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6.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harts/chart8.xml" ContentType="application/vnd.openxmlformats-officedocument.drawingml.chart+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E:\DOCTORADO\1DATOS\revision bibliografiva\"/>
    </mc:Choice>
  </mc:AlternateContent>
  <xr:revisionPtr revIDLastSave="0" documentId="13_ncr:1_{D17CCCDB-0FFC-4426-AAC5-C334E24B080D}" xr6:coauthVersionLast="47" xr6:coauthVersionMax="47" xr10:uidLastSave="{00000000-0000-0000-0000-000000000000}"/>
  <bookViews>
    <workbookView xWindow="-120" yWindow="480" windowWidth="20730" windowHeight="11160" xr2:uid="{00000000-000D-0000-FFFF-FFFF00000000}"/>
  </bookViews>
  <sheets>
    <sheet name="FORMATO DB PAPER" sheetId="1" r:id="rId1"/>
    <sheet name="DATA BASE PAPAER" sheetId="23" r:id="rId2"/>
    <sheet name="Data Base INICIAL NO MODIFICAR" sheetId="2" r:id="rId3"/>
    <sheet name="estadisticas para listas" sheetId="22" r:id="rId4"/>
    <sheet name="LIsTAS" sheetId="20" r:id="rId5"/>
    <sheet name="WoS 2024" sheetId="3" r:id="rId6"/>
    <sheet name="WoS" sheetId="4" r:id="rId7"/>
    <sheet name="Hoja5" sheetId="5" r:id="rId8"/>
    <sheet name="Dimension Ecologica ordenado" sheetId="6" r:id="rId9"/>
    <sheet name="Detalle Ecologica" sheetId="7" r:id="rId10"/>
    <sheet name="Dimension Social ordenado" sheetId="8" r:id="rId11"/>
    <sheet name="Detalle Social" sheetId="9" r:id="rId12"/>
    <sheet name="Resultados provincia-provincia" sheetId="10" r:id="rId13"/>
    <sheet name="Trabajos colaterales y dudas" sheetId="11" r:id="rId14"/>
    <sheet name="Trabajos 2022 y tesis doctorale" sheetId="12" r:id="rId15"/>
    <sheet name="Dimension Social" sheetId="13" r:id="rId16"/>
    <sheet name="Dimensiones Social y Ecologica" sheetId="14" r:id="rId17"/>
    <sheet name="Resultados año-año" sheetId="15" r:id="rId18"/>
    <sheet name="No dirigidos" sheetId="16" r:id="rId19"/>
    <sheet name="Hoja 2" sheetId="17" r:id="rId20"/>
    <sheet name="Resultados tématica" sheetId="18" r:id="rId21"/>
    <sheet name="Hoja2" sheetId="19" r:id="rId22"/>
  </sheets>
  <definedNames>
    <definedName name="provincias" localSheetId="21">Hoja2!$I$1:$N$24</definedName>
    <definedName name="provincias_1" localSheetId="21">Hoja2!$J$1:$O$24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23" roundtripDataChecksum="Hc5WpuZ80CpwqBgLlRJj3peKtdQ8diNGea3mRqhEgC4="/>
    </ext>
  </extLst>
</workbook>
</file>

<file path=xl/calcChain.xml><?xml version="1.0" encoding="utf-8"?>
<calcChain xmlns="http://schemas.openxmlformats.org/spreadsheetml/2006/main">
  <c r="GP175" i="23" l="1"/>
  <c r="GO175" i="23"/>
  <c r="GN175" i="23"/>
  <c r="GM175" i="23"/>
  <c r="GL175" i="23"/>
  <c r="GK175" i="23"/>
  <c r="GJ175" i="23"/>
  <c r="GI175" i="23"/>
  <c r="GH175" i="23"/>
  <c r="GG175" i="23"/>
  <c r="GF175" i="23"/>
  <c r="GE175" i="23"/>
  <c r="GD175" i="23"/>
  <c r="GC175" i="23"/>
  <c r="GB175" i="23"/>
  <c r="GA175" i="23"/>
  <c r="FZ175" i="23"/>
  <c r="FY175" i="23"/>
  <c r="FX175" i="23"/>
  <c r="FW175" i="23"/>
  <c r="FV175" i="23"/>
  <c r="FU175" i="23"/>
  <c r="FT175" i="23"/>
  <c r="FS175" i="23"/>
  <c r="FR175" i="23"/>
  <c r="FQ175" i="23"/>
  <c r="FN175" i="23"/>
  <c r="FP175" i="23"/>
  <c r="FO175" i="23"/>
  <c r="FM175" i="23"/>
  <c r="FL175" i="23"/>
  <c r="FK175" i="23"/>
  <c r="FJ175" i="23"/>
  <c r="FI175" i="23"/>
  <c r="FH175" i="23"/>
  <c r="FG175" i="23"/>
  <c r="FF175" i="23"/>
  <c r="FE175" i="23"/>
  <c r="FD175" i="23"/>
  <c r="FC175" i="23"/>
  <c r="FB175" i="23"/>
  <c r="FA175" i="23"/>
  <c r="EZ175" i="23"/>
  <c r="EY175" i="23"/>
  <c r="EX175" i="23"/>
  <c r="EW175" i="23"/>
  <c r="EV175" i="23"/>
  <c r="EU175" i="23"/>
  <c r="ET175" i="23"/>
  <c r="ES175" i="23"/>
  <c r="ER175" i="23"/>
  <c r="EQ175" i="23"/>
  <c r="EP175" i="23"/>
  <c r="EO175" i="23"/>
  <c r="EN175" i="23"/>
  <c r="EM175" i="23"/>
  <c r="EL175" i="23"/>
  <c r="EK175" i="23"/>
  <c r="EJ175" i="23"/>
  <c r="EI175" i="23"/>
  <c r="EH175" i="23"/>
  <c r="EG175" i="23"/>
  <c r="EF175" i="23"/>
  <c r="EE175" i="23"/>
  <c r="ED175" i="23"/>
  <c r="EC175" i="23"/>
  <c r="EB175" i="23"/>
  <c r="DF175" i="23"/>
  <c r="CO180" i="23" s="1"/>
  <c r="DE175" i="23"/>
  <c r="CO179" i="23" s="1"/>
  <c r="DD175" i="23"/>
  <c r="DC175" i="23"/>
  <c r="DB175" i="23"/>
  <c r="DA175" i="23"/>
  <c r="CO178" i="23" s="1"/>
  <c r="CY175" i="23"/>
  <c r="CX175" i="23"/>
  <c r="CZ175" i="23"/>
  <c r="CW175" i="23"/>
  <c r="CV175" i="23"/>
  <c r="CU175" i="23"/>
  <c r="CT175" i="23"/>
  <c r="CS175" i="23"/>
  <c r="CR175" i="23"/>
  <c r="CQ175" i="23"/>
  <c r="CP175" i="23"/>
  <c r="CO175" i="23"/>
  <c r="CN175" i="23"/>
  <c r="EA175" i="23"/>
  <c r="DZ175" i="23"/>
  <c r="DY175" i="23"/>
  <c r="DX175" i="23"/>
  <c r="DW175" i="23"/>
  <c r="DV175" i="23"/>
  <c r="DU175" i="23"/>
  <c r="DT175" i="23"/>
  <c r="DS175" i="23"/>
  <c r="DR175" i="23"/>
  <c r="DQ175" i="23"/>
  <c r="DP175" i="23"/>
  <c r="DO175" i="23"/>
  <c r="DN175" i="23"/>
  <c r="DM175" i="23"/>
  <c r="DL175" i="23"/>
  <c r="DK175" i="23"/>
  <c r="DJ175" i="23"/>
  <c r="DI175" i="23"/>
  <c r="DH175" i="23"/>
  <c r="DG175" i="23"/>
  <c r="BB175" i="23"/>
  <c r="BA175" i="23"/>
  <c r="BN175" i="23"/>
  <c r="BE175" i="23"/>
  <c r="BM175" i="23"/>
  <c r="BK175" i="23"/>
  <c r="V175" i="23"/>
  <c r="BJ175" i="23"/>
  <c r="BF175" i="23"/>
  <c r="AK175" i="23"/>
  <c r="AO175" i="23"/>
  <c r="AN175" i="23"/>
  <c r="AI175" i="23"/>
  <c r="BD175" i="23"/>
  <c r="AH175" i="23"/>
  <c r="AQ175" i="23"/>
  <c r="AP175" i="23"/>
  <c r="AM175" i="23"/>
  <c r="AT175" i="23"/>
  <c r="AS175" i="23"/>
  <c r="AL175" i="23"/>
  <c r="AG175" i="23"/>
  <c r="AF175" i="23"/>
  <c r="AE175" i="23"/>
  <c r="AD175" i="23"/>
  <c r="AC175" i="23"/>
  <c r="AB175" i="23"/>
  <c r="AW175" i="23"/>
  <c r="W175" i="23"/>
  <c r="Q175" i="23"/>
  <c r="S175" i="23"/>
  <c r="Z175" i="23"/>
  <c r="Y175" i="23"/>
  <c r="R175" i="23"/>
  <c r="O175" i="23"/>
  <c r="M175" i="23"/>
  <c r="L175" i="23"/>
  <c r="U175" i="23"/>
  <c r="BC175" i="23"/>
  <c r="AZ175" i="23"/>
  <c r="BG175" i="23"/>
  <c r="BH175" i="23"/>
  <c r="T175" i="23"/>
  <c r="BL175" i="23"/>
  <c r="BI175" i="23"/>
  <c r="AY175" i="23"/>
  <c r="K175" i="23"/>
  <c r="BH180" i="23" s="1"/>
  <c r="CE175" i="23"/>
  <c r="CD175" i="23"/>
  <c r="CM175" i="23"/>
  <c r="CL175" i="23"/>
  <c r="CK175" i="23"/>
  <c r="CJ175" i="23"/>
  <c r="CI175" i="23"/>
  <c r="CH175" i="23"/>
  <c r="CC175" i="23"/>
  <c r="CB175" i="23"/>
  <c r="CA175" i="23"/>
  <c r="BZ175" i="23"/>
  <c r="BY175" i="23"/>
  <c r="BW175" i="23"/>
  <c r="BS175" i="23"/>
  <c r="BR175" i="23"/>
  <c r="BQ175" i="23"/>
  <c r="BP175" i="23"/>
  <c r="I175" i="23"/>
  <c r="D107" i="23"/>
  <c r="D108" i="23" s="1"/>
  <c r="D109" i="23" s="1"/>
  <c r="D110" i="23" s="1"/>
  <c r="D111" i="23" s="1"/>
  <c r="D112" i="23" s="1"/>
  <c r="D113" i="23" s="1"/>
  <c r="D114" i="23" s="1"/>
  <c r="D115" i="23" s="1"/>
  <c r="D116" i="23" s="1"/>
  <c r="D117" i="23" s="1"/>
  <c r="D118" i="23" s="1"/>
  <c r="D119" i="23" s="1"/>
  <c r="D120" i="23" s="1"/>
  <c r="D121" i="23" s="1"/>
  <c r="D122" i="23" s="1"/>
  <c r="D123" i="23" s="1"/>
  <c r="D124" i="23" s="1"/>
  <c r="D125" i="23" s="1"/>
  <c r="D126" i="23" s="1"/>
  <c r="D127" i="23" s="1"/>
  <c r="D128" i="23" s="1"/>
  <c r="D129" i="23" s="1"/>
  <c r="D130" i="23" s="1"/>
  <c r="D131" i="23" s="1"/>
  <c r="D132" i="23" s="1"/>
  <c r="D133" i="23" s="1"/>
  <c r="D134" i="23" s="1"/>
  <c r="D135" i="23" s="1"/>
  <c r="D136" i="23" s="1"/>
  <c r="D137" i="23" s="1"/>
  <c r="D138" i="23" s="1"/>
  <c r="D139" i="23" s="1"/>
  <c r="D140" i="23" s="1"/>
  <c r="D141" i="23" s="1"/>
  <c r="D142" i="23" s="1"/>
  <c r="D143" i="23" s="1"/>
  <c r="D144" i="23" s="1"/>
  <c r="D145" i="23" s="1"/>
  <c r="D146" i="23" s="1"/>
  <c r="D147" i="23" s="1"/>
  <c r="D148" i="23" s="1"/>
  <c r="D149" i="23" s="1"/>
  <c r="D150" i="23" s="1"/>
  <c r="D151" i="23" s="1"/>
  <c r="D152" i="23" s="1"/>
  <c r="D153" i="23" s="1"/>
  <c r="D154" i="23" s="1"/>
  <c r="D155" i="23" s="1"/>
  <c r="D156" i="23" s="1"/>
  <c r="D157" i="23" s="1"/>
  <c r="D158" i="23" s="1"/>
  <c r="D159" i="23" s="1"/>
  <c r="D160" i="23" s="1"/>
  <c r="D161" i="23" s="1"/>
  <c r="D162" i="23" s="1"/>
  <c r="D163" i="23" s="1"/>
  <c r="D164" i="23" s="1"/>
  <c r="D165" i="23" s="1"/>
  <c r="D166" i="23" s="1"/>
  <c r="D167" i="23" s="1"/>
  <c r="D168" i="23" s="1"/>
  <c r="D169" i="23" s="1"/>
  <c r="D170" i="23" s="1"/>
  <c r="D171" i="23" s="1"/>
  <c r="D172" i="23" s="1"/>
  <c r="D101" i="23"/>
  <c r="D102" i="23" s="1"/>
  <c r="D103" i="23" s="1"/>
  <c r="D104" i="23" s="1"/>
  <c r="D105" i="23" s="1"/>
  <c r="D97" i="23"/>
  <c r="D98" i="23" s="1"/>
  <c r="D99" i="23" s="1"/>
  <c r="D93" i="23"/>
  <c r="D94" i="23" s="1"/>
  <c r="D95" i="23" s="1"/>
  <c r="D91" i="23"/>
  <c r="D85" i="23"/>
  <c r="D86" i="23" s="1"/>
  <c r="D87" i="23" s="1"/>
  <c r="D88" i="23" s="1"/>
  <c r="D89" i="23" s="1"/>
  <c r="D79" i="23"/>
  <c r="D80" i="23" s="1"/>
  <c r="D81" i="23" s="1"/>
  <c r="D82" i="23" s="1"/>
  <c r="D83" i="23" s="1"/>
  <c r="D5" i="23"/>
  <c r="D6" i="23" s="1"/>
  <c r="D7" i="23" s="1"/>
  <c r="D8" i="23" s="1"/>
  <c r="D9" i="23" s="1"/>
  <c r="D10" i="23" s="1"/>
  <c r="D11" i="23" s="1"/>
  <c r="D12" i="23" s="1"/>
  <c r="D13" i="23" s="1"/>
  <c r="D14" i="23" s="1"/>
  <c r="D15" i="23" s="1"/>
  <c r="D16" i="23" s="1"/>
  <c r="D17" i="23" s="1"/>
  <c r="D18" i="23" s="1"/>
  <c r="D19" i="23" s="1"/>
  <c r="D20" i="23" s="1"/>
  <c r="D21" i="23" s="1"/>
  <c r="D22" i="23" s="1"/>
  <c r="D23" i="23" s="1"/>
  <c r="D24" i="23" s="1"/>
  <c r="D25" i="23" s="1"/>
  <c r="D26" i="23" s="1"/>
  <c r="D27" i="23" s="1"/>
  <c r="D28" i="23" s="1"/>
  <c r="D29" i="23" s="1"/>
  <c r="D30" i="23" s="1"/>
  <c r="D31" i="23" s="1"/>
  <c r="D32" i="23" s="1"/>
  <c r="D33" i="23" s="1"/>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I4" i="22"/>
  <c r="E4" i="22"/>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DM174" i="2"/>
  <c r="DO174" i="2"/>
  <c r="CT174" i="2"/>
  <c r="CU176" i="2" s="1"/>
  <c r="DK174" i="2"/>
  <c r="CU178" i="2" s="1"/>
  <c r="A3" i="19"/>
  <c r="A4" i="19" s="1"/>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4" i="18"/>
  <c r="B4" i="18" s="1"/>
  <c r="A3" i="18"/>
  <c r="B3" i="18" s="1"/>
  <c r="B2" i="18"/>
  <c r="A36" i="17"/>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35" i="17"/>
  <c r="N175" i="16"/>
  <c r="N174" i="16"/>
  <c r="M173" i="16"/>
  <c r="L173" i="16"/>
  <c r="K173" i="16"/>
  <c r="J173" i="16"/>
  <c r="I173" i="16"/>
  <c r="H173" i="16"/>
  <c r="G173" i="16"/>
  <c r="F173" i="16"/>
  <c r="E173" i="16"/>
  <c r="D173" i="16"/>
  <c r="J33" i="15"/>
  <c r="J30" i="15"/>
  <c r="J29" i="15"/>
  <c r="J26" i="15"/>
  <c r="J25" i="15"/>
  <c r="J22" i="15"/>
  <c r="J21" i="15"/>
  <c r="J18" i="15"/>
  <c r="J17" i="15"/>
  <c r="J14" i="15"/>
  <c r="J13" i="15"/>
  <c r="J10" i="15"/>
  <c r="J9" i="15"/>
  <c r="J6" i="15"/>
  <c r="J5" i="15"/>
  <c r="J4" i="15"/>
  <c r="I4" i="15"/>
  <c r="I5" i="15" s="1"/>
  <c r="I6" i="15" s="1"/>
  <c r="I7" i="15" s="1"/>
  <c r="I8" i="15" s="1"/>
  <c r="I9" i="15" s="1"/>
  <c r="I10" i="15" s="1"/>
  <c r="I11" i="15" s="1"/>
  <c r="I12" i="15" s="1"/>
  <c r="I13" i="15" s="1"/>
  <c r="I14" i="15" s="1"/>
  <c r="I15" i="15" s="1"/>
  <c r="I16" i="15" s="1"/>
  <c r="I17" i="15" s="1"/>
  <c r="I18" i="15" s="1"/>
  <c r="I19" i="15" s="1"/>
  <c r="I20" i="15" s="1"/>
  <c r="I21" i="15" s="1"/>
  <c r="I22" i="15" s="1"/>
  <c r="I23" i="15" s="1"/>
  <c r="I24" i="15" s="1"/>
  <c r="I25" i="15" s="1"/>
  <c r="I26" i="15" s="1"/>
  <c r="I27" i="15" s="1"/>
  <c r="I28" i="15" s="1"/>
  <c r="I29" i="15" s="1"/>
  <c r="I30" i="15" s="1"/>
  <c r="I31" i="15" s="1"/>
  <c r="I32" i="15" s="1"/>
  <c r="I33" i="15" s="1"/>
  <c r="I34" i="15" s="1"/>
  <c r="A4" i="15"/>
  <c r="B4" i="15" s="1"/>
  <c r="J3" i="15"/>
  <c r="A3" i="15"/>
  <c r="B3" i="15" s="1"/>
  <c r="J2" i="15"/>
  <c r="B2" i="15"/>
  <c r="B184" i="14"/>
  <c r="B183" i="14"/>
  <c r="B182" i="14"/>
  <c r="B181" i="14"/>
  <c r="B180" i="14"/>
  <c r="B185" i="14" s="1"/>
  <c r="A174" i="14"/>
  <c r="A171" i="14"/>
  <c r="B184" i="13"/>
  <c r="B183" i="13"/>
  <c r="B182" i="13"/>
  <c r="B181" i="13"/>
  <c r="B180" i="13"/>
  <c r="B185" i="13" s="1"/>
  <c r="A174" i="13"/>
  <c r="A171" i="13"/>
  <c r="B10" i="12"/>
  <c r="B8" i="12"/>
  <c r="B6" i="12"/>
  <c r="B7" i="12" s="1"/>
  <c r="A5" i="12"/>
  <c r="A6" i="12" s="1"/>
  <c r="A7" i="12" s="1"/>
  <c r="A8" i="12" s="1"/>
  <c r="A9" i="12" s="1"/>
  <c r="A10" i="12" s="1"/>
  <c r="B4" i="12"/>
  <c r="B5" i="12" s="1"/>
  <c r="A4" i="12"/>
  <c r="B25" i="11"/>
  <c r="A25" i="11"/>
  <c r="A16" i="11"/>
  <c r="A12" i="11"/>
  <c r="A13" i="11" s="1"/>
  <c r="B27" i="10"/>
  <c r="B26" i="10"/>
  <c r="B25" i="10"/>
  <c r="B24" i="10"/>
  <c r="B23" i="10"/>
  <c r="B22" i="10"/>
  <c r="B21" i="10"/>
  <c r="B20" i="10"/>
  <c r="B19" i="10"/>
  <c r="B18" i="10"/>
  <c r="B17" i="10"/>
  <c r="B16" i="10"/>
  <c r="B15" i="10"/>
  <c r="B14" i="10"/>
  <c r="B13" i="10"/>
  <c r="B12" i="10"/>
  <c r="B11" i="10"/>
  <c r="B10" i="10"/>
  <c r="B9" i="10"/>
  <c r="B8" i="10"/>
  <c r="B7" i="10"/>
  <c r="M6" i="10"/>
  <c r="B6" i="10"/>
  <c r="B5" i="10"/>
  <c r="M4" i="10" s="1"/>
  <c r="B4" i="10"/>
  <c r="B3" i="10"/>
  <c r="B2" i="10"/>
  <c r="A2" i="10" a="1"/>
  <c r="A26" i="10" s="1"/>
  <c r="K194" i="9"/>
  <c r="J194" i="9"/>
  <c r="I194" i="9"/>
  <c r="H194" i="9"/>
  <c r="G194" i="9"/>
  <c r="N193" i="9"/>
  <c r="N192" i="9"/>
  <c r="N191" i="9"/>
  <c r="N190" i="9"/>
  <c r="N189" i="9"/>
  <c r="B185" i="9"/>
  <c r="B184" i="9"/>
  <c r="B183" i="9"/>
  <c r="B182" i="9"/>
  <c r="B181" i="9"/>
  <c r="B180" i="9"/>
  <c r="AF179" i="9"/>
  <c r="AF178" i="9"/>
  <c r="AF177" i="9"/>
  <c r="AF176" i="9"/>
  <c r="AF175" i="9"/>
  <c r="AF174" i="9"/>
  <c r="AF173" i="9"/>
  <c r="E173" i="9"/>
  <c r="D173" i="9"/>
  <c r="A175" i="9" s="1"/>
  <c r="C173" i="9"/>
  <c r="B173" i="9"/>
  <c r="A173" i="9"/>
  <c r="AE171" i="9"/>
  <c r="AD171" i="9"/>
  <c r="AC171" i="9"/>
  <c r="AB171" i="9"/>
  <c r="AA171" i="9"/>
  <c r="Z171" i="9"/>
  <c r="Y171" i="9"/>
  <c r="X171" i="9"/>
  <c r="W171" i="9"/>
  <c r="V171" i="9"/>
  <c r="U171" i="9"/>
  <c r="T171" i="9"/>
  <c r="S171" i="9"/>
  <c r="R171" i="9"/>
  <c r="Q171" i="9"/>
  <c r="P171" i="9"/>
  <c r="O171" i="9"/>
  <c r="N171" i="9"/>
  <c r="M171" i="9"/>
  <c r="L171" i="9"/>
  <c r="K171" i="9"/>
  <c r="J171" i="9"/>
  <c r="I171" i="9"/>
  <c r="H171" i="9"/>
  <c r="AF171" i="9" s="1"/>
  <c r="G171" i="9"/>
  <c r="B184" i="8"/>
  <c r="B183" i="8"/>
  <c r="B182" i="8"/>
  <c r="B181" i="8"/>
  <c r="B180" i="8"/>
  <c r="A174" i="8"/>
  <c r="A171" i="8"/>
  <c r="Y199" i="7"/>
  <c r="Y198" i="7"/>
  <c r="Y197" i="7"/>
  <c r="Y196" i="7"/>
  <c r="Y195" i="7"/>
  <c r="Y194" i="7"/>
  <c r="Y193" i="7"/>
  <c r="Y192" i="7"/>
  <c r="Y191" i="7"/>
  <c r="Y190" i="7"/>
  <c r="Y189" i="7"/>
  <c r="B185" i="7"/>
  <c r="B184" i="7"/>
  <c r="AQ183" i="7"/>
  <c r="B183" i="7"/>
  <c r="AQ182" i="7"/>
  <c r="B182" i="7"/>
  <c r="AQ181" i="7"/>
  <c r="B181" i="7"/>
  <c r="AQ180" i="7"/>
  <c r="B180" i="7"/>
  <c r="AQ179" i="7"/>
  <c r="AQ178" i="7"/>
  <c r="AQ177" i="7"/>
  <c r="AQ176" i="7"/>
  <c r="AQ175" i="7"/>
  <c r="AQ174" i="7"/>
  <c r="AQ173" i="7"/>
  <c r="P173" i="7"/>
  <c r="O173" i="7"/>
  <c r="N173" i="7"/>
  <c r="M173" i="7"/>
  <c r="L173" i="7"/>
  <c r="K173" i="7"/>
  <c r="J173" i="7"/>
  <c r="I173" i="7"/>
  <c r="H173" i="7"/>
  <c r="G173" i="7"/>
  <c r="F173" i="7"/>
  <c r="E173" i="7"/>
  <c r="D173" i="7"/>
  <c r="C173" i="7"/>
  <c r="B173" i="7"/>
  <c r="A173" i="7"/>
  <c r="AP171" i="7"/>
  <c r="AO171" i="7"/>
  <c r="AN171" i="7"/>
  <c r="AM171" i="7"/>
  <c r="AL171" i="7"/>
  <c r="AK171" i="7"/>
  <c r="AJ171" i="7"/>
  <c r="AI171" i="7"/>
  <c r="AH171" i="7"/>
  <c r="AG171" i="7"/>
  <c r="AF171" i="7"/>
  <c r="AE171" i="7"/>
  <c r="AD171" i="7"/>
  <c r="AC171" i="7"/>
  <c r="AB171" i="7"/>
  <c r="AA171" i="7"/>
  <c r="Z171" i="7"/>
  <c r="Y171" i="7"/>
  <c r="X171" i="7"/>
  <c r="W171" i="7"/>
  <c r="V171" i="7"/>
  <c r="U171" i="7"/>
  <c r="T171" i="7"/>
  <c r="S171" i="7"/>
  <c r="R171" i="7"/>
  <c r="B184" i="6"/>
  <c r="B183" i="6"/>
  <c r="B182" i="6"/>
  <c r="B181" i="6"/>
  <c r="B180" i="6"/>
  <c r="B185" i="6" s="1"/>
  <c r="D174" i="5"/>
  <c r="C174" i="5"/>
  <c r="B174" i="5"/>
  <c r="A174" i="5"/>
  <c r="GA174" i="2"/>
  <c r="FZ174" i="2"/>
  <c r="FY174" i="2"/>
  <c r="FX174" i="2"/>
  <c r="FW174" i="2"/>
  <c r="FV174" i="2"/>
  <c r="FU174" i="2"/>
  <c r="FT174" i="2"/>
  <c r="FS174" i="2"/>
  <c r="FR174" i="2"/>
  <c r="FQ174" i="2"/>
  <c r="FP174" i="2"/>
  <c r="FO174" i="2"/>
  <c r="FN174" i="2"/>
  <c r="FM174" i="2"/>
  <c r="FL174" i="2"/>
  <c r="FK174" i="2"/>
  <c r="FJ174" i="2"/>
  <c r="FI174" i="2"/>
  <c r="FH174" i="2"/>
  <c r="FG174" i="2"/>
  <c r="FF174" i="2"/>
  <c r="FE174" i="2"/>
  <c r="FD174" i="2"/>
  <c r="FC174" i="2"/>
  <c r="FB174" i="2"/>
  <c r="FA174" i="2"/>
  <c r="EZ174" i="2"/>
  <c r="EY174" i="2"/>
  <c r="EX174" i="2"/>
  <c r="EW174" i="2"/>
  <c r="EV174" i="2"/>
  <c r="EU174" i="2"/>
  <c r="ET174" i="2"/>
  <c r="ES174" i="2"/>
  <c r="ER174" i="2"/>
  <c r="EQ174" i="2"/>
  <c r="EP174" i="2"/>
  <c r="EO174" i="2"/>
  <c r="EN174" i="2"/>
  <c r="EM174" i="2"/>
  <c r="EL174" i="2"/>
  <c r="EK174" i="2"/>
  <c r="EJ174" i="2"/>
  <c r="EI174" i="2"/>
  <c r="EH174" i="2"/>
  <c r="EG174" i="2"/>
  <c r="EF174" i="2"/>
  <c r="EE174" i="2"/>
  <c r="ED174" i="2"/>
  <c r="EC174" i="2"/>
  <c r="EB174" i="2"/>
  <c r="EA174" i="2"/>
  <c r="DZ174" i="2"/>
  <c r="DY174" i="2"/>
  <c r="DX174" i="2"/>
  <c r="DW174" i="2"/>
  <c r="DV174" i="2"/>
  <c r="DU174" i="2"/>
  <c r="DT174" i="2"/>
  <c r="DS174" i="2"/>
  <c r="DR174" i="2"/>
  <c r="DQ174" i="2"/>
  <c r="DQ176" i="2" s="1"/>
  <c r="DP174" i="2"/>
  <c r="DN174" i="2"/>
  <c r="DL174" i="2"/>
  <c r="CU179" i="2" s="1"/>
  <c r="DJ174" i="2"/>
  <c r="DI174" i="2"/>
  <c r="DH174" i="2"/>
  <c r="DG174" i="2"/>
  <c r="CU177" i="2" s="1"/>
  <c r="DF174" i="2"/>
  <c r="DE174" i="2"/>
  <c r="DD174" i="2"/>
  <c r="DC174" i="2"/>
  <c r="DB174" i="2"/>
  <c r="DA174" i="2"/>
  <c r="CZ174" i="2"/>
  <c r="CY174" i="2"/>
  <c r="CX174" i="2"/>
  <c r="CW174" i="2"/>
  <c r="CV174" i="2"/>
  <c r="CU174" i="2"/>
  <c r="CS174" i="2"/>
  <c r="CR174" i="2"/>
  <c r="CQ174" i="2"/>
  <c r="CP174" i="2"/>
  <c r="CO174" i="2"/>
  <c r="CN174" i="2"/>
  <c r="CM174" i="2"/>
  <c r="CL174" i="2"/>
  <c r="CK174" i="2"/>
  <c r="CJ174" i="2"/>
  <c r="CI174" i="2"/>
  <c r="CH174" i="2"/>
  <c r="CG174" i="2"/>
  <c r="CF174" i="2"/>
  <c r="CE174" i="2"/>
  <c r="CD174" i="2"/>
  <c r="CC174" i="2"/>
  <c r="CB174" i="2"/>
  <c r="CA174" i="2"/>
  <c r="BZ174" i="2"/>
  <c r="BY174" i="2"/>
  <c r="BX174" i="2"/>
  <c r="BW174" i="2"/>
  <c r="BV174" i="2"/>
  <c r="BU174" i="2"/>
  <c r="BT174" i="2"/>
  <c r="BS174" i="2"/>
  <c r="BR174" i="2"/>
  <c r="BQ174" i="2"/>
  <c r="BP174" i="2"/>
  <c r="BO174" i="2"/>
  <c r="BN174" i="2"/>
  <c r="BM174" i="2"/>
  <c r="BL174" i="2"/>
  <c r="BK174" i="2"/>
  <c r="BJ174" i="2"/>
  <c r="BI174" i="2"/>
  <c r="BH174" i="2"/>
  <c r="BG174" i="2"/>
  <c r="BF174" i="2"/>
  <c r="BE174" i="2"/>
  <c r="BD174" i="2"/>
  <c r="BC174" i="2"/>
  <c r="BB174" i="2"/>
  <c r="BA174" i="2"/>
  <c r="AZ174" i="2"/>
  <c r="AY174" i="2"/>
  <c r="AX174" i="2"/>
  <c r="AW174" i="2"/>
  <c r="AV174" i="2"/>
  <c r="AU174" i="2"/>
  <c r="AT174" i="2"/>
  <c r="AS174" i="2"/>
  <c r="AR174" i="2"/>
  <c r="AQ174" i="2"/>
  <c r="AP174" i="2"/>
  <c r="AO174" i="2"/>
  <c r="AN174" i="2"/>
  <c r="AM174" i="2"/>
  <c r="AL174" i="2"/>
  <c r="AK174" i="2"/>
  <c r="AJ174" i="2"/>
  <c r="AI174" i="2"/>
  <c r="AH174" i="2"/>
  <c r="AG174" i="2"/>
  <c r="AF174" i="2"/>
  <c r="AE174" i="2"/>
  <c r="AD174" i="2"/>
  <c r="AI179" i="2" s="1"/>
  <c r="AC174" i="2"/>
  <c r="AB174" i="2"/>
  <c r="AA174" i="2"/>
  <c r="Z174" i="2"/>
  <c r="Y174" i="2"/>
  <c r="X174" i="2"/>
  <c r="W174" i="2"/>
  <c r="V174" i="2"/>
  <c r="U174" i="2"/>
  <c r="T174" i="2"/>
  <c r="S174" i="2"/>
  <c r="R174" i="2"/>
  <c r="Q174" i="2"/>
  <c r="P174" i="2"/>
  <c r="O174" i="2"/>
  <c r="N174" i="2"/>
  <c r="M174" i="2"/>
  <c r="L174" i="2"/>
  <c r="I174" i="2"/>
  <c r="D106" i="2"/>
  <c r="D107" i="2" s="1"/>
  <c r="D108" i="2" s="1"/>
  <c r="D109" i="2" s="1"/>
  <c r="D110" i="2" s="1"/>
  <c r="D111" i="2" s="1"/>
  <c r="D112" i="2" s="1"/>
  <c r="D113" i="2" s="1"/>
  <c r="D114" i="2" s="1"/>
  <c r="D115" i="2" s="1"/>
  <c r="D116" i="2" s="1"/>
  <c r="D117" i="2" s="1"/>
  <c r="D118" i="2" s="1"/>
  <c r="D119" i="2" s="1"/>
  <c r="D120" i="2" s="1"/>
  <c r="D121" i="2" s="1"/>
  <c r="D122" i="2" s="1"/>
  <c r="D123" i="2" s="1"/>
  <c r="D124" i="2" s="1"/>
  <c r="D125" i="2" s="1"/>
  <c r="D126" i="2" s="1"/>
  <c r="D127" i="2" s="1"/>
  <c r="D128" i="2" s="1"/>
  <c r="D129" i="2" s="1"/>
  <c r="D130" i="2" s="1"/>
  <c r="D131" i="2" s="1"/>
  <c r="D132" i="2" s="1"/>
  <c r="D133" i="2" s="1"/>
  <c r="D134" i="2" s="1"/>
  <c r="D135" i="2" s="1"/>
  <c r="D136" i="2" s="1"/>
  <c r="D137" i="2" s="1"/>
  <c r="D138" i="2" s="1"/>
  <c r="D139" i="2" s="1"/>
  <c r="D140" i="2" s="1"/>
  <c r="D141" i="2" s="1"/>
  <c r="D142" i="2" s="1"/>
  <c r="D143" i="2" s="1"/>
  <c r="D144" i="2" s="1"/>
  <c r="D145" i="2" s="1"/>
  <c r="D146" i="2" s="1"/>
  <c r="D147" i="2" s="1"/>
  <c r="D148" i="2" s="1"/>
  <c r="D149" i="2" s="1"/>
  <c r="D150" i="2" s="1"/>
  <c r="D151" i="2" s="1"/>
  <c r="D152" i="2" s="1"/>
  <c r="D153" i="2" s="1"/>
  <c r="D154" i="2" s="1"/>
  <c r="D155" i="2" s="1"/>
  <c r="D156" i="2" s="1"/>
  <c r="D157" i="2" s="1"/>
  <c r="D158" i="2" s="1"/>
  <c r="D159" i="2" s="1"/>
  <c r="D160" i="2" s="1"/>
  <c r="D161" i="2" s="1"/>
  <c r="D162" i="2" s="1"/>
  <c r="D163" i="2" s="1"/>
  <c r="D164" i="2" s="1"/>
  <c r="D165" i="2" s="1"/>
  <c r="D166" i="2" s="1"/>
  <c r="D167" i="2" s="1"/>
  <c r="D168" i="2" s="1"/>
  <c r="D169" i="2" s="1"/>
  <c r="D170" i="2" s="1"/>
  <c r="D171" i="2" s="1"/>
  <c r="D100" i="2"/>
  <c r="D101" i="2" s="1"/>
  <c r="D102" i="2" s="1"/>
  <c r="D103" i="2" s="1"/>
  <c r="D104" i="2" s="1"/>
  <c r="D98" i="2"/>
  <c r="D96" i="2"/>
  <c r="D97" i="2" s="1"/>
  <c r="D93" i="2"/>
  <c r="D94" i="2" s="1"/>
  <c r="D92" i="2"/>
  <c r="D90" i="2"/>
  <c r="D84" i="2"/>
  <c r="D85" i="2" s="1"/>
  <c r="D86" i="2" s="1"/>
  <c r="D87" i="2" s="1"/>
  <c r="D88" i="2" s="1"/>
  <c r="A24" i="11" s="1"/>
  <c r="D78" i="2"/>
  <c r="D79" i="2" s="1"/>
  <c r="D80" i="2" s="1"/>
  <c r="D81" i="2" s="1"/>
  <c r="D82" i="2" s="1"/>
  <c r="D4" i="2"/>
  <c r="D5" i="2" s="1"/>
  <c r="D6" i="2" s="1"/>
  <c r="D7" i="2" s="1"/>
  <c r="D8" i="2" s="1"/>
  <c r="D9" i="2" s="1"/>
  <c r="D10" i="2" s="1"/>
  <c r="D11" i="2" s="1"/>
  <c r="D12" i="2" s="1"/>
  <c r="D13" i="2" s="1"/>
  <c r="D14" i="2" s="1"/>
  <c r="D15" i="2" s="1"/>
  <c r="D16" i="2" s="1"/>
  <c r="D17" i="2" s="1"/>
  <c r="D18" i="2" s="1"/>
  <c r="D19" i="2" s="1"/>
  <c r="D20" i="2" s="1"/>
  <c r="D21" i="2" s="1"/>
  <c r="D22" i="2" s="1"/>
  <c r="D23" i="2" s="1"/>
  <c r="D24" i="2" s="1"/>
  <c r="D25" i="2" s="1"/>
  <c r="D26" i="2" s="1"/>
  <c r="D27" i="2" s="1"/>
  <c r="D28" i="2" s="1"/>
  <c r="D29" i="2" s="1"/>
  <c r="D30" i="2" s="1"/>
  <c r="D31" i="2" s="1"/>
  <c r="D32" i="2" s="1"/>
  <c r="A4" i="2"/>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77" i="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L176" i="23" l="1"/>
  <c r="CO177" i="23"/>
  <c r="CO181" i="23" s="1"/>
  <c r="BR176" i="23"/>
  <c r="BS176" i="23"/>
  <c r="EF177" i="23"/>
  <c r="CA178" i="23"/>
  <c r="CN182" i="23"/>
  <c r="EC177" i="23"/>
  <c r="K176" i="23"/>
  <c r="BH178" i="23"/>
  <c r="BH179" i="23"/>
  <c r="BZ181" i="23"/>
  <c r="A15" i="10"/>
  <c r="M7" i="10"/>
  <c r="AI177" i="2"/>
  <c r="A3" i="10"/>
  <c r="A19" i="10"/>
  <c r="M5" i="10"/>
  <c r="A7" i="10"/>
  <c r="A23" i="10"/>
  <c r="AD175" i="2"/>
  <c r="A11" i="10"/>
  <c r="A27" i="10"/>
  <c r="M15" i="10"/>
  <c r="DN176" i="2"/>
  <c r="CU180" i="2"/>
  <c r="CT181" i="2"/>
  <c r="AI178" i="2"/>
  <c r="AN175" i="2"/>
  <c r="M12" i="10"/>
  <c r="B30" i="10"/>
  <c r="M8" i="10"/>
  <c r="N18" i="10" s="1"/>
  <c r="S177" i="2"/>
  <c r="N175" i="2"/>
  <c r="B185" i="8"/>
  <c r="M11" i="10"/>
  <c r="M14" i="10"/>
  <c r="J34" i="15"/>
  <c r="I35" i="15"/>
  <c r="J7" i="15"/>
  <c r="J11" i="15"/>
  <c r="J15" i="15"/>
  <c r="J19" i="15"/>
  <c r="J23" i="15"/>
  <c r="J27" i="15"/>
  <c r="J31" i="15"/>
  <c r="O175" i="2"/>
  <c r="AQ171" i="7"/>
  <c r="J8" i="15"/>
  <c r="J12" i="15"/>
  <c r="J16" i="15"/>
  <c r="J20" i="15"/>
  <c r="J24" i="15"/>
  <c r="J28" i="15"/>
  <c r="J32" i="15"/>
  <c r="R180" i="2"/>
  <c r="A4" i="10"/>
  <c r="A8" i="10"/>
  <c r="A12" i="10"/>
  <c r="A16" i="10"/>
  <c r="A20" i="10"/>
  <c r="A24" i="10"/>
  <c r="M13" i="10"/>
  <c r="A5" i="15"/>
  <c r="A2" i="10"/>
  <c r="A5" i="10"/>
  <c r="A9" i="10"/>
  <c r="A13" i="10"/>
  <c r="A17" i="10"/>
  <c r="A21" i="10"/>
  <c r="A25" i="10"/>
  <c r="A6" i="10"/>
  <c r="A10" i="10"/>
  <c r="A14" i="10"/>
  <c r="A18" i="10"/>
  <c r="A22" i="10"/>
  <c r="A5" i="18"/>
  <c r="BP179" i="23" l="1"/>
  <c r="L178" i="2"/>
  <c r="J35" i="15"/>
  <c r="I36" i="15"/>
  <c r="M18" i="10"/>
  <c r="M9" i="10"/>
  <c r="A6" i="18"/>
  <c r="B5" i="18"/>
  <c r="B5" i="15"/>
  <c r="A6" i="15"/>
  <c r="I37" i="15" l="1"/>
  <c r="J36" i="15"/>
  <c r="B6" i="18"/>
  <c r="A7" i="18"/>
  <c r="B6" i="15"/>
  <c r="A7" i="15"/>
  <c r="B7" i="15" l="1"/>
  <c r="A8" i="15"/>
  <c r="I38" i="15"/>
  <c r="J37" i="15"/>
  <c r="A8" i="18"/>
  <c r="B7" i="18"/>
  <c r="B8" i="18" l="1"/>
  <c r="A9" i="18"/>
  <c r="B8" i="15"/>
  <c r="A9" i="15"/>
  <c r="J38" i="15"/>
  <c r="I39" i="15"/>
  <c r="J39" i="15" l="1"/>
  <c r="I40" i="15"/>
  <c r="A10" i="18"/>
  <c r="B9" i="18"/>
  <c r="B9" i="15"/>
  <c r="A10" i="15"/>
  <c r="B10" i="18" l="1"/>
  <c r="A11" i="18"/>
  <c r="B10" i="15"/>
  <c r="A11" i="15"/>
  <c r="I41" i="15"/>
  <c r="J40" i="15"/>
  <c r="B11" i="15" l="1"/>
  <c r="A12" i="15"/>
  <c r="A12" i="18"/>
  <c r="B11" i="18"/>
  <c r="I42" i="15"/>
  <c r="J41" i="15"/>
  <c r="B12" i="18" l="1"/>
  <c r="A13" i="18"/>
  <c r="B12" i="15"/>
  <c r="A13" i="15"/>
  <c r="J42" i="15"/>
  <c r="I43" i="15"/>
  <c r="B13" i="15" l="1"/>
  <c r="A14" i="15"/>
  <c r="J43" i="15"/>
  <c r="I44" i="15"/>
  <c r="J44" i="15" s="1"/>
  <c r="A14" i="18"/>
  <c r="B13" i="18"/>
  <c r="J51" i="15" l="1"/>
  <c r="J52" i="15"/>
  <c r="K52" i="15" s="1"/>
  <c r="B14" i="15"/>
  <c r="A15" i="15"/>
  <c r="B14" i="18"/>
  <c r="A15" i="18"/>
  <c r="B15" i="15" l="1"/>
  <c r="A16" i="15"/>
  <c r="A16" i="18"/>
  <c r="B15" i="18"/>
  <c r="B16" i="18" l="1"/>
  <c r="A17" i="18"/>
  <c r="B16" i="15"/>
  <c r="A17" i="15"/>
  <c r="B17" i="15" l="1"/>
  <c r="A18" i="15"/>
  <c r="A18" i="18"/>
  <c r="B17" i="18"/>
  <c r="B18" i="18" l="1"/>
  <c r="A19" i="18"/>
  <c r="B18" i="15"/>
  <c r="A19" i="15"/>
  <c r="B19" i="15" l="1"/>
  <c r="A20" i="15"/>
  <c r="A20" i="18"/>
  <c r="B19" i="18"/>
  <c r="B20" i="18" l="1"/>
  <c r="A21" i="18"/>
  <c r="B20" i="15"/>
  <c r="A21" i="15"/>
  <c r="B21" i="15" l="1"/>
  <c r="A22" i="15"/>
  <c r="A22" i="18"/>
  <c r="B21" i="18"/>
  <c r="B22" i="18" l="1"/>
  <c r="A23" i="18"/>
  <c r="B22" i="15"/>
  <c r="A23" i="15"/>
  <c r="B23" i="15" l="1"/>
  <c r="A24" i="15"/>
  <c r="A24" i="18"/>
  <c r="B23" i="18"/>
  <c r="B24" i="18" l="1"/>
  <c r="A25" i="18"/>
  <c r="B24" i="15"/>
  <c r="A25" i="15"/>
  <c r="B25" i="15" l="1"/>
  <c r="A26" i="15"/>
  <c r="A26" i="18"/>
  <c r="B25" i="18"/>
  <c r="B26" i="18" l="1"/>
  <c r="A27" i="18"/>
  <c r="B26" i="15"/>
  <c r="A27" i="15"/>
  <c r="B27" i="15" l="1"/>
  <c r="A28" i="15"/>
  <c r="A28" i="18"/>
  <c r="B27" i="18"/>
  <c r="B28" i="18" l="1"/>
  <c r="A29" i="18"/>
  <c r="B28" i="15"/>
  <c r="A29" i="15"/>
  <c r="B29" i="15" l="1"/>
  <c r="A30" i="15"/>
  <c r="A30" i="18"/>
  <c r="B29" i="18"/>
  <c r="B30" i="18" l="1"/>
  <c r="A31" i="18"/>
  <c r="B30" i="15"/>
  <c r="A31" i="15"/>
  <c r="A32" i="18" l="1"/>
  <c r="B31" i="18"/>
  <c r="B31" i="15"/>
  <c r="A32" i="15"/>
  <c r="B32" i="15" l="1"/>
  <c r="A33" i="15"/>
  <c r="B32" i="18"/>
  <c r="A33" i="18"/>
  <c r="A34" i="15" l="1"/>
  <c r="B33" i="15"/>
  <c r="A34" i="18"/>
  <c r="B33" i="18"/>
  <c r="B34" i="18" l="1"/>
  <c r="A35" i="18"/>
  <c r="A35" i="15"/>
  <c r="B34" i="15"/>
  <c r="A36" i="15" l="1"/>
  <c r="B35" i="15"/>
  <c r="A36" i="18"/>
  <c r="B35" i="18"/>
  <c r="B36" i="18" l="1"/>
  <c r="A37" i="18"/>
  <c r="A37" i="15"/>
  <c r="B36" i="15"/>
  <c r="A38" i="15" l="1"/>
  <c r="B37" i="15"/>
  <c r="A38" i="18"/>
  <c r="B37" i="18"/>
  <c r="B38" i="18" l="1"/>
  <c r="A39" i="18"/>
  <c r="A39" i="15"/>
  <c r="B38" i="15"/>
  <c r="A40" i="15" l="1"/>
  <c r="B39" i="15"/>
  <c r="A40" i="18"/>
  <c r="B39" i="18"/>
  <c r="B40" i="18" l="1"/>
  <c r="A41" i="18"/>
  <c r="B41" i="18" s="1"/>
  <c r="A41" i="15"/>
  <c r="B40" i="15"/>
  <c r="A42" i="15" l="1"/>
  <c r="B41" i="15"/>
  <c r="A43" i="15" l="1"/>
  <c r="B42" i="15"/>
  <c r="A44" i="15" l="1"/>
  <c r="B43" i="15"/>
  <c r="B44" i="15" l="1"/>
  <c r="A45" i="15"/>
  <c r="B45" i="15" l="1"/>
  <c r="A46" i="15"/>
  <c r="A47" i="15" l="1"/>
  <c r="B46" i="15"/>
  <c r="B47" i="15" l="1"/>
  <c r="A48" i="15"/>
  <c r="A49" i="15" l="1"/>
  <c r="B48" i="15"/>
  <c r="B49" i="15" l="1"/>
  <c r="A50" i="15"/>
  <c r="A51" i="15" l="1"/>
  <c r="B50" i="15"/>
  <c r="B51" i="15" l="1"/>
  <c r="A52" i="15"/>
  <c r="A53" i="15" l="1"/>
  <c r="B52" i="15"/>
  <c r="A54" i="15" l="1"/>
  <c r="B53" i="15"/>
  <c r="A55" i="15" l="1"/>
  <c r="B54" i="15"/>
  <c r="A56" i="15" l="1"/>
  <c r="B55" i="15"/>
  <c r="B56" i="15" l="1"/>
  <c r="A57" i="15"/>
  <c r="A58" i="15" l="1"/>
  <c r="B57" i="15"/>
  <c r="A59" i="15" l="1"/>
  <c r="B58" i="15"/>
  <c r="A60" i="15" l="1"/>
  <c r="B59" i="15"/>
  <c r="A61" i="15" l="1"/>
  <c r="B60" i="15"/>
  <c r="A62" i="15" l="1"/>
  <c r="B61" i="15"/>
  <c r="A63" i="15" l="1"/>
  <c r="B62" i="15"/>
  <c r="A64" i="15" l="1"/>
  <c r="B63" i="15"/>
  <c r="B64" i="15" l="1"/>
  <c r="A65" i="15"/>
  <c r="A66" i="15" l="1"/>
  <c r="B65" i="15"/>
  <c r="A67" i="15" l="1"/>
  <c r="B66" i="15"/>
  <c r="A68" i="15" l="1"/>
  <c r="B67" i="15"/>
  <c r="A69" i="15" l="1"/>
  <c r="B68" i="15"/>
  <c r="A70" i="15" l="1"/>
  <c r="B69" i="15"/>
  <c r="A71" i="15" l="1"/>
  <c r="B70" i="15"/>
  <c r="A72" i="15" l="1"/>
  <c r="B71" i="15"/>
  <c r="B72" i="15" l="1"/>
  <c r="A73" i="15"/>
  <c r="A74" i="15" l="1"/>
  <c r="B73" i="15"/>
  <c r="A75" i="15" l="1"/>
  <c r="B74" i="15"/>
  <c r="A76" i="15" l="1"/>
  <c r="B75" i="15"/>
  <c r="A77" i="15" l="1"/>
  <c r="B76" i="15"/>
  <c r="A78" i="15" l="1"/>
  <c r="B77" i="15"/>
  <c r="A79" i="15" l="1"/>
  <c r="B78" i="15"/>
  <c r="A80" i="15" l="1"/>
  <c r="B79" i="15"/>
  <c r="B80" i="15" l="1"/>
  <c r="A81" i="15"/>
  <c r="A82" i="15" l="1"/>
  <c r="B81" i="15"/>
  <c r="A83" i="15" l="1"/>
  <c r="B82" i="15"/>
  <c r="A84" i="15" l="1"/>
  <c r="B83" i="15"/>
  <c r="A85" i="15" l="1"/>
  <c r="B84" i="15"/>
  <c r="A86" i="15" l="1"/>
  <c r="B85" i="15"/>
  <c r="A87" i="15" l="1"/>
  <c r="B86" i="15"/>
  <c r="A88" i="15" l="1"/>
  <c r="B87" i="15"/>
  <c r="B88" i="15" l="1"/>
  <c r="A89" i="15"/>
  <c r="A90" i="15" l="1"/>
  <c r="B89" i="15"/>
  <c r="A91" i="15" l="1"/>
  <c r="B90" i="15"/>
  <c r="A92" i="15" l="1"/>
  <c r="B91" i="15"/>
  <c r="A93" i="15" l="1"/>
  <c r="B92" i="15"/>
  <c r="A94" i="15" l="1"/>
  <c r="B93" i="15"/>
  <c r="A95" i="15" l="1"/>
  <c r="B95" i="15" s="1"/>
  <c r="B94" i="15"/>
  <c r="E44" i="15" l="1"/>
  <c r="E45" i="15"/>
  <c r="F45"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IB</author>
  </authors>
  <commentList>
    <comment ref="H3" authorId="0" shapeId="0" xr:uid="{70FDBA51-EB2C-4E66-A763-22E12520E223}">
      <text>
        <r>
          <rPr>
            <sz val="10"/>
            <color rgb="FF000000"/>
            <rFont val="Arial"/>
            <scheme val="minor"/>
          </rPr>
          <t>======
ID#AAABI-hrOLM
Ian Barbe    (2022-09-19 17:12:02)
literatura gris: tesis doctorales</t>
        </r>
      </text>
    </comment>
    <comment ref="O3" authorId="1" shapeId="0" xr:uid="{0139690A-1E94-4239-8DB0-6127B26C2274}">
      <text>
        <r>
          <rPr>
            <b/>
            <sz val="9"/>
            <color indexed="81"/>
            <rFont val="Tahoma"/>
            <family val="2"/>
          </rPr>
          <t>IB:</t>
        </r>
        <r>
          <rPr>
            <sz val="9"/>
            <color indexed="81"/>
            <rFont val="Tahoma"/>
            <family val="2"/>
          </rPr>
          <t xml:space="preserve">
Independientemente de como se informe.
Si el estudio es de dieta y aparece ganado, no es sobre conflicto o depredación porque el puma es carroñero y puede no haber matado al ganado</t>
        </r>
      </text>
    </comment>
    <comment ref="S3" authorId="1" shapeId="0" xr:uid="{E15D8A82-4C8B-4526-9A52-31A7C7D17A78}">
      <text>
        <r>
          <rPr>
            <b/>
            <sz val="9"/>
            <color indexed="81"/>
            <rFont val="Tahoma"/>
          </rPr>
          <t>IB:</t>
        </r>
        <r>
          <rPr>
            <sz val="9"/>
            <color indexed="81"/>
            <rFont val="Tahoma"/>
          </rPr>
          <t xml:space="preserve">
esto es actitudes que se toman frente al puma o comportamiento frente al puma</t>
        </r>
      </text>
    </comment>
    <comment ref="Y3" authorId="0" shapeId="0" xr:uid="{8CFF20C2-A5A6-46EF-BF7F-521C69D060D2}">
      <text>
        <r>
          <rPr>
            <sz val="10"/>
            <color rgb="FF000000"/>
            <rFont val="Arial"/>
            <scheme val="minor"/>
          </rPr>
          <t>======
ID#AAABI-hrONs
HP    (2024-03-08 17:32:50)
No voy a incluir la categoria opinion/conocimiento para simplificar el analisis
INCLUIRLO EN ETNOZOOLOGIA POR EJEMPLO</t>
        </r>
      </text>
    </comment>
    <comment ref="Z3" authorId="0" shapeId="0" xr:uid="{BB4073D7-AF6D-40A3-88E7-796D7AFDADA0}">
      <text>
        <r>
          <rPr>
            <sz val="10"/>
            <color rgb="FF000000"/>
            <rFont val="Arial"/>
            <scheme val="minor"/>
          </rPr>
          <t>======
ID#AAABI-hrOIo
HP    (2024-03-08 17:32:50)
PARA USOS QUE NO ES ESTRATEGIA DE MANEJO COMO USO MEDICINAL</t>
        </r>
      </text>
    </comment>
    <comment ref="AG3" authorId="0" shapeId="0" xr:uid="{8F27D8BA-D585-49EC-A144-8B36E24A5F2B}">
      <text>
        <r>
          <rPr>
            <sz val="10"/>
            <color rgb="FF000000"/>
            <rFont val="Arial"/>
            <scheme val="minor"/>
          </rPr>
          <t>======
ID#AAABI-hrOUA
HP    (2024-03-08 17:32:50)
LOS DE PRESENCIA LOS PASO A DISTRIBUCION. 
No, analizar cada caso. Los que dan un gradiente es distribucion</t>
        </r>
      </text>
    </comment>
    <comment ref="AH3" authorId="0" shapeId="0" xr:uid="{CDDEC320-96F9-4B4F-BA5D-1B10195EF2CE}">
      <text>
        <r>
          <rPr>
            <sz val="10"/>
            <color rgb="FF000000"/>
            <rFont val="Arial"/>
            <scheme val="minor"/>
          </rPr>
          <t>======
ID#AAABI-YZltc
HP    (2024-03-08 17:32:50)
SI TENGO DISTRIBUCION Y USO DE HABITAT. VA USO DE HABITAT Y NO DISTRIBUCION</t>
        </r>
      </text>
    </comment>
    <comment ref="AI3" authorId="0" shapeId="0" xr:uid="{EC3B88C8-2ACB-4121-B2AD-7D0D874649DD}">
      <text>
        <r>
          <rPr>
            <sz val="10"/>
            <color rgb="FF000000"/>
            <rFont val="Arial"/>
            <scheme val="minor"/>
          </rPr>
          <t>======
ID#AAABI-hrOMo
HP    (2024-03-08 17:32:50)
datos gps de moviemiento en distancia del puma</t>
        </r>
      </text>
    </comment>
    <comment ref="AL3" authorId="1" shapeId="0" xr:uid="{75AD5246-E8FC-47D3-8D99-5C7464042D05}">
      <text>
        <r>
          <rPr>
            <b/>
            <sz val="9"/>
            <color indexed="81"/>
            <rFont val="Tahoma"/>
            <family val="2"/>
          </rPr>
          <t>IB:</t>
        </r>
        <r>
          <rPr>
            <sz val="9"/>
            <color indexed="81"/>
            <rFont val="Tahoma"/>
            <family val="2"/>
          </rPr>
          <t xml:space="preserve">
predador-presa</t>
        </r>
      </text>
    </comment>
    <comment ref="AM3" authorId="0" shapeId="0" xr:uid="{9CC5D016-B334-4EE9-BF59-3A8E3E5132FF}">
      <text>
        <r>
          <rPr>
            <sz val="10"/>
            <color rgb="FF000000"/>
            <rFont val="Arial"/>
            <scheme val="minor"/>
          </rPr>
          <t>======
ID#AAABI-hrOP4
HP    (2024-03-08 17:32:50)
coeficientes de comunidades. Métricas de comunidades. Solapamamiento, redes troficas.
RELACIONES TROFICAS</t>
        </r>
      </text>
    </comment>
    <comment ref="AP3" authorId="0" shapeId="0" xr:uid="{F4B9F714-F7F0-462D-A00C-92A87F1D6CC5}">
      <text>
        <r>
          <rPr>
            <sz val="10"/>
            <color rgb="FF000000"/>
            <rFont val="Arial"/>
            <scheme val="minor"/>
          </rPr>
          <t>======
ID#AAABI-hrOGs
HP    (2024-03-08 17:32:50)
competencia intragremio</t>
        </r>
      </text>
    </comment>
    <comment ref="AQ3" authorId="0" shapeId="0" xr:uid="{CB077924-3C7F-4E21-B1D2-29DF723F7E7D}">
      <text>
        <r>
          <rPr>
            <sz val="10"/>
            <color rgb="FF000000"/>
            <rFont val="Arial"/>
            <scheme val="minor"/>
          </rPr>
          <t>======
ID#AAABI-hrOSY
HP    (2024-03-08 17:32:50)
en realidad es parte de los modelos de ocupacion o usp de habitat, no es una categoria aparte</t>
        </r>
      </text>
    </comment>
    <comment ref="AS3" authorId="0" shapeId="0" xr:uid="{610B5A70-DEF7-4BE8-907C-21069FA61AD3}">
      <text>
        <r>
          <rPr>
            <sz val="10"/>
            <color rgb="FF000000"/>
            <rFont val="Arial"/>
            <scheme val="minor"/>
          </rPr>
          <t>======
ID#AAABI-YZlxI
HP    (2024-03-08 17:32:50)
si es una especie vs la otra.
Ver de renombrar DEMOGRAFIA
Body mas y estado reproductivo? Donde entra?</t>
        </r>
      </text>
    </comment>
    <comment ref="BZ3" authorId="0" shapeId="0" xr:uid="{357AF894-F280-4626-87B8-C02522F8952B}">
      <text>
        <r>
          <rPr>
            <sz val="10"/>
            <color rgb="FF000000"/>
            <rFont val="Arial"/>
            <scheme val="minor"/>
          </rPr>
          <t>======
ID#AAABI-YZlxQ
HP    (2024-03-08 17:32:50)
TODOS LOS ECOLOGICOS CON CAMARA TRAMPA, DIETA, USO DE HABITAT, PRESENCIA DE PARASITOS</t>
        </r>
      </text>
    </comment>
    <comment ref="CJ3" authorId="0" shapeId="0" xr:uid="{C68DEDA4-27A4-4BDE-8B8B-4E5C5E9EA775}">
      <text>
        <r>
          <rPr>
            <sz val="10"/>
            <color rgb="FF000000"/>
            <rFont val="Arial"/>
            <scheme val="minor"/>
          </rPr>
          <t>======
ID#AAABI-hrOLw
Ian Barbe    (2022-09-21 18:46:20)
recopilacion de datos</t>
        </r>
      </text>
    </comment>
    <comment ref="CO3" authorId="0" shapeId="0" xr:uid="{5FA6A75E-3AF2-4D5E-BCF5-58AB38E6EA2D}">
      <text>
        <r>
          <rPr>
            <sz val="10"/>
            <color rgb="FF000000"/>
            <rFont val="Arial"/>
            <scheme val="minor"/>
          </rPr>
          <t>======
ID#AAABI-hrOHg
    (2022-07-31 16:54:42)
trabajos de interaccion entre puma y una presa
	-Ian Barbe
------
ID#AAABI-hrOHk
Ian Barbe    (2022-09-23 18:30:35)
ESTO CLASIFICA COMO PUMA SOLO</t>
        </r>
      </text>
    </comment>
    <comment ref="DE3" authorId="0" shapeId="0" xr:uid="{8DFB3D7E-D049-4457-BDE0-E9DC63A723B7}">
      <text>
        <r>
          <rPr>
            <sz val="10"/>
            <color rgb="FF000000"/>
            <rFont val="Arial"/>
            <scheme val="minor"/>
          </rPr>
          <t>======
ID#AAABI-hrORY
    (2022-07-31 16:54:42)
puma y 3 mas para adelante
	-Ian Barbe</t>
        </r>
      </text>
    </comment>
    <comment ref="DX3" authorId="0" shapeId="0" xr:uid="{4017D22E-6688-46B7-9543-D63534F229C5}">
      <text>
        <r>
          <rPr>
            <sz val="10"/>
            <color rgb="FF000000"/>
            <rFont val="Arial"/>
            <scheme val="minor"/>
          </rPr>
          <t>======
ID#AAABI-YZlso
HP    (2024-03-08 17:32:50)
es helminto</t>
        </r>
      </text>
    </comment>
    <comment ref="EB3" authorId="0" shapeId="0" xr:uid="{3CB09948-ED37-4D07-B1D5-C3455301B38B}">
      <text>
        <r>
          <rPr>
            <sz val="10"/>
            <color rgb="FF000000"/>
            <rFont val="Arial"/>
            <scheme val="minor"/>
          </rPr>
          <t>======
ID#AAABI-hrOOA
    (2022-07-31 16:54:42)
puma es objetivo de estudio
	-Ian Barbe
semi y dirigido deben ir juntos?
	-Ian Barbe</t>
        </r>
      </text>
    </comment>
    <comment ref="EC3" authorId="0" shapeId="0" xr:uid="{5814E8F7-F209-465A-83F9-79F142E545F2}">
      <text>
        <r>
          <rPr>
            <sz val="10"/>
            <color rgb="FF000000"/>
            <rFont val="Arial"/>
            <scheme val="minor"/>
          </rPr>
          <t>======
ID#AAABI-YZlwU
    (2022-07-31 16:54:42)
no focaliza especialmente en puma sino que lo incluye con otros
	-Ian Barbe</t>
        </r>
      </text>
    </comment>
    <comment ref="ED3" authorId="0" shapeId="0" xr:uid="{8349031F-E598-4631-B556-A5F24FEE963E}">
      <text>
        <r>
          <rPr>
            <sz val="10"/>
            <color rgb="FF000000"/>
            <rFont val="Arial"/>
            <scheme val="minor"/>
          </rPr>
          <t>======
ID#AAABI-hrOPQ
    (2022-07-31 16:54:42)
puma es resultado de otro estudio de otra especie
	-Ian Barbe
es colateral
	-Ian Barbe</t>
        </r>
      </text>
    </comment>
    <comment ref="FS3" authorId="0" shapeId="0" xr:uid="{B64A31F6-D4FB-49F3-8CFA-79055EA75F7A}">
      <text>
        <r>
          <rPr>
            <sz val="10"/>
            <color rgb="FF000000"/>
            <rFont val="Arial"/>
            <scheme val="minor"/>
          </rPr>
          <t>======
ID#AAABI-hrORM
    (2022-07-31 16:54:42)
unir a BS AS
	-Ian Barbe</t>
        </r>
      </text>
    </comment>
    <comment ref="HZ3" authorId="0" shapeId="0" xr:uid="{033E59B8-62AE-43E5-A87B-C29E24289158}">
      <text>
        <r>
          <rPr>
            <sz val="10"/>
            <color rgb="FF000000"/>
            <rFont val="Arial"/>
            <scheme val="minor"/>
          </rPr>
          <t>======
ID#AAABI-YZlwE
    (2022-07-31 16:54:42)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
	-Ian Barbe</t>
        </r>
      </text>
    </comment>
    <comment ref="D4" authorId="0" shapeId="0" xr:uid="{A99696CE-C4D8-49DE-9003-C1C4635D38E5}">
      <text>
        <r>
          <rPr>
            <sz val="10"/>
            <color rgb="FF000000"/>
            <rFont val="Arial"/>
            <scheme val="minor"/>
          </rPr>
          <t>======
ID#AAABI-hrOQo
Ian Barbe    (2022-09-19 17:37:39)
definir si es algo mas como opinion o conocimiento?
------
ID#AAABI-hrOQs
Ian Barbe    (2022-09-21 20:26:19)
Informan episodios de depredacion (no importa la metodologia) es CHC</t>
        </r>
      </text>
    </comment>
    <comment ref="Y4" authorId="0" shapeId="0" xr:uid="{66015477-A654-4977-9598-59A6B76636D8}">
      <text>
        <r>
          <rPr>
            <sz val="10"/>
            <color rgb="FF000000"/>
            <rFont val="Arial"/>
            <scheme val="minor"/>
          </rPr>
          <t>======
ID#AAABI-hrOCk
Ian Barbe    (2022-09-19 17:29:01)
entre los que aseguran que la especie disminuyó (percepcion), se lo adjundican a la caza (tambien pecepción)
------
ID#AAABI-hrOCo
Ian Barbe    (2022-09-19 17:30:01)
disminuyen? Porque?</t>
        </r>
      </text>
    </comment>
    <comment ref="AG4" authorId="0" shapeId="0" xr:uid="{600E8E2F-3190-41DD-B740-B7EFB56A7646}">
      <text>
        <r>
          <rPr>
            <sz val="10"/>
            <color rgb="FF000000"/>
            <rFont val="Arial"/>
            <scheme val="minor"/>
          </rPr>
          <t>======
ID#AAABI-hrOKU
Ian Barbe    (2022-09-19 17:22:26)
contrastada con pumas capturados en jualas, atropellamientos, avistajes</t>
        </r>
      </text>
    </comment>
    <comment ref="D7" authorId="0" shapeId="0" xr:uid="{0DEBEEFB-BA67-4CC9-827E-6BC0A5035870}">
      <text>
        <r>
          <rPr>
            <sz val="10"/>
            <color rgb="FF000000"/>
            <rFont val="Arial"/>
            <scheme val="minor"/>
          </rPr>
          <t>======
ID#AAABI-hrOM0
Ian Barbe    (2022-09-21 20:52:56)
Es CHC: A total
of 28 relevant factors were defined and grouped into six a priori categories:
i) livestock management, ii) causes of livestock losses, iii) nonlethal
predation mitigation, iv) lethal predator control, v) rewards and
vi) type of production system.</t>
        </r>
      </text>
    </comment>
    <comment ref="D9" authorId="0" shapeId="0" xr:uid="{D321D385-A6B3-466A-94A3-F6949B52B0E0}">
      <text>
        <r>
          <rPr>
            <sz val="10"/>
            <color rgb="FF000000"/>
            <rFont val="Arial"/>
            <scheme val="minor"/>
          </rPr>
          <t>======
ID#AAABI-hrOPg
    (2022-07-31 16:54:42)
al ser un review hay zonas del estudio que no estan aclaradas ("centro de argentina")
	-Ian Barbe
------
ID#AAABI-hrOPk
Ian Barbe    (2022-09-19 19:15:33)
El trabajo experimental lo agregue a parte, no lo sume acá</t>
        </r>
      </text>
    </comment>
    <comment ref="K9" authorId="0" shapeId="0" xr:uid="{B7ABCBC2-9F42-4BEF-861C-3DC5A6E761B9}">
      <text>
        <r>
          <rPr>
            <sz val="10"/>
            <color rgb="FF000000"/>
            <rFont val="Arial"/>
            <scheme val="minor"/>
          </rPr>
          <t>======
ID#AAABI-YZlwo
Ian Barbe    (2022-09-19 18:35:40)
conflicto humano puma: surpus killing a ganado</t>
        </r>
      </text>
    </comment>
    <comment ref="EB10" authorId="0" shapeId="0" xr:uid="{25A6972F-C35B-457B-A3B6-86F8768227EA}">
      <text>
        <r>
          <rPr>
            <sz val="10"/>
            <color rgb="FF000000"/>
            <rFont val="Arial"/>
            <scheme val="minor"/>
          </rPr>
          <t>======
ID#AAABI-hrOFI
    (2022-07-31 16:54:42)
duda
	-Ian Barbe</t>
        </r>
      </text>
    </comment>
    <comment ref="AS12" authorId="0" shapeId="0" xr:uid="{83804271-13FF-4F27-9A14-ECC2683D21E2}">
      <text>
        <r>
          <rPr>
            <sz val="10"/>
            <color rgb="FF000000"/>
            <rFont val="Arial"/>
            <scheme val="minor"/>
          </rPr>
          <t>======
ID#AAABI-hrOIM
Ian Barbe    (2022-09-19 19:14:22)
estructura de edades</t>
        </r>
      </text>
    </comment>
    <comment ref="CJ12" authorId="0" shapeId="0" xr:uid="{01EA4470-6F32-42C8-B980-D3AED1A721DA}">
      <text>
        <r>
          <rPr>
            <sz val="10"/>
            <color rgb="FF000000"/>
            <rFont val="Arial"/>
            <scheme val="minor"/>
          </rPr>
          <t>======
ID#AAABI-hrONg
Ian Barbe    (2022-09-22 13:38:14)
lo tomo como recopilacion de datos</t>
        </r>
      </text>
    </comment>
    <comment ref="HZ14" authorId="0" shapeId="0" xr:uid="{8DFAA0E4-7E72-40D2-B8E6-EE441B4DF920}">
      <text>
        <r>
          <rPr>
            <sz val="10"/>
            <color rgb="FF000000"/>
            <rFont val="Arial"/>
            <scheme val="minor"/>
          </rPr>
          <t>======
ID#AAABI-hrOTk
    (2022-07-31 16:54:42)
No se encontraron registros de ganado e las heces a pesar de haber muestreado en los ranchos
	-Ian Barbe</t>
        </r>
      </text>
    </comment>
    <comment ref="D16" authorId="0" shapeId="0" xr:uid="{FBEC366E-8243-4581-BF6A-B919971DA376}">
      <text>
        <r>
          <rPr>
            <sz val="10"/>
            <color rgb="FF000000"/>
            <rFont val="Arial"/>
            <scheme val="minor"/>
          </rPr>
          <t>======
ID#AAABI-YZlvA
Ian Barbe    (2022-09-22 13:43:44)
como no hay analisis de predacion y solo de dieta, no es CHC</t>
        </r>
      </text>
    </comment>
    <comment ref="K16" authorId="0" shapeId="0" xr:uid="{85AAE93C-F868-4CC9-928F-9E365E86E1A6}">
      <text>
        <r>
          <rPr>
            <sz val="10"/>
            <color rgb="FF000000"/>
            <rFont val="Arial"/>
            <scheme val="minor"/>
          </rPr>
          <t>======
ID#AAABI-hrOEg
Ian Barbe    (2022-09-22 13:44:10)
nuevo</t>
        </r>
      </text>
    </comment>
    <comment ref="L16" authorId="0" shapeId="0" xr:uid="{08B01A23-720A-4A7E-BFF9-430C439D436E}">
      <text>
        <r>
          <rPr>
            <sz val="10"/>
            <color rgb="FF000000"/>
            <rFont val="Arial"/>
            <scheme val="minor"/>
          </rPr>
          <t>======
ID#AAABI-hrOK4
Ian Barbe    (2022-09-21 18:13:21)
dieta del puma en ranchos</t>
        </r>
      </text>
    </comment>
    <comment ref="D17" authorId="0" shapeId="0" xr:uid="{7BC681AA-42EE-4A65-98C1-E6EF1F12DB55}">
      <text>
        <r>
          <rPr>
            <sz val="10"/>
            <color rgb="FF000000"/>
            <rFont val="Arial"/>
            <scheme val="minor"/>
          </rPr>
          <t>======
ID#AAABI-hrOQE
Ian Barbe    (2022-09-21 18:25:54)
era conflicto pero lo saque por ser dieta en reserva con ovejas y enfoque en guanacos</t>
        </r>
      </text>
    </comment>
    <comment ref="K17" authorId="0" shapeId="0" xr:uid="{06F6FE16-0AC8-4E3B-9205-55B9E5D0AB8E}">
      <text>
        <r>
          <rPr>
            <sz val="10"/>
            <color rgb="FF000000"/>
            <rFont val="Arial"/>
            <scheme val="minor"/>
          </rPr>
          <t>======
ID#AAABI-hrOO0
    (2022-07-31 16:54:42)
conflicto
	-Ian Barbe
------
ID#AAABI-hrOO4
Ian Barbe    (2022-09-21 18:25:07)
Lo saco de conflicto porque estudia la dieta del puma en una reserva que tiene ovejas y el foco esta puesto en la predacion de guanacos</t>
        </r>
      </text>
    </comment>
    <comment ref="D21" authorId="0" shapeId="0" xr:uid="{55DE6A3C-0768-4EA6-BFAF-5A6B88605B36}">
      <text>
        <r>
          <rPr>
            <sz val="10"/>
            <color rgb="FF000000"/>
            <rFont val="Arial"/>
            <scheme val="minor"/>
          </rPr>
          <t>======
ID#AAABI-hrOOU
    (2022-07-31 16:54:42)
entra en alguna categorizacion social? Usan encuestas para presencia-ausencia
	-Ian Barbe
------
ID#AAABI-hrOOY
Ian Barbe    (2022-09-21 19:11:00)
Si. Es comparacion de metodologias, percepcion (social) y presencia con camaras trampa (ecologia).</t>
        </r>
      </text>
    </comment>
    <comment ref="K21" authorId="0" shapeId="0" xr:uid="{BCAA2CDF-C052-4A42-A95B-4D917AC29272}">
      <text>
        <r>
          <rPr>
            <sz val="10"/>
            <color rgb="FF000000"/>
            <rFont val="Arial"/>
            <scheme val="minor"/>
          </rPr>
          <t>======
ID#AAABI-hrOFU
Ian Barbe    (2022-09-21 19:07:20)
percepcion de presencia</t>
        </r>
      </text>
    </comment>
    <comment ref="L21" authorId="0" shapeId="0" xr:uid="{B66D5021-A0A9-4745-8712-29543ABA2D2F}">
      <text>
        <r>
          <rPr>
            <sz val="10"/>
            <color rgb="FF000000"/>
            <rFont val="Arial"/>
            <scheme val="minor"/>
          </rPr>
          <t>======
ID#AAABI-YZluk
Ian Barbe    (2022-09-21 19:05:11)
nuevo. se lo sumo a metodologias</t>
        </r>
      </text>
    </comment>
    <comment ref="M21" authorId="0" shapeId="0" xr:uid="{51E341E4-E7CE-41BD-AB10-75BBAF780EE6}">
      <text>
        <r>
          <rPr>
            <sz val="10"/>
            <color rgb="FF000000"/>
            <rFont val="Arial"/>
            <scheme val="minor"/>
          </rPr>
          <t>======
ID#AAABI-hrOSA
Ian Barbe    (2022-09-21 19:08:26)
nuevo</t>
        </r>
      </text>
    </comment>
    <comment ref="BG21" authorId="0" shapeId="0" xr:uid="{2CFC732C-1D07-40C8-B8AA-B07EFE72941F}">
      <text>
        <r>
          <rPr>
            <sz val="10"/>
            <color rgb="FF000000"/>
            <rFont val="Arial"/>
            <scheme val="minor"/>
          </rPr>
          <t>======
ID#AAABI-hrOOQ
Ian Barbe    (2022-08-01 16:14:01)
comparacion de metodos para deteccion de especies felinas</t>
        </r>
      </text>
    </comment>
    <comment ref="BH21" authorId="0" shapeId="0" xr:uid="{8E11E421-5F49-4390-9471-7FCEB9068C4A}">
      <text>
        <r>
          <rPr>
            <sz val="10"/>
            <color rgb="FF000000"/>
            <rFont val="Arial"/>
            <scheme val="minor"/>
          </rPr>
          <t>======
ID#AAABI-hrOIs
    (2022-07-31 16:54:42)
comparacion de metodos para deteccion de especies felinas
	-Ian Barbe</t>
        </r>
      </text>
    </comment>
    <comment ref="D24" authorId="0" shapeId="0" xr:uid="{EA22F732-F39A-4623-905D-7BE6DB062E21}">
      <text>
        <r>
          <rPr>
            <sz val="10"/>
            <color rgb="FF000000"/>
            <rFont val="Arial"/>
            <scheme val="minor"/>
          </rPr>
          <t>======
ID#AAABI-hrOIw
    (2022-07-31 16:54:42)
estudian presencia mediante encuestas. Eso es dimension ecologica? SI, no?
	-Ian Barbe
No porque no lo contrastan
	-Ian Barbe
------
ID#AAABI-hrOI0
Ian Barbe    (2022-09-21 19:32:27)
Es Conflicto por preguntan si cazan pumas en ranchos ganaderos
------
ID#AAABI-hrOI4
Ian Barbe    (2022-09-21 19:32:48)
Es conflicto?
------
ID#AAABI-hrOI8
Ian Barbe    (2022-09-22 13:50:19)
Although this aspect
has not been quantified,
retaliation for predation
on livestock appeared to
be the main reason for
puma killing.
------
ID#AAABI-hrOJA
Ian Barbe    (2022-09-22 13:50:46)
TECNICAMENTE NO ES CONFLICTO. PUEDE HABER CACERIA POR DEPORTE Y NO POR PREDACION. NO LO EVALUARON AUNQUE LO SUPONEN</t>
        </r>
      </text>
    </comment>
    <comment ref="O24" authorId="0" shapeId="0" xr:uid="{C17F31A7-9F07-4310-B43B-48DC0ED106C3}">
      <text>
        <r>
          <rPr>
            <sz val="10"/>
            <color rgb="FF000000"/>
            <rFont val="Arial"/>
            <scheme val="minor"/>
          </rPr>
          <t>======
ID#AAABI-hrODU
Ian Barbe    (2022-09-22 13:52:55)
NUEVO</t>
        </r>
      </text>
    </comment>
    <comment ref="S24" authorId="0" shapeId="0" xr:uid="{BD3B230B-607C-4825-8B18-6E6D82D225CB}">
      <text>
        <r>
          <rPr>
            <sz val="10"/>
            <color rgb="FF000000"/>
            <rFont val="Arial"/>
            <scheme val="minor"/>
          </rPr>
          <t>======
ID#AAABI-hrOFs
Ian Barbe    (2022-09-21 19:29:56)
es actitud hacia el puma: Do you hunt pumas?
------
ID#AAABI-hrOFw
Ian Barbe    (2022-09-21 19:30:04)
nuevo</t>
        </r>
      </text>
    </comment>
    <comment ref="D25" authorId="0" shapeId="0" xr:uid="{0E283576-7DBE-494D-B7B2-613944341F0C}">
      <text>
        <r>
          <rPr>
            <sz val="10"/>
            <color rgb="FF000000"/>
            <rFont val="Arial"/>
            <scheme val="minor"/>
          </rPr>
          <t>======
ID#AAABI-hrOCc
    (2022-07-31 16:54:42)
estudian uso de habitat dentro y fuera de parque en el foco de la presion antropica hacia el puma. Es conflicto puma-humano?
	-Ian Barbe
------
ID#AAABI-hrOCg
Ian Barbe    (2022-09-21 19:37:36)
Ponen a la presion antropica como la caza como factor para las ocurrencia de carnivoros junto a otros factores como el landscape features. No es el estudio per ser del conflicto para mi?</t>
        </r>
      </text>
    </comment>
    <comment ref="D26" authorId="0" shapeId="0" xr:uid="{B83F2C35-8D42-4999-B105-A6EBCC86901A}">
      <text>
        <r>
          <rPr>
            <sz val="10"/>
            <color rgb="FF000000"/>
            <rFont val="Arial"/>
            <scheme val="minor"/>
          </rPr>
          <t>======
ID#AAABI-hrOMY
    (2022-07-31 16:54:42)
Modelos de ocupacion es uso de habitat? O tambien es distribucion?
	-Ian Barbe
------
ID#AAABI-hrOMc
Ian Barbe    (2022-09-21 19:56:10)
Esto es Humano: entrevistan por predacion de puma a cabras (no aclaran de como lo contrastan), entrevistan por caza de puma por humano y otras tecnicas para manejar el problema. Todo eso hace que se reconozca que hay un CHC. Tambien es Ecologico porque usan camaras para modelo de habitat y densidad
------
ID#AAABI-hrOMg
Ian Barbe    (2022-09-22 13:57:03)
Es Conflicto porque responden predacion de puma a cabra en entrevista</t>
        </r>
      </text>
    </comment>
    <comment ref="BO26" authorId="0" shapeId="0" xr:uid="{D43940DF-8DF3-4C50-9F2E-D4CE10130956}">
      <text>
        <r>
          <rPr>
            <sz val="10"/>
            <color rgb="FF000000"/>
            <rFont val="Arial"/>
            <scheme val="minor"/>
          </rPr>
          <t>======
ID#AAABI-hrOJM
    (2022-07-31 16:54:42)
usan camaras trampa (ecologia) y estudian el conflicto con ganaderia con encuestas (humano)
	-Ian Barbe</t>
        </r>
      </text>
    </comment>
    <comment ref="D27" authorId="0" shapeId="0" xr:uid="{7707CEC4-8DD4-4ED3-9A0C-37DC3FE8B785}">
      <text>
        <r>
          <rPr>
            <sz val="10"/>
            <color rgb="FF000000"/>
            <rFont val="Arial"/>
            <scheme val="minor"/>
          </rPr>
          <t>======
ID#AAABI-YZluo
    (2022-07-31 16:54:42)
review sobre conflictos puma ganado en america, no detalla sitios de estudio
	-Ian Barbe
VER MI ACLARACION SOBRE REVIEW Y PROVINCIAS
	-Ian Barbe
------
ID#AAABI-YZlus
Ian Barbe    (2022-09-21 20:17:24)
Los trabajos de  Argentina de este review estan incluidos aparte. Por eso no volvi a contar el área de estudio
------
ID#AAABI-YZluw
Ian Barbe    (2022-09-21 20:18:52)
Con la misma logica deberia incluir el area de estudio area protegida o no?
------
ID#AAABI-YZlu0
Ian Barbe    (2022-09-21 20:19:51)
No aplica le pongo porque ya lo menciono en los otrso trabajos</t>
        </r>
      </text>
    </comment>
    <comment ref="J27" authorId="0" shapeId="0" xr:uid="{A2FAE117-08E1-4644-9460-4A920FF77714}">
      <text>
        <r>
          <rPr>
            <sz val="10"/>
            <color rgb="FF000000"/>
            <rFont val="Arial"/>
            <scheme val="minor"/>
          </rPr>
          <t>======
ID#AAABI-hrOE8
Ian Barbe    (2022-09-21 20:16:13)
De Angelo 2011, De Lucca 2010, De Lucca 2011, Donadio 2010, Guerisoli 2017, Kissling 2013, Llanos 2014, Lucherini 2008, Pia 2013, Quiroga 2016,</t>
        </r>
      </text>
    </comment>
    <comment ref="Y27" authorId="0" shapeId="0" xr:uid="{7ADE83D4-3F06-46CC-B98A-343A587522E9}">
      <text>
        <r>
          <rPr>
            <sz val="10"/>
            <color rgb="FF000000"/>
            <rFont val="Arial"/>
            <scheme val="minor"/>
          </rPr>
          <t>======
ID#AAABI-hrOSc
    (2022-07-31 16:54:42)
es opinion? declaran a traves de entrevistas cuanto ganado fue predado por puma
	-Ian Barbe</t>
        </r>
      </text>
    </comment>
    <comment ref="ES27" authorId="0" shapeId="0" xr:uid="{81A91C92-7DF0-4107-90F4-0C4F92C6C90C}">
      <text>
        <r>
          <rPr>
            <sz val="10"/>
            <color rgb="FF000000"/>
            <rFont val="Arial"/>
            <scheme val="minor"/>
          </rPr>
          <t>======
ID#AAABI-hrOSo
Ian Barbe    (2022-09-21 19:59:00)
En este caso es NorteAmerica, CentroAmerica y SUdamerica</t>
        </r>
      </text>
    </comment>
    <comment ref="D29" authorId="0" shapeId="0" xr:uid="{959B67E4-C990-40AE-9BE7-46C5BFE855C1}">
      <text>
        <r>
          <rPr>
            <sz val="10"/>
            <color rgb="FF000000"/>
            <rFont val="Arial"/>
            <scheme val="minor"/>
          </rPr>
          <t>======
ID#AAABI-hrOBI
    (2022-07-31 16:54:42)
es medio confuso sobre que categorias clasificarlo mas allá de Conflicto puma-humano
	-Ian Barbe
------
ID#AAABI-hrOBM
Ian Barbe    (2022-09-23 17:39:04)
Es CHC, percepcion, actitud, manejo</t>
        </r>
      </text>
    </comment>
    <comment ref="S29" authorId="0" shapeId="0" xr:uid="{6F53F31F-EE2B-4CC2-8324-12663340324B}">
      <text>
        <r>
          <rPr>
            <sz val="10"/>
            <color rgb="FF000000"/>
            <rFont val="Arial"/>
            <scheme val="minor"/>
          </rPr>
          <t>======
ID#AAABI-hrOJs
Ian Barbe    (2022-09-23 17:32:58)
Behaviors toward pumas:
Have you hunted a puma in the last year?</t>
        </r>
      </text>
    </comment>
    <comment ref="Z29" authorId="0" shapeId="0" xr:uid="{3E37ECB0-B370-4234-A7A5-7152C51AC3DC}">
      <text>
        <r>
          <rPr>
            <sz val="10"/>
            <color rgb="FF000000"/>
            <rFont val="Arial"/>
            <scheme val="minor"/>
          </rPr>
          <t>======
ID#AAABI-hrOOI
Ian Barbe    (2022-09-23 17:32:48)
Attitudes toward pumas:
Do you agree with the following statement? “I would prefer the
puma not to be in the area.”</t>
        </r>
      </text>
    </comment>
    <comment ref="D30" authorId="0" shapeId="0" xr:uid="{5AED5377-AF87-458A-A8A6-F56A6F41DC1D}">
      <text>
        <r>
          <rPr>
            <sz val="10"/>
            <color rgb="FF000000"/>
            <rFont val="Arial"/>
            <scheme val="minor"/>
          </rPr>
          <t>======
ID#AAABI-hrOD0
    (2022-07-31 16:54:42)
No aclara sitio de estudio para cuidar a la comunidad (La Puna). Conflicro puma-ganado lo trata con entrevistas donde pregunta por percepcion, actitudes y comportamiento, y ¿opinion?
	-Ian Barbe
------
ID#AAABI-hrOD4
Ian Barbe    (2022-09-23 17:52:00)
Es Conflicto porque indagan sobre ganado pérdido por puma, percepcion y comportamiento (estrategia) y estimacion economica de perdida</t>
        </r>
      </text>
    </comment>
    <comment ref="S30" authorId="0" shapeId="0" xr:uid="{11166528-65D7-4C49-B339-80B05363EBE7}">
      <text>
        <r>
          <rPr>
            <sz val="10"/>
            <color rgb="FF000000"/>
            <rFont val="Arial"/>
            <scheme val="minor"/>
          </rPr>
          <t>======
ID#AAABI-hrOD8
Ian Barbe    (2022-09-23 17:50:58)
Comportamiento</t>
        </r>
      </text>
    </comment>
    <comment ref="AN30" authorId="0" shapeId="0" xr:uid="{6429CB0B-EC35-4D30-A0ED-FAEE5EA38CFD}">
      <text>
        <r>
          <rPr>
            <sz val="10"/>
            <color rgb="FF000000"/>
            <rFont val="Arial"/>
            <scheme val="minor"/>
          </rPr>
          <t>======
ID#AAABI-hrOMw
    (2022-07-31 16:54:42)
encuestan sobre predacion de puma sobre ganado
	-Ian Barbe</t>
        </r>
      </text>
    </comment>
    <comment ref="CI30" authorId="0" shapeId="0" xr:uid="{4A992266-9EA8-4DE9-BA81-CA8975F0429E}">
      <text>
        <r>
          <rPr>
            <sz val="10"/>
            <color rgb="FF000000"/>
            <rFont val="Arial"/>
            <scheme val="minor"/>
          </rPr>
          <t>======
ID#AAABI-hrOFg
Ian Barbe    (2022-09-23 17:42:26)
focus group discussion carried out in a meeting with the community.</t>
        </r>
      </text>
    </comment>
    <comment ref="D31" authorId="0" shapeId="0" xr:uid="{DD00952A-D1B7-4D6F-B407-6C47AB9B8D58}">
      <text>
        <r>
          <rPr>
            <sz val="10"/>
            <color rgb="FF000000"/>
            <rFont val="Arial"/>
            <scheme val="minor"/>
          </rPr>
          <t>======
ID#AAABI-YZlys
Ian Barbe    (2022-09-23 18:12:27)
acá hay un caso de predacion de ganado por percepcion y por ecologia (corroboracion al campo)</t>
        </r>
      </text>
    </comment>
    <comment ref="L31" authorId="0" shapeId="0" xr:uid="{4B944EEC-A06B-4C3D-B6BD-191526360EAF}">
      <text>
        <r>
          <rPr>
            <sz val="10"/>
            <color rgb="FF000000"/>
            <rFont val="Arial"/>
            <scheme val="minor"/>
          </rPr>
          <t>======
ID#AAABI-hrOMk
    (2022-07-31 16:54:42)
predacion corroborada en campo
	-Ian Barbe</t>
        </r>
      </text>
    </comment>
    <comment ref="O31" authorId="0" shapeId="0" xr:uid="{8838F595-5055-4BF2-B5F2-1C25AD20C705}">
      <text>
        <r>
          <rPr>
            <sz val="10"/>
            <color rgb="FF000000"/>
            <rFont val="Arial"/>
            <scheme val="minor"/>
          </rPr>
          <t>======
ID#AAABI-hrOCw
Ian Barbe    (2022-09-23 18:08:34)
informes de predacion de ganado por puma y corroboracion en campo</t>
        </r>
      </text>
    </comment>
    <comment ref="R31" authorId="0" shapeId="0" xr:uid="{E6C85A55-5778-493A-A817-41FA6FF213FA}">
      <text>
        <r>
          <rPr>
            <sz val="10"/>
            <color rgb="FF000000"/>
            <rFont val="Arial"/>
            <scheme val="minor"/>
          </rPr>
          <t>======
ID#AAABI-hrOPI
    (2022-07-31 16:54:42)
rancheros percibieron al puma como una amenaza
	-Ian Barbe</t>
        </r>
      </text>
    </comment>
    <comment ref="S31" authorId="0" shapeId="0" xr:uid="{322F5121-6382-4A94-AE4F-C0CF6B427FBC}">
      <text>
        <r>
          <rPr>
            <sz val="10"/>
            <color rgb="FF000000"/>
            <rFont val="Arial"/>
            <scheme val="minor"/>
          </rPr>
          <t>======
ID#AAABI-hrOAs
    (2022-07-31 16:54:42)
rancheros reportaron matar puma
	-Ian Barbe
tambien hablan de enclosure de ganado
	-Ian Barbe
------
ID#AAABI-hrOAw
Ian Barbe    (2022-09-23 18:09:21)
EN ESTE CASO LE DICEN "ACTITUD"  Y NO COMPORTAMIENTO</t>
        </r>
      </text>
    </comment>
    <comment ref="AN31" authorId="0" shapeId="0" xr:uid="{C71FB29A-43D6-42AE-8C70-1A3E6ED141BD}">
      <text>
        <r>
          <rPr>
            <sz val="10"/>
            <color rgb="FF000000"/>
            <rFont val="Arial"/>
            <scheme val="minor"/>
          </rPr>
          <t>======
ID#AAABI-YZls0
    (2022-07-31 16:54:42)
estimaron la tasa de predacion del puma sobre ganado yendo al campo
	-Ian Barbe</t>
        </r>
      </text>
    </comment>
    <comment ref="GP37" authorId="0" shapeId="0" xr:uid="{E05F5603-284C-4E16-9E4A-AB79E32FD000}">
      <text>
        <r>
          <rPr>
            <sz val="10"/>
            <color rgb="FF000000"/>
            <rFont val="Arial"/>
            <scheme val="minor"/>
          </rPr>
          <t>======
ID#AAABI-hrOCA
    (2022-07-31 16:54:42)
no detalla el origen de los animales
	-Ian Barbe</t>
        </r>
      </text>
    </comment>
    <comment ref="D38" authorId="0" shapeId="0" xr:uid="{C5CD9861-F48D-446E-9E75-243E82D113A0}">
      <text>
        <r>
          <rPr>
            <sz val="10"/>
            <color rgb="FF000000"/>
            <rFont val="Arial"/>
            <scheme val="minor"/>
          </rPr>
          <t>======
ID#AAABI-hrOB4
    (2022-07-31 16:54:42)
Area de estudio
	-Ian Barbe
------
ID#AAABI-hrOB8
Ian Barbe    (2022-09-23 18:58:38)
El puma que se estudia con GPS es de Chile y en resultados se dirigió hacia Argentina.</t>
        </r>
      </text>
    </comment>
    <comment ref="BO38" authorId="0" shapeId="0" xr:uid="{3DC0E6BF-8975-4DC7-A510-850CFE177C76}">
      <text>
        <r>
          <rPr>
            <sz val="10"/>
            <color rgb="FF000000"/>
            <rFont val="Arial"/>
            <scheme val="minor"/>
          </rPr>
          <t>======
ID#AAABI-hrOKg
    (2022-07-31 16:54:42)
En resultados el puma tuvo varios registros en Santa Cruz, Tucu Tucu, Argentina
	-Ian Barbe</t>
        </r>
      </text>
    </comment>
    <comment ref="J39" authorId="0" shapeId="0" xr:uid="{FEE5BF8A-93EA-42C7-BB48-CA6D91BB267F}">
      <text>
        <r>
          <rPr>
            <sz val="10"/>
            <color rgb="FF000000"/>
            <rFont val="Arial"/>
            <scheme val="minor"/>
          </rPr>
          <t>======
ID#AAABI-hrODo
    (2022-07-31 16:54:42)
de donde es la muestra genetica?
	-Ian Barbe</t>
        </r>
      </text>
    </comment>
    <comment ref="BG39" authorId="0" shapeId="0" xr:uid="{BD7AA506-F7D3-4CE7-8AE6-CF9548959E42}">
      <text>
        <r>
          <rPr>
            <sz val="10"/>
            <color rgb="FF000000"/>
            <rFont val="Arial"/>
            <scheme val="minor"/>
          </rPr>
          <t>======
ID#AAABI-hrOUY
Ian Barbe    (2022-08-01 16:14:24)
puesta a punto de metodo</t>
        </r>
      </text>
    </comment>
    <comment ref="BH39" authorId="0" shapeId="0" xr:uid="{CEFD6637-DC09-422E-8722-DFC3C980D612}">
      <text>
        <r>
          <rPr>
            <sz val="10"/>
            <color rgb="FF000000"/>
            <rFont val="Arial"/>
            <scheme val="minor"/>
          </rPr>
          <t>======
ID#AAABI-hrOKo
    (2022-07-31 16:54:42)
Puesta a punto de metodo
	-Ian Barbe</t>
        </r>
      </text>
    </comment>
    <comment ref="D40" authorId="0" shapeId="0" xr:uid="{AB251F08-9F29-4245-96CC-78F3FB9538CC}">
      <text>
        <r>
          <rPr>
            <sz val="10"/>
            <color rgb="FF000000"/>
            <rFont val="Arial"/>
            <scheme val="minor"/>
          </rPr>
          <t>======
ID#AAABI-YZluI
    (2022-07-31 16:54:42)
Es un review y un field camp study. Voy a tomar el area de estudio del field study por un lado y por snow ball voy a buscar y agregar todos los otros trabajos del review que sean en argentina
	-Ian Barbe</t>
        </r>
      </text>
    </comment>
    <comment ref="O40" authorId="0" shapeId="0" xr:uid="{E4621EDF-7477-4B67-8066-93E694675324}">
      <text>
        <r>
          <rPr>
            <sz val="10"/>
            <color rgb="FF000000"/>
            <rFont val="Arial"/>
            <scheme val="minor"/>
          </rPr>
          <t>======
ID#AAABI-hrOR4
    (2022-07-31 16:54:42)
dudo se va o no ya que buscan porcentaje de ganado en la dieta
	-Ian Barbe
------
ID#AAABI-hrOR8
Ian Barbe    (2022-09-23 19:29:20)
No porque es dieta. No informan de ataque a ganado bajo ningun metodo</t>
        </r>
      </text>
    </comment>
    <comment ref="BP40" authorId="0" shapeId="0" xr:uid="{6B8A3092-85C9-4AF6-A3B3-AEE533D90172}">
      <text>
        <r>
          <rPr>
            <sz val="10"/>
            <color rgb="FF000000"/>
            <rFont val="Arial"/>
            <scheme val="minor"/>
          </rPr>
          <t>======
ID#AAABI-YZlwI
    (2022-07-31 16:54:42)
para el review
	-Ian Barbe
------
ID#AAABI-YZlwM
Ian Barbe    (2022-09-23 19:24:56)
dejo el comentario: marque el area del field camp study y el review no aplica</t>
        </r>
      </text>
    </comment>
    <comment ref="BS40" authorId="0" shapeId="0" xr:uid="{347D9DFC-C9EF-41ED-80D4-A71322211D84}">
      <text>
        <r>
          <rPr>
            <sz val="10"/>
            <color rgb="FF000000"/>
            <rFont val="Arial"/>
            <scheme val="minor"/>
          </rPr>
          <t>======
ID#AAABI-hrOTI
    (2022-07-31 16:54:42)
tomo el area de estudio del field camp
	-Ian Barbe</t>
        </r>
      </text>
    </comment>
    <comment ref="D41" authorId="0" shapeId="0" xr:uid="{8AA9BEAE-BDA1-49A6-BFD3-F97848CBCD3E}">
      <text>
        <r>
          <rPr>
            <sz val="10"/>
            <color rgb="FF000000"/>
            <rFont val="Arial"/>
            <scheme val="minor"/>
          </rPr>
          <t>======
ID#AAABI-YZlw4
    (2022-07-31 16:54:42)
analizan la presion antropica sobre puma y jaguar con mapas de uso de habitat. Eso es conflicto humano?
	-Ian Barbe
no
	-Ian Barbe</t>
        </r>
      </text>
    </comment>
    <comment ref="O41" authorId="0" shapeId="0" xr:uid="{B1057726-A12F-4EED-9E19-C253DB865251}">
      <text>
        <r>
          <rPr>
            <sz val="10"/>
            <color rgb="FF000000"/>
            <rFont val="Arial"/>
            <scheme val="minor"/>
          </rPr>
          <t>======
ID#AAABI-YZlxU
    (2022-07-31 16:54:42)
analizan tolerancia a disturbion antropicos analizando el mapa de habitat
	-Ian Barbe
------
ID#AAABI-YZlxY
Ian Barbe    (2022-09-23 19:34:04)
NO ES CHC</t>
        </r>
      </text>
    </comment>
    <comment ref="D42" authorId="0" shapeId="0" xr:uid="{7DF4D7DC-A874-461D-AC40-4588EB3CAF77}">
      <text>
        <r>
          <rPr>
            <sz val="10"/>
            <color rgb="FF000000"/>
            <rFont val="Arial"/>
            <scheme val="minor"/>
          </rPr>
          <t>======
ID#AAABI-hrOGE
    (2022-07-31 16:54:42)
Hacen dieta en parque y rancho y obtienen oveja
	-Ian Barbe
dieta en ranchos no es ocnflicto
	-Ian Barbe</t>
        </r>
      </text>
    </comment>
    <comment ref="O42" authorId="0" shapeId="0" xr:uid="{B9759F3D-3A1B-4324-9E75-91A8FC0D14E3}">
      <text>
        <r>
          <rPr>
            <sz val="10"/>
            <color rgb="FF000000"/>
            <rFont val="Arial"/>
            <scheme val="minor"/>
          </rPr>
          <t>======
ID#AAABI-hrOF0
    (2022-07-31 16:54:42)
ANALISIS DE DIETA EN RANCHO Y OBTIENEN OVEJA
	-Ian Barbe</t>
        </r>
      </text>
    </comment>
    <comment ref="D44" authorId="0" shapeId="0" xr:uid="{F2B83734-F083-4A55-94C1-87D760DFECA8}">
      <text>
        <r>
          <rPr>
            <sz val="10"/>
            <color rgb="FF000000"/>
            <rFont val="Arial"/>
            <scheme val="minor"/>
          </rPr>
          <t>======
ID#AAABI-hrOKM
    (2022-07-31 16:54:42)
Es estudio en zona hunted y no hunted...eso lo hace entrar en categoria conflictos ??
	-Ian Barbe
------
ID#AAABI-hrOKQ
Ian Barbe    (2022-09-23 19:46:09)
No</t>
        </r>
      </text>
    </comment>
    <comment ref="BO45" authorId="0" shapeId="0" xr:uid="{4A652CBB-FED8-4CBD-A574-4F446B71A34E}">
      <text>
        <r>
          <rPr>
            <sz val="10"/>
            <color rgb="FF000000"/>
            <rFont val="Arial"/>
            <scheme val="minor"/>
          </rPr>
          <t>======
ID#AAABI-hrOSU
    (2022-07-31 16:54:42)
en material suplmenetario no aclara de donde son (respecto al tipo de sitio de estudio) habla de museos y field work
	-Ian Barbe</t>
        </r>
      </text>
    </comment>
    <comment ref="AI46" authorId="0" shapeId="0" xr:uid="{9706BEE3-B6EA-4B17-98D4-D7DD86E54557}">
      <text>
        <r>
          <rPr>
            <sz val="10"/>
            <color rgb="FF000000"/>
            <rFont val="Arial"/>
            <scheme val="minor"/>
          </rPr>
          <t>======
ID#AAABI-hrOSE
Ian Barbe    (2022-09-23 20:22:45)
Pumas in Bolivia moved significantly shorter distances than pumas in Argentina and those for Belize were intermediate (mean lA
MMDM ? SD, n = 3; Bolivia: 1.827 ? 0.186 km; Belize: 5.263 ? 1.034 km; Argentina: 6.953 ? 0.297 km).
------
ID#AAABI-hrOSI
Ian Barbe    (2022-09-23 20:22:53)
Movimiento entre camaras</t>
        </r>
      </text>
    </comment>
    <comment ref="H49" authorId="0" shapeId="0" xr:uid="{1794A284-A03A-4445-9402-725AA359B721}">
      <text>
        <r>
          <rPr>
            <sz val="10"/>
            <color rgb="FF000000"/>
            <rFont val="Arial"/>
            <scheme val="minor"/>
          </rPr>
          <t>======
ID#AAABI-YZluM
    (2022-07-31 16:54:42)
Formato tipo Articulo / Nota
	-Ian Barbe</t>
        </r>
      </text>
    </comment>
    <comment ref="D51" authorId="0" shapeId="0" xr:uid="{32BB8834-37FA-4E84-B284-8879EBDEDE4F}">
      <text>
        <r>
          <rPr>
            <sz val="10"/>
            <color rgb="FF000000"/>
            <rFont val="Arial"/>
            <scheme val="minor"/>
          </rPr>
          <t>======
ID#AAABI-hrOK8
    (2022-07-31 16:54:42)
Short note
	-Ian Barbe</t>
        </r>
      </text>
    </comment>
    <comment ref="DG51" authorId="0" shapeId="0" xr:uid="{377D6599-9584-4265-8943-CC9AD27664F1}">
      <text>
        <r>
          <rPr>
            <sz val="10"/>
            <color rgb="FF000000"/>
            <rFont val="Arial"/>
            <scheme val="minor"/>
          </rPr>
          <t>======
ID#AAABI-YZls8
    (2022-07-31 16:54:42)
Our results indicated new records for San Juanprovince of A. tigrinum parasitizing Canis familiarisand Lycalopex gymnocercus, in addition to the first record forArgentina of this tick parasitizing a Puma concolor individual.
	-Ian Barbe</t>
        </r>
      </text>
    </comment>
    <comment ref="D52" authorId="0" shapeId="0" xr:uid="{F4BD7BAA-62AE-4939-BAC8-379E428CAB7D}">
      <text>
        <r>
          <rPr>
            <sz val="10"/>
            <color rgb="FF000000"/>
            <rFont val="Arial"/>
            <scheme val="minor"/>
          </rPr>
          <t>======
ID#AAABI-hrOFE
    (2022-07-31 16:54:42)
Tipo de publicacion es una nota
	-Ian Barbe
Hacen encuesta con material de referencia o foto para confirmación de registro. Categorias Opinion y Presencia?
	-Ian Barbe</t>
        </r>
      </text>
    </comment>
    <comment ref="Y52" authorId="0" shapeId="0" xr:uid="{DCAB1ADE-0DAB-474A-85AB-955E3C3AAFF9}">
      <text>
        <r>
          <rPr>
            <sz val="10"/>
            <color rgb="FF000000"/>
            <rFont val="Arial"/>
            <scheme val="minor"/>
          </rPr>
          <t>======
ID#AAABI-hrOK0
    (2022-07-31 16:54:42)
hicieron encuestas para presencia de puma cuyo caso afirmativo debia argumentarse con el registro del animal vivo o muerto (foto o alguna parte del cuerpo)
	-Ian Barbe</t>
        </r>
      </text>
    </comment>
    <comment ref="CB52" authorId="0" shapeId="0" xr:uid="{6E31D70F-B8DA-4191-8261-C45DA07C090F}">
      <text>
        <r>
          <rPr>
            <sz val="10"/>
            <color rgb="FF000000"/>
            <rFont val="Arial"/>
            <scheme val="minor"/>
          </rPr>
          <t>======
ID#AAABI-YZlyE
    (2022-07-31 16:54:42)
Para la realización de este trabajo efectuamos encuestas verbales a pobladores rurales
y cazadores que pudieran ser debidamente corroboradas, ya sea por la existencia de
materiales de referencia (cueros, cráneos, etc.) o por fotografías de los ejemplares
	-Ian Barbe</t>
        </r>
      </text>
    </comment>
    <comment ref="K53" authorId="0" shapeId="0" xr:uid="{E02E0B48-1D5E-4F87-AC4D-5CBF51A2CF9C}">
      <text>
        <r>
          <rPr>
            <sz val="10"/>
            <color rgb="FF000000"/>
            <rFont val="Arial"/>
            <scheme val="minor"/>
          </rPr>
          <t>======
ID#AAABI-YZlwk
    (2022-07-31 16:54:42)
no estoy seguro si es conflicto o no
	-Ian Barbe
SI REGISTRA PREDACION DE GANADO, ES CONFLICTO
Es percepcion del conflicto</t>
        </r>
      </text>
    </comment>
    <comment ref="O53" authorId="0" shapeId="0" xr:uid="{E0D68B3D-DAF6-4702-AE64-2E06857E0555}">
      <text>
        <r>
          <rPr>
            <sz val="10"/>
            <color rgb="FF000000"/>
            <rFont val="Arial"/>
            <scheme val="minor"/>
          </rPr>
          <t>======
ID#AAABI-hrOLQ
HP    (2024-03-08 17:32:50)
es percepcion del conflicto</t>
        </r>
      </text>
    </comment>
    <comment ref="DG55" authorId="0" shapeId="0" xr:uid="{464FC8DC-C6EB-4F7A-9AC0-1BDC9D22CBFB}">
      <text>
        <r>
          <rPr>
            <sz val="10"/>
            <color rgb="FF000000"/>
            <rFont val="Arial"/>
            <scheme val="minor"/>
          </rPr>
          <t>======
ID#AAABI-hrOLc
    (2022-07-31 16:54:42)
In this study, muscle tissue was
obtained from wild animals in Argentina with the aim of
evaluating the presence of Trichinella.
	-Ian Barbe</t>
        </r>
      </text>
    </comment>
    <comment ref="D56" authorId="0" shapeId="0" xr:uid="{F7CE0C5A-D716-4778-871D-1B475BA6B3F8}">
      <text>
        <r>
          <rPr>
            <sz val="10"/>
            <color rgb="FF000000"/>
            <rFont val="Arial"/>
            <scheme val="minor"/>
          </rPr>
          <t>======
ID#AAABI-hrOPc
    (2022-07-31 16:54:42)
ver cual es la tematica principal. Puse 3 tematicas
	-Ian Barbe
saque genetica porque es un metodo</t>
        </r>
      </text>
    </comment>
    <comment ref="AS56" authorId="0" shapeId="0" xr:uid="{C934894C-BAAA-4069-8B32-582D67F4D6EE}">
      <text>
        <r>
          <rPr>
            <sz val="10"/>
            <color rgb="FF000000"/>
            <rFont val="Arial"/>
            <scheme val="minor"/>
          </rPr>
          <t>======
ID#AAABI-hrOUg
    (2022-07-31 16:54:42)
proporcion de sexos y especies
	-Ian Barbe
se obtiene population data: identidad de la especie, distinguir individuos y determinar su sexo
	-Ian Barbe</t>
        </r>
      </text>
    </comment>
    <comment ref="BG56" authorId="0" shapeId="0" xr:uid="{EB69780C-501C-476B-B68E-D5C919982459}">
      <text>
        <r>
          <rPr>
            <sz val="10"/>
            <color rgb="FF000000"/>
            <rFont val="Arial"/>
            <scheme val="minor"/>
          </rPr>
          <t>======
ID#AAABI-hrOPw
Ian Barbe    (2022-08-01 16:14:45)
metodo de deteccion de heces con perro</t>
        </r>
      </text>
    </comment>
    <comment ref="BY56" authorId="0" shapeId="0" xr:uid="{5FC82A12-BA6C-4A53-9505-340C76224BCB}">
      <text>
        <r>
          <rPr>
            <sz val="10"/>
            <color rgb="FF000000"/>
            <rFont val="Arial"/>
            <scheme val="minor"/>
          </rPr>
          <t>======
ID#AAABI-hrOHw
HP    (2024-03-08 17:32:50)
perros para cacas y genetica para id</t>
        </r>
      </text>
    </comment>
    <comment ref="D58" authorId="0" shapeId="0" xr:uid="{65571BB8-BB1F-453F-BDFB-9D03AB79D996}">
      <text>
        <r>
          <rPr>
            <sz val="10"/>
            <color rgb="FF000000"/>
            <rFont val="Arial"/>
            <scheme val="minor"/>
          </rPr>
          <t>======
ID#AAABI-hrOGw
    (2022-07-31 16:54:42)
ver enfoque ecologico y social
	-Ian Barbe</t>
        </r>
      </text>
    </comment>
    <comment ref="K58" authorId="0" shapeId="0" xr:uid="{978512DD-A783-49ED-86E7-4C6126D2CF75}">
      <text>
        <r>
          <rPr>
            <sz val="10"/>
            <color rgb="FF000000"/>
            <rFont val="Arial"/>
            <scheme val="minor"/>
          </rPr>
          <t>======
ID#AAABI-hrOEA
    (2022-07-31 16:54:42)
Modeling and mapping of the probabilities of conflicts
	-Ian Barbe
preguntan por carnivoros en la zona y por loa domesticos predados</t>
        </r>
      </text>
    </comment>
    <comment ref="Y58" authorId="0" shapeId="0" xr:uid="{3FBAD2B9-C76F-42CD-9141-9F985296BF5A}">
      <text>
        <r>
          <rPr>
            <sz val="10"/>
            <color rgb="FF000000"/>
            <rFont val="Arial"/>
            <scheme val="minor"/>
          </rPr>
          <t>======
ID#AAABI-YZly4
    (2022-07-31 16:54:42)
Do you know about any conflicts between carnivores and rural inhabitants living in the Humid Chaco?
	-Ian Barbe
What animals do rural people keep in your area?
	-Ian Barbe
PARA SIMPLIFICAR Y NO COMPLICARME VOY A DEJAR DE LADO ESTA CATEGORIA</t>
        </r>
      </text>
    </comment>
    <comment ref="Z58" authorId="0" shapeId="0" xr:uid="{4DD30599-F63E-40BF-94C5-37A06CEF0286}">
      <text>
        <r>
          <rPr>
            <sz val="10"/>
            <color rgb="FF000000"/>
            <rFont val="Arial"/>
            <scheme val="minor"/>
          </rPr>
          <t>======
ID#AAABI-hrOGM
    (2022-07-31 16:54:42)
Preguntan: Did you shoot them? carnivoros
	-Ian Barbe
What is the attitude of the inhabitants towards carnivores?
	-Ian Barbe</t>
        </r>
      </text>
    </comment>
    <comment ref="AD58" authorId="0" shapeId="0" xr:uid="{F85EF287-FEED-4143-95C8-5CB17A897933}">
      <text>
        <r>
          <rPr>
            <sz val="10"/>
            <color rgb="FF000000"/>
            <rFont val="Arial"/>
            <scheme val="minor"/>
          </rPr>
          <t>======
ID#AAABI-YZlzA
    (2022-07-31 16:54:42)
o modelos de distribucion aplica a uso de habitat? The distribution models showed that the most probable variables for predicting conflicts were the distance from the roads, livestock density and the proportion of anthropized areas.
	-Ian Barbe
Conflict probability distribution models</t>
        </r>
      </text>
    </comment>
    <comment ref="AH58" authorId="0" shapeId="0" xr:uid="{27041D72-1017-4BA5-8146-C79600767368}">
      <text>
        <r>
          <rPr>
            <sz val="10"/>
            <color rgb="FF000000"/>
            <rFont val="Arial"/>
            <scheme val="minor"/>
          </rPr>
          <t>======
ID#AAABI-YZlyI
    (2022-07-31 16:54:42)
Modelos de distribucion espacial
	-Ian Barbe</t>
        </r>
      </text>
    </comment>
    <comment ref="CE58" authorId="0" shapeId="0" xr:uid="{09EDF01A-9A34-4138-8598-52526AB75E01}">
      <text>
        <r>
          <rPr>
            <sz val="10"/>
            <color rgb="FF000000"/>
            <rFont val="Arial"/>
            <scheme val="minor"/>
          </rPr>
          <t>======
ID#AAABI-hrOMA
    (2022-07-31 16:54:42)
recopilaron datos del INDEC, IGn y otros
	-Ian Barbe
NO, PORQUE ESTO ES COMO LO QUE YO HAGO PARA LOS SHAPES</t>
        </r>
      </text>
    </comment>
    <comment ref="L59" authorId="0" shapeId="0" xr:uid="{C2574A8A-1819-4509-A1E0-D0DA3C06F14A}">
      <text>
        <r>
          <rPr>
            <sz val="10"/>
            <color rgb="FF000000"/>
            <rFont val="Arial"/>
            <scheme val="minor"/>
          </rPr>
          <t>======
ID#AAABI-hrOUE
    (2022-07-31 16:54:42)
hacen un modelo de habitat para la presecencia de pumas en ranchos
	-Ian Barbe</t>
        </r>
      </text>
    </comment>
    <comment ref="AH59" authorId="0" shapeId="0" xr:uid="{1F2C9C19-4771-4767-A4BD-4DE9E32C3181}">
      <text>
        <r>
          <rPr>
            <sz val="10"/>
            <color rgb="FF000000"/>
            <rFont val="Arial"/>
            <scheme val="minor"/>
          </rPr>
          <t>======
ID#AAABI-YZly0
    (2022-07-31 16:54:42)
Para mi esto es uso de habitat nomas: we developed a rule-basedhabitat model in a Geographic Information System (GIS) to predict the distribution of puma habitat at a regionalscale in Patagonia.
	-Ian Barbe</t>
        </r>
      </text>
    </comment>
    <comment ref="D61" authorId="0" shapeId="0" xr:uid="{9A4EC096-5FB3-4B9A-8B65-C367F6E14E9F}">
      <text>
        <r>
          <rPr>
            <sz val="10"/>
            <color rgb="FF000000"/>
            <rFont val="Arial"/>
            <scheme val="minor"/>
          </rPr>
          <t>======
ID#AAABI-YHMwA
    (2022-07-31 16:54:42)
el area de estudio y la clasificacion de lo social
	-Ian Barbe</t>
        </r>
      </text>
    </comment>
    <comment ref="Y61" authorId="0" shapeId="0" xr:uid="{6A589F18-8B3B-4465-A6CF-8B9C118A31F4}">
      <text>
        <r>
          <rPr>
            <sz val="10"/>
            <color rgb="FF000000"/>
            <rFont val="Arial"/>
            <scheme val="minor"/>
          </rPr>
          <t>======
ID#AAABI-hrOS0
    (2022-07-31 16:54:42)
aca se evalua conocimiento
	-Ian Barbe</t>
        </r>
      </text>
    </comment>
    <comment ref="Z61" authorId="0" shapeId="0" xr:uid="{91525461-3F39-4CAE-8664-C8604E646DFB}">
      <text>
        <r>
          <rPr>
            <sz val="10"/>
            <color rgb="FF000000"/>
            <rFont val="Arial"/>
            <scheme val="minor"/>
          </rPr>
          <t>======
ID#AAABI-hrOPo
HP    (2024-03-08 17:32:50)
exóticos,
cazar o usar pieles de animales
silvestres; b) frecuentemente:
realizar actividades en la naturaleza,
leer libros, revistas o
periódicos que tratan sobre
especies animales, ver programas
de TV sobre animales y
tratar de convencer a los demás
sobre su postura ante la
fauna; y c) a veces: participar
de reuniones donde se discuten
problemas con la fauna y visitar
el zoológico o un museo de
ciencias naturales.</t>
        </r>
      </text>
    </comment>
    <comment ref="AM62" authorId="0" shapeId="0" xr:uid="{02A2C33C-33F4-4095-8F26-93028BE30A65}">
      <text>
        <r>
          <rPr>
            <sz val="10"/>
            <color rgb="FF000000"/>
            <rFont val="Arial"/>
            <scheme val="minor"/>
          </rPr>
          <t>======
ID#AAABI-YZlsc
HP    (2024-03-08 17:32:50)
ven la relacion puma- vicuña guanaco y condor</t>
        </r>
      </text>
    </comment>
    <comment ref="DA62" authorId="0" shapeId="0" xr:uid="{656826AB-350E-4D8B-8CFD-6FFDEAB1D953}">
      <text>
        <r>
          <rPr>
            <sz val="10"/>
            <color rgb="FF000000"/>
            <rFont val="Arial"/>
            <scheme val="minor"/>
          </rPr>
          <t>======
ID#AAABI-hrOQ4
    (2022-07-31 16:54:42)
puma y condor "carnivoro"
	-Ian Barbe</t>
        </r>
      </text>
    </comment>
    <comment ref="DF62" authorId="0" shapeId="0" xr:uid="{9491B68B-2278-4F4A-A25B-BC0AFAFBC910}">
      <text>
        <r>
          <rPr>
            <sz val="10"/>
            <color rgb="FF000000"/>
            <rFont val="Arial"/>
            <scheme val="minor"/>
          </rPr>
          <t>======
ID#AAABI-YZlu8
HP    (2024-03-08 17:32:50)
puma, guanaco, vicuña, condor</t>
        </r>
      </text>
    </comment>
    <comment ref="D63" authorId="0" shapeId="0" xr:uid="{5E9947CC-B007-4D9E-A196-92FAAD9FBE41}">
      <text>
        <r>
          <rPr>
            <sz val="10"/>
            <color rgb="FF000000"/>
            <rFont val="Arial"/>
            <scheme val="minor"/>
          </rPr>
          <t>======
ID#AAABI-YZlug
    (2022-07-31 16:54:42)
es uso de habitat o modelo de ocupacion (distribucion?) ?
	-Ian Barbe
dirigido o semidirigido a puma?
	-Ian Barbe
para mi es dirigido
	-Ian Barbe</t>
        </r>
      </text>
    </comment>
    <comment ref="AD63" authorId="0" shapeId="0" xr:uid="{CC1B76C4-596E-4724-B56D-8FF8AA453D23}">
      <text>
        <r>
          <rPr>
            <sz val="10"/>
            <color rgb="FF000000"/>
            <rFont val="Arial"/>
            <scheme val="minor"/>
          </rPr>
          <t>======
ID#AAABI-hrOPU
    (2022-07-31 16:54:42)
interaccion espacial y temporal con otras especies de carnivoros
	-Ian Barbe
en realidad esto lo evalua en el modelo de ocupacion?
	-Ian Barbe
diferencia entre uso de habitat y modelo de ocupacion? no se tocan?
	-Ian Barbe
en realidad analizan el uso de habitat para crear el modelo de ocupacion o algo asi
	-Ian Barbe</t>
        </r>
      </text>
    </comment>
    <comment ref="AH63" authorId="0" shapeId="0" xr:uid="{7A402470-800C-4072-9ADE-98936C0C9EBC}">
      <text>
        <r>
          <rPr>
            <sz val="10"/>
            <color rgb="FF000000"/>
            <rFont val="Arial"/>
            <scheme val="minor"/>
          </rPr>
          <t>======
ID#AAABI-hrOTY
    (2022-07-31 16:54:42)
usan modelos de ocuàcion: Single-species occupancy models have been widelyused in camera-trap studies to determine wildlife speciesoccurrence and distribution
	-Ian Barbe</t>
        </r>
      </text>
    </comment>
    <comment ref="AW63" authorId="0" shapeId="0" xr:uid="{07EEAEF2-047C-466F-9DC6-40EE7FB03AD5}">
      <text>
        <r>
          <rPr>
            <sz val="10"/>
            <color rgb="FF000000"/>
            <rFont val="Arial"/>
            <scheme val="minor"/>
          </rPr>
          <t>======
ID#AAABI-hrOTE
    (2022-07-31 16:54:42)
interaccion espacial y temporal con otras especies de carnivoros
	-Ian Barbe</t>
        </r>
      </text>
    </comment>
    <comment ref="L65" authorId="0" shapeId="0" xr:uid="{70570890-7CD0-44C6-B6E1-98C1AFCF6B0F}">
      <text>
        <r>
          <rPr>
            <sz val="10"/>
            <color rgb="FF000000"/>
            <rFont val="Arial"/>
            <scheme val="minor"/>
          </rPr>
          <t>======
ID#AAABI-YZlwY
    (2022-07-31 16:54:42)
conservacion
	-Ian Barbe</t>
        </r>
      </text>
    </comment>
    <comment ref="FQ65" authorId="0" shapeId="0" xr:uid="{64DC1110-6C4D-4648-92FC-75C96BFF91BE}">
      <text>
        <r>
          <rPr>
            <sz val="10"/>
            <color rgb="FF000000"/>
            <rFont val="Arial"/>
            <scheme val="minor"/>
          </rPr>
          <t>======
ID#AAABI-YZlxc
    (2022-07-31 16:54:42)
no detalla los trabajos del review
	-Ian Barbe</t>
        </r>
      </text>
    </comment>
    <comment ref="BA66" authorId="0" shapeId="0" xr:uid="{9DD2E5E6-0497-47BA-BDEF-D27D767A9A6A}">
      <text>
        <r>
          <rPr>
            <sz val="10"/>
            <color rgb="FF000000"/>
            <rFont val="Arial"/>
            <scheme val="minor"/>
          </rPr>
          <t>======
ID#AAABI-hrORk
    (2022-07-31 16:54:42)
es Ontogenia (desarrollo evolutivo)
	-Ian Barbe</t>
        </r>
      </text>
    </comment>
    <comment ref="HE66" authorId="0" shapeId="0" xr:uid="{571D6D58-858A-4CC5-9102-23D8B6C51FC9}">
      <text>
        <r>
          <rPr>
            <sz val="10"/>
            <color rgb="FF000000"/>
            <rFont val="Arial"/>
            <scheme val="minor"/>
          </rPr>
          <t>======
ID#AAABI-hrOCI
    (2022-07-31 16:54:42)
ver como lo categorizamos. Habria que armar una categoria que sea "Sin detalle"
	-Ian Barbe</t>
        </r>
      </text>
    </comment>
    <comment ref="AN67" authorId="0" shapeId="0" xr:uid="{AD9273BC-9D80-4A9D-8550-39F1678456A1}">
      <text>
        <r>
          <rPr>
            <sz val="10"/>
            <color rgb="FF000000"/>
            <rFont val="Arial"/>
            <scheme val="minor"/>
          </rPr>
          <t>======
ID#AAABI-hrORA
HP    (2024-03-08 17:32:50)
retiraron los huevos de los nidos</t>
        </r>
      </text>
    </comment>
    <comment ref="D68" authorId="0" shapeId="0" xr:uid="{893D8BD0-2431-4237-B2EC-CBD3FFAF82C3}">
      <text>
        <r>
          <rPr>
            <sz val="10"/>
            <color rgb="FF000000"/>
            <rFont val="Arial"/>
            <scheme val="minor"/>
          </rPr>
          <t>======
ID#AAABI-hrOQg
    (2022-07-31 16:54:42)
es presencia? creo quee es distribucion nomas
	-Ian Barbe</t>
        </r>
      </text>
    </comment>
    <comment ref="L68" authorId="0" shapeId="0" xr:uid="{BC1E8633-4F5E-4EF0-B6E4-1FCBE7B1DEE4}">
      <text>
        <r>
          <rPr>
            <sz val="10"/>
            <color rgb="FF000000"/>
            <rFont val="Arial"/>
            <scheme val="minor"/>
          </rPr>
          <t>======
ID#AAABI-hrOEw
    (2022-07-31 16:54:42)
es distribucion por encuestas y camaras con evidencias
	-Ian Barbe</t>
        </r>
      </text>
    </comment>
    <comment ref="Y68" authorId="0" shapeId="0" xr:uid="{A6DF1B3A-98DB-4E83-A770-18CCBD79D252}">
      <text>
        <r>
          <rPr>
            <sz val="10"/>
            <color rgb="FF000000"/>
            <rFont val="Arial"/>
            <scheme val="minor"/>
          </rPr>
          <t>======
ID#AAABI-hrORU
    (2022-07-31 16:54:42)
se mencionaron ataques de puma a ganado
	-Ian Barbe
aportan datos de pumas muertos en rutas y mas de ese estilo
se mencionan mascotismo y pumas capturados</t>
        </r>
      </text>
    </comment>
    <comment ref="BY68" authorId="0" shapeId="0" xr:uid="{18FB97CE-ECDC-4CC9-9764-C30F8012F95B}">
      <text>
        <r>
          <rPr>
            <sz val="10"/>
            <color rgb="FF000000"/>
            <rFont val="Arial"/>
            <scheme val="minor"/>
          </rPr>
          <t>======
ID#AAABI-hrOOk
    (2022-07-31 16:54:42)
se usaron camaras trampa
	-Ian Barbe</t>
        </r>
      </text>
    </comment>
    <comment ref="CB68" authorId="0" shapeId="0" xr:uid="{FE85D4D8-EF0A-4820-9FAD-26D405187DF6}">
      <text>
        <r>
          <rPr>
            <sz val="10"/>
            <color rgb="FF000000"/>
            <rFont val="Arial"/>
            <scheme val="minor"/>
          </rPr>
          <t>======
ID#AAABI-hrORI
    (2022-07-31 16:54:42)
se hicieron encuestas y entrevistas con validez de datos fisicos
	-Ian Barbe</t>
        </r>
      </text>
    </comment>
    <comment ref="BY69" authorId="0" shapeId="0" xr:uid="{9B1E3C48-44F2-42AA-8CE0-C215D0327459}">
      <text>
        <r>
          <rPr>
            <sz val="10"/>
            <color rgb="FF000000"/>
            <rFont val="Arial"/>
            <scheme val="minor"/>
          </rPr>
          <t>======
ID#AAABI-hrOLo
    (2022-07-31 16:54:42)
transectas y entrevistas con confirmacion de presencia por rastros
	-Ian Barbe</t>
        </r>
      </text>
    </comment>
    <comment ref="CC69" authorId="0" shapeId="0" xr:uid="{3E57CE3E-C3EC-4A57-843C-1BB556EC2CFF}">
      <text>
        <r>
          <rPr>
            <sz val="10"/>
            <color rgb="FF000000"/>
            <rFont val="Arial"/>
            <scheme val="minor"/>
          </rPr>
          <t>======
ID#AAABI-hrODA
HP    (2024-03-08 17:32:50)
SE PREGUNTO POR PRESENCIA DE RASTROS. SE UTILIZO ESTO METODOLOGIA PARA CONFIRMAR LA PRESENCIA DE LA ESPECIE EN EL LUGAR</t>
        </r>
      </text>
    </comment>
    <comment ref="BG71" authorId="0" shapeId="0" xr:uid="{5F7CE52E-6F95-4627-AE7D-31EE813D9A08}">
      <text>
        <r>
          <rPr>
            <sz val="10"/>
            <color rgb="FF000000"/>
            <rFont val="Arial"/>
            <scheme val="minor"/>
          </rPr>
          <t>======
ID#AAABI-hrOHo
HP    (2024-03-08 17:32:50)
comparar entrevistas vs camaras</t>
        </r>
      </text>
    </comment>
    <comment ref="BY71" authorId="0" shapeId="0" xr:uid="{D62282A8-A180-431D-B290-E3E9F5E3984F}">
      <text>
        <r>
          <rPr>
            <sz val="10"/>
            <color rgb="FF000000"/>
            <rFont val="Arial"/>
            <scheme val="minor"/>
          </rPr>
          <t>======
ID#AAABI-hrOQY
    (2022-07-31 16:54:42)
camaras trampa y vistas del animal en el lugar contrastadas con fotografias que muestra el investigador
	-Ian Barbe</t>
        </r>
      </text>
    </comment>
    <comment ref="BR74" authorId="0" shapeId="0" xr:uid="{25021285-E4D9-4356-A074-40A38DC2D472}">
      <text>
        <r>
          <rPr>
            <sz val="10"/>
            <color rgb="FF000000"/>
            <rFont val="Arial"/>
            <scheme val="minor"/>
          </rPr>
          <t>======
ID#AAABI-hrOTs
    (2022-07-31 16:54:42)
tomo como area protegida a la zona arqueloogica
	-Ian Barbe</t>
        </r>
      </text>
    </comment>
    <comment ref="BY74" authorId="0" shapeId="0" xr:uid="{3F7C927D-2849-4798-805A-05A9A09DB6B7}">
      <text>
        <r>
          <rPr>
            <sz val="10"/>
            <color rgb="FF000000"/>
            <rFont val="Arial"/>
            <scheme val="minor"/>
          </rPr>
          <t>======
ID#AAABI-hrOJk
    (2022-07-31 16:54:42)
entrevistas
	-Ian Barbe
y campo
	-Ian Barbe</t>
        </r>
      </text>
    </comment>
    <comment ref="AM76" authorId="0" shapeId="0" xr:uid="{19F97728-23A9-431B-A242-C28ECF446986}">
      <text>
        <r>
          <rPr>
            <sz val="10"/>
            <color rgb="FF000000"/>
            <rFont val="Arial"/>
            <scheme val="minor"/>
          </rPr>
          <t>======
ID#AAABI-hrOIQ
HP    (2024-03-08 17:32:50)
estructura trofica de la comunidad de carnivoros y sus presas en patagonia y españa</t>
        </r>
      </text>
    </comment>
    <comment ref="D77" authorId="0" shapeId="0" xr:uid="{7D7F5AC3-8AAF-4666-9882-A6E9908C53F0}">
      <text>
        <r>
          <rPr>
            <sz val="10"/>
            <color rgb="FF000000"/>
            <rFont val="Arial"/>
            <scheme val="minor"/>
          </rPr>
          <t>======
ID#AAABI-YZltQ
    (2022-07-31 16:54:42)
analizan la ontogenia de animales que vienen de museos. area de estudio?
	-Ian Barbe</t>
        </r>
      </text>
    </comment>
    <comment ref="AZ77" authorId="0" shapeId="0" xr:uid="{1F5E032F-06D6-4246-B0BC-5461C92AD40A}">
      <text>
        <r>
          <rPr>
            <sz val="10"/>
            <color rgb="FF000000"/>
            <rFont val="Arial"/>
            <scheme val="minor"/>
          </rPr>
          <t>======
ID#AAABI-hrOOo
Ian Barbe    (2022-08-01 16:15:43)
ontogenia craneal</t>
        </r>
      </text>
    </comment>
    <comment ref="FS77" authorId="0" shapeId="0" xr:uid="{BD974D29-83FD-4B4E-BA42-B693FF37C903}">
      <text>
        <r>
          <rPr>
            <sz val="10"/>
            <color rgb="FF000000"/>
            <rFont val="Arial"/>
            <scheme val="minor"/>
          </rPr>
          <t>======
ID#AAABI-YZlv4
    (2022-07-31 16:54:42)
sumar el de caba como buenos aires
	-Ian Barbe</t>
        </r>
      </text>
    </comment>
    <comment ref="AE78" authorId="0" shapeId="0" xr:uid="{A391BAF3-5AAD-4CCF-A52C-4BAF01A867AC}">
      <text>
        <r>
          <rPr>
            <sz val="10"/>
            <color rgb="FF000000"/>
            <rFont val="Arial"/>
            <scheme val="minor"/>
          </rPr>
          <t>======
ID#AAABI-hrOHs
HP    (2024-03-08 17:32:50)
puede ser uso de habitat?</t>
        </r>
      </text>
    </comment>
    <comment ref="DE78" authorId="0" shapeId="0" xr:uid="{F08466A8-F5A2-4EC2-B3A5-7A11129799DF}">
      <text>
        <r>
          <rPr>
            <sz val="10"/>
            <color rgb="FF000000"/>
            <rFont val="Arial"/>
            <scheme val="minor"/>
          </rPr>
          <t>======
ID#AAABI-hrORw
    (2022-07-31 16:54:42)
estudiaron 6 especies de felidos
	-Ian Barbe</t>
        </r>
      </text>
    </comment>
    <comment ref="BH79" authorId="0" shapeId="0" xr:uid="{A4046105-B139-4440-AAF2-182AEDAD3BF4}">
      <text>
        <r>
          <rPr>
            <sz val="10"/>
            <color rgb="FF000000"/>
            <rFont val="Arial"/>
            <scheme val="minor"/>
          </rPr>
          <t>======
ID#AAABI-YZlyU
    (2022-07-31 16:54:42)
PALEOECOLOGIA
	-Ian Barbe
pàleontologia
	-Ian Barbe</t>
        </r>
      </text>
    </comment>
    <comment ref="BI79" authorId="0" shapeId="0" xr:uid="{B67847BC-E804-4199-825F-3BB382D86684}">
      <text>
        <r>
          <rPr>
            <sz val="10"/>
            <color rgb="FF000000"/>
            <rFont val="Arial"/>
            <scheme val="minor"/>
          </rPr>
          <t>======
ID#AAABI-hrOBY
HP    (2024-03-08 17:32:50)
Paleoecologia</t>
        </r>
      </text>
    </comment>
    <comment ref="EB79" authorId="0" shapeId="0" xr:uid="{62552977-EC98-4CB2-9526-3DDC8C93045D}">
      <text>
        <r>
          <rPr>
            <sz val="10"/>
            <color rgb="FF000000"/>
            <rFont val="Arial"/>
            <scheme val="minor"/>
          </rPr>
          <t>======
ID#AAABI-hrOS4
    (2022-07-31 16:54:42)
puede ser semi
	-Ian Barbe</t>
        </r>
      </text>
    </comment>
    <comment ref="FR79" authorId="0" shapeId="0" xr:uid="{EE5BFBBF-3008-4229-9070-EE779A6E19D7}">
      <text>
        <r>
          <rPr>
            <sz val="10"/>
            <color rgb="FF000000"/>
            <rFont val="Arial"/>
            <scheme val="minor"/>
          </rPr>
          <t>======
ID#AAABI-YZlss
HP    (2024-03-08 17:32:50)
fauna de Rio Lujan zona</t>
        </r>
      </text>
    </comment>
    <comment ref="J80" authorId="0" shapeId="0" xr:uid="{4F050042-55F9-4111-936D-898C4C5FD5FC}">
      <text>
        <r>
          <rPr>
            <sz val="10"/>
            <color rgb="FF000000"/>
            <rFont val="Arial"/>
            <scheme val="minor"/>
          </rPr>
          <t>======
ID#AAABI-hrOFM
HP    (2024-03-08 17:32:50)
paper de tesis doctoral</t>
        </r>
      </text>
    </comment>
    <comment ref="AB80" authorId="0" shapeId="0" xr:uid="{00A4C970-F7B3-4195-B18F-91979263AB44}">
      <text>
        <r>
          <rPr>
            <sz val="10"/>
            <color rgb="FF000000"/>
            <rFont val="Arial"/>
            <scheme val="minor"/>
          </rPr>
          <t>======
ID#AAABI-YHMv8
HP    (2024-03-08 17:32:50)
hicieron abundancia relativa y densidad absoluta</t>
        </r>
      </text>
    </comment>
    <comment ref="AM81" authorId="0" shapeId="0" xr:uid="{DA2C3F42-0035-47B2-ABBE-71B866F77E12}">
      <text>
        <r>
          <rPr>
            <sz val="10"/>
            <color rgb="FF000000"/>
            <rFont val="Arial"/>
            <scheme val="minor"/>
          </rPr>
          <t>======
ID#AAABI-YZlts
HP    (2024-03-08 17:32:50)
Potencial de depredación intragrande (IGP) y matanza interespecífica (IK) en los carnívoros terrestres sudamericanos</t>
        </r>
      </text>
    </comment>
    <comment ref="DE81" authorId="0" shapeId="0" xr:uid="{C8C49C5D-E446-416A-91BF-6AD371EBC0AB}">
      <text>
        <r>
          <rPr>
            <sz val="10"/>
            <color rgb="FF000000"/>
            <rFont val="Arial"/>
            <scheme val="minor"/>
          </rPr>
          <t>======
ID#AAABI-hrOAg
    (2022-07-31 16:54:42)
usaron 40 especies de carnivoros
	-Ian Barbe</t>
        </r>
      </text>
    </comment>
    <comment ref="L82" authorId="0" shapeId="0" xr:uid="{35CF6AC6-5E89-4F83-B012-B6CAB49BDC87}">
      <text>
        <r>
          <rPr>
            <sz val="10"/>
            <color rgb="FF000000"/>
            <rFont val="Arial"/>
            <scheme val="minor"/>
          </rPr>
          <t>======
ID#AAABI-hrOQU
    (2022-07-31 16:54:42)
comparan metodos para estimar densidad
	-Ian Barbe</t>
        </r>
      </text>
    </comment>
    <comment ref="BG82" authorId="0" shapeId="0" xr:uid="{1B817979-4A99-4706-A18C-3738C83E974F}">
      <text>
        <r>
          <rPr>
            <sz val="10"/>
            <color rgb="FF000000"/>
            <rFont val="Arial"/>
            <scheme val="minor"/>
          </rPr>
          <t>======
ID#AAABI-hrOBA
HP    (2024-03-08 17:32:50)
comparacion de metodos para estimar densidad de pumas con camera traps</t>
        </r>
      </text>
    </comment>
    <comment ref="BY82" authorId="0" shapeId="0" xr:uid="{086FA37B-3BB8-4671-94BC-7A9DF85F41CC}">
      <text>
        <r>
          <rPr>
            <sz val="10"/>
            <color rgb="FF000000"/>
            <rFont val="Arial"/>
            <scheme val="minor"/>
          </rPr>
          <t>======
ID#AAABI-YZlyM
    (2022-07-31 16:54:42)
en realidad re-analizan data de camaras trampa que tomaron antes
	-Ian Barbe</t>
        </r>
      </text>
    </comment>
    <comment ref="DG83" authorId="0" shapeId="0" xr:uid="{0DAA77BC-775C-4FBD-8FCE-F904CA0909ED}">
      <text>
        <r>
          <rPr>
            <sz val="10"/>
            <color rgb="FF000000"/>
            <rFont val="Arial"/>
            <scheme val="minor"/>
          </rPr>
          <t>======
ID#AAABI-YZlw0
    (2022-07-31 16:54:42)
Parasito. Type host: Puma concolor.
Experimental hosts: CF-1 and Swiss mice (Mus musculus), Wistar
rats (Rattus norvegicus), cats (Felis silvestris), pigs (Sus scrofa)
	-Ian Barbe</t>
        </r>
      </text>
    </comment>
    <comment ref="ED83" authorId="0" shapeId="0" xr:uid="{652F0BA6-F55F-4965-98D7-258119C28740}">
      <text>
        <r>
          <rPr>
            <sz val="10"/>
            <color rgb="FF000000"/>
            <rFont val="Arial"/>
            <scheme val="minor"/>
          </rPr>
          <t>======
ID#AAABI-hrONE
HP    (2024-03-08 17:32:50)
hacen descripcion molecular del nematode</t>
        </r>
      </text>
    </comment>
    <comment ref="AI84" authorId="0" shapeId="0" xr:uid="{4A31C129-EA50-4CDC-B1E4-FFD5927E85DD}">
      <text>
        <r>
          <rPr>
            <sz val="10"/>
            <color rgb="FF000000"/>
            <rFont val="Arial"/>
            <scheme val="minor"/>
          </rPr>
          <t>======
ID#AAABI-hrOS8
HP    (2024-03-08 17:32:50)
expresan en metros por hora</t>
        </r>
      </text>
    </comment>
    <comment ref="L85" authorId="0" shapeId="0" xr:uid="{9E65C1D4-6F2E-4D0B-8AAE-111139C37868}">
      <text>
        <r>
          <rPr>
            <sz val="10"/>
            <color rgb="FF000000"/>
            <rFont val="Arial"/>
            <scheme val="minor"/>
          </rPr>
          <t>======
ID#AAABI-hrONw
    (2022-07-31 16:54:42)
comportamiento del puma en la formacion de arqueofunas
	-Ian Barbe
Arqueofauna: relacionados con cualquier aspecto del estudio de restos animales recuperados en yacimientos arqueológicos
	-Ian Barbe
de recuperar esos restos analizan el comportamiento del puma en generar estos lugares
	-Ian Barbe</t>
        </r>
      </text>
    </comment>
    <comment ref="AD86" authorId="0" shapeId="0" xr:uid="{8FF98C55-3ABC-41B1-ABB5-13D895114D12}">
      <text>
        <r>
          <rPr>
            <sz val="10"/>
            <color rgb="FF000000"/>
            <rFont val="Arial"/>
            <scheme val="minor"/>
          </rPr>
          <t>======
ID#AAABI-hrOLk
HP    (2024-03-08 17:32:50)
logica de vinculacion a un tipo de habitat entre varrios en estudio</t>
        </r>
      </text>
    </comment>
    <comment ref="AH86" authorId="0" shapeId="0" xr:uid="{8DBDDD2E-CC85-45AF-8156-72D2281493FC}">
      <text>
        <r>
          <rPr>
            <sz val="10"/>
            <color rgb="FF000000"/>
            <rFont val="Arial"/>
            <scheme val="minor"/>
          </rPr>
          <t>======
ID#AAABI-hrORo
HP    (2024-03-08 17:32:50)
con dudas pero lo pongo distribucion porque esta vinculada a un habitat sin ser un estudio de uso de habitat</t>
        </r>
      </text>
    </comment>
    <comment ref="AM86" authorId="0" shapeId="0" xr:uid="{72BBE9D0-BFD2-4F2A-A5DA-793513FD16EA}">
      <text>
        <r>
          <rPr>
            <sz val="10"/>
            <color rgb="FF000000"/>
            <rFont val="Arial"/>
            <scheme val="minor"/>
          </rPr>
          <t>======
ID#AAABI-hrOBc
HP    (2024-03-08 17:32:50)
respuestas predador-presa</t>
        </r>
      </text>
    </comment>
    <comment ref="AZ87" authorId="0" shapeId="0" xr:uid="{090A232A-76AE-4FBE-A561-4F2F72B32C1A}">
      <text>
        <r>
          <rPr>
            <sz val="10"/>
            <color rgb="FF000000"/>
            <rFont val="Arial"/>
            <scheme val="minor"/>
          </rPr>
          <t>======
ID#AAABI-hrOQA
Ian Barbe    (2022-08-01 16:18:08)
La ecomorfología o morfología ecológica es el estudio de la relación entre el papel ecológico de un individuo y sus adaptaciones morfológicas. El término "morfológico" aquí está en el contexto anatómico.</t>
        </r>
      </text>
    </comment>
    <comment ref="BQ87" authorId="0" shapeId="0" xr:uid="{41B4F13E-07A7-4301-A296-4A51FB75525E}">
      <text>
        <r>
          <rPr>
            <sz val="10"/>
            <color rgb="FF000000"/>
            <rFont val="Arial"/>
            <scheme val="minor"/>
          </rPr>
          <t>======
ID#AAABI-YZlyk
    (2022-07-31 16:54:42)
Museos
	-Ian Barbe</t>
        </r>
      </text>
    </comment>
    <comment ref="AI88" authorId="0" shapeId="0" xr:uid="{4B24212E-9C9E-47AE-945F-814DE08559F8}">
      <text>
        <r>
          <rPr>
            <sz val="10"/>
            <color rgb="FF000000"/>
            <rFont val="Arial"/>
            <scheme val="minor"/>
          </rPr>
          <t>======
ID#AAABI-hrOAY
HP    (2024-03-08 17:32:50)
no da datos de nmovilidad</t>
        </r>
      </text>
    </comment>
    <comment ref="AM88" authorId="0" shapeId="0" xr:uid="{4A9E266E-CA85-4144-8EF3-D6D51B49B548}">
      <text>
        <r>
          <rPr>
            <sz val="10"/>
            <color rgb="FF000000"/>
            <rFont val="Arial"/>
            <scheme val="minor"/>
          </rPr>
          <t>======
ID#AAABI-hrOKA
HP    (2024-03-08 17:32:50)
respuesta predador-presa</t>
        </r>
      </text>
    </comment>
    <comment ref="CE89" authorId="0" shapeId="0" xr:uid="{C5FE0DDF-7889-452D-9894-15FC5A3358A3}">
      <text>
        <r>
          <rPr>
            <sz val="10"/>
            <color rgb="FF000000"/>
            <rFont val="Arial"/>
            <scheme val="minor"/>
          </rPr>
          <t>======
ID#AAABI-hrODc
    (2022-07-31 16:54:42)
Actualistic information based on the literature and observations are presented from a comparative perspective, to determine some general patterns and, particularly, the ranges of variation in this felid’s action.
	-Ian Barbe</t>
        </r>
      </text>
    </comment>
    <comment ref="EL89" authorId="0" shapeId="0" xr:uid="{4DB54885-EF11-4F2F-908D-9076D5B2C06E}">
      <text>
        <r>
          <rPr>
            <sz val="10"/>
            <color rgb="FF000000"/>
            <rFont val="Arial"/>
            <scheme val="minor"/>
          </rPr>
          <t>======
ID#AAABI-hrOQ0
    (2022-07-31 16:54:42)
Chile Argentina y USA
	-Ian Barbe</t>
        </r>
      </text>
    </comment>
    <comment ref="D90" authorId="0" shapeId="0" xr:uid="{57ED3EA4-8A29-436B-ADD3-F80AEFA8AA96}">
      <text>
        <r>
          <rPr>
            <sz val="10"/>
            <color rgb="FF000000"/>
            <rFont val="Arial"/>
            <scheme val="minor"/>
          </rPr>
          <t>======
ID#AAABI-hrOBE
    (2022-07-31 16:54:42)
deberia agarrar este review y ver en que lugares de argentina son los que hablan de argentina
	-Ian Barbe
generaliza argentina,no entra en detalle
	-Ian Barbe</t>
        </r>
      </text>
    </comment>
    <comment ref="J90" authorId="0" shapeId="0" xr:uid="{BF243729-DD3C-46B0-8A31-249B1BAC499E}">
      <text>
        <r>
          <rPr>
            <sz val="10"/>
            <color rgb="FF000000"/>
            <rFont val="Arial"/>
            <scheme val="minor"/>
          </rPr>
          <t>======
ID#AAABI-YZlyo
    (2022-07-31 16:54:42)
Marcarlo como "recopilación de datos" en métodos
	-Ian Barbe</t>
        </r>
      </text>
    </comment>
    <comment ref="DF90" authorId="0" shapeId="0" xr:uid="{D9C9DB5E-E4E0-4127-A158-8BEF7146D2AB}">
      <text>
        <r>
          <rPr>
            <sz val="10"/>
            <color rgb="FF000000"/>
            <rFont val="Arial"/>
            <scheme val="minor"/>
          </rPr>
          <t>======
ID#AAABI-YZltY
HP    (2024-03-08 17:32:50)
chequean parasitos en 57 mamiferos nativos</t>
        </r>
      </text>
    </comment>
    <comment ref="DY90" authorId="0" shapeId="0" xr:uid="{2F68CA8F-B06D-43E1-A9FA-4C2EF00D91CB}">
      <text>
        <r>
          <rPr>
            <sz val="10"/>
            <color rgb="FF000000"/>
            <rFont val="Arial"/>
            <scheme val="minor"/>
          </rPr>
          <t>======
ID#AAABI-YZltE
HP    (2024-03-08 17:32:50)
452 especies!</t>
        </r>
      </text>
    </comment>
    <comment ref="J92" authorId="0" shapeId="0" xr:uid="{3EE8D5B4-34D5-43D2-85D3-7DD485EB4DB5}">
      <text>
        <r>
          <rPr>
            <sz val="10"/>
            <color rgb="FF000000"/>
            <rFont val="Arial"/>
            <scheme val="minor"/>
          </rPr>
          <t>======
ID#AAABI-YZlwA
    (2022-07-31 16:54:42)
ES COLATERAL
	-Ian Barbe</t>
        </r>
      </text>
    </comment>
    <comment ref="AM92" authorId="0" shapeId="0" xr:uid="{B6FE12AA-16F8-490B-BF8C-4EC7AE035F37}">
      <text>
        <r>
          <rPr>
            <sz val="10"/>
            <color rgb="FF000000"/>
            <rFont val="Arial"/>
            <scheme val="minor"/>
          </rPr>
          <t>======
ID#AAABI-hrON0
HP    (2024-03-08 17:32:50)
interaccion trofica entre carnivoros en areas con mas nativas y mas exoticas</t>
        </r>
      </text>
    </comment>
    <comment ref="AF93" authorId="0" shapeId="0" xr:uid="{6F9B173A-74E8-4CCB-8CF8-BC17EFEACA7B}">
      <text>
        <r>
          <rPr>
            <sz val="10"/>
            <color rgb="FF000000"/>
            <rFont val="Arial"/>
            <scheme val="minor"/>
          </rPr>
          <t>======
ID#AAABI-hrOJ4
HP    (2024-03-08 17:32:50)
NO ES LO MISMO QUE MODELO DE OCUPACION O USO DE HABITAT?
Se modela el nicho ecologico.</t>
        </r>
      </text>
    </comment>
    <comment ref="BL94" authorId="0" shapeId="0" xr:uid="{0D437DB4-1503-4C82-9BE7-E8E68D517207}">
      <text>
        <r>
          <rPr>
            <sz val="10"/>
            <color rgb="FF000000"/>
            <rFont val="Arial"/>
            <scheme val="minor"/>
          </rPr>
          <t>======
ID#AAABI-hrOSw
Ian Barbe    (2022-08-01 16:18:53)
anatomia</t>
        </r>
      </text>
    </comment>
    <comment ref="AH95" authorId="0" shapeId="0" xr:uid="{13214313-83D8-40B8-B281-C730AAA67533}">
      <text>
        <r>
          <rPr>
            <sz val="10"/>
            <color rgb="FF000000"/>
            <rFont val="Arial"/>
            <scheme val="minor"/>
          </rPr>
          <t>======
ID#AAABI-hrOGg
HP    (2024-03-08 17:32:50)
arman mapa de distribucion</t>
        </r>
      </text>
    </comment>
    <comment ref="J96" authorId="0" shapeId="0" xr:uid="{51504563-6006-4D2E-B35D-9E403E34AC97}">
      <text>
        <r>
          <rPr>
            <sz val="10"/>
            <color rgb="FF000000"/>
            <rFont val="Arial"/>
            <scheme val="minor"/>
          </rPr>
          <t>======
ID#AAABI-YZluY
    (2022-07-31 16:54:42)
predation by puma
	-Ian Barbe</t>
        </r>
      </text>
    </comment>
    <comment ref="AD96" authorId="0" shapeId="0" xr:uid="{AEF78009-8537-493D-9956-2F1B8F731054}">
      <text>
        <r>
          <rPr>
            <sz val="10"/>
            <color rgb="FF000000"/>
            <rFont val="Arial"/>
            <scheme val="minor"/>
          </rPr>
          <t>======
ID#AAABI-hrODM
HP    (2024-03-08 17:32:50)
ocurrencia respecto a variables del habitat</t>
        </r>
      </text>
    </comment>
    <comment ref="BG97" authorId="0" shapeId="0" xr:uid="{81DACC17-04F8-416B-BF0D-FCAF177492CC}">
      <text>
        <r>
          <rPr>
            <sz val="10"/>
            <color rgb="FF000000"/>
            <rFont val="Arial"/>
            <scheme val="minor"/>
          </rPr>
          <t>======
ID#AAABI-YZlxA
HP    (2024-03-08 17:32:50)
diferenciacion de huellas mediante metodos y criterios</t>
        </r>
      </text>
    </comment>
    <comment ref="AD98" authorId="0" shapeId="0" xr:uid="{4DDDE856-DF2E-43F5-917C-1F0423D59B73}">
      <text>
        <r>
          <rPr>
            <sz val="10"/>
            <color rgb="FF000000"/>
            <rFont val="Arial"/>
            <scheme val="minor"/>
          </rPr>
          <t>======
ID#AAABI-YZlv0
HP    (2024-03-08 17:32:50)
es selección de habitat</t>
        </r>
      </text>
    </comment>
    <comment ref="AM98" authorId="0" shapeId="0" xr:uid="{D8DD0DFA-B1FC-409B-8906-5B2A6153AF29}">
      <text>
        <r>
          <rPr>
            <sz val="10"/>
            <color rgb="FF000000"/>
            <rFont val="Arial"/>
            <scheme val="minor"/>
          </rPr>
          <t>======
ID#AAABI-YZlxs
HP    (2024-03-08 17:32:50)
analizan interaccion predador presa puma vicuña hipotesis prey catchability o ambush habitat</t>
        </r>
      </text>
    </comment>
    <comment ref="J99" authorId="0" shapeId="0" xr:uid="{B505C908-9BC6-4DDB-9BD3-9D5DDDD3582E}">
      <text>
        <r>
          <rPr>
            <sz val="10"/>
            <color rgb="FF000000"/>
            <rFont val="Arial"/>
            <scheme val="minor"/>
          </rPr>
          <t>======
ID#AAABI-hrOEI
    (2022-07-31 16:54:42)
para puma usa trabajos ya citados en esta base de datos
	-Ian Barbe</t>
        </r>
      </text>
    </comment>
    <comment ref="D100" authorId="0" shapeId="0" xr:uid="{6766B91A-7E91-4017-9837-BCB8AE3243CA}">
      <text>
        <r>
          <rPr>
            <sz val="10"/>
            <color rgb="FF000000"/>
            <rFont val="Arial"/>
            <scheme val="minor"/>
          </rPr>
          <t>======
ID#AAABI-hrOSQ
HP    (2024-03-08 17:32:50)
Estudian parasitologia en heces fosilizadas que son de puma</t>
        </r>
      </text>
    </comment>
    <comment ref="J100" authorId="0" shapeId="0" xr:uid="{CE95FCDF-5D5C-46D3-A25F-162EE456A184}">
      <text>
        <r>
          <rPr>
            <sz val="10"/>
            <color rgb="FF000000"/>
            <rFont val="Arial"/>
            <scheme val="minor"/>
          </rPr>
          <t>======
ID#AAABI-hrONI
    (2022-07-31 16:54:42)
COLATERAL
	-Ian Barbe</t>
        </r>
      </text>
    </comment>
    <comment ref="BL100" authorId="0" shapeId="0" xr:uid="{ACAFB1FF-CCDE-49CE-BB2F-B878334AC74E}">
      <text>
        <r>
          <rPr>
            <sz val="10"/>
            <color rgb="FF000000"/>
            <rFont val="Arial"/>
            <scheme val="minor"/>
          </rPr>
          <t>======
ID#AAABI-hrOKw
HP    (2024-03-08 17:32:50)
Estudian parasitologia en heces fosilizadas que son de puma</t>
        </r>
      </text>
    </comment>
    <comment ref="BO100" authorId="0" shapeId="0" xr:uid="{7C5FD888-3FD4-41D1-98B9-72178CD53B38}">
      <text>
        <r>
          <rPr>
            <sz val="10"/>
            <color rgb="FF000000"/>
            <rFont val="Arial"/>
            <scheme val="minor"/>
          </rPr>
          <t>======
ID#AAABI-hrOB0
    (2022-07-31 16:54:42)
coprolitos son heces fosilizadas
	-Ian Barbe</t>
        </r>
      </text>
    </comment>
    <comment ref="EB100" authorId="0" shapeId="0" xr:uid="{D0B45548-84D0-4F22-9B1F-B4D4396D2BBB}">
      <text>
        <r>
          <rPr>
            <sz val="10"/>
            <color rgb="FF000000"/>
            <rFont val="Arial"/>
            <scheme val="minor"/>
          </rPr>
          <t>======
ID#AAABI-hrOOc
    (2022-07-31 16:54:42)
es dirigido porque estudian los parasitos de heces fosilizadas de carnivoros del PN Perito Moreno. Es parasitologia de puma.
	-Ian Barbe</t>
        </r>
      </text>
    </comment>
    <comment ref="DZ101" authorId="0" shapeId="0" xr:uid="{237B918C-36A1-4631-9EC4-130FA112F898}">
      <text>
        <r>
          <rPr>
            <sz val="10"/>
            <color rgb="FF000000"/>
            <rFont val="Arial"/>
            <scheme val="minor"/>
          </rPr>
          <t>======
ID#AAABI-YZlvU
HP    (2024-03-08 17:32:50)
se describen molecularmente y se anuncaian los nuevos selvatyc host</t>
        </r>
      </text>
    </comment>
    <comment ref="ED101" authorId="0" shapeId="0" xr:uid="{73179D3A-3297-410F-84D9-9F0354B14C7D}">
      <text>
        <r>
          <rPr>
            <sz val="10"/>
            <color rgb="FF000000"/>
            <rFont val="Arial"/>
            <scheme val="minor"/>
          </rPr>
          <t>======
ID#AAABI-hrOJw
    (2022-07-31 16:54:42)
esta dirigido a estudiar el parasito. su mecanismo molecular, ciclo y para eso se necropsiaron animales entre ellos el puma
	-Ian Barbe</t>
        </r>
      </text>
    </comment>
    <comment ref="J102" authorId="0" shapeId="0" xr:uid="{9095E173-5C6D-4DA8-910A-94F3B8CFF587}">
      <text>
        <r>
          <rPr>
            <sz val="10"/>
            <color rgb="FF000000"/>
            <rFont val="Arial"/>
            <scheme val="minor"/>
          </rPr>
          <t>======
ID#AAABI-hrOL4
    (2022-07-31 16:54:42)
Es el primer coprolite analysis based
on ancient DNA (aDNA) conducted in Argentina
	-Ian Barbe</t>
        </r>
      </text>
    </comment>
    <comment ref="BG102" authorId="0" shapeId="0" xr:uid="{99BC5746-A29B-4017-AEF2-9145E5FEEB62}">
      <text>
        <r>
          <rPr>
            <sz val="10"/>
            <color rgb="FF000000"/>
            <rFont val="Arial"/>
            <scheme val="minor"/>
          </rPr>
          <t>======
ID#AAABI-hrODQ
HP    (2024-03-08 17:32:50)
describe metodo para identificar molecularmente a un coprolisto host</t>
        </r>
      </text>
    </comment>
    <comment ref="BL102" authorId="0" shapeId="0" xr:uid="{D7B2018F-047B-4BB8-8F3F-75B35E51014F}">
      <text>
        <r>
          <rPr>
            <sz val="10"/>
            <color rgb="FF000000"/>
            <rFont val="Arial"/>
            <scheme val="minor"/>
          </rPr>
          <t>======
ID#AAABI-hrOEs
    (2022-07-31 16:54:42)
es veterinaria o metodo de deteccion?
	-Ian Barbe</t>
        </r>
      </text>
    </comment>
    <comment ref="Y103" authorId="0" shapeId="0" xr:uid="{12140E3C-034F-45FF-AE55-75FA706526A0}">
      <text>
        <r>
          <rPr>
            <sz val="10"/>
            <color rgb="FF000000"/>
            <rFont val="Arial"/>
            <scheme val="minor"/>
          </rPr>
          <t>======
ID#AAABI-hrOHQ
HP    (2024-03-08 17:32:50)
se evalua conocimiento en encuesta</t>
        </r>
      </text>
    </comment>
    <comment ref="AF104" authorId="0" shapeId="0" xr:uid="{196F3A77-A269-4A8D-B761-C7B3BE7037B8}">
      <text>
        <r>
          <rPr>
            <sz val="10"/>
            <color rgb="FF000000"/>
            <rFont val="Arial"/>
            <scheme val="minor"/>
          </rPr>
          <t>======
ID#AAABI-hrOA0
HP    (2024-03-08 17:32:50)
ver si no es lo mismo que uso de habitat</t>
        </r>
      </text>
    </comment>
    <comment ref="AM104" authorId="0" shapeId="0" xr:uid="{08A996FD-0515-425E-9354-6CE5305EBB09}">
      <text>
        <r>
          <rPr>
            <sz val="10"/>
            <color rgb="FF000000"/>
            <rFont val="Arial"/>
            <scheme val="minor"/>
          </rPr>
          <t>======
ID#AAABI-hrOFA
HP    (2024-03-08 17:32:50)
estudian como la interaccion entre carnivoros afecta sus distribuciones. Buscan ver si hay competencia intragremio</t>
        </r>
      </text>
    </comment>
    <comment ref="L107" authorId="0" shapeId="0" xr:uid="{26EDF256-3999-4554-B551-FA17D7D7B68E}">
      <text>
        <r>
          <rPr>
            <sz val="10"/>
            <color rgb="FF000000"/>
            <rFont val="Arial"/>
            <scheme val="minor"/>
          </rPr>
          <t>======
ID#AAABI-hrOCY
    (2022-07-31 16:54:42)
habla del comportamiento del puma en la formacion de recursos de arqueologia
	-Ian Barbe</t>
        </r>
      </text>
    </comment>
    <comment ref="BO107" authorId="0" shapeId="0" xr:uid="{65C63962-6056-440D-B250-56757508614C}">
      <text>
        <r>
          <rPr>
            <sz val="10"/>
            <color rgb="FF000000"/>
            <rFont val="Arial"/>
            <scheme val="minor"/>
          </rPr>
          <t>======
ID#AAABI-hrOP0
    (2022-07-31 16:54:42)
no se especifica las provincias. Hay que ir trabajo por trabajo y algunos ya los use en esta base de datos
	-Ian Barbe</t>
        </r>
      </text>
    </comment>
    <comment ref="BR110" authorId="0" shapeId="0" xr:uid="{89CFE7EA-8018-4D16-B034-7E3BF317E2FA}">
      <text>
        <r>
          <rPr>
            <sz val="10"/>
            <color rgb="FF000000"/>
            <rFont val="Arial"/>
            <scheme val="minor"/>
          </rPr>
          <t>======
ID#AAABI-YZltU
    (2022-07-31 16:54:42)
zoologico
	-Ian Barbe</t>
        </r>
      </text>
    </comment>
    <comment ref="AD111" authorId="0" shapeId="0" xr:uid="{6C0B2AE9-B29B-4E62-AAB7-4EEC335880C1}">
      <text>
        <r>
          <rPr>
            <sz val="10"/>
            <color rgb="FF000000"/>
            <rFont val="Arial"/>
            <scheme val="minor"/>
          </rPr>
          <t>======
ID#AAABI-hrOO8
HP    (2024-03-08 17:32:50)
en realidad es intensidad de uso de sitios en el parque</t>
        </r>
      </text>
    </comment>
    <comment ref="AD113" authorId="0" shapeId="0" xr:uid="{B69D2CE5-BB7D-4A2B-8C7C-A63C8D9A378B}">
      <text>
        <r>
          <rPr>
            <sz val="10"/>
            <color rgb="FF000000"/>
            <rFont val="Arial"/>
            <scheme val="minor"/>
          </rPr>
          <t>======
ID#AAABI-YZlyY
HP    (2024-03-08 17:32:50)
selección de habitat con PCA</t>
        </r>
      </text>
    </comment>
    <comment ref="BH113" authorId="0" shapeId="0" xr:uid="{B46E24BC-0008-4265-865D-FDB71DC8A2D3}">
      <text>
        <r>
          <rPr>
            <sz val="10"/>
            <color rgb="FF000000"/>
            <rFont val="Arial"/>
            <scheme val="minor"/>
          </rPr>
          <t>======
ID#AAABI-hrODw
    (2022-07-31 16:54:42)
paleoecologia
	-Ian Barbe</t>
        </r>
      </text>
    </comment>
    <comment ref="AM114" authorId="0" shapeId="0" xr:uid="{C647C6E0-24EB-46C2-853A-C6D43F7261A2}">
      <text>
        <r>
          <rPr>
            <sz val="10"/>
            <color rgb="FF000000"/>
            <rFont val="Arial"/>
            <scheme val="minor"/>
          </rPr>
          <t>======
ID#AAABI-hrOUQ
HP    (2024-03-08 17:32:50)
coompetencia entre 3 especies de carnivoros</t>
        </r>
      </text>
    </comment>
    <comment ref="AD118" authorId="0" shapeId="0" xr:uid="{6FB95029-FCE9-405E-A807-78A69F4C5CEF}">
      <text>
        <r>
          <rPr>
            <sz val="10"/>
            <color rgb="FF000000"/>
            <rFont val="Arial"/>
            <scheme val="minor"/>
          </rPr>
          <t>======
ID#AAABI-YZlsQ
HP    (2024-03-08 17:32:50)
utiliza variables de selección de habitat o comparacion entre usos en distintos habitats</t>
        </r>
      </text>
    </comment>
    <comment ref="AH118" authorId="0" shapeId="0" xr:uid="{BDCA840E-99D0-4C80-AED3-BAB4EF461BF6}">
      <text>
        <r>
          <rPr>
            <sz val="10"/>
            <color rgb="FF000000"/>
            <rFont val="Arial"/>
            <scheme val="minor"/>
          </rPr>
          <t>======
ID#AAABI-hrOJQ
HP    (2024-03-08 17:32:50)
Describe en que ambientes se localizan los registros de la especie. Sin ningun tipo de analisis de selección de habitat</t>
        </r>
      </text>
    </comment>
    <comment ref="K120" authorId="0" shapeId="0" xr:uid="{AEAB1B78-2688-495F-B0AE-0118A5BE9E10}">
      <text>
        <r>
          <rPr>
            <sz val="10"/>
            <color rgb="FF000000"/>
            <rFont val="Arial"/>
            <scheme val="minor"/>
          </rPr>
          <t>======
ID#AAABI-hrOTU
    (2022-07-31 16:54:42)
conflicto y percepcion
	-Ian Barbe</t>
        </r>
      </text>
    </comment>
    <comment ref="O120" authorId="0" shapeId="0" xr:uid="{32383D53-E686-4AFC-8B1C-22F7ABD96080}">
      <text>
        <r>
          <rPr>
            <sz val="10"/>
            <color rgb="FF000000"/>
            <rFont val="Arial"/>
            <scheme val="minor"/>
          </rPr>
          <t>======
ID#AAABI-YZltk
HP    (2024-03-08 17:32:50)
se informo de un puma que predo una oveja</t>
        </r>
      </text>
    </comment>
    <comment ref="AM121" authorId="0" shapeId="0" xr:uid="{B498FC4A-18F8-4020-8F1B-6DEAFCE9FEA7}">
      <text>
        <r>
          <rPr>
            <sz val="10"/>
            <color rgb="FF000000"/>
            <rFont val="Arial"/>
            <scheme val="minor"/>
          </rPr>
          <t>======
ID#AAABI-hrOAc
HP    (2024-03-08 17:32:50)
se evaluó la competencia con el jaguar</t>
        </r>
      </text>
    </comment>
    <comment ref="K122" authorId="0" shapeId="0" xr:uid="{8701AB52-3833-47E3-9AEC-9C40199AF01E}">
      <text>
        <r>
          <rPr>
            <sz val="10"/>
            <color rgb="FF000000"/>
            <rFont val="Arial"/>
            <scheme val="minor"/>
          </rPr>
          <t>======
ID#AAABI-hrOSk
    (2022-07-31 16:54:42)
conflicto
	-Ian Barbe</t>
        </r>
      </text>
    </comment>
    <comment ref="K123" authorId="0" shapeId="0" xr:uid="{689741DE-9001-45BB-9992-350550BBBA6B}">
      <text>
        <r>
          <rPr>
            <sz val="10"/>
            <color rgb="FF000000"/>
            <rFont val="Arial"/>
            <scheme val="minor"/>
          </rPr>
          <t>======
ID#AAABI-hrOPY
    (2022-07-31 16:54:42)
entrevistas y conflicto
	-Ian Barbe</t>
        </r>
      </text>
    </comment>
    <comment ref="AQ123" authorId="0" shapeId="0" xr:uid="{A71C5199-EF75-435E-BEC8-51FBD0A5EFA1}">
      <text>
        <r>
          <rPr>
            <sz val="10"/>
            <color rgb="FF000000"/>
            <rFont val="Arial"/>
            <scheme val="minor"/>
          </rPr>
          <t>======
ID#AAABI-hrOTc
HP    (2024-03-08 17:32:50)
Estudio especifico de las presas</t>
        </r>
      </text>
    </comment>
    <comment ref="K128" authorId="0" shapeId="0" xr:uid="{70702C5F-4989-428A-A37F-958344D3879F}">
      <text>
        <r>
          <rPr>
            <sz val="10"/>
            <color rgb="FF000000"/>
            <rFont val="Arial"/>
            <scheme val="minor"/>
          </rPr>
          <t>======
ID#AAABI-hrON4
    (2022-07-31 16:54:42)
conflicto, leyes, politica
	-Ian Barbe</t>
        </r>
      </text>
    </comment>
    <comment ref="L128" authorId="0" shapeId="0" xr:uid="{A267330B-A670-42C5-B96E-10654020FA0D}">
      <text>
        <r>
          <rPr>
            <sz val="10"/>
            <color rgb="FF000000"/>
            <rFont val="Arial"/>
            <scheme val="minor"/>
          </rPr>
          <t>======
ID#AAABI-hrOC8
    (2022-07-31 16:54:42)
conservacion, dieta, etc
	-Ian Barbe</t>
        </r>
      </text>
    </comment>
    <comment ref="L129" authorId="0" shapeId="0" xr:uid="{C75E12CE-5AB6-4380-B581-6B8839DBA5A7}">
      <text>
        <r>
          <rPr>
            <sz val="10"/>
            <color rgb="FF000000"/>
            <rFont val="Arial"/>
            <scheme val="minor"/>
          </rPr>
          <t>======
ID#AAABI-hrOLI
Ian Barbe    (2022-08-04 16:57:48)
ataque de puma a humano es comportamiento</t>
        </r>
      </text>
    </comment>
    <comment ref="FQ131" authorId="0" shapeId="0" xr:uid="{E90EA827-3B69-4434-AE48-228523EE2EDF}">
      <text>
        <r>
          <rPr>
            <sz val="10"/>
            <color rgb="FF000000"/>
            <rFont val="Arial"/>
            <scheme val="minor"/>
          </rPr>
          <t>======
ID#AAABI-hrOQc
    (2022-07-31 16:54:42)
puedo contar de donde son las muestras?
	-Ian Barbe</t>
        </r>
      </text>
    </comment>
    <comment ref="L132" authorId="0" shapeId="0" xr:uid="{C2477758-B4E2-4B98-BE58-7EB7FDC34929}">
      <text>
        <r>
          <rPr>
            <sz val="10"/>
            <color rgb="FF000000"/>
            <rFont val="Arial"/>
            <scheme val="minor"/>
          </rPr>
          <t>======
ID#AAABI-hrOBg
    (2022-07-31 16:54:42)
puede ser otro tema
	-Ian Barbe</t>
        </r>
      </text>
    </comment>
    <comment ref="AS132" authorId="0" shapeId="0" xr:uid="{D0FA991C-8E2A-46CB-907D-6D7494DF2239}">
      <text>
        <r>
          <rPr>
            <sz val="10"/>
            <color rgb="FF000000"/>
            <rFont val="Arial"/>
            <scheme val="minor"/>
          </rPr>
          <t>======
ID#AAABI-YZlwQ
HP    (2024-03-08 17:32:50)
variaciones morfologicas de puma deacuerdo a region geografica</t>
        </r>
      </text>
    </comment>
    <comment ref="AM136" authorId="0" shapeId="0" xr:uid="{F831432A-0963-4435-B24C-85D2BC2CAE02}">
      <text>
        <r>
          <rPr>
            <sz val="10"/>
            <color rgb="FF000000"/>
            <rFont val="Arial"/>
            <scheme val="minor"/>
          </rPr>
          <t>======
ID#AAABI-hrOOM
HP    (2024-03-08 17:32:50)
estrategias antipredacion de guanaco</t>
        </r>
      </text>
    </comment>
    <comment ref="AO136" authorId="0" shapeId="0" xr:uid="{CF6BA499-1E5B-45F3-80E9-8DD864AF91CA}">
      <text>
        <r>
          <rPr>
            <sz val="10"/>
            <color rgb="FF000000"/>
            <rFont val="Arial"/>
            <scheme val="minor"/>
          </rPr>
          <t>======
ID#AAABI-hrOFo
HP    (2024-03-08 17:32:50)
grassa medular del femur</t>
        </r>
      </text>
    </comment>
    <comment ref="L138" authorId="0" shapeId="0" xr:uid="{5F2683EB-7CD5-48C2-8677-EFF5CEF5295D}">
      <text>
        <r>
          <rPr>
            <sz val="10"/>
            <color rgb="FF000000"/>
            <rFont val="Arial"/>
            <scheme val="minor"/>
          </rPr>
          <t>======
ID#AAABI-hrOAk
Ian Barbe    (2022-08-04 17:00:48)
mortandad de puma por pesticidas</t>
        </r>
      </text>
    </comment>
    <comment ref="BG141" authorId="0" shapeId="0" xr:uid="{01526102-7DDE-4B40-A857-FE311ADEF869}">
      <text>
        <r>
          <rPr>
            <sz val="10"/>
            <color rgb="FF000000"/>
            <rFont val="Arial"/>
            <scheme val="minor"/>
          </rPr>
          <t>======
ID#AAABI-hrONM
HP    (2024-03-08 17:32:50)
evaluan metodo de perros para reducir conflicto</t>
        </r>
      </text>
    </comment>
    <comment ref="BY141" authorId="0" shapeId="0" xr:uid="{00077A0E-9822-42E3-AB75-CB1BBD1669B8}">
      <text>
        <r>
          <rPr>
            <sz val="10"/>
            <color rgb="FF000000"/>
            <rFont val="Arial"/>
            <scheme val="minor"/>
          </rPr>
          <t>======
ID#AAABI-hrOBk
HP    (2024-03-08 17:32:50)
grupo control</t>
        </r>
      </text>
    </comment>
    <comment ref="DD141" authorId="0" shapeId="0" xr:uid="{C5EF004A-CF92-430F-B0D4-262968D57D56}">
      <text>
        <r>
          <rPr>
            <sz val="10"/>
            <color rgb="FF000000"/>
            <rFont val="Arial"/>
            <scheme val="minor"/>
          </rPr>
          <t>======
ID#AAABI-hrOGU
    (2022-07-31 16:54:42)
En realidad es puma, zorro, gato andino, perros y ganados
	-Ian Barbe
Multiespecie?
	-Ian Barbe</t>
        </r>
      </text>
    </comment>
    <comment ref="K142" authorId="0" shapeId="0" xr:uid="{0801069E-A7AE-4D38-AD6A-DADFE328D87B}">
      <text>
        <r>
          <rPr>
            <sz val="10"/>
            <color rgb="FF000000"/>
            <rFont val="Arial"/>
            <scheme val="minor"/>
          </rPr>
          <t>======
ID#AAABI-hrOGo
HP    (2024-03-08 17:32:50)
relato de avistamiento de pobladores sin respaldo es percepcion</t>
        </r>
      </text>
    </comment>
    <comment ref="L142" authorId="0" shapeId="0" xr:uid="{E0501604-358F-4F32-AC85-2F513BD62E8E}">
      <text>
        <r>
          <rPr>
            <sz val="10"/>
            <color rgb="FF000000"/>
            <rFont val="Arial"/>
            <scheme val="minor"/>
          </rPr>
          <t>======
ID#AAABI-hrOKI
    (2022-07-31 16:54:42)
todo tiene respaldo fehaciente para confirmar su distribucion
	-Ian Barbe</t>
        </r>
      </text>
    </comment>
    <comment ref="AD142" authorId="0" shapeId="0" xr:uid="{0DCA2901-1410-49EA-9519-B0B0C31CECD4}">
      <text>
        <r>
          <rPr>
            <sz val="10"/>
            <color rgb="FF000000"/>
            <rFont val="Arial"/>
            <scheme val="minor"/>
          </rPr>
          <t>======
ID#AAABI-hrOIk
HP    (2024-03-08 17:32:50)
modelado de nicho ecologico</t>
        </r>
      </text>
    </comment>
    <comment ref="AH142" authorId="0" shapeId="0" xr:uid="{9151193A-8056-48DF-82C4-C375BB026843}">
      <text>
        <r>
          <rPr>
            <sz val="10"/>
            <color rgb="FF000000"/>
            <rFont val="Arial"/>
            <scheme val="minor"/>
          </rPr>
          <t>======
ID#AAABI-hrOLY
HP    (2024-03-08 17:32:50)
modelado de nicho ecologico</t>
        </r>
      </text>
    </comment>
    <comment ref="CE144" authorId="0" shapeId="0" xr:uid="{C9AB383D-EAFC-43B1-AFA1-44C23BB704FE}">
      <text>
        <r>
          <rPr>
            <sz val="10"/>
            <color rgb="FF000000"/>
            <rFont val="Arial"/>
            <scheme val="minor"/>
          </rPr>
          <t>======
ID#AAABI-hrOEM
HP    (2024-03-08 17:32:50)
revision de colección zoologica</t>
        </r>
      </text>
    </comment>
    <comment ref="L146" authorId="0" shapeId="0" xr:uid="{6A251252-08AA-4693-93DE-12BC37817CC3}">
      <text>
        <r>
          <rPr>
            <sz val="10"/>
            <color rgb="FF000000"/>
            <rFont val="Arial"/>
            <scheme val="minor"/>
          </rPr>
          <t>======
ID#AAABI-hrOH4
    (2022-07-31 16:54:42)
conservacion
	-Ian Barbe</t>
        </r>
      </text>
    </comment>
    <comment ref="BH148" authorId="0" shapeId="0" xr:uid="{3C9051F0-FE00-4E46-B07C-C7CFB663F120}">
      <text>
        <r>
          <rPr>
            <sz val="10"/>
            <color rgb="FF000000"/>
            <rFont val="Arial"/>
            <scheme val="minor"/>
          </rPr>
          <t>======
ID#AAABI-hrOFc
    (2022-07-31 16:54:42)
Clasificacion. Taxonomia a partir de caracteres morfologicos.
	-Ian Barbe</t>
        </r>
      </text>
    </comment>
    <comment ref="K151" authorId="0" shapeId="0" xr:uid="{BD55C7AE-4102-4E48-8867-97E785E6EB30}">
      <text>
        <r>
          <rPr>
            <sz val="10"/>
            <color rgb="FF000000"/>
            <rFont val="Arial"/>
            <scheme val="minor"/>
          </rPr>
          <t>======
ID#AAABI-YZlv8
    (2022-07-31 16:54:42)
conflicto y percepcion
	-Ian Barbe</t>
        </r>
      </text>
    </comment>
    <comment ref="L151" authorId="0" shapeId="0" xr:uid="{49ACE732-9409-4987-A514-E5BE94BEE63B}">
      <text>
        <r>
          <rPr>
            <sz val="10"/>
            <color rgb="FF000000"/>
            <rFont val="Arial"/>
            <scheme val="minor"/>
          </rPr>
          <t>======
ID#AAABI-hrOEc
    (2022-07-31 16:54:42)
entrevistas para registros se contrastaron con evidencias que dieron con la distribucion del puma
	-Ian Barbe
Los que no son contrastados son percepcion</t>
        </r>
      </text>
    </comment>
    <comment ref="AG151" authorId="0" shapeId="0" xr:uid="{42B2592A-CBFD-45A9-B91C-ECE9F4D17ACD}">
      <text>
        <r>
          <rPr>
            <sz val="10"/>
            <color rgb="FF000000"/>
            <rFont val="Arial"/>
            <scheme val="minor"/>
          </rPr>
          <t>======
ID#AAABI-hrOCs
HP    (2024-03-08 17:32:50)
es presencia</t>
        </r>
      </text>
    </comment>
    <comment ref="L152" authorId="0" shapeId="0" xr:uid="{7892B237-5003-4511-9704-25B496D40390}">
      <text>
        <r>
          <rPr>
            <sz val="10"/>
            <color rgb="FF000000"/>
            <rFont val="Arial"/>
            <scheme val="minor"/>
          </rPr>
          <t>======
ID#AAABI-hrOQI
    (2022-07-31 16:54:42)
registros para contrastar las encuestas y hacer distribucion
	-Ian Barbe</t>
        </r>
      </text>
    </comment>
    <comment ref="AG152" authorId="0" shapeId="0" xr:uid="{8C056722-0698-4951-B7B8-46D85C9AF475}">
      <text>
        <r>
          <rPr>
            <sz val="10"/>
            <color rgb="FF000000"/>
            <rFont val="Arial"/>
            <scheme val="minor"/>
          </rPr>
          <t>======
ID#AAABI-hrOKc
HP    (2024-03-08 17:32:50)
es presencia</t>
        </r>
      </text>
    </comment>
    <comment ref="L153" authorId="0" shapeId="0" xr:uid="{348670B4-C5C6-455D-B8E6-E6134210FE12}">
      <text>
        <r>
          <rPr>
            <sz val="10"/>
            <color rgb="FF000000"/>
            <rFont val="Arial"/>
            <scheme val="minor"/>
          </rPr>
          <t>======
ID#AAABI-hrOTA
HP    (2024-03-08 17:32:50)
aramaron un gran dataset</t>
        </r>
      </text>
    </comment>
    <comment ref="CB159" authorId="0" shapeId="0" xr:uid="{FAD13E67-3AEA-4722-8BCA-7FF110BB4B07}">
      <text>
        <r>
          <rPr>
            <sz val="10"/>
            <color rgb="FF000000"/>
            <rFont val="Arial"/>
            <scheme val="minor"/>
          </rPr>
          <t>======
ID#AAABI-hrORQ
    (2022-07-31 16:54:42)
en algunos casos hubo evidencias como pumas en jaulas, cueros, craneos etc
	-Ian Barbe</t>
        </r>
      </text>
    </comment>
    <comment ref="FQ161" authorId="0" shapeId="0" xr:uid="{39FC6A98-B119-48F7-92F0-23D5AA279E52}">
      <text>
        <r>
          <rPr>
            <sz val="10"/>
            <color rgb="FF000000"/>
            <rFont val="Arial"/>
            <scheme val="minor"/>
          </rPr>
          <t>======
ID#AAABI-hrODE
    (2022-07-31 16:54:42)
se usan sus citas aparte
	-Ian Barbe</t>
        </r>
      </text>
    </comment>
    <comment ref="T162" authorId="0" shapeId="0" xr:uid="{A0A9AB9B-96C6-4B1D-AC59-3B86B760D4C9}">
      <text>
        <r>
          <rPr>
            <sz val="10"/>
            <color rgb="FF000000"/>
            <rFont val="Arial"/>
            <scheme val="minor"/>
          </rPr>
          <t>======
ID#AAABI-hrOA8
HP    (2022-07-31 16:54:42)
Other ethnospecies are a source of medicine, such
as the fat of Puma (Puma concolor ) to treat bone
pains (rheumatism), bumps and bruises.</t>
        </r>
      </text>
    </comment>
    <comment ref="J164" authorId="0" shapeId="0" xr:uid="{69A33984-24CC-46A2-8A30-8C41AB87EF3F}">
      <text>
        <r>
          <rPr>
            <sz val="10"/>
            <color rgb="FF000000"/>
            <rFont val="Arial"/>
            <scheme val="minor"/>
          </rPr>
          <t>======
ID#AAABI-YZlyg
HP    (2022-07-31 16:54:42)
el de pumas en rio negro no lo cuento porque ya lo conte antes</t>
        </r>
      </text>
    </comment>
    <comment ref="BH165" authorId="0" shapeId="0" xr:uid="{BB2C2998-5230-40D5-BDF8-6253A9E0926F}">
      <text>
        <r>
          <rPr>
            <sz val="10"/>
            <color rgb="FF000000"/>
            <rFont val="Arial"/>
            <scheme val="minor"/>
          </rPr>
          <t>======
ID#AAABI-hrOLs
HP    (2022-07-31 16:54:42)
desarrollo de modelo matematico de predador presa con disturbios</t>
        </r>
      </text>
    </comment>
    <comment ref="BY165" authorId="0" shapeId="0" xr:uid="{931A3E55-D521-4B2E-83BA-55A8503C65CF}">
      <text>
        <r>
          <rPr>
            <sz val="10"/>
            <color rgb="FF000000"/>
            <rFont val="Arial"/>
            <scheme val="minor"/>
          </rPr>
          <t>======
ID#AAABI-hrOEU
HP    (2022-07-31 16:54:42)
desarrollar un modelo matematico es experimental?</t>
        </r>
      </text>
    </comment>
    <comment ref="CO165" authorId="0" shapeId="0" xr:uid="{F3326F4C-0B7C-47E3-982C-4E308BB4C0F3}">
      <text>
        <r>
          <rPr>
            <sz val="10"/>
            <color rgb="FF000000"/>
            <rFont val="Arial"/>
            <scheme val="minor"/>
          </rPr>
          <t>======
ID#AAABI-hrOJ8
HP    (2022-07-31 16:54:42)
en realidad puma y presas y huymanos</t>
        </r>
      </text>
    </comment>
    <comment ref="ED165" authorId="0" shapeId="0" xr:uid="{1534E9B5-D141-4166-ADD8-00532672C206}">
      <text>
        <r>
          <rPr>
            <sz val="10"/>
            <color rgb="FF000000"/>
            <rFont val="Arial"/>
            <scheme val="minor"/>
          </rPr>
          <t>======
ID#AAABI-hrOQw
HP    (2022-07-31 16:54:42)
me queda duda si es no dirigido</t>
        </r>
      </text>
    </comment>
    <comment ref="L166" authorId="0" shapeId="0" xr:uid="{9FCB1E1F-2C9C-454F-B442-BB6B07BAE20D}">
      <text>
        <r>
          <rPr>
            <sz val="10"/>
            <color rgb="FF000000"/>
            <rFont val="Arial"/>
            <scheme val="minor"/>
          </rPr>
          <t>======
ID#AAABI-hrOFQ
HP    (2022-07-31 16:54:42)
interaccion predador presa.  we also tested the effects of predation risk on camelid habitat use and overlap</t>
        </r>
      </text>
    </comment>
    <comment ref="AL166" authorId="0" shapeId="0" xr:uid="{EE4C11BC-CE50-4090-9FD9-72F7F2579F00}">
      <text>
        <r>
          <rPr>
            <sz val="10"/>
            <color rgb="FF000000"/>
            <rFont val="Arial"/>
            <scheme val="minor"/>
          </rPr>
          <t>======
ID#AAABI-hrOR0
HP    (2024-03-08 17:32:50)
interaccion entre vicuña guanaco y la presion de caza del puma</t>
        </r>
      </text>
    </comment>
    <comment ref="CO166" authorId="0" shapeId="0" xr:uid="{99EFC611-FC34-4ECD-8FDE-E6D5F47024B4}">
      <text>
        <r>
          <rPr>
            <sz val="10"/>
            <color rgb="FF000000"/>
            <rFont val="Arial"/>
            <scheme val="minor"/>
          </rPr>
          <t>======
ID#AAABI-hrOQ8
HP    (2022-07-31 16:54:42)
dos presas como reaccionan al peligro del puma</t>
        </r>
      </text>
    </comment>
    <comment ref="EE167" authorId="0" shapeId="0" xr:uid="{2AD06C69-4F4F-4B68-AB63-B3230AE7995C}">
      <text>
        <r>
          <rPr>
            <sz val="10"/>
            <color rgb="FF000000"/>
            <rFont val="Arial"/>
            <scheme val="minor"/>
          </rPr>
          <t>======
ID#AAABI-YZlvk
HP    (2022-07-31 16:54:42)
uso la ubicación de los trabajos de ARGENTINA</t>
        </r>
      </text>
    </comment>
    <comment ref="BH168" authorId="0" shapeId="0" xr:uid="{BEBDC950-76BE-4822-A66C-E2FD3F71DA6F}">
      <text>
        <r>
          <rPr>
            <sz val="10"/>
            <color rgb="FF000000"/>
            <rFont val="Arial"/>
            <scheme val="minor"/>
          </rPr>
          <t>======
ID#AAABI-hrONY
HP    (2022-07-31 16:54:42)
Ecosemiotica?</t>
        </r>
      </text>
    </comment>
    <comment ref="AY171" authorId="0" shapeId="0" xr:uid="{A15BF8A6-07E3-46A9-94B4-C216B3DECFC9}">
      <text>
        <r>
          <rPr>
            <sz val="10"/>
            <color rgb="FF000000"/>
            <rFont val="Arial"/>
            <scheme val="minor"/>
          </rPr>
          <t>======
ID#AAABI-YZltA
HP    (2024-03-08 17:32:50)
es metodo</t>
        </r>
      </text>
    </comment>
    <comment ref="DD175" authorId="0" shapeId="0" xr:uid="{EA25265A-E0A5-4843-A430-CBA5B60D06FD}">
      <text>
        <r>
          <rPr>
            <sz val="10"/>
            <color rgb="FF000000"/>
            <rFont val="Arial"/>
            <scheme val="minor"/>
          </rPr>
          <t>======
ID#AAABI-hrOSM
HP    (2024-03-08 17:32:50)
no cuenta. Esta incluido en el ensamble columna DM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T1" authorId="0" shapeId="0" xr:uid="{00000000-0006-0000-0100-00008D000000}">
      <text>
        <r>
          <rPr>
            <sz val="10"/>
            <color rgb="FF000000"/>
            <rFont val="Arial"/>
            <scheme val="minor"/>
          </rPr>
          <t>======
ID#AAABI-hrOHU
    (2022-07-31 16:54:42)
para la charla puedo incluir carnivore focal species
	-Ian Barbe
focalizar esto en carnivoros.
	-Ian Barbe</t>
        </r>
      </text>
    </comment>
    <comment ref="H2" authorId="0" shapeId="0" xr:uid="{00000000-0006-0000-0100-000065000000}">
      <text>
        <r>
          <rPr>
            <sz val="10"/>
            <color rgb="FF000000"/>
            <rFont val="Arial"/>
            <scheme val="minor"/>
          </rPr>
          <t>======
ID#AAABI-hrOLM
Ian Barbe    (2022-09-19 17:12:02)
literatura gris: tesis doctorales</t>
        </r>
      </text>
    </comment>
    <comment ref="Q2" authorId="0" shapeId="0" xr:uid="{00000000-0006-0000-0100-00002F000000}">
      <text>
        <r>
          <rPr>
            <sz val="10"/>
            <color rgb="FF000000"/>
            <rFont val="Arial"/>
            <scheme val="minor"/>
          </rPr>
          <t>======
ID#AAABI-hrOBw
HP    (2024-03-08 17:32:50)
EXPERIMENTAL ES CON CONTROL. PODEMOS CAMBIAR A OBSERVACIONAL</t>
        </r>
      </text>
    </comment>
    <comment ref="R2" authorId="0" shapeId="0" xr:uid="{00000000-0006-0000-0100-00003A000000}">
      <text>
        <r>
          <rPr>
            <sz val="10"/>
            <color rgb="FF000000"/>
            <rFont val="Arial"/>
            <scheme val="minor"/>
          </rPr>
          <t>======
ID#AAABI-YZlxQ
HP    (2024-03-08 17:32:50)
TODOS LOS ECOLOGICOS CON CAMARA TRAMPA, DIETA, USO DE HABITAT, PRESENCIA DE PARASITOS</t>
        </r>
      </text>
    </comment>
    <comment ref="X2" authorId="0" shapeId="0" xr:uid="{00000000-0006-0000-0100-00005D000000}">
      <text>
        <r>
          <rPr>
            <sz val="10"/>
            <color rgb="FF000000"/>
            <rFont val="Arial"/>
            <scheme val="minor"/>
          </rPr>
          <t>======
ID#AAABI-hrOLw
Ian Barbe    (2022-09-21 18:46:20)
recopilacion de datos</t>
        </r>
      </text>
    </comment>
    <comment ref="AP2" authorId="0" shapeId="0" xr:uid="{00000000-0006-0000-0100-00008F000000}">
      <text>
        <r>
          <rPr>
            <sz val="10"/>
            <color rgb="FF000000"/>
            <rFont val="Arial"/>
            <scheme val="minor"/>
          </rPr>
          <t>======
ID#AAABI-hrOIE
    (2022-07-31 16:54:42)
ABARCA A CUALQUIER ESTUDIO DE PREDACION DE GANADO POR PARTE DE PUMA
	-Ian Barbe
Y LOS QUE ESTUDIAN PRESION ANTROPICA PARA USO DE HABITAT DEL PUMA?
	-Ian Barbe
------
ID#AAABI-hrOII
Ian Barbe    (2022-09-21 20:04:49)
We defined puma–livestock conflict as ‘present’ when the authors of a study, regardless of the source of information, reported depredation of livestock by puma, and as ‘absent’ when a study did not report any livestock attacks by pumas. We then analysed each study in which conflict was present to extract information on the techniques employed to collect data and on all factors affecting the presence of conflict.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t>
        </r>
      </text>
    </comment>
    <comment ref="AR2" authorId="0" shapeId="0" xr:uid="{00000000-0006-0000-0100-000011000000}">
      <text>
        <r>
          <rPr>
            <sz val="10"/>
            <color rgb="FF000000"/>
            <rFont val="Arial"/>
            <scheme val="minor"/>
          </rPr>
          <t>======
ID#AAABI-hrONs
HP    (2024-03-08 17:32:50)
No voy a incluir la categoria opinion/conocimiento para simplificar el analisis
INCLUIRLO EN ETNOZOOLOGIA POR EJEMPLO</t>
        </r>
      </text>
    </comment>
    <comment ref="AS2" authorId="0" shapeId="0" xr:uid="{00000000-0006-0000-0100-00001D000000}">
      <text>
        <r>
          <rPr>
            <sz val="10"/>
            <color rgb="FF000000"/>
            <rFont val="Arial"/>
            <scheme val="minor"/>
          </rPr>
          <t>======
ID#AAABI-hrOIo
HP    (2024-03-08 17:32:50)
PARA USOS QUE NO ES ESTRATEGIA DE MANEJO COMO USO MEDICINAL</t>
        </r>
      </text>
    </comment>
    <comment ref="AT2" authorId="0" shapeId="0" xr:uid="{00000000-0006-0000-0100-0000F0000000}">
      <text>
        <r>
          <rPr>
            <sz val="10"/>
            <color rgb="FF000000"/>
            <rFont val="Arial"/>
            <scheme val="minor"/>
          </rPr>
          <t>======
ID#AAABI-hrOCM
    (2022-07-31 16:54:42)
esto vendria a estar dentro de actitudes y comportamiento,no?
	-Ian Barbe
Creo que si, es mejor para unificar
	-Ian Barbe
------
ID#AAABI-hrOCQ
Ian Barbe    (2022-09-23 17:31:59)
ESTO ES COMPORTAMIENTO
------
ID#AAABI-hrOCU
Ian Barbe    (2022-09-23 17:34:51)
Es comportamiento que se toma respecto a la presencia de puma</t>
        </r>
      </text>
    </comment>
    <comment ref="BC2" authorId="0" shapeId="0" xr:uid="{00000000-0006-0000-0100-000002000000}">
      <text>
        <r>
          <rPr>
            <sz val="10"/>
            <color rgb="FF000000"/>
            <rFont val="Arial"/>
            <scheme val="minor"/>
          </rPr>
          <t>======
ID#AAABI-hrOUA
HP    (2024-03-08 17:32:50)
LOS DE PRESENCIA LOS PASO A DISTRIBUCION. 
No, analizar cada caso. Los que dan un gradiente es distribucion</t>
        </r>
      </text>
    </comment>
    <comment ref="BE2" authorId="0" shapeId="0" xr:uid="{00000000-0006-0000-0100-000039000000}">
      <text>
        <r>
          <rPr>
            <sz val="10"/>
            <color rgb="FF000000"/>
            <rFont val="Arial"/>
            <scheme val="minor"/>
          </rPr>
          <t>======
ID#AAABI-YZlxI
HP    (2024-03-08 17:32:50)
si es una especie vs la otra.
Ver de renombrar DEMOGRAFIA
Body mas y estado reproductivo? Donde entra?</t>
        </r>
      </text>
    </comment>
    <comment ref="BG2" authorId="0" shapeId="0" xr:uid="{00000000-0006-0000-0100-00000C000000}">
      <text>
        <r>
          <rPr>
            <sz val="10"/>
            <color rgb="FF000000"/>
            <rFont val="Arial"/>
            <scheme val="minor"/>
          </rPr>
          <t>======
ID#AAABI-hrOP4
HP    (2024-03-08 17:32:50)
coeficientes de comunidades. Métricas de comunidades. Solapamamiento, redes troficas.
RELACIONES TROFICAS</t>
        </r>
      </text>
    </comment>
    <comment ref="BH2" authorId="0" shapeId="0" xr:uid="{00000000-0006-0000-0100-000024000000}">
      <text>
        <r>
          <rPr>
            <sz val="10"/>
            <color rgb="FF000000"/>
            <rFont val="Arial"/>
            <scheme val="minor"/>
          </rPr>
          <t>======
ID#AAABI-hrOGs
HP    (2024-03-08 17:32:50)
competencia intragremio</t>
        </r>
      </text>
    </comment>
    <comment ref="BI2" authorId="0" shapeId="0" xr:uid="{00000000-0006-0000-0100-000006000000}">
      <text>
        <r>
          <rPr>
            <sz val="10"/>
            <color rgb="FF000000"/>
            <rFont val="Arial"/>
            <scheme val="minor"/>
          </rPr>
          <t>======
ID#AAABI-hrOSY
HP    (2024-03-08 17:32:50)
en realidad es parte de los modelos de ocupacion o usp de habitat, no es una categoria aparte</t>
        </r>
      </text>
    </comment>
    <comment ref="BJ2" authorId="0" shapeId="0" xr:uid="{00000000-0006-0000-0100-000043000000}">
      <text>
        <r>
          <rPr>
            <sz val="10"/>
            <color rgb="FF000000"/>
            <rFont val="Arial"/>
            <scheme val="minor"/>
          </rPr>
          <t>======
ID#AAABI-YZltc
HP    (2024-03-08 17:32:50)
SI TENGO DISTRIBUCION Y USO DE HABITAT. VA USO DE HABITAT Y NO DISTRIBUCION</t>
        </r>
      </text>
    </comment>
    <comment ref="BL2" authorId="0" shapeId="0" xr:uid="{00000000-0006-0000-0100-000014000000}">
      <text>
        <r>
          <rPr>
            <sz val="10"/>
            <color rgb="FF000000"/>
            <rFont val="Arial"/>
            <scheme val="minor"/>
          </rPr>
          <t>======
ID#AAABI-hrOMo
HP    (2024-03-08 17:32:50)
datos gps de moviemiento en distancia del puma</t>
        </r>
      </text>
    </comment>
    <comment ref="CP2" authorId="0" shapeId="0" xr:uid="{00000000-0006-0000-0100-000047000000}">
      <text>
        <r>
          <rPr>
            <sz val="10"/>
            <color rgb="FF000000"/>
            <rFont val="Arial"/>
            <scheme val="minor"/>
          </rPr>
          <t>======
ID#AAABI-YZlso
HP    (2024-03-08 17:32:50)
es helminto</t>
        </r>
      </text>
    </comment>
    <comment ref="CU2" authorId="0" shapeId="0" xr:uid="{00000000-0006-0000-0100-000090000000}">
      <text>
        <r>
          <rPr>
            <sz val="10"/>
            <color rgb="FF000000"/>
            <rFont val="Arial"/>
            <scheme val="minor"/>
          </rPr>
          <t>======
ID#AAABI-hrOHg
    (2022-07-31 16:54:42)
trabajos de interaccion entre puma y una presa
	-Ian Barbe
------
ID#AAABI-hrOHk
Ian Barbe    (2022-09-23 18:30:35)
ESTO CLASIFICA COMO PUMA SOLO</t>
        </r>
      </text>
    </comment>
    <comment ref="DK2" authorId="0" shapeId="0" xr:uid="{00000000-0006-0000-0100-00009B000000}">
      <text>
        <r>
          <rPr>
            <sz val="10"/>
            <color rgb="FF000000"/>
            <rFont val="Arial"/>
            <scheme val="minor"/>
          </rPr>
          <t>======
ID#AAABI-hrORY
    (2022-07-31 16:54:42)
puma y 3 mas para adelante
	-Ian Barbe</t>
        </r>
      </text>
    </comment>
    <comment ref="DM2" authorId="0" shapeId="0" xr:uid="{00000000-0006-0000-0100-0000B3000000}">
      <text>
        <r>
          <rPr>
            <sz val="10"/>
            <color rgb="FF000000"/>
            <rFont val="Arial"/>
            <scheme val="minor"/>
          </rPr>
          <t>======
ID#AAABI-hrOOA
    (2022-07-31 16:54:42)
puma es objetivo de estudio
	-Ian Barbe
semi y dirigido deben ir juntos?
	-Ian Barbe</t>
        </r>
      </text>
    </comment>
    <comment ref="DN2" authorId="0" shapeId="0" xr:uid="{00000000-0006-0000-0100-0000CA000000}">
      <text>
        <r>
          <rPr>
            <sz val="10"/>
            <color rgb="FF000000"/>
            <rFont val="Arial"/>
            <scheme val="minor"/>
          </rPr>
          <t>======
ID#AAABI-YZlwU
    (2022-07-31 16:54:42)
no focaliza especialmente en puma sino que lo incluye con otros
	-Ian Barbe</t>
        </r>
      </text>
    </comment>
    <comment ref="DO2" authorId="0" shapeId="0" xr:uid="{00000000-0006-0000-0100-0000BD000000}">
      <text>
        <r>
          <rPr>
            <sz val="10"/>
            <color rgb="FF000000"/>
            <rFont val="Arial"/>
            <scheme val="minor"/>
          </rPr>
          <t>======
ID#AAABI-hrOPQ
    (2022-07-31 16:54:42)
puma es resultado de otro estudio de otra especie
	-Ian Barbe
es colateral
	-Ian Barbe</t>
        </r>
      </text>
    </comment>
    <comment ref="FD2" authorId="0" shapeId="0" xr:uid="{00000000-0006-0000-0100-000099000000}">
      <text>
        <r>
          <rPr>
            <sz val="10"/>
            <color rgb="FF000000"/>
            <rFont val="Arial"/>
            <scheme val="minor"/>
          </rPr>
          <t>======
ID#AAABI-hrORM
    (2022-07-31 16:54:42)
unir a BS AS
	-Ian Barbe</t>
        </r>
      </text>
    </comment>
    <comment ref="GR2" authorId="0" shapeId="0" xr:uid="{00000000-0006-0000-0100-0000DA000000}">
      <text>
        <r>
          <rPr>
            <sz val="10"/>
            <color rgb="FF000000"/>
            <rFont val="Arial"/>
            <scheme val="minor"/>
          </rPr>
          <t>======
ID#AAABI-YZlwE
    (2022-07-31 16:54:42)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
	-Ian Barbe</t>
        </r>
      </text>
    </comment>
    <comment ref="D3" authorId="0" shapeId="0" xr:uid="{00000000-0006-0000-0100-000062000000}">
      <text>
        <r>
          <rPr>
            <sz val="10"/>
            <color rgb="FF000000"/>
            <rFont val="Arial"/>
            <scheme val="minor"/>
          </rPr>
          <t>======
ID#AAABI-hrOQo
Ian Barbe    (2022-09-19 17:37:39)
definir si es algo mas como opinion o conocimiento?
------
ID#AAABI-hrOQs
Ian Barbe    (2022-09-21 20:26:19)
Informan episodios de depredacion (no importa la metodologia) es CHC</t>
        </r>
      </text>
    </comment>
    <comment ref="AR3" authorId="0" shapeId="0" xr:uid="{00000000-0006-0000-0100-000063000000}">
      <text>
        <r>
          <rPr>
            <sz val="10"/>
            <color rgb="FF000000"/>
            <rFont val="Arial"/>
            <scheme val="minor"/>
          </rPr>
          <t>======
ID#AAABI-hrOCk
Ian Barbe    (2022-09-19 17:29:01)
entre los que aseguran que la especie disminuyó (percepcion), se lo adjundican a la caza (tambien pecepción)
------
ID#AAABI-hrOCo
Ian Barbe    (2022-09-19 17:30:01)
disminuyen? Porque?</t>
        </r>
      </text>
    </comment>
    <comment ref="BC3" authorId="0" shapeId="0" xr:uid="{00000000-0006-0000-0100-000064000000}">
      <text>
        <r>
          <rPr>
            <sz val="10"/>
            <color rgb="FF000000"/>
            <rFont val="Arial"/>
            <scheme val="minor"/>
          </rPr>
          <t>======
ID#AAABI-hrOKU
Ian Barbe    (2022-09-19 17:22:26)
contrastada con pumas capturados en jualas, atropellamientos, avistajes</t>
        </r>
      </text>
    </comment>
    <comment ref="D6" authorId="0" shapeId="0" xr:uid="{00000000-0006-0000-0100-000056000000}">
      <text>
        <r>
          <rPr>
            <sz val="10"/>
            <color rgb="FF000000"/>
            <rFont val="Arial"/>
            <scheme val="minor"/>
          </rPr>
          <t>======
ID#AAABI-hrOM0
Ian Barbe    (2022-09-21 20:52:56)
Es CHC: A total
of 28 relevant factors were defined and grouped into six a priori categories:
i) livestock management, ii) causes of livestock losses, iii) nonlethal
predation mitigation, iv) lethal predator control, v) rewards and
vi) type of production system.</t>
        </r>
      </text>
    </comment>
    <comment ref="D8" authorId="0" shapeId="0" xr:uid="{00000000-0006-0000-0100-0000C0000000}">
      <text>
        <r>
          <rPr>
            <sz val="10"/>
            <color rgb="FF000000"/>
            <rFont val="Arial"/>
            <scheme val="minor"/>
          </rPr>
          <t>======
ID#AAABI-hrOPg
    (2022-07-31 16:54:42)
al ser un review hay zonas del estudio que no estan aclaradas ("centro de argentina")
	-Ian Barbe
------
ID#AAABI-hrOPk
Ian Barbe    (2022-09-19 19:15:33)
El trabajo experimental lo agregue a parte, no lo sume acá</t>
        </r>
      </text>
    </comment>
    <comment ref="AD8" authorId="0" shapeId="0" xr:uid="{00000000-0006-0000-0100-000061000000}">
      <text>
        <r>
          <rPr>
            <sz val="10"/>
            <color rgb="FF000000"/>
            <rFont val="Arial"/>
            <scheme val="minor"/>
          </rPr>
          <t>======
ID#AAABI-YZlwo
Ian Barbe    (2022-09-19 18:35:40)
conflicto humano puma: surpus killing a ganado</t>
        </r>
      </text>
    </comment>
    <comment ref="DM9" authorId="0" shapeId="0" xr:uid="{00000000-0006-0000-0100-000084000000}">
      <text>
        <r>
          <rPr>
            <sz val="10"/>
            <color rgb="FF000000"/>
            <rFont val="Arial"/>
            <scheme val="minor"/>
          </rPr>
          <t>======
ID#AAABI-hrOFI
    (2022-07-31 16:54:42)
duda
	-Ian Barbe</t>
        </r>
      </text>
    </comment>
    <comment ref="X11" authorId="0" shapeId="0" xr:uid="{00000000-0006-0000-0100-000055000000}">
      <text>
        <r>
          <rPr>
            <sz val="10"/>
            <color rgb="FF000000"/>
            <rFont val="Arial"/>
            <scheme val="minor"/>
          </rPr>
          <t>======
ID#AAABI-hrONg
Ian Barbe    (2022-09-22 13:38:14)
lo tomo como recopilacion de datos</t>
        </r>
      </text>
    </comment>
    <comment ref="BE11" authorId="0" shapeId="0" xr:uid="{00000000-0006-0000-0100-000060000000}">
      <text>
        <r>
          <rPr>
            <sz val="10"/>
            <color rgb="FF000000"/>
            <rFont val="Arial"/>
            <scheme val="minor"/>
          </rPr>
          <t>======
ID#AAABI-hrOIM
Ian Barbe    (2022-09-19 19:14:22)
estructura de edades</t>
        </r>
      </text>
    </comment>
    <comment ref="GR13" authorId="0" shapeId="0" xr:uid="{00000000-0006-0000-0100-0000A7000000}">
      <text>
        <r>
          <rPr>
            <sz val="10"/>
            <color rgb="FF000000"/>
            <rFont val="Arial"/>
            <scheme val="minor"/>
          </rPr>
          <t>======
ID#AAABI-hrOTk
    (2022-07-31 16:54:42)
No se encontraron registros de ganado e las heces a pesar de haber muestreado en los ranchos
	-Ian Barbe</t>
        </r>
      </text>
    </comment>
    <comment ref="D15" authorId="0" shapeId="0" xr:uid="{00000000-0006-0000-0100-000054000000}">
      <text>
        <r>
          <rPr>
            <sz val="10"/>
            <color rgb="FF000000"/>
            <rFont val="Arial"/>
            <scheme val="minor"/>
          </rPr>
          <t>======
ID#AAABI-YZlvA
Ian Barbe    (2022-09-22 13:43:44)
como no hay analisis de predacion y solo de dieta, no es CHC</t>
        </r>
      </text>
    </comment>
    <comment ref="AD15" authorId="0" shapeId="0" xr:uid="{00000000-0006-0000-0100-000053000000}">
      <text>
        <r>
          <rPr>
            <sz val="10"/>
            <color rgb="FF000000"/>
            <rFont val="Arial"/>
            <scheme val="minor"/>
          </rPr>
          <t>======
ID#AAABI-hrOEg
Ian Barbe    (2022-09-22 13:44:10)
nuevo</t>
        </r>
      </text>
    </comment>
    <comment ref="AN15" authorId="0" shapeId="0" xr:uid="{00000000-0006-0000-0100-00005F000000}">
      <text>
        <r>
          <rPr>
            <sz val="10"/>
            <color rgb="FF000000"/>
            <rFont val="Arial"/>
            <scheme val="minor"/>
          </rPr>
          <t>======
ID#AAABI-hrOK4
Ian Barbe    (2022-09-21 18:13:21)
dieta del puma en ranchos</t>
        </r>
      </text>
    </comment>
    <comment ref="D16" authorId="0" shapeId="0" xr:uid="{00000000-0006-0000-0100-00005E000000}">
      <text>
        <r>
          <rPr>
            <sz val="10"/>
            <color rgb="FF000000"/>
            <rFont val="Arial"/>
            <scheme val="minor"/>
          </rPr>
          <t>======
ID#AAABI-hrOQE
Ian Barbe    (2022-09-21 18:25:54)
era conflicto pero lo saque por ser dieta en reserva con ovejas y enfoque en guanacos</t>
        </r>
      </text>
    </comment>
    <comment ref="AD16" authorId="0" shapeId="0" xr:uid="{00000000-0006-0000-0100-0000B0000000}">
      <text>
        <r>
          <rPr>
            <sz val="10"/>
            <color rgb="FF000000"/>
            <rFont val="Arial"/>
            <scheme val="minor"/>
          </rPr>
          <t>======
ID#AAABI-hrOO0
    (2022-07-31 16:54:42)
conflicto
	-Ian Barbe
------
ID#AAABI-hrOO4
Ian Barbe    (2022-09-21 18:25:07)
Lo saco de conflicto porque estudia la dieta del puma en una reserva que tiene ovejas y el foco esta puesto en la predacion de guanacos</t>
        </r>
      </text>
    </comment>
    <comment ref="D20" authorId="0" shapeId="0" xr:uid="{00000000-0006-0000-0100-0000B4000000}">
      <text>
        <r>
          <rPr>
            <sz val="10"/>
            <color rgb="FF000000"/>
            <rFont val="Arial"/>
            <scheme val="minor"/>
          </rPr>
          <t>======
ID#AAABI-hrOOU
    (2022-07-31 16:54:42)
entra en alguna categorizacion social? Usan encuestas para presencia-ausencia
	-Ian Barbe
------
ID#AAABI-hrOOY
Ian Barbe    (2022-09-21 19:11:00)
Si. Es comparacion de metodologias, percepcion (social) y presencia con camaras trampa (ecologia).</t>
        </r>
      </text>
    </comment>
    <comment ref="AD20" authorId="0" shapeId="0" xr:uid="{00000000-0006-0000-0100-00005B000000}">
      <text>
        <r>
          <rPr>
            <sz val="10"/>
            <color rgb="FF000000"/>
            <rFont val="Arial"/>
            <scheme val="minor"/>
          </rPr>
          <t>======
ID#AAABI-hrOFU
Ian Barbe    (2022-09-21 19:07:20)
percepcion de presencia</t>
        </r>
      </text>
    </comment>
    <comment ref="AI20" authorId="0" shapeId="0" xr:uid="{00000000-0006-0000-0100-000073000000}">
      <text>
        <r>
          <rPr>
            <sz val="10"/>
            <color rgb="FF000000"/>
            <rFont val="Arial"/>
            <scheme val="minor"/>
          </rPr>
          <t>======
ID#AAABI-hrOIs
    (2022-07-31 16:54:42)
comparacion de metodos para deteccion de especies felinas
	-Ian Barbe</t>
        </r>
      </text>
    </comment>
    <comment ref="AJ20" authorId="0" shapeId="0" xr:uid="{00000000-0006-0000-0100-00006D000000}">
      <text>
        <r>
          <rPr>
            <sz val="10"/>
            <color rgb="FF000000"/>
            <rFont val="Arial"/>
            <scheme val="minor"/>
          </rPr>
          <t>======
ID#AAABI-hrOOQ
Ian Barbe    (2022-08-01 16:14:01)
comparacion de metodos para deteccion de especies felinas</t>
        </r>
      </text>
    </comment>
    <comment ref="AN20" authorId="0" shapeId="0" xr:uid="{00000000-0006-0000-0100-00005C000000}">
      <text>
        <r>
          <rPr>
            <sz val="10"/>
            <color rgb="FF000000"/>
            <rFont val="Arial"/>
            <scheme val="minor"/>
          </rPr>
          <t>======
ID#AAABI-YZluk
Ian Barbe    (2022-09-21 19:05:11)
nuevo. se lo sumo a metodologias</t>
        </r>
      </text>
    </comment>
    <comment ref="AO20" authorId="0" shapeId="0" xr:uid="{00000000-0006-0000-0100-00005A000000}">
      <text>
        <r>
          <rPr>
            <sz val="10"/>
            <color rgb="FF000000"/>
            <rFont val="Arial"/>
            <scheme val="minor"/>
          </rPr>
          <t>======
ID#AAABI-hrOSA
Ian Barbe    (2022-09-21 19:08:26)
nuevo</t>
        </r>
      </text>
    </comment>
    <comment ref="D23" authorId="0" shapeId="0" xr:uid="{00000000-0006-0000-0100-000072000000}">
      <text>
        <r>
          <rPr>
            <sz val="10"/>
            <color rgb="FF000000"/>
            <rFont val="Arial"/>
            <scheme val="minor"/>
          </rPr>
          <t>======
ID#AAABI-hrOIw
    (2022-07-31 16:54:42)
estudian presencia mediante encuestas. Eso es dimension ecologica? SI, no?
	-Ian Barbe
No porque no lo contrastan
	-Ian Barbe
------
ID#AAABI-hrOI0
Ian Barbe    (2022-09-21 19:32:27)
Es Conflicto por preguntan si cazan pumas en ranchos ganaderos
------
ID#AAABI-hrOI4
Ian Barbe    (2022-09-21 19:32:48)
Es conflicto?
------
ID#AAABI-hrOI8
Ian Barbe    (2022-09-22 13:50:19)
Although this aspect
has not been quantified,
retaliation for predation
on livestock appeared to
be the main reason for
puma killing.
------
ID#AAABI-hrOJA
Ian Barbe    (2022-09-22 13:50:46)
TECNICAMENTE NO ES CONFLICTO. PUEDE HABER CACERIA POR DEPORTE Y NO POR PREDACION. NO LO EVALUARON AUNQUE LO SUPONEN</t>
        </r>
      </text>
    </comment>
    <comment ref="AP23" authorId="0" shapeId="0" xr:uid="{00000000-0006-0000-0100-000052000000}">
      <text>
        <r>
          <rPr>
            <sz val="10"/>
            <color rgb="FF000000"/>
            <rFont val="Arial"/>
            <scheme val="minor"/>
          </rPr>
          <t>======
ID#AAABI-hrODU
Ian Barbe    (2022-09-22 13:52:55)
NUEVO</t>
        </r>
      </text>
    </comment>
    <comment ref="AT23" authorId="0" shapeId="0" xr:uid="{00000000-0006-0000-0100-000059000000}">
      <text>
        <r>
          <rPr>
            <sz val="10"/>
            <color rgb="FF000000"/>
            <rFont val="Arial"/>
            <scheme val="minor"/>
          </rPr>
          <t>======
ID#AAABI-hrOFs
Ian Barbe    (2022-09-21 19:29:56)
es actitud hacia el puma: Do you hunt pumas?
------
ID#AAABI-hrOFw
Ian Barbe    (2022-09-21 19:30:04)
nuevo</t>
        </r>
      </text>
    </comment>
    <comment ref="D24" authorId="0" shapeId="0" xr:uid="{00000000-0006-0000-0100-0000F2000000}">
      <text>
        <r>
          <rPr>
            <sz val="10"/>
            <color rgb="FF000000"/>
            <rFont val="Arial"/>
            <scheme val="minor"/>
          </rPr>
          <t>======
ID#AAABI-hrOCc
    (2022-07-31 16:54:42)
estudian uso de habitat dentro y fuera de parque en el foco de la presion antropica hacia el puma. Es conflicto puma-humano?
	-Ian Barbe
------
ID#AAABI-hrOCg
Ian Barbe    (2022-09-21 19:37:36)
Ponen a la presion antropica como la caza como factor para las ocurrencia de carnivoros junto a otros factores como el landscape features. No es el estudio per ser del conflicto para mi?</t>
        </r>
      </text>
    </comment>
    <comment ref="D25" authorId="0" shapeId="0" xr:uid="{00000000-0006-0000-0100-0000AD000000}">
      <text>
        <r>
          <rPr>
            <sz val="10"/>
            <color rgb="FF000000"/>
            <rFont val="Arial"/>
            <scheme val="minor"/>
          </rPr>
          <t>======
ID#AAABI-hrOMY
    (2022-07-31 16:54:42)
Modelos de ocupacion es uso de habitat? O tambien es distribucion?
	-Ian Barbe
------
ID#AAABI-hrOMc
Ian Barbe    (2022-09-21 19:56:10)
Esto es Humano: entrevistan por predacion de puma a cabras (no aclaran de como lo contrastan), entrevistan por caza de puma por humano y otras tecnicas para manejar el problema. Todo eso hace que se reconozca que hay un CHC. Tambien es Ecologico porque usan camaras para modelo de habitat y densidad
------
ID#AAABI-hrOMg
Ian Barbe    (2022-09-22 13:57:03)
Es Conflicto porque responden predacion de puma a cabra en entrevista</t>
        </r>
      </text>
    </comment>
    <comment ref="K25" authorId="0" shapeId="0" xr:uid="{00000000-0006-0000-0100-000070000000}">
      <text>
        <r>
          <rPr>
            <sz val="10"/>
            <color rgb="FF000000"/>
            <rFont val="Arial"/>
            <scheme val="minor"/>
          </rPr>
          <t>======
ID#AAABI-hrOJM
    (2022-07-31 16:54:42)
usan camaras trampa (ecologia) y estudian el conflicto con ganaderia con encuestas (humano)
	-Ian Barbe</t>
        </r>
      </text>
    </comment>
    <comment ref="D26" authorId="0" shapeId="0" xr:uid="{00000000-0006-0000-0100-0000D9000000}">
      <text>
        <r>
          <rPr>
            <sz val="10"/>
            <color rgb="FF000000"/>
            <rFont val="Arial"/>
            <scheme val="minor"/>
          </rPr>
          <t>======
ID#AAABI-YZluo
    (2022-07-31 16:54:42)
review sobre conflictos puma ganado en america, no detalla sitios de estudio
	-Ian Barbe
VER MI ACLARACION SOBRE REVIEW Y PROVINCIAS
	-Ian Barbe
------
ID#AAABI-YZlus
Ian Barbe    (2022-09-21 20:17:24)
Los trabajos de  Argentina de este review estan incluidos aparte. Por eso no volvi a contar el área de estudio
------
ID#AAABI-YZluw
Ian Barbe    (2022-09-21 20:18:52)
Con la misma logica deberia incluir el area de estudio area protegida o no?
------
ID#AAABI-YZlu0
Ian Barbe    (2022-09-21 20:19:51)
No aplica le pongo porque ya lo menciono en los otrso trabajos</t>
        </r>
      </text>
    </comment>
    <comment ref="J26" authorId="0" shapeId="0" xr:uid="{00000000-0006-0000-0100-000057000000}">
      <text>
        <r>
          <rPr>
            <sz val="10"/>
            <color rgb="FF000000"/>
            <rFont val="Arial"/>
            <scheme val="minor"/>
          </rPr>
          <t>======
ID#AAABI-hrOE8
Ian Barbe    (2022-09-21 20:16:13)
De Angelo 2011, De Lucca 2010, De Lucca 2011, Donadio 2010, Guerisoli 2017, Kissling 2013, Llanos 2014, Lucherini 2008, Pia 2013, Quiroga 2016,</t>
        </r>
      </text>
    </comment>
    <comment ref="AR26" authorId="0" shapeId="0" xr:uid="{00000000-0006-0000-0100-0000A2000000}">
      <text>
        <r>
          <rPr>
            <sz val="10"/>
            <color rgb="FF000000"/>
            <rFont val="Arial"/>
            <scheme val="minor"/>
          </rPr>
          <t>======
ID#AAABI-hrOSc
    (2022-07-31 16:54:42)
es opinion? declaran a traves de entrevistas cuanto ganado fue predado por puma
	-Ian Barbe</t>
        </r>
      </text>
    </comment>
    <comment ref="ED26" authorId="0" shapeId="0" xr:uid="{00000000-0006-0000-0100-000058000000}">
      <text>
        <r>
          <rPr>
            <sz val="10"/>
            <color rgb="FF000000"/>
            <rFont val="Arial"/>
            <scheme val="minor"/>
          </rPr>
          <t>======
ID#AAABI-hrOSo
Ian Barbe    (2022-09-21 19:59:00)
En este caso es NorteAmerica, CentroAmerica y SUdamerica</t>
        </r>
      </text>
    </comment>
    <comment ref="D28" authorId="0" shapeId="0" xr:uid="{00000000-0006-0000-0100-0000E6000000}">
      <text>
        <r>
          <rPr>
            <sz val="10"/>
            <color rgb="FF000000"/>
            <rFont val="Arial"/>
            <scheme val="minor"/>
          </rPr>
          <t>======
ID#AAABI-hrOBI
    (2022-07-31 16:54:42)
es medio confuso sobre que categorias clasificarlo mas allá de Conflicto puma-humano
	-Ian Barbe
------
ID#AAABI-hrOBM
Ian Barbe    (2022-09-23 17:39:04)
Es CHC, percepcion, actitud, manejo</t>
        </r>
      </text>
    </comment>
    <comment ref="AS28" authorId="0" shapeId="0" xr:uid="{00000000-0006-0000-0100-000051000000}">
      <text>
        <r>
          <rPr>
            <sz val="10"/>
            <color rgb="FF000000"/>
            <rFont val="Arial"/>
            <scheme val="minor"/>
          </rPr>
          <t>======
ID#AAABI-hrOOI
Ian Barbe    (2022-09-23 17:32:48)
Attitudes toward pumas:
Do you agree with the following statement? “I would prefer the
puma not to be in the area.”</t>
        </r>
      </text>
    </comment>
    <comment ref="AT28" authorId="0" shapeId="0" xr:uid="{00000000-0006-0000-0100-000050000000}">
      <text>
        <r>
          <rPr>
            <sz val="10"/>
            <color rgb="FF000000"/>
            <rFont val="Arial"/>
            <scheme val="minor"/>
          </rPr>
          <t>======
ID#AAABI-hrOJs
Ian Barbe    (2022-09-23 17:32:58)
Behaviors toward pumas:
Have you hunted a puma in the last year?</t>
        </r>
      </text>
    </comment>
    <comment ref="D29" authorId="0" shapeId="0" xr:uid="{00000000-0006-0000-0100-0000EE000000}">
      <text>
        <r>
          <rPr>
            <sz val="10"/>
            <color rgb="FF000000"/>
            <rFont val="Arial"/>
            <scheme val="minor"/>
          </rPr>
          <t>======
ID#AAABI-hrOD0
    (2022-07-31 16:54:42)
No aclara sitio de estudio para cuidar a la comunidad (La Puna). Conflicro puma-ganado lo trata con entrevistas donde pregunta por percepcion, actitudes y comportamiento, y ¿opinion?
	-Ian Barbe
------
ID#AAABI-hrOD4
Ian Barbe    (2022-09-23 17:52:00)
Es Conflicto porque indagan sobre ganado pérdido por puma, percepcion y comportamiento (estrategia) y estimacion economica de perdida</t>
        </r>
      </text>
    </comment>
    <comment ref="W29" authorId="0" shapeId="0" xr:uid="{00000000-0006-0000-0100-00004F000000}">
      <text>
        <r>
          <rPr>
            <sz val="10"/>
            <color rgb="FF000000"/>
            <rFont val="Arial"/>
            <scheme val="minor"/>
          </rPr>
          <t>======
ID#AAABI-hrOFg
Ian Barbe    (2022-09-23 17:42:26)
focus group discussion carried out in a meeting with the community.</t>
        </r>
      </text>
    </comment>
    <comment ref="AT29" authorId="0" shapeId="0" xr:uid="{00000000-0006-0000-0100-00004E000000}">
      <text>
        <r>
          <rPr>
            <sz val="10"/>
            <color rgb="FF000000"/>
            <rFont val="Arial"/>
            <scheme val="minor"/>
          </rPr>
          <t>======
ID#AAABI-hrOD8
Ian Barbe    (2022-09-23 17:50:58)
Comportamiento</t>
        </r>
      </text>
    </comment>
    <comment ref="BM29" authorId="0" shapeId="0" xr:uid="{00000000-0006-0000-0100-0000B1000000}">
      <text>
        <r>
          <rPr>
            <sz val="10"/>
            <color rgb="FF000000"/>
            <rFont val="Arial"/>
            <scheme val="minor"/>
          </rPr>
          <t>======
ID#AAABI-hrOMw
    (2022-07-31 16:54:42)
encuestan sobre predacion de puma sobre ganado
	-Ian Barbe</t>
        </r>
      </text>
    </comment>
    <comment ref="D30" authorId="0" shapeId="0" xr:uid="{00000000-0006-0000-0100-00004C000000}">
      <text>
        <r>
          <rPr>
            <sz val="10"/>
            <color rgb="FF000000"/>
            <rFont val="Arial"/>
            <scheme val="minor"/>
          </rPr>
          <t>======
ID#AAABI-YZlys
Ian Barbe    (2022-09-23 18:12:27)
acá hay un caso de predacion de ganado por percepcion y por ecologia (corroboracion al campo)</t>
        </r>
      </text>
    </comment>
    <comment ref="AN30" authorId="0" shapeId="0" xr:uid="{00000000-0006-0000-0100-0000AE000000}">
      <text>
        <r>
          <rPr>
            <sz val="10"/>
            <color rgb="FF000000"/>
            <rFont val="Arial"/>
            <scheme val="minor"/>
          </rPr>
          <t>======
ID#AAABI-hrOMk
    (2022-07-31 16:54:42)
predacion corroborada en campo
	-Ian Barbe</t>
        </r>
      </text>
    </comment>
    <comment ref="AP30" authorId="0" shapeId="0" xr:uid="{00000000-0006-0000-0100-00004D000000}">
      <text>
        <r>
          <rPr>
            <sz val="10"/>
            <color rgb="FF000000"/>
            <rFont val="Arial"/>
            <scheme val="minor"/>
          </rPr>
          <t>======
ID#AAABI-hrOCw
Ian Barbe    (2022-09-23 18:08:34)
informes de predacion de ganado por puma y corroboracion en campo</t>
        </r>
      </text>
    </comment>
    <comment ref="AQ30" authorId="0" shapeId="0" xr:uid="{00000000-0006-0000-0100-0000BA000000}">
      <text>
        <r>
          <rPr>
            <sz val="10"/>
            <color rgb="FF000000"/>
            <rFont val="Arial"/>
            <scheme val="minor"/>
          </rPr>
          <t>======
ID#AAABI-hrOPI
    (2022-07-31 16:54:42)
rancheros percibieron al puma como una amenaza
	-Ian Barbe</t>
        </r>
      </text>
    </comment>
    <comment ref="AT30" authorId="0" shapeId="0" xr:uid="{00000000-0006-0000-0100-0000E9000000}">
      <text>
        <r>
          <rPr>
            <sz val="10"/>
            <color rgb="FF000000"/>
            <rFont val="Arial"/>
            <scheme val="minor"/>
          </rPr>
          <t>======
ID#AAABI-hrOAs
    (2022-07-31 16:54:42)
rancheros reportaron matar puma
	-Ian Barbe
tambien hablan de enclosure de ganado
	-Ian Barbe
------
ID#AAABI-hrOAw
Ian Barbe    (2022-09-23 18:09:21)
EN ESTE CASO LE DICEN "ACTITUD"  Y NO COMPORTAMIENTO</t>
        </r>
      </text>
    </comment>
    <comment ref="BM30" authorId="0" shapeId="0" xr:uid="{00000000-0006-0000-0100-0000ED000000}">
      <text>
        <r>
          <rPr>
            <sz val="10"/>
            <color rgb="FF000000"/>
            <rFont val="Arial"/>
            <scheme val="minor"/>
          </rPr>
          <t>======
ID#AAABI-YZls0
    (2022-07-31 16:54:42)
estimaron la tasa de predacion del puma sobre ganado yendo al campo
	-Ian Barbe</t>
        </r>
      </text>
    </comment>
    <comment ref="GA36" authorId="0" shapeId="0" xr:uid="{00000000-0006-0000-0100-0000EA000000}">
      <text>
        <r>
          <rPr>
            <sz val="10"/>
            <color rgb="FF000000"/>
            <rFont val="Arial"/>
            <scheme val="minor"/>
          </rPr>
          <t>======
ID#AAABI-hrOCA
    (2022-07-31 16:54:42)
no detalla el origen de los animales
	-Ian Barbe</t>
        </r>
      </text>
    </comment>
    <comment ref="D37" authorId="0" shapeId="0" xr:uid="{00000000-0006-0000-0100-0000E4000000}">
      <text>
        <r>
          <rPr>
            <sz val="10"/>
            <color rgb="FF000000"/>
            <rFont val="Arial"/>
            <scheme val="minor"/>
          </rPr>
          <t>======
ID#AAABI-hrOB4
    (2022-07-31 16:54:42)
Area de estudio
	-Ian Barbe
------
ID#AAABI-hrOB8
Ian Barbe    (2022-09-23 18:58:38)
El puma que se estudia con GPS es de Chile y en resultados se dirigió hacia Argentina.</t>
        </r>
      </text>
    </comment>
    <comment ref="K37" authorId="0" shapeId="0" xr:uid="{00000000-0006-0000-0100-000079000000}">
      <text>
        <r>
          <rPr>
            <sz val="10"/>
            <color rgb="FF000000"/>
            <rFont val="Arial"/>
            <scheme val="minor"/>
          </rPr>
          <t>======
ID#AAABI-hrOKg
    (2022-07-31 16:54:42)
En resultados el puma tuvo varios registros en Santa Cruz, Tucu Tucu, Argentina
	-Ian Barbe</t>
        </r>
      </text>
    </comment>
    <comment ref="J38" authorId="0" shapeId="0" xr:uid="{00000000-0006-0000-0100-00007F000000}">
      <text>
        <r>
          <rPr>
            <sz val="10"/>
            <color rgb="FF000000"/>
            <rFont val="Arial"/>
            <scheme val="minor"/>
          </rPr>
          <t>======
ID#AAABI-hrODo
    (2022-07-31 16:54:42)
de donde es la muestra genetica?
	-Ian Barbe</t>
        </r>
      </text>
    </comment>
    <comment ref="AI38" authorId="0" shapeId="0" xr:uid="{00000000-0006-0000-0100-00007A000000}">
      <text>
        <r>
          <rPr>
            <sz val="10"/>
            <color rgb="FF000000"/>
            <rFont val="Arial"/>
            <scheme val="minor"/>
          </rPr>
          <t>======
ID#AAABI-hrOKo
    (2022-07-31 16:54:42)
Puesta a punto de metodo
	-Ian Barbe</t>
        </r>
      </text>
    </comment>
    <comment ref="AJ38" authorId="0" shapeId="0" xr:uid="{00000000-0006-0000-0100-00006C000000}">
      <text>
        <r>
          <rPr>
            <sz val="10"/>
            <color rgb="FF000000"/>
            <rFont val="Arial"/>
            <scheme val="minor"/>
          </rPr>
          <t>======
ID#AAABI-hrOUY
Ian Barbe    (2022-08-01 16:14:24)
puesta a punto de metodo</t>
        </r>
      </text>
    </comment>
    <comment ref="D39" authorId="0" shapeId="0" xr:uid="{00000000-0006-0000-0100-0000D7000000}">
      <text>
        <r>
          <rPr>
            <sz val="10"/>
            <color rgb="FF000000"/>
            <rFont val="Arial"/>
            <scheme val="minor"/>
          </rPr>
          <t>======
ID#AAABI-YZluI
    (2022-07-31 16:54:42)
Es un review y un field camp study. Voy a tomar el area de estudio del field study por un lado y por snow ball voy a buscar y agregar todos los otros trabajos del review que sean en argentina
	-Ian Barbe</t>
        </r>
      </text>
    </comment>
    <comment ref="L39" authorId="0" shapeId="0" xr:uid="{00000000-0006-0000-0100-0000DD000000}">
      <text>
        <r>
          <rPr>
            <sz val="10"/>
            <color rgb="FF000000"/>
            <rFont val="Arial"/>
            <scheme val="minor"/>
          </rPr>
          <t>======
ID#AAABI-YZlwI
    (2022-07-31 16:54:42)
para el review
	-Ian Barbe
------
ID#AAABI-YZlwM
Ian Barbe    (2022-09-23 19:24:56)
dejo el comentario: marque el area del field camp study y el review no aplica</t>
        </r>
      </text>
    </comment>
    <comment ref="O39" authorId="0" shapeId="0" xr:uid="{00000000-0006-0000-0100-0000A1000000}">
      <text>
        <r>
          <rPr>
            <sz val="10"/>
            <color rgb="FF000000"/>
            <rFont val="Arial"/>
            <scheme val="minor"/>
          </rPr>
          <t>======
ID#AAABI-hrOTI
    (2022-07-31 16:54:42)
tomo el area de estudio del field camp
	-Ian Barbe</t>
        </r>
      </text>
    </comment>
    <comment ref="AP39" authorId="0" shapeId="0" xr:uid="{00000000-0006-0000-0100-000092000000}">
      <text>
        <r>
          <rPr>
            <sz val="10"/>
            <color rgb="FF000000"/>
            <rFont val="Arial"/>
            <scheme val="minor"/>
          </rPr>
          <t>======
ID#AAABI-hrOR4
    (2022-07-31 16:54:42)
dudo se va o no ya que buscan porcentaje de ganado en la dieta
	-Ian Barbe
------
ID#AAABI-hrOR8
Ian Barbe    (2022-09-23 19:29:20)
No porque es dieta. No informan de ataque a ganado bajo ningun metodo</t>
        </r>
      </text>
    </comment>
    <comment ref="D40" authorId="0" shapeId="0" xr:uid="{00000000-0006-0000-0100-0000D8000000}">
      <text>
        <r>
          <rPr>
            <sz val="10"/>
            <color rgb="FF000000"/>
            <rFont val="Arial"/>
            <scheme val="minor"/>
          </rPr>
          <t>======
ID#AAABI-YZlw4
    (2022-07-31 16:54:42)
analizan la presion antropica sobre puma y jaguar con mapas de uso de habitat. Eso es conflicto humano?
	-Ian Barbe
no
	-Ian Barbe</t>
        </r>
      </text>
    </comment>
    <comment ref="AP40" authorId="0" shapeId="0" xr:uid="{00000000-0006-0000-0100-0000C4000000}">
      <text>
        <r>
          <rPr>
            <sz val="10"/>
            <color rgb="FF000000"/>
            <rFont val="Arial"/>
            <scheme val="minor"/>
          </rPr>
          <t>======
ID#AAABI-YZlxU
    (2022-07-31 16:54:42)
analizan tolerancia a disturbion antropicos analizando el mapa de habitat
	-Ian Barbe
------
ID#AAABI-YZlxY
Ian Barbe    (2022-09-23 19:34:04)
NO ES CHC</t>
        </r>
      </text>
    </comment>
    <comment ref="D41" authorId="0" shapeId="0" xr:uid="{00000000-0006-0000-0100-000089000000}">
      <text>
        <r>
          <rPr>
            <sz val="10"/>
            <color rgb="FF000000"/>
            <rFont val="Arial"/>
            <scheme val="minor"/>
          </rPr>
          <t>======
ID#AAABI-hrOGE
    (2022-07-31 16:54:42)
Hacen dieta en parque y rancho y obtienen oveja
	-Ian Barbe
dieta en ranchos no es ocnflicto
	-Ian Barbe</t>
        </r>
      </text>
    </comment>
    <comment ref="AP41" authorId="0" shapeId="0" xr:uid="{00000000-0006-0000-0100-00007E000000}">
      <text>
        <r>
          <rPr>
            <sz val="10"/>
            <color rgb="FF000000"/>
            <rFont val="Arial"/>
            <scheme val="minor"/>
          </rPr>
          <t>======
ID#AAABI-hrOF0
    (2022-07-31 16:54:42)
ANALISIS DE DIETA EN RANCHO Y OBTIENEN OVEJA
	-Ian Barbe</t>
        </r>
      </text>
    </comment>
    <comment ref="D43" authorId="0" shapeId="0" xr:uid="{00000000-0006-0000-0100-000076000000}">
      <text>
        <r>
          <rPr>
            <sz val="10"/>
            <color rgb="FF000000"/>
            <rFont val="Arial"/>
            <scheme val="minor"/>
          </rPr>
          <t>======
ID#AAABI-hrOKM
    (2022-07-31 16:54:42)
Es estudio en zona hunted y no hunted...eso lo hace entrar en categoria conflictos ??
	-Ian Barbe
------
ID#AAABI-hrOKQ
Ian Barbe    (2022-09-23 19:46:09)
No</t>
        </r>
      </text>
    </comment>
    <comment ref="K44" authorId="0" shapeId="0" xr:uid="{00000000-0006-0000-0100-0000A0000000}">
      <text>
        <r>
          <rPr>
            <sz val="10"/>
            <color rgb="FF000000"/>
            <rFont val="Arial"/>
            <scheme val="minor"/>
          </rPr>
          <t>======
ID#AAABI-hrOSU
    (2022-07-31 16:54:42)
en material suplmenetario no aclara de donde son (respecto al tipo de sitio de estudio) habla de museos y field work
	-Ian Barbe</t>
        </r>
      </text>
    </comment>
    <comment ref="BL45" authorId="0" shapeId="0" xr:uid="{00000000-0006-0000-0100-00004B000000}">
      <text>
        <r>
          <rPr>
            <sz val="10"/>
            <color rgb="FF000000"/>
            <rFont val="Arial"/>
            <scheme val="minor"/>
          </rPr>
          <t>======
ID#AAABI-hrOSE
Ian Barbe    (2022-09-23 20:22:45)
Pumas in Bolivia moved significantly shorter distances than pumas in Argentina and those for Belize were intermediate (mean lA
MMDM ? SD, n = 3; Bolivia: 1.827 ? 0.186 km; Belize: 5.263 ? 1.034 km; Argentina: 6.953 ? 0.297 km).
------
ID#AAABI-hrOSI
Ian Barbe    (2022-09-23 20:22:53)
Movimiento entre camaras</t>
        </r>
      </text>
    </comment>
    <comment ref="H48" authorId="0" shapeId="0" xr:uid="{00000000-0006-0000-0100-0000D6000000}">
      <text>
        <r>
          <rPr>
            <sz val="10"/>
            <color rgb="FF000000"/>
            <rFont val="Arial"/>
            <scheme val="minor"/>
          </rPr>
          <t>======
ID#AAABI-YZluM
    (2022-07-31 16:54:42)
Formato tipo Articulo / Nota
	-Ian Barbe</t>
        </r>
      </text>
    </comment>
    <comment ref="D50" authorId="0" shapeId="0" xr:uid="{00000000-0006-0000-0100-000071000000}">
      <text>
        <r>
          <rPr>
            <sz val="10"/>
            <color rgb="FF000000"/>
            <rFont val="Arial"/>
            <scheme val="minor"/>
          </rPr>
          <t>======
ID#AAABI-hrOK8
    (2022-07-31 16:54:42)
Short note
	-Ian Barbe</t>
        </r>
      </text>
    </comment>
    <comment ref="BY50" authorId="0" shapeId="0" xr:uid="{00000000-0006-0000-0100-0000EF000000}">
      <text>
        <r>
          <rPr>
            <sz val="10"/>
            <color rgb="FF000000"/>
            <rFont val="Arial"/>
            <scheme val="minor"/>
          </rPr>
          <t>======
ID#AAABI-YZls8
    (2022-07-31 16:54:42)
Our results indicated new records for San Juanprovince of A. tigrinum parasitizing Canis familiarisand Lycalopex gymnocercus, in addition to the first record forArgentina of this tick parasitizing a Puma concolor individual.
	-Ian Barbe</t>
        </r>
      </text>
    </comment>
    <comment ref="D51" authorId="0" shapeId="0" xr:uid="{00000000-0006-0000-0100-000083000000}">
      <text>
        <r>
          <rPr>
            <sz val="10"/>
            <color rgb="FF000000"/>
            <rFont val="Arial"/>
            <scheme val="minor"/>
          </rPr>
          <t>======
ID#AAABI-hrOFE
    (2022-07-31 16:54:42)
Tipo de publicacion es una nota
	-Ian Barbe
Hacen encuesta con material de referencia o foto para confirmación de registro. Categorias Opinion y Presencia?
	-Ian Barbe</t>
        </r>
      </text>
    </comment>
    <comment ref="T51" authorId="0" shapeId="0" xr:uid="{00000000-0006-0000-0100-0000C7000000}">
      <text>
        <r>
          <rPr>
            <sz val="10"/>
            <color rgb="FF000000"/>
            <rFont val="Arial"/>
            <scheme val="minor"/>
          </rPr>
          <t>======
ID#AAABI-YZlyE
    (2022-07-31 16:54:42)
Para la realización de este trabajo efectuamos encuestas verbales a pobladores rurales
y cazadores que pudieran ser debidamente corroboradas, ya sea por la existencia de
materiales de referencia (cueros, cráneos, etc.) o por fotografías de los ejemplares
	-Ian Barbe</t>
        </r>
      </text>
    </comment>
    <comment ref="AR51" authorId="0" shapeId="0" xr:uid="{00000000-0006-0000-0100-00006F000000}">
      <text>
        <r>
          <rPr>
            <sz val="10"/>
            <color rgb="FF000000"/>
            <rFont val="Arial"/>
            <scheme val="minor"/>
          </rPr>
          <t>======
ID#AAABI-hrOK0
    (2022-07-31 16:54:42)
hicieron encuestas para presencia de puma cuyo caso afirmativo debia argumentarse con el registro del animal vivo o muerto (foto o alguna parte del cuerpo)
	-Ian Barbe</t>
        </r>
      </text>
    </comment>
    <comment ref="AD52" authorId="0" shapeId="0" xr:uid="{00000000-0006-0000-0100-0000CD000000}">
      <text>
        <r>
          <rPr>
            <sz val="10"/>
            <color rgb="FF000000"/>
            <rFont val="Arial"/>
            <scheme val="minor"/>
          </rPr>
          <t>======
ID#AAABI-YZlwk
    (2022-07-31 16:54:42)
no estoy seguro si es conflicto o no
	-Ian Barbe
SI REGISTRA PREDACION DE GANADO, ES CONFLICTO
Es percepcion del conflicto</t>
        </r>
      </text>
    </comment>
    <comment ref="AP52" authorId="0" shapeId="0" xr:uid="{00000000-0006-0000-0100-000017000000}">
      <text>
        <r>
          <rPr>
            <sz val="10"/>
            <color rgb="FF000000"/>
            <rFont val="Arial"/>
            <scheme val="minor"/>
          </rPr>
          <t>======
ID#AAABI-hrOLQ
HP    (2024-03-08 17:32:50)
es percepcion del conflicto</t>
        </r>
      </text>
    </comment>
    <comment ref="BY54" authorId="0" shapeId="0" xr:uid="{00000000-0006-0000-0100-00007C000000}">
      <text>
        <r>
          <rPr>
            <sz val="10"/>
            <color rgb="FF000000"/>
            <rFont val="Arial"/>
            <scheme val="minor"/>
          </rPr>
          <t>======
ID#AAABI-hrOLc
    (2022-07-31 16:54:42)
In this study, muscle tissue was
obtained from wild animals in Argentina with the aim of
evaluating the presence of Trichinella.
	-Ian Barbe</t>
        </r>
      </text>
    </comment>
    <comment ref="D55" authorId="0" shapeId="0" xr:uid="{00000000-0006-0000-0100-0000C1000000}">
      <text>
        <r>
          <rPr>
            <sz val="10"/>
            <color rgb="FF000000"/>
            <rFont val="Arial"/>
            <scheme val="minor"/>
          </rPr>
          <t>======
ID#AAABI-hrOPc
    (2022-07-31 16:54:42)
ver cual es la tematica principal. Puse 3 tematicas
	-Ian Barbe
saque genetica porque es un metodo</t>
        </r>
      </text>
    </comment>
    <comment ref="Q55" authorId="0" shapeId="0" xr:uid="{00000000-0006-0000-0100-000020000000}">
      <text>
        <r>
          <rPr>
            <sz val="10"/>
            <color rgb="FF000000"/>
            <rFont val="Arial"/>
            <scheme val="minor"/>
          </rPr>
          <t>======
ID#AAABI-hrOHw
HP    (2024-03-08 17:32:50)
perros para cacas y genetica para id</t>
        </r>
      </text>
    </comment>
    <comment ref="AJ55" authorId="0" shapeId="0" xr:uid="{00000000-0006-0000-0100-00006B000000}">
      <text>
        <r>
          <rPr>
            <sz val="10"/>
            <color rgb="FF000000"/>
            <rFont val="Arial"/>
            <scheme val="minor"/>
          </rPr>
          <t>======
ID#AAABI-hrOPw
Ian Barbe    (2022-08-01 16:14:45)
metodo de deteccion de heces con perro</t>
        </r>
      </text>
    </comment>
    <comment ref="BE55" authorId="0" shapeId="0" xr:uid="{00000000-0006-0000-0100-0000D5000000}">
      <text>
        <r>
          <rPr>
            <sz val="10"/>
            <color rgb="FF000000"/>
            <rFont val="Arial"/>
            <scheme val="minor"/>
          </rPr>
          <t>======
ID#AAABI-hrOUg
    (2022-07-31 16:54:42)
proporcion de sexos y especies
	-Ian Barbe
se obtiene population data: identidad de la especie, distinguir individuos y determinar su sexo
	-Ian Barbe</t>
        </r>
      </text>
    </comment>
    <comment ref="D57" authorId="0" shapeId="0" xr:uid="{00000000-0006-0000-0100-00008E000000}">
      <text>
        <r>
          <rPr>
            <sz val="10"/>
            <color rgb="FF000000"/>
            <rFont val="Arial"/>
            <scheme val="minor"/>
          </rPr>
          <t>======
ID#AAABI-hrOGw
    (2022-07-31 16:54:42)
ver enfoque ecologico y social
	-Ian Barbe</t>
        </r>
      </text>
    </comment>
    <comment ref="AC57" authorId="0" shapeId="0" xr:uid="{00000000-0006-0000-0100-00007B000000}">
      <text>
        <r>
          <rPr>
            <sz val="10"/>
            <color rgb="FF000000"/>
            <rFont val="Arial"/>
            <scheme val="minor"/>
          </rPr>
          <t>======
ID#AAABI-hrOMA
    (2022-07-31 16:54:42)
recopilaron datos del INDEC, IGn y otros
	-Ian Barbe
NO, PORQUE ESTO ES COMO LO QUE YO HAGO PARA LOS SHAPES</t>
        </r>
      </text>
    </comment>
    <comment ref="AD57" authorId="0" shapeId="0" xr:uid="{00000000-0006-0000-0100-0000F4000000}">
      <text>
        <r>
          <rPr>
            <sz val="10"/>
            <color rgb="FF000000"/>
            <rFont val="Arial"/>
            <scheme val="minor"/>
          </rPr>
          <t>======
ID#AAABI-hrOEA
    (2022-07-31 16:54:42)
Modeling and mapping of the probabilities of conflicts
	-Ian Barbe
preguntan por carnivoros en la zona y por loa domesticos predados</t>
        </r>
      </text>
    </comment>
    <comment ref="AR57" authorId="0" shapeId="0" xr:uid="{00000000-0006-0000-0100-0000C5000000}">
      <text>
        <r>
          <rPr>
            <sz val="10"/>
            <color rgb="FF000000"/>
            <rFont val="Arial"/>
            <scheme val="minor"/>
          </rPr>
          <t>======
ID#AAABI-YZly4
    (2022-07-31 16:54:42)
Do you know about any conflicts between carnivores and rural inhabitants living in the Humid Chaco?
	-Ian Barbe
What animals do rural people keep in your area?
	-Ian Barbe
PARA SIMPLIFICAR Y NO COMPLICARME VOY A DEJAR DE LADO ESTA CATEGORIA</t>
        </r>
      </text>
    </comment>
    <comment ref="AS57" authorId="0" shapeId="0" xr:uid="{00000000-0006-0000-0100-00008A000000}">
      <text>
        <r>
          <rPr>
            <sz val="10"/>
            <color rgb="FF000000"/>
            <rFont val="Arial"/>
            <scheme val="minor"/>
          </rPr>
          <t>======
ID#AAABI-hrOGM
    (2022-07-31 16:54:42)
Preguntan: Did you shoot them? carnivoros
	-Ian Barbe
What is the attitude of the inhabitants towards carnivores?
	-Ian Barbe</t>
        </r>
      </text>
    </comment>
    <comment ref="AZ57" authorId="0" shapeId="0" xr:uid="{00000000-0006-0000-0100-0000CF000000}">
      <text>
        <r>
          <rPr>
            <sz val="10"/>
            <color rgb="FF000000"/>
            <rFont val="Arial"/>
            <scheme val="minor"/>
          </rPr>
          <t>======
ID#AAABI-YZlzA
    (2022-07-31 16:54:42)
o modelos de distribucion aplica a uso de habitat? The distribution models showed that the most probable variables for predicting conflicts were the distance from the roads, livestock density and the proportion of anthropized areas.
	-Ian Barbe
Conflict probability distribution models</t>
        </r>
      </text>
    </comment>
    <comment ref="BJ57" authorId="0" shapeId="0" xr:uid="{00000000-0006-0000-0100-0000C6000000}">
      <text>
        <r>
          <rPr>
            <sz val="10"/>
            <color rgb="FF000000"/>
            <rFont val="Arial"/>
            <scheme val="minor"/>
          </rPr>
          <t>======
ID#AAABI-YZlyI
    (2022-07-31 16:54:42)
Modelos de distribucion espacial
	-Ian Barbe</t>
        </r>
      </text>
    </comment>
    <comment ref="AN58" authorId="0" shapeId="0" xr:uid="{00000000-0006-0000-0100-0000A8000000}">
      <text>
        <r>
          <rPr>
            <sz val="10"/>
            <color rgb="FF000000"/>
            <rFont val="Arial"/>
            <scheme val="minor"/>
          </rPr>
          <t>======
ID#AAABI-hrOUE
    (2022-07-31 16:54:42)
hacen un modelo de habitat para la presecencia de pumas en ranchos
	-Ian Barbe</t>
        </r>
      </text>
    </comment>
    <comment ref="BJ58" authorId="0" shapeId="0" xr:uid="{00000000-0006-0000-0100-0000CC000000}">
      <text>
        <r>
          <rPr>
            <sz val="10"/>
            <color rgb="FF000000"/>
            <rFont val="Arial"/>
            <scheme val="minor"/>
          </rPr>
          <t>======
ID#AAABI-YZly0
    (2022-07-31 16:54:42)
Para mi esto es uso de habitat nomas: we developed a rule-basedhabitat model in a Geographic Information System (GIS) to predict the distribution of puma habitat at a regionalscale in Patagonia.
	-Ian Barbe</t>
        </r>
      </text>
    </comment>
    <comment ref="D60" authorId="0" shapeId="0" xr:uid="{00000000-0006-0000-0100-0000C3000000}">
      <text>
        <r>
          <rPr>
            <sz val="10"/>
            <color rgb="FF000000"/>
            <rFont val="Arial"/>
            <scheme val="minor"/>
          </rPr>
          <t>======
ID#AAABI-YHMwA
    (2022-07-31 16:54:42)
el area de estudio y la clasificacion de lo social
	-Ian Barbe</t>
        </r>
      </text>
    </comment>
    <comment ref="AR60" authorId="0" shapeId="0" xr:uid="{00000000-0006-0000-0100-000097000000}">
      <text>
        <r>
          <rPr>
            <sz val="10"/>
            <color rgb="FF000000"/>
            <rFont val="Arial"/>
            <scheme val="minor"/>
          </rPr>
          <t>======
ID#AAABI-hrOS0
    (2022-07-31 16:54:42)
aca se evalua conocimiento
	-Ian Barbe</t>
        </r>
      </text>
    </comment>
    <comment ref="AS60" authorId="0" shapeId="0" xr:uid="{00000000-0006-0000-0100-00000D000000}">
      <text>
        <r>
          <rPr>
            <sz val="10"/>
            <color rgb="FF000000"/>
            <rFont val="Arial"/>
            <scheme val="minor"/>
          </rPr>
          <t>======
ID#AAABI-hrOPo
HP    (2024-03-08 17:32:50)
exóticos,
cazar o usar pieles de animales
silvestres; b) frecuentemente:
realizar actividades en la naturaleza,
leer libros, revistas o
periódicos que tratan sobre
especies animales, ver programas
de TV sobre animales y
tratar de convencer a los demás
sobre su postura ante la
fauna; y c) a veces: participar
de reuniones donde se discuten
problemas con la fauna y visitar
el zoológico o un museo de
ciencias naturales.</t>
        </r>
      </text>
    </comment>
    <comment ref="BG61" authorId="0" shapeId="0" xr:uid="{00000000-0006-0000-0100-000048000000}">
      <text>
        <r>
          <rPr>
            <sz val="10"/>
            <color rgb="FF000000"/>
            <rFont val="Arial"/>
            <scheme val="minor"/>
          </rPr>
          <t>======
ID#AAABI-YZlsc
HP    (2024-03-08 17:32:50)
ven la relacion puma- vicuña guanaco y condor</t>
        </r>
      </text>
    </comment>
    <comment ref="DG61" authorId="0" shapeId="0" xr:uid="{00000000-0006-0000-0100-0000BE000000}">
      <text>
        <r>
          <rPr>
            <sz val="10"/>
            <color rgb="FF000000"/>
            <rFont val="Arial"/>
            <scheme val="minor"/>
          </rPr>
          <t>======
ID#AAABI-hrOQ4
    (2022-07-31 16:54:42)
puma y condor "carnivoro"
	-Ian Barbe</t>
        </r>
      </text>
    </comment>
    <comment ref="DL61" authorId="0" shapeId="0" xr:uid="{00000000-0006-0000-0100-00003F000000}">
      <text>
        <r>
          <rPr>
            <sz val="10"/>
            <color rgb="FF000000"/>
            <rFont val="Arial"/>
            <scheme val="minor"/>
          </rPr>
          <t>======
ID#AAABI-YZlu8
HP    (2024-03-08 17:32:50)
puma, guanaco, vicuña, condor</t>
        </r>
      </text>
    </comment>
    <comment ref="D62" authorId="0" shapeId="0" xr:uid="{00000000-0006-0000-0100-0000E2000000}">
      <text>
        <r>
          <rPr>
            <sz val="10"/>
            <color rgb="FF000000"/>
            <rFont val="Arial"/>
            <scheme val="minor"/>
          </rPr>
          <t>======
ID#AAABI-YZlug
    (2022-07-31 16:54:42)
es uso de habitat o modelo de ocupacion (distribucion?) ?
	-Ian Barbe
dirigido o semidirigido a puma?
	-Ian Barbe
para mi es dirigido
	-Ian Barbe</t>
        </r>
      </text>
    </comment>
    <comment ref="AW62" authorId="0" shapeId="0" xr:uid="{00000000-0006-0000-0100-0000A3000000}">
      <text>
        <r>
          <rPr>
            <sz val="10"/>
            <color rgb="FF000000"/>
            <rFont val="Arial"/>
            <scheme val="minor"/>
          </rPr>
          <t>======
ID#AAABI-hrOTE
    (2022-07-31 16:54:42)
interaccion espacial y temporal con otras especies de carnivoros
	-Ian Barbe</t>
        </r>
      </text>
    </comment>
    <comment ref="AZ62" authorId="0" shapeId="0" xr:uid="{00000000-0006-0000-0100-0000BB000000}">
      <text>
        <r>
          <rPr>
            <sz val="10"/>
            <color rgb="FF000000"/>
            <rFont val="Arial"/>
            <scheme val="minor"/>
          </rPr>
          <t>======
ID#AAABI-hrOPU
    (2022-07-31 16:54:42)
interaccion espacial y temporal con otras especies de carnivoros
	-Ian Barbe
en realidad esto lo evalua en el modelo de ocupacion?
	-Ian Barbe
diferencia entre uso de habitat y modelo de ocupacion? no se tocan?
	-Ian Barbe
en realidad analizan el uso de habitat para crear el modelo de ocupacion o algo asi
	-Ian Barbe</t>
        </r>
      </text>
    </comment>
    <comment ref="BJ62" authorId="0" shapeId="0" xr:uid="{00000000-0006-0000-0100-0000A5000000}">
      <text>
        <r>
          <rPr>
            <sz val="10"/>
            <color rgb="FF000000"/>
            <rFont val="Arial"/>
            <scheme val="minor"/>
          </rPr>
          <t>======
ID#AAABI-hrOTY
    (2022-07-31 16:54:42)
usan modelos de ocuàcion: Single-species occupancy models have been widelyused in camera-trap studies to determine wildlife speciesoccurrence and distribution
	-Ian Barbe</t>
        </r>
      </text>
    </comment>
    <comment ref="AN64" authorId="0" shapeId="0" xr:uid="{00000000-0006-0000-0100-0000CB000000}">
      <text>
        <r>
          <rPr>
            <sz val="10"/>
            <color rgb="FF000000"/>
            <rFont val="Arial"/>
            <scheme val="minor"/>
          </rPr>
          <t>======
ID#AAABI-YZlwY
    (2022-07-31 16:54:42)
conservacion
	-Ian Barbe</t>
        </r>
      </text>
    </comment>
    <comment ref="FB64" authorId="0" shapeId="0" xr:uid="{00000000-0006-0000-0100-0000C8000000}">
      <text>
        <r>
          <rPr>
            <sz val="10"/>
            <color rgb="FF000000"/>
            <rFont val="Arial"/>
            <scheme val="minor"/>
          </rPr>
          <t>======
ID#AAABI-YZlxc
    (2022-07-31 16:54:42)
no detalla los trabajos del review
	-Ian Barbe</t>
        </r>
      </text>
    </comment>
    <comment ref="BW65" authorId="0" shapeId="0" xr:uid="{00000000-0006-0000-0100-00009E000000}">
      <text>
        <r>
          <rPr>
            <sz val="10"/>
            <color rgb="FF000000"/>
            <rFont val="Arial"/>
            <scheme val="minor"/>
          </rPr>
          <t>======
ID#AAABI-hrORk
    (2022-07-31 16:54:42)
es Ontogenia (desarrollo evolutivo)
	-Ian Barbe</t>
        </r>
      </text>
    </comment>
    <comment ref="GF65" authorId="0" shapeId="0" xr:uid="{00000000-0006-0000-0100-0000EC000000}">
      <text>
        <r>
          <rPr>
            <sz val="10"/>
            <color rgb="FF000000"/>
            <rFont val="Arial"/>
            <scheme val="minor"/>
          </rPr>
          <t>======
ID#AAABI-hrOCI
    (2022-07-31 16:54:42)
ver como lo categorizamos. Habria que armar una categoria que sea "Sin detalle"
	-Ian Barbe</t>
        </r>
      </text>
    </comment>
    <comment ref="BM66" authorId="0" shapeId="0" xr:uid="{00000000-0006-0000-0100-00000B000000}">
      <text>
        <r>
          <rPr>
            <sz val="10"/>
            <color rgb="FF000000"/>
            <rFont val="Arial"/>
            <scheme val="minor"/>
          </rPr>
          <t>======
ID#AAABI-hrORA
HP    (2024-03-08 17:32:50)
retiraron los huevos de los nidos</t>
        </r>
      </text>
    </comment>
    <comment ref="D67" authorId="0" shapeId="0" xr:uid="{00000000-0006-0000-0100-000094000000}">
      <text>
        <r>
          <rPr>
            <sz val="10"/>
            <color rgb="FF000000"/>
            <rFont val="Arial"/>
            <scheme val="minor"/>
          </rPr>
          <t>======
ID#AAABI-hrOQg
    (2022-07-31 16:54:42)
es presencia? creo quee es distribucion nomas
	-Ian Barbe</t>
        </r>
      </text>
    </comment>
    <comment ref="Q67" authorId="0" shapeId="0" xr:uid="{00000000-0006-0000-0100-0000B8000000}">
      <text>
        <r>
          <rPr>
            <sz val="10"/>
            <color rgb="FF000000"/>
            <rFont val="Arial"/>
            <scheme val="minor"/>
          </rPr>
          <t>======
ID#AAABI-hrOOk
    (2022-07-31 16:54:42)
se usaron camaras trampa
	-Ian Barbe</t>
        </r>
      </text>
    </comment>
    <comment ref="T67" authorId="0" shapeId="0" xr:uid="{00000000-0006-0000-0100-000095000000}">
      <text>
        <r>
          <rPr>
            <sz val="10"/>
            <color rgb="FF000000"/>
            <rFont val="Arial"/>
            <scheme val="minor"/>
          </rPr>
          <t>======
ID#AAABI-hrORI
    (2022-07-31 16:54:42)
se hicieron encuestas y entrevistas con validez de datos fisicos
	-Ian Barbe</t>
        </r>
      </text>
    </comment>
    <comment ref="AN67" authorId="0" shapeId="0" xr:uid="{00000000-0006-0000-0100-000087000000}">
      <text>
        <r>
          <rPr>
            <sz val="10"/>
            <color rgb="FF000000"/>
            <rFont val="Arial"/>
            <scheme val="minor"/>
          </rPr>
          <t>======
ID#AAABI-hrOEw
    (2022-07-31 16:54:42)
es distribucion por encuestas y camaras con evidencias
	-Ian Barbe</t>
        </r>
      </text>
    </comment>
    <comment ref="AR67" authorId="0" shapeId="0" xr:uid="{00000000-0006-0000-0100-00009D000000}">
      <text>
        <r>
          <rPr>
            <sz val="10"/>
            <color rgb="FF000000"/>
            <rFont val="Arial"/>
            <scheme val="minor"/>
          </rPr>
          <t>======
ID#AAABI-hrORU
    (2022-07-31 16:54:42)
se mencionaron ataques de puma a ganado
	-Ian Barbe
aportan datos de pumas muertos en rutas y mas de ese estilo
se mencionan mascotismo y pumas capturados</t>
        </r>
      </text>
    </comment>
    <comment ref="Q68" authorId="0" shapeId="0" xr:uid="{00000000-0006-0000-0100-0000AC000000}">
      <text>
        <r>
          <rPr>
            <sz val="10"/>
            <color rgb="FF000000"/>
            <rFont val="Arial"/>
            <scheme val="minor"/>
          </rPr>
          <t>======
ID#AAABI-hrOLo
    (2022-07-31 16:54:42)
transectas y entrevistas con confirmacion de presencia por rastros
	-Ian Barbe</t>
        </r>
      </text>
    </comment>
    <comment ref="U68" authorId="0" shapeId="0" xr:uid="{00000000-0006-0000-0100-00002D000000}">
      <text>
        <r>
          <rPr>
            <sz val="10"/>
            <color rgb="FF000000"/>
            <rFont val="Arial"/>
            <scheme val="minor"/>
          </rPr>
          <t>======
ID#AAABI-hrODA
HP    (2024-03-08 17:32:50)
SE PREGUNTO POR PRESENCIA DE RASTROS. SE UTILIZO ESTO METODOLOGIA PARA CONFIRMAR LA PRESENCIA DE LA ESPECIE EN EL LUGAR</t>
        </r>
      </text>
    </comment>
    <comment ref="Q70" authorId="0" shapeId="0" xr:uid="{00000000-0006-0000-0100-000093000000}">
      <text>
        <r>
          <rPr>
            <sz val="10"/>
            <color rgb="FF000000"/>
            <rFont val="Arial"/>
            <scheme val="minor"/>
          </rPr>
          <t>======
ID#AAABI-hrOQY
    (2022-07-31 16:54:42)
camaras trampa y vistas del animal en el lugar contrastadas con fotografias que muestra el investigador
	-Ian Barbe</t>
        </r>
      </text>
    </comment>
    <comment ref="AJ70" authorId="0" shapeId="0" xr:uid="{00000000-0006-0000-0100-000022000000}">
      <text>
        <r>
          <rPr>
            <sz val="10"/>
            <color rgb="FF000000"/>
            <rFont val="Arial"/>
            <scheme val="minor"/>
          </rPr>
          <t>======
ID#AAABI-hrOHo
HP    (2024-03-08 17:32:50)
comparar entrevistas vs camaras</t>
        </r>
      </text>
    </comment>
    <comment ref="N73" authorId="0" shapeId="0" xr:uid="{00000000-0006-0000-0100-0000A9000000}">
      <text>
        <r>
          <rPr>
            <sz val="10"/>
            <color rgb="FF000000"/>
            <rFont val="Arial"/>
            <scheme val="minor"/>
          </rPr>
          <t>======
ID#AAABI-hrOTs
    (2022-07-31 16:54:42)
tomo como area protegida a la zona arqueloogica
	-Ian Barbe</t>
        </r>
      </text>
    </comment>
    <comment ref="Q73" authorId="0" shapeId="0" xr:uid="{00000000-0006-0000-0100-000075000000}">
      <text>
        <r>
          <rPr>
            <sz val="10"/>
            <color rgb="FF000000"/>
            <rFont val="Arial"/>
            <scheme val="minor"/>
          </rPr>
          <t>======
ID#AAABI-hrOJk
    (2022-07-31 16:54:42)
entrevistas
	-Ian Barbe
y campo
	-Ian Barbe</t>
        </r>
      </text>
    </comment>
    <comment ref="BG75" authorId="0" shapeId="0" xr:uid="{00000000-0006-0000-0100-00001F000000}">
      <text>
        <r>
          <rPr>
            <sz val="10"/>
            <color rgb="FF000000"/>
            <rFont val="Arial"/>
            <scheme val="minor"/>
          </rPr>
          <t>======
ID#AAABI-hrOIQ
HP    (2024-03-08 17:32:50)
estructura trofica de la comunidad de carnivoros y sus presas en patagonia y españa</t>
        </r>
      </text>
    </comment>
    <comment ref="D76" authorId="0" shapeId="0" xr:uid="{00000000-0006-0000-0100-0000D4000000}">
      <text>
        <r>
          <rPr>
            <sz val="10"/>
            <color rgb="FF000000"/>
            <rFont val="Arial"/>
            <scheme val="minor"/>
          </rPr>
          <t>======
ID#AAABI-YZltQ
    (2022-07-31 16:54:42)
analizan la ontogenia de animales que vienen de museos. area de estudio?
	-Ian Barbe</t>
        </r>
      </text>
    </comment>
    <comment ref="AK76" authorId="0" shapeId="0" xr:uid="{00000000-0006-0000-0100-00006A000000}">
      <text>
        <r>
          <rPr>
            <sz val="10"/>
            <color rgb="FF000000"/>
            <rFont val="Arial"/>
            <scheme val="minor"/>
          </rPr>
          <t>======
ID#AAABI-hrOOo
Ian Barbe    (2022-08-01 16:15:43)
ontogenia craneal</t>
        </r>
      </text>
    </comment>
    <comment ref="FD76" authorId="0" shapeId="0" xr:uid="{00000000-0006-0000-0100-0000DE000000}">
      <text>
        <r>
          <rPr>
            <sz val="10"/>
            <color rgb="FF000000"/>
            <rFont val="Arial"/>
            <scheme val="minor"/>
          </rPr>
          <t>======
ID#AAABI-YZlv4
    (2022-07-31 16:54:42)
sumar el de caba como buenos aires
	-Ian Barbe</t>
        </r>
      </text>
    </comment>
    <comment ref="BA77" authorId="0" shapeId="0" xr:uid="{00000000-0006-0000-0100-000021000000}">
      <text>
        <r>
          <rPr>
            <sz val="10"/>
            <color rgb="FF000000"/>
            <rFont val="Arial"/>
            <scheme val="minor"/>
          </rPr>
          <t>======
ID#AAABI-hrOHs
HP    (2024-03-08 17:32:50)
puede ser uso de habitat?</t>
        </r>
      </text>
    </comment>
    <comment ref="DK77" authorId="0" shapeId="0" xr:uid="{00000000-0006-0000-0100-00009F000000}">
      <text>
        <r>
          <rPr>
            <sz val="10"/>
            <color rgb="FF000000"/>
            <rFont val="Arial"/>
            <scheme val="minor"/>
          </rPr>
          <t>======
ID#AAABI-hrORw
    (2022-07-31 16:54:42)
estudiaron 6 especies de felidos
	-Ian Barbe</t>
        </r>
      </text>
    </comment>
    <comment ref="AF78" authorId="0" shapeId="0" xr:uid="{00000000-0006-0000-0100-000031000000}">
      <text>
        <r>
          <rPr>
            <sz val="10"/>
            <color rgb="FF000000"/>
            <rFont val="Arial"/>
            <scheme val="minor"/>
          </rPr>
          <t>======
ID#AAABI-hrOBY
HP    (2024-03-08 17:32:50)
Paleoecologia</t>
        </r>
      </text>
    </comment>
    <comment ref="AI78" authorId="0" shapeId="0" xr:uid="{00000000-0006-0000-0100-0000CE000000}">
      <text>
        <r>
          <rPr>
            <sz val="10"/>
            <color rgb="FF000000"/>
            <rFont val="Arial"/>
            <scheme val="minor"/>
          </rPr>
          <t>======
ID#AAABI-YZlyU
    (2022-07-31 16:54:42)
PALEOECOLOGIA
	-Ian Barbe
pàleontologia
	-Ian Barbe</t>
        </r>
      </text>
    </comment>
    <comment ref="DM78" authorId="0" shapeId="0" xr:uid="{00000000-0006-0000-0100-00009C000000}">
      <text>
        <r>
          <rPr>
            <sz val="10"/>
            <color rgb="FF000000"/>
            <rFont val="Arial"/>
            <scheme val="minor"/>
          </rPr>
          <t>======
ID#AAABI-hrOS4
    (2022-07-31 16:54:42)
puede ser semi
	-Ian Barbe</t>
        </r>
      </text>
    </comment>
    <comment ref="FC78" authorId="0" shapeId="0" xr:uid="{00000000-0006-0000-0100-000046000000}">
      <text>
        <r>
          <rPr>
            <sz val="10"/>
            <color rgb="FF000000"/>
            <rFont val="Arial"/>
            <scheme val="minor"/>
          </rPr>
          <t>======
ID#AAABI-YZlss
HP    (2024-03-08 17:32:50)
fauna de Rio Lujan zona</t>
        </r>
      </text>
    </comment>
    <comment ref="J79" authorId="0" shapeId="0" xr:uid="{00000000-0006-0000-0100-000028000000}">
      <text>
        <r>
          <rPr>
            <sz val="10"/>
            <color rgb="FF000000"/>
            <rFont val="Arial"/>
            <scheme val="minor"/>
          </rPr>
          <t>======
ID#AAABI-hrOFM
HP    (2024-03-08 17:32:50)
paper de tesis doctoral</t>
        </r>
      </text>
    </comment>
    <comment ref="AX79" authorId="0" shapeId="0" xr:uid="{00000000-0006-0000-0100-00004A000000}">
      <text>
        <r>
          <rPr>
            <sz val="10"/>
            <color rgb="FF000000"/>
            <rFont val="Arial"/>
            <scheme val="minor"/>
          </rPr>
          <t>======
ID#AAABI-YHMv8
HP    (2024-03-08 17:32:50)
hicieron abundancia relativa y densidad absoluta</t>
        </r>
      </text>
    </comment>
    <comment ref="BG80" authorId="0" shapeId="0" xr:uid="{00000000-0006-0000-0100-000041000000}">
      <text>
        <r>
          <rPr>
            <sz val="10"/>
            <color rgb="FF000000"/>
            <rFont val="Arial"/>
            <scheme val="minor"/>
          </rPr>
          <t>======
ID#AAABI-YZlts
HP    (2024-03-08 17:32:50)
Potencial de depredación intragrande (IGP) y matanza interespecífica (IK) en los carnívoros terrestres sudamericanos</t>
        </r>
      </text>
    </comment>
    <comment ref="DK80" authorId="0" shapeId="0" xr:uid="{00000000-0006-0000-0100-0000E5000000}">
      <text>
        <r>
          <rPr>
            <sz val="10"/>
            <color rgb="FF000000"/>
            <rFont val="Arial"/>
            <scheme val="minor"/>
          </rPr>
          <t>======
ID#AAABI-hrOAg
    (2022-07-31 16:54:42)
usaron 40 especies de carnivoros
	-Ian Barbe</t>
        </r>
      </text>
    </comment>
    <comment ref="Q81" authorId="0" shapeId="0" xr:uid="{00000000-0006-0000-0100-0000C9000000}">
      <text>
        <r>
          <rPr>
            <sz val="10"/>
            <color rgb="FF000000"/>
            <rFont val="Arial"/>
            <scheme val="minor"/>
          </rPr>
          <t>======
ID#AAABI-YZlyM
    (2022-07-31 16:54:42)
en realidad re-analizan data de camaras trampa que tomaron antes
	-Ian Barbe</t>
        </r>
      </text>
    </comment>
    <comment ref="AJ81" authorId="0" shapeId="0" xr:uid="{00000000-0006-0000-0100-000033000000}">
      <text>
        <r>
          <rPr>
            <sz val="10"/>
            <color rgb="FF000000"/>
            <rFont val="Arial"/>
            <scheme val="minor"/>
          </rPr>
          <t>======
ID#AAABI-hrOBA
HP    (2024-03-08 17:32:50)
comparacion de metodos para estimar densidad de pumas con camera traps</t>
        </r>
      </text>
    </comment>
    <comment ref="AN81" authorId="0" shapeId="0" xr:uid="{00000000-0006-0000-0100-000091000000}">
      <text>
        <r>
          <rPr>
            <sz val="10"/>
            <color rgb="FF000000"/>
            <rFont val="Arial"/>
            <scheme val="minor"/>
          </rPr>
          <t>======
ID#AAABI-hrOQU
    (2022-07-31 16:54:42)
comparan metodos para estimar densidad
	-Ian Barbe</t>
        </r>
      </text>
    </comment>
    <comment ref="BY82" authorId="0" shapeId="0" xr:uid="{00000000-0006-0000-0100-0000E1000000}">
      <text>
        <r>
          <rPr>
            <sz val="10"/>
            <color rgb="FF000000"/>
            <rFont val="Arial"/>
            <scheme val="minor"/>
          </rPr>
          <t>======
ID#AAABI-YZlw0
    (2022-07-31 16:54:42)
Parasito. Type host: Puma concolor.
Experimental hosts: CF-1 and Swiss mice (Mus musculus), Wistar
rats (Rattus norvegicus), cats (Felis silvestris), pigs (Sus scrofa)
	-Ian Barbe</t>
        </r>
      </text>
    </comment>
    <comment ref="DO82" authorId="0" shapeId="0" xr:uid="{00000000-0006-0000-0100-000013000000}">
      <text>
        <r>
          <rPr>
            <sz val="10"/>
            <color rgb="FF000000"/>
            <rFont val="Arial"/>
            <scheme val="minor"/>
          </rPr>
          <t>======
ID#AAABI-hrONE
HP    (2024-03-08 17:32:50)
hacen descripcion molecular del nematode</t>
        </r>
      </text>
    </comment>
    <comment ref="BL83" authorId="0" shapeId="0" xr:uid="{00000000-0006-0000-0100-000004000000}">
      <text>
        <r>
          <rPr>
            <sz val="10"/>
            <color rgb="FF000000"/>
            <rFont val="Arial"/>
            <scheme val="minor"/>
          </rPr>
          <t>======
ID#AAABI-hrOS8
HP    (2024-03-08 17:32:50)
expresan en metros por hora</t>
        </r>
      </text>
    </comment>
    <comment ref="AN84" authorId="0" shapeId="0" xr:uid="{00000000-0006-0000-0100-0000B6000000}">
      <text>
        <r>
          <rPr>
            <sz val="10"/>
            <color rgb="FF000000"/>
            <rFont val="Arial"/>
            <scheme val="minor"/>
          </rPr>
          <t>======
ID#AAABI-hrONw
    (2022-07-31 16:54:42)
comportamiento del puma en la formacion de arqueofunas
	-Ian Barbe
Arqueofauna: relacionados con cualquier aspecto del estudio de restos animales recuperados en yacimientos arqueológicos
	-Ian Barbe
de recuperar esos restos analizan el comportamiento del puma en generar estos lugares
	-Ian Barbe</t>
        </r>
      </text>
    </comment>
    <comment ref="AZ85" authorId="0" shapeId="0" xr:uid="{00000000-0006-0000-0100-000015000000}">
      <text>
        <r>
          <rPr>
            <sz val="10"/>
            <color rgb="FF000000"/>
            <rFont val="Arial"/>
            <scheme val="minor"/>
          </rPr>
          <t>======
ID#AAABI-hrOLk
HP    (2024-03-08 17:32:50)
logica de vinculacion a un tipo de habitat entre varrios en estudio</t>
        </r>
      </text>
    </comment>
    <comment ref="BG85" authorId="0" shapeId="0" xr:uid="{00000000-0006-0000-0100-000032000000}">
      <text>
        <r>
          <rPr>
            <sz val="10"/>
            <color rgb="FF000000"/>
            <rFont val="Arial"/>
            <scheme val="minor"/>
          </rPr>
          <t>======
ID#AAABI-hrOBc
HP    (2024-03-08 17:32:50)
respuestas predador-presa</t>
        </r>
      </text>
    </comment>
    <comment ref="BJ85" authorId="0" shapeId="0" xr:uid="{00000000-0006-0000-0100-00000A000000}">
      <text>
        <r>
          <rPr>
            <sz val="10"/>
            <color rgb="FF000000"/>
            <rFont val="Arial"/>
            <scheme val="minor"/>
          </rPr>
          <t>======
ID#AAABI-hrORo
HP    (2024-03-08 17:32:50)
con dudas pero lo pongo distribucion porque esta vinculada a un habitat sin ser un estudio de uso de habitat</t>
        </r>
      </text>
    </comment>
    <comment ref="M86" authorId="0" shapeId="0" xr:uid="{00000000-0006-0000-0100-0000D2000000}">
      <text>
        <r>
          <rPr>
            <sz val="10"/>
            <color rgb="FF000000"/>
            <rFont val="Arial"/>
            <scheme val="minor"/>
          </rPr>
          <t>======
ID#AAABI-YZlyk
    (2022-07-31 16:54:42)
Museos
	-Ian Barbe</t>
        </r>
      </text>
    </comment>
    <comment ref="AK86" authorId="0" shapeId="0" xr:uid="{00000000-0006-0000-0100-000069000000}">
      <text>
        <r>
          <rPr>
            <sz val="10"/>
            <color rgb="FF000000"/>
            <rFont val="Arial"/>
            <scheme val="minor"/>
          </rPr>
          <t>======
ID#AAABI-hrOQA
Ian Barbe    (2022-08-01 16:18:08)
La ecomorfología o morfología ecológica es el estudio de la relación entre el papel ecológico de un individuo y sus adaptaciones morfológicas. El término "morfológico" aquí está en el contexto anatómico.</t>
        </r>
      </text>
    </comment>
    <comment ref="BG87" authorId="0" shapeId="0" xr:uid="{00000000-0006-0000-0100-00001B000000}">
      <text>
        <r>
          <rPr>
            <sz val="10"/>
            <color rgb="FF000000"/>
            <rFont val="Arial"/>
            <scheme val="minor"/>
          </rPr>
          <t>======
ID#AAABI-hrOKA
HP    (2024-03-08 17:32:50)
respuesta predador-presa</t>
        </r>
      </text>
    </comment>
    <comment ref="BL87" authorId="0" shapeId="0" xr:uid="{00000000-0006-0000-0100-000036000000}">
      <text>
        <r>
          <rPr>
            <sz val="10"/>
            <color rgb="FF000000"/>
            <rFont val="Arial"/>
            <scheme val="minor"/>
          </rPr>
          <t>======
ID#AAABI-hrOAY
HP    (2024-03-08 17:32:50)
no da datos de nmovilidad</t>
        </r>
      </text>
    </comment>
    <comment ref="AC88" authorId="0" shapeId="0" xr:uid="{00000000-0006-0000-0100-0000F5000000}">
      <text>
        <r>
          <rPr>
            <sz val="10"/>
            <color rgb="FF000000"/>
            <rFont val="Arial"/>
            <scheme val="minor"/>
          </rPr>
          <t>======
ID#AAABI-hrODc
    (2022-07-31 16:54:42)
Actualistic information based on the literature and observations are presented from a comparative perspective, to determine some general patterns and, particularly, the ranges of variation in this felid’s action.
	-Ian Barbe</t>
        </r>
      </text>
    </comment>
    <comment ref="DW88" authorId="0" shapeId="0" xr:uid="{00000000-0006-0000-0100-0000B9000000}">
      <text>
        <r>
          <rPr>
            <sz val="10"/>
            <color rgb="FF000000"/>
            <rFont val="Arial"/>
            <scheme val="minor"/>
          </rPr>
          <t>======
ID#AAABI-hrOQ0
    (2022-07-31 16:54:42)
Chile Argentina y USA
	-Ian Barbe</t>
        </r>
      </text>
    </comment>
    <comment ref="D89" authorId="0" shapeId="0" xr:uid="{00000000-0006-0000-0100-0000E7000000}">
      <text>
        <r>
          <rPr>
            <sz val="10"/>
            <color rgb="FF000000"/>
            <rFont val="Arial"/>
            <scheme val="minor"/>
          </rPr>
          <t>======
ID#AAABI-hrOBE
    (2022-07-31 16:54:42)
deberia agarrar este review y ver en que lugares de argentina son los que hablan de argentina
	-Ian Barbe
generaliza argentina,no entra en detalle
	-Ian Barbe</t>
        </r>
      </text>
    </comment>
    <comment ref="J89" authorId="0" shapeId="0" xr:uid="{00000000-0006-0000-0100-0000D1000000}">
      <text>
        <r>
          <rPr>
            <sz val="10"/>
            <color rgb="FF000000"/>
            <rFont val="Arial"/>
            <scheme val="minor"/>
          </rPr>
          <t>======
ID#AAABI-YZlyo
    (2022-07-31 16:54:42)
Marcarlo como "recopilación de datos" en métodos
	-Ian Barbe</t>
        </r>
      </text>
    </comment>
    <comment ref="CQ89" authorId="0" shapeId="0" xr:uid="{00000000-0006-0000-0100-000044000000}">
      <text>
        <r>
          <rPr>
            <sz val="10"/>
            <color rgb="FF000000"/>
            <rFont val="Arial"/>
            <scheme val="minor"/>
          </rPr>
          <t>======
ID#AAABI-YZltE
HP    (2024-03-08 17:32:50)
452 especies!</t>
        </r>
      </text>
    </comment>
    <comment ref="DL89" authorId="0" shapeId="0" xr:uid="{00000000-0006-0000-0100-000042000000}">
      <text>
        <r>
          <rPr>
            <sz val="10"/>
            <color rgb="FF000000"/>
            <rFont val="Arial"/>
            <scheme val="minor"/>
          </rPr>
          <t>======
ID#AAABI-YZltY
HP    (2024-03-08 17:32:50)
chequean parasitos en 57 mamiferos nativos</t>
        </r>
      </text>
    </comment>
    <comment ref="J91" authorId="0" shapeId="0" xr:uid="{00000000-0006-0000-0100-0000DB000000}">
      <text>
        <r>
          <rPr>
            <sz val="10"/>
            <color rgb="FF000000"/>
            <rFont val="Arial"/>
            <scheme val="minor"/>
          </rPr>
          <t>======
ID#AAABI-YZlwA
    (2022-07-31 16:54:42)
ES COLATERAL
	-Ian Barbe</t>
        </r>
      </text>
    </comment>
    <comment ref="BG91" authorId="0" shapeId="0" xr:uid="{00000000-0006-0000-0100-000010000000}">
      <text>
        <r>
          <rPr>
            <sz val="10"/>
            <color rgb="FF000000"/>
            <rFont val="Arial"/>
            <scheme val="minor"/>
          </rPr>
          <t>======
ID#AAABI-hrON0
HP    (2024-03-08 17:32:50)
interaccion trofica entre carnivoros en areas con mas nativas y mas exoticas</t>
        </r>
      </text>
    </comment>
    <comment ref="BB92" authorId="0" shapeId="0" xr:uid="{00000000-0006-0000-0100-00001A000000}">
      <text>
        <r>
          <rPr>
            <sz val="10"/>
            <color rgb="FF000000"/>
            <rFont val="Arial"/>
            <scheme val="minor"/>
          </rPr>
          <t>======
ID#AAABI-hrOJ4
HP    (2024-03-08 17:32:50)
NO ES LO MISMO QUE MODELO DE OCUPACION O USO DE HABITAT?
Se modela el nicho ecologico.</t>
        </r>
      </text>
    </comment>
    <comment ref="AG93" authorId="0" shapeId="0" xr:uid="{00000000-0006-0000-0100-000068000000}">
      <text>
        <r>
          <rPr>
            <sz val="10"/>
            <color rgb="FF000000"/>
            <rFont val="Arial"/>
            <scheme val="minor"/>
          </rPr>
          <t>======
ID#AAABI-hrOSw
Ian Barbe    (2022-08-01 16:18:53)
anatomia</t>
        </r>
      </text>
    </comment>
    <comment ref="BJ94" authorId="0" shapeId="0" xr:uid="{00000000-0006-0000-0100-000026000000}">
      <text>
        <r>
          <rPr>
            <sz val="10"/>
            <color rgb="FF000000"/>
            <rFont val="Arial"/>
            <scheme val="minor"/>
          </rPr>
          <t>======
ID#AAABI-hrOGg
HP    (2024-03-08 17:32:50)
arman mapa de distribucion</t>
        </r>
      </text>
    </comment>
    <comment ref="J95" authorId="0" shapeId="0" xr:uid="{00000000-0006-0000-0100-0000DF000000}">
      <text>
        <r>
          <rPr>
            <sz val="10"/>
            <color rgb="FF000000"/>
            <rFont val="Arial"/>
            <scheme val="minor"/>
          </rPr>
          <t>======
ID#AAABI-YZluY
    (2022-07-31 16:54:42)
predation by puma
	-Ian Barbe</t>
        </r>
      </text>
    </comment>
    <comment ref="AZ95" authorId="0" shapeId="0" xr:uid="{00000000-0006-0000-0100-00002C000000}">
      <text>
        <r>
          <rPr>
            <sz val="10"/>
            <color rgb="FF000000"/>
            <rFont val="Arial"/>
            <scheme val="minor"/>
          </rPr>
          <t>======
ID#AAABI-hrODM
HP    (2024-03-08 17:32:50)
ocurrencia respecto a variables del habitat</t>
        </r>
      </text>
    </comment>
    <comment ref="AJ96" authorId="0" shapeId="0" xr:uid="{00000000-0006-0000-0100-00003B000000}">
      <text>
        <r>
          <rPr>
            <sz val="10"/>
            <color rgb="FF000000"/>
            <rFont val="Arial"/>
            <scheme val="minor"/>
          </rPr>
          <t>======
ID#AAABI-YZlxA
HP    (2024-03-08 17:32:50)
diferenciacion de huellas mediante metodos y criterios</t>
        </r>
      </text>
    </comment>
    <comment ref="AZ97" authorId="0" shapeId="0" xr:uid="{00000000-0006-0000-0100-00003D000000}">
      <text>
        <r>
          <rPr>
            <sz val="10"/>
            <color rgb="FF000000"/>
            <rFont val="Arial"/>
            <scheme val="minor"/>
          </rPr>
          <t>======
ID#AAABI-YZlv0
HP    (2024-03-08 17:32:50)
es selección de habitat</t>
        </r>
      </text>
    </comment>
    <comment ref="BG97" authorId="0" shapeId="0" xr:uid="{00000000-0006-0000-0100-000038000000}">
      <text>
        <r>
          <rPr>
            <sz val="10"/>
            <color rgb="FF000000"/>
            <rFont val="Arial"/>
            <scheme val="minor"/>
          </rPr>
          <t>======
ID#AAABI-YZlxs
HP    (2024-03-08 17:32:50)
analizan interaccion predador presa puma vicuña hipotesis prey catchability o ambush habitat</t>
        </r>
      </text>
    </comment>
    <comment ref="J98" authorId="0" shapeId="0" xr:uid="{00000000-0006-0000-0100-00007D000000}">
      <text>
        <r>
          <rPr>
            <sz val="10"/>
            <color rgb="FF000000"/>
            <rFont val="Arial"/>
            <scheme val="minor"/>
          </rPr>
          <t>======
ID#AAABI-hrOEI
    (2022-07-31 16:54:42)
para puma usa trabajos ya citados en esta base de datos
	-Ian Barbe</t>
        </r>
      </text>
    </comment>
    <comment ref="D99" authorId="0" shapeId="0" xr:uid="{00000000-0006-0000-0100-000007000000}">
      <text>
        <r>
          <rPr>
            <sz val="10"/>
            <color rgb="FF000000"/>
            <rFont val="Arial"/>
            <scheme val="minor"/>
          </rPr>
          <t>======
ID#AAABI-hrOSQ
HP    (2024-03-08 17:32:50)
Estudian parasitologia en heces fosilizadas que son de puma</t>
        </r>
      </text>
    </comment>
    <comment ref="J99" authorId="0" shapeId="0" xr:uid="{00000000-0006-0000-0100-0000AF000000}">
      <text>
        <r>
          <rPr>
            <sz val="10"/>
            <color rgb="FF000000"/>
            <rFont val="Arial"/>
            <scheme val="minor"/>
          </rPr>
          <t>======
ID#AAABI-hrONI
    (2022-07-31 16:54:42)
COLATERAL
	-Ian Barbe</t>
        </r>
      </text>
    </comment>
    <comment ref="K99" authorId="0" shapeId="0" xr:uid="{00000000-0006-0000-0100-0000E3000000}">
      <text>
        <r>
          <rPr>
            <sz val="10"/>
            <color rgb="FF000000"/>
            <rFont val="Arial"/>
            <scheme val="minor"/>
          </rPr>
          <t>======
ID#AAABI-hrOB0
    (2022-07-31 16:54:42)
coprolitos son heces fosilizadas
	-Ian Barbe</t>
        </r>
      </text>
    </comment>
    <comment ref="AG99" authorId="0" shapeId="0" xr:uid="{00000000-0006-0000-0100-000018000000}">
      <text>
        <r>
          <rPr>
            <sz val="10"/>
            <color rgb="FF000000"/>
            <rFont val="Arial"/>
            <scheme val="minor"/>
          </rPr>
          <t>======
ID#AAABI-hrOKw
HP    (2024-03-08 17:32:50)
Estudian parasitologia en heces fosilizadas que son de puma</t>
        </r>
      </text>
    </comment>
    <comment ref="DM99" authorId="0" shapeId="0" xr:uid="{00000000-0006-0000-0100-0000B7000000}">
      <text>
        <r>
          <rPr>
            <sz val="10"/>
            <color rgb="FF000000"/>
            <rFont val="Arial"/>
            <scheme val="minor"/>
          </rPr>
          <t>======
ID#AAABI-hrOOc
    (2022-07-31 16:54:42)
es dirigido porque estudian los parasitos de heces fosilizadas de carnivoros del PN Perito Moreno. Es parasitologia de puma.
	-Ian Barbe</t>
        </r>
      </text>
    </comment>
    <comment ref="CR100" authorId="0" shapeId="0" xr:uid="{00000000-0006-0000-0100-00003E000000}">
      <text>
        <r>
          <rPr>
            <sz val="10"/>
            <color rgb="FF000000"/>
            <rFont val="Arial"/>
            <scheme val="minor"/>
          </rPr>
          <t>======
ID#AAABI-YZlvU
HP    (2024-03-08 17:32:50)
se describen molecularmente y se anuncaian los nuevos selvatyc host</t>
        </r>
      </text>
    </comment>
    <comment ref="DO100" authorId="0" shapeId="0" xr:uid="{00000000-0006-0000-0100-000077000000}">
      <text>
        <r>
          <rPr>
            <sz val="10"/>
            <color rgb="FF000000"/>
            <rFont val="Arial"/>
            <scheme val="minor"/>
          </rPr>
          <t>======
ID#AAABI-hrOJw
    (2022-07-31 16:54:42)
esta dirigido a estudiar el parasito. su mecanismo molecular, ciclo y para eso se necropsiaron animales entre ellos el puma
	-Ian Barbe</t>
        </r>
      </text>
    </comment>
    <comment ref="J101" authorId="0" shapeId="0" xr:uid="{00000000-0006-0000-0100-000078000000}">
      <text>
        <r>
          <rPr>
            <sz val="10"/>
            <color rgb="FF000000"/>
            <rFont val="Arial"/>
            <scheme val="minor"/>
          </rPr>
          <t>======
ID#AAABI-hrOL4
    (2022-07-31 16:54:42)
Es el primer coprolite analysis based
on ancient DNA (aDNA) conducted in Argentina
	-Ian Barbe</t>
        </r>
      </text>
    </comment>
    <comment ref="AG101" authorId="0" shapeId="0" xr:uid="{00000000-0006-0000-0100-000085000000}">
      <text>
        <r>
          <rPr>
            <sz val="10"/>
            <color rgb="FF000000"/>
            <rFont val="Arial"/>
            <scheme val="minor"/>
          </rPr>
          <t>======
ID#AAABI-hrOEs
    (2022-07-31 16:54:42)
es veterinaria o metodo de deteccion?
	-Ian Barbe</t>
        </r>
      </text>
    </comment>
    <comment ref="AJ101" authorId="0" shapeId="0" xr:uid="{00000000-0006-0000-0100-00002B000000}">
      <text>
        <r>
          <rPr>
            <sz val="10"/>
            <color rgb="FF000000"/>
            <rFont val="Arial"/>
            <scheme val="minor"/>
          </rPr>
          <t>======
ID#AAABI-hrODQ
HP    (2024-03-08 17:32:50)
describe metodo para identificar molecularmente a un coprolisto host</t>
        </r>
      </text>
    </comment>
    <comment ref="AR102" authorId="0" shapeId="0" xr:uid="{00000000-0006-0000-0100-000023000000}">
      <text>
        <r>
          <rPr>
            <sz val="10"/>
            <color rgb="FF000000"/>
            <rFont val="Arial"/>
            <scheme val="minor"/>
          </rPr>
          <t>======
ID#AAABI-hrOHQ
HP    (2024-03-08 17:32:50)
se evalua conocimiento en encuesta</t>
        </r>
      </text>
    </comment>
    <comment ref="BB103" authorId="0" shapeId="0" xr:uid="{00000000-0006-0000-0100-000034000000}">
      <text>
        <r>
          <rPr>
            <sz val="10"/>
            <color rgb="FF000000"/>
            <rFont val="Arial"/>
            <scheme val="minor"/>
          </rPr>
          <t>======
ID#AAABI-hrOA0
HP    (2024-03-08 17:32:50)
ver si no es lo mismo que uso de habitat</t>
        </r>
      </text>
    </comment>
    <comment ref="BG103" authorId="0" shapeId="0" xr:uid="{00000000-0006-0000-0100-000029000000}">
      <text>
        <r>
          <rPr>
            <sz val="10"/>
            <color rgb="FF000000"/>
            <rFont val="Arial"/>
            <scheme val="minor"/>
          </rPr>
          <t>======
ID#AAABI-hrOFA
HP    (2024-03-08 17:32:50)
estudian como la interaccion entre carnivoros afecta sus distribuciones. Buscan ver si hay competencia intragremio</t>
        </r>
      </text>
    </comment>
    <comment ref="K106" authorId="0" shapeId="0" xr:uid="{00000000-0006-0000-0100-0000B5000000}">
      <text>
        <r>
          <rPr>
            <sz val="10"/>
            <color rgb="FF000000"/>
            <rFont val="Arial"/>
            <scheme val="minor"/>
          </rPr>
          <t>======
ID#AAABI-hrOP0
    (2022-07-31 16:54:42)
no se especifica las provincias. Hay que ir trabajo por trabajo y algunos ya los use en esta base de datos
	-Ian Barbe</t>
        </r>
      </text>
    </comment>
    <comment ref="AN106" authorId="0" shapeId="0" xr:uid="{00000000-0006-0000-0100-0000F1000000}">
      <text>
        <r>
          <rPr>
            <sz val="10"/>
            <color rgb="FF000000"/>
            <rFont val="Arial"/>
            <scheme val="minor"/>
          </rPr>
          <t>======
ID#AAABI-hrOCY
    (2022-07-31 16:54:42)
habla del comportamiento del puma en la formacion de recursos de arqueologia
	-Ian Barbe</t>
        </r>
      </text>
    </comment>
    <comment ref="N109" authorId="0" shapeId="0" xr:uid="{00000000-0006-0000-0100-0000D3000000}">
      <text>
        <r>
          <rPr>
            <sz val="10"/>
            <color rgb="FF000000"/>
            <rFont val="Arial"/>
            <scheme val="minor"/>
          </rPr>
          <t>======
ID#AAABI-YZltU
    (2022-07-31 16:54:42)
zoologico
	-Ian Barbe</t>
        </r>
      </text>
    </comment>
    <comment ref="AZ110" authorId="0" shapeId="0" xr:uid="{00000000-0006-0000-0100-00000E000000}">
      <text>
        <r>
          <rPr>
            <sz val="10"/>
            <color rgb="FF000000"/>
            <rFont val="Arial"/>
            <scheme val="minor"/>
          </rPr>
          <t>======
ID#AAABI-hrOO8
HP    (2024-03-08 17:32:50)
en realidad es intensidad de uso de sitios en el parque</t>
        </r>
      </text>
    </comment>
    <comment ref="AI112" authorId="0" shapeId="0" xr:uid="{00000000-0006-0000-0100-000081000000}">
      <text>
        <r>
          <rPr>
            <sz val="10"/>
            <color rgb="FF000000"/>
            <rFont val="Arial"/>
            <scheme val="minor"/>
          </rPr>
          <t>======
ID#AAABI-hrODw
    (2022-07-31 16:54:42)
paleoecologia
	-Ian Barbe</t>
        </r>
      </text>
    </comment>
    <comment ref="AZ112" authorId="0" shapeId="0" xr:uid="{00000000-0006-0000-0100-000037000000}">
      <text>
        <r>
          <rPr>
            <sz val="10"/>
            <color rgb="FF000000"/>
            <rFont val="Arial"/>
            <scheme val="minor"/>
          </rPr>
          <t>======
ID#AAABI-YZlyY
HP    (2024-03-08 17:32:50)
selección de habitat con PCA</t>
        </r>
      </text>
    </comment>
    <comment ref="BG113" authorId="0" shapeId="0" xr:uid="{00000000-0006-0000-0100-000001000000}">
      <text>
        <r>
          <rPr>
            <sz val="10"/>
            <color rgb="FF000000"/>
            <rFont val="Arial"/>
            <scheme val="minor"/>
          </rPr>
          <t>======
ID#AAABI-hrOUQ
HP    (2024-03-08 17:32:50)
coompetencia entre 3 especies de carnivoros</t>
        </r>
      </text>
    </comment>
    <comment ref="AZ117" authorId="0" shapeId="0" xr:uid="{00000000-0006-0000-0100-000049000000}">
      <text>
        <r>
          <rPr>
            <sz val="10"/>
            <color rgb="FF000000"/>
            <rFont val="Arial"/>
            <scheme val="minor"/>
          </rPr>
          <t>======
ID#AAABI-YZlsQ
HP    (2024-03-08 17:32:50)
utiliza variables de selección de habitat o comparacion entre usos en distintos habitats</t>
        </r>
      </text>
    </comment>
    <comment ref="BJ117" authorId="0" shapeId="0" xr:uid="{00000000-0006-0000-0100-00001C000000}">
      <text>
        <r>
          <rPr>
            <sz val="10"/>
            <color rgb="FF000000"/>
            <rFont val="Arial"/>
            <scheme val="minor"/>
          </rPr>
          <t>======
ID#AAABI-hrOJQ
HP    (2024-03-08 17:32:50)
Describe en que ambientes se localizan los registros de la especie. Sin ningun tipo de analisis de selección de habitat</t>
        </r>
      </text>
    </comment>
    <comment ref="AD119" authorId="0" shapeId="0" xr:uid="{00000000-0006-0000-0100-0000A6000000}">
      <text>
        <r>
          <rPr>
            <sz val="10"/>
            <color rgb="FF000000"/>
            <rFont val="Arial"/>
            <scheme val="minor"/>
          </rPr>
          <t>======
ID#AAABI-hrOTU
    (2022-07-31 16:54:42)
conflicto y percepcion
	-Ian Barbe</t>
        </r>
      </text>
    </comment>
    <comment ref="AP119" authorId="0" shapeId="0" xr:uid="{00000000-0006-0000-0100-000040000000}">
      <text>
        <r>
          <rPr>
            <sz val="10"/>
            <color rgb="FF000000"/>
            <rFont val="Arial"/>
            <scheme val="minor"/>
          </rPr>
          <t>======
ID#AAABI-YZltk
HP    (2024-03-08 17:32:50)
se informo de un puma que predo una oveja</t>
        </r>
      </text>
    </comment>
    <comment ref="BG120" authorId="0" shapeId="0" xr:uid="{00000000-0006-0000-0100-000035000000}">
      <text>
        <r>
          <rPr>
            <sz val="10"/>
            <color rgb="FF000000"/>
            <rFont val="Arial"/>
            <scheme val="minor"/>
          </rPr>
          <t>======
ID#AAABI-hrOAc
HP    (2024-03-08 17:32:50)
se evaluó la competencia con el jaguar</t>
        </r>
      </text>
    </comment>
    <comment ref="AD121" authorId="0" shapeId="0" xr:uid="{00000000-0006-0000-0100-0000A4000000}">
      <text>
        <r>
          <rPr>
            <sz val="10"/>
            <color rgb="FF000000"/>
            <rFont val="Arial"/>
            <scheme val="minor"/>
          </rPr>
          <t>======
ID#AAABI-hrOSk
    (2022-07-31 16:54:42)
conflicto
	-Ian Barbe</t>
        </r>
      </text>
    </comment>
    <comment ref="AD122" authorId="0" shapeId="0" xr:uid="{00000000-0006-0000-0100-0000BF000000}">
      <text>
        <r>
          <rPr>
            <sz val="10"/>
            <color rgb="FF000000"/>
            <rFont val="Arial"/>
            <scheme val="minor"/>
          </rPr>
          <t>======
ID#AAABI-hrOPY
    (2022-07-31 16:54:42)
entrevistas y conflicto
	-Ian Barbe</t>
        </r>
      </text>
    </comment>
    <comment ref="BI122" authorId="0" shapeId="0" xr:uid="{00000000-0006-0000-0100-000003000000}">
      <text>
        <r>
          <rPr>
            <sz val="10"/>
            <color rgb="FF000000"/>
            <rFont val="Arial"/>
            <scheme val="minor"/>
          </rPr>
          <t>======
ID#AAABI-hrOTc
HP    (2024-03-08 17:32:50)
Estudio especifico de las presas</t>
        </r>
      </text>
    </comment>
    <comment ref="AD127" authorId="0" shapeId="0" xr:uid="{00000000-0006-0000-0100-0000AA000000}">
      <text>
        <r>
          <rPr>
            <sz val="10"/>
            <color rgb="FF000000"/>
            <rFont val="Arial"/>
            <scheme val="minor"/>
          </rPr>
          <t>======
ID#AAABI-hrON4
    (2022-07-31 16:54:42)
conflicto, leyes, politica
	-Ian Barbe</t>
        </r>
      </text>
    </comment>
    <comment ref="AN127" authorId="0" shapeId="0" xr:uid="{00000000-0006-0000-0100-0000E8000000}">
      <text>
        <r>
          <rPr>
            <sz val="10"/>
            <color rgb="FF000000"/>
            <rFont val="Arial"/>
            <scheme val="minor"/>
          </rPr>
          <t>======
ID#AAABI-hrOC8
    (2022-07-31 16:54:42)
conservacion, dieta, etc
	-Ian Barbe</t>
        </r>
      </text>
    </comment>
    <comment ref="AN128" authorId="0" shapeId="0" xr:uid="{00000000-0006-0000-0100-000067000000}">
      <text>
        <r>
          <rPr>
            <sz val="10"/>
            <color rgb="FF000000"/>
            <rFont val="Arial"/>
            <scheme val="minor"/>
          </rPr>
          <t>======
ID#AAABI-hrOLI
Ian Barbe    (2022-08-04 16:57:48)
ataque de puma a humano es comportamiento</t>
        </r>
      </text>
    </comment>
    <comment ref="FB130" authorId="0" shapeId="0" xr:uid="{00000000-0006-0000-0100-000096000000}">
      <text>
        <r>
          <rPr>
            <sz val="10"/>
            <color rgb="FF000000"/>
            <rFont val="Arial"/>
            <scheme val="minor"/>
          </rPr>
          <t>======
ID#AAABI-hrOQc
    (2022-07-31 16:54:42)
puedo contar de donde son las muestras?
	-Ian Barbe</t>
        </r>
      </text>
    </comment>
    <comment ref="AN131" authorId="0" shapeId="0" xr:uid="{00000000-0006-0000-0100-0000EB000000}">
      <text>
        <r>
          <rPr>
            <sz val="10"/>
            <color rgb="FF000000"/>
            <rFont val="Arial"/>
            <scheme val="minor"/>
          </rPr>
          <t>======
ID#AAABI-hrOBg
    (2022-07-31 16:54:42)
puede ser otro tema
	-Ian Barbe</t>
        </r>
      </text>
    </comment>
    <comment ref="BE131" authorId="0" shapeId="0" xr:uid="{00000000-0006-0000-0100-00003C000000}">
      <text>
        <r>
          <rPr>
            <sz val="10"/>
            <color rgb="FF000000"/>
            <rFont val="Arial"/>
            <scheme val="minor"/>
          </rPr>
          <t>======
ID#AAABI-YZlwQ
HP    (2024-03-08 17:32:50)
variaciones morfologicas de puma deacuerdo a region geografica</t>
        </r>
      </text>
    </comment>
    <comment ref="BG135" authorId="0" shapeId="0" xr:uid="{00000000-0006-0000-0100-00000F000000}">
      <text>
        <r>
          <rPr>
            <sz val="10"/>
            <color rgb="FF000000"/>
            <rFont val="Arial"/>
            <scheme val="minor"/>
          </rPr>
          <t>======
ID#AAABI-hrOOM
HP    (2024-03-08 17:32:50)
estrategias antipredacion de guanaco</t>
        </r>
      </text>
    </comment>
    <comment ref="BN135" authorId="0" shapeId="0" xr:uid="{00000000-0006-0000-0100-000027000000}">
      <text>
        <r>
          <rPr>
            <sz val="10"/>
            <color rgb="FF000000"/>
            <rFont val="Arial"/>
            <scheme val="minor"/>
          </rPr>
          <t>======
ID#AAABI-hrOFo
HP    (2024-03-08 17:32:50)
grassa medular del femur</t>
        </r>
      </text>
    </comment>
    <comment ref="AN137" authorId="0" shapeId="0" xr:uid="{00000000-0006-0000-0100-000066000000}">
      <text>
        <r>
          <rPr>
            <sz val="10"/>
            <color rgb="FF000000"/>
            <rFont val="Arial"/>
            <scheme val="minor"/>
          </rPr>
          <t>======
ID#AAABI-hrOAk
Ian Barbe    (2022-08-04 17:00:48)
mortandad de puma por pesticidas</t>
        </r>
      </text>
    </comment>
    <comment ref="Q140" authorId="0" shapeId="0" xr:uid="{00000000-0006-0000-0100-000030000000}">
      <text>
        <r>
          <rPr>
            <sz val="10"/>
            <color rgb="FF000000"/>
            <rFont val="Arial"/>
            <scheme val="minor"/>
          </rPr>
          <t>======
ID#AAABI-hrOBk
HP    (2024-03-08 17:32:50)
grupo control</t>
        </r>
      </text>
    </comment>
    <comment ref="AJ140" authorId="0" shapeId="0" xr:uid="{00000000-0006-0000-0100-000012000000}">
      <text>
        <r>
          <rPr>
            <sz val="10"/>
            <color rgb="FF000000"/>
            <rFont val="Arial"/>
            <scheme val="minor"/>
          </rPr>
          <t>======
ID#AAABI-hrONM
HP    (2024-03-08 17:32:50)
evaluan metodo de perros para reducir conflicto</t>
        </r>
      </text>
    </comment>
    <comment ref="DJ140" authorId="0" shapeId="0" xr:uid="{00000000-0006-0000-0100-00008C000000}">
      <text>
        <r>
          <rPr>
            <sz val="10"/>
            <color rgb="FF000000"/>
            <rFont val="Arial"/>
            <scheme val="minor"/>
          </rPr>
          <t>======
ID#AAABI-hrOGU
    (2022-07-31 16:54:42)
En realidad es puma, zorro, gato andino, perros y ganados
	-Ian Barbe
Multiespecie?
	-Ian Barbe</t>
        </r>
      </text>
    </comment>
    <comment ref="AD141" authorId="0" shapeId="0" xr:uid="{00000000-0006-0000-0100-000025000000}">
      <text>
        <r>
          <rPr>
            <sz val="10"/>
            <color rgb="FF000000"/>
            <rFont val="Arial"/>
            <scheme val="minor"/>
          </rPr>
          <t>======
ID#AAABI-hrOGo
HP    (2024-03-08 17:32:50)
relato de avistamiento de pobladores sin respaldo es percepcion</t>
        </r>
      </text>
    </comment>
    <comment ref="AN141" authorId="0" shapeId="0" xr:uid="{00000000-0006-0000-0100-000074000000}">
      <text>
        <r>
          <rPr>
            <sz val="10"/>
            <color rgb="FF000000"/>
            <rFont val="Arial"/>
            <scheme val="minor"/>
          </rPr>
          <t>======
ID#AAABI-hrOKI
    (2022-07-31 16:54:42)
todo tiene respaldo fehaciente para confirmar su distribucion
	-Ian Barbe</t>
        </r>
      </text>
    </comment>
    <comment ref="AZ141" authorId="0" shapeId="0" xr:uid="{00000000-0006-0000-0100-00001E000000}">
      <text>
        <r>
          <rPr>
            <sz val="10"/>
            <color rgb="FF000000"/>
            <rFont val="Arial"/>
            <scheme val="minor"/>
          </rPr>
          <t>======
ID#AAABI-hrOIk
HP    (2024-03-08 17:32:50)
modelado de nicho ecologico</t>
        </r>
      </text>
    </comment>
    <comment ref="BJ141" authorId="0" shapeId="0" xr:uid="{00000000-0006-0000-0100-000016000000}">
      <text>
        <r>
          <rPr>
            <sz val="10"/>
            <color rgb="FF000000"/>
            <rFont val="Arial"/>
            <scheme val="minor"/>
          </rPr>
          <t>======
ID#AAABI-hrOLY
HP    (2024-03-08 17:32:50)
modelado de nicho ecologico</t>
        </r>
      </text>
    </comment>
    <comment ref="AC143" authorId="0" shapeId="0" xr:uid="{00000000-0006-0000-0100-00002A000000}">
      <text>
        <r>
          <rPr>
            <sz val="10"/>
            <color rgb="FF000000"/>
            <rFont val="Arial"/>
            <scheme val="minor"/>
          </rPr>
          <t>======
ID#AAABI-hrOEM
HP    (2024-03-08 17:32:50)
revision de colección zoologica</t>
        </r>
      </text>
    </comment>
    <comment ref="AN145" authorId="0" shapeId="0" xr:uid="{00000000-0006-0000-0100-00008B000000}">
      <text>
        <r>
          <rPr>
            <sz val="10"/>
            <color rgb="FF000000"/>
            <rFont val="Arial"/>
            <scheme val="minor"/>
          </rPr>
          <t>======
ID#AAABI-hrOH4
    (2022-07-31 16:54:42)
conservacion
	-Ian Barbe</t>
        </r>
      </text>
    </comment>
    <comment ref="AI147" authorId="0" shapeId="0" xr:uid="{00000000-0006-0000-0100-000088000000}">
      <text>
        <r>
          <rPr>
            <sz val="10"/>
            <color rgb="FF000000"/>
            <rFont val="Arial"/>
            <scheme val="minor"/>
          </rPr>
          <t>======
ID#AAABI-hrOFc
    (2022-07-31 16:54:42)
Clasificacion. Taxonomia a partir de caracteres morfologicos.
	-Ian Barbe</t>
        </r>
      </text>
    </comment>
    <comment ref="AD150" authorId="0" shapeId="0" xr:uid="{00000000-0006-0000-0100-0000E0000000}">
      <text>
        <r>
          <rPr>
            <sz val="10"/>
            <color rgb="FF000000"/>
            <rFont val="Arial"/>
            <scheme val="minor"/>
          </rPr>
          <t>======
ID#AAABI-YZlv8
    (2022-07-31 16:54:42)
conflicto y percepcion
	-Ian Barbe</t>
        </r>
      </text>
    </comment>
    <comment ref="AN150" authorId="0" shapeId="0" xr:uid="{00000000-0006-0000-0100-000082000000}">
      <text>
        <r>
          <rPr>
            <sz val="10"/>
            <color rgb="FF000000"/>
            <rFont val="Arial"/>
            <scheme val="minor"/>
          </rPr>
          <t>======
ID#AAABI-hrOEc
    (2022-07-31 16:54:42)
entrevistas para registros se contrastaron con evidencias que dieron con la distribucion del puma
	-Ian Barbe
Los que no son contrastados son percepcion</t>
        </r>
      </text>
    </comment>
    <comment ref="BC150" authorId="0" shapeId="0" xr:uid="{00000000-0006-0000-0100-00002E000000}">
      <text>
        <r>
          <rPr>
            <sz val="10"/>
            <color rgb="FF000000"/>
            <rFont val="Arial"/>
            <scheme val="minor"/>
          </rPr>
          <t>======
ID#AAABI-hrOCs
HP    (2024-03-08 17:32:50)
es presencia</t>
        </r>
      </text>
    </comment>
    <comment ref="AN151" authorId="0" shapeId="0" xr:uid="{00000000-0006-0000-0100-0000C2000000}">
      <text>
        <r>
          <rPr>
            <sz val="10"/>
            <color rgb="FF000000"/>
            <rFont val="Arial"/>
            <scheme val="minor"/>
          </rPr>
          <t>======
ID#AAABI-hrOQI
    (2022-07-31 16:54:42)
registros para contrastar las encuestas y hacer distribucion
	-Ian Barbe</t>
        </r>
      </text>
    </comment>
    <comment ref="BC151" authorId="0" shapeId="0" xr:uid="{00000000-0006-0000-0100-000019000000}">
      <text>
        <r>
          <rPr>
            <sz val="10"/>
            <color rgb="FF000000"/>
            <rFont val="Arial"/>
            <scheme val="minor"/>
          </rPr>
          <t>======
ID#AAABI-hrOKc
HP    (2024-03-08 17:32:50)
es presencia</t>
        </r>
      </text>
    </comment>
    <comment ref="AN152" authorId="0" shapeId="0" xr:uid="{00000000-0006-0000-0100-000005000000}">
      <text>
        <r>
          <rPr>
            <sz val="10"/>
            <color rgb="FF000000"/>
            <rFont val="Arial"/>
            <scheme val="minor"/>
          </rPr>
          <t>======
ID#AAABI-hrOTA
HP    (2024-03-08 17:32:50)
aramaron un gran dataset</t>
        </r>
      </text>
    </comment>
    <comment ref="T158" authorId="0" shapeId="0" xr:uid="{00000000-0006-0000-0100-000098000000}">
      <text>
        <r>
          <rPr>
            <sz val="10"/>
            <color rgb="FF000000"/>
            <rFont val="Arial"/>
            <scheme val="minor"/>
          </rPr>
          <t>======
ID#AAABI-hrORQ
    (2022-07-31 16:54:42)
en algunos casos hubo evidencias como pumas en jaulas, cueros, craneos etc
	-Ian Barbe</t>
        </r>
      </text>
    </comment>
    <comment ref="FB160" authorId="0" shapeId="0" xr:uid="{00000000-0006-0000-0100-0000F3000000}">
      <text>
        <r>
          <rPr>
            <sz val="10"/>
            <color rgb="FF000000"/>
            <rFont val="Arial"/>
            <scheme val="minor"/>
          </rPr>
          <t>======
ID#AAABI-hrODE
    (2022-07-31 16:54:42)
se usan sus citas aparte
	-Ian Barbe</t>
        </r>
      </text>
    </comment>
    <comment ref="AH161" authorId="0" shapeId="0" xr:uid="{00000000-0006-0000-0100-0000F6000000}">
      <text>
        <r>
          <rPr>
            <sz val="10"/>
            <color rgb="FF000000"/>
            <rFont val="Arial"/>
            <scheme val="minor"/>
          </rPr>
          <t>======
ID#AAABI-hrOA8
HP    (2022-07-31 16:54:42)
Other ethnospecies are a source of medicine, such
as the fat of Puma (Puma concolor ) to treat bone
pains (rheumatism), bumps and bruises.</t>
        </r>
      </text>
    </comment>
    <comment ref="J163" authorId="0" shapeId="0" xr:uid="{00000000-0006-0000-0100-0000D0000000}">
      <text>
        <r>
          <rPr>
            <sz val="10"/>
            <color rgb="FF000000"/>
            <rFont val="Arial"/>
            <scheme val="minor"/>
          </rPr>
          <t>======
ID#AAABI-YZlyg
HP    (2022-07-31 16:54:42)
el de pumas en rio negro no lo cuento porque ya lo conte antes</t>
        </r>
      </text>
    </comment>
    <comment ref="Q164" authorId="0" shapeId="0" xr:uid="{00000000-0006-0000-0100-000080000000}">
      <text>
        <r>
          <rPr>
            <sz val="10"/>
            <color rgb="FF000000"/>
            <rFont val="Arial"/>
            <scheme val="minor"/>
          </rPr>
          <t>======
ID#AAABI-hrOEU
HP    (2022-07-31 16:54:42)
desarrollar un modelo matematico es experimental?</t>
        </r>
      </text>
    </comment>
    <comment ref="AI164" authorId="0" shapeId="0" xr:uid="{00000000-0006-0000-0100-0000AB000000}">
      <text>
        <r>
          <rPr>
            <sz val="10"/>
            <color rgb="FF000000"/>
            <rFont val="Arial"/>
            <scheme val="minor"/>
          </rPr>
          <t>======
ID#AAABI-hrOLs
HP    (2022-07-31 16:54:42)
desarrollo de modelo matematico de predador presa con disturbios</t>
        </r>
      </text>
    </comment>
    <comment ref="CU164" authorId="0" shapeId="0" xr:uid="{00000000-0006-0000-0100-00006E000000}">
      <text>
        <r>
          <rPr>
            <sz val="10"/>
            <color rgb="FF000000"/>
            <rFont val="Arial"/>
            <scheme val="minor"/>
          </rPr>
          <t>======
ID#AAABI-hrOJ8
HP    (2022-07-31 16:54:42)
en realidad puma y presas y huymanos</t>
        </r>
      </text>
    </comment>
    <comment ref="DO164" authorId="0" shapeId="0" xr:uid="{00000000-0006-0000-0100-00009A000000}">
      <text>
        <r>
          <rPr>
            <sz val="10"/>
            <color rgb="FF000000"/>
            <rFont val="Arial"/>
            <scheme val="minor"/>
          </rPr>
          <t>======
ID#AAABI-hrOQw
HP    (2022-07-31 16:54:42)
me queda duda si es no dirigido</t>
        </r>
      </text>
    </comment>
    <comment ref="AN165" authorId="0" shapeId="0" xr:uid="{00000000-0006-0000-0100-000086000000}">
      <text>
        <r>
          <rPr>
            <sz val="10"/>
            <color rgb="FF000000"/>
            <rFont val="Arial"/>
            <scheme val="minor"/>
          </rPr>
          <t>======
ID#AAABI-hrOFQ
HP    (2022-07-31 16:54:42)
interaccion predador presa.  we also tested the effects of predation risk on camelid habitat use and overlap</t>
        </r>
      </text>
    </comment>
    <comment ref="BD165" authorId="0" shapeId="0" xr:uid="{00000000-0006-0000-0100-000009000000}">
      <text>
        <r>
          <rPr>
            <sz val="10"/>
            <color rgb="FF000000"/>
            <rFont val="Arial"/>
            <scheme val="minor"/>
          </rPr>
          <t>======
ID#AAABI-hrOR0
HP    (2024-03-08 17:32:50)
interaccion entre vicuña guanaco y la presion de caza del puma</t>
        </r>
      </text>
    </comment>
    <comment ref="CU165" authorId="0" shapeId="0" xr:uid="{00000000-0006-0000-0100-0000BC000000}">
      <text>
        <r>
          <rPr>
            <sz val="10"/>
            <color rgb="FF000000"/>
            <rFont val="Arial"/>
            <scheme val="minor"/>
          </rPr>
          <t>======
ID#AAABI-hrOQ8
HP    (2022-07-31 16:54:42)
dos presas como reaccionan al peligro del puma</t>
        </r>
      </text>
    </comment>
    <comment ref="DP166" authorId="0" shapeId="0" xr:uid="{00000000-0006-0000-0100-0000DC000000}">
      <text>
        <r>
          <rPr>
            <sz val="10"/>
            <color rgb="FF000000"/>
            <rFont val="Arial"/>
            <scheme val="minor"/>
          </rPr>
          <t>======
ID#AAABI-YZlvk
HP    (2022-07-31 16:54:42)
uso la ubicación de los trabajos de ARGENTINA</t>
        </r>
      </text>
    </comment>
    <comment ref="AI167" authorId="0" shapeId="0" xr:uid="{00000000-0006-0000-0100-0000B2000000}">
      <text>
        <r>
          <rPr>
            <sz val="10"/>
            <color rgb="FF000000"/>
            <rFont val="Arial"/>
            <scheme val="minor"/>
          </rPr>
          <t>======
ID#AAABI-hrONY
HP    (2022-07-31 16:54:42)
Ecosemiotica?</t>
        </r>
      </text>
    </comment>
    <comment ref="AE170" authorId="0" shapeId="0" xr:uid="{00000000-0006-0000-0100-000045000000}">
      <text>
        <r>
          <rPr>
            <sz val="10"/>
            <color rgb="FF000000"/>
            <rFont val="Arial"/>
            <scheme val="minor"/>
          </rPr>
          <t>======
ID#AAABI-YZltA
HP    (2024-03-08 17:32:50)
es metodo</t>
        </r>
      </text>
    </comment>
    <comment ref="DJ174" authorId="0" shapeId="0" xr:uid="{00000000-0006-0000-0100-000008000000}">
      <text>
        <r>
          <rPr>
            <sz val="10"/>
            <color rgb="FF000000"/>
            <rFont val="Arial"/>
            <scheme val="minor"/>
          </rPr>
          <t>======
ID#AAABI-hrOSM
HP    (2024-03-08 17:32:50)
no cuenta. Esta incluido en el ensamble columna DM</t>
        </r>
      </text>
    </comment>
  </commentList>
  <extLst>
    <ext xmlns:r="http://schemas.openxmlformats.org/officeDocument/2006/relationships" uri="GoogleSheetsCustomDataVersion2">
      <go:sheetsCustomData xmlns:go="http://customooxmlschemas.google.com/" r:id="rId1" roundtripDataSignature="AMtx7mg+HIUD+RAjh/wP7BuXeMNQlbETRA=="/>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IB</author>
  </authors>
  <commentList>
    <comment ref="J3" authorId="0" shapeId="0" xr:uid="{C6B60408-E2B3-41E5-867D-D871718F1031}">
      <text>
        <r>
          <rPr>
            <b/>
            <sz val="9"/>
            <color indexed="81"/>
            <rFont val="Tahoma"/>
            <family val="2"/>
          </rPr>
          <t>IB:</t>
        </r>
        <r>
          <rPr>
            <sz val="9"/>
            <color indexed="81"/>
            <rFont val="Tahoma"/>
            <family val="2"/>
          </rPr>
          <t xml:space="preserve">
Independientemente de como se informe.
Si el estudio es de dieta y aparece ganado, no es sobre conflicto o depredación porque el puma es carroñero y puede no haber matado al ganado
We defined puma–livestock conflict as ‘present’ when the authors of a study, regardless of the source of information, reported depredation of livestock by puma, and as ‘absent’ when a study did not report any livestock attacks by pumas. We then analysed each study in which conflict was present to extract information on the techniques employed to collect data and on all factors affecting the presence of conflict.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t>
        </r>
      </text>
    </comment>
    <comment ref="J6" authorId="0" shapeId="0" xr:uid="{6A615FF5-684E-464A-B3E4-22BE70E0000E}">
      <text>
        <r>
          <rPr>
            <b/>
            <sz val="9"/>
            <color indexed="81"/>
            <rFont val="Tahoma"/>
            <family val="2"/>
          </rPr>
          <t>IB:</t>
        </r>
        <r>
          <rPr>
            <sz val="9"/>
            <color indexed="81"/>
            <rFont val="Tahoma"/>
            <family val="2"/>
          </rPr>
          <t xml:space="preserve">
seria actitudes frente al puma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D78" authorId="0" shapeId="0" xr:uid="{00000000-0006-0000-0400-000002000000}">
      <text>
        <r>
          <rPr>
            <sz val="10"/>
            <color rgb="FF000000"/>
            <rFont val="Arial"/>
            <scheme val="minor"/>
          </rPr>
          <t>======
ID#AAABI-hrOJ0
HP    (2024-03-08 17:32:50)
fauna de Rio Lujan zona</t>
        </r>
      </text>
    </comment>
    <comment ref="C79" authorId="0" shapeId="0" xr:uid="{00000000-0006-0000-0400-000001000000}">
      <text>
        <r>
          <rPr>
            <sz val="10"/>
            <color rgb="FF000000"/>
            <rFont val="Arial"/>
            <scheme val="minor"/>
          </rPr>
          <t>======
ID#AAABI-hrONQ
HP    (2024-03-08 17:32:50)
hicieron abundancia relativa y densidad absoluta</t>
        </r>
      </text>
    </comment>
  </commentList>
  <extLst>
    <ext xmlns:r="http://schemas.openxmlformats.org/officeDocument/2006/relationships" uri="GoogleSheetsCustomDataVersion2">
      <go:sheetsCustomData xmlns:go="http://customooxmlschemas.google.com/" r:id="rId1" roundtripDataSignature="AMtx7misLzLKIDDCaQzRAw7Q4QEXvmxYrQ=="/>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A36" authorId="0" shapeId="0" xr:uid="{00000000-0006-0000-0500-000004000000}">
      <text>
        <r>
          <rPr>
            <sz val="10"/>
            <color rgb="FF000000"/>
            <rFont val="Arial"/>
            <scheme val="minor"/>
          </rPr>
          <t>======
ID#AAABI-hrOGk
    (2022-07-31 16:54:42)
no detalla el origen de los animales
	-Ian Barbe</t>
        </r>
      </text>
    </comment>
    <comment ref="B64" authorId="0" shapeId="0" xr:uid="{00000000-0006-0000-0500-000003000000}">
      <text>
        <r>
          <rPr>
            <sz val="10"/>
            <color rgb="FF000000"/>
            <rFont val="Arial"/>
            <scheme val="minor"/>
          </rPr>
          <t>======
ID#AAABI-hrOMI
    (2022-07-31 16:54:42)
no detalla los trabajos del review
	-Ian Barbe</t>
        </r>
      </text>
    </comment>
    <comment ref="M76" authorId="0" shapeId="0" xr:uid="{00000000-0006-0000-0500-000006000000}">
      <text>
        <r>
          <rPr>
            <sz val="10"/>
            <color rgb="FF000000"/>
            <rFont val="Arial"/>
            <scheme val="minor"/>
          </rPr>
          <t>======
ID#AAABI-YZltg
    (2022-07-31 16:54:42)
sumar el de caba como buenos aires
	-Ian Barbe</t>
        </r>
      </text>
    </comment>
    <comment ref="L78" authorId="0" shapeId="0" xr:uid="{00000000-0006-0000-0500-000001000000}">
      <text>
        <r>
          <rPr>
            <sz val="10"/>
            <color rgb="FF000000"/>
            <rFont val="Arial"/>
            <scheme val="minor"/>
          </rPr>
          <t>======
ID#AAABI-hrOE4
HP    (2024-03-08 17:32:50)
fauna de Rio Lujan zona</t>
        </r>
      </text>
    </comment>
    <comment ref="B130" authorId="0" shapeId="0" xr:uid="{00000000-0006-0000-0500-000005000000}">
      <text>
        <r>
          <rPr>
            <sz val="10"/>
            <color rgb="FF000000"/>
            <rFont val="Arial"/>
            <scheme val="minor"/>
          </rPr>
          <t>======
ID#AAABI-hrORs
    (2022-07-31 16:54:42)
puedo contar de donde son las muestras?
	-Ian Barbe</t>
        </r>
      </text>
    </comment>
    <comment ref="B160" authorId="0" shapeId="0" xr:uid="{00000000-0006-0000-0500-000002000000}">
      <text>
        <r>
          <rPr>
            <sz val="10"/>
            <color rgb="FF000000"/>
            <rFont val="Arial"/>
            <scheme val="minor"/>
          </rPr>
          <t>======
ID#AAABI-hrOKs
    (2022-07-31 16:54:42)
se usan sus citas aparte
	-Ian Barbe</t>
        </r>
      </text>
    </comment>
  </commentList>
  <extLst>
    <ext xmlns:r="http://schemas.openxmlformats.org/officeDocument/2006/relationships" uri="GoogleSheetsCustomDataVersion2">
      <go:sheetsCustomData xmlns:go="http://customooxmlschemas.google.com/" r:id="rId1" roundtripDataSignature="AMtx7mgiaoHsENYhw6T3S8rJHpnndJUVQw=="/>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E2" authorId="0" shapeId="0" xr:uid="{00000000-0006-0000-0600-000007000000}">
      <text>
        <r>
          <rPr>
            <sz val="10"/>
            <color rgb="FF000000"/>
            <rFont val="Arial"/>
            <scheme val="minor"/>
          </rPr>
          <t>======
ID#AAABI-hrORc
HP    (2024-03-08 17:32:50)
LOS DE PRESENCIA LOS PASO A DISTRIBUCION. 
No, analizar cada caso. Los que dan un gradiente es distribucion</t>
        </r>
      </text>
    </comment>
    <comment ref="G2" authorId="0" shapeId="0" xr:uid="{00000000-0006-0000-0600-000004000000}">
      <text>
        <r>
          <rPr>
            <sz val="10"/>
            <color rgb="FF000000"/>
            <rFont val="Arial"/>
            <scheme val="minor"/>
          </rPr>
          <t>======
ID#AAABI-hrOTg
HP    (2024-03-08 17:32:50)
si es una especie vs la otra.
Ver de renombrar DEMOGRAFIA
Body mas y estado reproductivo? Donde entra?</t>
        </r>
      </text>
    </comment>
    <comment ref="I2" authorId="0" shapeId="0" xr:uid="{00000000-0006-0000-0600-000005000000}">
      <text>
        <r>
          <rPr>
            <sz val="10"/>
            <color rgb="FF000000"/>
            <rFont val="Arial"/>
            <scheme val="minor"/>
          </rPr>
          <t>======
ID#AAABI-hrOSs
HP    (2024-03-08 17:32:50)
coeficientes de comunidades. Métricas de comunidades. Solapamamiento, redes troficas.
RELACIONES TROFICAS</t>
        </r>
      </text>
    </comment>
    <comment ref="J2" authorId="0" shapeId="0" xr:uid="{00000000-0006-0000-0600-00001D000000}">
      <text>
        <r>
          <rPr>
            <sz val="10"/>
            <color rgb="FF000000"/>
            <rFont val="Arial"/>
            <scheme val="minor"/>
          </rPr>
          <t>======
ID#AAABI-hrOBU
HP    (2024-03-08 17:32:50)
competencia intragremio</t>
        </r>
      </text>
    </comment>
    <comment ref="K2" authorId="0" shapeId="0" xr:uid="{00000000-0006-0000-0600-00002B000000}">
      <text>
        <r>
          <rPr>
            <sz val="10"/>
            <color rgb="FF000000"/>
            <rFont val="Arial"/>
            <scheme val="minor"/>
          </rPr>
          <t>======
ID#AAABI-YZltw
HP    (2024-03-08 17:32:50)
SI TENGO DISTRIBUCION Y USO DE HABITAT. VA USO DE HABITAT Y NO DISTRIBUCION</t>
        </r>
      </text>
    </comment>
    <comment ref="M2" authorId="0" shapeId="0" xr:uid="{00000000-0006-0000-0600-00000A000000}">
      <text>
        <r>
          <rPr>
            <sz val="10"/>
            <color rgb="FF000000"/>
            <rFont val="Arial"/>
            <scheme val="minor"/>
          </rPr>
          <t>======
ID#AAABI-hrOMs
HP    (2024-03-08 17:32:50)
datos gps de moviemiento en distancia del puma</t>
        </r>
      </text>
    </comment>
    <comment ref="E3" authorId="0" shapeId="0" xr:uid="{00000000-0006-0000-0600-000032000000}">
      <text>
        <r>
          <rPr>
            <sz val="10"/>
            <color rgb="FF000000"/>
            <rFont val="Arial"/>
            <scheme val="minor"/>
          </rPr>
          <t>======
ID#AAABI-hrOUM
Ian Barbe    (2022-09-19 17:22:26)
contrastada con pumas capturados en jualas, atropellamientos, avistajes</t>
        </r>
      </text>
    </comment>
    <comment ref="G11" authorId="0" shapeId="0" xr:uid="{00000000-0006-0000-0600-000031000000}">
      <text>
        <r>
          <rPr>
            <sz val="10"/>
            <color rgb="FF000000"/>
            <rFont val="Arial"/>
            <scheme val="minor"/>
          </rPr>
          <t>======
ID#AAABI-hrOP8
Ian Barbe    (2022-09-19 19:14:22)
estructura de edades</t>
        </r>
      </text>
    </comment>
    <comment ref="N29" authorId="0" shapeId="0" xr:uid="{00000000-0006-0000-0600-00003E000000}">
      <text>
        <r>
          <rPr>
            <sz val="10"/>
            <color rgb="FF000000"/>
            <rFont val="Arial"/>
            <scheme val="minor"/>
          </rPr>
          <t>======
ID#AAABI-hrOBs
    (2022-07-31 16:54:42)
encuestan sobre predacion de puma sobre ganado
	-Ian Barbe</t>
        </r>
      </text>
    </comment>
    <comment ref="N30" authorId="0" shapeId="0" xr:uid="{00000000-0006-0000-0600-00003D000000}">
      <text>
        <r>
          <rPr>
            <sz val="10"/>
            <color rgb="FF000000"/>
            <rFont val="Arial"/>
            <scheme val="minor"/>
          </rPr>
          <t>======
ID#AAABI-YZlvI
    (2022-07-31 16:54:42)
estimaron la tasa de predacion del puma sobre ganado yendo al campo
	-Ian Barbe</t>
        </r>
      </text>
    </comment>
    <comment ref="AO36" authorId="0" shapeId="0" xr:uid="{00000000-0006-0000-0600-000038000000}">
      <text>
        <r>
          <rPr>
            <sz val="10"/>
            <color rgb="FF000000"/>
            <rFont val="Arial"/>
            <scheme val="minor"/>
          </rPr>
          <t>======
ID#AAABI-hrOSg
    (2022-07-31 16:54:42)
no detalla el origen de los animales
	-Ian Barbe</t>
        </r>
      </text>
    </comment>
    <comment ref="M45" authorId="0" shapeId="0" xr:uid="{00000000-0006-0000-0600-000030000000}">
      <text>
        <r>
          <rPr>
            <sz val="10"/>
            <color rgb="FF000000"/>
            <rFont val="Arial"/>
            <scheme val="minor"/>
          </rPr>
          <t>======
ID#AAABI-hrOH8
Ian Barbe    (2022-09-23 20:22:45)
Pumas in Bolivia moved significantly shorter distances than pumas in Argentina and those for Belize were intermediate (mean lA
MMDM ? SD, n = 3; Bolivia: 1.827 ? 0.186 km; Belize: 5.263 ? 1.034 km; Argentina: 6.953 ? 0.297 km).
------
ID#AAABI-hrOIA
Ian Barbe    (2022-09-23 20:22:53)
Movimiento entre camaras</t>
        </r>
      </text>
    </comment>
    <comment ref="G55" authorId="0" shapeId="0" xr:uid="{00000000-0006-0000-0600-000037000000}">
      <text>
        <r>
          <rPr>
            <sz val="10"/>
            <color rgb="FF000000"/>
            <rFont val="Arial"/>
            <scheme val="minor"/>
          </rPr>
          <t>======
ID#AAABI-hrOT8
    (2022-07-31 16:54:42)
proporcion de sexos y especies
	-Ian Barbe
se obtiene population data: identidad de la especie, distinguir individuos y determinar su sexo
	-Ian Barbe</t>
        </r>
      </text>
    </comment>
    <comment ref="D57" authorId="0" shapeId="0" xr:uid="{00000000-0006-0000-0600-00003A000000}">
      <text>
        <r>
          <rPr>
            <sz val="10"/>
            <color rgb="FF000000"/>
            <rFont val="Arial"/>
            <scheme val="minor"/>
          </rPr>
          <t>======
ID#AAABI-YZlwg
    (2022-07-31 16:54:42)
o modelos de distribucion aplica a uso de habitat? The distribution models showed that the most probable variables for predicting conflicts were the distance from the roads, livestock density and the proportion of anthropized areas.
	-Ian Barbe
Conflict probability distribution models</t>
        </r>
      </text>
    </comment>
    <comment ref="K57" authorId="0" shapeId="0" xr:uid="{00000000-0006-0000-0600-00003C000000}">
      <text>
        <r>
          <rPr>
            <sz val="10"/>
            <color rgb="FF000000"/>
            <rFont val="Arial"/>
            <scheme val="minor"/>
          </rPr>
          <t>======
ID#AAABI-YZlsw
    (2022-07-31 16:54:42)
Modelos de distribucion espacial
	-Ian Barbe</t>
        </r>
      </text>
    </comment>
    <comment ref="K58" authorId="0" shapeId="0" xr:uid="{00000000-0006-0000-0600-000033000000}">
      <text>
        <r>
          <rPr>
            <sz val="10"/>
            <color rgb="FF000000"/>
            <rFont val="Arial"/>
            <scheme val="minor"/>
          </rPr>
          <t>======
ID#AAABI-hrOKY
    (2022-07-31 16:54:42)
Para mi esto es uso de habitat nomas: we developed a rule-basedhabitat model in a Geographic Information System (GIS) to predict the distribution of puma habitat at a regionalscale in Patagonia.
	-Ian Barbe</t>
        </r>
      </text>
    </comment>
    <comment ref="I61" authorId="0" shapeId="0" xr:uid="{00000000-0006-0000-0600-000024000000}">
      <text>
        <r>
          <rPr>
            <sz val="10"/>
            <color rgb="FF000000"/>
            <rFont val="Arial"/>
            <scheme val="minor"/>
          </rPr>
          <t>======
ID#AAABI-YZlws
HP    (2024-03-08 17:32:50)
ven la relacion puma- vicuña guanaco y condor</t>
        </r>
      </text>
    </comment>
    <comment ref="A62" authorId="0" shapeId="0" xr:uid="{00000000-0006-0000-0600-000036000000}">
      <text>
        <r>
          <rPr>
            <sz val="10"/>
            <color rgb="FF000000"/>
            <rFont val="Arial"/>
            <scheme val="minor"/>
          </rPr>
          <t>======
ID#AAABI-hrORE
    (2022-07-31 16:54:42)
interaccion espacial y temporal con otras especies de carnivoros
	-Ian Barbe</t>
        </r>
      </text>
    </comment>
    <comment ref="D62" authorId="0" shapeId="0" xr:uid="{00000000-0006-0000-0600-00003F000000}">
      <text>
        <r>
          <rPr>
            <sz val="10"/>
            <color rgb="FF000000"/>
            <rFont val="Arial"/>
            <scheme val="minor"/>
          </rPr>
          <t>======
ID#AAABI-hrOA4
    (2022-07-31 16:54:42)
interaccion espacial y temporal con otras especies de carnivoros
	-Ian Barbe
en realidad esto lo evalua en el modelo de ocupacion?
	-Ian Barbe
diferencia entre uso de habitat y modelo de ocupacion? no se tocan?
	-Ian Barbe
en realidad analizan el uso de habitat para crear el modelo de ocupacion o algo asi
	-Ian Barbe</t>
        </r>
      </text>
    </comment>
    <comment ref="K62" authorId="0" shapeId="0" xr:uid="{00000000-0006-0000-0600-000039000000}">
      <text>
        <r>
          <rPr>
            <sz val="10"/>
            <color rgb="FF000000"/>
            <rFont val="Arial"/>
            <scheme val="minor"/>
          </rPr>
          <t>======
ID#AAABI-hrOTo
    (2022-07-31 16:54:42)
usan modelos de ocuàcion: Single-species occupancy models have been widelyused in camera-trap studies to determine wildlife speciesoccurrence and distribution
	-Ian Barbe</t>
        </r>
      </text>
    </comment>
    <comment ref="AP64" authorId="0" shapeId="0" xr:uid="{00000000-0006-0000-0600-000034000000}">
      <text>
        <r>
          <rPr>
            <sz val="10"/>
            <color rgb="FF000000"/>
            <rFont val="Arial"/>
            <scheme val="minor"/>
          </rPr>
          <t>======
ID#AAABI-hrOEo
    (2022-07-31 16:54:42)
no detalla los trabajos del review
	-Ian Barbe</t>
        </r>
      </text>
    </comment>
    <comment ref="N66" authorId="0" shapeId="0" xr:uid="{00000000-0006-0000-0600-00000D000000}">
      <text>
        <r>
          <rPr>
            <sz val="10"/>
            <color rgb="FF000000"/>
            <rFont val="Arial"/>
            <scheme val="minor"/>
          </rPr>
          <t>======
ID#AAABI-hrOLE
HP    (2024-03-08 17:32:50)
retiraron los huevos de los nidos</t>
        </r>
      </text>
    </comment>
    <comment ref="I75" authorId="0" shapeId="0" xr:uid="{00000000-0006-0000-0600-000001000000}">
      <text>
        <r>
          <rPr>
            <sz val="10"/>
            <color rgb="FF000000"/>
            <rFont val="Arial"/>
            <scheme val="minor"/>
          </rPr>
          <t>======
ID#AAABI-hrOUk
HP    (2024-03-08 17:32:50)
estructura trofica de la comunidad de carnivoros y sus presas en patagonia y españa</t>
        </r>
      </text>
    </comment>
    <comment ref="AA78" authorId="0" shapeId="0" xr:uid="{00000000-0006-0000-0600-000009000000}">
      <text>
        <r>
          <rPr>
            <sz val="10"/>
            <color rgb="FF000000"/>
            <rFont val="Arial"/>
            <scheme val="minor"/>
          </rPr>
          <t>======
ID#AAABI-hrONo
HP    (2024-03-08 17:32:50)
fauna de Rio Lujan zona</t>
        </r>
      </text>
    </comment>
    <comment ref="B79" authorId="0" shapeId="0" xr:uid="{00000000-0006-0000-0600-000021000000}">
      <text>
        <r>
          <rPr>
            <sz val="10"/>
            <color rgb="FF000000"/>
            <rFont val="Arial"/>
            <scheme val="minor"/>
          </rPr>
          <t>======
ID#AAABI-YZlyA
HP    (2024-03-08 17:32:50)
hicieron abundancia relativa y densidad absoluta</t>
        </r>
      </text>
    </comment>
    <comment ref="I80" authorId="0" shapeId="0" xr:uid="{00000000-0006-0000-0600-00002F000000}">
      <text>
        <r>
          <rPr>
            <sz val="10"/>
            <color rgb="FF000000"/>
            <rFont val="Arial"/>
            <scheme val="minor"/>
          </rPr>
          <t>======
ID#AAABI-YZlsg
HP    (2024-03-08 17:32:50)
Potencial de depredación intragrande (IGP) y matanza interespecífica (IK) en los carnívoros terrestres sudamericanos</t>
        </r>
      </text>
    </comment>
    <comment ref="M83" authorId="0" shapeId="0" xr:uid="{00000000-0006-0000-0600-000029000000}">
      <text>
        <r>
          <rPr>
            <sz val="10"/>
            <color rgb="FF000000"/>
            <rFont val="Arial"/>
            <scheme val="minor"/>
          </rPr>
          <t>======
ID#AAABI-YZluU
HP    (2024-03-08 17:32:50)
expresan en metros por hora</t>
        </r>
      </text>
    </comment>
    <comment ref="D85" authorId="0" shapeId="0" xr:uid="{00000000-0006-0000-0600-000018000000}">
      <text>
        <r>
          <rPr>
            <sz val="10"/>
            <color rgb="FF000000"/>
            <rFont val="Arial"/>
            <scheme val="minor"/>
          </rPr>
          <t>======
ID#AAABI-hrOEk
HP    (2024-03-08 17:32:50)
logica de vinculacion a un tipo de habitat entre varrios en estudio</t>
        </r>
      </text>
    </comment>
    <comment ref="I85" authorId="0" shapeId="0" xr:uid="{00000000-0006-0000-0600-000023000000}">
      <text>
        <r>
          <rPr>
            <sz val="10"/>
            <color rgb="FF000000"/>
            <rFont val="Arial"/>
            <scheme val="minor"/>
          </rPr>
          <t>======
ID#AAABI-YZlx4
HP    (2024-03-08 17:32:50)
respuestas predador-presa</t>
        </r>
      </text>
    </comment>
    <comment ref="K85" authorId="0" shapeId="0" xr:uid="{00000000-0006-0000-0600-000028000000}">
      <text>
        <r>
          <rPr>
            <sz val="10"/>
            <color rgb="FF000000"/>
            <rFont val="Arial"/>
            <scheme val="minor"/>
          </rPr>
          <t>======
ID#AAABI-YZlvM
HP    (2024-03-08 17:32:50)
con dudas pero lo pongo distribucion porque esta vinculada a un habitat sin ser un estudio de uso de habitat</t>
        </r>
      </text>
    </comment>
    <comment ref="I87" authorId="0" shapeId="0" xr:uid="{00000000-0006-0000-0600-000013000000}">
      <text>
        <r>
          <rPr>
            <sz val="10"/>
            <color rgb="FF000000"/>
            <rFont val="Arial"/>
            <scheme val="minor"/>
          </rPr>
          <t>======
ID#AAABI-hrOHE
HP    (2024-03-08 17:32:50)
respuesta predador-presa</t>
        </r>
      </text>
    </comment>
    <comment ref="M87" authorId="0" shapeId="0" xr:uid="{00000000-0006-0000-0600-000017000000}">
      <text>
        <r>
          <rPr>
            <sz val="10"/>
            <color rgb="FF000000"/>
            <rFont val="Arial"/>
            <scheme val="minor"/>
          </rPr>
          <t>======
ID#AAABI-hrOFY
HP    (2024-03-08 17:32:50)
no da datos de nmovilidad</t>
        </r>
      </text>
    </comment>
    <comment ref="I91" authorId="0" shapeId="0" xr:uid="{00000000-0006-0000-0600-000010000000}">
      <text>
        <r>
          <rPr>
            <sz val="10"/>
            <color rgb="FF000000"/>
            <rFont val="Arial"/>
            <scheme val="minor"/>
          </rPr>
          <t>======
ID#AAABI-hrOIY
HP    (2024-03-08 17:32:50)
interaccion trofica entre carnivoros en areas con mas nativas y mas exoticas</t>
        </r>
      </text>
    </comment>
    <comment ref="K94" authorId="0" shapeId="0" xr:uid="{00000000-0006-0000-0600-000026000000}">
      <text>
        <r>
          <rPr>
            <sz val="10"/>
            <color rgb="FF000000"/>
            <rFont val="Arial"/>
            <scheme val="minor"/>
          </rPr>
          <t>======
ID#AAABI-YZlvY
HP    (2024-03-08 17:32:50)
arman mapa de distribucion</t>
        </r>
      </text>
    </comment>
    <comment ref="D95" authorId="0" shapeId="0" xr:uid="{00000000-0006-0000-0600-000022000000}">
      <text>
        <r>
          <rPr>
            <sz val="10"/>
            <color rgb="FF000000"/>
            <rFont val="Arial"/>
            <scheme val="minor"/>
          </rPr>
          <t>======
ID#AAABI-YZlx8
HP    (2024-03-08 17:32:50)
ocurrencia respecto a variables del habitat</t>
        </r>
      </text>
    </comment>
    <comment ref="D97" authorId="0" shapeId="0" xr:uid="{00000000-0006-0000-0600-00001A000000}">
      <text>
        <r>
          <rPr>
            <sz val="10"/>
            <color rgb="FF000000"/>
            <rFont val="Arial"/>
            <scheme val="minor"/>
          </rPr>
          <t>======
ID#AAABI-hrODI
HP    (2024-03-08 17:32:50)
es selección de habitat</t>
        </r>
      </text>
    </comment>
    <comment ref="I97" authorId="0" shapeId="0" xr:uid="{00000000-0006-0000-0600-00001B000000}">
      <text>
        <r>
          <rPr>
            <sz val="10"/>
            <color rgb="FF000000"/>
            <rFont val="Arial"/>
            <scheme val="minor"/>
          </rPr>
          <t>======
ID#AAABI-hrOC0
HP    (2024-03-08 17:32:50)
analizan interaccion predador presa puma vicuña hipotesis prey catchability o ambush habitat</t>
        </r>
      </text>
    </comment>
    <comment ref="I103" authorId="0" shapeId="0" xr:uid="{00000000-0006-0000-0600-000011000000}">
      <text>
        <r>
          <rPr>
            <sz val="10"/>
            <color rgb="FF000000"/>
            <rFont val="Arial"/>
            <scheme val="minor"/>
          </rPr>
          <t>======
ID#AAABI-hrOHI
HP    (2024-03-08 17:32:50)
estudian como la interaccion entre carnivoros afecta sus distribuciones. Buscan ver si hay competencia intragremio</t>
        </r>
      </text>
    </comment>
    <comment ref="D110" authorId="0" shapeId="0" xr:uid="{00000000-0006-0000-0600-00002E000000}">
      <text>
        <r>
          <rPr>
            <sz val="10"/>
            <color rgb="FF000000"/>
            <rFont val="Arial"/>
            <scheme val="minor"/>
          </rPr>
          <t>======
ID#AAABI-YZlsk
HP    (2024-03-08 17:32:50)
en realidad es intensidad de uso de sitios en el parque</t>
        </r>
      </text>
    </comment>
    <comment ref="D112" authorId="0" shapeId="0" xr:uid="{00000000-0006-0000-0600-000003000000}">
      <text>
        <r>
          <rPr>
            <sz val="10"/>
            <color rgb="FF000000"/>
            <rFont val="Arial"/>
            <scheme val="minor"/>
          </rPr>
          <t>======
ID#AAABI-hrOT4
HP    (2024-03-08 17:32:50)
selección de habitat con PCA</t>
        </r>
      </text>
    </comment>
    <comment ref="I113" authorId="0" shapeId="0" xr:uid="{00000000-0006-0000-0600-00000F000000}">
      <text>
        <r>
          <rPr>
            <sz val="10"/>
            <color rgb="FF000000"/>
            <rFont val="Arial"/>
            <scheme val="minor"/>
          </rPr>
          <t>======
ID#AAABI-hrOJo
HP    (2024-03-08 17:32:50)
coompetencia entre 3 especies de carnivoros</t>
        </r>
      </text>
    </comment>
    <comment ref="D117" authorId="0" shapeId="0" xr:uid="{00000000-0006-0000-0600-00000B000000}">
      <text>
        <r>
          <rPr>
            <sz val="10"/>
            <color rgb="FF000000"/>
            <rFont val="Arial"/>
            <scheme val="minor"/>
          </rPr>
          <t>======
ID#AAABI-hrOME
HP    (2024-03-08 17:32:50)
utiliza variables de selección de habitat o comparacion entre usos en distintos habitats</t>
        </r>
      </text>
    </comment>
    <comment ref="K117" authorId="0" shapeId="0" xr:uid="{00000000-0006-0000-0600-000020000000}">
      <text>
        <r>
          <rPr>
            <sz val="10"/>
            <color rgb="FF000000"/>
            <rFont val="Arial"/>
            <scheme val="minor"/>
          </rPr>
          <t>======
ID#AAABI-YZlyQ
HP    (2024-03-08 17:32:50)
Describe en que ambientes se localizan los registros de la especie. Sin ningun tipo de analisis de selección de habitat</t>
        </r>
      </text>
    </comment>
    <comment ref="I120" authorId="0" shapeId="0" xr:uid="{00000000-0006-0000-0600-000016000000}">
      <text>
        <r>
          <rPr>
            <sz val="10"/>
            <color rgb="FF000000"/>
            <rFont val="Arial"/>
            <scheme val="minor"/>
          </rPr>
          <t>======
ID#AAABI-hrOFk
HP    (2024-03-08 17:32:50)
se evaluó la competencia con el jaguar</t>
        </r>
      </text>
    </comment>
    <comment ref="AP130" authorId="0" shapeId="0" xr:uid="{00000000-0006-0000-0600-00003B000000}">
      <text>
        <r>
          <rPr>
            <sz val="10"/>
            <color rgb="FF000000"/>
            <rFont val="Arial"/>
            <scheme val="minor"/>
          </rPr>
          <t>======
ID#AAABI-YZlxE
    (2022-07-31 16:54:42)
puedo contar de donde son las muestras?
	-Ian Barbe</t>
        </r>
      </text>
    </comment>
    <comment ref="G131" authorId="0" shapeId="0" xr:uid="{00000000-0006-0000-0600-00001E000000}">
      <text>
        <r>
          <rPr>
            <sz val="10"/>
            <color rgb="FF000000"/>
            <rFont val="Arial"/>
            <scheme val="minor"/>
          </rPr>
          <t>======
ID#AAABI-YZly8
HP    (2024-03-08 17:32:50)
variaciones morfologicas de puma deacuerdo a region geografica</t>
        </r>
      </text>
    </comment>
    <comment ref="I135" authorId="0" shapeId="0" xr:uid="{00000000-0006-0000-0600-000014000000}">
      <text>
        <r>
          <rPr>
            <sz val="10"/>
            <color rgb="FF000000"/>
            <rFont val="Arial"/>
            <scheme val="minor"/>
          </rPr>
          <t>======
ID#AAABI-hrOG4
HP    (2024-03-08 17:32:50)
estrategias antipredacion de guanaco</t>
        </r>
      </text>
    </comment>
    <comment ref="D141" authorId="0" shapeId="0" xr:uid="{00000000-0006-0000-0600-00002C000000}">
      <text>
        <r>
          <rPr>
            <sz val="10"/>
            <color rgb="FF000000"/>
            <rFont val="Arial"/>
            <scheme val="minor"/>
          </rPr>
          <t>======
ID#AAABI-YZlto
HP    (2024-03-08 17:32:50)
modelado de nicho ecologico</t>
        </r>
      </text>
    </comment>
    <comment ref="K141" authorId="0" shapeId="0" xr:uid="{00000000-0006-0000-0600-000008000000}">
      <text>
        <r>
          <rPr>
            <sz val="10"/>
            <color rgb="FF000000"/>
            <rFont val="Arial"/>
            <scheme val="minor"/>
          </rPr>
          <t>======
ID#AAABI-hrOQk
HP    (2024-03-08 17:32:50)
modelado de nicho ecologico</t>
        </r>
      </text>
    </comment>
    <comment ref="E150" authorId="0" shapeId="0" xr:uid="{00000000-0006-0000-0600-000002000000}">
      <text>
        <r>
          <rPr>
            <sz val="10"/>
            <color rgb="FF000000"/>
            <rFont val="Arial"/>
            <scheme val="minor"/>
          </rPr>
          <t>======
ID#AAABI-hrOUU
HP    (2024-03-08 17:32:50)
es presencia</t>
        </r>
      </text>
    </comment>
    <comment ref="E151" authorId="0" shapeId="0" xr:uid="{00000000-0006-0000-0600-00001C000000}">
      <text>
        <r>
          <rPr>
            <sz val="10"/>
            <color rgb="FF000000"/>
            <rFont val="Arial"/>
            <scheme val="minor"/>
          </rPr>
          <t>======
ID#AAABI-hrOBo
HP    (2024-03-08 17:32:50)
es presencia</t>
        </r>
      </text>
    </comment>
    <comment ref="AP160" authorId="0" shapeId="0" xr:uid="{00000000-0006-0000-0600-000035000000}">
      <text>
        <r>
          <rPr>
            <sz val="10"/>
            <color rgb="FF000000"/>
            <rFont val="Arial"/>
            <scheme val="minor"/>
          </rPr>
          <t>======
ID#AAABI-hrOQQ
    (2022-07-31 16:54:42)
se usan sus citas aparte
	-Ian Barbe</t>
        </r>
      </text>
    </comment>
    <comment ref="F165" authorId="0" shapeId="0" xr:uid="{00000000-0006-0000-0600-00000E000000}">
      <text>
        <r>
          <rPr>
            <sz val="10"/>
            <color rgb="FF000000"/>
            <rFont val="Arial"/>
            <scheme val="minor"/>
          </rPr>
          <t>======
ID#AAABI-hrOKk
HP    (2024-03-08 17:32:50)
interaccion entre vicuña guanaco y la presion de caza del puma</t>
        </r>
      </text>
    </comment>
    <comment ref="E172" authorId="0" shapeId="0" xr:uid="{00000000-0006-0000-0600-00002D000000}">
      <text>
        <r>
          <rPr>
            <sz val="10"/>
            <color rgb="FF000000"/>
            <rFont val="Arial"/>
            <scheme val="minor"/>
          </rPr>
          <t>======
ID#AAABI-YZls4
HP    (2024-03-08 17:32:50)
LOS DE PRESENCIA LOS PASO A DISTRIBUCION. 
No, analizar cada caso. Los que dan un gradiente es distribucion</t>
        </r>
      </text>
    </comment>
    <comment ref="G172" authorId="0" shapeId="0" xr:uid="{00000000-0006-0000-0600-00000C000000}">
      <text>
        <r>
          <rPr>
            <sz val="10"/>
            <color rgb="FF000000"/>
            <rFont val="Arial"/>
            <scheme val="minor"/>
          </rPr>
          <t>======
ID#AAABI-hrOLg
HP    (2024-03-08 17:32:50)
si es una especie vs la otra.
Ver de renombrar DEMOGRAFIA
Body mas y estado reproductivo? Donde entra?</t>
        </r>
      </text>
    </comment>
    <comment ref="I172" authorId="0" shapeId="0" xr:uid="{00000000-0006-0000-0600-000027000000}">
      <text>
        <r>
          <rPr>
            <sz val="10"/>
            <color rgb="FF000000"/>
            <rFont val="Arial"/>
            <scheme val="minor"/>
          </rPr>
          <t>======
ID#AAABI-YZlvc
HP    (2024-03-08 17:32:50)
coeficientes de comunidades. Métricas de comunidades. Solapamamiento, redes troficas.
RELACIONES TROFICAS</t>
        </r>
      </text>
    </comment>
    <comment ref="J172" authorId="0" shapeId="0" xr:uid="{00000000-0006-0000-0600-00001F000000}">
      <text>
        <r>
          <rPr>
            <sz val="10"/>
            <color rgb="FF000000"/>
            <rFont val="Arial"/>
            <scheme val="minor"/>
          </rPr>
          <t>======
ID#AAABI-YZlyc
HP    (2024-03-08 17:32:50)
competencia intragremio</t>
        </r>
      </text>
    </comment>
    <comment ref="K172" authorId="0" shapeId="0" xr:uid="{00000000-0006-0000-0600-000015000000}">
      <text>
        <r>
          <rPr>
            <sz val="10"/>
            <color rgb="FF000000"/>
            <rFont val="Arial"/>
            <scheme val="minor"/>
          </rPr>
          <t>======
ID#AAABI-hrOGQ
HP    (2024-03-08 17:32:50)
SI TENGO DISTRIBUCION Y USO DE HABITAT. VA USO DE HABITAT Y NO DISTRIBUCION</t>
        </r>
      </text>
    </comment>
    <comment ref="M172" authorId="0" shapeId="0" xr:uid="{00000000-0006-0000-0600-000006000000}">
      <text>
        <r>
          <rPr>
            <sz val="10"/>
            <color rgb="FF000000"/>
            <rFont val="Arial"/>
            <scheme val="minor"/>
          </rPr>
          <t>======
ID#AAABI-hrORg
HP    (2024-03-08 17:32:50)
datos gps de moviemiento en distancia del puma</t>
        </r>
      </text>
    </comment>
    <comment ref="Q178" authorId="0" shapeId="0" xr:uid="{00000000-0006-0000-0600-000019000000}">
      <text>
        <r>
          <rPr>
            <sz val="10"/>
            <color rgb="FF000000"/>
            <rFont val="Arial"/>
            <scheme val="minor"/>
          </rPr>
          <t>======
ID#AAABI-hrOEY
HP    (2024-03-08 17:32:50)
LOS DE PRESENCIA LOS PASO A DISTRIBUCION. 
No, analizar cada caso. Los que dan un gradiente es distribucion</t>
        </r>
      </text>
    </comment>
    <comment ref="Q179" authorId="0" shapeId="0" xr:uid="{00000000-0006-0000-0600-000025000000}">
      <text>
        <r>
          <rPr>
            <sz val="10"/>
            <color rgb="FF000000"/>
            <rFont val="Arial"/>
            <scheme val="minor"/>
          </rPr>
          <t>======
ID#AAABI-YZlwc
HP    (2024-03-08 17:32:50)
LOS DE PRESENCIA LOS PASO A DISTRIBUCION. 
No, analizar cada caso. Los que dan un gradiente es distribucion</t>
        </r>
      </text>
    </comment>
    <comment ref="Q182" authorId="0" shapeId="0" xr:uid="{00000000-0006-0000-0600-000012000000}">
      <text>
        <r>
          <rPr>
            <sz val="10"/>
            <color rgb="FF000000"/>
            <rFont val="Arial"/>
            <scheme val="minor"/>
          </rPr>
          <t>======
ID#AAABI-hrOG8
HP    (2024-03-08 17:32:50)
coeficientes de comunidades. Métricas de comunidades. Solapamamiento, redes troficas.
RELACIONES TROFICAS</t>
        </r>
      </text>
    </comment>
    <comment ref="Q183" authorId="0" shapeId="0" xr:uid="{00000000-0006-0000-0600-00002A000000}">
      <text>
        <r>
          <rPr>
            <sz val="10"/>
            <color rgb="FF000000"/>
            <rFont val="Arial"/>
            <scheme val="minor"/>
          </rPr>
          <t>======
ID#AAABI-YZluQ
HP    (2024-03-08 17:32:50)
SI TENGO DISTRIBUCION Y USO DE HABITAT. VA USO DE HABITAT Y NO DISTRIBUCION</t>
        </r>
      </text>
    </comment>
  </commentList>
  <extLst>
    <ext xmlns:r="http://schemas.openxmlformats.org/officeDocument/2006/relationships" uri="GoogleSheetsCustomDataVersion2">
      <go:sheetsCustomData xmlns:go="http://customooxmlschemas.google.com/" r:id="rId1" roundtripDataSignature="AMtx7miAvWpNlQf+nte2Of62xBBFZSa+fQ=="/>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0800-000016000000}">
      <text>
        <r>
          <rPr>
            <sz val="10"/>
            <color rgb="FF000000"/>
            <rFont val="Arial"/>
            <scheme val="minor"/>
          </rPr>
          <t>======
ID#AAABI-hrOOs
    (2022-07-31 16:54:42)
ABARCA A CUALQUIER ESTUDIO DE PREDACION DE GANADO POR PARTE DE PUMA
	-Ian Barbe
Y LOS QUE ESTUDIAN PRESION ANTROPICA PARA USO DE HABITAT DEL PUMA?
	-Ian Barbe
------
ID#AAABI-hrOOw
Ian Barbe    (2022-09-21 20:04:49)
We defined puma–livestock conflict as ‘present’ when the authors of a study, regardless of the source of information, reported depredation of livestock by puma, and as ‘absent’ when a study did not report any livestock attacks by pumas. We then analysed each study in which conflict was present to extract information on the techniques employed to collect data and on all factors affecting the presence of conflict.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t>
        </r>
      </text>
    </comment>
    <comment ref="C2" authorId="0" shapeId="0" xr:uid="{00000000-0006-0000-0800-000015000000}">
      <text>
        <r>
          <rPr>
            <sz val="10"/>
            <color rgb="FF000000"/>
            <rFont val="Arial"/>
            <scheme val="minor"/>
          </rPr>
          <t>======
ID#AAABI-hrOMM
    (2022-07-31 16:54:42)
esto vendria a estar dentro de actitudes y comportamiento,no?
	-Ian Barbe
Creo que si, es mejor para unificar
	-Ian Barbe
------
ID#AAABI-hrOMQ
Ian Barbe    (2022-09-23 17:31:59)
ESTO ES COMPORTAMIENTO
------
ID#AAABI-hrOMU
Ian Barbe    (2022-09-23 17:34:51)
Es comportamiento que se toma respecto a la presencia de puma</t>
        </r>
      </text>
    </comment>
    <comment ref="A23" authorId="0" shapeId="0" xr:uid="{00000000-0006-0000-0800-00000B000000}">
      <text>
        <r>
          <rPr>
            <sz val="10"/>
            <color rgb="FF000000"/>
            <rFont val="Arial"/>
            <scheme val="minor"/>
          </rPr>
          <t>======
ID#AAABI-hrOC4
Ian Barbe    (2022-09-22 13:52:55)
NUEVO</t>
        </r>
      </text>
    </comment>
    <comment ref="C23" authorId="0" shapeId="0" xr:uid="{00000000-0006-0000-0800-00000C000000}">
      <text>
        <r>
          <rPr>
            <sz val="10"/>
            <color rgb="FF000000"/>
            <rFont val="Arial"/>
            <scheme val="minor"/>
          </rPr>
          <t>======
ID#AAABI-hrOPA
Ian Barbe    (2022-09-21 19:29:56)
es actitud hacia el puma: Do you hunt pumas?
------
ID#AAABI-hrOPE
Ian Barbe    (2022-09-21 19:30:04)
nuevo</t>
        </r>
      </text>
    </comment>
    <comment ref="C28" authorId="0" shapeId="0" xr:uid="{00000000-0006-0000-0800-00000A000000}">
      <text>
        <r>
          <rPr>
            <sz val="10"/>
            <color rgb="FF000000"/>
            <rFont val="Arial"/>
            <scheme val="minor"/>
          </rPr>
          <t>======
ID#AAABI-hrON8
Ian Barbe    (2022-09-23 17:32:58)
Behaviors toward pumas:
Have you hunted a puma in the last year?</t>
        </r>
      </text>
    </comment>
    <comment ref="C29" authorId="0" shapeId="0" xr:uid="{00000000-0006-0000-0800-000009000000}">
      <text>
        <r>
          <rPr>
            <sz val="10"/>
            <color rgb="FF000000"/>
            <rFont val="Arial"/>
            <scheme val="minor"/>
          </rPr>
          <t>======
ID#AAABI-hrOBQ
Ian Barbe    (2022-09-23 17:50:58)
Comportamiento</t>
        </r>
      </text>
    </comment>
    <comment ref="A30" authorId="0" shapeId="0" xr:uid="{00000000-0006-0000-0800-000008000000}">
      <text>
        <r>
          <rPr>
            <sz val="10"/>
            <color rgb="FF000000"/>
            <rFont val="Arial"/>
            <scheme val="minor"/>
          </rPr>
          <t>======
ID#AAABI-YZluE
Ian Barbe    (2022-09-23 18:08:34)
informes de predacion de ganado por puma y corroboracion en campo</t>
        </r>
      </text>
    </comment>
    <comment ref="B30" authorId="0" shapeId="0" xr:uid="{00000000-0006-0000-0800-000010000000}">
      <text>
        <r>
          <rPr>
            <sz val="10"/>
            <color rgb="FF000000"/>
            <rFont val="Arial"/>
            <scheme val="minor"/>
          </rPr>
          <t>======
ID#AAABI-hrODk
    (2022-07-31 16:54:42)
rancheros percibieron al puma como una amenaza
	-Ian Barbe</t>
        </r>
      </text>
    </comment>
    <comment ref="C30" authorId="0" shapeId="0" xr:uid="{00000000-0006-0000-0800-000014000000}">
      <text>
        <r>
          <rPr>
            <sz val="10"/>
            <color rgb="FF000000"/>
            <rFont val="Arial"/>
            <scheme val="minor"/>
          </rPr>
          <t>======
ID#AAABI-hrOTM
    (2022-07-31 16:54:42)
rancheros reportaron matar puma
	-Ian Barbe
tambien hablan de enclosure de ganado
	-Ian Barbe
------
ID#AAABI-hrOTQ
Ian Barbe    (2022-09-23 18:09:21)
EN ESTE CASO LE DICEN "ACTITUD"  Y NO COMPORTAMIENTO</t>
        </r>
      </text>
    </comment>
    <comment ref="AD36" authorId="0" shapeId="0" xr:uid="{00000000-0006-0000-0800-000013000000}">
      <text>
        <r>
          <rPr>
            <sz val="10"/>
            <color rgb="FF000000"/>
            <rFont val="Arial"/>
            <scheme val="minor"/>
          </rPr>
          <t>======
ID#AAABI-hrOT0
    (2022-07-31 16:54:42)
no detalla el origen de los animales
	-Ian Barbe</t>
        </r>
      </text>
    </comment>
    <comment ref="A39" authorId="0" shapeId="0" xr:uid="{00000000-0006-0000-0800-000012000000}">
      <text>
        <r>
          <rPr>
            <sz val="10"/>
            <color rgb="FF000000"/>
            <rFont val="Arial"/>
            <scheme val="minor"/>
          </rPr>
          <t>======
ID#AAABI-hrOGY
    (2022-07-31 16:54:42)
dudo se va o no ya que buscan porcentaje de ganado en la dieta
	-Ian Barbe
------
ID#AAABI-hrOGc
Ian Barbe    (2022-09-23 19:29:20)
No porque es dieta. No informan de ataque a ganado bajo ningun metodo</t>
        </r>
      </text>
    </comment>
    <comment ref="A40" authorId="0" shapeId="0" xr:uid="{00000000-0006-0000-0800-000018000000}">
      <text>
        <r>
          <rPr>
            <sz val="10"/>
            <color rgb="FF000000"/>
            <rFont val="Arial"/>
            <scheme val="minor"/>
          </rPr>
          <t>======
ID#AAABI-YZlvs
    (2022-07-31 16:54:42)
analizan tolerancia a disturbion antropicos analizando el mapa de habitat
	-Ian Barbe
------
ID#AAABI-YZlvw
Ian Barbe    (2022-09-23 19:34:04)
NO ES CHC</t>
        </r>
      </text>
    </comment>
    <comment ref="A41" authorId="0" shapeId="0" xr:uid="{00000000-0006-0000-0800-00001B000000}">
      <text>
        <r>
          <rPr>
            <sz val="10"/>
            <color rgb="FF000000"/>
            <rFont val="Arial"/>
            <scheme val="minor"/>
          </rPr>
          <t>======
ID#AAABI-YZlvo
    (2022-07-31 16:54:42)
ANALISIS DE DIETA EN RANCHO Y OBTIENEN OVEJA
	-Ian Barbe</t>
        </r>
      </text>
    </comment>
    <comment ref="A52" authorId="0" shapeId="0" xr:uid="{00000000-0006-0000-0800-000002000000}">
      <text>
        <r>
          <rPr>
            <sz val="10"/>
            <color rgb="FF000000"/>
            <rFont val="Arial"/>
            <scheme val="minor"/>
          </rPr>
          <t>======
ID#AAABI-hrOOg
HP    (2024-03-08 17:32:50)
es percepcion del conflicto</t>
        </r>
      </text>
    </comment>
    <comment ref="AE64" authorId="0" shapeId="0" xr:uid="{00000000-0006-0000-0800-00000E000000}">
      <text>
        <r>
          <rPr>
            <sz val="10"/>
            <color rgb="FF000000"/>
            <rFont val="Arial"/>
            <scheme val="minor"/>
          </rPr>
          <t>======
ID#AAABI-hrOJU
    (2022-07-31 16:54:42)
no detalla los trabajos del review
	-Ian Barbe</t>
        </r>
      </text>
    </comment>
    <comment ref="P78" authorId="0" shapeId="0" xr:uid="{00000000-0006-0000-0800-000005000000}">
      <text>
        <r>
          <rPr>
            <sz val="10"/>
            <color rgb="FF000000"/>
            <rFont val="Arial"/>
            <scheme val="minor"/>
          </rPr>
          <t>======
ID#AAABI-hrODs
HP    (2024-03-08 17:32:50)
fauna de Rio Lujan zona</t>
        </r>
      </text>
    </comment>
    <comment ref="A119" authorId="0" shapeId="0" xr:uid="{00000000-0006-0000-0800-000001000000}">
      <text>
        <r>
          <rPr>
            <sz val="10"/>
            <color rgb="FF000000"/>
            <rFont val="Arial"/>
            <scheme val="minor"/>
          </rPr>
          <t>======
ID#AAABI-hrOPM
HP    (2024-03-08 17:32:50)
se informo de un puma que predo una oveja</t>
        </r>
      </text>
    </comment>
    <comment ref="AE130" authorId="0" shapeId="0" xr:uid="{00000000-0006-0000-0800-00001C000000}">
      <text>
        <r>
          <rPr>
            <sz val="10"/>
            <color rgb="FF000000"/>
            <rFont val="Arial"/>
            <scheme val="minor"/>
          </rPr>
          <t>======
ID#AAABI-hrOCE
    (2022-07-31 16:54:42)
puedo contar de donde son las muestras?
	-Ian Barbe</t>
        </r>
      </text>
    </comment>
    <comment ref="AE160" authorId="0" shapeId="0" xr:uid="{00000000-0006-0000-0800-000011000000}">
      <text>
        <r>
          <rPr>
            <sz val="10"/>
            <color rgb="FF000000"/>
            <rFont val="Arial"/>
            <scheme val="minor"/>
          </rPr>
          <t>======
ID#AAABI-hrODg
    (2022-07-31 16:54:42)
se usan sus citas aparte
	-Ian Barbe</t>
        </r>
      </text>
    </comment>
    <comment ref="A172" authorId="0" shapeId="0" xr:uid="{00000000-0006-0000-0800-00001D000000}">
      <text>
        <r>
          <rPr>
            <sz val="10"/>
            <color rgb="FF000000"/>
            <rFont val="Arial"/>
            <scheme val="minor"/>
          </rPr>
          <t>======
ID#AAABI-YZlsI
    (2022-07-31 16:54:42)
ABARCA A CUALQUIER ESTUDIO DE PREDACION DE GANADO POR PARTE DE PUMA
	-Ian Barbe
Y LOS QUE ESTUDIAN PRESION ANTROPICA PARA USO DE HABITAT DEL PUMA?
	-Ian Barbe
------
ID#AAABI-YZlsM
Ian Barbe    (2022-09-21 20:04:49)
We defined puma–livestock conflict as ‘present’ when the authors of a study, regardless of the source of information, reported depredation of livestock by puma, and as ‘absent’ when a study did not report any livestock attacks by pumas. We then analysed each study in which conflict was present to extract information on the techniques employed to collect data and on all factors affecting the presence of conflict.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t>
        </r>
      </text>
    </comment>
    <comment ref="C172" authorId="0" shapeId="0" xr:uid="{00000000-0006-0000-0800-00000F000000}">
      <text>
        <r>
          <rPr>
            <sz val="10"/>
            <color rgb="FF000000"/>
            <rFont val="Arial"/>
            <scheme val="minor"/>
          </rPr>
          <t>======
ID#AAABI-hrOM4
    (2022-07-31 16:54:42)
esto vendria a estar dentro de actitudes y comportamiento,no?
	-Ian Barbe
Creo que si, es mejor para unificar
	-Ian Barbe
------
ID#AAABI-hrOM8
Ian Barbe    (2022-09-23 17:31:59)
ESTO ES COMPORTAMIENTO
------
ID#AAABI-hrONA
Ian Barbe    (2022-09-23 17:34:51)
Es comportamiento que se toma respecto a la presencia de puma</t>
        </r>
      </text>
    </comment>
    <comment ref="F173" authorId="0" shapeId="0" xr:uid="{00000000-0006-0000-0800-000019000000}">
      <text>
        <r>
          <rPr>
            <sz val="10"/>
            <color rgb="FF000000"/>
            <rFont val="Arial"/>
            <scheme val="minor"/>
          </rPr>
          <t>======
ID#AAABI-YZlxw
    (2022-07-31 16:54:42)
ABARCA A CUALQUIER ESTUDIO DE PREDACION DE GANADO POR PARTE DE PUMA
	-Ian Barbe
Y LOS QUE ESTUDIAN PRESION ANTROPICA PARA USO DE HABITAT DEL PUMA?
	-Ian Barbe
------
ID#AAABI-YZlx0
Ian Barbe    (2022-09-21 20:04:49)
We defined puma–livestock conflict as ‘present’ when the authors of a study, regardless of the source of information, reported depredation of livestock by puma, and as ‘absent’ when a study did not report any livestock attacks by pumas. We then analysed each study in which conflict was present to extract information on the techniques employed to collect data and on all factors affecting the presence of conflict.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t>
        </r>
      </text>
    </comment>
    <comment ref="F175" authorId="0" shapeId="0" xr:uid="{00000000-0006-0000-0800-00000D000000}">
      <text>
        <r>
          <rPr>
            <sz val="10"/>
            <color rgb="FF000000"/>
            <rFont val="Arial"/>
            <scheme val="minor"/>
          </rPr>
          <t>======
ID#AAABI-hrOJY
    (2022-07-31 16:54:42)
esto vendria a estar dentro de actitudes y comportamiento,no?
	-Ian Barbe
Creo que si, es mejor para unificar
	-Ian Barbe
------
ID#AAABI-hrOJc
Ian Barbe    (2022-09-23 17:31:59)
ESTO ES COMPORTAMIENTO
------
ID#AAABI-hrOJg
Ian Barbe    (2022-09-23 17:34:51)
Es comportamiento que se toma respecto a la presencia de puma</t>
        </r>
      </text>
    </comment>
    <comment ref="F178" authorId="0" shapeId="0" xr:uid="{00000000-0006-0000-0800-000006000000}">
      <text>
        <r>
          <rPr>
            <sz val="10"/>
            <color rgb="FF000000"/>
            <rFont val="Arial"/>
            <scheme val="minor"/>
          </rPr>
          <t>======
ID#AAABI-YZltI
HP    (2024-03-08 17:32:50)
LOS DE PRESENCIA LOS PASO A DISTRIBUCION. 
No, analizar cada caso. Los que dan un gradiente es distribucion</t>
        </r>
      </text>
    </comment>
    <comment ref="F179" authorId="0" shapeId="0" xr:uid="{00000000-0006-0000-0800-000003000000}">
      <text>
        <r>
          <rPr>
            <sz val="10"/>
            <color rgb="FF000000"/>
            <rFont val="Arial"/>
            <scheme val="minor"/>
          </rPr>
          <t>======
ID#AAABI-hrOLA
HP    (2024-03-08 17:32:50)
LOS DE PRESENCIA LOS PASO A DISTRIBUCION. 
No, analizar cada caso. Los que dan un gradiente es distribucion</t>
        </r>
      </text>
    </comment>
    <comment ref="F182" authorId="0" shapeId="0" xr:uid="{00000000-0006-0000-0800-000007000000}">
      <text>
        <r>
          <rPr>
            <sz val="10"/>
            <color rgb="FF000000"/>
            <rFont val="Arial"/>
            <scheme val="minor"/>
          </rPr>
          <t>======
ID#AAABI-YHMwI
HP    (2024-03-08 17:32:50)
coeficientes de comunidades. Métricas de comunidades. Solapamamiento, redes troficas.
RELACIONES TROFICAS</t>
        </r>
      </text>
    </comment>
    <comment ref="F183" authorId="0" shapeId="0" xr:uid="{00000000-0006-0000-0800-000004000000}">
      <text>
        <r>
          <rPr>
            <sz val="10"/>
            <color rgb="FF000000"/>
            <rFont val="Arial"/>
            <scheme val="minor"/>
          </rPr>
          <t>======
ID#AAABI-hrOG0
HP    (2024-03-08 17:32:50)
SI TENGO DISTRIBUCION Y USO DE HABITAT. VA USO DE HABITAT Y NO DISTRIBUCION</t>
        </r>
      </text>
    </comment>
    <comment ref="F189" authorId="0" shapeId="0" xr:uid="{00000000-0006-0000-0800-000017000000}">
      <text>
        <r>
          <rPr>
            <sz val="10"/>
            <color rgb="FF000000"/>
            <rFont val="Arial"/>
            <scheme val="minor"/>
          </rPr>
          <t>======
ID#AAABI-YZlxg
    (2022-07-31 16:54:42)
ABARCA A CUALQUIER ESTUDIO DE PREDACION DE GANADO POR PARTE DE PUMA
	-Ian Barbe
Y LOS QUE ESTUDIAN PRESION ANTROPICA PARA USO DE HABITAT DEL PUMA?
	-Ian Barbe
------
ID#AAABI-YZlxk
Ian Barbe    (2022-09-21 20:04:49)
We defined puma–livestock conflict as ‘present’ when the authors of a study, regardless of the source of information, reported depredation of livestock by puma, and as ‘absent’ when a study did not report any livestock attacks by pumas. We then analysed each study in which conflict was present to extract information on the techniques employed to collect data and on all factors affecting the presence of conflict.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t>
        </r>
      </text>
    </comment>
    <comment ref="F191" authorId="0" shapeId="0" xr:uid="{00000000-0006-0000-0800-00001A000000}">
      <text>
        <r>
          <rPr>
            <sz val="10"/>
            <color rgb="FF000000"/>
            <rFont val="Arial"/>
            <scheme val="minor"/>
          </rPr>
          <t>======
ID#AAABI-YZlt4
    (2022-07-31 16:54:42)
esto vendria a estar dentro de actitudes y comportamiento,no?
	-Ian Barbe
Creo que si, es mejor para unificar
	-Ian Barbe
------
ID#AAABI-YZlt8
Ian Barbe    (2022-09-23 17:31:59)
ESTO ES COMPORTAMIENTO
------
ID#AAABI-YZluA
Ian Barbe    (2022-09-23 17:34:51)
Es comportamiento que se toma respecto a la presencia de puma</t>
        </r>
      </text>
    </comment>
  </commentList>
  <extLst>
    <ext xmlns:r="http://schemas.openxmlformats.org/officeDocument/2006/relationships" uri="GoogleSheetsCustomDataVersion2">
      <go:sheetsCustomData xmlns:go="http://customooxmlschemas.google.com/" r:id="rId1" roundtripDataSignature="AMtx7mjsU3J6g8PgzCkqr6bgULX/W+rpfA=="/>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17" authorId="0" shapeId="0" xr:uid="{00000000-0006-0000-0A00-000019000000}">
      <text>
        <r>
          <rPr>
            <sz val="10"/>
            <color rgb="FF000000"/>
            <rFont val="Arial"/>
            <scheme val="minor"/>
          </rPr>
          <t>======
ID#AAABI-YZlsU
    (2022-07-31 16:54:42)
Possible native definitive hosts in our study area
include felids like puma, Felis colocolo, F. guigna
and canids like the foxes Dusicyon griseus and
D. culpaeus (Andean wolf), as well as domestic dogs.
	-Ian Barbe</t>
        </r>
      </text>
    </comment>
    <comment ref="A24" authorId="0" shapeId="0" xr:uid="{00000000-0006-0000-0A00-000011000000}">
      <text>
        <r>
          <rPr>
            <sz val="10"/>
            <color rgb="FF000000"/>
            <rFont val="Arial"/>
            <scheme val="minor"/>
          </rPr>
          <t>======
ID#AAABI-hrOQM
    (2022-07-31 16:54:42)
NO CUENTA. NO ES EN ARGENTINA
	-Ian Barbe</t>
        </r>
      </text>
    </comment>
    <comment ref="G25" authorId="0" shapeId="0" xr:uid="{00000000-0006-0000-0A00-00000F000000}">
      <text>
        <r>
          <rPr>
            <sz val="10"/>
            <color rgb="FF000000"/>
            <rFont val="Arial"/>
            <scheme val="minor"/>
          </rPr>
          <t>======
ID#AAABI-hrONc
    (2022-07-31 16:54:42)
NO PUEDO ACCEDER Y CREO QUE NO ES DE PUMA
	-Ian Barbe</t>
        </r>
      </text>
    </comment>
    <comment ref="D27" authorId="0" shapeId="0" xr:uid="{00000000-0006-0000-0A00-000012000000}">
      <text>
        <r>
          <rPr>
            <sz val="10"/>
            <color rgb="FF000000"/>
            <rFont val="Arial"/>
            <scheme val="minor"/>
          </rPr>
          <t>======
ID#AAABI-YZlww
    (2022-07-31 16:54:42)
NO ESTA DISPONIBLE PARA DESCARGAR
	-Ian Barbe</t>
        </r>
      </text>
    </comment>
    <comment ref="G27" authorId="0" shapeId="0" xr:uid="{00000000-0006-0000-0A00-00000B000000}">
      <text>
        <r>
          <rPr>
            <sz val="10"/>
            <color rgb="FF000000"/>
            <rFont val="Arial"/>
            <scheme val="minor"/>
          </rPr>
          <t>======
ID#AAABI-hrOGA
    (2022-07-31 16:54:42)
Se muestreo en puma y no se obtuvieron resultados
	-Ian Barbe</t>
        </r>
      </text>
    </comment>
    <comment ref="H27" authorId="0" shapeId="0" xr:uid="{00000000-0006-0000-0A00-000018000000}">
      <text>
        <r>
          <rPr>
            <sz val="10"/>
            <color rgb="FF000000"/>
            <rFont val="Arial"/>
            <scheme val="minor"/>
          </rPr>
          <t>======
ID#AAABI-YZlt0
    (2022-07-31 16:54:42)
Se muestreo en puma y no se obtuvieron resultados
	-Ian Barbe</t>
        </r>
      </text>
    </comment>
    <comment ref="G28" authorId="0" shapeId="0" xr:uid="{00000000-0006-0000-0A00-000016000000}">
      <text>
        <r>
          <rPr>
            <sz val="10"/>
            <color rgb="FF000000"/>
            <rFont val="Arial"/>
            <scheme val="minor"/>
          </rPr>
          <t>======
ID#AAABI-YZlu4
    (2022-07-31 16:54:42)
Plantean como posible mortandad de humano al ataquer por puma pero concluyen que fue por perro
	-Ian Barbe</t>
        </r>
      </text>
    </comment>
    <comment ref="G29" authorId="0" shapeId="0" xr:uid="{00000000-0006-0000-0A00-00001A000000}">
      <text>
        <r>
          <rPr>
            <sz val="10"/>
            <color rgb="FF000000"/>
            <rFont val="Arial"/>
            <scheme val="minor"/>
          </rPr>
          <t>======
ID#AAABI-YZlw8
    (2022-07-31 16:54:42)
sin acceso iugla no estoy seguro si es de argentina
	-Ian Barbe</t>
        </r>
      </text>
    </comment>
    <comment ref="G30" authorId="0" shapeId="0" xr:uid="{00000000-0006-0000-0A00-000013000000}">
      <text>
        <r>
          <rPr>
            <sz val="10"/>
            <color rgb="FF000000"/>
            <rFont val="Arial"/>
            <scheme val="minor"/>
          </rPr>
          <t>======
ID#AAABI-YZlyw
    (2022-07-31 16:54:42)
no la encuesntro en interenet completa
	-Ian Barbe</t>
        </r>
      </text>
    </comment>
    <comment ref="F34" authorId="0" shapeId="0" xr:uid="{00000000-0006-0000-0A00-000008000000}">
      <text>
        <r>
          <rPr>
            <sz val="10"/>
            <color rgb="FF000000"/>
            <rFont val="Arial"/>
            <scheme val="minor"/>
          </rPr>
          <t>======
ID#AAABI-hrOL8
    (2022-07-31 16:54:42)
no lo encuentro en la web
	-Ian Barbe</t>
        </r>
      </text>
    </comment>
    <comment ref="F36" authorId="0" shapeId="0" xr:uid="{00000000-0006-0000-0A00-000009000000}">
      <text>
        <r>
          <rPr>
            <sz val="10"/>
            <color rgb="FF000000"/>
            <rFont val="Arial"/>
            <scheme val="minor"/>
          </rPr>
          <t>======
ID#AAABI-hrOEE
    (2022-07-31 16:54:42)
encuentro solo el resumen
	-Ian Barbe</t>
        </r>
      </text>
    </comment>
    <comment ref="F38" authorId="0" shapeId="0" xr:uid="{00000000-0006-0000-0A00-00000E000000}">
      <text>
        <r>
          <rPr>
            <sz val="10"/>
            <color rgb="FF000000"/>
            <rFont val="Arial"/>
            <scheme val="minor"/>
          </rPr>
          <t>======
ID#AAABI-hrOHY
    (2022-07-31 16:54:42)
no lo encuentro en la web
	-Ian Barbe</t>
        </r>
      </text>
    </comment>
    <comment ref="F39" authorId="0" shapeId="0" xr:uid="{00000000-0006-0000-0A00-000017000000}">
      <text>
        <r>
          <rPr>
            <sz val="10"/>
            <color rgb="FF000000"/>
            <rFont val="Arial"/>
            <scheme val="minor"/>
          </rPr>
          <t>======
ID#AAABI-hrOUc
    (2022-07-31 16:54:42)
no esta en la web
	-Ian Barbe
Informe elevado a la Delegación Regional
Técnica del Nordeste Argentino. APN. Campaña
enero. Argentina: Asociación Huellas.
	-Ian Barbe</t>
        </r>
      </text>
    </comment>
    <comment ref="F40" authorId="0" shapeId="0" xr:uid="{00000000-0006-0000-0A00-00001B000000}">
      <text>
        <r>
          <rPr>
            <sz val="10"/>
            <color rgb="FF000000"/>
            <rFont val="Arial"/>
            <scheme val="minor"/>
          </rPr>
          <t>======
ID#AAABI-hrOAo
    (2022-07-31 16:54:42)
no lo encuentro en web
	-Ian Barbe</t>
        </r>
      </text>
    </comment>
    <comment ref="F41" authorId="0" shapeId="0" xr:uid="{00000000-0006-0000-0A00-00001D000000}">
      <text>
        <r>
          <rPr>
            <sz val="10"/>
            <color rgb="FF000000"/>
            <rFont val="Arial"/>
            <scheme val="minor"/>
          </rPr>
          <t>======
ID#AAABI-hrODY
    (2022-07-31 16:54:42)
esta en google esas paginas
	-Ian Barbe
https://books.google.com.ar/books?id=ndb0QOvq2LYC&amp;pg=PA269&amp;lpg=PA269&amp;dq=Human-induced+changes+in+the+effect+of+top+carnivores+on+biodiversity+in+Patagonia.&amp;source=bl&amp;ots=viK8Tb5je4&amp;sig=ACfU3U1jGhVPzgANxsxF5Bx79z9UgN2jow&amp;hl=es-419&amp;sa=X&amp;ved=2ahUKEwigy-q-44z5AhX5qJUCHftEBAoQ6AF6BAgPEAM#v=onepage&amp;q=Human-induced%20changes%20in%20the%20effect%20of%20top%20carnivores%20on%20biodiversity%20in%20Patagonia.&amp;f=false
	-Ian Barbe</t>
        </r>
      </text>
    </comment>
    <comment ref="F42" authorId="0" shapeId="0" xr:uid="{00000000-0006-0000-0A00-000007000000}">
      <text>
        <r>
          <rPr>
            <sz val="10"/>
            <color rgb="FF000000"/>
            <rFont val="Arial"/>
            <scheme val="minor"/>
          </rPr>
          <t>======
ID#AAABI-hrOKE
    (2022-07-31 16:54:42)
no esta
	-Ian Barbe</t>
        </r>
      </text>
    </comment>
    <comment ref="F43" authorId="0" shapeId="0" xr:uid="{00000000-0006-0000-0A00-000015000000}">
      <text>
        <r>
          <rPr>
            <sz val="10"/>
            <color rgb="FF000000"/>
            <rFont val="Arial"/>
            <scheme val="minor"/>
          </rPr>
          <t>======
ID#AAABI-YZlzE
    (2022-07-31 16:54:42)
no esta en web
	-Ian Barbe</t>
        </r>
      </text>
    </comment>
    <comment ref="F44" authorId="0" shapeId="0" xr:uid="{00000000-0006-0000-0A00-00000C000000}">
      <text>
        <r>
          <rPr>
            <sz val="10"/>
            <color rgb="FF000000"/>
            <rFont val="Arial"/>
            <scheme val="minor"/>
          </rPr>
          <t>======
ID#AAABI-hrOGI
    (2022-07-31 16:54:42)
no esta en web
	-Ian Barbe</t>
        </r>
      </text>
    </comment>
    <comment ref="F45" authorId="0" shapeId="0" xr:uid="{00000000-0006-0000-0A00-00001C000000}">
      <text>
        <r>
          <rPr>
            <sz val="10"/>
            <color rgb="FF000000"/>
            <rFont val="Arial"/>
            <scheme val="minor"/>
          </rPr>
          <t>======
ID#AAABI-hrOE0
    (2022-07-31 16:54:42)
se asigna coprolito a puma o jaguar. No lo pueden definir
	-Ian Barbe</t>
        </r>
      </text>
    </comment>
    <comment ref="G46" authorId="0" shapeId="0" xr:uid="{00000000-0006-0000-0A00-00000A000000}">
      <text>
        <r>
          <rPr>
            <sz val="10"/>
            <color rgb="FF000000"/>
            <rFont val="Arial"/>
            <scheme val="minor"/>
          </rPr>
          <t>======
ID#AAABI-hrOF4
    (2022-07-31 16:54:42)
Possible native definitive hosts in our study area include felids like puma, Felis colocolo, F. guigna and canids like the foxes Dusicyon griseus and
D. culpaeus (Andean wolf), as well as domestic dogs.
	-Ian Barbe</t>
        </r>
      </text>
    </comment>
    <comment ref="G47" authorId="0" shapeId="0" xr:uid="{00000000-0006-0000-0A00-000006000000}">
      <text>
        <r>
          <rPr>
            <sz val="10"/>
            <color rgb="FF000000"/>
            <rFont val="Arial"/>
            <scheme val="minor"/>
          </rPr>
          <t>======
ID#AAABI-hrOIc
    (2022-07-31 16:54:42)
No pueden afirmar a que especie del linage puma correpsonde la muestra
	-Ian Barbe</t>
        </r>
      </text>
    </comment>
    <comment ref="G49" authorId="0" shapeId="0" xr:uid="{00000000-0006-0000-0A00-000014000000}">
      <text>
        <r>
          <rPr>
            <sz val="10"/>
            <color rgb="FF000000"/>
            <rFont val="Arial"/>
            <scheme val="minor"/>
          </rPr>
          <t>======
ID#AAABI-YZlzI
    (2022-07-31 16:54:42)
Posible accion del puma como acumulador de huesos
	-Ian Barbe</t>
        </r>
      </text>
    </comment>
    <comment ref="E50" authorId="0" shapeId="0" xr:uid="{00000000-0006-0000-0A00-00000D000000}">
      <text>
        <r>
          <rPr>
            <sz val="10"/>
            <color rgb="FF000000"/>
            <rFont val="Arial"/>
            <scheme val="minor"/>
          </rPr>
          <t>======
ID#AAABI-hrOHA
    (2022-07-31 16:54:42)
no esta accesible
	-Ian Barbe</t>
        </r>
      </text>
    </comment>
    <comment ref="E51" authorId="0" shapeId="0" xr:uid="{00000000-0006-0000-0A00-000010000000}">
      <text>
        <r>
          <rPr>
            <sz val="10"/>
            <color rgb="FF000000"/>
            <rFont val="Arial"/>
            <scheme val="minor"/>
          </rPr>
          <t>======
ID#AAABI-hrONk
    (2022-07-31 16:54:42)
no esta disponible la descarga
	-Ian Barbe</t>
        </r>
      </text>
    </comment>
    <comment ref="F52" authorId="0" shapeId="0" xr:uid="{00000000-0006-0000-0A00-000004000000}">
      <text>
        <r>
          <rPr>
            <sz val="10"/>
            <color rgb="FF000000"/>
            <rFont val="Arial"/>
            <scheme val="minor"/>
          </rPr>
          <t>======
ID#AAABI-hrOIU
    (2022-07-31 16:54:42)
no esta en la web
	-Ian Barbe</t>
        </r>
      </text>
    </comment>
    <comment ref="F53" authorId="0" shapeId="0" xr:uid="{00000000-0006-0000-0A00-000005000000}">
      <text>
        <r>
          <rPr>
            <sz val="10"/>
            <color rgb="FF000000"/>
            <rFont val="Arial"/>
            <scheme val="minor"/>
          </rPr>
          <t>======
ID#AAABI-hrOIg
HP    (2022-07-31 16:54:42)
no aparece en web</t>
        </r>
      </text>
    </comment>
    <comment ref="F54" authorId="0" shapeId="0" xr:uid="{00000000-0006-0000-0A00-000003000000}">
      <text>
        <r>
          <rPr>
            <sz val="10"/>
            <color rgb="FF000000"/>
            <rFont val="Arial"/>
            <scheme val="minor"/>
          </rPr>
          <t>======
ID#AAABI-YZlvE
Ian Barbe    (2022-07-31 17:04:46)
no lo encuentro completo en la web</t>
        </r>
      </text>
    </comment>
    <comment ref="E55" authorId="0" shapeId="0" xr:uid="{00000000-0006-0000-0A00-000002000000}">
      <text>
        <r>
          <rPr>
            <sz val="10"/>
            <color rgb="FF000000"/>
            <rFont val="Arial"/>
            <scheme val="minor"/>
          </rPr>
          <t>======
ID#AAABI-hrOL0
Ian Barbe    (2022-07-31 17:15:40)
sin acceso</t>
        </r>
      </text>
    </comment>
    <comment ref="E56" authorId="0" shapeId="0" xr:uid="{00000000-0006-0000-0A00-000001000000}">
      <text>
        <r>
          <rPr>
            <sz val="10"/>
            <color rgb="FF000000"/>
            <rFont val="Arial"/>
            <scheme val="minor"/>
          </rPr>
          <t>======
ID#AAABI-YZlxM
Ian Barbe    (2022-07-31 21:50:08)
no esta completa en la web</t>
        </r>
      </text>
    </comment>
  </commentList>
  <extLst>
    <ext xmlns:r="http://schemas.openxmlformats.org/officeDocument/2006/relationships" uri="GoogleSheetsCustomDataVersion2">
      <go:sheetsCustomData xmlns:go="http://customooxmlschemas.google.com/" r:id="rId1" roundtripDataSignature="AMtx7miQUM7fKQRB6By34E+je/5GYX04mA=="/>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F1" authorId="0" shapeId="0" xr:uid="{00000000-0006-0000-0B00-000010000000}">
      <text>
        <r>
          <rPr>
            <sz val="10"/>
            <color rgb="FF000000"/>
            <rFont val="Arial"/>
            <scheme val="minor"/>
          </rPr>
          <t>======
ID#AAABI-YZlsY
    (2022-07-31 16:54:42)
para la charla puedo incluir carnivore focal species
	-Ian Barbe
focalizar esto en carnivoros.
	-Ian Barbe</t>
        </r>
      </text>
    </comment>
    <comment ref="Q2" authorId="0" shapeId="0" xr:uid="{00000000-0006-0000-0B00-000008000000}">
      <text>
        <r>
          <rPr>
            <sz val="10"/>
            <color rgb="FF000000"/>
            <rFont val="Arial"/>
            <scheme val="minor"/>
          </rPr>
          <t>======
ID#AAABI-hrOHc
    (2022-07-31 16:54:42)
voy a poner todas como encuestas
	-Ian Barbe</t>
        </r>
      </text>
    </comment>
    <comment ref="AG2" authorId="0" shapeId="0" xr:uid="{00000000-0006-0000-0B00-000009000000}">
      <text>
        <r>
          <rPr>
            <sz val="10"/>
            <color rgb="FF000000"/>
            <rFont val="Arial"/>
            <scheme val="minor"/>
          </rPr>
          <t>======
ID#AAABI-hrOPs
    (2022-07-31 16:54:42)
trabajos de interaccion entre puma y una presa
	-Ian Barbe</t>
        </r>
      </text>
    </comment>
    <comment ref="AK2" authorId="0" shapeId="0" xr:uid="{00000000-0006-0000-0B00-00000B000000}">
      <text>
        <r>
          <rPr>
            <sz val="10"/>
            <color rgb="FF000000"/>
            <rFont val="Arial"/>
            <scheme val="minor"/>
          </rPr>
          <t>======
ID#AAABI-hrONU
    (2022-07-31 16:54:42)
puma y 3 mas para adelante
	-Ian Barbe</t>
        </r>
      </text>
    </comment>
    <comment ref="AN2" authorId="0" shapeId="0" xr:uid="{00000000-0006-0000-0B00-000005000000}">
      <text>
        <r>
          <rPr>
            <sz val="10"/>
            <color rgb="FF000000"/>
            <rFont val="Arial"/>
            <scheme val="minor"/>
          </rPr>
          <t>======
ID#AAABI-hrOF8
    (2022-07-31 16:54:42)
puma es objetivo de estudio
	-Ian Barbe
semi y dirigido deben ir juntos?
	-Ian Barbe</t>
        </r>
      </text>
    </comment>
    <comment ref="AO2" authorId="0" shapeId="0" xr:uid="{00000000-0006-0000-0B00-00000D000000}">
      <text>
        <r>
          <rPr>
            <sz val="10"/>
            <color rgb="FF000000"/>
            <rFont val="Arial"/>
            <scheme val="minor"/>
          </rPr>
          <t>======
ID#AAABI-YHMwE
    (2022-07-31 16:54:42)
no focaliza especialmente en puma sino que lo incluye con otros
	-Ian Barbe</t>
        </r>
      </text>
    </comment>
    <comment ref="AP2" authorId="0" shapeId="0" xr:uid="{00000000-0006-0000-0B00-00000C000000}">
      <text>
        <r>
          <rPr>
            <sz val="10"/>
            <color rgb="FF000000"/>
            <rFont val="Arial"/>
            <scheme val="minor"/>
          </rPr>
          <t>======
ID#AAABI-hrOOE
    (2022-07-31 16:54:42)
puma es resultado de otro estudio de otra especie
	-Ian Barbe
es colateral
	-Ian Barbe</t>
        </r>
      </text>
    </comment>
    <comment ref="AW2" authorId="0" shapeId="0" xr:uid="{00000000-0006-0000-0B00-000013000000}">
      <text>
        <r>
          <rPr>
            <sz val="10"/>
            <color rgb="FF000000"/>
            <rFont val="Arial"/>
            <scheme val="minor"/>
          </rPr>
          <t>======
ID#AAABI-YZlvg
    (2022-07-31 16:54:42)
unir a BS AS
	-Ian Barbe</t>
        </r>
      </text>
    </comment>
    <comment ref="CD2" authorId="0" shapeId="0" xr:uid="{00000000-0006-0000-0B00-000014000000}">
      <text>
        <r>
          <rPr>
            <sz val="10"/>
            <color rgb="FF000000"/>
            <rFont val="Arial"/>
            <scheme val="minor"/>
          </rPr>
          <t>======
ID#AAABI-YZluc
    (2022-07-31 16:54:42)
ABARCA A CUALQUIER ESTUDIO DE PREDACION DE GANADO POR PARTE DE PUMA
	-Ian Barbe
Y LOS QUE ESTUDIAN PRESION ANTROPICA PARA USO DE HABITAT DEL PUMA?
	-Ian Barbe</t>
        </r>
      </text>
    </comment>
    <comment ref="CF2" authorId="0" shapeId="0" xr:uid="{00000000-0006-0000-0B00-00000E000000}">
      <text>
        <r>
          <rPr>
            <sz val="10"/>
            <color rgb="FF000000"/>
            <rFont val="Arial"/>
            <scheme val="minor"/>
          </rPr>
          <t>======
ID#AAABI-YZlxo
    (2022-07-31 16:54:42)
esto vendria a ser "conocimiento"?
	-Ian Barbe</t>
        </r>
      </text>
    </comment>
    <comment ref="CG2" authorId="0" shapeId="0" xr:uid="{00000000-0006-0000-0B00-000012000000}">
      <text>
        <r>
          <rPr>
            <sz val="10"/>
            <color rgb="FF000000"/>
            <rFont val="Arial"/>
            <scheme val="minor"/>
          </rPr>
          <t>======
ID#AAABI-YZlvQ
    (2022-07-31 16:54:42)
que seria esto?
	-Ian Barbe
acciones
	-Ian Barbe</t>
        </r>
      </text>
    </comment>
    <comment ref="CH2" authorId="0" shapeId="0" xr:uid="{00000000-0006-0000-0B00-000003000000}">
      <text>
        <r>
          <rPr>
            <sz val="10"/>
            <color rgb="FF000000"/>
            <rFont val="Arial"/>
            <scheme val="minor"/>
          </rPr>
          <t>======
ID#AAABI-hrOLU
    (2022-07-31 16:54:42)
esto vendria a estar dentro de actitudes y comportamiento,no?
	-Ian Barbe
Creo que si, es mejor para unificar
	-Ian Barbe</t>
        </r>
      </text>
    </comment>
    <comment ref="CY2" authorId="0" shapeId="0" xr:uid="{00000000-0006-0000-0B00-000006000000}">
      <text>
        <r>
          <rPr>
            <sz val="10"/>
            <color rgb="FF000000"/>
            <rFont val="Arial"/>
            <scheme val="minor"/>
          </rPr>
          <t>======
ID#AAABI-hrOH0
    (2022-07-31 16:54:42)
para mi no va
	-Ian Barbe</t>
        </r>
      </text>
    </comment>
    <comment ref="DJ2" authorId="0" shapeId="0" xr:uid="{00000000-0006-0000-0B00-000002000000}">
      <text>
        <r>
          <rPr>
            <sz val="10"/>
            <color rgb="FF000000"/>
            <rFont val="Arial"/>
            <scheme val="minor"/>
          </rPr>
          <t>======
ID#AAABI-hrOJE
    (2022-07-31 16:54:42)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
	-Ian Barbe</t>
        </r>
      </text>
    </comment>
    <comment ref="B3" authorId="0" shapeId="0" xr:uid="{00000000-0006-0000-0B00-000011000000}">
      <text>
        <r>
          <rPr>
            <sz val="10"/>
            <color rgb="FF000000"/>
            <rFont val="Arial"/>
            <scheme val="minor"/>
          </rPr>
          <t>======
ID#AAABI-YZltM
    (2022-07-31 16:54:42)
NO LO PUEDO DESCARGAR
	-Ian Barbe</t>
        </r>
      </text>
    </comment>
    <comment ref="K3" authorId="0" shapeId="0" xr:uid="{00000000-0006-0000-0B00-00000A000000}">
      <text>
        <r>
          <rPr>
            <sz val="10"/>
            <color rgb="FF000000"/>
            <rFont val="Arial"/>
            <scheme val="minor"/>
          </rPr>
          <t>======
ID#AAABI-hrOUI
    (2022-07-31 16:54:42)
sitio arqeuologico
	-Ian Barbe</t>
        </r>
      </text>
    </comment>
    <comment ref="G4" authorId="0" shapeId="0" xr:uid="{00000000-0006-0000-0B00-000004000000}">
      <text>
        <r>
          <rPr>
            <sz val="10"/>
            <color rgb="FF000000"/>
            <rFont val="Arial"/>
            <scheme val="minor"/>
          </rPr>
          <t>======
ID#AAABI-hrOEQ
    (2022-07-31 16:54:42)
colateral?
	-Ian Barbe</t>
        </r>
      </text>
    </comment>
    <comment ref="B6" authorId="0" shapeId="0" xr:uid="{00000000-0006-0000-0B00-000001000000}">
      <text>
        <r>
          <rPr>
            <sz val="10"/>
            <color rgb="FF000000"/>
            <rFont val="Arial"/>
            <scheme val="minor"/>
          </rPr>
          <t>======
ID#AAABI-hrOJI
    (2022-07-31 16:54:42)
NO APARECIO POR AHORA
	-Ian Barbe
encontrarlo por snowball
	-Ian Barbe</t>
        </r>
      </text>
    </comment>
    <comment ref="B7" authorId="0" shapeId="0" xr:uid="{00000000-0006-0000-0B00-00000F000000}">
      <text>
        <r>
          <rPr>
            <sz val="10"/>
            <color rgb="FF000000"/>
            <rFont val="Arial"/>
            <scheme val="minor"/>
          </rPr>
          <t>======
ID#AAABI-hrOTw
    (2022-07-31 16:54:42)
NO LO PUEDO DESCARGAR
	-Ian Barbe</t>
        </r>
      </text>
    </comment>
    <comment ref="F7" authorId="0" shapeId="0" xr:uid="{00000000-0006-0000-0B00-000007000000}">
      <text>
        <r>
          <rPr>
            <sz val="10"/>
            <color rgb="FF000000"/>
            <rFont val="Arial"/>
            <scheme val="minor"/>
          </rPr>
          <t>======
ID#AAABI-hrOHM
    (2022-07-31 16:54:42)
No estaba completo
	-Ian Barbe</t>
        </r>
      </text>
    </comment>
  </commentList>
  <extLst>
    <ext xmlns:r="http://schemas.openxmlformats.org/officeDocument/2006/relationships" uri="GoogleSheetsCustomDataVersion2">
      <go:sheetsCustomData xmlns:go="http://customooxmlschemas.google.com/" r:id="rId1" roundtripDataSignature="AMtx7min7cKRKHFfuR69YDzkh9SfrTPaJQ=="/>
    </ext>
  </extLst>
</comments>
</file>

<file path=xl/sharedStrings.xml><?xml version="1.0" encoding="utf-8"?>
<sst xmlns="http://schemas.openxmlformats.org/spreadsheetml/2006/main" count="11386" uniqueCount="4841">
  <si>
    <t>Publication attributes</t>
  </si>
  <si>
    <t>Study conceptual parameters</t>
  </si>
  <si>
    <t>Study operational parameters</t>
  </si>
  <si>
    <t>Study spatial parameters</t>
  </si>
  <si>
    <t>ID</t>
  </si>
  <si>
    <t>Revisado</t>
  </si>
  <si>
    <t>Titulo</t>
  </si>
  <si>
    <t>Abstract</t>
  </si>
  <si>
    <t>Autor/es</t>
  </si>
  <si>
    <t>Año</t>
  </si>
  <si>
    <t>Revista</t>
  </si>
  <si>
    <t>MARCO CONEPTUAL</t>
  </si>
  <si>
    <t>FRAMEWORK o  foco?</t>
  </si>
  <si>
    <t>NODO</t>
  </si>
  <si>
    <t>AREA DE ESTUDIO</t>
  </si>
  <si>
    <t>USO DE SUELO</t>
  </si>
  <si>
    <t>METODOLOGIA</t>
  </si>
  <si>
    <t>Social measurements</t>
  </si>
  <si>
    <t>Ecological measurements</t>
  </si>
  <si>
    <t>ROL PUMA</t>
  </si>
  <si>
    <t>PROVINCIA/AS</t>
  </si>
  <si>
    <t>REGION</t>
  </si>
  <si>
    <t>ECORREGION SANTA CRUZ</t>
  </si>
  <si>
    <t>IB</t>
  </si>
  <si>
    <t>PRESENCIA DEL PUMA (Puma concolor) Y SU CONFLICTO CON EL HOMBRE EN LAS PAMPAS ARGENTINAS</t>
  </si>
  <si>
    <t>Para obtener un panorama de la situación del puma y de su conflicto con el hombre en el partido de Patagones se realizaron 29 encuestas a dueños de establecimientos agropecuarios. Entre mediados del 2009 y mediados del 2010 la especie habría estado presente en el 96,55% de los campos y habría ocasionado pérdidas en el 82,75%. Las pérdidas habrían estado en el orden promedio del 12,35% para las majadas y del 6,63% de los rodeos. Para la totalidad de los establecimientos se estimaron las pérdidas económicas en 207.000 pesos anuales, unos 9.030 pesos anuales en promedio para aquellos ranchos en donde se pudieron cuantificar pérdidas. Un mínimo de 27 pumas se habrían eliminado en el área en represalia por ataques en el período mencionado. En un 72,41% de los campos se adoptarían medidas preventivas para evitar ataques y en el l00% se combatiría al felino. Un 75,86% de los encuestados sostiene que la especie ha aumentado en la región, un 86,27% considera a las pérdidas como muy importantes/importantes y el 96,55% percibe al puma como plaga.
"El presente trabajo tuvo como objetivos obtener un panorama actualizado acerca de la presencia y distribución del felino en el partido de Patagones, conocer las percepciones y actitudes de la comunidad rural hacia este carnívoro y analizar la importancia de las pérdidas que los productores le atribuyen a la especie." ([De Lucca, 2011, p. 2](zotero://select/library/items/6NQB4SNT)) ([pdf](zotero://open-pdf/library/items/AYKJLEC5?page=2&amp;annotation=AAK7HKK6))</t>
  </si>
  <si>
    <t>De Lucca Eduardo Raul</t>
  </si>
  <si>
    <t>Nótulas faunisticas - Fundacion de Histora Natural Felix Azara</t>
  </si>
  <si>
    <t>CONFLICTO PUMA-HUMANOS</t>
  </si>
  <si>
    <t>NO APLICA</t>
  </si>
  <si>
    <t>Region pampeana: Sistema de Ventania en el sur de la provincia de Buenos Aires (SV), es un cordón serrano perteneciente a la subregión de Sierras y subregión de la Pampa Interior en el sudeste de la provincia de Córdoba, más precisamente en el Sistema 
de Aguas Superficiales de la cuenca intermedia entre los ríos VI y V. En esta zona también denominada como Lagunas del Sur y Bañados del Saladillo (LB)</t>
  </si>
  <si>
    <t>DIRIGIDO</t>
  </si>
  <si>
    <t>ARGENTINA</t>
  </si>
  <si>
    <t>BUENOS AIRES</t>
  </si>
  <si>
    <t>CENTRO</t>
  </si>
  <si>
    <t>Si</t>
  </si>
  <si>
    <t>New Information on the Diet of Pumas (Puma concolor) in Los Glaciares National Park, Santa Cruz Province, Argentina: Preliminary Results</t>
  </si>
  <si>
    <t>Bartolucci, Cristina; MM Guerisoli, Gabriel Martin</t>
  </si>
  <si>
    <t>Wild Felid Monitor</t>
  </si>
  <si>
    <t>VARIACIÓN ESPACIAL EN LA DEPREDACIÓN POR PUMA (Puma concolor) SOBRE GUANACOS (Lama guanicoe) EN LA PAYUNIA, MENDOZA, ARGENTINA</t>
  </si>
  <si>
    <t>Bolgeri, Maria &amp; Novaro, Andres</t>
  </si>
  <si>
    <t>Mastozoologia Neotropical</t>
  </si>
  <si>
    <t>Interacción hombre-carnívoro en un contexto de crisis socio-productiva: Evaluación de las estrategias de los pequeños agricultores para reducir la depredación en el noroeste de la Patagonia, Argentina</t>
  </si>
  <si>
    <r>
      <rPr>
        <b/>
        <sz val="8"/>
        <color theme="1"/>
        <rFont val="Arial"/>
        <family val="2"/>
      </rPr>
      <t>Gáspero, Pablo</t>
    </r>
    <r>
      <rPr>
        <sz val="8"/>
        <color theme="1"/>
        <rFont val="Arial"/>
        <family val="2"/>
      </rPr>
      <t>, M.H. Easdale, J.A. Pereira, V. Fernández-Arhex,J. Von Thüngen</t>
    </r>
  </si>
  <si>
    <t>Journal of Arid Environments</t>
  </si>
  <si>
    <t>Puma and livestock in central Patagonia (Argentina): from ranchers’ perceptions to predator management</t>
  </si>
  <si>
    <r>
      <rPr>
        <b/>
        <sz val="8"/>
        <color theme="1"/>
        <rFont val="Arial"/>
        <family val="2"/>
      </rPr>
      <t>Llanos</t>
    </r>
    <r>
      <rPr>
        <sz val="8"/>
        <color theme="1"/>
        <rFont val="Arial"/>
        <family val="2"/>
      </rPr>
      <t>, Romina, Analia Andrade &amp; Alejandro Travaini</t>
    </r>
  </si>
  <si>
    <t>Human Dimensions of Wildlife</t>
  </si>
  <si>
    <t>Si con comentarios</t>
  </si>
  <si>
    <t>Surplus killing by pumas Puma concolor: rumours and facts</t>
  </si>
  <si>
    <r>
      <rPr>
        <b/>
        <sz val="8"/>
        <color theme="1"/>
        <rFont val="Arial"/>
        <family val="2"/>
      </rPr>
      <t>Lucherini</t>
    </r>
    <r>
      <rPr>
        <sz val="8"/>
        <color theme="1"/>
        <rFont val="Arial"/>
        <family val="2"/>
      </rPr>
      <t xml:space="preserve">, Mauro,  MM Guerisoli, Estela Luengos Vidal </t>
    </r>
  </si>
  <si>
    <t>Mammal Review</t>
  </si>
  <si>
    <t>MANEJO DEL CONFLICTO ENTRE CARNÍVOROS Y GANADERÍA EN PATAGONIA UTILIZANDO PERROS MESTIZOS PROTECTORES DE GANADO</t>
  </si>
  <si>
    <t>Novaro, Andres et al.</t>
  </si>
  <si>
    <t>Mastozologia Neotropical</t>
  </si>
  <si>
    <t>SI</t>
  </si>
  <si>
    <t>Primer registro de basura en heces de puma (Puma concolor) en el Parque Nacional Los Glaciares, provincia de Santa Cruz, República Argentina</t>
  </si>
  <si>
    <t>Notas sobre Mamiferos Sudamericanos</t>
  </si>
  <si>
    <t>Estructura de edades de pumas (Puma concolor) cazados bajo el sistema de remoción por recompensas en Patagonia. ¿Selectividad u oportunismo en la captura?</t>
  </si>
  <si>
    <r>
      <rPr>
        <b/>
        <sz val="8"/>
        <color theme="1"/>
        <rFont val="Arial"/>
        <family val="2"/>
      </rPr>
      <t>Llanos</t>
    </r>
    <r>
      <rPr>
        <sz val="8"/>
        <color theme="1"/>
        <rFont val="Arial"/>
        <family val="2"/>
      </rPr>
      <t>, Romina;  Alejandro Travaini, Silvana Montanelli, Enrique Crespo</t>
    </r>
  </si>
  <si>
    <t>Ecologia Austral</t>
  </si>
  <si>
    <t>Si con comentario</t>
  </si>
  <si>
    <r>
      <rPr>
        <sz val="10"/>
        <color theme="1"/>
        <rFont val="Arial"/>
        <family val="2"/>
      </rPr>
      <t>¿QUÉ  VES  CUANDO  ME  VES?  EL  PUMA  (</t>
    </r>
    <r>
      <rPr>
        <i/>
        <sz val="10"/>
        <color theme="1"/>
        <rFont val="Arial"/>
        <family val="2"/>
      </rPr>
      <t>Puma concolor</t>
    </r>
    <r>
      <rPr>
        <sz val="10"/>
        <color theme="1"/>
        <rFont val="Arial"/>
        <family val="2"/>
      </rPr>
      <t>)  Y  SU  REPRESENTACIÓN  EN  LOS  MEDIOS  DE  PRENSA  ESCRITA  DE  PATAGONIA  ARGENTINA</t>
    </r>
  </si>
  <si>
    <r>
      <rPr>
        <b/>
        <sz val="8"/>
        <color theme="1"/>
        <rFont val="Arial"/>
        <family val="2"/>
      </rPr>
      <t>Llanos</t>
    </r>
    <r>
      <rPr>
        <sz val="8"/>
        <color theme="1"/>
        <rFont val="Arial"/>
        <family val="2"/>
      </rPr>
      <t>, Romina; Maria Belen Llanos, Alejandro Travaini</t>
    </r>
  </si>
  <si>
    <t>Interciencia</t>
  </si>
  <si>
    <r>
      <rPr>
        <sz val="10"/>
        <color theme="1"/>
        <rFont val="Arial"/>
        <family val="2"/>
      </rPr>
      <t xml:space="preserve">The ecological role of native and introduced species in the diet of the puma </t>
    </r>
    <r>
      <rPr>
        <i/>
        <sz val="10"/>
        <color theme="1"/>
        <rFont val="Arial"/>
        <family val="2"/>
      </rPr>
      <t>Puma concolor</t>
    </r>
    <r>
      <rPr>
        <sz val="10"/>
        <color theme="1"/>
        <rFont val="Arial"/>
        <family val="2"/>
      </rPr>
      <t xml:space="preserve"> in southern Patagonia</t>
    </r>
  </si>
  <si>
    <r>
      <rPr>
        <b/>
        <sz val="8"/>
        <color theme="1"/>
        <rFont val="Arial"/>
        <family val="2"/>
      </rPr>
      <t>Zanon Martınez,</t>
    </r>
    <r>
      <rPr>
        <sz val="8"/>
        <color theme="1"/>
        <rFont val="Arial"/>
        <family val="2"/>
      </rPr>
      <t xml:space="preserve"> Juan Ignacio ;Alejandro Travaini, Sonia Zapata, Diego Procopio, Miguel Angel Santillan</t>
    </r>
  </si>
  <si>
    <t>Oryx</t>
  </si>
  <si>
    <t>Ecological extinction of native prey of a carnivore assemblage in ArgentinePatagonia</t>
  </si>
  <si>
    <r>
      <rPr>
        <b/>
        <sz val="9"/>
        <color theme="1"/>
        <rFont val="Arial"/>
        <family val="2"/>
      </rPr>
      <t>Novaro</t>
    </r>
    <r>
      <rPr>
        <sz val="9"/>
        <color theme="1"/>
        <rFont val="Arial"/>
        <family val="2"/>
      </rPr>
      <t>, Andres;  Martin Funes, Susan Walker</t>
    </r>
  </si>
  <si>
    <t>Biological Conservation</t>
  </si>
  <si>
    <t>Diet of puma (Puma concolor) in sheep ranches of central Patagonia(Argentina)</t>
  </si>
  <si>
    <r>
      <rPr>
        <b/>
        <sz val="9"/>
        <color theme="1"/>
        <rFont val="Arial"/>
        <family val="2"/>
      </rPr>
      <t>Llanos</t>
    </r>
    <r>
      <rPr>
        <sz val="9"/>
        <color theme="1"/>
        <rFont val="Arial"/>
        <family val="2"/>
      </rPr>
      <t>, Romina  &amp; Alejandro Travaini</t>
    </r>
  </si>
  <si>
    <t>Journal of Arid Enviroments</t>
  </si>
  <si>
    <t>HÁBITOS ALIMENTARIOS DEL PUMA (Puma concolor) E INCIDENCIA DE LA DEPREDACIÓN EN LA MORTANDAD DE GUANACOS (Lama guanicoe) EN EL NORESTE DE LA PATAGONIA</t>
  </si>
  <si>
    <r>
      <rPr>
        <b/>
        <sz val="9"/>
        <color theme="1"/>
        <rFont val="Arial"/>
        <family val="2"/>
      </rPr>
      <t>Fernandez,</t>
    </r>
    <r>
      <rPr>
        <sz val="9"/>
        <color theme="1"/>
        <rFont val="Arial"/>
        <family val="2"/>
      </rPr>
      <t xml:space="preserve"> Cynthia &amp; Ricardo Baldi</t>
    </r>
  </si>
  <si>
    <t>Mastozoología Neotropical</t>
  </si>
  <si>
    <t>A native top predator relies on exotic prey inside a protected area: Thepuma and the introduced ungulates in Central Argentina</t>
  </si>
  <si>
    <r>
      <rPr>
        <b/>
        <sz val="9"/>
        <color theme="1"/>
        <rFont val="Arial"/>
        <family val="2"/>
      </rPr>
      <t>Zanon Martinez</t>
    </r>
    <r>
      <rPr>
        <sz val="9"/>
        <color theme="1"/>
        <rFont val="Arial"/>
        <family val="2"/>
      </rPr>
      <t>, Juan Ignacio; Santillan Miguel Angel, Sarasola, José Hernán, Travaini, Alejandro.</t>
    </r>
  </si>
  <si>
    <r>
      <rPr>
        <sz val="10"/>
        <color theme="1"/>
        <rFont val="Arial"/>
        <family val="2"/>
      </rPr>
      <t xml:space="preserve">Modelling the ecological niche of an endangered population of </t>
    </r>
    <r>
      <rPr>
        <i/>
        <sz val="10"/>
        <color theme="1"/>
        <rFont val="Arial"/>
        <family val="2"/>
      </rPr>
      <t>Puma concolor</t>
    </r>
    <r>
      <rPr>
        <sz val="10"/>
        <color theme="1"/>
        <rFont val="Arial"/>
        <family val="2"/>
      </rPr>
      <t>: First application of the GNESFA method to an elusive carnivore</t>
    </r>
  </si>
  <si>
    <r>
      <rPr>
        <b/>
        <sz val="9"/>
        <color theme="1"/>
        <rFont val="Arial"/>
        <family val="2"/>
      </rPr>
      <t>Caruso, Nicolas</t>
    </r>
    <r>
      <rPr>
        <sz val="9"/>
        <color theme="1"/>
        <rFont val="Arial"/>
        <family val="2"/>
      </rPr>
      <t>; Guerisoli, MM; Luengos Vidal, EM; Castillo, D; Casanave, EB; Lucherini M</t>
    </r>
  </si>
  <si>
    <t>Ecological Modelling</t>
  </si>
  <si>
    <t>Species-Specific Responses of Carnivores to Human-Induced Landscape Changes in Central Argentina</t>
  </si>
  <si>
    <r>
      <rPr>
        <b/>
        <sz val="8"/>
        <color theme="1"/>
        <rFont val="Arial"/>
        <family val="2"/>
      </rPr>
      <t>Caruso</t>
    </r>
    <r>
      <rPr>
        <sz val="8"/>
        <color theme="1"/>
        <rFont val="Arial"/>
        <family val="2"/>
      </rPr>
      <t xml:space="preserve">, Nicolas; Lucherini, Mauro; Fortin Daniel, Casanave Emma. </t>
    </r>
  </si>
  <si>
    <t>PLOS ONE</t>
  </si>
  <si>
    <t>Carnivore occurrence: do interview-based surveys produce unreliable results?</t>
  </si>
  <si>
    <r>
      <rPr>
        <b/>
        <sz val="8"/>
        <color theme="1"/>
        <rFont val="Arial"/>
        <family val="2"/>
      </rPr>
      <t>Caruso</t>
    </r>
    <r>
      <rPr>
        <sz val="8"/>
        <color theme="1"/>
        <rFont val="Arial"/>
        <family val="2"/>
      </rPr>
      <t>, Nicolas; Luengo Vidal, E; Guerisoli, M; Lucherini M</t>
    </r>
  </si>
  <si>
    <t>Habitat use by carnivores at different spatial scales in a plantation forestlandscape in Patagonia, Argentina</t>
  </si>
  <si>
    <r>
      <rPr>
        <b/>
        <sz val="8"/>
        <color theme="1"/>
        <rFont val="Arial"/>
        <family val="2"/>
      </rPr>
      <t>Lantschner</t>
    </r>
    <r>
      <rPr>
        <sz val="8"/>
        <color theme="1"/>
        <rFont val="Arial"/>
        <family val="2"/>
      </rPr>
      <t>, M.V et al</t>
    </r>
  </si>
  <si>
    <t>Forest Ecology and Management</t>
  </si>
  <si>
    <t>ACTIVITY PATTERN SEGREGATION OF CARNIVORES IN THEHIGH ANDES</t>
  </si>
  <si>
    <r>
      <rPr>
        <b/>
        <sz val="8"/>
        <color theme="1"/>
        <rFont val="Arial"/>
        <family val="2"/>
      </rPr>
      <t>Lucherini,</t>
    </r>
    <r>
      <rPr>
        <sz val="8"/>
        <color theme="1"/>
        <rFont val="Arial"/>
        <family val="2"/>
      </rPr>
      <t xml:space="preserve"> Mauro et al</t>
    </r>
  </si>
  <si>
    <t>Journal of Mammalogy</t>
  </si>
  <si>
    <t>Human-Puma Conflicts in Three Areas from the Southern Cone of South America: Preliminary Data</t>
  </si>
  <si>
    <r>
      <rPr>
        <b/>
        <sz val="8"/>
        <color theme="1"/>
        <rFont val="Arial"/>
        <family val="2"/>
      </rPr>
      <t>Lucherini,</t>
    </r>
    <r>
      <rPr>
        <sz val="8"/>
        <color theme="1"/>
        <rFont val="Arial"/>
        <family val="2"/>
      </rPr>
      <t xml:space="preserve"> Mauro et al</t>
    </r>
  </si>
  <si>
    <t>CAT News</t>
  </si>
  <si>
    <t>Occurrence of top carnivores in relation to land protection status, human settlements and rock outcrops in the high mountains of central Argentina</t>
  </si>
  <si>
    <r>
      <rPr>
        <b/>
        <sz val="10"/>
        <color theme="1"/>
        <rFont val="Arial"/>
        <family val="2"/>
      </rPr>
      <t>Pia</t>
    </r>
    <r>
      <rPr>
        <sz val="10"/>
        <color theme="1"/>
        <rFont val="Arial"/>
        <family val="2"/>
      </rPr>
      <t xml:space="preserve">, MV et al </t>
    </r>
  </si>
  <si>
    <t>Puma density,habitat use and conflict with humans in the Argentine Chaco</t>
  </si>
  <si>
    <r>
      <rPr>
        <b/>
        <sz val="8"/>
        <color theme="1"/>
        <rFont val="Arial"/>
        <family val="2"/>
      </rPr>
      <t>Quiroga</t>
    </r>
    <r>
      <rPr>
        <sz val="8"/>
        <color theme="1"/>
        <rFont val="Arial"/>
        <family val="2"/>
      </rPr>
      <t>, Veronica; Noss, Andrew, Paviolo, Agustin; Boaglio, Gabriel, Di Bitetti, Mario</t>
    </r>
  </si>
  <si>
    <t>Journal for Nature Conservation</t>
  </si>
  <si>
    <t>Puma–livestock conflicts in the Americas: a review of the evidence</t>
  </si>
  <si>
    <r>
      <rPr>
        <b/>
        <sz val="9"/>
        <color theme="1"/>
        <rFont val="Arial"/>
        <family val="2"/>
      </rPr>
      <t>Guerisoli MM</t>
    </r>
    <r>
      <rPr>
        <sz val="9"/>
        <color theme="1"/>
        <rFont val="Arial"/>
        <family val="2"/>
      </rPr>
      <t>; Luengos Vidal, E; Caruso, N; Giordano, A; Lucherini, M</t>
    </r>
  </si>
  <si>
    <t>si</t>
  </si>
  <si>
    <t>Habitat use and activity patterns of Puma concolor in a human-dominated landscape of central Argentina</t>
  </si>
  <si>
    <r>
      <rPr>
        <b/>
        <sz val="10"/>
        <color theme="1"/>
        <rFont val="Arial"/>
        <family val="2"/>
      </rPr>
      <t>Guerisoli MM</t>
    </r>
    <r>
      <rPr>
        <sz val="10"/>
        <color theme="1"/>
        <rFont val="Arial"/>
        <family val="2"/>
      </rPr>
      <t>, Caruso, Nicolas; Luengos Vidal, Estela Maris; Lucherini, Mauro</t>
    </r>
  </si>
  <si>
    <t>Predation on livestock and its influence on tolerance toward pumas in agroecosystems of the Argentine Dry Chaco</t>
  </si>
  <si>
    <r>
      <rPr>
        <b/>
        <sz val="10"/>
        <color theme="1"/>
        <rFont val="Arial"/>
        <family val="2"/>
      </rPr>
      <t>Nanni</t>
    </r>
    <r>
      <rPr>
        <sz val="10"/>
        <color theme="1"/>
        <rFont val="Arial"/>
        <family val="2"/>
      </rPr>
      <t>, Ana Sofia; Teel, Tara; Lucherini, Mauro</t>
    </r>
  </si>
  <si>
    <t>Si con comentarios resueltos</t>
  </si>
  <si>
    <t>Co-building knowledge on human-puma conflict: A case study in a village of the Argentine Puna ecoregion</t>
  </si>
  <si>
    <r>
      <rPr>
        <b/>
        <sz val="10"/>
        <color theme="1"/>
        <rFont val="Arial"/>
        <family val="2"/>
      </rPr>
      <t>Cocimano,</t>
    </r>
    <r>
      <rPr>
        <sz val="10"/>
        <color theme="1"/>
        <rFont val="Arial"/>
        <family val="2"/>
      </rPr>
      <t xml:space="preserve"> Alejandra; Nanni, Sofia; Izquierdo, Andrea</t>
    </r>
  </si>
  <si>
    <t>si, comentario resuelto</t>
  </si>
  <si>
    <t>Characterization of puma–livestock conflicts in range lands of central Argentina</t>
  </si>
  <si>
    <r>
      <rPr>
        <b/>
        <sz val="10"/>
        <color theme="1"/>
        <rFont val="Arial"/>
        <family val="2"/>
      </rPr>
      <t>Guerisoli MM,</t>
    </r>
    <r>
      <rPr>
        <sz val="10"/>
        <color theme="1"/>
        <rFont val="Arial"/>
        <family val="2"/>
      </rPr>
      <t xml:space="preserve"> Luengos Vidal, E; Franchini, Marcello; Caruso, Nicolas; Beatriz Casanave, Emma; Lucherini, Mauro</t>
    </r>
  </si>
  <si>
    <t>Royal Society Open Science</t>
  </si>
  <si>
    <t>Taphonomic analysis of remains of mammals eaten by pumas (Puma concolor Carnivora, Felidae) in central Argentina</t>
  </si>
  <si>
    <r>
      <rPr>
        <b/>
        <sz val="10"/>
        <color theme="1"/>
        <rFont val="Arial"/>
        <family val="2"/>
      </rPr>
      <t>Montalvo</t>
    </r>
    <r>
      <rPr>
        <sz val="10"/>
        <color theme="1"/>
        <rFont val="Arial"/>
        <family val="2"/>
      </rPr>
      <t>, C; Pessino, M; González, V</t>
    </r>
  </si>
  <si>
    <t>Journal of Archaeological</t>
  </si>
  <si>
    <t>Molecular data reveal a structured puma (Puma concolor) population in northern Patagonia, Argentina</t>
  </si>
  <si>
    <t>Gallo, O et al.</t>
  </si>
  <si>
    <t>Mammalian Biology</t>
  </si>
  <si>
    <t>Respuesta a largo plazo del puma (Puma concolor) a una declinacion poblacional de la vizcacha (Lagostomus maximus)
en el desierto del Monte, Argentina</t>
  </si>
  <si>
    <t xml:space="preserve">Pessino et al. </t>
  </si>
  <si>
    <t>sI</t>
  </si>
  <si>
    <t>Los pumas (Puma concolor) como agentes tafonómicos.Análisis actualístico de un sitio de matanza en los Andesde Mendoza, Argentina</t>
  </si>
  <si>
    <t xml:space="preserve">Muñoz et al </t>
  </si>
  <si>
    <t>Geobios</t>
  </si>
  <si>
    <r>
      <rPr>
        <sz val="10"/>
        <color theme="1"/>
        <rFont val="Arial"/>
        <family val="2"/>
      </rPr>
      <t>Response of pumas (</t>
    </r>
    <r>
      <rPr>
        <i/>
        <sz val="10"/>
        <color theme="1"/>
        <rFont val="Arial"/>
        <family val="2"/>
      </rPr>
      <t>Puma concolor</t>
    </r>
    <r>
      <rPr>
        <sz val="10"/>
        <color theme="1"/>
        <rFont val="Arial"/>
        <family val="2"/>
      </rPr>
      <t>) to migration of their primary prey in Patagonia</t>
    </r>
  </si>
  <si>
    <t>Gelin et al</t>
  </si>
  <si>
    <t>Plos ONE</t>
  </si>
  <si>
    <r>
      <rPr>
        <sz val="10"/>
        <color theme="1"/>
        <rFont val="Arial"/>
        <family val="2"/>
      </rPr>
      <t>Genomic ancestry of the American puma (</t>
    </r>
    <r>
      <rPr>
        <i/>
        <sz val="10"/>
        <color theme="1"/>
        <rFont val="Arial"/>
        <family val="2"/>
      </rPr>
      <t>Puma concolor</t>
    </r>
    <r>
      <rPr>
        <sz val="10"/>
        <color theme="1"/>
        <rFont val="Arial"/>
        <family val="2"/>
      </rPr>
      <t>)</t>
    </r>
  </si>
  <si>
    <t xml:space="preserve">Culver et al </t>
  </si>
  <si>
    <t>Journal of Heredity</t>
  </si>
  <si>
    <t>Si con comentarios solucionados</t>
  </si>
  <si>
    <t>Long-distance dispersal of a male puma (Puma concolorpuma)in Patagonia</t>
  </si>
  <si>
    <t>Elbroch et al</t>
  </si>
  <si>
    <t>Revista Chilena de Historia Natural</t>
  </si>
  <si>
    <t>si con comentarios resueltos</t>
  </si>
  <si>
    <t>Development and testing of an optimized method for DNA-basedidentification of jaguar (Panthera onca) and puma(Puma concolor) faecal samples for use in ecologicaland genetic studies</t>
  </si>
  <si>
    <t>Haag et al</t>
  </si>
  <si>
    <t>Genetica</t>
  </si>
  <si>
    <t>Native, exotic, and livestock prey: assessment of puma Puma concolor diet in South American temperate region</t>
  </si>
  <si>
    <t xml:space="preserve">Guerisoli et al </t>
  </si>
  <si>
    <t>Mammal Research</t>
  </si>
  <si>
    <t>Si comentarios resueltos</t>
  </si>
  <si>
    <t>Differential impact of landscapetransformation on pumas (Pumaconcolor)and jaguars (Pantheraonca) in the UpperParana ́Atlantic Forest</t>
  </si>
  <si>
    <t>De Angelo et al</t>
  </si>
  <si>
    <t>Diversity and Distributions</t>
  </si>
  <si>
    <t>Si comentario resuelto</t>
  </si>
  <si>
    <t>Response of pumas to a population decline of the plains vizcacha.</t>
  </si>
  <si>
    <t xml:space="preserve">Branch, L. C., Pessino, M., Villarreal, D. </t>
  </si>
  <si>
    <t>Hypercarnivorous apex predator could provide ecosystem services by dispersing seeds.</t>
  </si>
  <si>
    <t xml:space="preserve">Sarasola, J. H., et al. </t>
  </si>
  <si>
    <t>Scientific reports</t>
  </si>
  <si>
    <t>Density and activity patterns of pumas in hunted and non-hunted areas in central Argentina.</t>
  </si>
  <si>
    <t>Zanón-Martínez, J. I., Kelly, M. J., Mesa-Cruz, J. B., Sarasola, J. H., DeHart, C., Travaini, A</t>
  </si>
  <si>
    <t>Wildlife Research</t>
  </si>
  <si>
    <t>Genetic diversity, population structure, and immigration, in a partially hunted puma population of south-central Argentina</t>
  </si>
  <si>
    <t>Gallo Orlando et al</t>
  </si>
  <si>
    <t>Si, ver comentarios</t>
  </si>
  <si>
    <t>Estimating Puma Densities from Camera Trapping across Three Study Sites: Bolivia, Argentina, and Belize</t>
  </si>
  <si>
    <t>Kelly et al</t>
  </si>
  <si>
    <t>Carcass utilization and bone modifications on guanaco killed by puma in northern Patagonia, Argentina</t>
  </si>
  <si>
    <t>Kaufmann et al.</t>
  </si>
  <si>
    <t>Quaternary International</t>
  </si>
  <si>
    <t>Molecular evidence for a novel encapsulated genotype of Trichinella from Patagonia, Argentina</t>
  </si>
  <si>
    <t>Krivokapich et al</t>
  </si>
  <si>
    <t>Veterinary Parasitology</t>
  </si>
  <si>
    <t>SI con comentarios en txt</t>
  </si>
  <si>
    <t>ABSENCE OF PARVOVIRUS SHEDDING IN FECES OF THREATENED CARNIVORES FROM MISIONES, ARGENTINA</t>
  </si>
  <si>
    <t>Orozco MM et al</t>
  </si>
  <si>
    <t>Journal of Zoo and Wildlife Medicine</t>
  </si>
  <si>
    <t>Evaluating a potentially strong trophic interaction: pumas and wild camelids in protected areas of Argentina</t>
  </si>
  <si>
    <t xml:space="preserve">Donadio et al. </t>
  </si>
  <si>
    <t>Journal of Zoology</t>
  </si>
  <si>
    <t>Si con comentario para revisar en txt</t>
  </si>
  <si>
    <t>First record of Amblyomma tigrinum (Acari: Ixodidae) on puma (Puma concolor) in Argentina and new associations for carnivores in San Juan province</t>
  </si>
  <si>
    <t>Gonzalez-Rivas et al.</t>
  </si>
  <si>
    <t xml:space="preserve">Annals of Parasitology </t>
  </si>
  <si>
    <t>Nuevos registros de Puma concolor para la provincia de Entre Rios, Argentina</t>
  </si>
  <si>
    <t>Bonnot et al</t>
  </si>
  <si>
    <t>Nature Neotropicalis</t>
  </si>
  <si>
    <t xml:space="preserve">Si. Es percepcion del conflicto, no conflicto. </t>
  </si>
  <si>
    <t>Perceptions of Human-Carnivore Conflicts in the High Andes of Argentina</t>
  </si>
  <si>
    <t>Lucherini M and Merino M. J.</t>
  </si>
  <si>
    <t>Mountain Research and Development</t>
  </si>
  <si>
    <t>Si, resuelto</t>
  </si>
  <si>
    <t>Echinococcus oligarthrusin the subtropical region of Argentina: First integration of morphological and molecularanalyses determines two distinct populations</t>
  </si>
  <si>
    <t>Arrabal et al</t>
  </si>
  <si>
    <t>Trichinella infection in wild animals from endemic regions of Argentina</t>
  </si>
  <si>
    <t>Ribicich et al</t>
  </si>
  <si>
    <t>Parasitology Research</t>
  </si>
  <si>
    <t>Si, con comentarios en txt</t>
  </si>
  <si>
    <t>Using detection dogs and genetic analyses of scat to expand knowledge and assist felid conservation in Misiones, Argentina</t>
  </si>
  <si>
    <t>DeMatteo et al</t>
  </si>
  <si>
    <t>Integrative Zoology</t>
  </si>
  <si>
    <t>SI, con comentarios en txt</t>
  </si>
  <si>
    <t>Medicinal use of wild fauna by mestizo communities living near San Guillermo Biosphere Reserve (San Juan, Argentina)</t>
  </si>
  <si>
    <t>Hernandez et al</t>
  </si>
  <si>
    <t>Journal of Ethnobiology and Ethnomedicine</t>
  </si>
  <si>
    <t>Analysis of conflicts with wild carnivores in the humid chaco, argentina</t>
  </si>
  <si>
    <t xml:space="preserve">Kihn et al </t>
  </si>
  <si>
    <t xml:space="preserve">Animal Biodiversity and Conservation </t>
  </si>
  <si>
    <t>Spatial risk assessment of livestock exposure to pumas in Patagonia, Argentina</t>
  </si>
  <si>
    <t>Kissling et al</t>
  </si>
  <si>
    <t>Ecography</t>
  </si>
  <si>
    <t>ANIMALES E INCAS EN EL OESTE TINOGASTEÑO (CATAMARCA,
ARGENTINA)</t>
  </si>
  <si>
    <t>Miyano et al</t>
  </si>
  <si>
    <t>Latin American Antiquity</t>
  </si>
  <si>
    <t>REPRESENTACIONES SOCIALES DE LA CONSERVACIÓN DE LA FAUNA ARGENTINA</t>
  </si>
  <si>
    <t>Isenrath &amp; Llano</t>
  </si>
  <si>
    <t xml:space="preserve"> Interciencia</t>
  </si>
  <si>
    <t>Puma predation subsidizes an obligate scavenger in the high Andes</t>
  </si>
  <si>
    <t xml:space="preserve">Perrig et al </t>
  </si>
  <si>
    <t>Journal of Applied Ecology</t>
  </si>
  <si>
    <t>Assessing carnivore spatial co-occurrence and temporal overlap in the face of human interference in a semiarid forest</t>
  </si>
  <si>
    <t>Zanon Martinez et al</t>
  </si>
  <si>
    <t>Ecological Applications</t>
  </si>
  <si>
    <t>First record of Puma conocolor (Mammalia, Felidae) in the Early-Middle Pleistocene of South America</t>
  </si>
  <si>
    <t>Chimento &amp; Dondas</t>
  </si>
  <si>
    <t>Journal of Mammalian Evoution</t>
  </si>
  <si>
    <t>A PRELIMINARY REVISION OF KNOWLEDGE STATUS OF FELIDS IN ARGENTINA</t>
  </si>
  <si>
    <t>Lucherini et al</t>
  </si>
  <si>
    <t>A quantitative approach to the cranial ontogeny of the puma</t>
  </si>
  <si>
    <t>Giannini et al</t>
  </si>
  <si>
    <t>Pumas (Puma concolor) en un nido de cauquén común (Chloephaga picta)</t>
  </si>
  <si>
    <t>Cossa et al</t>
  </si>
  <si>
    <r>
      <rPr>
        <sz val="9"/>
        <color theme="1"/>
        <rFont val="Arial"/>
        <family val="2"/>
      </rPr>
      <t>EL PUMA (</t>
    </r>
    <r>
      <rPr>
        <i/>
        <sz val="9"/>
        <color theme="1"/>
        <rFont val="Arial"/>
        <family val="2"/>
      </rPr>
      <t>Puma concolor</t>
    </r>
    <r>
      <rPr>
        <sz val="9"/>
        <color theme="1"/>
        <rFont val="Arial"/>
        <family val="2"/>
      </rPr>
      <t>) EN LAS PAMPAS DE LA PROVINCIA DE BUENOS AIRES: UNA ACTUALIZACIÓN SOBRE DISTRIBUCIÓN GEOGRÁFICA Y CONFLICTO CON EL HOMBRE</t>
    </r>
  </si>
  <si>
    <t>De Lucca &amp; Chimento</t>
  </si>
  <si>
    <t>Historia Natural</t>
  </si>
  <si>
    <r>
      <rPr>
        <sz val="10"/>
        <color theme="1"/>
        <rFont val="Arial"/>
        <family val="2"/>
      </rPr>
      <t xml:space="preserve">Registros de </t>
    </r>
    <r>
      <rPr>
        <i/>
        <sz val="10"/>
        <color theme="1"/>
        <rFont val="Arial"/>
        <family val="2"/>
      </rPr>
      <t>Puma concolor</t>
    </r>
    <r>
      <rPr>
        <sz val="10"/>
        <color theme="1"/>
        <rFont val="Arial"/>
        <family val="2"/>
      </rPr>
      <t xml:space="preserve"> en la cuenca del río Carcarañá, sur de la provincia de Santa Fe, Argentina</t>
    </r>
  </si>
  <si>
    <t>Rimoldi et al</t>
  </si>
  <si>
    <t>Scientia Interfluvius</t>
  </si>
  <si>
    <t>Trophic interactions between puma and endemic culpeo fox after livestock removal in the high mountains of central Argentina</t>
  </si>
  <si>
    <t>Pia, Monica V.</t>
  </si>
  <si>
    <t>Mammalia</t>
  </si>
  <si>
    <t>Caruso et al</t>
  </si>
  <si>
    <t>Analizando los esfuerzos para la conservación de carnívoros terrestres en Argentina</t>
  </si>
  <si>
    <t>Gayana</t>
  </si>
  <si>
    <t>Patrones de actividad de mamíferos de medio y gran porte en el pedemonte de Yungas del noroeste argentino</t>
  </si>
  <si>
    <t>Albanesi et al</t>
  </si>
  <si>
    <t>El lugar del Puma. Representaciones sociales y cultura material en el valle del cajón (Catamarca, Argentina)</t>
  </si>
  <si>
    <t>Villar, Pablo</t>
  </si>
  <si>
    <t>Kula</t>
  </si>
  <si>
    <t>Observations of interactions between Puma, Puma concolor, and introduced European Red Deer, Cervus elaphus, in Patagonia</t>
  </si>
  <si>
    <t>Flueck, Wernrst</t>
  </si>
  <si>
    <t>The Canadian Field Naturalist</t>
  </si>
  <si>
    <t>Analysis of trophic structure of two carnivore assemblages by means of guild identification</t>
  </si>
  <si>
    <t>Zapata et al</t>
  </si>
  <si>
    <t>European Journal of Wildlife Research</t>
  </si>
  <si>
    <t>Cranial ontogeny in the Puma lineage, Puma concolor, Herpailurus yagouaroundi, and Acinonyx jubatus (Carnivora: Felidae): a three-dimensional geometric morphometric approach</t>
  </si>
  <si>
    <t>Segura et al</t>
  </si>
  <si>
    <t>Zoological Journal of the Linnean Society</t>
  </si>
  <si>
    <t>Si con dudas en categoria en txt</t>
  </si>
  <si>
    <t>Niche partitioning and species coexistence in a Neotropical felid assemblage</t>
  </si>
  <si>
    <t>Di Bitetti et al</t>
  </si>
  <si>
    <t>Acta Oecologica</t>
  </si>
  <si>
    <t>Paleoecology of the large carnivore guild from the late Pleistocene of Argentina</t>
  </si>
  <si>
    <t>Prevosti et al</t>
  </si>
  <si>
    <t>Acta Palentologica Polonica</t>
  </si>
  <si>
    <t>PROTECTION AFFECTS THE ABUNDANCE AND ACTIVITY PATTERNS OF PUMAS IN THE ATLANTIC FOREST</t>
  </si>
  <si>
    <t>Paviolo et al</t>
  </si>
  <si>
    <t>Intraguild Predation and Interspecific Killing as Structuring Forces of Carnivoran Communities in South America</t>
  </si>
  <si>
    <t>de Olivera &amp; Pereira</t>
  </si>
  <si>
    <t>J. Maammal. Evolution</t>
  </si>
  <si>
    <t>Comparing capture-recapture, mark-resight, and spatial mark-resight models for estimating puma densities via camera traps</t>
  </si>
  <si>
    <t>Rich et al</t>
  </si>
  <si>
    <t>Trichinella patagoniensis n. sp (Nematoda), a new encapsulated species infecting carnivorous mammals in South America</t>
  </si>
  <si>
    <t>International Journal for Parasitology</t>
  </si>
  <si>
    <t>Integrating temporal refugia into landscapes of fear: prey exploit predator downtimes to forage in risky places</t>
  </si>
  <si>
    <t>Smith et al</t>
  </si>
  <si>
    <t>Oecologia</t>
  </si>
  <si>
    <t>A puma lair in southern Patagonia: Implications for the archaeological record</t>
  </si>
  <si>
    <t>Martin &amp; Borrero</t>
  </si>
  <si>
    <t>Current Anthropology</t>
  </si>
  <si>
    <t>Linking predation risk, ungulate antipredator responses, and patterns of vegetation in the high Andes</t>
  </si>
  <si>
    <t>Donadio &amp; Buskirk</t>
  </si>
  <si>
    <t>Morphofunctional patterns in Neotropical felids: species co-existence and historical assembly</t>
  </si>
  <si>
    <t>Morales &amp; Giannini</t>
  </si>
  <si>
    <t>Biological Journal of the Linnean Society</t>
  </si>
  <si>
    <t>Habitat complexity mediates the predator-prey space race</t>
  </si>
  <si>
    <t>Ecology</t>
  </si>
  <si>
    <t>Pumas as taphonomic agents: A comparative analysis of actualistic studies in the Neotropics</t>
  </si>
  <si>
    <t>Mondini &amp; Muñoz</t>
  </si>
  <si>
    <t>Si con comentario en txt</t>
  </si>
  <si>
    <t>Checklist of helminths found in Patagonian wild mammals</t>
  </si>
  <si>
    <t>Fugassa M</t>
  </si>
  <si>
    <t>Zootaxa</t>
  </si>
  <si>
    <t>Si con dudas sobre si es dirigido o no</t>
  </si>
  <si>
    <t>Summer habitat use and activity patterns of wild boar Sus scrofa in rangelands of central Argentina</t>
  </si>
  <si>
    <t>PlosOne</t>
  </si>
  <si>
    <t>Differences in diet and trophic interactions of Patagonian carnivores between areas with mostly native or exotic prey</t>
  </si>
  <si>
    <t>Palacios et al</t>
  </si>
  <si>
    <t>Si, ver habitat suitability</t>
  </si>
  <si>
    <t>Using niche-modelling and species-specific cost analyses to determine a multispecies corridor in a fragmented landscape</t>
  </si>
  <si>
    <t>Anatomical Study of the Forearm and Hand Nerves of the Domestic Cat ( Felis catus), Puma ( Puma concolor) and Jaguar ( Panthera onca)</t>
  </si>
  <si>
    <t>Sanchez et al</t>
  </si>
  <si>
    <t>Journal of Veterinary Medicine</t>
  </si>
  <si>
    <t>Participatory networks for large-scale monitoring of large carnivores: pumas and jaguars of the Upper Parana Atlantic Forest</t>
  </si>
  <si>
    <t>De Angelo et al.</t>
  </si>
  <si>
    <t xml:space="preserve">Si, llame uso de habitat a la ocurrencia </t>
  </si>
  <si>
    <t>Pia et al</t>
  </si>
  <si>
    <t>Si, ponen a punto metodos y criterios para diferenciar huellas</t>
  </si>
  <si>
    <t>Traditional Versus Multivariate Methods for Identifying Jaguar, Puma, and Large Canid Tracks</t>
  </si>
  <si>
    <t>Journal of Wildlife Management</t>
  </si>
  <si>
    <t>Where and when to hunt? Decomposing predation success of an ambush carnivore</t>
  </si>
  <si>
    <t>Only the largest terrestrial carnivores increase their dietary breadth with increasing prey richness</t>
  </si>
  <si>
    <t>Ferretti et al</t>
  </si>
  <si>
    <t>Si, básicamente son hallazgos de parasitos en coprolitos de puma</t>
  </si>
  <si>
    <t>Apex Predators, Rockshelters, and Zoonoses in the Patagonian Holocene</t>
  </si>
  <si>
    <t>Fugassa &amp; Petrigh</t>
  </si>
  <si>
    <t>Journal of Parasitology</t>
  </si>
  <si>
    <t>Echinococcus oligarthrus in the subtropical region of Argentina: First integration of morphological and molecular analyses determines two distinct populations</t>
  </si>
  <si>
    <t>Improved coprolite identification in Patagonian archaeological contexts</t>
  </si>
  <si>
    <t>Petrigh et al</t>
  </si>
  <si>
    <t xml:space="preserve">Si, es conocimiento. Ver txt. </t>
  </si>
  <si>
    <t>Sociocultural Variables That Impact High School Students' Perceptions of Native Fauna: a Study on the Species Component of the Biodiversity Concept</t>
  </si>
  <si>
    <t>Bermudez et al</t>
  </si>
  <si>
    <t>Research in Science Education</t>
  </si>
  <si>
    <t>How are wetlands and biological interactions related to carnivore distributions at high altitude?</t>
  </si>
  <si>
    <t>Cuyckens et al</t>
  </si>
  <si>
    <t>Natural mortality patterns in a population of southern Argentina huemul (Hippocamelus bisulcus), an endangered Andean cervid</t>
  </si>
  <si>
    <t>Smith-Flueck &amp; Flueck</t>
  </si>
  <si>
    <t>Zeitschrift f ur Jagdwissenschaft</t>
  </si>
  <si>
    <t>RELEVAMIENTO DE UNA POBLACIÓN DE HUEMUL EN LA PROVINCIA DE RÍO NEGRO, ARGENTINA</t>
  </si>
  <si>
    <t>Mastozoloogia Neotropical</t>
  </si>
  <si>
    <t>Taphonomy and the role of pumas (Puma concolor) in the formation of the archaeological record</t>
  </si>
  <si>
    <t>Borrero et al</t>
  </si>
  <si>
    <t>Ancient parasitic DNA reveals Toxascaris leonina presence in Final Pleistocene of South America</t>
  </si>
  <si>
    <t>Parasitology</t>
  </si>
  <si>
    <t>El puma como depredador de camelidos silvestres en la reserva san guillermo, san juan, argentina</t>
  </si>
  <si>
    <t>Cajal &amp; Lopez</t>
  </si>
  <si>
    <t xml:space="preserve">Si, con comentario en txt. </t>
  </si>
  <si>
    <t>Daily rhythmicity of behavior of nine species of South American feral felids in captivity</t>
  </si>
  <si>
    <t>Antonio et al</t>
  </si>
  <si>
    <t>Physiology &amp; Behavior</t>
  </si>
  <si>
    <t>A small protected area facilitates persistence of a large carnivore in a ranching landscape</t>
  </si>
  <si>
    <t>Pereira et al</t>
  </si>
  <si>
    <t>Lessons of 15,000 Years of Human-Wildlife Interaction for Conservation in Patagonia in the 21st Century</t>
  </si>
  <si>
    <t>Walker &amp; Novaro</t>
  </si>
  <si>
    <t>Diversity</t>
  </si>
  <si>
    <t>Relative abundance and activity patterns of terrestrial carnivorous mammals in Peninsula Valdes, Patagonia, Argentina</t>
  </si>
  <si>
    <t>D'Agostino &amp; Udrizar Sauthier</t>
  </si>
  <si>
    <t>Inferring Species Interactions from Long-Term Monitoring Programs: Carnivores in a Protected Area from Southern Patagonia</t>
  </si>
  <si>
    <t>Diaz-Ruiz et al</t>
  </si>
  <si>
    <t>THE MANDIBULAR MUSCLES OF Puma concolor (MAMMALIA, CARNIVORA, FELIDAE)</t>
  </si>
  <si>
    <t>Llanos et al</t>
  </si>
  <si>
    <t>Acta Biologica Colombiana</t>
  </si>
  <si>
    <t>SI, no encuentro el pdf</t>
  </si>
  <si>
    <t>Prevalence of Cryptosporidium spp. in mammals of La Plata and its rural areas</t>
  </si>
  <si>
    <t>Pezzani et al</t>
  </si>
  <si>
    <t xml:space="preserve">Acta Bioq. Clin. Latinoam. </t>
  </si>
  <si>
    <t>Si, en la web</t>
  </si>
  <si>
    <t>Puma concolor. https://cma.sarem.org.ar/es/especie-nativa/puma-concolor</t>
  </si>
  <si>
    <t>SAREM. CATEGORIZACION</t>
  </si>
  <si>
    <t>Si, comentarios en txt</t>
  </si>
  <si>
    <t xml:space="preserve">El paisaje del bosque Atlántico del Alto Paraná y sus efectos sobre la distribución y estructura poblacional del jaguar (Panthera onca) y el puma (Puma concolor). </t>
  </si>
  <si>
    <t>De Angelo</t>
  </si>
  <si>
    <t>Universidad de Buenos Aires, FCEyN</t>
  </si>
  <si>
    <t>Ecología del puma (Puma concolor) en el Espinal: un acercamiento enfocado en el efecto de los factores antrópicos</t>
  </si>
  <si>
    <t>Guerisoli</t>
  </si>
  <si>
    <t>Universidad Nacional del Sur. Bahia Blanca</t>
  </si>
  <si>
    <t>Notas sobre ecología alimentaria, densidad relativa e impacto turístico en los carnívoros del Parque Nacional Iguazú, Misiones, Argentina.</t>
  </si>
  <si>
    <t>Montanelli</t>
  </si>
  <si>
    <t>Densidad de yaguareté (Panthera onca) en la Selva Paranaense: su relación con la abundancia de presas, presión de caza y coexistencia con el puma (Puma concolor).</t>
  </si>
  <si>
    <t>Paviolo, Agustin</t>
  </si>
  <si>
    <t>Mastozoologia tropical</t>
  </si>
  <si>
    <t>Influencia conjunta de la vegetación, asentamientos humanos, caminos y actividades ganaderas sobre la ocurrencia y dieta de los carnívoros tope de Achala (Córdoba, Argentina)</t>
  </si>
  <si>
    <t>Pia, M.V</t>
  </si>
  <si>
    <t>Universidad Nacional de Cordoba. Facultad de Ciencias Exactas, Fisicas y Naturales</t>
  </si>
  <si>
    <t xml:space="preserve">Ecología y Conservación del yaguareté (Panthera onca) y el puma (Puma concolor) en el Chaco semiárido argentino: su relación con la disponibilidad de presas y la presencia humana en la región. </t>
  </si>
  <si>
    <t>Quiroga Veronica</t>
  </si>
  <si>
    <t>Aproximación cualitativa y aspectos funcionales en la ontogenia craneana de Puma concolor (Felidae).</t>
  </si>
  <si>
    <t>Segura &amp; Flores</t>
  </si>
  <si>
    <t>¿Potencial depredación intragremio? Puma concolor y Lycalopex gymnocercus en el ecotono Chaco-Monte, San Luis, República Argentina</t>
  </si>
  <si>
    <t>Castillo Sanchez et al</t>
  </si>
  <si>
    <t>Notas sobre Mamíferos Sudamericanos</t>
  </si>
  <si>
    <t>Si, esperando. Resumen disponible</t>
  </si>
  <si>
    <t>Restos óseos ingeridos por puma (Puma concolor) en el Parque Nacional Sierra de las Quijadas (San Luis, Argentina)</t>
  </si>
  <si>
    <t>Alvarez et al</t>
  </si>
  <si>
    <t>Archeofauna</t>
  </si>
  <si>
    <t>Nativas versus exóticas: ¿Cuánto contribuyen en la dieta del puma Puma concolor en el Parque Nacional Los Glaciares, Patagonia, Argentina?</t>
  </si>
  <si>
    <t>Bartolucci et al</t>
  </si>
  <si>
    <t>ANÁLISIS DE LA EXPLOTACIÓN DE PUMA EN ARGENTINA</t>
  </si>
  <si>
    <t>Brancatelli et al</t>
  </si>
  <si>
    <t>BioScriba</t>
  </si>
  <si>
    <t>Si, comportamiento dentro de ecologia</t>
  </si>
  <si>
    <t>Ataque fatal en humano, por puma (Puma concolor)</t>
  </si>
  <si>
    <t>Portelli et al</t>
  </si>
  <si>
    <t>Cuaderons de medicina forense</t>
  </si>
  <si>
    <t>The Yungas Biosphere Reserve of Argentina: a hot spot of South American wild cats</t>
  </si>
  <si>
    <t>CATnews</t>
  </si>
  <si>
    <t>Molecular evidence for a recent demographic expansion in the puma (Puma concolor) (Mammalia, Felidae)</t>
  </si>
  <si>
    <t>Matte et al</t>
  </si>
  <si>
    <t>Genetic and Molecular Biology</t>
  </si>
  <si>
    <t>Relationships between abiotic variables and geographic variation in skulls of pumas (puma concolor: Mammalia, Felidae) in North and South America</t>
  </si>
  <si>
    <t>Gray &amp; Best</t>
  </si>
  <si>
    <t>Juvenile and adult mortality patterns in a vicuna (Vicugna vicugna) population</t>
  </si>
  <si>
    <t>Causes of mortality in a Geoffroy's cat population-a long-term survey using diverse recording methods</t>
  </si>
  <si>
    <t>Eur J Wildl Res</t>
  </si>
  <si>
    <t>Toxocariasis in Carnivora from Argentinean Patagonia: Species molecular identification, hosts, and geographical distribution</t>
  </si>
  <si>
    <t>Vega et al</t>
  </si>
  <si>
    <t>Parasites and Wildlife</t>
  </si>
  <si>
    <t xml:space="preserve">Caracterización de movimientos migratorios en guanacos (Lama guanicoe) y patrones de depredación por pumas (Puma concolor) en la Payunia, Mendoza. </t>
  </si>
  <si>
    <t>Bolgeri, M.J.</t>
  </si>
  <si>
    <t>UNIVERSIDAD NACIONAL DE COMAHUE CENTRO REGIONAL UNIVERSITARIO BARILOCHE</t>
  </si>
  <si>
    <t>New hosts and localities for helminths of carnivores in Argentina</t>
  </si>
  <si>
    <t xml:space="preserve">Moleon et al </t>
  </si>
  <si>
    <t>Pesticides: The most threat to the conservation of the Andean condor (Vultur gryphus)</t>
  </si>
  <si>
    <t>Pacheco et al</t>
  </si>
  <si>
    <t>Potential predators of Dolichotis patagonum in the surroundings of its burrows, in Sierra de las Quijadas National Park, San Luis, Argentina</t>
  </si>
  <si>
    <t>Gatica et al</t>
  </si>
  <si>
    <t>Use of genetic tools to assess predation on reintroduced howler monkeys (Alouatta caraya) in Northeastern Argentina</t>
  </si>
  <si>
    <t>Oklander et al</t>
  </si>
  <si>
    <t>Primates</t>
  </si>
  <si>
    <t>Mixed-breed guarding dogs reduce conflict between goat herders and native carnivores in Patagonia</t>
  </si>
  <si>
    <t xml:space="preserve">Gonzalez et al </t>
  </si>
  <si>
    <t>Human–Wildlife Interactions</t>
  </si>
  <si>
    <r>
      <rPr>
        <i/>
        <sz val="9"/>
        <color theme="1"/>
        <rFont val="Arial"/>
        <family val="2"/>
      </rPr>
      <t>Puma concolor</t>
    </r>
    <r>
      <rPr>
        <sz val="9"/>
        <color theme="1"/>
        <rFont val="Arial"/>
        <family val="2"/>
      </rPr>
      <t xml:space="preserve"> (Linnaeus, 1771) en la provincia de Entre Ríos: modelando su distribución actual y las áreas prioritarias para su conservación</t>
    </r>
  </si>
  <si>
    <t>Muzzachiodi et al</t>
  </si>
  <si>
    <t>Lista comentada de Mamíferos de la provincia de Entre Ríos.</t>
  </si>
  <si>
    <t>Fundacion Felix de Azara</t>
  </si>
  <si>
    <t>LISTA PRELIMINAR Y ESTADO DE CONSERVACIÓN DE LA MASTOFAUNA DEL PARQUE NATURAL ISCHIGUALASTO, SAN JUAN-ARGENTINA.</t>
  </si>
  <si>
    <t>. ACOSTA Y F. MURÚA</t>
  </si>
  <si>
    <t>Multequina</t>
  </si>
  <si>
    <t>Guía de los mamíferos argentinos</t>
  </si>
  <si>
    <t>C. C. Olrog, M. M. Lucero</t>
  </si>
  <si>
    <t>MINISTERIO DE CULTURA Y EDUCACION FUNDACION MIGUEL LILLO</t>
  </si>
  <si>
    <t>Familia Felidae. Libro rojo de los mamíferos amenazados de la Argentina.SAREM</t>
  </si>
  <si>
    <t xml:space="preserve">Aprile, G.et al </t>
  </si>
  <si>
    <t>Libro Rojo de Mamíferos Amenazados
de la Argentina</t>
  </si>
  <si>
    <t>Los Mamíferos de la Argentina y la región austral de Sudamérica</t>
  </si>
  <si>
    <t>Parera, A</t>
  </si>
  <si>
    <t>El Ateneo, Buenos Aires.</t>
  </si>
  <si>
    <t>Notas sobre los pumas de la America Austral</t>
  </si>
  <si>
    <t>Cabrera</t>
  </si>
  <si>
    <t>Carnívoros en el sudoeste de la provincia de Buenos Aires: ecología y conflictos con los ganaderos</t>
  </si>
  <si>
    <t>RIA</t>
  </si>
  <si>
    <t>Guía de mamíferos del sur de América del Sur.</t>
  </si>
  <si>
    <t>Canevari &amp; Vaccaro</t>
  </si>
  <si>
    <t>LOLA (editorial)</t>
  </si>
  <si>
    <t>EL PUMA (Puma concolor) RECOLONIZA 
EL CENTRO Y EL ESTE 
DEL ECOSISTEMA DE LAS PAMPAS</t>
  </si>
  <si>
    <t>Chimento y  De Lucca</t>
  </si>
  <si>
    <t>Notas faunisiticas Azara</t>
  </si>
  <si>
    <t>PRESENCIA DEL PUMA (Puma concolor) Y SU CONFLICTO CON EL HOMBRE EN EL PARTIDO DE PATAGONES, BUENOS AIRES, ARGENTINA</t>
  </si>
  <si>
    <t>De Lucca</t>
  </si>
  <si>
    <t>Nótulas Faunísticas Segunda Serie</t>
  </si>
  <si>
    <t>Atlantic Mammal Traits: a data set of morphological traits of mammals in the Atlantic Forest of South America</t>
  </si>
  <si>
    <t>GONÇALVES, F. ET AL</t>
  </si>
  <si>
    <t>NUEVO REGISTRO DE PUMA (Puma concolor) EN LA PROVINCIA
 DE ENTRE RÍOS, ARGENTINA</t>
  </si>
  <si>
    <t>Muzzachiodi</t>
  </si>
  <si>
    <t>NUEVOS REGISTROS DEL PUMA (Puma concolor) PARA EL NORTE DE LA ECORREGIÓN PAMPEANA</t>
  </si>
  <si>
    <t>De Lucca &amp; Bollero</t>
  </si>
  <si>
    <t>Puma concolor (errata version published in 2016).</t>
  </si>
  <si>
    <t>NIELSEN, C et al</t>
  </si>
  <si>
    <t>The IUCN Red List of Threatened Species 2015:e.T18868A97216466.</t>
  </si>
  <si>
    <t xml:space="preserve">Barriers, corridors or suitable habitat? Effect of monoculture tree plantations on the habitat use and prey availability for jaguars and pumas in the Atlantic Forest </t>
  </si>
  <si>
    <t>EVALUACIÓN DEL CONFLICTO ENTRE LOS CARNÍVOROS TOPE Y PRODUCTORES GANADEROS COLINDANTES AL PARQUE NACIONAL QUEBRADA DEL CONDORITO, SIERRAS GRANDES DE CÓRDOBA, ARGENTINA</t>
  </si>
  <si>
    <t>Pia</t>
  </si>
  <si>
    <t>CONFLICTO ENTRE EL PUMA (Puma concolor cabrerae) Y EL HOMBRE EN EL SUR DEL DISTRITO DEL CALDÉN, ARGENTINA</t>
  </si>
  <si>
    <t>De Lucca &amp; Nigro</t>
  </si>
  <si>
    <t>LA IMPORTANCIA DE LOS ROEDORES EN LA DIETA DE DOS CARNÍVOROS 
SIMPÁTRICOS BAJO DIFERENTES CONTEXTOS DE DISPONIBILIDAD 
DE PRESAS EN LA PAMPA DE ACHALA, CÓRDOBA</t>
  </si>
  <si>
    <t>Mamiferos de Argentina. Sistematica y Distribucion. SAREM</t>
  </si>
  <si>
    <t>Barquez et al</t>
  </si>
  <si>
    <t>SAREM</t>
  </si>
  <si>
    <t>Si con dudas en txt</t>
  </si>
  <si>
    <t>Multiple assessments to value wild animals in the analysis of human-wildlife relationships: a case study from the Argentine Dry Chaco</t>
  </si>
  <si>
    <t xml:space="preserve">Tamburini et al </t>
  </si>
  <si>
    <t>Ethnobiology and Conservation</t>
  </si>
  <si>
    <t>The decline of jaguars Panthera onca in the Argentine Chaco</t>
  </si>
  <si>
    <t>Altrichter et al</t>
  </si>
  <si>
    <t>Ten years of actualistic taphonomic research in the Pampas region of Argentina: Contributions to regional archaeology</t>
  </si>
  <si>
    <t>Gutierrez et al</t>
  </si>
  <si>
    <t xml:space="preserve">Mathematical model of livestock and wildlife: Predation and competition under environmental disturbances </t>
  </si>
  <si>
    <t>Laguna et al</t>
  </si>
  <si>
    <t>Spatial niche overlap between vicuñas and guanacos</t>
  </si>
  <si>
    <t>Acta Theriologica</t>
  </si>
  <si>
    <t>Carnivore taphonomy in South America: a review of actualistic studies and their 
implications in the southern Neotropics</t>
  </si>
  <si>
    <t>Mondini</t>
  </si>
  <si>
    <t>Historical Biology</t>
  </si>
  <si>
    <t>Ecosemiotic aspects of zoomorphic metaphors: 
The human as a predator</t>
  </si>
  <si>
    <t>Gomez Ponce</t>
  </si>
  <si>
    <t>Sign System Studies</t>
  </si>
  <si>
    <t>Efficiency of antipredator training in captive-bred greater
rheas reintroduced into the wild</t>
  </si>
  <si>
    <t>Vera Cortez et al</t>
  </si>
  <si>
    <t>Acta ethol</t>
  </si>
  <si>
    <t>Factors influencing population dynamics of the plains viscacha 
(Lagostomus maximus, Mammalia, Chinchillidae) in scrub habitat of 
central Argentina</t>
  </si>
  <si>
    <t xml:space="preserve">Branch et al </t>
  </si>
  <si>
    <t>J. Zool., Lond</t>
  </si>
  <si>
    <t>Demography of avian scavengers 
after Pleistocene megafaunal 
extinction</t>
  </si>
  <si>
    <t>Perrig et al</t>
  </si>
  <si>
    <t>Plos One</t>
  </si>
  <si>
    <t>Puma predation on Magellanic penguins: An unexpected terrestrial-marine linkage in Patagonia</t>
  </si>
  <si>
    <t>Serota et al</t>
  </si>
  <si>
    <t>FOOD WEBS</t>
  </si>
  <si>
    <t>Risk effects cascade up to an obligate scavenger</t>
  </si>
  <si>
    <t>Carnivore Niche Partitioning in a Human Landscape</t>
  </si>
  <si>
    <t xml:space="preserve">Curras et al </t>
  </si>
  <si>
    <t>American Naturalist</t>
  </si>
  <si>
    <t>Food limitation reduces risk avoidance by prey, but does not increase kill rates in a simple predator-prey system</t>
  </si>
  <si>
    <t>Molina et al</t>
  </si>
  <si>
    <t>ECOSPHERE</t>
  </si>
  <si>
    <t>en zotero</t>
  </si>
  <si>
    <t>I Did, I Did Taw a Puddy Tat! Pumas in Urban Ecosystems of Latin America: A Review of the Mediatic Information</t>
  </si>
  <si>
    <t>Guerisoli &amp; Schiaffini</t>
  </si>
  <si>
    <t>FRONTIERS IN CONSERVATION SCIENCE</t>
  </si>
  <si>
    <t>DIMENSION H+E</t>
  </si>
  <si>
    <t>REVISION BIB.</t>
  </si>
  <si>
    <t>REPRESENTATIVIDAD</t>
  </si>
  <si>
    <t>USO DE HABITAT</t>
  </si>
  <si>
    <t>ARG + VARIOS</t>
  </si>
  <si>
    <t>Vicuna antipredator diel movement drives spatial nutrient subsidies in a high Andean ecosystem</t>
  </si>
  <si>
    <t>Monk et al</t>
  </si>
  <si>
    <t>More than just meat: Carcass decomposition shapes trophic identities in a terrestrial vertebrate</t>
  </si>
  <si>
    <t>Barceló et al</t>
  </si>
  <si>
    <t>FUNCTIONAL ECOLOGY</t>
  </si>
  <si>
    <t>Predation and Biophysical Context Control Long-Term Carcass Nutrient Inputs in an Andean Ecosystem</t>
  </si>
  <si>
    <t>ECOSYSTEMS</t>
  </si>
  <si>
    <t>Cascading effects of a disease outbreak in a remote protected area</t>
  </si>
  <si>
    <t>ECOLOGY LETTERS</t>
  </si>
  <si>
    <t>Guanaco Predation by Pumas and Its Relationship to Patagonian Food Webs</t>
  </si>
  <si>
    <t>Donadio et al</t>
  </si>
  <si>
    <t>Book Chapter</t>
  </si>
  <si>
    <t>CRISIS AMBIENTAL</t>
  </si>
  <si>
    <t>DIMENSION ECOLOGICA</t>
  </si>
  <si>
    <t>OBSERVACIONAL</t>
  </si>
  <si>
    <t>ver Jessica</t>
  </si>
  <si>
    <t>Comparing narratives on carnivore management in a dryland ecosystem: a case study of state-backed lethal control</t>
  </si>
  <si>
    <t>Joshua Taylor et al</t>
  </si>
  <si>
    <t>RANGELAND JOURNAL</t>
  </si>
  <si>
    <t xml:space="preserve">CONFLICTO </t>
  </si>
  <si>
    <t>DIMENSION HUMANA</t>
  </si>
  <si>
    <t>CASO DE ESTUDIO</t>
  </si>
  <si>
    <t>Gestion / Politica / Decisores</t>
  </si>
  <si>
    <t>OTRA SP</t>
  </si>
  <si>
    <t>RIO NEGRO</t>
  </si>
  <si>
    <t>PATAGONIA</t>
  </si>
  <si>
    <t>El control letal de los carnívoros nativos como principal estrategia de gestión puede tener consecuencias ecológicas imprevistas y, a menudo, su eficacia es cuestionable. Utilizando como estudio de caso una región donde el control letal de pumas nativos y zorros culpeos ha sido incentivado a través de legislación durante más de 50 años, examinamos cómo esta política ha afectado las narrativas institucionales en la región. Realizamos cuatro entrevistas a informantes clave con miembros de instituciones relevantes para establecer sus perspectivas sobre el manejo de carnívoros. También examinamos la base informativa para el enfoque legislativo actual sobre la depredación e identificamos temas de discusión en torno a la legislación y su formación para los tomadores de decisiones en la provincia. Identificamos una dualidad en la que dos ramas del gobierno tienen políticas contradictorias con respecto a la producción ganadera y el manejo de carnívoros. Todas las instituciones involucradas en el manejo de la depredación en paisajes rurales produjeron narrativas que apoyaban el desarrollo sostenible y sugirieron, en diversos grados, que las alternativas al control letal serían positivas. Los entrevistados afirmaron que la modificación de las leyes existentes requiere que los productores ganaderos exijan un cambio a los responsables de las políticas, quienes generalmente ven mal a los carnívoros. Además, hay pruebas de que los debates sobre las estrategias de gestión adolecen de sesgos culturales, y los habitantes rurales se encuentran marginados del proceso de toma de decisiones. Identificamos la necesidad de empatía con respecto a la situación adversa de los habitantes rurales que enfrentan los impactos de la depredación y una apreciación del papel que desempeñan los carnívoros dentro de sus entornos, para cambiar el discurso negativo que rodea las interacciones entre humanos y carnívoros.</t>
  </si>
  <si>
    <t>en zotero (en español e ingles)</t>
  </si>
  <si>
    <t>Unraveling negative interactions between humans, mammalian carnivores and raptors in South America / Desentrañando las interacciones negativas entre humanos, mamíferos carnívoros y rapaces en América del Sur</t>
  </si>
  <si>
    <t>Ballejo et al</t>
  </si>
  <si>
    <t>Parasite Assemblages from Feline Coprolites through the Pleistocene-Holocene Transition in Patagonia: Cueva Huenul 1 Archaeological Site (Argentina)</t>
  </si>
  <si>
    <t>Tietze et al</t>
  </si>
  <si>
    <t>Environmental Archaeology</t>
  </si>
  <si>
    <t>Pumas Puma concolor as ecological brokers: a review of their biotic relationships</t>
  </si>
  <si>
    <t>Labarge et al</t>
  </si>
  <si>
    <t>Sarcoptic mange outbreak decimates South American wild camelid populations in San Guillermo National Park, Argentina</t>
  </si>
  <si>
    <t>Ferreyra et al</t>
  </si>
  <si>
    <t>Rewilding Argentina: lessons for the 2030 biodiversity targets</t>
  </si>
  <si>
    <t>Variacion temporal</t>
  </si>
  <si>
    <t>Tipo de sitio de estudio</t>
  </si>
  <si>
    <t>Metodologia</t>
  </si>
  <si>
    <t>Generalidad del tema</t>
  </si>
  <si>
    <t>Dimension humana detalle</t>
  </si>
  <si>
    <t>Dimension Ecologica detalle</t>
  </si>
  <si>
    <t>Otros enfoques</t>
  </si>
  <si>
    <t>Enfoque/Rol puma (Principal/Acompañado/Colateral)</t>
  </si>
  <si>
    <t>Variacion espacial</t>
  </si>
  <si>
    <t>Santa Cruz sitio de estudio</t>
  </si>
  <si>
    <t>Estado de revision</t>
  </si>
  <si>
    <t>Publicacion</t>
  </si>
  <si>
    <t>Literatura gris</t>
  </si>
  <si>
    <t>Area de estudio</t>
  </si>
  <si>
    <t>No aplica</t>
  </si>
  <si>
    <t>Indeterminado</t>
  </si>
  <si>
    <t>Area protegida</t>
  </si>
  <si>
    <t>Area no protegida</t>
  </si>
  <si>
    <t>AP y ANP</t>
  </si>
  <si>
    <t>Experimental</t>
  </si>
  <si>
    <t>Observacional</t>
  </si>
  <si>
    <t>Revision bibliografica</t>
  </si>
  <si>
    <t>Encuesta</t>
  </si>
  <si>
    <t>Entrevista</t>
  </si>
  <si>
    <t>Ensayo</t>
  </si>
  <si>
    <t>Talleres</t>
  </si>
  <si>
    <t>Registros de pumas cazados/ muertos (Direccion regional de la zona)</t>
  </si>
  <si>
    <t>Denuncia de ataques puma ganado (Direccion Regional)</t>
  </si>
  <si>
    <t>Presentacion de caso</t>
  </si>
  <si>
    <t>Registro de ataque de puma a humano</t>
  </si>
  <si>
    <t>Libro</t>
  </si>
  <si>
    <t>Recopilacion de datos</t>
  </si>
  <si>
    <t>Dimension social</t>
  </si>
  <si>
    <t>Paleontología</t>
  </si>
  <si>
    <t>Veterinaria</t>
  </si>
  <si>
    <t>Etnozoologia</t>
  </si>
  <si>
    <t>Otro</t>
  </si>
  <si>
    <t>Metodologias</t>
  </si>
  <si>
    <t>Evolucion</t>
  </si>
  <si>
    <t>Comportamiento</t>
  </si>
  <si>
    <t>Arqueología</t>
  </si>
  <si>
    <t>Dimension ecologica</t>
  </si>
  <si>
    <t>Dimension S y E</t>
  </si>
  <si>
    <t>Conflicto puma-humano</t>
  </si>
  <si>
    <t>Percepcion</t>
  </si>
  <si>
    <t>Opinion / ¿Conocimiento?</t>
  </si>
  <si>
    <t>Actitudes</t>
  </si>
  <si>
    <t>Estrategias de manejo</t>
  </si>
  <si>
    <t>Estimacion perdidas economicas</t>
  </si>
  <si>
    <t>Representatividad</t>
  </si>
  <si>
    <t>Patrones actividad</t>
  </si>
  <si>
    <t>Abundancia</t>
  </si>
  <si>
    <t>Densidad</t>
  </si>
  <si>
    <t>Uso de habitat</t>
  </si>
  <si>
    <t>Modelo de ocupacion</t>
  </si>
  <si>
    <t>Habitat suitability</t>
  </si>
  <si>
    <t>Presencia</t>
  </si>
  <si>
    <t>Interaccion interespecifica</t>
  </si>
  <si>
    <t>Demografia</t>
  </si>
  <si>
    <t>Morfologia</t>
  </si>
  <si>
    <t>Relaciones tróficas</t>
  </si>
  <si>
    <t>Relaciones Competencia intragremio</t>
  </si>
  <si>
    <t>Disponibilidad de presas</t>
  </si>
  <si>
    <t>Distribucion</t>
  </si>
  <si>
    <t>Sistematica</t>
  </si>
  <si>
    <t>Movement</t>
  </si>
  <si>
    <t>Depredación (sin percepcion)</t>
  </si>
  <si>
    <t>Depredacion con confirmacion</t>
  </si>
  <si>
    <t>Dieta</t>
  </si>
  <si>
    <t>Conservacion</t>
  </si>
  <si>
    <t>Tafonomía (paleontología)</t>
  </si>
  <si>
    <t>Arqueofauna (arqueologia)</t>
  </si>
  <si>
    <t>Paleoecología (paleontologia)</t>
  </si>
  <si>
    <t>Anatomia (veterinaria)</t>
  </si>
  <si>
    <t>Taxonomia (morfologico)</t>
  </si>
  <si>
    <t>Parasitología (veterinaría)</t>
  </si>
  <si>
    <t>Evolución</t>
  </si>
  <si>
    <t>Ecomorfologia (evolucion)</t>
  </si>
  <si>
    <t>Otra especie objetivo</t>
  </si>
  <si>
    <t>vizcacha</t>
  </si>
  <si>
    <t>Rhea</t>
  </si>
  <si>
    <t>human</t>
  </si>
  <si>
    <t>Yaguarete</t>
  </si>
  <si>
    <t>Mono aullador (Alouatta caraya)</t>
  </si>
  <si>
    <t>Mara (Dolichotis patagonum)</t>
  </si>
  <si>
    <t>Condor</t>
  </si>
  <si>
    <t>Toxocara cati</t>
  </si>
  <si>
    <t>Geoffreys Cat</t>
  </si>
  <si>
    <t>vicuña</t>
  </si>
  <si>
    <t>Cryptosporidium spp</t>
  </si>
  <si>
    <t>antropoceno</t>
  </si>
  <si>
    <t>guanaco</t>
  </si>
  <si>
    <t>Sus scrofa</t>
  </si>
  <si>
    <t>Huemul</t>
  </si>
  <si>
    <t>Coprolitos unknknowk  origin</t>
  </si>
  <si>
    <t>Toxascaris leonina</t>
  </si>
  <si>
    <t>Helmintos spp</t>
  </si>
  <si>
    <t>Echinococcus oligarthrus</t>
  </si>
  <si>
    <t>Trichinella spp</t>
  </si>
  <si>
    <t>Puma sólo</t>
  </si>
  <si>
    <t>Puma y  presa</t>
  </si>
  <si>
    <t>oveja</t>
  </si>
  <si>
    <t>zorro gris Lycalopex gymnocercus</t>
  </si>
  <si>
    <t>huemul</t>
  </si>
  <si>
    <t>paloma</t>
  </si>
  <si>
    <t>cauquén común (Chloephaga picta)</t>
  </si>
  <si>
    <t>red deer Cervus elaphus</t>
  </si>
  <si>
    <t>Puma y otro carnivoro</t>
  </si>
  <si>
    <t>Jaguar (Panthera onca)</t>
  </si>
  <si>
    <t>Culpeo fox (Pseudalopex culpaeus smithersi)</t>
  </si>
  <si>
    <t>Ensamble: Puma y dos carnivoros</t>
  </si>
  <si>
    <t>Ensamble de carnivoros</t>
  </si>
  <si>
    <t>Multiespecie</t>
  </si>
  <si>
    <t>Dirigidos</t>
  </si>
  <si>
    <t>Semi dirigido</t>
  </si>
  <si>
    <t>No dirigidos</t>
  </si>
  <si>
    <t>Argentina</t>
  </si>
  <si>
    <t>Argentina + 1 país</t>
  </si>
  <si>
    <t>España</t>
  </si>
  <si>
    <t>USA</t>
  </si>
  <si>
    <t>Bolivia</t>
  </si>
  <si>
    <t>Brazil</t>
  </si>
  <si>
    <t>Chile</t>
  </si>
  <si>
    <t>Argentina + 2 paises</t>
  </si>
  <si>
    <t>Paraguay</t>
  </si>
  <si>
    <t>Belize</t>
  </si>
  <si>
    <t>Argentina y más</t>
  </si>
  <si>
    <t xml:space="preserve">Chile </t>
  </si>
  <si>
    <t>Guyana Fr</t>
  </si>
  <si>
    <t>Guyana</t>
  </si>
  <si>
    <t>Surinam</t>
  </si>
  <si>
    <t>Canada</t>
  </si>
  <si>
    <t>Mexico</t>
  </si>
  <si>
    <t>Venezuela</t>
  </si>
  <si>
    <t>Uruguay</t>
  </si>
  <si>
    <t>Ecuador</t>
  </si>
  <si>
    <t>Colombia</t>
  </si>
  <si>
    <t>Honduras</t>
  </si>
  <si>
    <t>Nicaragua</t>
  </si>
  <si>
    <t>El Salvador</t>
  </si>
  <si>
    <t>Guatemala</t>
  </si>
  <si>
    <t>Panama</t>
  </si>
  <si>
    <t>Peru</t>
  </si>
  <si>
    <t>No especifica</t>
  </si>
  <si>
    <t>Costa Rica</t>
  </si>
  <si>
    <t>Buenos Aires</t>
  </si>
  <si>
    <t>CABA</t>
  </si>
  <si>
    <t>Catamarca</t>
  </si>
  <si>
    <t>Chaco</t>
  </si>
  <si>
    <t>Chubut</t>
  </si>
  <si>
    <t>Córdoba</t>
  </si>
  <si>
    <t>Corrientes</t>
  </si>
  <si>
    <t>Entre Ríos</t>
  </si>
  <si>
    <t>Formosa</t>
  </si>
  <si>
    <t>Jujuy</t>
  </si>
  <si>
    <t>La Pampa</t>
  </si>
  <si>
    <t>La Rioja</t>
  </si>
  <si>
    <t>Mendoza</t>
  </si>
  <si>
    <t>Misiones</t>
  </si>
  <si>
    <t>Neuquen</t>
  </si>
  <si>
    <t>Río Negro</t>
  </si>
  <si>
    <t>Salta</t>
  </si>
  <si>
    <t>San Juan</t>
  </si>
  <si>
    <t>San Luis</t>
  </si>
  <si>
    <t>Santa Cruz</t>
  </si>
  <si>
    <t>Santa Fe</t>
  </si>
  <si>
    <t>Santiago del Estero</t>
  </si>
  <si>
    <t>Tierra del Fuego</t>
  </si>
  <si>
    <t>Tucuman</t>
  </si>
  <si>
    <t>No aclara en detalle</t>
  </si>
  <si>
    <t>Sitio</t>
  </si>
  <si>
    <t>Bosque Andino</t>
  </si>
  <si>
    <t>Estepa</t>
  </si>
  <si>
    <t>No aclara</t>
  </si>
  <si>
    <t>Detalle</t>
  </si>
  <si>
    <t>Categoria</t>
  </si>
  <si>
    <t>Tema</t>
  </si>
  <si>
    <t>Tipo de estudio</t>
  </si>
  <si>
    <t>Palabras clave</t>
  </si>
  <si>
    <t>Objetivo/s</t>
  </si>
  <si>
    <t>Hipótesis y predicciones</t>
  </si>
  <si>
    <t>Key results</t>
  </si>
  <si>
    <t>Discusion</t>
  </si>
  <si>
    <t>Conclusion</t>
  </si>
  <si>
    <t>Link</t>
  </si>
  <si>
    <t>Conflicto puma-humanos</t>
  </si>
  <si>
    <t>Dimension Social</t>
  </si>
  <si>
    <t>Dimension Ecologica</t>
  </si>
  <si>
    <t>Observaciones</t>
  </si>
  <si>
    <t>Paper</t>
  </si>
  <si>
    <t>Region pampeana: Sistema de Ventania en el sur de la provincia de Buenos Aires (SV), es un cordón serrano perteneciente a la subregión de Sierras y subregión de la Pampa Interior en el sudeste de la provincia de Córdoba, más precisamente en el Sistema 
de Aguas Superficiales de la cuenca intermedia entre 
los ríos VI y V. En esta zona también denominada como 
Lagunas del Sur y Bañados del Saladillo (LB)</t>
  </si>
  <si>
    <t>Encuestas a dueños/encargados de establecimientos productivos y a cazadores</t>
  </si>
  <si>
    <t>Entrevistas</t>
  </si>
  <si>
    <t>Socioecologia</t>
  </si>
  <si>
    <t>-</t>
  </si>
  <si>
    <t xml:space="preserve">1) Identificar áreas importantes para la preservación del puma en las pampas argentinas (núcleos poblacionales y corredores de dispersión) 2) Examinar desde una perspectiva social la intensidad de conflicto entre la especie y el hombre en las mismas.
</t>
  </si>
  <si>
    <t>56 encuestas a dueños/encargados de establecimientos agropecuarios (Eaps) y a cazadores locales con el objeto de obtener información sobre la especie. Se entrevistaron veterianarios rurales e ingenieros agrónomos quienes proporcionaron contactos con estancieros y brindaron un primer panorama general sobre distribución y conflicto del puma en cada región. En las encuestas se realizaron preguntas con la finalidad de: a) Obtener registros sobre presencia, episodios de depredación, cuantificación de pérdidas de hacienda y muertes de pumas por las comunidades humanas en el último año, b) Determinar el tipo de medidas adoptadas por los Eaps para prevenir ataques y para controlar/combatir la especie y c) Conocer percepciones sobre fluctuaciones en la abundancia del puma en la última década, sobre la importancia dada a las pérdidas de ganado y sobre la consideración o no del puma como plaga. Algunos encuestados brindaron datos sobre presencia de especies-presa del puma</t>
  </si>
  <si>
    <t>Fue posible identificar poblaciones reproductivas en el Sistema de Ventania (SV), provincia de Buenos Aires y en las Lagunas del Sur y Bañados del río Saladillo (LB), provincia de Córdoba. Existirían evidencias sobre la presencia de la especie en más del 80% de los Eaps encuestados. Un 60% de los Eaps habrían sufrido pérdidas de ganado por pumas estimadas en  2.723 pesos anuales por Eap afectado en SV y de 3.450 pesos en LB. En varios Eaps se combate a la especie. Un mínimo de 28 pumas en SV y de 19 en LB fueron matados en el período de un año entre el 2008 y 2009. La mayoría de los encuestados no consideran a la especie como una plaga</t>
  </si>
  <si>
    <r>
      <rPr>
        <sz val="8"/>
        <color theme="1"/>
        <rFont val="Arial"/>
        <family val="2"/>
      </rPr>
      <t xml:space="preserve">1) La información presentada en el presente trabajo indica la </t>
    </r>
    <r>
      <rPr>
        <b/>
        <sz val="8"/>
        <color theme="1"/>
        <rFont val="Arial"/>
        <family val="2"/>
      </rPr>
      <t>presencia de una población reproductiva</t>
    </r>
    <r>
      <rPr>
        <sz val="8"/>
        <color theme="1"/>
        <rFont val="Arial"/>
        <family val="2"/>
      </rPr>
      <t xml:space="preserve"> distribuida a lo largo y ancho de todo el </t>
    </r>
    <r>
      <rPr>
        <b/>
        <sz val="8"/>
        <color theme="1"/>
        <rFont val="Arial"/>
        <family val="2"/>
      </rPr>
      <t>cordón serrano desde las Sierras de Puán en el extremo noroeste hasta el Cerro El Bonete en el sudeste del mismo</t>
    </r>
    <r>
      <rPr>
        <sz val="8"/>
        <color theme="1"/>
        <rFont val="Arial"/>
        <family val="2"/>
      </rPr>
      <t xml:space="preserve">. </t>
    </r>
    <r>
      <rPr>
        <b/>
        <sz val="8"/>
        <color theme="1"/>
        <rFont val="Arial"/>
        <family val="2"/>
      </rPr>
      <t>En Lagunas del Sur y Bañados del Saladillo existiría al presente una población viable</t>
    </r>
    <r>
      <rPr>
        <sz val="8"/>
        <color theme="1"/>
        <rFont val="Arial"/>
        <family val="2"/>
      </rPr>
      <t xml:space="preserve"> gracias a la ocurren-cia de amplios parches de tierra improductiva aparen-temente  interconectados  por  corredores  de    dispersión. 2) </t>
    </r>
    <r>
      <rPr>
        <b/>
        <sz val="8"/>
        <color theme="1"/>
        <rFont val="Arial"/>
        <family val="2"/>
      </rPr>
      <t>Al presente no se contaba en Argentina con estudios que además de identificar áreas de conflicto humano-puma evaluaran el impacto de este felino sobre la pro-ducción  animal  y  las  percepciones  y  actitudes  de  los productores  pecuarios  y  cazadores  en  torno  al  mismo.</t>
    </r>
    <r>
      <rPr>
        <sz val="8"/>
        <color theme="1"/>
        <rFont val="Arial"/>
        <family val="2"/>
      </rPr>
      <t xml:space="preserve"> En este trabajo, el alto número de Eaps que sufren ata-ques y que combaten al puma así como los porcentajes de  depredación  y  pumas  muertos  en  represalia  pone en evidencia la existencia de conflicto en dos amplias áreas de  la ecorregión pampeana. 3)</t>
    </r>
    <r>
      <rPr>
        <b/>
        <sz val="8"/>
        <color theme="1"/>
        <rFont val="Arial"/>
        <family val="2"/>
      </rPr>
      <t xml:space="preserve"> El número de pumas muertos en estas dos áreas de la ecorregión pampeana por caza oportunista</t>
    </r>
    <r>
      <rPr>
        <sz val="8"/>
        <color theme="1"/>
        <rFont val="Arial"/>
        <family val="2"/>
      </rPr>
      <t xml:space="preserve"> (durante la época de brama del ciervo colorado en Ventania y por cazadores de liebres y jabalíes en ambas regiones) </t>
    </r>
    <r>
      <rPr>
        <b/>
        <sz val="8"/>
        <color theme="1"/>
        <rFont val="Arial"/>
        <family val="2"/>
      </rPr>
      <t>y en represalia por los ataques al ganado</t>
    </r>
    <r>
      <rPr>
        <sz val="8"/>
        <color theme="1"/>
        <rFont val="Arial"/>
        <family val="2"/>
      </rPr>
      <t xml:space="preserve"> (la especie goza de protección legal en las provincias de Buenos Aires y de Córdoba, Chebez y Nigro, 2010)</t>
    </r>
    <r>
      <rPr>
        <b/>
        <sz val="8"/>
        <color theme="1"/>
        <rFont val="Arial"/>
        <family val="2"/>
      </rPr>
      <t xml:space="preserve"> está indicando tanto la necesidad de campañas de difusión que destaquen el rol que desempeña como predador tope de la eco-rregión y la importancia que tiene su conservación así como la intervención de las autoridades responsables de fauna de las dos provincias para disminuir el con-flicto</t>
    </r>
    <r>
      <rPr>
        <sz val="8"/>
        <color theme="1"/>
        <rFont val="Arial"/>
        <family val="2"/>
      </rPr>
      <t xml:space="preserve"> (brindar una solución de corto plazo a los Eaps que sufren pérdidas por ataques) </t>
    </r>
    <r>
      <rPr>
        <b/>
        <sz val="8"/>
        <color theme="1"/>
        <rFont val="Arial"/>
        <family val="2"/>
      </rPr>
      <t>y controlar la caza fur-tiva</t>
    </r>
    <r>
      <rPr>
        <sz val="8"/>
        <color theme="1"/>
        <rFont val="Arial"/>
        <family val="2"/>
      </rPr>
      <t xml:space="preserve"> (tanto en las sub-poblaciones  relevadas como en aquellas con las que estas pueden estar interactuando).</t>
    </r>
  </si>
  <si>
    <t>Se requiere de una estrategia de manejo conservacionista  para salvaguardar las poblaciones de la zona estudiada.</t>
  </si>
  <si>
    <t>(PDF) DE LUCCA, E.R 2010. PRESENCIA DEL PUMA (Puma concolor) Y SU CONFLICTO CON EL HOMBRE EN LAS PAMPAS ARGENTINAS | Eduardo De Lucca - Academia.edu</t>
  </si>
  <si>
    <t xml:space="preserve">Notes from the field </t>
  </si>
  <si>
    <t xml:space="preserve">Parque Nacional Los Glaciares, Santa Cruz. </t>
  </si>
  <si>
    <t>Parque Nacional Los Glaciares</t>
  </si>
  <si>
    <t>Dieta de puma 2004- 2006</t>
  </si>
  <si>
    <t>Recoleccion de heces y analisis de dieta</t>
  </si>
  <si>
    <t>Ecologia trofica</t>
  </si>
  <si>
    <t>Estudiar los habitos alimenticios del puma en el PNLG, para determinar si la presencia del huemul es una parte importante en su dieta</t>
  </si>
  <si>
    <t>Colecta de heces identificadas segun Chame (2003) y procesadas de acuerdo a Reynolds y Aebischer (1991). Fragmentos de huesos, uñas, garras, pezuñas y dientes fueron determinados usando material de referencia de lo mamiferos y aves locales. Los pelos se identificaron a traves de las cuticulas y patrones medulares descriptos por Chehébar y Martin (1989) y Bonzano y Dellafiore (2018). Se determino la frecuiencia de ocurrencia, calculada en el total de muestras, y la biomasa relativa de cada presa consumida. La contribucion de cada item a la biomasa total fue calculado con el factor de correlacion lineal de Ackerman (1984) siguiendo la ecuacion VER ECUACION para presas mayores a 2 kg y VER ECUACION para presas de menos de 2 kg. El peso de las presas se obtuvo de la web "The Animal Diversity Web" (Universidad de Michigan). Para vaca y caballo se considero el peso promedio de las crias menores a los 12 años de edad (Guerisoli, 2017)</t>
  </si>
  <si>
    <t xml:space="preserve">Presas mas consumidas en el area son de tamaño medio. Predomina liebre europea y pichi. No se encontró registro de huemul en la dieta. SI se encontro de ganado </t>
  </si>
  <si>
    <t>En Chile aparece huemul en dieta de puma pero muy poco frecuente. Cuando terminen de procesar todas las muestras en este estuido interanual van a poder tener una real dimension de rol de huemul en el PNLG</t>
  </si>
  <si>
    <t>http://pdfviewer.softgateon.net/?state=%7B%22ids%22:%5B%221NYqyUP6zfqc6ieXj_xjntjnPgWcssJAA%22%5D,%22action%22:%22open%22,%22userId%22:%22109958747550891173915%22,%22resourceKeys%22:%7B%7D%7D</t>
  </si>
  <si>
    <t>Estudio en el Parque Nacional Los Glaciares</t>
  </si>
  <si>
    <t xml:space="preserve">Fuente: </t>
  </si>
  <si>
    <t>schoolar google</t>
  </si>
  <si>
    <t>puma concolor + Argentina</t>
  </si>
  <si>
    <t>Área Natural protegida La Peyunia, Mendoza</t>
  </si>
  <si>
    <t>Patrones de depredacion por puma sobre guanaco</t>
  </si>
  <si>
    <t>Analisis de datos de predacion.</t>
  </si>
  <si>
    <t>Depredador-presa. Migración estacional. Selección de presas.</t>
  </si>
  <si>
    <t>Caracterizar los patrones de depredacion del puma sobre una poblacion de guanacos parcialmente migratoria y describir variaciones espaciales en la incidencia de la depredacion en relacion a otras causas de mortandad</t>
  </si>
  <si>
    <t xml:space="preserve">En base al tipo de caza al acecho que realizan los pumas (Hornocker, 1970), esperamos que en sitios de relieve escarpado y con vegetación arbustiva alta, que favorecen la emboscada, la inciden_x0002_cia de la depredación sea mayor que en sitios menos escarpados y con vegetación más baja 
(Marino y Baldi, 2008; Franklin et al., 1999; Bank et al., 2002). </t>
  </si>
  <si>
    <r>
      <rPr>
        <sz val="8"/>
        <color theme="1"/>
        <rFont val="Arial"/>
        <family val="2"/>
      </rPr>
      <t xml:space="preserve">Se desarrollo entre noviembre 2005 y noviembre 2010.  Se dividio el area de estudio en dos sitios, Este y Oeste en base a topografia diferencial e informacion sobre uso estacional de guanacos. El Oeste es suave y plano mientras que el Este es escarpado. La densidad promedio de ganado vulnerable a pumas (equinos juveniles, caprinos y ovinos) durante el estudio fue mayor en el Oeste en relacion al Este. Se estimo la cobertura de arbustos altos en ambos sitios (cobertura para acecho).  Con frecuencia semanal de noviembre 2005 a marzo de 2010 se buscaron carcasas de guanacos en vehiculo o apie guiados por aves carroñeras. Se registro edad, sexo y causa de muerte y presencia de arbustos cercanos. </t>
    </r>
    <r>
      <rPr>
        <b/>
        <sz val="8"/>
        <color theme="1"/>
        <rFont val="Arial"/>
        <family val="2"/>
      </rPr>
      <t>Se identifico la muerte por puma cuando se observaron signos como la carcasa semienterrada o ubicada sobre arbustos, marcas grandes de caninos en cuello, garganta o cráneo, huesos largos rotos y marcas de arrastre (</t>
    </r>
    <r>
      <rPr>
        <b/>
        <sz val="8"/>
        <color rgb="FFFF0000"/>
        <rFont val="Arial"/>
        <family val="2"/>
      </rPr>
      <t>Franklin et al., 1999; Shaw et al., 2007</t>
    </r>
    <r>
      <rPr>
        <b/>
        <sz val="8"/>
        <color theme="1"/>
        <rFont val="Arial"/>
        <family val="2"/>
      </rPr>
      <t xml:space="preserve">). Al igual que en otros estudios, esperamos un sesgo en el hallazgo de carcasas debido a una más rápida desaparición de carcasas de crías que de adultos (Franklin et al., 1999). </t>
    </r>
    <r>
      <rPr>
        <sz val="8"/>
        <color theme="1"/>
        <rFont val="Arial"/>
        <family val="2"/>
      </rPr>
      <t xml:space="preserve">Evaluamos la </t>
    </r>
    <r>
      <rPr>
        <b/>
        <sz val="8"/>
        <color theme="1"/>
        <rFont val="Arial"/>
        <family val="2"/>
      </rPr>
      <t>condición nutricional de los guanacos por análisis visual de la grasa medular del fémur  (</t>
    </r>
    <r>
      <rPr>
        <b/>
        <sz val="8"/>
        <color rgb="FFFF0000"/>
        <rFont val="Arial"/>
        <family val="2"/>
      </rPr>
      <t>Cheatum, 1949; Bank et al., 2002</t>
    </r>
    <r>
      <rPr>
        <b/>
        <sz val="8"/>
        <color theme="1"/>
        <rFont val="Arial"/>
        <family val="2"/>
      </rPr>
      <t>)</t>
    </r>
    <r>
      <rPr>
        <sz val="8"/>
        <color theme="1"/>
        <rFont val="Arial"/>
        <family val="2"/>
      </rPr>
      <t>. Clasificamos  como en buen estado a guanacos con médula de  color blanco-amarillento y consistencia sólida, y  como pobre estado a los de médula rosada y gelatinosa. Descartamos a las crías &lt;3 meses de edad  ya que el color de su médula puede depender del  proceso de diferenciación de células sanguíneas. Para determinar si hubo diferencias entre la proporción  de estados bueno/pobre en los guanacos depredados  por pumas y los guanacos muertos por otras causas  comparamos estas proporciones con una prueba de  independencia de X2. Estimamos la disponibilidad de guanacos en cada  sitio a través de su densidad, utilizando transectas  de línea de ancho variable de 5 km de largo sobre  huellas y caminos secundarios. 
.</t>
    </r>
  </si>
  <si>
    <t>La depredación fue la causa más frecuente de muerte (73%, n=118 carcasas). En el sitio Este (más escarpado) los guanacos fueron depredados con mayor frecuencia que lo esperado en base a su densidad. No encontramos selección por parte de pumas por edades ni condición nutricional de guanacos, pero sí de machos por encima de hembras, a diferencia de otros estudios. En invierno, cuando se reduce el forraje, aumentó la frecuencia de carcasas en condición nutricional pobre.</t>
  </si>
  <si>
    <t xml:space="preserve">La incidencia de la depredación por pumas que documentamos  para  los  guanacos  de  Payunia  está  entre  las  más  altas  reportadas. Además  de  la  topografía,  otros  dos  factores  que  pueden  estar  asociados  con  la  mayor  de-predación en el Este son la mayor densidad de guanacos,  que  podría  resultar  por  ejemplo  en  una  mayor  actividad  de  caza  de  pumas,  y  una  menor  densidad  de  presas  alternativas,  como  ocurre  parcialmente  con  el  ganado.  </t>
  </si>
  <si>
    <t>Las diferencias espaciales encontradas en la incidencia  de  la  depredación  sugieren  que  los  guanacos  que  se  desplazan  entre  el  Oeste  y  el  Este  de  Payunia  se  exponen  a  un  riesgo  de  depredación  cambiante  en  su  ruta  migratoria.</t>
  </si>
  <si>
    <t>PDF Viewer Online (softgateon.net)</t>
  </si>
  <si>
    <t>Web Of Science</t>
  </si>
  <si>
    <t>puma concolor</t>
  </si>
  <si>
    <t>filtro: argentina</t>
  </si>
  <si>
    <r>
      <rPr>
        <b/>
        <sz val="8"/>
        <color theme="1"/>
        <rFont val="Arial"/>
        <family val="2"/>
      </rPr>
      <t>Gáspero, Pablo</t>
    </r>
    <r>
      <rPr>
        <sz val="8"/>
        <color theme="1"/>
        <rFont val="Arial"/>
        <family val="2"/>
      </rPr>
      <t>, M.H. Easdale, J.A. Pereira, V. Fernández-Arhex,J. Von Thüngen</t>
    </r>
  </si>
  <si>
    <t xml:space="preserve">Rural zone of Pilcaniyeu county, RíoNegro province (−70.72191,-41.12280), situated in northwesternPatagonia, Argentina. </t>
  </si>
  <si>
    <t>Socioecología de carnivoros. Interaccion carnivoros-ganado-humano</t>
  </si>
  <si>
    <t>Manejo adaptativa, Mando y control, Prácticas ganaderas, Análisis de redes, Sistemas socioecológicos</t>
  </si>
  <si>
    <t>El objetivo de este estudio fue analizar las percepciones de los pequeños productores en relación a la pérdida de producción ganadera y las estrategias que adoptaron en el contexto de una situación socio-productiva severamente estresante en la región del noroeste de la Patagonia, Argentina. También se buscó evaluar si las estrategias de mitigación de la depredación adoptadas por los pequeños productores están alineadas con las políticas basadas en las lógicas de comando y control.Se busca encontrar los principales problemas percibidos y las estrategias adoptadas por los pequeños productores para mitigar los daños por depredación, así como su importancia relativa respecto de otros problemas y estrategias de manejo identificados.</t>
  </si>
  <si>
    <t>Considering the key assumptions of human-carnivore impacts, wehypothesized that (a) smallholders would perceive predation as one ofthe most relevant problems affecting their livestock, and (b) their mainstrategy to reduce predation damage would be associated with somekind of lethal control to reduce losses.</t>
  </si>
  <si>
    <t>We performed semi-structured interviews on issues related to the management decisions of the productive system.To study the relative importance and associations among different factors, we constructed causal maps and usedcentrality measures based on network analysis to identify the dominant discourse.</t>
  </si>
  <si>
    <t>Aunque los carnívoros eran percibidos como uno de los problemas centrales del mapa, la matanza de represalia no era una estrategia central de prevención de pérdidas. Los pequeños propietarios recurrieron a la semi-intensificación de las prácticas ganaderas para aumentar la eficiencia de su producción como respuesta a diferentes problemas percibidos. Las técnicas de control letal se asociaron débilmente a un sistema de control subvencionado, que el Estado implementa para estimular la caza de carnívoros. Mientras que las políticas estaban orientadas a controlar a los depredadores silvestres nativos como principal fuente de perturbación, las estrategias de los pequeños propietarios se basaban en respuestas adaptativas a los múltiples problemas percibidos</t>
  </si>
  <si>
    <t>In concordance with ourfirst hypothesis, predation by wild carni-vores was perceived as an important factor in the loss of livestock. However, contrary to our second hypothesis, smallholders did not usehunting modes as their main strategy to reduce predation damage.Instead they sought to increase management response options aimed atpreventing starvation and predation losses, by means of forage sup-plementation, night-time enclosures and daily patrols. Although no lethal control methods were part of the center of thenetwork, poisoning was the most commonly used method in our studyarea, which also occurs in other sites of Patagonia and other regions ofthe world. Este trabajo aporta nuevas ideas para mejorar el seguimiento de las medidas de mitigación y promover una política eficaz basada en pruebas.</t>
  </si>
  <si>
    <t>Although predation by wild carnivores was perceived as a relevant problem, the payment of lethal control incentives has failed to homo-genise smallholders behaviour towards wild predators. Proponemos que las intervenciones estatales tengan como objetivo fortalecer el capital social (es decir, las cooperativas) como medio para aumentar la resistencia de los sistemas socioecológicos a la variabilidad y las perturbaciones ambientales.</t>
  </si>
  <si>
    <t>No es específico de puma, es extendible al conflicto carnivoros-humanos-ganado</t>
  </si>
  <si>
    <r>
      <rPr>
        <b/>
        <sz val="8"/>
        <color theme="1"/>
        <rFont val="Arial"/>
        <family val="2"/>
      </rPr>
      <t>Llanos</t>
    </r>
    <r>
      <rPr>
        <sz val="8"/>
        <color theme="1"/>
        <rFont val="Arial"/>
        <family val="2"/>
      </rPr>
      <t>, Romina, Analia Andrade &amp; Alejandro Travaini</t>
    </r>
  </si>
  <si>
    <t>ranchos north of Chubut province, Central Patagonia, Argentina. Some of the ranches are found in the Peninsula Valdes Natural Protected Area (PVNPA),
which covers a surface area of 4,000 km2</t>
  </si>
  <si>
    <t>Socioecologia de puma. Interaccion puma-ganado-humano</t>
  </si>
  <si>
    <t>Conflicto hombre-carnívoro; depredación del ganado; percepciones humanas; gestión de depredadores; Pumaconcolor.</t>
  </si>
  <si>
    <t>This article: (a) assessed ranchers’perceptions of puma damage in the center and north of Chubut province,Argentine Central Patagonia; (b) examined those factors that may influence perceptions,and (c) evaluated the current actions taken by ranchers to reduce livestock depredation.</t>
  </si>
  <si>
    <t xml:space="preserve">The following questions arise: what is the dominant perception of puma damage in relationto livestock depredation? Which external factors influence these perceptions? What are themain actions taken by ranchers to reduce livestock predation? </t>
  </si>
  <si>
    <t>We used a semi-structured questionnaire. The survey was designed from general questions (or less intrusive) to most committedones. We also considered a profile of possible respondents (e.g., their knowledge about the topics addressed, reluctance to answer about certain issues, terms and language usually employed). We conducted personal interviews (face-to-face) and self-administered question-naires. The ranchers’ perception of puma damage was defined as a dichotomous variable: Do you have puma damage problems?  We evaluated the actions taken by ranchers with negative perception, which were grouped into three classes of mitigation measures: (a) lethal control of the puma, (b) implementa-tion of non-lethal methods of preventing puma attacks and (c) a combination of the both.</t>
  </si>
  <si>
    <t>We analyzed a total of 383 surveys, 64 (17%) within the PV-NPA (interviews face to face)and319 (n= 83%) outside the protected area (self-administered questionnaires). We obtained data from 369 ranches. Ranchers differed in their perceptions of puma damage. 32% of respondents had a negative perception, while 65% were neutral. Negative perceptions increased: (a) with thebreeding of mixed livestock, (b) with the presence of neighboringinactive, and (c) in small and medium ranches. Only 12% (n= 46) of respondents indicated that the puma is the main livestock predator, while nearly two thirds (62%,n= 236) of respondents did not perceive thisfelid as the most harmful carnivore species. Our results showed that ranchers use both lethal control and non-lethal methods (regularpatrol of the ranch areas, night and seasonal enclosures, guardiandogs) to reduce livestock predation. Lethal control has great acceptance among ranchers, but there is a general lack of evidence about its effectiveness</t>
  </si>
  <si>
    <t>There was a high rate of non-response for some questions, such as those thatinquire about the main cause of livestock loss. This high rate of non-response could beexplained by the difficulty, among ranchers, to compare different causes of livestock loss.An alternative explanation could be the reject of ranchers to provide information. Considering that our results indicated that the pumamay not be the major problem in livestock areas, it is necessary toreview the current management policy. We suggest focusing effortsto reduce livestock depredation only on affected ranches, prioritizingthe development of non-lethal methods. As afirst step to replace lethal control pumas, future research must continue to evaluatethe applicability and effectiveness of non-lethal methods at a local scale. This evaluationwould allow both to improve (or discard, if necessary) traditional practices and toimplement innovative strategies</t>
  </si>
  <si>
    <t>Our study allowed afirst quantitative approach to the extent and magnitude of pumadamage, based on ranchers’perceptions, showing its variability within Chubut province.Considering our results, it is necessary to review the current management policy operatingthroughout the territory, because it can be a disproportionate response to the problem. We suggest that the focus of management actions has to be on non-lethal methodsto minimize livestock losses by pumas, removing“problem individuals”only in strictlynecessary case. Finally, we suggest the creation of workshops with ranchers where research results canbe brought for public discussion.</t>
  </si>
  <si>
    <r>
      <rPr>
        <b/>
        <sz val="8"/>
        <color theme="1"/>
        <rFont val="Arial"/>
        <family val="2"/>
      </rPr>
      <t>Lucherini</t>
    </r>
    <r>
      <rPr>
        <sz val="8"/>
        <color theme="1"/>
        <rFont val="Arial"/>
        <family val="2"/>
      </rPr>
      <t xml:space="preserve">, Mauro,  MM Guerisoli, Estela Luengos Vidal </t>
    </r>
  </si>
  <si>
    <t>Paper review</t>
  </si>
  <si>
    <t xml:space="preserve">puma   depredation   events   from   central   Argentina.En ranchos. </t>
  </si>
  <si>
    <t>Comportamiento: surplus killing</t>
  </si>
  <si>
    <t>Etología, revision bibliografica</t>
  </si>
  <si>
    <t>dieta, conflicto entre humanos y carnívoros, depredación del ganado</t>
  </si>
  <si>
    <t>Here,  we  review  the  information  available  on  SK  in  pumas,  to  understand  the  prevalence  of  this  phenomenon  over  the  puma’s  geographic  range.  Additionally,  we  use  both   published   and   unpublished   data   from   a   human-   dominated  rangeland  of  central  Argentina  to  quantify  the  impact  of  SK  on  ranching  activities,  separate  myth  from  reality  surrounding  the  SK  phenomenon,  and  reveal  the  potential  impacts  of  SK  on  the  management  of  puma–hu-man  conflicts</t>
  </si>
  <si>
    <t>We  review  the  information  available  on  surplus  killing  by  pumas  Puma  con-color  and  use  data  from  central  Argentina  to  quantify  its  impact  on  ranching  and   to   analyse   both   its   causes   and   its   implications   for   puma–human   conflicts. For  this  review,  we  defined  SK  events  as  those  predation  events  in  which  two  or  more  prey  individuals  were  killed,  but  not  consumed  (Khorozyan  et  al.  2017).  We  reviewed  two  distinct  sources  of  data  for  information  on  SK  events  attributed to pumas: 1) a database of publications obtained through  a  literature  search;  and  2)  an  original  database  of   puma   depredation   events   from   central   Argentina   (Guerisoli  et  al.  2017).  The  second  database  we  used  to  search  for  evidence  of  SK  was  originally  constructed  for  a  study  that  aimed  to  characterise  puma  depredation  in  the  Espinal  ecoregion  of  southern  Buenos  Aires  Province,  Argentina  (Guerisoli  et  al.  2017).  This  study  was  based  on  213  semi-  structured  interviews  with  cattle  and  sheep  ranchers  and  17  surveys  of  puma  depredation  sites.</t>
  </si>
  <si>
    <t>We  reviewed  73  publications  and  found  nine  mentions  of  surplus  killing  events  from  six  countries.  The  sheep  was  by  far  the  most  commonly  affected  livestock  species.  In  central  Argentina,  surplus  killing  was  reported  by  25–33%  of  the  ranchers.  In  this  region,  the  number  of  livestock  killed  during  each  event  ranged  from  seven  to  160  (median=23)  for  the  literature  reports  and  from  two  to  70  (median=7)  in  the  records  we  personally  collated.  The  number  of  individual  animals  killed  per  event  was  greater  for  interview-based  second-hand  reports  than  for  first-hand  reports  and  verified  events.</t>
  </si>
  <si>
    <t>Our  results  indicate  that  although  surplus  killing  by  pumas  is  uncommonly  reported  in  the  literature,  it  may  be  locally  recurrent.  Although  surplus  killing  may  be  overestimated  in  interview-based  reports,  it  can  produce  significant  losses  for  sheep  and  goat  ranchers,  may  strongly  exacerbate  puma–human  conflicts,   and   should   be   considered   in   puma–human   conflict   mitigation   strategies. Ranchers  typically  attributed  surplus  killing  to  female  pumas  teaching  kittens  to hunt. However, there is little evidence supporting this interpretation. Surplus killing  by  pumas  may  be  more  likely  to  occur  in  situations  where  the  preda-tor’s   ‘normal’   hunting   sequence   is   disrupted   by   the   accessibility   of   large   numbers  of  easy  prey.  Confinement,  stormy  weather  and  poor  antipredator  behaviour  may  favour  the  occurrence  of  surplus  killing  events  on  livestock</t>
  </si>
  <si>
    <t>We  conclude  that  the  importance  of  SK  events  should  not  be  underestimated  when   designing   strategies   for   puma   conservation   and   puma–livestock  conflict  management  and  mitigation,  par-ticularly  in  areas  where  sheep  and  goat  farming  is  a  major  economic  activity</t>
  </si>
  <si>
    <t>Es un review</t>
  </si>
  <si>
    <t>El  proyecto  se  llevó  a  cabo  en  el  extremo  norte  de  la Patagonia argentina, en las provincias de Mendoza y  Neuquén</t>
  </si>
  <si>
    <t>Socioecologia de carnivoros y prevencion de depredacion de ganado con perros protectores</t>
  </si>
  <si>
    <t>Conflicto ganado-depredadores. Gato andino. Perro protector. Puma. Zorro colorado</t>
  </si>
  <si>
    <t>Los objetivos de este estudio fueron analizar características  del  conflicto  entre  la  ganadería  menor  y  los  carnívoros  nativos  en  el  noroeste  de  Patagonia  y  evaluar  la  efectividad  del  uso  por  parte  de  los  crianceros  de  los  perros  mes-tizos  protectores  de  ganado  para  mitigar  las  pérdidas por depredación de caprinos y ovinos y reducir la caza indiscriminada de carnívoros.</t>
  </si>
  <si>
    <t xml:space="preserve">El  análisis  del  conflicto  incluyó  la  evaluación  de  la  percepción  de  los  crianceros  sobre  las  pérdidas  de  ganado  y  su  predisposición  a  utilizar  métodos  de  protección  como  el  de  perros  mestizos  protectores.  Entre  2005  y  2010  entrevistamos  a  64  crianceros  de  un  área  aproximada  de  57  000  km2  para  obtener  información sobre su percepción de la depredación a  su  ganado  por  distintas  especies  de  carnívoros  y  las pérdidas económicas asociadas a la depredación, y  sobre  el  manejo,  tamaño  y  composición  de  sus  rebaños. Las entrevistas fueron semiestructuradas, en persona y realizadas en las casas de los crianceros. En  las  64  entrevistas  identificamos  25  crianceros  dispuestos  a  probar  perros  mestizos  para  proteger  su  ganado. Los  dueños  de  perros  que  alcanzaron  con  éxito  la  etapa  de  trabajo  siguieron  siendo  encuestados,  cada  3  a  6  meses,  sobre  el  comportamiento del perro, su grado de satisfacción con  el  desempeño  del  perro,  la  tendencia  en  las  pérdidas  por  depredación  y,  durante  2005-2010,  si  utilizaron otros métodos de control de depredación de ganado. </t>
  </si>
  <si>
    <t xml:space="preserve">Los crianceros atribuyeron la depredación  de  ganado  principalmente  a  pumas  (64%  de  las  pérdidas  promedio)  y  zorros  culpeos  (10%). De  2005  a  2013  la  crianza de  58  perros  por  45  productores  (rebaños  promedio  de  379  cabras,  DE =  184)  entrenó  satisfactoriamente  28 perros (48% de éxito). Dieciséis de 18 crianceros (89%) con perros protectores reportaron reducción en ataques a ganado y 86% dejaron de cazar carnívoros nativos. En un grupo control de 9 productores sin perros, 8 (89%) reportaron  similar  o  mayor  depredación  de  ganado  y  todos  continuaron  cazando  carnívoros  nativos.  El  costo anual promedio de mantenimiento de cada perro fue 183 dólares, 7% de las pérdidas promedio de ganado. </t>
  </si>
  <si>
    <t xml:space="preserve">Consideramos  que  este  estudio  también  es  revelador  al  destacar  la  predisposición  de  un  gran número de productores ganaderos patagó-nicos  de  escasos  recursos  a  experimentar  con  un método novedoso de manejo de un conflicto entre  su  principal  actividad  y  el  ambiente.  Nuestra  experiencia  previa  con  productores  de  otras  regiones  indica  que  los  productores  rurales  tienden  a  ser  reacios  a  experimentar  con  nuevas  técnicas  de  manejo  de  su  ganado. La  eficacia  de  los  perros  protectores  para  proteger  ganado  frente  a  pumas,  uno  de  los  principales  depredadores  en  el  área  de  es-tudio en Patagonia, no ha sido demostrada aun empíricamente.  No  obstante,  como  destacan  otros  autores  (Coppinger  y  Coppinger,  2005;  Marker  et  al.,  2005),  la  percepción  de  los  pro-ductores entrevistados en nuestro estudio sobre la eficacia de los perros mestizos para prevenir la  depredación  puede  ser  tan  relevante  para  la  mitigación  del  conflicto  ganado-carnívoros  como  la  evidencia  empírica. La  mayoría  de  los  crianceros  de  Patagonia  con  los  que  trabajamos  se  mostraron  conven-cidos de que sus perros mestizos eran efectivos para  proteger  el  ganado  de  pumas. En  el  caso  del  grupo  control  de  crianceros  que no tuvieron perros, no podemos descartar que  los  aumentos  de  depredación  de  ganado  que  percibió  la  mayoría  se  hayan  debido  en  parte a la efectividad de los perros protectores de  sus  vecinos.  Si  los  zorros  y  pumas  evitaron  campos con perros durante el estudio, podrían haber  desviado  sus  ataques  a  los  campos  que  usamos  como  controles.  </t>
  </si>
  <si>
    <t>Nuestra conclusión sobre los perros protectores mestizos  es  que  fueron  efectivos  para  reducir  tanto  la  percepción  de  las  pérdidas  de  ganado  por  depredación  como  la  matanza  de  carní-voros  para  mitigar  las  pérdidas  por  parte  de  los crianceros de cabras con los que se trabajó en  el  norte  de  Patagonia. En  conclusión,  en  comparación  con  otros  métodos,  los  perros  protectores  mesti-zos  tienen  las  ventajas  de  brindar  protección continua  y  tener  bajo  costo  de  inversión  y  las  desventajas de requerir una importante dedica-ción de tiempo para el entrenamiento del perro y  ser  efectivos  solo  para  rebaños  pequeños  a  medianos y donde se pueda alimentar al perro diariamente.</t>
  </si>
  <si>
    <t>Mediciones mediante percepcion</t>
  </si>
  <si>
    <t>Nota</t>
  </si>
  <si>
    <t>Parque Nacional Los Glaciares, provincia de Santa Cruz, República Argentina</t>
  </si>
  <si>
    <t>Dieta de puma: restos de basura</t>
  </si>
  <si>
    <t>Analisis de dieta de puma en el PNLG zona norte</t>
  </si>
  <si>
    <t>Entre los años 2004 y 2006 se colectaron, de manera oportunista, 68 heces de puma en los principales senderos de trekking en la zona norte del PNLG, que fueron identifi-cadas en base a su forma, tamaño y color (Chame 2003). Las heces fueron almacenadas individualmente en sobres de papel madera, esterilizadas en estufa a 90 °C durante 48 h (Fernández &amp; Baldi 2014) y disgregadas para separar los restos identificables de las presas consumidas por el puma. Las heces fueron insumo para el estudio de la dieta del felino en la tesis de licenciatura de la primera autora (Bartolucci 2019).</t>
  </si>
  <si>
    <t>En este trabajo reportamos el hallazgo de restos de basura en heces de puma en el Parque Nacional Los Glaciares (PNLG). . Los residuos fueron encontrados en tres heces de puma colectadas en los senderos de trekking dentro del PNLG, e incluyeron los siguientes ítems: hilo, fósforos y dos tipos de polietileno</t>
  </si>
  <si>
    <t>El tipo y tamaño de especies encontradas en las heces y los restos de basura aquí descriptos (Tabla 2), permiten inferir que el consumo de residuos debió ser directo y no de otras fuentes (i.e., consumo anterior por parte de alguna de las presas).. A partir de estos resultados se recomienda continuar con  el  análisis  de  heces  de  puma  e  incorporar  las  de  otros  carnívoros  presentes  en  el  PNLG,  para  tener más elementos que permitan evaluar si se trata de un consumo accidental o si están cambiando algunos hábitos alimenticios. Se recomienda evitar evitar que  la  fauna  silvestre  esté  en  contacto  con  los  sitios  donde  se  deposita  la  basura.  De  esta  manera,  se  podría  evitar  no  sólo  el  consumo  de  la  misma,  sino  también  futuros  conflictos relacionados con la disponibilidad de basura como recurso alimenticio (e.g., riesgo de infección por patógenos (Fischer &amp; Gerhold 2002; Acosta Jamett et al. 2011; Plaza &amp; Lambertucci 2017) y potenciales impactos indirectos (e.g., ataques a humanos y/o predación de animales domésticos; Gunther et al. 2004; Bateman &amp; Fleming 2012; Home et al. 2017; Plaza &amp; Lambertucci 2017; Reshamwala et al. 2017.).</t>
  </si>
  <si>
    <r>
      <rPr>
        <b/>
        <sz val="8"/>
        <color theme="1"/>
        <rFont val="Arial"/>
        <family val="2"/>
      </rPr>
      <t>Llanos</t>
    </r>
    <r>
      <rPr>
        <sz val="8"/>
        <color theme="1"/>
        <rFont val="Arial"/>
        <family val="2"/>
      </rPr>
      <t>, Romina;  Alejandro Travaini, Silvana Montanelli, Enrique Crespo</t>
    </r>
  </si>
  <si>
    <t>Chubut y Santa Cruz</t>
  </si>
  <si>
    <t>Conflicto puma-humano. Determinacion de estructura de edades y sexo de pumas cazados</t>
  </si>
  <si>
    <t>Monitoreo de datos de mortalidad</t>
  </si>
  <si>
    <t>Ecologia estructural (proporcion de sexos y edades)</t>
  </si>
  <si>
    <t>Manejo de depredadores, ganadería ovina, sistema de recompensas, distribución de edades</t>
  </si>
  <si>
    <t>Nuestros objetivos fueron determinar y comparar la estructura de edades y proporción de sexos de los pumas cazados en las provincias del Chubut y Santa Cruz en el marco del sistema de control por recompensas.</t>
  </si>
  <si>
    <t>Los cráneos de los pumas cazados y remunerados en Santa Cruz, entre los años 1998 y 2011, fueron recolectados a través de las Sociedades Rurales, el Consejo Agrario Provincial y productores de esta provincia. Fueron trasladados, incorporados y examinados. En Chubut, los cráneos de los pumas cazados entre los años 2005 y 2010 fueron entregados por los productores a las Sociedades Rurales. Los  individuos  fueron  clasificados  en  seis clases de edad en base al patrón de desgaste y coloración dentario, desarrollado por Anderson (1983) y descrito e ilustrado en Gay &amp; Best (1996a) y en Cougar Management Guidelines Working Group (2007). El sexo fue precisado por el cazador al momento de entregar la piel y el cráneo del animal cobrado, y se asume que esta clasificación es correcta dado que la condición sexual en los pumas se distingue por características externas, excepto en las crías donde no es tan evidente (Logan &amp; Sweanor 2001; Cougar Management Guidelines Working Group 2007).</t>
  </si>
  <si>
    <t xml:space="preserve">En total se examinaron 411 cráneos, de los cuales 211 pertenecieron a pumas procedentes del Chubut y 200 de Santa Cruz.  La mayor proporción de individuos en ambas provincias corresponde a la clase de edad I o sub-adultos (entre 16 meses y dos años) (43.6% Chubut y 46.5% Santa Cruz), seguidos de las crías (hasta 16 meses de edad) y las sucesivas clases de edad adultas. </t>
  </si>
  <si>
    <t>La estructura de edades y sexo de los pumas removidos en Patagonia mediante el sistema de recompensas era hasta ahora desconocida. El sesgo hacia los sub-adultos en las muestras de Patagonia podría reflejar una población joven, en proceso de recuperación (menos actividad ganadera en la zona --&gt; menos ovejas y poblacion rural --&gt; menos presion de caza --&gt; recuperacion de la especie). La alta representación de los sub-adultos podría estar determinada además por su mayor vulnerabilidad a los métodos de caza. En cuanto a los beneficios que se intentan obtener para la actividad ganadera, el sesgo en las capturas hacia las clases de edad más jóvenes no garantiza una disminución en el daño por depredación. Incluso, el perjuicio se podría ver aumentado localmente por el flujo de individuos que se promueve al dejar áreas vacantes en los territorios. En apoyo a esta conjetura, según los registros recabados en Chubut el número de pumas cazados no ha disminuido sino que tiende a aumentar. Mediante la caza indiscriminada se dejan áreas vacantes que, teniendo en cuenta que no todos los pumas depredan sobre ganado (Elbroch &amp; Wittmer 2013), pueden ser ocupadas por individuos más propensos a realizar ataques de ovinos que el que fue removido. Una estrategia alternativa es la caza selectiva de los individuos “problema”, es decir, aquellos que producen el daño. Por último, un aspecto controversial del manejo del puma es la visión que el sector ganadero tiene sobre la especie, que puede estar  sobredimensionada.  Existen  otros factores que ocasionan pérdidas de ovinos como la sequía, las nevadas, enfermedades y abigeato (Irazoqui 1981; Hall &amp; Paruelo 2006; Llanos, obs. pers.). Sin embrago, se consideran subjetivamente a los ataques por puma como una de las principales causas de pérdidas, ya que aún no hay información empírica que lo pruebe.</t>
  </si>
  <si>
    <t>Por lo tanto, creemos que el esfuerzo y los recursos disponibles deberían destinarse al desarrollo de estrategias más efectivas que contemplen los aspectos aquí tratados y que redunden en beneficios tanto para el sector productivo como para la conservación de la especie y, en consecuencia, del ambiente donde se desarrollan las actividades humanas</t>
  </si>
  <si>
    <r>
      <rPr>
        <b/>
        <sz val="8"/>
        <color theme="1"/>
        <rFont val="Arial"/>
        <family val="2"/>
      </rPr>
      <t>Llanos</t>
    </r>
    <r>
      <rPr>
        <sz val="8"/>
        <color theme="1"/>
        <rFont val="Arial"/>
        <family val="2"/>
      </rPr>
      <t>, Romina; Maria Belen Llanos, Alejandro Travaini</t>
    </r>
  </si>
  <si>
    <r>
      <rPr>
        <sz val="10"/>
        <color theme="1"/>
        <rFont val="Arial"/>
        <family val="2"/>
      </rPr>
      <t>¿QUÉ  VES  CUANDO  ME  VES?  EL  PUMA  (</t>
    </r>
    <r>
      <rPr>
        <i/>
        <sz val="10"/>
        <color theme="1"/>
        <rFont val="Arial"/>
        <family val="2"/>
      </rPr>
      <t>Puma concolor</t>
    </r>
    <r>
      <rPr>
        <sz val="10"/>
        <color theme="1"/>
        <rFont val="Arial"/>
        <family val="2"/>
      </rPr>
      <t>)  Y  SU  REPRESENTACIÓN  EN  LOS  MEDIOS  DE  PRENSA  ESCRITA  DE  PATAGONIA  ARGENTINA</t>
    </r>
  </si>
  <si>
    <t xml:space="preserve">La Pampa, Neuquen, Rio Negro, Chubut y Santa Cruz. </t>
  </si>
  <si>
    <t>Conflicto puma- humano: representacion del pùma en los medios</t>
  </si>
  <si>
    <t>Analisis de datos de imagen en medios de comunicacion</t>
  </si>
  <si>
    <t>Sociecologia</t>
  </si>
  <si>
    <t>Conflicto  Humano-Carnívoro  /  Medios  de  Prensa  /  Patagonia  /  Puma</t>
  </si>
  <si>
    <t>El  objetivo   de   este   trabajo   fue   identificar   una  de  las  maneras  en  que  los  medios  de  prensa  escrita  pueden  construir  una  ima-gen  del  puma  en  Patagonia</t>
  </si>
  <si>
    <t>El  corpus  de  análisis  es-tuvo   compuesto   por   notas   periodísticas   publicadas   en   diarios   de   las   provincias   patagónicas  de  La  Pampa,  Neuquén,  Rio  Negro,  Chubut  y  Santa  Cruz. El  período  abarcado  va  desde  el  2000  al  2013,  durante  el  cual  se  incrementó  considerablemente  el  conflicto  con  la  especie  y  se  consolidaron  las  dife-rentes  estrategias  de  manejo  provinciales.  Se  navegaron  los  diarios  utilizando  la  pa-labra  clave  ‘puma’  y  se  evitó  la  navega-ción  a  través  de  caracteres  como  ‘preda-dores’,  ‘ovinos’  y  similares,  a  fin  de  no  sesgar  la  muestra  hacia  el  conflicto  con  la  especie. La  metodología  se  construyó  a  par-tir  de  los  lineamientos  generales  del  aná-lisis  ideológico  del  discurso  de  Van  Dijk  (1996a),  quien  sostiene  que  es  posible  determinar  la  ideología  de  los  hablantes  y  escritores  a  través  de  una  comprensión  o  lectura  minuciosa  de  aquello  que  éstos  expresan  de  manera  explícita  o  inadverti-da  por  medio  del  lenguaje  u  otros  me-dios  de  comunicación</t>
  </si>
  <si>
    <t>Aplicando  el  método  de  búsqueda   de   caracteres,   se   hallaron   68   notas  periodísticas  pu-blicadas   en   diferentes   diarios        provinciales (n=11).  En  éstos  se  reconocieron  los  cuatro  mecanismos  propuestos  por  Van  Dijk,  mediante  los  cuales  se  construye  la  figura  de  un  ‘nosotros’  (el  hombre  en  este  caso)  y  la  de  un  ‘ellos’  (el  puma),  y  se  describe  positivamente  al  primer  grupo  y  negativamente  al  segundo</t>
  </si>
  <si>
    <t>De  este  estudio  se  desprende  que  los  más  aborda-dos  por  las  notas  periodísticas  publicadas  en  las  provincias  de  Neuquén,  Río  Negro,  Chubut  y  Santa  Cruz,  fueron  los  conflic-tos  por  la  predación  del  puma  sobre  ga-nado  ovino  y  el  acercamiento  de  la  espe-cie  al  humano  o  zonas  urbanas.  De  esta  forma,   se   presenta   la   vinculación   hom-bre–puma  sobre  la  base  de  dos  criterios  principales:  por  un  lado,  las  consecuen-cias  que  provoca  para  las  actividades  eco-nómicas  regionales  y,  por  otro,  la  peligro-sidad  que  representa  un  encuentro  entre  el  felino  y  el  hombre. En  el  32%  de  las  notas periodísticas  analizadas  en  este  trabajo,  la  predación  se  expone  como  una  problemá-tica  que  afecta  gravemente  a  los  ganade-ros.  Pero,  si  bien  se  ha  registrado  el  con-sumo  de  ovinos  por  parte  de  esta  especie  en    estudios    realizados    en    el    sur    de    Argentina  y  Chile  (Yañez  et    al.,  1986;  Iriarte et    al.,  1991;  Fernández  y  Baldi,  2014),  el  impacto  económico  y  el  daño  causado  por  ataques  de  puma  es  aún  des-conocido  y  ha  sido  evaluado  sólo  en  base  a  las  percepciones  de  los  propios  ganade-ros</t>
  </si>
  <si>
    <r>
      <rPr>
        <b/>
        <sz val="8"/>
        <color theme="1"/>
        <rFont val="Arial"/>
        <family val="2"/>
      </rPr>
      <t>Zanon Martınez,</t>
    </r>
    <r>
      <rPr>
        <sz val="8"/>
        <color theme="1"/>
        <rFont val="Arial"/>
        <family val="2"/>
      </rPr>
      <t xml:space="preserve"> Juan Ignacio ;Alejandro Travaini, Sonia Zapata, Diego Procopio, Miguel Angel Santillan</t>
    </r>
  </si>
  <si>
    <r>
      <rPr>
        <sz val="10"/>
        <color theme="1"/>
        <rFont val="Arial"/>
        <family val="2"/>
      </rPr>
      <t xml:space="preserve">The ecological role of native and introduced species in the diet of the puma </t>
    </r>
    <r>
      <rPr>
        <i/>
        <sz val="10"/>
        <color theme="1"/>
        <rFont val="Arial"/>
        <family val="2"/>
      </rPr>
      <t>Puma concolor</t>
    </r>
    <r>
      <rPr>
        <sz val="10"/>
        <color theme="1"/>
        <rFont val="Arial"/>
        <family val="2"/>
      </rPr>
      <t xml:space="preserve"> in southern Patagonia</t>
    </r>
  </si>
  <si>
    <t xml:space="preserve">We analysed puma diet in three protected areas and two sheep ranches in Santa Cruz province. Monumento Nacional Bosques Petrificados, Parque Nacional Perito Moreno y Parque Nacional Monte Leon. Rancho 25 de Marzo y Rancho Doraike. </t>
  </si>
  <si>
    <t>Parque Nacional Perito Moreno en BAP y Parque Nacional Monte Leon en Estepa. Estancia Doraike y 25 de Mayo en Estepa. As far as weare aware this is the first study to describe the puma’s dietin the largest (c.250,000km2) and southernmost conti-nental province of Argentine Patagonia.</t>
  </si>
  <si>
    <t>Dieta de puma: extincion ecologica de presa nativa en Patagonia sur</t>
  </si>
  <si>
    <r>
      <rPr>
        <sz val="8"/>
        <color theme="1"/>
        <rFont val="Arial"/>
        <family val="2"/>
      </rPr>
      <t xml:space="preserve">Argentina, dieta, extincion eclogica, Patagonia, predacion, </t>
    </r>
    <r>
      <rPr>
        <i/>
        <sz val="8"/>
        <color theme="1"/>
        <rFont val="Arial"/>
        <family val="2"/>
      </rPr>
      <t>Puma concolor</t>
    </r>
  </si>
  <si>
    <t>The purpose of our study was to examine the supposedecological extinction of the puma’s native prey in southernPatagonia and to determine if the observations of Novaroet al. (2000) could be extrapolated to all of ArgentinePatagonia</t>
  </si>
  <si>
    <r>
      <rPr>
        <sz val="9"/>
        <color theme="1"/>
        <rFont val="Arial"/>
        <family val="2"/>
      </rPr>
      <t xml:space="preserve">Puma diet was determined by identification and quantifi-cation of prey remains in </t>
    </r>
    <r>
      <rPr>
        <b/>
        <sz val="9"/>
        <color theme="1"/>
        <rFont val="Arial"/>
        <family val="2"/>
      </rPr>
      <t>282 scats</t>
    </r>
    <r>
      <rPr>
        <sz val="9"/>
        <color theme="1"/>
        <rFont val="Arial"/>
        <family val="2"/>
      </rPr>
      <t>, which were collected in the five study sites during 2004–2007. Puma scats were identified by their size, colour and shape(Ya ́n ̃ez et al.,1986). Collected scats were dried and stored inlabelled paper envelopes until analysis. Bones and hairs of mammalian prey were identifiedusing a reference collection and a key of skulls and jaws(Pearson,1995), or patterns of hair scales and medulla(Chehe ́bar &amp; Martı ́n,1989). Bird remains, feathers, andbones were identified by comparing them with our ownreference material. Identified prey items were grouped intotaxa. Puma diet composition at each site was expressed aspercentage occurrence and relative biomass of preyconsumed using the equation of Ackerman et al. (1984).Prey body masses were obtained from Redford &amp; Eisenberg(1992) and from our own records.</t>
    </r>
  </si>
  <si>
    <t>Native prey contributed.60% of the total consumedbiomass in the Monumento Natural Bosques Petrificados,Monte Leo ́n National Park and their neighbouring ranches(25de Marzo Ranch, and Doraike Ranch). Native prey in Perito Moreno National Park represented only23.6% of the consumed biomass and the introduced European hare dominated its diet, accounting for the76.4% of the total consumed biomass. Our results show a clear difference in the diet of thepuma in southern compared to north-western Patagonia.</t>
  </si>
  <si>
    <t>In Santa Cruz province native prey species are still part of the diet of the puma. The majority of scats collected indicated that the puma’s diet there includes guanaco andvariable contributions of Patagonian mara, Patagonianpichi and the Magellanic penguin. Nevertheless, the in-troduced European hare was also an important componentand found in scats from all five sites. Large native herbivores (i.e. guanaco and lesser rhea)maintain their role as the main prey species for the pumain  southern  Patagonia.  We  suggest,  therefore,  thatnative prey could be restored to those areas of ArgentinePatagonia, such as the north-west, where they are currentlyecologically extinct</t>
  </si>
  <si>
    <t>Our results do not support the suggestionof Novaro et al. (2000) that native prey no longer have anecological role as prey of the puma in Argentine Patagonia, atleast in Santa Cruz province. Facilitating native species recoveryand/or restoration and applying more rigorous controlsto prevent the introduction of potential alien prey speciesof the puma, both within and outside protected areas,needs to be evaluated as a regional strategy.</t>
  </si>
  <si>
    <t>https://pdfviewer.softgateon.net/?state=%7B%22ids%22:%5B%221cGP9pgrG7Fz6bwHiwYr__Rfr0muIAFYJ%22%5D,%22action%22:%22open%22,%22userId%22:%22109958747550891173915%22,%22resourceKeys%22:%7B%7D%7D</t>
  </si>
  <si>
    <r>
      <rPr>
        <b/>
        <sz val="9"/>
        <color theme="1"/>
        <rFont val="Arial"/>
        <family val="2"/>
      </rPr>
      <t>Novaro</t>
    </r>
    <r>
      <rPr>
        <sz val="9"/>
        <color theme="1"/>
        <rFont val="Arial"/>
        <family val="2"/>
      </rPr>
      <t>, Andres;  Martin Funes, Susan Walker</t>
    </r>
  </si>
  <si>
    <t>Province of Neuquen, Argentina, on six sheep and cattle ranches with a total area of 1420 km2.</t>
  </si>
  <si>
    <t>Dieta de carnivoros 1989 - 1994 en Neuquen</t>
  </si>
  <si>
    <t>Recoleccion de heces, analisis de contenido estomacal y analisis de dieta</t>
  </si>
  <si>
    <t>Extincion ecologica, Interaccion predador-presa, Patagonia</t>
  </si>
  <si>
    <t>The purpose of this study is to evaluate the roles ofnative and introduced species as prey of the native car-nivore assemblage on rangelands in northwestern Pata-gonia, Argentina.</t>
  </si>
  <si>
    <t>We determined food habits of carnivores through theanalysis of stomach contents and faeces. Stomachs (320culpeo, 42 chilla, 25 skunk, and three Georoy's cat)were obtained from animals killed by hunters between1989 and 1994. Puma (nà70) and Geofroy's cat faeces (n=33) were collected during 1993 and 1994. Samplesize for the Georoy's cat diet was small, so we com-bined data from stomachs and faeces. We estimated prey biomass as the product betweenprey density and mean body mass and assumed thatprey biomass was an acceptable estimator of preyavailability. The densities of sheep and cattle on each ranch werecalculated using total counts and body masses providedby landowners between 1989 and 1994 and the size ofthe ranches.</t>
  </si>
  <si>
    <t>The carnivores consumed primarily (and selected) introduced hares (Lepus europaeus), red deer (Cervus elaphus), orcarrion of introduced species. Native species represented 6% of the potential-prey biomass, and similar percentages of carnivore diets. Pumas consumed red deer and hares more than expected according to their bio-mass available (% biomass available was approximatelyone half of % biomass consumed) and small prey lessthan expected, although no statistical tests were conducted.  Esto dio lugar a un mayor consumo de especies silvestres (liebres y ciervos) que de ganado por parte de culpeos y pumas y de carroña por parte de zorros chilla.</t>
  </si>
  <si>
    <t>This is the first study reporting an entire assemblage of native carnivores relying primarily on introduced prey. The major signiÆcance of species of small body sizesto the biomass of the native fauna in this area of Pata-gonia was due to low densities of guanacos and lesserrheas, the only native large animals in the Patagoniansteppe.</t>
  </si>
  <si>
    <t>We conclude that native large-bodied species (guanacos,Lama guanicoe, and rheas,Pterocnemia pennata) are ecologicallyextinct as prey and sources of carrion in our study area, and likely throughout Argentine Patagonia. The role of guanacos and rheas has been replaced by red deer, European hares, and livestock.</t>
  </si>
  <si>
    <r>
      <rPr>
        <b/>
        <sz val="9"/>
        <color theme="1"/>
        <rFont val="Arial"/>
        <family val="2"/>
      </rPr>
      <t>Llanos</t>
    </r>
    <r>
      <rPr>
        <sz val="9"/>
        <color theme="1"/>
        <rFont val="Arial"/>
        <family val="2"/>
      </rPr>
      <t>, Romina  &amp; Alejandro Travaini</t>
    </r>
  </si>
  <si>
    <t>This study was conducted onfive livestock ranches located innortheastern Chubut. At the time of the study, sheep density was from 6 to 25 headsper km2. In the context of human-puma conflict in Chubut province, our
study addresses the following questions: What is the main prey of this
large carnivore in livestock areas? What is the importance of sheep in
their diet? Is it advisable to maintain suitable abundance of wild prey to
limit livestock predation? In order to answer these questions, our aim
was to examine puma's diet in ranches of northeastern Chubut.</t>
  </si>
  <si>
    <t>Dieta de puma en estancias ganaderas ovinas</t>
  </si>
  <si>
    <t>Analisis de contenido estomacal y analisis de dieta</t>
  </si>
  <si>
    <t>Dieta de puma, Puma concolor, Livestock predation, Carnivore-human conflict, Preventive management, Patagonia</t>
  </si>
  <si>
    <t>Our aim was to examine puma's diet in ranches of northeastern Chubut</t>
  </si>
  <si>
    <t>Our study addresses the following questions: What is the main prey of thislarge carnivore in livestock areas? What is the importance of sheep intheir diet? Is it advisable to maintain suitable abundance of wild prey tolimit livestock predation</t>
  </si>
  <si>
    <r>
      <rPr>
        <b/>
        <sz val="8"/>
        <color theme="1"/>
        <rFont val="Arial"/>
        <family val="2"/>
      </rPr>
      <t>Stomachs and intestines were obtained from 21 pumas</t>
    </r>
    <r>
      <rPr>
        <sz val="8"/>
        <color theme="1"/>
        <rFont val="Arial"/>
        <family val="2"/>
      </rPr>
      <t xml:space="preserve"> huntedunder provincial legislation. They were killedboth by ranchers and hunters hired to control puma1, during spring-summer and fall seasons in 2009–2012. In the laboratory, recognizable prey items remains pre-sents in viscera (i.e. hairs, bones, feathers, plates, nails and teeth) wererecovered for a macro and microscopic analysis.We estimated the minimum number of stomach/intestines requiredfor an adequate diet description through a prey-species accumulationcurve. We identified prey remains using reference collections and a hairidentification key of mammals (Chehébar and Martín, 1989). Puma dietwas expressed as frequency of occurrence and relative biomass of preyconsumed</t>
    </r>
  </si>
  <si>
    <t xml:space="preserve">The accu-mulation curve presented a progressive tendency to stabilization, whichindicated that samples analyzed were sufficient to describe the pumadiet in the study area. The puma diet was composed of mammals species and 23 prey items were identified. ). The main prey consumed was the guanaco,both in terms of frequency of occurrence (61.9%) and biomass con-sumed (75.3%). Sheep was the second most important prey, re-presenting 17.1% of biomass consumed. Large hairy armadillos andsmall rodents were consumed at low frequency, accounting only 4.4%and 2.9% of biomass consumed, respectively
</t>
  </si>
  <si>
    <t>Our study shows that pumas fed predominantly on guanacos in li-vestock areas, which was in line with previousfindings in Patagonia. Considering our results, the presence of guanacos -with medium to highoccurrence probability in the study area (Pedrana et al., 2019)- maypotentially mitigate predation losses as observed for other carnivoresand their main wild prey (Meriggi and Lovari, 1996; Stahl et al., 2001)</t>
  </si>
  <si>
    <t>Finally, our study provides thefirst description of diet of pumashunted under provincial legislation. As a starting point, this informa-tion could be useful to promote preventive management measures inlivestock area</t>
  </si>
  <si>
    <r>
      <rPr>
        <b/>
        <sz val="9"/>
        <color theme="1"/>
        <rFont val="Arial"/>
        <family val="2"/>
      </rPr>
      <t>Fernandez,</t>
    </r>
    <r>
      <rPr>
        <sz val="9"/>
        <color theme="1"/>
        <rFont val="Arial"/>
        <family val="2"/>
      </rPr>
      <t xml:space="preserve"> Cynthia &amp; Ricardo Baldi</t>
    </r>
  </si>
  <si>
    <t>Refugio  de  Vida  Silvestre  “La  Esperanza”  (42°11’S,  64°57’W),  en  el  nordeste  de  la  provincia  del  Chubut entre 2002 y 2004.  La  carga  ovina  se  redujo  por  decisiones  de  manejo,  de  651  a  455  cabezas  durante  el  período  de  estudio,  obteniéndose  su  número  total  anual  durante  cada  evento  de  esquila.  La  abundancia  de  guanacos  en  el  área  fue  estimada  por  Baldi  (2004)  utilizando  el método Distance Sampling (Buckland et al., 1993),  permaneciendo  relativamente  estable  entre  2002  (5.92  guanacos.km-2;  %CV = 14.20) y  2004  (5.30  guanacos.km-2;  %CV = 14.18)</t>
  </si>
  <si>
    <t>DIeta de puma y depredacion de guanacos</t>
  </si>
  <si>
    <t>Recoleccion de heces y analisis de dieta. Analisis de datos de predacion.</t>
  </si>
  <si>
    <t>Abundancia de presas, Argentina, Habitos alimentarios, Mortalidad de guanacos, Predador presa</t>
  </si>
  <si>
    <t xml:space="preserve">Examinamos los habitos alimentarios del puma y evaluamos en particular la seleccion de guanacos y ovinos segun su abundancia. Tambien evaluamos la importancia de la depredacion por pumas como causa de muerte de guanaco.  </t>
  </si>
  <si>
    <t xml:space="preserve">La hipótesis general de este trabajo  propone  que,  en  ausencia  de  competi-dores,  la  selección  de  presas  por  el  puma  está  influenciada  por  el  tamaño  y  la  abundancia  de  las  mismas. De ser asi, esperamos que: (1) guanacos y ovinos sean las presas más importantes  en  la  dieta  del  puma;  (2)  ambas  especies  estén  representadas  de  acuerdo  a  su  abundancia  relativa  en  el  área  de  estudio;  y  (3)  la disminución del número de ovinos resulte en que las especies más pequeñas incrementen su  representatividad  en  la  dieta  del  puma. </t>
  </si>
  <si>
    <t>Se  relevó  el  área  con  una  frecuencia  quin-cenal,  recolectándose  todas  las  fecas  de  puma  encontradas en los alrededores de senderos que totalizan  46  km  y  varios  cañadones. Se  regis-tró  la  ocurrencia  de  cadáveres  de  guanacos  y ovinos,  determinándose  cuando  fue  posible  la  causa  de  muerte; Las fecas obtenidas se esterilizaron en estufa a  90°C  durante  48  horas  y  luego  se  lavaron  para  separar  restos  identificables  de  animales.  Los  restos  óseos  y  dentarios  presentaron  un  alto  grado  de  fragmentación,  por  lo  tanto  la  determinación  de  las  presas  se  basó  princi-palmente  en  la  identificación  de  los  pelos  de  mamíferos, Los  restos  identificables  fueron  com-parados  macroscópica  y/o  microscópicamente  con  material  de  referencia  del  Laboratorio  de  Fauna Silvestre (Unidad de Ecología Terrestre, CENPAT),  utilizando  un  microscopio  óptico  con  oculares  de  40x  y  100x</t>
  </si>
  <si>
    <t xml:space="preserve">Se  determinaron  taxonómicamente  228  restos  provenientes  de  71  fecas.   (1)  el  guanaco,  Lama  guanicoe, fue  la  presa  más  importante  en  su  dieta;  (2)  ante  una  reducción  sustancial  en  la  abundancia  de  ovinos,  el  puma  respondió con una ampliación de su nicho trófico mediante la incorporación de presas de menor tamaño; y (3)  la depredación  por  pumas  fue  la  principal  causa  de  muerte  de  guanacos. </t>
  </si>
  <si>
    <t>los  principales  resultados apoyan las hipótesis planteadas sobre el  predomino  de  presas  de  tamaño  grande  en  la  dieta  del  puma  en  la  región,  sus  hábitos  alimentarios  en  relación  con  la  abundancia  relativa de ungulados y el cambio de estrategia de alimentación al disminuir la abundancia de alguna  de  sus  presas  principales. Si  bien  el  aporte  de  los  ovinos  a  la  dieta  del  puma fue importante, esta estuvo mayormente compuesta  por  especies  nativas,  en  coinciden-cia  con  lo  encontrado  en  sitios  de  Santa  Cruz  (Zanón  Martínez  et  al.,  2012)  y  en  contraste  con sitios de Neuquén y el oeste de Río Negro, donde  el  guanaco  fue  considerado  ecológica-mente extinto con respecto a su rol como presa, representando  &lt;  1%  de  la  biomasa  consumida  (Novaro et al., 2000).</t>
  </si>
  <si>
    <t>Nuestro  estudio  muestra  que  el  puma  se  comportó  como  un  depredador  oportunis-ta,  cuyos  hábitos  alimentarios  fueron  flexibles  en  el  tiempo.</t>
  </si>
  <si>
    <r>
      <rPr>
        <b/>
        <sz val="9"/>
        <color theme="1"/>
        <rFont val="Arial"/>
        <family val="2"/>
      </rPr>
      <t>Zanon Martinez</t>
    </r>
    <r>
      <rPr>
        <sz val="9"/>
        <color theme="1"/>
        <rFont val="Arial"/>
        <family val="2"/>
      </rPr>
      <t>, Juan Ignacio; Santillan Miguel Angel, Sarasola, José Hernán, Travaini, Alejandro.</t>
    </r>
  </si>
  <si>
    <t>This study was conducted in the Parque Luro Reserva Natural located in La Pampa province, Argentina. The PLNR is a 76-km2protected area, repre-senting the best preserved remnant of Cald_x0013_en forest (Prosopis cal-denia), encompassed in the Espinal phytogeographic province(Cabrera, 1976) in central Argentina</t>
  </si>
  <si>
    <t>Dieta de puma respecto a ungulados introducidos</t>
  </si>
  <si>
    <t xml:space="preserve">Recoleccion de heces y analisis de dieta. </t>
  </si>
  <si>
    <t>Top predator, Puma diet, Puma concolor, Introduced species, Protected area management, Argentina</t>
  </si>
  <si>
    <t>In thisstudy, we aimed to assess whether the puma effectively bases itsdiet mainly on native prey species despite the abundance andavailability of introduced ungulates in the PLNR</t>
  </si>
  <si>
    <t>During summer (January) and winter (JulyeAugust) 2003, andwinter (JulyeAugust) 2004, we collected puma scats along 120 kmof internal and peripheral dirt roads, within the PLNR. We identi-fied puma scats based on physical appearance: size, color, andshape. In the laboratory, we identified andquantified prey item remains present in scat samples. We identifiedprey remains using our own reference collections and keys formammals and birds. Puma diet is expressed as percent occur-rence (number of times a prey item occurred as percentage of thetotal number of prey items in all scats) and relative biomass of preyconsumed. We calculated the relative biomass and numbers of preyconsumed by puma using the equation proposed byAckerman et al.(1984</t>
  </si>
  <si>
    <t>We conducted prey remain analysis in 83 scats. Results indicate that puma diet was composed mostly by introduced species, which represented 80.8% of the total biomassconsumed (Cervus elaphus40.6%,Sus scrofa39.4%, and Ovis aries 0.8%. Puma diet was composed mostly by introduced species: red deer, wild boar, sheep (Ovis aries), and european hare (Lepus europaeus). Introduced ungulates represented 80.8% of total biomass consumed by pumas, with red deer and wild boarcontributing the highest biomass. Puma also consumeddomestic sheep, which was undoubtedly obtained beyond theboundaries of the PLNR.</t>
  </si>
  <si>
    <t>Pumas consumed more non-native than native prey at the PLNR. The main prey items in puma diet were introduced ungulate spe-cies, red deer and wild boar. None of the native prey speciesidentified in puma diet at the PLNR reached similar occurrencerates or biomass to those of the large introduced ungulates. Puma native preyconsumption was proportionally small, in spite of the widespreadpresence of small and medium native prey (small birds, armadillos,rodents and carnivores)</t>
  </si>
  <si>
    <t>Considering our results, native predator-prey interactions in thePLNR are worrisome from an ecological and managerial point ofview. We believe that urgent actions are needed in the manage-ment of PLNR. For instance, PLNR needs the reintroduction of largeand medium native prey, and the eradication of exotic species.</t>
  </si>
  <si>
    <r>
      <rPr>
        <b/>
        <sz val="9"/>
        <color theme="1"/>
        <rFont val="Arial"/>
        <family val="2"/>
      </rPr>
      <t>Caruso, Nicolas</t>
    </r>
    <r>
      <rPr>
        <sz val="9"/>
        <color theme="1"/>
        <rFont val="Arial"/>
        <family val="2"/>
      </rPr>
      <t>; Guerisoli, MM; Luengos Vidal, EM; Castillo, D; Casanave, EB; Lucherini M</t>
    </r>
  </si>
  <si>
    <r>
      <rPr>
        <sz val="10"/>
        <color theme="1"/>
        <rFont val="Arial"/>
        <family val="2"/>
      </rPr>
      <t xml:space="preserve">Modelling the ecological niche of an endangered population of </t>
    </r>
    <r>
      <rPr>
        <i/>
        <sz val="10"/>
        <color theme="1"/>
        <rFont val="Arial"/>
        <family val="2"/>
      </rPr>
      <t>Puma concolor</t>
    </r>
    <r>
      <rPr>
        <sz val="10"/>
        <color theme="1"/>
        <rFont val="Arial"/>
        <family val="2"/>
      </rPr>
      <t>: First application of the GNESFA method to an elusive carnivore</t>
    </r>
  </si>
  <si>
    <t xml:space="preserve">Fieldwork was conducted in an area of 27,300km2 located in the southernmost part of Buenos Aires province in central Argentina and corresponding to Villarino and Patagones counties </t>
  </si>
  <si>
    <t>Modelado de nicho de puma population</t>
  </si>
  <si>
    <t>Modelado de nicho. Construccion de habitat suitability map.</t>
  </si>
  <si>
    <t>Ecologia espacial</t>
  </si>
  <si>
    <t>Argentine espinal, Cougar, Factor analysis, Fragmentation, Habitat use, Spatial distribution</t>
  </si>
  <si>
    <t>In this work, we identified biological and anthropogenic factorsaffecting puma habitat use at a landscape scale to produce thefirsthabitat suitability map for the puma in the Argentine Espinal.</t>
  </si>
  <si>
    <t>In the southern region of Espinal which has been highly altered by human activities (Fernández andBusso, 1999), we expected that the use of habitat by pumas woulddiffer significantly from the available habitat. We predicted thatthe ecological niche of pumas in the Espinal would be positivelyassociated to the proportion of and/or distance to scrubland,because it provides effective cover and represents one of the mostdense vegetation types in this region. In contrast, a negativecorrelation was predicted for open cropland. We expected that puma presence would be negatively associated with proximity to road and urban areas.</t>
  </si>
  <si>
    <t>We used present data obtained from April 2008 to October2013 from three sources of information. . To determine the presence of thecarnivore, we used the following methods of observation: (1) photographs via camera trapping surveys.(2) Semi-structured interviews of local people. (3) Direct observation by way of sightings of live animals.(4) Indirect sightings by way of tracks. (5) Opportunistically recordings of dead individuals. We usedGNESFA to study the factors affecting the use of space by the puma considering environmental, biological,anthropogenic factors, and MADIFA (Mahalanobis distance factor analysis) to create a habitat suitabilitymap</t>
  </si>
  <si>
    <t>Most suitable locations for pumawere away fromcropland or urban areas and fromroads. Distancesto roads and to scrubland patches were the limiting variables that influenced the narrowness of the nicheof this felid. Pumas in this region preferred an environment of patchy scrubland which is typicallycreatedby selective logging. They did not limit their environmental preferences to closed habitats.</t>
  </si>
  <si>
    <t xml:space="preserve">his paperreports thefirst analysis of the factors determining the distribution of pumas in a grassland/shrublandecoregion in the southernmost part of its distribution. This suggests that pumas may use human-modified habitats and withstand some degree of deforestation and fragmentation. Our results confirmthe usefulness of this integral approach to identify the factors affecting the ecological niche of a cryptic,highly-vagile species. </t>
  </si>
  <si>
    <t>We conclude that our results suggest that successful pumaconservation in the southern Espinal of Argentina will hinge onland management practices that conserve the integrity of criticalhabitat patches. Moreover, it will also require the permeability ofpuma dispersal through areas with low habitat quality to enablethe maintenance of geneticflow throughout this region</t>
  </si>
  <si>
    <r>
      <rPr>
        <b/>
        <sz val="8"/>
        <color theme="1"/>
        <rFont val="Arial"/>
        <family val="2"/>
      </rPr>
      <t>Caruso</t>
    </r>
    <r>
      <rPr>
        <sz val="8"/>
        <color theme="1"/>
        <rFont val="Arial"/>
        <family val="2"/>
      </rPr>
      <t xml:space="preserve">, Nicolas; Lucherini, Mauro; Fortin Daniel, Casanave Emma. </t>
    </r>
  </si>
  <si>
    <t xml:space="preserve">Fieldwork was conducted in an area of 27,300 km2located in central Argentina and corre-sponding to the southernmost counties of Buenos Aires province </t>
  </si>
  <si>
    <t>Uso de habitat e impacto antropogenico</t>
  </si>
  <si>
    <t>Analisis del impacto antropogenico sobre el uso de habitat en carnivoros</t>
  </si>
  <si>
    <t>habitat use, carnivores, human habitat disturbance</t>
  </si>
  <si>
    <t>The aim of this study was to identify the effect of environmental and anthropogenic featureson the occurrence of four carnivore species in a landscape of the Espinal of central Argentina,and analyze interspecific variations in responses to anthropogenic habitat modifications</t>
  </si>
  <si>
    <t>In this study we aimed to test the following predictions: 1) given that the populations ofpumas in our study area appear to be heavily affected by anthropogenic pressure [33], we pre-dicted that this species would avoid the areas fragmented and modified by human activity andwould be associated with the most preserved habitats. 2) A certain avoidance of areas withintense human activity was expected also for Pampas foxes, because of the strong hunting pres-sure on its populations in this area [34]. 3) Due to its association to open habitat [21,35], wealso expected that Pampas foxes would use grasslands intensively. 4) Because the Pampas fox isthe most ecologically adaptable species of the carnivore guild of the Espinal, we expected that itwould show a less marked response to landscape composition than more selective species, suchas Geoffroy’s cat. 5) Based on what is known by their respective habitat preferences, weexpected that skunks would make intensive use of croplands located in proximity of compara-tively more densely vegetated patches [36,37], whereas Geoffroy’s cat would show an associa-tion with the habitat with the densest cover of natural vegetation, namely the shrubland</t>
  </si>
  <si>
    <t>Camera trapping surveys were carried out at 49 sites from 2011 to 2013.Each site was characterized by 12 habitat attributes, including human disturbance and frag-mentation. Four landscape gradients were created from Principal Component Analysis andtheir influence on species-specific habitat use was studied using Generalized Linear Mod-els.</t>
  </si>
  <si>
    <r>
      <rPr>
        <sz val="8"/>
        <color theme="1"/>
        <rFont val="Arial"/>
        <family val="2"/>
      </rPr>
      <t>We recorded 74 events of Conepatus chinga, 546 of Pseudalopex gymnocercus, 193 of Leopardus geoffroyiand 45 of Puma concolor. We found that the gradient describingsites away from urban settlements and with low levels of disturbance had the strongest influ-ence.L.geoffroyiwas the only species responding significantly to the four gradients andshowing a positive response to modified habitats, which could be favored by the low level ofpersecution by humans.</t>
    </r>
    <r>
      <rPr>
        <b/>
        <sz val="8"/>
        <color theme="1"/>
        <rFont val="Arial"/>
        <family val="2"/>
      </rPr>
      <t>P.concolor made stronger use of most preserved sites with low proportion of cropland, even though the species also used sites with an intermediate levelof fragmentation</t>
    </r>
    <r>
      <rPr>
        <sz val="8"/>
        <color theme="1"/>
        <rFont val="Arial"/>
        <family val="2"/>
      </rPr>
      <t>. A more flexible use of space was found forC.chingaandP.gymnocercus</t>
    </r>
  </si>
  <si>
    <t>Our study demonstrates that human activities impact all species of carnivores in the Espinal ofcentral Argentina and that this effect varies among species differing in their ecological andbehavioral attributes as observed in other agricultural landscapes. Because of these spe-cies-specific responses of carnivores, we can expect that human-induced changes will modifythe structure of the carnivore community, favoring the most adaptable species</t>
  </si>
  <si>
    <t>This study shows the importance of multi-species land-scape-scale studies to identify habitat components that are necessary for the conservation ofhealthy mammalian communities. We suggest that the conservation of the native commu-nity of carnivores of the Argentine Espinal would benefit from actions encouraging the maintenance of the remaining portions of natural habitats, especially shrublands.</t>
  </si>
  <si>
    <r>
      <rPr>
        <b/>
        <sz val="8"/>
        <color theme="1"/>
        <rFont val="Arial"/>
        <family val="2"/>
      </rPr>
      <t>Caruso</t>
    </r>
    <r>
      <rPr>
        <sz val="8"/>
        <color theme="1"/>
        <rFont val="Arial"/>
        <family val="2"/>
      </rPr>
      <t>, Nicolas; Luengo Vidal, E; Guerisoli, M; Lucherini M</t>
    </r>
  </si>
  <si>
    <t>We carried out both camera trapping surveys and interviews in Villarino and Patagones counties (which cover a total of 27300 km2) in the southernmost part of Buenos Aires prov-ince in central Argentina</t>
  </si>
  <si>
    <t>Comparacion de métodos de presencia/ausencia</t>
  </si>
  <si>
    <t>Analisis de presencia/ausencia de carnivoros entre metodos</t>
  </si>
  <si>
    <t>Argentina,  camera trapping,  Geoffroy’s  cat,pampas fox, puma, questionnaires</t>
  </si>
  <si>
    <t>Our main objective was to assess the reliability ofinterviews in detecting the presence of three species of car-nivores with different characteristics by explicitly testinginterview results against data obtained through cameratrapping surveys</t>
  </si>
  <si>
    <t>We hypothesized that the reli-ability of interviews with rural inhabitants for detectingthe occurrence of wildlife () varies as a function of speciesdetectability (thus, we predicted that the level of coincidencebetween data obtained through both techniques would behigher for those species with highest detectability, () variesas a function of the degree of human–wildlife conflict, and () depends on the level of familiarity the interviewees havewith the species surveyed (thus, we predicted that the simi-larity between the data obtained from interview-based sur-veys and camera trapping would be greatest in the case ofpeople who had lived in the study area for the longest time)</t>
  </si>
  <si>
    <t>During 2010-2013 we conducted semi-structured interviews with local people to gather presence data on carnivores. Systematic camera-trap surveys were conducted during January–May in 2011-2013.. We assessed the reliability of interviews (n =155) in detecting the pres-ence of three species of carnivores with different character-istics, by comparing interview results with data obtained through camera trapping surveys at 52 sites in central Argentina</t>
  </si>
  <si>
    <t>We completed 155 interviews. The duration of the intervie-wees’residency in the study area varied; some had lived there for only 1 month, others their entire lives. We obtained a total of 823 photographic records of the three car-nivore species (204 of Geoffroy’s cat,57 of the puma, and 562 of the pampas fox). The degree of concordance between methodswas low for Geoffroy’s cat Leopardus geoffroyiand especiallyfor the puma Puma concolor. However, Geoffroy’s cats were detected more frequently by camera traps than interviews,whereas the opposite was true for pumas. For the pampas fox Pseudalopex gymnocercus, a less elusive species, we observed a high degree of concordance and a similar probability of occurrence between methods.</t>
  </si>
  <si>
    <t>We found that reports obtained by interviewinglocal inhabitants were unreliable and yielded inaccurate andbiased presence data for two of the three species we sur-veyed. This conclusion was supported by the discrepancybetween interviews and the probabilities of occurrence esti-mated by camera trapping, and by the poor spatial associ-ation between methodologies. Our results support thehypothesis that the reliability of results collected from inter-views varies between specie</t>
  </si>
  <si>
    <t>Thus, despite the fact that inter-views have advantages over more time-consuming and ex-pensive methods for collecting data on wildlife presence,and have frequently been used to study the distribution of mammals, we conclude that they should be used with cau-tion when surveying carnivores, especially when the speciestargeted are of conservation concern and biased results maylead to inappropriate conservation measures</t>
  </si>
  <si>
    <r>
      <rPr>
        <b/>
        <sz val="8"/>
        <color theme="1"/>
        <rFont val="Arial"/>
        <family val="2"/>
      </rPr>
      <t>Lantschner</t>
    </r>
    <r>
      <rPr>
        <sz val="8"/>
        <color theme="1"/>
        <rFont val="Arial"/>
        <family val="2"/>
      </rPr>
      <t>, M.V et al</t>
    </r>
  </si>
  <si>
    <t>We carried out our study in the Meliquina Valley (41°S, 71°W)in northwest Patagonia, Argentina. Neuquen</t>
  </si>
  <si>
    <t>Uso de habitat por carnivoros</t>
  </si>
  <si>
    <t>Analisis del uso de habitat por carnivoros</t>
  </si>
  <si>
    <t>Biodiversity, Landscape scale, Conifer plantation, Habitat fragmentation, Land use change</t>
  </si>
  <si>
    <t>The aims of this study were to: (a) assess differences in habitat-use by carnivore species among native open vegetation, denseconifer plantations, and alternative landscape structures like fire-breaks, remnants of native vegetation between conifer plantations,and sparse conifer plantations; and (b) identify habitat variables atstand and landscape scale related to presence of carnivores in plan-tation landscapes</t>
  </si>
  <si>
    <t>We conducted camera-trap surveys at 69 sites and assessed composition of carnivore assemblages and habitat use in conifer plantations andnative vegetation. We also evaluated habitat characteristics at stand and landscape scales related topresence of carnivores. We used camera traps to estimate relative habitat use of carni-vores. We determined indices of habitat use for carnivores in fivetypes of habitats: continuous native vegetation, dense conifer plan-tations, sparse conifer plantations, native vegetation remnants be-tween plantations, and firebreaks.</t>
  </si>
  <si>
    <r>
      <rPr>
        <sz val="8"/>
        <color theme="1"/>
        <rFont val="Arial"/>
        <family val="2"/>
      </rPr>
      <t>Four species of carnivores were detected:Lycalopex culpaeus,Conepatus chinga,Puma concolor, andLeopardus geoffroyi.L. culpaeusandC. chingaused continuous native vegetation mostfrequently, but also used dense conifer plantations and tended to be more abundant in firebreaks andsparse plantations than in dense plantations.L. geoffroyiwas almost fully restricted to continuous nativevegetation, but was also detected in firebreaks and native vegetation remnants between plantations; thisspecies was never detected in plantations.</t>
    </r>
    <r>
      <rPr>
        <b/>
        <sz val="8"/>
        <color theme="1"/>
        <rFont val="Arial"/>
        <family val="2"/>
      </rPr>
      <t>P. concolor was detected in all habitat types and did not exhibit any preference</t>
    </r>
  </si>
  <si>
    <t>In conifer plantations presence of most species was not directly related to habitat type, but to the complexity or heter-ogeneity of vegetation structure and landscape attributes. In this way, our resultssuggest that conifer plantations are not inhospitable habitat forsome species of carnivores, but that plantation management cansignificantly influence the extent of their use. Because the relationships we found between species and habi-tat variables were not derived from an experimental study, butan observational one, inferences from these data should be madecautiously. Some of the observed patterns of relative abundancemay have been the result of variables we could not account for,such as the influence of previous land uses, or interactions amongspecies. Therefore, the pattern of habitat use by carnivore speciesfound in this research should serve as a base for future studies thatprovide experimental test to the observed relations between spe-cies and habitat variables</t>
  </si>
  <si>
    <t>Our results suggest that forested landscapes may be managed atdifferent spatial scales to sustain use by some species of carnivores.</t>
  </si>
  <si>
    <r>
      <rPr>
        <b/>
        <sz val="8"/>
        <color theme="1"/>
        <rFont val="Arial"/>
        <family val="2"/>
      </rPr>
      <t>Lucherini,</t>
    </r>
    <r>
      <rPr>
        <sz val="8"/>
        <color theme="1"/>
        <rFont val="Arial"/>
        <family val="2"/>
      </rPr>
      <t xml:space="preserve"> Mauro et al</t>
    </r>
  </si>
  <si>
    <t xml:space="preserve">Activity   data   were   obtained   from   13   sites   located   inArgentina,  Bolivia,  and  Chile,  which  represent  3  of  the  4countries  in  which  the  Andean  cat  occurs. En Argentina se situó en San Guillermo, San Juan. </t>
  </si>
  <si>
    <t>Patrones de actividad de carnivoros</t>
  </si>
  <si>
    <t>Analisis de patrones de actividad</t>
  </si>
  <si>
    <t>Ecologia temporal</t>
  </si>
  <si>
    <t>camera  trapping,  intraguild  competition,Lagidium  viscacia,Lycalopex  culpaeus,Leopardus  colocolo,Leopardus jacobita,Puma concolor, South America</t>
  </si>
  <si>
    <t>Comparar patrones de actividad entre carnivoros y entre esos carnivoros y la vizcacha. Provide  the  1st  quantitative  data  on  theactivity  patterns  of  Andean  cats,  Pampas  cats,  culpeos,  andpumas in high-altitude deserts of the Andes</t>
  </si>
  <si>
    <t>We  predicted  that  temporal  segregation  of  activity  would  be evident  between  the  species  with  the  greatest  potential  for competition,  namely  culpeos  and  Andean  and  Pampas  cats. Because  the  Andean  cat  appears  to  be  the  predator  mostspecialized on vizcachas (Walker et al. 2007a), we predictedthat activity pattern for this felid should be most similar to thatfor  vizcachas.</t>
  </si>
  <si>
    <t>Here,  we  test  these  predictions  using  camera-trap data obtained from multiple localities in the High Andes. Using data from1,596  camera-trap  photos,  we  present  the  1st  quantitative  analyses  of  the  activity  patterns  of  Andean  cats(Leopardus  jacobita),  Pampas  cats  (Leopardus  colocolo),  culpeos  (Lycalopex  culpaeus),  and  pumas  (Pumaconcolor) in high-altitude deserts of the Andes. We compared daily activity patterns for these carnivores withthose of mountain vizcachas (Lagidium viscacia), the main prey of Andean cats</t>
  </si>
  <si>
    <t xml:space="preserve">We  obtained  1,099  distinct  photos  of  mountain  vizcachasand 497 distinct  photos of  carnivores.. Activity patterns of all specieswere  positively  skewed  toward  night.  Pampas  cats  displayed  the  greatest  proportion  of  nocturnal  activity,whereas Andean cats were the most diurnal. Activity of Andean cats differed significantly only from that ofPampas cats; Pampas cats also differed from pumas. Activity of Andean cats was generally similar to that ofmountain  vizcachas. </t>
  </si>
  <si>
    <t>The  dissimilar  activity  patterns  of  Andean  and  Pampas  cats  support  the  hypothesis  oftemporal niche segregation of these felids.</t>
  </si>
  <si>
    <t>In summary,  our  results  suggest that  temporal  partitioningcontributes to ecological niche segregation among carnivoresin   the   high-altitude   Andes.   Although   our   sample   sizes,particularly  of  pumas,  are  relatively  small,  studies  of  theseelusive  animals  are  difficult  and  our  data  provide  the  1stquantitative evidence that daily activity patterns differ amongthese  species,  notably  the  trophically  similar  Andean  andPampas   cats.   This   temporal   segregation   may   favor   thecoexistence of these 2 small cats and decrease the importanceof  intraguild  competition  as  a  threat  for  conservation  of  theendangered Andean cat.</t>
  </si>
  <si>
    <r>
      <rPr>
        <b/>
        <sz val="8"/>
        <color theme="1"/>
        <rFont val="Arial"/>
        <family val="2"/>
      </rPr>
      <t>Lucherini,</t>
    </r>
    <r>
      <rPr>
        <sz val="8"/>
        <color theme="1"/>
        <rFont val="Arial"/>
        <family val="2"/>
      </rPr>
      <t xml:space="preserve"> Mauro et al</t>
    </r>
  </si>
  <si>
    <t>Paper. Preliminary results</t>
  </si>
  <si>
    <t>the rural areas of Villar-rica  (Araucanía  Region,  southern  Chi-le),  the  surroundings  of  the  Laguna  de Chasicó Provincial Park (Buenos Aires Province,  central  Argentina),  and  the Andes of northwestern Argentina (Pro-vinces  of  Tucumán,  Catamarca,  Salta, and  Jujuy;</t>
  </si>
  <si>
    <t xml:space="preserve">Conflicto puma-humano. </t>
  </si>
  <si>
    <t>Our  questions aimed  to  explore  local  people’s knowledge  of  the  presence  of  pumas, and their perceived abundance, as well as  study  people  perception  of  and  atti-tude  towards  this  large  cat.</t>
  </si>
  <si>
    <t xml:space="preserve">We  personally interviewed 234 inhabitants of three regions. </t>
  </si>
  <si>
    <t>In  all  areas,  the  great  majority  of respondents was aware of the presence of pumas . On average, most  people  perceived  pumas  as  pests (84.8%)  for  their  impact  on  livestock, the image of these felids was compara-tively less negative in central Argentina. Our first results prove the existence of  human-puma  conflicts  in  three  are-as  differing  largely  in  many  aspects, among  others  the  economic  status  and culture  of  local  inhabitants,  as  well  as the natural habitats and their degree of alterations  by  man</t>
  </si>
  <si>
    <t>It is clear that, since these conflicts are affected by a number of factors, no common rule for their reduction exists, and  that  management  plans  have  to be  based  on  a  clear knowledge    of    lo-cal  realities.  If we are to improve human perception of pumas, education is also useful to increase knowledge on the ecological role of pumas and to pro-vide a more objective perception of the economic  importance  of  losses  due  to carnivore  predation,  which  frequently tend  to  be  overestimated  with  respect to  other  sources  of  mortality.</t>
  </si>
  <si>
    <r>
      <rPr>
        <b/>
        <sz val="10"/>
        <color theme="1"/>
        <rFont val="Arial"/>
        <family val="2"/>
      </rPr>
      <t>Pia</t>
    </r>
    <r>
      <rPr>
        <sz val="10"/>
        <color theme="1"/>
        <rFont val="Arial"/>
        <family val="2"/>
      </rPr>
      <t xml:space="preserve">, MV et al </t>
    </r>
  </si>
  <si>
    <t xml:space="preserve">The study area was located in the high Córdoba Mountain range(Córdoba province, central Argentina, 31_x000E_340S, 64_x000E_500W). Our study area included a national park and a similar areaadjacent to the park in the high mountains of Córdoba, the onlyregion in central Argentina where pumas and culpeo foxes areknown to be sympatric. Quebrada del Condorito National Park (hereafter“the park”)wascreated in 1996 and covers an area of 26,000 ha </t>
  </si>
  <si>
    <t>Uso de habitat de puma y zorro dentro y fuera de area protegida</t>
  </si>
  <si>
    <t>Analisis del uso de habitat de dos carnivoros</t>
  </si>
  <si>
    <t>Culpeo fox, Generalized linear models, Land use, Poaching, Protected area, Puma, Sign survey</t>
  </si>
  <si>
    <t>Our objectives were to determine if the occurrence of puma and culpeo varied under different management and degra-dation conditions and to assess the effect of local environmenta land human variables</t>
  </si>
  <si>
    <t xml:space="preserve">We hypothesized that puma and culpeo occurrence is influ-enced by prey abundance, hunting pressure and refuge availability. 1. We predicted that both carnivores will bemore frequent within the park due to the recovery of nativevegetation and consequent high abundance of rodents, their mainprey, reduced hunting pressure andgreater refuge availability than in the area surrounding the pro-tected area. 2.  We predicted that outside the park, pumaand culpeo fox will be more frequent at greater distance fromhuman settlements and at sites with a high proportion of rockoutcrops, which could be used as hiding and breeding areas </t>
  </si>
  <si>
    <t xml:space="preserve">We evaluated puma (Puma concolor) and culpeo fox (Pseudalopex culpaeus smithersi) occurrence inrelation to a national park where livestock was reduced and hunting banned, and in relation to humanpresence and landscape features. Due to the secretive behaviour and low densities of top carni-vores, occurrence was measured by counting the number of signs,which included tracks, feces, or direct sightings of culpeo foxes and pumas. To count signs,14 transects were established inside the parkand 13 outside the park (5 m x1000 m). Transects weresampled twice between 2007 and 2008. The variables quantified were: (1) location relative to the pro-tected area (categorical: inside and outside the park), (2) distancefrom human settlements (continuous) and (3) proportion of rockoutcrops (continuous) surrounding each transect. Since the number of signs is a variable based on counts, gener-alized linear models (GLM) with Poisson distribution and log-linked function were used for analysis. </t>
  </si>
  <si>
    <t xml:space="preserve">In the high mountains of central Argentina puma signs were about 3.5times less frequent than culpeo signs. Puma and culpeo signs were 33 and 19 times, respectively, moreabundant within than outside the park. Puma signs increased with distance to settlements within thepark but no trend was detected outside the park where signs were scarce. Culpeos were abundant allthroughout the park with no relation with distance to settlements while outside the park signs increasedwith distance from settlements. Rock outcrops had a positive effect on pumas, which used this habitatfrequently, and negative effect on culpeos, whose presence decreased slightly at sites with the highestproportion of rock outcrops inside the park and sharply at sites with presence of rock outcrops outsidethe park. </t>
  </si>
  <si>
    <t>Our results clearly demonstrate the importance of conservationstatus on the occurrence of top carnivores in the high CórdobaMountains, where the existence of a 12-year-old protected areapresumably boosted puma and culpeo abundance, as judged by animpressive 33 and 19-fold higher number of puma and culpeo signsrecorded within than outside the park. Distance from humansettlements also explained top carnivore abundance in the studyarea, whereas availability of refuge sites, as indicated by theproportion of rock outcrops, was positively related to puma abun-dance. By contrast, culpeos appeared to prefer areas away from rockoutcrops.</t>
  </si>
  <si>
    <t>We conclude that top carnivores were positively affected by the park creation and encouragethe creation of more protected areas with connectivity in the region to better assure the long-termconservation of top predators</t>
  </si>
  <si>
    <r>
      <rPr>
        <b/>
        <sz val="8"/>
        <color theme="1"/>
        <rFont val="Arial"/>
        <family val="2"/>
      </rPr>
      <t>Quiroga</t>
    </r>
    <r>
      <rPr>
        <sz val="8"/>
        <color theme="1"/>
        <rFont val="Arial"/>
        <family val="2"/>
      </rPr>
      <t>, Veronica; Noss, Andrew, Paviolo, Agustin; Boaglio, Gabriel, Di Bitetti, Mario</t>
    </r>
  </si>
  <si>
    <t>The semi-arid Chaco is located in the central part of the eco-region and includes parts of Argentina, Paraguay and Bolivia. Copo NAtional Park, The Aborigen Reserve, El Cantor. Santiago del Estero. All the people interviewed were adultmale and had livestock of their own. During the interviews weasked about poaching of pumas and conflicts due to predation onlivestock during the previous year, potential causes of conflicts,and solutions to solve the conflicts. The main goals of the inter-views were to generate information about the frequency of pumapoaching in the different areas and help us understand the level ofpuma-human conflict.</t>
  </si>
  <si>
    <t>Densidad y uso de habitat de puma y conflicto humano-puma</t>
  </si>
  <si>
    <t>Analisis del uso de habitat, estimacion de densidad de puma. Entrevistas.</t>
  </si>
  <si>
    <t>Socioecologia y Ecologia espacial. Ecologia estructural (densidad)</t>
  </si>
  <si>
    <t>Camera-trap Hunting Livestock Occupancy</t>
  </si>
  <si>
    <t>The objective of this study was to evaluate puma population density, habitat use and puma-human conflict in the Argentine semi-arid Chaco at three sites across a gradient of legal protection status and human disturbance</t>
  </si>
  <si>
    <t xml:space="preserve">We compared puma population density, habitat use and puma-human conflict across three sites that vary in legal protection status as well as in ranch outpost and livestock density. Copo National Park (1204trapdays,24stations,17interviews,national park,lowest ranch/livestock density),Aborigen Reserve (1993 trapdays,29stations,13 interviews,indigenous reserve,medium ranch/livestockdensity) and ElCantor (2129trapdays,35stations,11interviews,noprotection,highest ranch/livestockdensity)  We under took camera-trapsurveys during three consecu-tive years (2008–2010), during a three-month period each year (between June and Novembe raccording to the site).At each site we installed 24–35 camera-trap stations separated by anaverage of 3km,using two cameras,30 cm above the ground,facing each other across foot trails or dirt roads in each station. Se estimo la densidad poiblaciona de puma con el metodo de captura recaptura. Se realizaron modelos de ocupacionteniendo en cuenta: 1) la distancia al rancho mas cercano, 2) la distancia al camino vehicular mas cercano, 3) el tipo de camino donde la estacion de camara fue instalada. Durante los relevamientos sistematicos de camaras trampa se  realizaron 41 entrevistar informales semiestructuradas con residentes rurales de las tres areas. Se pregunto por poaching of pumas, conflicts due to predation on livestock during the previous years, potential causes of conflicts and solution to solve them. </t>
  </si>
  <si>
    <t>Puma population density was low (&lt;1individual/100km2) and we found no significant differences in puma density across the three sites.Occupancy models show a positive relationship between puma detectability and the distances from vehicle roads.Legal protection status of the área does not positively affect puma density, probably due to the large edge effect,and weak law enforcement capacity at Copo National Park. Low density of pumas at the three sites could result primarily from retaliation killing of pumas by local ranchers in response to predation on goats. At all three sites,100% of interviewees affirmed that predation on goats was frequently by female pumas teaching their young to hunt,and that conflicts were more common in the dry season(May–October).All interviewees also affirmed that the predation problem can be greatly reduced or even eliminated by using well-trained shep herd dogs to tend the goat herds and by enclosing the goats in corrals at night.</t>
  </si>
  <si>
    <t>Pumas in the Chaco require effectively managed protected areas,regulation of wildlife hunting and livestock management practices to minimize depredation</t>
  </si>
  <si>
    <r>
      <rPr>
        <b/>
        <sz val="9"/>
        <color theme="1"/>
        <rFont val="Arial"/>
        <family val="2"/>
      </rPr>
      <t>Guerisoli MM</t>
    </r>
    <r>
      <rPr>
        <sz val="9"/>
        <color theme="1"/>
        <rFont val="Arial"/>
        <family val="2"/>
      </rPr>
      <t>; Luengos Vidal, E; Caruso, N; Giordano, A; Lucherini, M</t>
    </r>
  </si>
  <si>
    <t>we   divided   the   American  continent  into  three  broad-scale  regions:  North  America  (defined  here  as  Canada  and  the  USA),  Central  America  (from  Mexico  to  Panama),  and  South  America. Paises: USA, Chile, Mexico, Costa Rica, Peru, Brazil, Colombia, Argentina, Bolivia, Uruguay, Venezuela, Canada, Panama, Guatemala</t>
  </si>
  <si>
    <t>Sudamerica</t>
  </si>
  <si>
    <t>Revision bibliografica. Entrevistas y datos de la dieta del puma derivados de la inspección del lugar de la matanza</t>
  </si>
  <si>
    <t xml:space="preserve">Socioecologia. Ecologia trofica. </t>
  </si>
  <si>
    <t>American continent, conflict mitigation, cougar, human–wildlife, large Felidae, livestock depredation, Puma concolor</t>
  </si>
  <si>
    <t>We  propose  to:  (1)  assess  the  research  efforts  dedicated  to  the  study  of  puma  depredation  on  livestock  throughout  the  Americas;  (2)  describe  the  environmental  and  anthropogenic  variables  that  characterise  the  presence  of  conflict  in  a  given  area,  and  identify  the  main  factors  that  correlate  with  depredation;  and  (3)  explore  the  tech-niques  chosen  and  applied  to  mitigate  conflicts  between  puma  and  livestock  producers</t>
  </si>
  <si>
    <r>
      <rPr>
        <sz val="8"/>
        <color theme="1"/>
        <rFont val="Arial"/>
        <family val="2"/>
      </rPr>
      <t xml:space="preserve">We  conducted  a  systematic  search  and  review  of  the  sci-entific  literature  (Pullin  &amp;  Stewart  2006)  in  English  and  Spanish that addressed predation by pumas in the Americas. All  scientific  literature  published  by  December  2017  was  searched  using  Web  of  Science  and  Google  Scholar.  Following  Inskip  and  Zimmerman  (2009),  we  also  employed  a  ‘snowball’  sam-pling  approach  (Goodman  1961)  to  identify  and  include  additional   relevant   literature   matching   our   criteria   and   listed   in   the   reference   section   of   articles   and   chapters   identified  during  our  primary  searches.  We  intentionally  excluded  from  our  analyses  unpublished  reports,  grey  lit-erature,  and  MSc  and  PhD  theses.  </t>
    </r>
    <r>
      <rPr>
        <b/>
        <sz val="8"/>
        <color theme="1"/>
        <rFont val="Arial"/>
        <family val="2"/>
      </rPr>
      <t>We  defined  puma–livestock  conflict  as  ‘present’  when  the  authors  of  a  study,  regardless  of  the  source  of  informa-tion,  reported  depredation  of  livestock  by  puma,  and  as  ‘absent’  when  a  study  did  not  report  any  livestock  attacks  by  pumas. We  then  analysed  each  study  in  which  conflict  was  present  to  extract  information  on  the  techniques  em-ployed   to   collect   data   and   on   all   factors   affecting   the   presence  of  conflict.  Whereas  puma  diet  data  derived  from  kill-site   inspection   were   considered   for   this   review,   we   excluded  from  the  analyses  the  literature  based  on  puma  scat  analysis,  because  the  presence  of  a  prey  item  in  faecal  samples   could   be   due   to   opportunistic   scavenging   and   not,  necessarily,  to  active  predation  (Bauer  et  al.  2005)</t>
    </r>
    <r>
      <rPr>
        <sz val="8"/>
        <color theme="1"/>
        <rFont val="Arial"/>
        <family val="2"/>
      </rPr>
      <t xml:space="preserve">.Human–wildlife  conflict  tends  to  be  minimal  or  absent  inside  Protected  Areas  (PAs;  Borg  et  al.  2016,  Borón  et  al.  2016).  In  order  to  test  this  for  puma–livestock  conflict,  we  identified  in  the  literature  those  studies  that  were  car-ried  out  inside  PAs. To  understand  which  livestock  species  were  taken  as  prey  by  pumas,  we  extracted,  directly  from  the  literature,  which  livestock   species   were   present   in   each   StA,   and,   when   several species co-occurred, which was the livestock species most  commonly  taken  as  prey  by  pumas. Based  on  prior  information  associated  with  livestock  pre-dation  by  large  felids,  and  particularly  pumas  (Mazzolli  et  al.  2002,  Rosas-Rosas  et  al.  2008,  Zarco-González  et  al.  2013),  we  defined  and  considered  a  set  of  conflict  predic-tors  and  associated  predictions  (Table  1)  that  could  be  used  to  compare  areas  where  conflicts  occurred  with  areas  where  conflict  was  absent. We  used  Mann–Whitney  U-tests  to  understand  which  of  the  predictive  variables  were  significantly  associated  with  conflict. </t>
    </r>
  </si>
  <si>
    <t>We  conducted  a  systematic  search  and  subsequent  review  of  the  scientific  literature  and  found  92  publications  on  puma–livestock  conflicts.  Through  single-variable  analyses  and  generalised  linear  models  (GLM),  we  identified  which  of  the  12  conflict  predictors  were  most  predictive  of  the  occurrence  of  predation.  The  single-variable  analyses  showed  that  high  livestock  density  (goat,  sheep,  and  cattle),  low  latitudes,  low  habitat  steepness,  low  co-predator  richness,  high  distance  to  habitat  (shrub),  and  high  distance  to  roads  characterised  areas  with  conflict.  The  binomial  GLM  indicated  that  areas  with  conflicts  were primarily located in the temperate southern hemisphere and characterised by  densities  of  livestock.  The  most  frequently  cited  conflict  mitigation  tech-niques  were  ‘improving  livestock  management’,  ‘predator  control’,  and  the  ‘use  of  fencing</t>
  </si>
  <si>
    <t xml:space="preserve">We  found  that  interviewing  local  ranchers  was  the  main  approach  used  to  collect  data  on  puma–livestock  conflict. The  evidence  shows  that  puma–livestock  conflicts  are  re-current  throughout  most  of  South  America,  including  in many PAs. In   concordance   with   other   studies   (Michalsky   et   al.   2006,  Anaya-Zamora  et  al.  2017),  we  found  evidence  that  pumas  prefer  to  prey  on  small  livestock,  primarily  sheep,  and,  secondarily,  on  goats  and  young  calves. We  recognise  some  methodology  limitations.  A  major  weakness  in  our  work  is  that  we  were  unable  to  include  a  variable  in-dicative  of  the  abundance  of  wild  prey  populations.  Although  our  knowledge  about  the  puma  and  its  relationships  with  human  communities  has  improved,  there  are  wide  geographical  gaps,  and  many  facets  of  puma–livestock  conflicts  are  still  little  understood. Scientists should work with  local  stakeholders  to  generate  reliable  information  regarding  the  ecologi-cal  and  societal  consequences  of  puma–livestock  conflicts,  and  to  develop  conflict  mitigation  techniques  that  could  facilitate  the  coexistence  of  pumas  and  humans. </t>
  </si>
  <si>
    <t>It  is  time  to  take  a  further  step  in puma–livestock conflict research, and increase research efforts  aimed  at  identifying  tools  capable  of  reducing  the  negative  impacts  of  conflicts  for  both  humans  and  pumas.  The  development  and  testing  of  locally  effective  mitigation  techniques  is  the  next  frontier  in  human–wildlife  conflicts.</t>
  </si>
  <si>
    <r>
      <rPr>
        <b/>
        <sz val="10"/>
        <color theme="1"/>
        <rFont val="Arial"/>
        <family val="2"/>
      </rPr>
      <t>Guerisoli MM</t>
    </r>
    <r>
      <rPr>
        <sz val="10"/>
        <color theme="1"/>
        <rFont val="Arial"/>
        <family val="2"/>
      </rPr>
      <t>, Caruso, Nicolas; Luengos Vidal, Estela Maris; Lucherini, Mauro</t>
    </r>
  </si>
  <si>
    <t xml:space="preserve">The  study  area  comprised  three  contiguous  rangeland sites in the southernmost part of Buenos Aires prov-ince  within  the  Argentine  Espinal </t>
  </si>
  <si>
    <t>Conflicto puma-humano. Uso de habitat, patrones de actividad y factores que pueden afectar al puma referidos a las actividades antropicas</t>
  </si>
  <si>
    <t xml:space="preserve">Analisis de uso de habitat. Analisis de patrones de actividad. Analisis de factores antropicos que afectan al puma. </t>
  </si>
  <si>
    <t xml:space="preserve">Ecologia espacial. Ecologia temporal. </t>
  </si>
  <si>
    <t>Carnivora, camera trapping, Felidae, Generalized Linear Mixed Models, habitat preferences, human–wildlife conflict, mountain lion, prey richness</t>
  </si>
  <si>
    <t>We  assessed  at  a  local  spatial  scale  what  factors  enable  pumas  to  live  in  the  combination  of  bushlands,  grass-lands, and croplands that typically shapes the rangelands of the southern Espinal today. We expected that in addition to habitat type, the availability of prey, disturbance by humans, and hab-itat  complexity  could  affect  the  occurrence  of  pumas  locally.</t>
  </si>
  <si>
    <t>Specifically, we tested the following predictions: 1) The inten-sity of habitat use by pumas in the southern Espinal is positively affected by the presence of a complex mix of closed and semi-open habitats, where vegetation configuration provides pumas with shelter from humans as well as improved accessibility to prey. 2) The richness of wild prey favors puma presence. In spite  of  the  abundance  of  livestock,  wild  prey  is  still  impor-tant in the diet of this felid in this region. Thus,  we  assumed  that  availability  of  wild  prey  would  affect habitat use by pumas. 3) Pumas avoid areas where anthropogenic activity is intense, and  times  of  the  day  when  humans  are  more  active  and  thus  concentrate their activity in the nocturnal and crepuscular hours. Given the negative effect of the distance to roads and to urban areas on the pres-ence  of  pumas  at  a  landscape  scale, we hypothesized that at a more-reduced spatial scale, these felids would minimize the chances of contact with humans</t>
  </si>
  <si>
    <t>Data  were  collected  in  2014,  2015,  and  2016 through three camera-trapping sessions. Eighty-six camera-trap stations were distributed in the study area pro-portionally to the area occupied by the main habitats (cropland, grassland,  grassland  with  shrubs,  and  bushland).  Habitat use: we  calculated  the  proportions  of  the  main habitat types: bushland (comprising closed bushland and the more open grassland with shrubs), cropland, and grassland.To estimate prey richness, we registered the presence of po-tential  prey  species  obtained  through  the  same  camera-trap  sampling. We measured three metrics related to anthropogenic distur-bance.  We  georeferenced  all  the  inhabited  houses  within  the  study  area  and  calculated  the  minimum  distance  to  the  near-est house (Dhouse) for each camera-trap site. Additionally, we computed  the  number  of  properties  within  the  buffer  of  each  camera  station  and  divided  it  by  the  size  of  the  buffer  area  (Propd) and the minimum distance to the nearest road (Droad). We considered as independent  all  the  consecutive  photographs  of  pumas  taken  more  than  30  min  apart. Activity   patterns.—To   characterize   activity   patterns   of   pumas,  we  used  the  independent  events  obtained  through  the  three camera-trapping surveys and by additional camera traps placed  to  monitor  two  areas  where  live-capture  sessions  for  pumas were carried out in 2015 and 2016.</t>
  </si>
  <si>
    <t>The intensity of habitat use by pumas was related positively to the presence of woodland, habitat complexity, and richness of wild prey. Pumas also avoided areas with a high concentration of ranches, indicators of more-intense human activity. Although some seasonal variation was detected in the activity patterns, pumas clearly preferred nighttime hours.</t>
  </si>
  <si>
    <t>In agreement with our predictions, pumas in the anthropogeni-cally modified landscape of central Argentina used more inten-sively  areas  with  a  greater  number  of  prey  species  and  where  habitat  was  characterized  by  the  presence  of  bushland  and  greater structural complexity. As  predicted,  we  also  found  that  pumas  preferred  areas  with a lower density of ranches. In  our  study  area,  each  property  was  associated with the continuous or frequent presence of people who may engage in different activities such as livestock breed-ing,  agriculture,  logging,  and  hunting.  Thus,  the  density  of  properties is an indicator of the intensity of human disturbance. Records  of  pumas  during  the  daytime  were  more  common  in winter than in summer and the frequency of events was very high  at  night  in  summer.  In  the  presence  of  strong  anthropo-genic disturbance, it is not surprising that the shorter duration of the night in summer forced pumas to concentrate their activ-ity in the dark hours, provoking a high rate of events per hour.</t>
  </si>
  <si>
    <t>We  conclude  that,  in  the  rangelands  of  central  Argentina,  puma activity is primarily limited to the night and to the dens-est and most structured habitats, where more prey species occur and human activity is reduced. Because P. concolor is frequently found in rangelands across its wide range, our results contribute to the understanding of the interactions between this felid and humans in areas with similar characteristics. This information is of great utility to develop plans for the conservation and man-agement of puma populations as well as to favor the coexistence of people and wildlife.</t>
  </si>
  <si>
    <r>
      <rPr>
        <b/>
        <sz val="10"/>
        <color theme="1"/>
        <rFont val="Arial"/>
        <family val="2"/>
      </rPr>
      <t>Nanni</t>
    </r>
    <r>
      <rPr>
        <sz val="10"/>
        <color theme="1"/>
        <rFont val="Arial"/>
        <family val="2"/>
      </rPr>
      <t>, Ana Sofia; Teel, Tara; Lucherini, Mauro</t>
    </r>
  </si>
  <si>
    <t>We conducted our study in six agroecosystems of the Dry Chaco ecoregion of northwestern Argentina. The six agroecosystems we surveyed are located in the Argentine provinces of Catamarca, Salta, and Santiago del Estero, and are separated by at least 75 km</t>
  </si>
  <si>
    <t>Human-wildlife conflict; surveys; mountain lion; Puma concolor; attitudes; behaviors</t>
  </si>
  <si>
    <t>In this study, we explore the incidence of puma predation on livestock, its associated factors, and the attitudes and behaviors of local social actors toward this species in agroecosystems of the Argentine Dry Chaco.</t>
  </si>
  <si>
    <t>We address three research ques-tions. First, is puma predation on livestock perceived as a relevant cause of livestock loss (compared to other causes) in agroecosystems of the Argentine Dry Chaco? Second, are attitudes and behaviors of the local social actors toward pumas associated with this species’ predation on livestock? Third, are different livestock management strategies (e.g., use of nocturnal corrals, livestock type, use of guarding dogs) and local abundance of pumas associated with reported puma predation on livestock?</t>
  </si>
  <si>
    <r>
      <rPr>
        <sz val="8"/>
        <color theme="1"/>
        <rFont val="Arial"/>
        <family val="2"/>
      </rPr>
      <t xml:space="preserve">Data collection took place in 2018 and 2019, and was based on surveys of farmers and local peasants who have different livestock management systems. We selected the surveyed households in a random fashion within each site, until we totaled at least 50% of the existing house-holds. In the case of farms, because they are typically run by large companies and/or the landowners do not usually live permanently in the farm, we surveyed the person in charge of farm management decisions (hereafter, “farmers”). Two or three researchers administered semi-structured questionnaires that were facili-tated as face-to-face informal dialogs in Spanish (the native language of researchers and respondents) to create a friendly interaction between researchers and respondents, and to increase the chances of obtaining honest answers. </t>
    </r>
    <r>
      <rPr>
        <b/>
        <sz val="8"/>
        <color theme="1"/>
        <rFont val="Arial"/>
        <family val="2"/>
      </rPr>
      <t xml:space="preserve">We approached these as conversations, and we only completed the questionnaire after the conversations were finished (Guerisoli et al., 2017). </t>
    </r>
    <r>
      <rPr>
        <sz val="8"/>
        <color theme="1"/>
        <rFont val="Arial"/>
        <family val="2"/>
      </rPr>
      <t xml:space="preserve">The questions included in the questionnaires addressed: </t>
    </r>
    <r>
      <rPr>
        <b/>
        <sz val="8"/>
        <color theme="1"/>
        <rFont val="Arial"/>
        <family val="2"/>
      </rPr>
      <t xml:space="preserve">(a) general characteristics of the household and its inhabitants (e.g., age, occupation, number of people living in the house), livestock type, and management; (b) main causes of livestock loss; (c) number of puma predation on livestock events in the last year, and targeted livestock type; (d) actions (i.e., behaviors) toward pumas; and (e) level of agreement with the following statement: “I would prefer the puma not to be in the area,” on a 3-point scale of “I disagree,” “neutral,” and “I agree”. </t>
    </r>
    <r>
      <rPr>
        <sz val="8"/>
        <color theme="1"/>
        <rFont val="Arial"/>
        <family val="2"/>
      </rPr>
      <t>The questionnaires also included questions about the presence and perceived abundance of medium-large mammal species, which allowed us to obtain a measure of puma abundance because local ecological knowledge can provide reliable estimations of species abundance</t>
    </r>
  </si>
  <si>
    <t xml:space="preserve">We obtained 61 completed questionnaires in our study. Puma predation was reported as the main cause of livestock loss by 40% of respondents. El 35% de los encuestados declaró haber sufrido la predación del ganado por parte de los pumas en el último año y el 27% tuvo comportamientos de represalia, lo que ilustra la presencia de un conflicto entre los pumas y algunos habitantes locales en estos agroecosistemas. Attitudes toward pumas were negative (81%), implying a general intolerance for the species among respondents. Additionally, attitudes toward pumas were not significantly associated to their predation on livestock. Puma predation was much less likely to occur when the reported puma abundance in the area was low. the probability of experiencing predation on livestock was nine times greater when protective enclosures were not used. Also, predation was five times greater when breeding goats and sheep. </t>
  </si>
  <si>
    <t>In the surveyed Argentine Dry Chaco agroecosystems, puma predation was the most frequently reported cause of livestock loss among respondents, with more than one-third experiencing it within the year prior to the survey. We found a widespread intolerance toward pumas among respondents, which was not strongly related to predation events, even when neutral and positive attitudes toward the puma were more frequent among respondents who had not reported puma predation on livestock. The lack of a strong association between tolerance and livestock predation might be reflect-ing deep-rooted beliefs of negative impacts associated with this species. Further, the detected intolerance might be suggesting a general negative perception of the consequences of living with pumas, and a negative value assigned to this species’ existence (Lischka et al., 2019), which would need further exploring to assess its causes such as through qualitative analyses.</t>
  </si>
  <si>
    <t xml:space="preserve">Our findings suggest that social acceptance is low for pumas in Argentine Dry Chaco agroeco-systems, which could ultimately jeopardize conservation efforts carried out in the region. In these human-modified landscapes, livestock predation by pumas is a frequent and complex issue for the local social actors involved. A deeper understanding of the deeply rooted values, beliefs, and emotions shaping attitudes is needed to derive potentially effective interventions to increase tolerance, especially among farmers for whom predation on livestock does not seem to be a strong cause of intolerance toward pumas. </t>
  </si>
  <si>
    <t>https://pdfviewer.softgateon.net/?state=%7B%22ids%22:%5B%221UbCsJzW0t0RSQFHeCpmLLATX1Wk4tVMl%22%5D,%22action%22:%22open%22,%22userId%22:%22109958747550891173915%22,%22resourceKeys%22:%7B%7D%7D</t>
  </si>
  <si>
    <r>
      <rPr>
        <b/>
        <sz val="10"/>
        <color theme="1"/>
        <rFont val="Arial"/>
        <family val="2"/>
      </rPr>
      <t>Cocimano,</t>
    </r>
    <r>
      <rPr>
        <sz val="10"/>
        <color theme="1"/>
        <rFont val="Arial"/>
        <family val="2"/>
      </rPr>
      <t xml:space="preserve"> Alejandra; Nanni, Sofia; Izquierdo, Andrea</t>
    </r>
  </si>
  <si>
    <t>Our study was carried out in a village in the high-altitude Andes plateau (hereafter referred to as the Puna ecoregion), located more than 3000 meters above sea level. The village in which our study focused is inhabited by the indigenous-rural kolla atacameña community. To protect the privacy of participants, we do not report the exact location of this village.</t>
  </si>
  <si>
    <t>La Puna</t>
  </si>
  <si>
    <t>Human-puma conflict; knowledge co-production; Puma concolor; focus group; Puna</t>
  </si>
  <si>
    <t>We conducted a case study in a village located in this ecoregion, with the aim of: (a) better understanding human perceptions and behaviors toward pumas, and (b) co-building strategies with the community to foster coexistence with this species</t>
  </si>
  <si>
    <r>
      <rPr>
        <b/>
        <sz val="7"/>
        <color theme="1"/>
        <rFont val="Arial"/>
        <family val="2"/>
      </rPr>
      <t>We conducted a case study in a village located in this ecoregion, with the aim of: (a) better understanding human perceptions and behaviors toward pumas, and (b) co-building strategies with the community to foster coexistence with this species. Through interviews targeting the entire community, we described and quantified the community livelihoods and the loss of livestock due to puma predation and other causes. We also explored local perceptions and behaviors toward this species. Finally, through a focus group discussion in a meeting held with the local community, we validated the data reported, discussed the causes and consequences of livestock loss, and discussed problems, concerns, and potential solutions related to their interactions with pumas. We used two methods to explore human-puma interactions in the study area: (a) semi- structured interviews with local pastoralists and other rural residents across the target community, and (b) a focus group discussion carried out in a meeting with the community. We focused on pastoralists and rural residents’ perspectives and experiences, as they were directly interacting with pumas.</t>
    </r>
    <r>
      <rPr>
        <sz val="7"/>
        <color theme="1"/>
        <rFont val="Arial"/>
        <family val="2"/>
      </rPr>
      <t xml:space="preserve"> Data collection in this phase was a census, since we reached the entire community population, considering each family as the study unit. During February 2018, we con-ducted semi-structured interviews with one person per family across all 18 families in the village. Semi-structured interviews allowed us to directly interact with the interviewees, placing the focus of the research on their perspectives and experiences, which is useful for gathering information about perceptions or behaviors regarding a specific subject. We conducted the interviews as face-to-face informal dialogs in Spanish (the native language of the interviewers and interviewees), through which we verbally asked the questions while writing down their answers. Before conducting the interviews, we informed all participants about our affiliations and the aims of our study, and we obtained their verbal consent to participate. To maximize the honesty of the obtained answers and to reduce possible bias (e.g., social desirability bias), we followed guidelines from Anyaegbunam et al. (2004) and Kapila and Lyon (1994). We stated at the beginning that the information would be used for scientific research and subsequent community activities, and that responses would be treated anonymously. We also formulated the questions using local words (e.g., “león” when referring to pumas) and paid attention not to guide answers. Each interview consisted of a questionnaire combining 36 open- and close-ended ques-tions based on Guerisoli et al. (2017), as well as on our expert knowledge given that we have worked in the study area with the community for more than five years. The questionnaire aimed to gather information related to four topics: (a) interviewee’s livelihoods (including economic activities, type of livestock, and herd management), (b) estimated livestock losses throughout the year prior to the interview (i.e., 2017) of which we subsequently estimated the economic cost, (c) main perceived causes of these losses, and (d) perceptions and behaviors of interviewees toward pumas. To assess perceptions of the local community members toward pumas, we asked the following close-ended questions: (a) do you consider pumas to be dangerous to livestock (yes/ somewhat/no), and (b) do you consider pumas to provide any benefit to you (yes/no)? We selected these questions because they provide a direct measure of risk and benefit percep-tions associated with the presence of the species (Bruskotter &amp; Wilson, 2014). We also asked the following open-ended questions to address subject behaviors: (a) what do you do when a puma attacks livestock (b) do you use any method to prevent predation, and (c) have you ever hunted a puma? We asked the first two of these questions to the 16 interviewees who had livestock.</t>
    </r>
  </si>
  <si>
    <t>According to data from the community, 6% of livestock were killed by pumas in 2017, causing an estimated US $14,340 loss. Interviewees perceived pumas as dan-gerous and hunted them to protect livestock. Predation and diseases were identified as major causes of livestock losses, and infrequent checks on livestock, livestock being free-ranging, and an increase in the puma population were underlying causes of predation. Interviewees mentioned direct economic costs and indirect and hid-den costs as consequences of livestock loss</t>
  </si>
  <si>
    <t>Our results showed that puma predation is common in our study area and it leads to conflicts between the local population and the puma. Local people considered puma predation to be the main problem they faced as a community, they perceived pumas to be dangerous for their livestock, and they usually reacted by killing pumas as prevention or in retaliation. In turn, the pastoralists showed great willingness to seek solutions to protect their livestock (all surveyed families voluntarily participated for the focus group discussion) and positively valued the knowledge co-building approach used in our study, demonstrat-ing its potential for addressing human-carnivore conflicts and reaching feasible solutions from the community perspective.</t>
  </si>
  <si>
    <r>
      <rPr>
        <b/>
        <sz val="10"/>
        <color theme="1"/>
        <rFont val="Arial"/>
        <family val="2"/>
      </rPr>
      <t>Guerisoli MM,</t>
    </r>
    <r>
      <rPr>
        <sz val="10"/>
        <color theme="1"/>
        <rFont val="Arial"/>
        <family val="2"/>
      </rPr>
      <t xml:space="preserve"> Luengos Vidal, E; Franchini, Marcello; Caruso, Nicolas; Beatriz Casanave, Emma; Lucherini, Mauro</t>
    </r>
  </si>
  <si>
    <t xml:space="preserve">We  carried  out  our  study  in  an  area  of  23 630 km2located  in  the  southern  part  of  Buenos  AiresProvince,  central  Argentina,  and  corresponding  to  Villarino  and  Patagones  counties </t>
  </si>
  <si>
    <t xml:space="preserve">Conflicto puma-humanos. Caracterizacion y cuantificacion. </t>
  </si>
  <si>
    <t xml:space="preserve">Entrevistas y  corroboracion de ataques en terreno. Analisis y caracterizacion del conflicto puma-ganaderia. Estimacion de pérdida ecónomica por predacion de puma sobre ganado. </t>
  </si>
  <si>
    <t>Argentinean Espinal, carnivores, interviews,livestock predation, mitigation,Pumaconcolor</t>
  </si>
  <si>
    <t>The  present  study  aimed  to  characterize  and  quantify  puma–livestock  interactions  in  a  human-dominated landscape of central Argentina</t>
  </si>
  <si>
    <t xml:space="preserve">we  tested  the  hypothesis  resulting  from  previous  studies  on  big  feline–livestock  conflicts that the implementation of livestock husbandry practices, such as nocturnal corralling, would reduce predation rates. we also tested the hypothesis that puma depredation was associated with sites and times of the day in which the risk of encountering humans was low. Particularly, we predicted that depredation events on livestock would occur (i) in areas far from rancher houses, (ii) mostly at night-time, and (iii) in proximity of areas with dense vegetation cover (woodlandsand grassland with shrubs). </t>
  </si>
  <si>
    <r>
      <rPr>
        <b/>
        <sz val="8"/>
        <color theme="1"/>
        <rFont val="Arial"/>
        <family val="2"/>
      </rPr>
      <t>Data collection lasted from 2007 to 2015 and was based on interviews with local inhabitants and directinspection  of  depredation  sites</t>
    </r>
    <r>
      <rPr>
        <sz val="8"/>
        <color theme="1"/>
        <rFont val="Arial"/>
        <family val="2"/>
      </rPr>
      <t>. Specifically,  we  estimated  the  rate  of  puma  predation  onlivestock  (‘depredation’  henceforward),  quantified  the  losses  caused  to  livestock  ranchers,  identifiedspatial–temporal  depredation  patterns,  and  explored  how  husbandry  practices  relate  to  depredation.Additionally, we estimated puma mortality rates and investigated the effect of depredation on pumahunting by ranchers. To independently validate some of these estimates, we carried out a comparisonbetween  interview-based,  landscape-scale  data  and  information  obtained  from  direct  surveys  in  asub-area. To estimate the financial losses caused by puma depredation, we used an average body weight ofeach type of livestock and its average annual market value in Argentine Pesos and multiplied this valueby the number of livestock heads lost. Finally, to standardize results we applied the average ArgentinePesos/USD rate of exchange of the year when the loss was recorded. From 2013 to 2015, during 24 months we surveyed intensively an area of Patagones county to validate the information obtained by interviews by personallychecking  all  puma  depredation  events  and  puma  kills  reported  by  local  ranchers.</t>
    </r>
  </si>
  <si>
    <t>We completed 111 and 102 interviews in Villarino and Patagones counties, respectively. Depredation   was   considered   the   major   cause   of   livestocklosses,   and   puma   attacks   were   reported   in   46.6%   and35.4%  of  ranches  in  Villarino  and  Patagones,  respectively.The   majority   of   ranches   underwent   losses   smaller   than1000 USD.  The  proportion  of  livestock  lost  to  predation  (0.1–10.4%)  and  financial  losses  (5.3–1560.4 USD)  per  ranch/yearvaried  across  ranches,  and  small  sheep  ranches  in  Villarinowere   affected   the   most.   Depredation   was   recorded   onlyat   night   and   preferentially   in   grassland   with   shrubs   andcropland  habitats.  Although  nocturnal  enclosures  appearedto   decrease   sheep   losses,   puma   hunting   was   consideredthe  most  effective  form  of  reducing  depredation  and  wasimplemented  by  most  ranchers.  Mortality  rates  were  3.7  and1.1–1.56 individuals/year×100 km2for   sheep   and   pumas,respectively. Of the ranches where kills were directly inspected (n=12), 41.7% suffered depredation by puma in theintensively surveyed area, but this rate was 75% for the ranches which kept sheep and cattle (n=4) and16.7% for those with cattle only (n=8). In Villarino, 67.3% of all the respondents (n = 52) hunted pumas; 47.6% (n = 21) admitted that they had killed pumas in the previous 5 years and they estimated to have killed at least 57 individuals in total (11.4 pumas yr −1 ). In Villarino, 57.1% of the ranches with sheep (n=35) enclosed their sheep at night and 3.8% used guard animals (dogs and donkeys). Based on the answers from interviewed ranchers, we calculated a mortality rate for each county. In Villarino 1.56 pumas yr −1 per 100 km 2 were killed while this rate was 1.1 pumas yr −1 per 100 km 2 in Patagones.</t>
  </si>
  <si>
    <t>We found that the conflict between pumas and livestock producers in central Argentina is very intense and that ranchers respond by killing pumas at alarming rates. Irrefutably, pumas caused a relatively largeamount of losses and, regardless of depredation, were perceived by ranchers as a major threat to theirlivelihoods.  Nocturnal   fencing,   shepherding   and   spatialseparation   from   predators   may   efficiently   reduce   sheeplosses. However, the poor association between the intensity ofpuma persecution and puma-related livestock losses suggests that  conflict  mitigation  in  central  Argentina  is  not  only  about  reducing  damage  but  also  aboutincreasing tolerance</t>
  </si>
  <si>
    <t xml:space="preserve">we conclude that the implementation of awareness programmes targeting local people and aiming toincrease  their  knowledge  about  carnivores  and  their  role  in  ecosystems  is  important  to  favour  long-term coexistence of pumas and ranching activities in central Argentina. Finally, we surmise that strongconflicts between pumas and local people are exacerbated by the lack of response from the government,which neither compensates losses to ranchers nor offers a forum for their complaints. </t>
  </si>
  <si>
    <t>31. Guerisoli et al. - 2017 - Characterization of puma–livestock conflicts in rangelands of central Argentina.pdf (kamihq.com)</t>
  </si>
  <si>
    <r>
      <rPr>
        <b/>
        <sz val="10"/>
        <color theme="1"/>
        <rFont val="Arial"/>
        <family val="2"/>
      </rPr>
      <t>Montalvo</t>
    </r>
    <r>
      <rPr>
        <sz val="10"/>
        <color theme="1"/>
        <rFont val="Arial"/>
        <family val="2"/>
      </rPr>
      <t>, C; Pessino, M; González, V</t>
    </r>
  </si>
  <si>
    <t>The studied sample was collected in the Parque Luro FaunaReserve (36_x000E_550S, 64_x000E_160W), a natural protected area in theprovince of La Pampa</t>
  </si>
  <si>
    <t>Paleontologia. Preservacion de restos oseos de presas en dieta de puma</t>
  </si>
  <si>
    <t xml:space="preserve">Analisis tafonomico de heces de puma. Analisis de la preservacion de restos paleontologicos y zooarcqueologicos. </t>
  </si>
  <si>
    <t>Tafonomia</t>
  </si>
  <si>
    <t>Taphonomy; Mammals prey; Bones;Puma concolor</t>
  </si>
  <si>
    <t>Prey remains recovered from puma (Puma concolor) scat were analyzed in order to identify taphonomic features produced on them by thispredator.</t>
  </si>
  <si>
    <t>Seventy six puma scats were stationally collected alongpreviously established paths between May 2002 and May2003. Scats were preserved in paper envelopesand stored in a dry and fresh place. Manual disaggregation ofeach one allowed separation of bone remains, horny material,hair, and feathers. These were compared macroscopically withreference material for prey identification. MNI (minimal number of individuals) and MNE (minimalnumber of skeletal elements) were assessed for each sample</t>
  </si>
  <si>
    <r>
      <rPr>
        <sz val="10"/>
        <color theme="1"/>
        <rFont val="Arial"/>
        <family val="2"/>
      </rPr>
      <t xml:space="preserve">Sixty one of the scats contained remains of mammals andbirds. Thirty nine contained remains of micromammals, con-sidering the latter to be those with a body mass of under1 kg. Twelve scats contained also remains of birds, whichwere separated but not analyzed herein. </t>
    </r>
    <r>
      <rPr>
        <b/>
        <sz val="10"/>
        <color theme="1"/>
        <rFont val="Arial"/>
        <family val="2"/>
      </rPr>
      <t>Mammal remains are abundant in puma scat, but recognition of bone remains decreases as prey size increases. Modifications producedby digestion are strong. However, micromammal bones show a gradation in preservation that includes well preserved specimens.</t>
    </r>
  </si>
  <si>
    <t>This results Theymay be useful tools to analyze preservation potential of re-mains in a paleontological and/or zooarchaeological context. Andrews (1990)analyzed remains recovered from scats andpointed out that carnivores produce significant damage tobones, whether during passage through the digestive tract orduring the chewing process. Differences were observed inthe preservation of bone remains in the studied scats of puma,which are directly related to the body size of the prey. Recogni-tion of bone remains decreases as prey size increases, asdescribed byMondini (2000)in his analysis of small carnivorescats.Micromammals are the ones showing the greatest integritythroughout the total sample, suggesting that the prey was swal-lowed whole without chewing.</t>
  </si>
  <si>
    <t>In spite of this and, even considering that the damageshown by the preserved specimens is high, there still isa chance of identifying the bones and characterizing them tax-onomically. Thus, when an accumulation was produced bya puma, it can be readily identified. As the representatives ofthe family Felidae have been recorded in the Pampean areasince the Pliocene, results obtained could aid as an analoguefor future comparison of fossil accumulations.</t>
  </si>
  <si>
    <t>32. Montalvo,2007.pdf (kamihq.com)</t>
  </si>
  <si>
    <t>Paleontología: Tafonomía</t>
  </si>
  <si>
    <t xml:space="preserve">This study covered an area of approximately 126,624  km2 of two Argentinian provinces, Neuquén and Río Negro, located in northern Patagonia </t>
  </si>
  <si>
    <t>Analisis molecular para poblacion de puma</t>
  </si>
  <si>
    <t>Genetica de poblaciones</t>
  </si>
  <si>
    <t>Anthropogenic disturbances · Density · Effective population size · Gene flow · Genetic variability · Population structure</t>
  </si>
  <si>
    <t>We aimed to investigate puma diversity patterns and genetic structure in this region, where the central area is the most affected by desertification</t>
  </si>
  <si>
    <t>Given the negative consequences that this degradation process may have had on prey availability and on puma dispersal capac-ity, we expect to find genetic distinctiveness of pumas occu-pying peripheral areas at opposite ends of our study area.</t>
  </si>
  <si>
    <t>Combining microsatellite genotyping and mitochondrial DNA sequencing, we investigated patterns of puma population diversity and genetic structure in an area of northern Patagonia heavily disturbed by anthropogenic activities. Moreover, we explored effective population size and functional connectivity to assess if recent habitat modifications might have influenced puma genetics</t>
  </si>
  <si>
    <t>Our results suggest the presence of two genetic clusters (based on microsatellites) and two different haplo-types, which exhibited a similar geographic separation.</t>
  </si>
  <si>
    <t>Despite the observed pattern of a decrease in genetic association among individuals with increasing geographic distance, we found asymmetric gene flow and non-homogeneously distributed diversity among populations, which could be explained by the effect of human disturbance on puma dispersal capacity. The low-density estimate and the sign of a recent significant bottleneck reinforce our inference</t>
  </si>
  <si>
    <t>This research contributes to the basic knowledge of puma genetics required for planning conservation strategies that aim to ensure species persistence in northern Patagonia</t>
  </si>
  <si>
    <t>30. Gallo 2021.pdf (kamihq.com)</t>
  </si>
  <si>
    <t>El Parque Nacional Lihue Calel (38°00'S;
65°35'O) est· situado en la provincia de La Pampa</t>
  </si>
  <si>
    <t>Analisis de dieta de puma en relacion a la poblacion de vizcachas</t>
  </si>
  <si>
    <t>Ecologia trófica. Dieta</t>
  </si>
  <si>
    <t>objetivo examinar la dieta del puma (Puma concolor) enel ·rea del Parque Nacional Lihue Calel, durante los perÌodos 1994ñ1997 y 2000</t>
  </si>
  <si>
    <t>La determinaciÛn del h·bito alimenticio delpuma  se  realizÛ  a  travÈs  del  an·lisis  de  198heces colectadas de forma oportunista a lo lar-go de caminos del parque entre los aÒos 1994ñ1997 y en 2000. Las heces se conservaron parasu an·lisis, previa esterilizaciÛn en autoclave,dentro de sobres de papel madera deposita-dos  en  un  sitio  fresco  y  seco.  Los  restos  quesufrieron menores modificaciones o que per-manecieron inalterados luego del proceso di-gestivo (pelos, plumas, restos Ûseos y cÛrneos)fueron separados y comparados macroscÛpicay/o  microscÛpicamente  con  material  prove-niente de colecciones de referencia de las pre-sas potenciales del puma en el ·rea de estudio(Korschgen 1980; ChehÈbar &amp; MartÌn 1989)</t>
  </si>
  <si>
    <t>La muestra ana-lizada consistiÛ en 198 heces a partir de las cuales se identificaron 244 individuos presa, resultan-do el 97% mamÌferos, el 2% aves y el 1% reptiles. En tÈrminos de biomasa relativa las grandespresas (&gt; 20 kg) representaron el 40.6%, las presas medianas (1-20 kg) el 59.1% y las presas pe-queÒas (&lt; 1 kg) el 0.3%. Entre 1994 y 1996 las vizcachas (Lagostomus maximus) fueron la principalpresa  del  puma,  a  pesar  de  estar  sufriendo  una  disminuciÛn  de  sus  poblaciones.</t>
  </si>
  <si>
    <t>Este  procesoquedÛ  evidenciado  en  la  dieta  por  una  notable  reducciÛn  y  la  posterior  desapariciÛn  de  estapresa.  Paralelamente  se  incrementÛ  el  consumo  de  otras  presas  medianas,  especialmentearmadillos (Chaetophractus villosus y Zaedyus pichiy) y ungulados (Sus scrofa y Lama guanicoe). Du-rante el perÌodo de estudio los valores de amplitudes de nicho trÛfico y peso promedio de presasfueron, en general, superiores a los registrados para el ·rea en trabajos previos.</t>
  </si>
  <si>
    <t>Reserva Laguna del Diamante (Provincia de Mendoza, Argentina)</t>
  </si>
  <si>
    <t xml:space="preserve">Paleontologia. </t>
  </si>
  <si>
    <t>Analisis tafonomico de guanaco predado por pumas</t>
  </si>
  <si>
    <t>Se presenta un estudio tafonómico sobre la carcasa de un individuo adulto de guanaco (Lama guanicoe) recientemente muerto y consumidopor uno o más pumas (Puma concolor) en la Reserva Laguna del Diamante (Provincia de Mendoza, Argentina) y se discute el caso a la luz delconocimiento tafonómico actual sobre este agente en América</t>
  </si>
  <si>
    <t>Se realizó un estudio actualístico naturalístico (sensuMarean,1995) sobre la carcasa de un individuo de guanaco de entre 6 y 9años de edad, muerto y consumido por uno o más pumas. El  sitio  fue  fotografiado,  y  los  distintos  restos  fueronmapeados  y  recolectados  para  su  análisis  en  laboratorio.  Elanálisis consistió en la identificación taxonómica, anatómica yetaria de los restos óseos, y en la descripción, fotografiado ycuantificación de las modificaciones óseas.</t>
  </si>
  <si>
    <t>La carcasa se presentaba dispersa a lo largo de más de 30 m y básicamentedesprovista de tejidos blandos. Un 34 % de los huesos presentaba modificaciones por mascado, remoción de tejido óseo y daños en bordes, lamayor parte atribuibles a pumas.</t>
  </si>
  <si>
    <t>Algunos de estosdaños son muy importantes, como en el caso del cráneo. Los resultados obtenidos sugieren quelas modificaciones óseas registradas son intensasen comparación con otros estudios tafonómicos sobre este félido.</t>
  </si>
  <si>
    <t>se  concluye  sobre  la  necesidad  de  conocer  mejor  los  rangos  de variabilidad  en  la  acción  tafonómica  del  puma  y  las  condiciones  bajolas que ocurre</t>
  </si>
  <si>
    <r>
      <rPr>
        <sz val="10"/>
        <color theme="1"/>
        <rFont val="Arial"/>
        <family val="2"/>
      </rPr>
      <t>Response of pumas (</t>
    </r>
    <r>
      <rPr>
        <i/>
        <sz val="10"/>
        <color theme="1"/>
        <rFont val="Arial"/>
        <family val="2"/>
      </rPr>
      <t>Puma concolor</t>
    </r>
    <r>
      <rPr>
        <sz val="10"/>
        <color theme="1"/>
        <rFont val="Arial"/>
        <family val="2"/>
      </rPr>
      <t>) to migration of their primary prey in Patagonia</t>
    </r>
  </si>
  <si>
    <t>OurstudywasconductedinLaPayuniaReserve(36 ̊10’S,68 ̊50’W,Fig1),a provincialreserve(6641km2) innorthernPatagonia,MendozaProvince,Argentina.</t>
  </si>
  <si>
    <t xml:space="preserve">Dieta y densidad </t>
  </si>
  <si>
    <t>Densidad y dieta de puma respecto a la migracion de guanacos</t>
  </si>
  <si>
    <t>Ecologia trofica y espacial</t>
  </si>
  <si>
    <t>we examined puma density in summer and winter ranges of guanacos and analyzed diet of pumas from scats to determine whether pumas shift their diet when guanacos migrate.</t>
  </si>
  <si>
    <t>We hypothesized that pumasrespondtomigrationoflargenumbersofguanacosbyswitch-ingtoalternativeprey,orbyconsumingmorealternativepreyalongwithresidentguanacos,ratherthanmigratingwithguanacosbecausepumasgenerallyareterritorial,havebroadfoodhabits[28,29],andalternativepreyarecommoninLaPayuniaandavailablethroughouttheyear.Weexpectedpumastoincludemorelivestockaswellasnativepreyintheirdietwhenguanacosmigrated</t>
  </si>
  <si>
    <t>Todeterminewhetherpumasmovedseasonallywiththeguanacos,weconductedcameratrappingin thesummerandwinterrangeof guanacosacrossbothseasonsandestimateddensityof pumaswithspatialmark–resight(SMR)models.Also,weanalyzedpumascatstoassesschangesin preyconsumptionin responseto guanacomigration.. Weconductedfieldsurveyswithremotely-triggeredcameras(BrowningBTC-5HDStrikeForce)for11,442camera-stationtrapdays. Weplacedtwocamerastations. Toincreasethequantityandqualityofphotographsofpumasineachstation,weplacedperfume(ObsessionbyCalvinKlein)asanattractantona stakeapproximately50cmtallbetweenthetwocameras.</t>
  </si>
  <si>
    <t>Densityestimatesof pumasdidnotchangesignificantlyin thewinterandsummerrangeof guanacoswhenguanacosmigratedto andfromtheseareas,indicatingthatpumasdonotfollowthemigra-tionof guanacos.Pumasalsodidnotconsumemorealternativenativepreyor livestockwhenguanacoavailabilitywaslower,butratherfedprimarilyonguanacosandsomealter-nativepreyduringallseasons.Alternativepreyweremostcommonin thedietduringsum-merwhenguanacosalsowereabundantonthesummerrange</t>
  </si>
  <si>
    <t>Theresponseof pumastothemigrationof guanacosdiffersfromsitesin thewesternNorthAmericawhereentirepreypopulationsmigrateandpumasmigratewiththeirpreyor switchto moreabundantpreywhentheirprimarypreymigrates</t>
  </si>
  <si>
    <r>
      <rPr>
        <sz val="10"/>
        <color theme="1"/>
        <rFont val="Arial"/>
        <family val="2"/>
      </rPr>
      <t>Genomic ancestry of the American puma (</t>
    </r>
    <r>
      <rPr>
        <i/>
        <sz val="10"/>
        <color theme="1"/>
        <rFont val="Arial"/>
        <family val="2"/>
      </rPr>
      <t>Puma concolor</t>
    </r>
    <r>
      <rPr>
        <sz val="10"/>
        <color theme="1"/>
        <rFont val="Arial"/>
        <family val="2"/>
      </rPr>
      <t>)</t>
    </r>
  </si>
  <si>
    <t>Genomic DNA specimens from 315 pumas of specified geo-graphic origin. 148 wild, 113 de cautiverio pero con origenr verificado de silvestria y region verificada y 54 de museos.</t>
  </si>
  <si>
    <t>Genetica ancestral</t>
  </si>
  <si>
    <t>Here we examine the extent of geneticdiversity  using  three  groups  of  geneticmarkers  (mtDNA  coding  genes,  Y-chro-mosomeZfyintron sequence, and 10 nu-clear feline microsatellite loci) among 315individual pumas: 261 contemporary ani-mals and 54 museum specimens, each ofknown geographic origin representing 31of  32  named  subspecies.</t>
  </si>
  <si>
    <t xml:space="preserve">Biological   samples   were  collected  from315  pumas  and  were  obtained  from  thewild (n_x0001_148), captive facilities (n_x0001_113),and museums (n_x0001_54). DNA  was  extracted  from  white  bloodcells, whole blood, primary fibroblast cul-tures from skin biopsies, or tissues follow-ing  a  phenol-chloroform  protocol  </t>
  </si>
  <si>
    <t>Six phylogeographic groupings or subspecies were resolved, and theentire North American population (186 individuals from 15 previously named sub-species) was genetically homogeneous in overall variation relative to central andSouth American populations. The marked uniformity of mtDNA and a reduction inmicrosatellite  allele  size  expansion  indicates  that  North  American  pumas  derivefrom a recent (late Pleistocene circa 10,000 years ago) replacement and recoloni-zation by a small number of founders who themselves originated from a centrumof  puma  genetic  diversity  in  eastern  South  America  200,000–300,000  years  ago.</t>
  </si>
  <si>
    <t>The recolonization of North American pumas was coincident with a massive latePleistocene extinction event that eliminated 80% of large vertebrates in North Amer-ica and may have extirpated pumas from that continent as well</t>
  </si>
  <si>
    <t>Letter to the editor</t>
  </si>
  <si>
    <t xml:space="preserve">Our  ongoing  study  of  pumas  is  located  inthe  Aysen  District,  Chile. </t>
  </si>
  <si>
    <t>Tucu Tucu</t>
  </si>
  <si>
    <t>El sitio corresponde con lugar donde se movieron pumaa con collar capturado en Chile</t>
  </si>
  <si>
    <t>Analisis GPS de la distribucion de pumas</t>
  </si>
  <si>
    <t>Here we report on along-distance  dispersal  event  of  a  malePatagonian  puma  (Puma  concolorpuma)  inSouth America as revealed by satellite and GPStelemetry</t>
  </si>
  <si>
    <t xml:space="preserve">Tienen muestras de referencia de varios paises para poner a punto la tecnica y adicionalmente colectaron 55 heces de grandes felinos para identificar. Estas ultimas muestras son de Brasil y Argentina, We  analyzed   nine   reference   samples   of   pumas   (eight   bloodsamples and one tissue), representing multiple geographicregions  where  it  is  sympatric  with  the  jaguar. several forested locations inthe Misiones Province, Argentina (MP;n=42). </t>
  </si>
  <si>
    <t>Es una muestra genetica de un puma cuyo origen aclarar como Argentina y no dan mas detalle</t>
  </si>
  <si>
    <t>Optimizan un metodo basado en DNA para jaguar y puma para identificar especie</t>
  </si>
  <si>
    <t>Faecal DNA - Mitochondrial DNA - Panthera onca - Puma concolor - Species identification</t>
  </si>
  <si>
    <t>In this paper we describe a DNA-based assay for the identification of jaguar and puma faecal samples that bears the following assets: (1) high specificity, as sequence-based identification leads to multiple diagnostic characters between the two species; (2) high sensitivity, as the amplified fragment is short and leads to high amplification rates; (3) avoidance of numt amplification by targeting a mtDNA region not included in this translocation; and (4) no detected amplification of prey DNA.</t>
  </si>
  <si>
    <r>
      <rPr>
        <sz val="10"/>
        <color theme="1"/>
        <rFont val="Arial"/>
        <family val="2"/>
      </rPr>
      <t xml:space="preserve">In  order  to  develop  an  effective  molecular  approach  forreliable  identification  ofP.  oncascats,  especially  withrespect to distinguishing it from andP. concolor, we used 52  jaguar  reference  samples  that  spanned  the  geographicdistribution   of   this   species   (Table1),   including   blood(n=15), tissue (n=1), hair (n=2) and faeces (n=34)collected  from  captive  animals.  For  comparison,  we  ana-lyzed   nine   reference   samples   of   pumas   (eight   bloodsamples and one tissue), representing multiple geographicregions  where  it  is  sympatric  with  the  jaguar. In addition to samples originated from known specimens,we analyzed 55 scats collected by field researchers in dif-ferent  areas,  and  identified  as  ‘‘large  felid’’  based  onmorphological features such as diameter, size and shape, aswell  as  associated  tracks. All 55 samples were collected fromareas in the Atlantic Forest biome where both species arethought to occur. The field sites were: tres en Brasil (n=8) and and </t>
    </r>
    <r>
      <rPr>
        <b/>
        <sz val="10"/>
        <color theme="1"/>
        <rFont val="Arial"/>
        <family val="2"/>
      </rPr>
      <t>several forested locations inthe Misiones Province, Argentina (MP;n=42)</t>
    </r>
  </si>
  <si>
    <t xml:space="preserve">We   demonstrate   the   reliability   and   usefulness   of   thisapproach  by  evaluating  55  field-collected  samples  fromfour  locations  in  the  highly  fragmented  Atlantic  Forestbiome of Brazil and Argentina, and document the presenceof one or both of these endangered felids in each of theseareas.
</t>
  </si>
  <si>
    <t xml:space="preserve">Paper. Review. </t>
  </si>
  <si>
    <t xml:space="preserve">Hicieron transectas para colecta de fecas en la zona sur del Espinal. Provincia de Buenos Aires: Carmen de Patagones y Viarrino. Y recolectaron informacion de trabajos de la region temparada de America del Sur debajo del paralelo 35. </t>
  </si>
  <si>
    <t>dieta puma</t>
  </si>
  <si>
    <t>Cougar.Exotic prey.Human-carnivore conflict.Livestock.Mountain lion.Patagonia.Predation</t>
  </si>
  <si>
    <t>In this study, we analyzed puma diet in a rangeland area ofthe Espinal ecoregion and reviewed literature available fromSouth American temperate regions</t>
  </si>
  <si>
    <t>Between 2014 and 2016, puma feces were collected in arangeland area in the southern part of the Espinal (Latitude38.4–4° S, Longitude 63.4–62° W; Appendix1,Fig.1). Wecompleted 15 transects stratified per habitat (woodlands,grasslands, and grassland with shrubs). Each transect included2–3 operators and a scat-detection dog</t>
  </si>
  <si>
    <t>“Undetermined small rodent,”plains vizcacha, European hare, and wild boar were the most frequent species in the small area ofthe Argentinean Espinal</t>
  </si>
  <si>
    <t>Selva Parananense. Paraguay, Brasil y Argentina. En Argentina abarca toda la provincia de Misiones</t>
  </si>
  <si>
    <t>Conservation biogeography, Ecological Niche Factor Analysis, habitat suitability,niche breadth, response to human pressures, tolerance</t>
  </si>
  <si>
    <t>Jaguars and pumas, being similar in size and behaviour, are the largest felidsof the Neotropics. However, pumas appear to be more resistant to humanimpacts. Our objective was to compare the response of both species with humanimpacts at a regional scale in a highly modified region where both species hadcontinuous distribution in the past.</t>
  </si>
  <si>
    <t>Pumas and jaguars presence-only data were used in an Ecological NicheFactor Analysis (ENFA). From the total number of records, we resampled 95records of each species 10 times to characterize and compare their habitatrequirements,  built  habitat-suitability  maps  and  examined  interspecificdifferences in niche parameters related to present landscape characteristics. The puma and jaguar presence records we used in our analysis were obtained from the monitoring program developed by De Angelo et al. (in press)  between 2002 and 2008. This monitoring was based on the collaboration of a network of volunteers and researchers who collected evidence of these species presence along the Upper Paraná Atlantic Forest. Collaborators collected different types of data of large felids presence: tracks, faecal samples, sighting or depredation evidences, and records obtained from systematic surveys (e.g. camera-trap photographs and radio-tracking points). Each record was classified according to the species (puma, jaguar and other/unknown), and was geographically positioned (Fig. S1a).</t>
  </si>
  <si>
    <t>Both species showed high dependence on native forest and habitatprotection, and low tolerance to anthropogenic environments. However, jaguarsshowed higher differences between their optimal habitat and the availablelandscape (mean ± SD; marginality M = 2.290 ± 0.072) and lower tolerance todeviations from their optimal habitat (tolerance T = 0.596 ± 0.013) than pumas(M = 1.358 ± 0.067,P&lt; 0.001; T = 0.742 ± 0.022,P&lt; 0.001). Although theirniches highly overlapped (Pianka’s O = 0.746 ± 0.069), pumas’ higher toleranceresulted in a larger area covered by suitable patches of habitat with higherconnectivity. All jaguar-suitable areas were also suitable for pumas; however,44 ± 8% of puma-suitable areas were unsuitable or marginal for jaguars.</t>
  </si>
  <si>
    <t>Pumas showed more tolerance than jaguars to human impactsat a regional scale in the UPAF, a pattern also observed at local and continentalscales. Although the proximate factors responsible for the differential response ofpumas to human-altered environments seem to be similar at all spatial scales (e.g.broader trophic niche than jaguars), the resultant spatial configuration of suitablehabitat at a regional scale might be another important factor determining pumapersistence and higher jaguar demands on conservation efforts.</t>
  </si>
  <si>
    <t xml:space="preserve">Research was conducted in Lihue Calel Na- tional Park (8,000 ha, 38'00'S, 65035'W) and Los Ranqueles Ranch (18,000 ha), 15 km east of the park, in La Pampa Province, Argentina. </t>
  </si>
  <si>
    <t>Dieta de pumas en relacion a vizcachas</t>
  </si>
  <si>
    <t>Puma concolor, mountain lion, Lagostomus, vizcacha, predation, breadth of diet</t>
  </si>
  <si>
    <t>We examined the dietary response of pumas (Puma concolor) to a population decline of the plains vizcacha (Lagostomus maximus), and compared the diet of pumas in semi-arid scrub of Argentina to predicted patterns based on a biogeographic analysis of the diet of this species throughout the Americas.We examined the dietary response of pumas (Puma concolor) to a population decline of the plains vizcacha (Lagostomus maximus), and compared the diet of pumas in semi-arid scrub of Argentina to predicted patterns based on a biogeographic analysis of the diet of this species throughout the Americas.</t>
  </si>
  <si>
    <t xml:space="preserve">we expected average size of prey of pumas to be smaller at our site than in North America and that dietary shifts would occur with changes in the density of vizcachas. </t>
  </si>
  <si>
    <t>Feces of pumas were collected in Lihue Calel Na- tional Park in 1985-1988 and in 1994, and populations of vizcachas were monitored during the same period by direct observation of marked animals and burrow surveys. Food habits of pumas were determined from analysis of feces collected in the park in 1985- 1988 and in 1994. Feces (n = 280) were col- lected by searching along two major ridges (ca. 6.5 km and 13 km), and opportunistically throughout the park</t>
  </si>
  <si>
    <r>
      <rPr>
        <sz val="10"/>
        <color theme="1"/>
        <rFont val="Arial"/>
        <family val="2"/>
      </rPr>
      <t xml:space="preserve">Vizcachas were the most abundant prey in feces of pumas during all years and composed 51.6-84.9% of the diet. During 1986-1994, the population of vizcachas declined &gt;90% in Lihue Calel National Park, and -14% on surrounding ranches. The proportion of vizcachas in feces of pumas declined by 33%, and consumption of ungulates increased. </t>
    </r>
    <r>
      <rPr>
        <b/>
        <sz val="10"/>
        <color theme="1"/>
        <rFont val="Arial"/>
        <family val="2"/>
      </rPr>
      <t>Three species of ungulates, in- cluding domestic livestock, appeared in the diet only during the last year of the study</t>
    </r>
  </si>
  <si>
    <t>Weight of prey and breadth of diet of pumas were lower in our study site than in almost all other areas in North and South America. We hypothesize that pumas are selectively foraging on vizcachas because this species provides a clumped resource that is spatially predictable, easy to han- dle, and, at times, abundant</t>
  </si>
  <si>
    <t>Parque Luro Natural Reserve (n=1), La Pampa</t>
  </si>
  <si>
    <t>Dispersion de semillas por puma</t>
  </si>
  <si>
    <t>Here we show that cougars may play a key role in plant community dynamics through effective secondary dispersal of seeds.</t>
  </si>
  <si>
    <t>We conducted a cougar food habit analysis from scats collected at the Parque Luro Natural Reserve (7600 ha), La Pampa Province, Argentina.  Cougar scats were collected throughout the year between 2010 and 2012 along approximately 120 km of internal and peripheral roads available at the Reserve. Once in the lab, scats were hydrated to allow prey remains and seeds separation. Prey remains were identified using reference collections for birds and other prey and keys for mammals26. Cougars’ diet composition was expressed as percentage of fre-quency. Seeds of plant species were identified using available keys27. We employed chi-square test with Yates continuity correction28 to examine association between co-occurrence of doves and seeds on cougar scat. Germination potential of regurgitated seeds and seeds recovered from cougar scat was tested by sowing them individually in pots with a soil substrate from the study site. Cougar density in the Reserve was determined by deploying sixteen trapping stations composed of two camera-traps (Moultrie Game Spy 4.0 MP DGTL, Moultrie Products, LLC., Alabaster, Alabama) placed opposite each other on both sides of available trails or roads</t>
  </si>
  <si>
    <t>We collected a total of 123 cougar scats through years 2010 to 2012 at the Parque Luro Natural Reserve, La Pampa province, central Argentina, he cougar’s diet was composed mainly of doves (54% of prey items consumed) followed by small and medium sized mammals (19.2%), ungulates (red deer Cervus elaphus and wild boar Sus scrofa; 16.3%), and other small birds (5.8%). We counted a total of 31,678 seeds in cougar scats (mean 257.5 seeds per scat). seeds occurred in a high percentage (85%, 104 scats) of the analysed scats, a level that likely precludes accidental seed consumption. Cougars accidently ingest and disseminate large amounts of seeds (31,678 seeds in 123 scats) of plant species initially consumed by their main prey, the Eared Dove Zenaida auriculata. The germination potential of seeds for the three plant species most abundantly found in cougar scats (19,570 seeds) was not significantly different from that observed in seeds obtained from dove gizzards, indicating that seed passage through cougar guts did not affect seed germination. Considering the estimated cougar density in our study area, dispersal of seeds by cougars could allow a mean, annual seed spread of ~5,000 seeds per km2</t>
  </si>
  <si>
    <t>Our results show that large apex hypercarnivorous felids may potentially and directly interact with primary pro-ducers at the bottom of food webs by processes other than by limiting herbivore populations and subsequent trophic cascades, but with similar potential for additional ecosystem effects11. In addition to the potential local demographic effects on plant populations for the recruitment of new individuals, long distance seed dispersal involving cougars may play a role in large-scale ecosystems processes such as the maintenance of metapopula-tion dynamics, gene flow between populations and the colonization of new and unoccupied habitats by plants. Doves are not able to disperse viable seeds because all the seeds they ingest are destroyed by their powerful gizzards17. However, cougar predation on doves partially counteracts previous seed removal by birds, allowing the dispersal of seeds that otherwise are eliminated from plant populations as a consequence of granivory by birds</t>
  </si>
  <si>
    <t>Our results demonstrate that strictly carnivorous, felid predators could have broad and overlooked ecological functions related to ecosystem structuring and functioning</t>
  </si>
  <si>
    <t>The study area is located in the central region of La Pampa province, Argentina. This region corresponds to the Caldén District of the Espinal phytogeographic province, which includes habitat types such as Caldén forest. The two areas under different management strategies are (1) the 76-km2 Parque Luro Natural Reserve (PLNR), the only protected area of Caldén forest in La Pampa province, and (2) the 200-km2 La Escondida Game Reserve (LEGR), a region that has received the highest number of habitat modifications and introductions of ungulates in the past century. In 2005, the ranch was enclosed with a 2-m-high perimeter fence, preventing deer from exiting the ranch. At present, the game reserve supports multiple human activities such as agriculture, cattle production and game hunting.</t>
  </si>
  <si>
    <t>Densidad y patrones de actividad de pumas</t>
  </si>
  <si>
    <t>Densidad y patrones en areas de caza y no caza</t>
  </si>
  <si>
    <t>Ecologia espacial y temporal</t>
  </si>
  <si>
    <t>Caldén forest, camera surveys, hunting, mark–resight, population density, Puma concolor</t>
  </si>
  <si>
    <t>We estimated densities and determined activity patterns of pumas (Puma concolor) from camera-trapping surveys in a protected area and in a game reserve with sport hunting, in the Caldén forest of central Argentina</t>
  </si>
  <si>
    <t>We
hypothesised that the densities of puma in our study areas
would be a function of prey activity, with higher prey
encounter rates resulting in a higher puma density. We also
hypothesised that the area with existing human activity (i.e.
primarily hunting activity) would have a lower puma density
and pumas would change activity patterns from crepuscular or
cathemeral to strictly nocturnal.</t>
  </si>
  <si>
    <t>We used both non-spatial and spatial mark–resight techniques to estimate and compare puma densities and we used kernel-density estimation (KDE) techniques to analyse and compare puma activity patterns between study sites.</t>
  </si>
  <si>
    <t>Puma densities estimated from spatial models were lower than densities estimated from non-spatial mark–resight techniques. However, estimated density of pumas in the protected area was always higher (range = 4.89–9.32 per 100 km2) than in the game reserve (range = 0.52–1.98 per 100 km2), regardless of the estimation technique used. Trapping rates for large mammal prey were similar across sites. Pumas exhibited more nocturnal behaviour
and high activity peaks at 0600 hours and 1100 hours in the hunted game reserve, whereas puma activity was spread more
evenly around the clock in the protected area.</t>
  </si>
  <si>
    <t>The higher puma densities in the protected area reflect the potential for such areas to function as refugia in a human-dominated landscape. However, the game reserve had a lower puma density than the protected area despite high trap rates of large prey, indicating that these areas may function as attractive sinks.</t>
  </si>
  <si>
    <t>Our results could indicate that puma sport hunting in the Caldén forest should be managed at a
metapopulation, regional level, and include both no-hunting areas (protected area, as potential sources) and hunting
areas (game reserves, as potential sinks). Considering that our study areas were small and that this was an unreplicated study,
we urge more research to be conducted, so as to determine whether sport hunting is compatible with puma conservation in
the region.</t>
  </si>
  <si>
    <t>This study was conducted in Buenos Aires, Río
Negro, and Chubut; three provinces of south-central Argentina. The principal
source of income in the area is livestock ranching, primarily
cattle and sheep.</t>
  </si>
  <si>
    <t>Caracteristicas poblacionales geneticas de poblacion de pumas</t>
  </si>
  <si>
    <t>gene flow, genetic diversity, hunting pressure, microsatellites, population structure, Puma concolor, south-central
Argentina</t>
  </si>
  <si>
    <t>We investigated genetic variability and population structure of pumas
(Puma concolor) from three south-central Argentine provinces with two different management policies for the
species: full protection versus legal hunting.</t>
  </si>
  <si>
    <t>We compare the results among provincial management
units to ascertain whether any differences could be explained
by harvesting. Because of the differences in management strategies,
our initial hypotheses were that: (1) the genetic diversity
in Chubut and Río Negro would be lower than in Buenos Aires;
and (2) that immigration rates would be higher into harvested
populations.</t>
  </si>
  <si>
    <r>
      <rPr>
        <sz val="10"/>
        <color theme="1"/>
        <rFont val="Arial"/>
        <family val="2"/>
      </rPr>
      <t xml:space="preserve">We obtained 146 puma samples, including
18 scats and 128 tissues (muscles, skins, and bones;
Supplementary Data SD1). Puma scats were opportunistically
collected by inspecting line transects along trails and dirt roads,
and identified based on their external appearance (shape, diameter,
color, and macroscopic content—Yañez et al. 1986). Seventy-one samples (16 scats and 55 tissues) were from
Buenos Aires, 58 from Chubut (2 scats and 56 tissues), and 17
tissue samples were from Río Negro. EasySpin
Kit (Citomed, Lisbon, Portugal) was used to extract DNA
from field-collected tissue samples following manufacturer’s
instructions. </t>
    </r>
    <r>
      <rPr>
        <b/>
        <sz val="10"/>
        <color theme="1"/>
        <rFont val="Arial"/>
        <family val="2"/>
      </rPr>
      <t>All genetic estimates were based on 83 individuals genotyped at
25 species-specific microsatellite loci.</t>
    </r>
  </si>
  <si>
    <t>The overall genetic diversity was high (observed heterozygosity = 0.63),
but lower than in other South American populations. Spatial analyses revealed the presence of two bottlenecked
genetic clusters with very similar diversity and low gene flow (3% per generation) between them. However,
analyses based on a priori separated groups showed that gene flow follows increasing values of hunting pressure,
converging to the area with the greatest number of individuals harvested</t>
  </si>
  <si>
    <t>Our results suggest that hunting
pressure likely is contributing to the gene flow pattern, limiting pumas’ movements and creating a metapopulation
dynamic among geographic subpopulations</t>
  </si>
  <si>
    <t>Integrated demographic and genetic approaches are needed to better
understand pumas’ movements across the landscape and adopt successful management plans to achieve longterm
population viability.</t>
  </si>
  <si>
    <t>Surveys were conducted at study sites in Bolivia, Argentina, and Belize. The 2,742-km2 Yabotf Biosphere Reserve is located in the southeastern portion of the Green Corridor of Misiones Province (26?55'S, 54?00'W; 200-600 m above sea level) in the Atlantic Forest of Argentina.</t>
  </si>
  <si>
    <t xml:space="preserve">Densidad de pumas </t>
  </si>
  <si>
    <t>Densidad de pumas con camaras trampa</t>
  </si>
  <si>
    <t>Camera traps, density, individual identification, Neotropics, puma, Puma concolor</t>
  </si>
  <si>
    <t xml:space="preserve">In this study, we assessed the reliability with which pumas can be identified by their individual marks across 3 different camera-trapping study sites in Bolivia, Argentina, and Belize. </t>
  </si>
  <si>
    <r>
      <rPr>
        <b/>
        <sz val="10"/>
        <color theme="1"/>
        <rFont val="Arial"/>
        <family val="2"/>
      </rPr>
      <t>We used obvious and subtle markings to identify individual pumas in pho tographs and conducted double-blind identifications to examine the degree of agreement among investigators</t>
    </r>
    <r>
      <rPr>
        <sz val="10"/>
        <color theme="1"/>
        <rFont val="Arial"/>
        <family val="2"/>
      </rPr>
      <t xml:space="preserve">.. We conducted double-blind observer identifications, created capture histories based on each investigator's identifications, and used program CAPTURE (Rexstad and Burnham 1991) to estimate abundance of pumas across study sites and by dif ferent investigators. We estimated densities of pumas following Karanth and Nichols (1998; see also Silver et al. 2004). We compared our estimates among investigators and sites and to those estimates that existed from other methods and study sites. We also supplied recommendations for applying this technique in future studies. </t>
    </r>
  </si>
  <si>
    <t xml:space="preserve">Average agreement on identification between pairs of investigators was nearly 80.0% and 3-way agreement was 72.9%. Identification of pumas as different individuals was uncommon (7.8% pairwise, 0.69% 3-way dis agreement) with the remainder described as unidentifiable. Densities of pumas varied consistently from site to site regardless of investigator. Bolivian pumas moved the shortest distances between camera stations and Argentinean pumas the longest, but distances among cameras and area covered by surveys varied among sites. We applied a correction factor to the Bolivian data to account for the small area surveyed and found that, averaged across investigator, Bolivia had significantly more pumas per 100 km2 (mean ? SD; 6.80 ? 1.5) than Belize (3.42 ? 1.3) or Argentina (0.67 ? 0.2). Numbers of pumas in Argentina match those of low-density North American sites, and those for Belize are consistent with the Pantanal and high-density North American sites. </t>
  </si>
  <si>
    <t>Densities of pumas can be reliably estimated with remote cameras for these sites, and our work presents the 1st density estimates for Central America and for forested environments in South America</t>
  </si>
  <si>
    <t>The wild puma sample consists of 6 guanaco carcasses from amodern osteological collection of 158 individuals, which werecollected during the years 2000 to 2006 as part of an actualisticresearch study in the province of Río Negro, Argentina</t>
  </si>
  <si>
    <t>Paleontologia</t>
  </si>
  <si>
    <t>Descripcion de patrones de modificacion en huesos de guanacos predados por puma</t>
  </si>
  <si>
    <t>Actualistic taphonomyPuma concolorLama guanicoeBone modificationsCarcass utilizationSouthern South Americ</t>
  </si>
  <si>
    <t>The aim of this paper is to provide new data on the bone modification pattern in a modern osteological collection of guanaco(Lama guanicoe, Camelidae, Artiodactyla) killed by puma (Pumaconcolor, Felidae, Carnivora</t>
  </si>
  <si>
    <t xml:space="preserve">. We describe the bonemodification pattern on the carcasses, including skeletal part representation, bone fractures, and toothmarks. Also, tooth mark modifications on bones collected from a puma enclosure at a local zoo wereanalyzed. The wild puma sample consists of 6 guanaco carcasses from amodern osteological collection of 158 individuals, which werecollected during the years 2000 to 2006. </t>
  </si>
  <si>
    <t>Our results indicate a light modification of guanaco carcass by puma; bone damages locatedmainly in the upper portions of rear and forelimbs, rib cage, and scapular and pelvic girdles; and thepresence of a low percentage of fractured bones. Scores, pits, and punctures are the best representedtooth marks. On average, punctures are 3.5-5 mm in diameter, although larger tooth impressions areobserved.</t>
  </si>
  <si>
    <t>The light consumption of guanaco by the puma would provide a potential source for scav-enging by other carnivores and humans.</t>
  </si>
  <si>
    <t>Muscle larvae ofTrichinellain study were obtainedfrom a female mountain lion hunted in Trapalco ́,province of Rio Negro, located in the Patagonian regionof Argentin</t>
  </si>
  <si>
    <t>Evidencia molecular de larva de Trichinella en puma</t>
  </si>
  <si>
    <t>Parasitología</t>
  </si>
  <si>
    <t>Trichinella;Puma concolor; Patagonia; Phylogeny</t>
  </si>
  <si>
    <t>Herein, we detail a molecular analysis of a newencapsulated  isolate  ofTrichinella,  found  in  amountain lion (Puma concolor) from the Patagonia(Rı ́o  Negro,  Argentina)</t>
  </si>
  <si>
    <t xml:space="preserve">We studied three DNA regions previously probed to be useful for the identification of all eleven recognizedTrichinellagenotypes: expansion segment 5 (ES5), cytochrome c-oxidase subunit I (COI) and 5S ribosomal DNA intergenic spacerregion (5S ISR). </t>
  </si>
  <si>
    <t>BLAST searches with these DNA sequences showed that the mitochondrial and nuclear ribosomal regions mostclosely resemble otherTrichinellasequences available in GenBank. However, they did not exactly match any of the elevenrecognized genotypes. The phylogenetic analysis from COI and 5S ISR sequences showed that the mountain lion isolate is groupedwith encapsulated members, in concordance with morphological data. Furthermore, this new isolate was located at the base of theencapsulated genotypes, signifying that it is an old genotype that could have emerged earliest in this group.</t>
  </si>
  <si>
    <t>These data stronglysuggest that this isolate from the Patagonia represents the twelfth genotype (T12) described in the genusTrichinella. Nevertheless,further studies are necessary to adequately establish this isolate as a unique genotype.</t>
  </si>
  <si>
    <t>Misiones. Detection dog surveys were conducted from May to August 2011 in and around 12 protected areas in the northern-central zones of Misiones,
Argentina, with 30% of the area surveyed partially or completely outside of protected areas and the remainder at varying distances from edge habitat
depending on the size of the protected area</t>
  </si>
  <si>
    <t>Ausencia de Parvovirus canino en heces de carnivoros (posibles wild hosts)</t>
  </si>
  <si>
    <t>Parasitologia</t>
  </si>
  <si>
    <t>Leopardus guttulus,Leopardus pardalis, Panthera onca, parvovirus,Puma concolor,Speothos venaticus</t>
  </si>
  <si>
    <t xml:space="preserve">This study aimed to assess CPV occurrence inwild carnivore feces found in and around protect-ed areas in Misiones, Argentina, with a goal toidentify areas with high levels of CPV transmis-sion and contribute to management strategies. InSouth America, the range of wild hosts has been scarcely studied and the epidemiology of CPV in wildlife is stillunclear. </t>
  </si>
  <si>
    <t>In 2011, feces from five wild carnivores (bush dog [Speothos venaticus],jaguar [Panthera onca], puma [Pumaconcolor], oncilla [Leopardus guttulus], and ocelot [Leopardus pardalis]) were collected in Misiones, Argentina, usinga detection dog. Through polymerase chain reaction, a 583-bp fragment in the VP2 gene of CPV was amplified in these samples.</t>
  </si>
  <si>
    <r>
      <rPr>
        <sz val="10"/>
        <color theme="1"/>
        <rFont val="Arial"/>
        <family val="2"/>
      </rPr>
      <t xml:space="preserve">Of the 289 feces collected, 209 (72.3%) had sufficient sample remaining to be used in this studyand the majority of these were genetically confirmed to individual (81.3%) and sex (78.4%) level. In fact, thesesamples represent a minimum of 115 individuals (10 jaguars, 13 pumas, 33 ocelots, 38 oncillas, and 21 bush dogs). </t>
    </r>
    <r>
      <rPr>
        <b/>
        <sz val="10"/>
        <color theme="1"/>
        <rFont val="Arial"/>
        <family val="2"/>
      </rPr>
      <t>While no samples showed evidence of infection, this does not exclude the occurrence of CPV in wild carnivores inthe area, as intermittent viral shedding could condition the diagnosis of CPV in feces of infected wild mammals.</t>
    </r>
  </si>
  <si>
    <t>Locally, it is recommended that long-term monitoring of parvovirus be continued in wildlife and expanded todomestic carnivores.  Internationally, this study provides a useful contribution to the approach to the sylvatic cycleof parvovirus in wild carnivores</t>
  </si>
  <si>
    <t xml:space="preserve">We conducted field work at seven protected areas located innorthwestern and central Argentina. San Guillermo Na-tional Park (SGNP), San Guillermo Provincial Reserve (SGPR)  (San Juan) and Laguna Brava Provincial Reserve (LBPR) (La Rioja), In Talampaya National Park (TNP) (La Rioja),  El Leoncito National Park (ELNP) (San Juan), In Sierra de las Quijadas National Park (SQNP) (San Luis), In LosCardones National Park (LCNP) (Salta), </t>
  </si>
  <si>
    <t>Ecologia</t>
  </si>
  <si>
    <t>Evaluacion de la interaccion entre puma y camelidos silvestres</t>
  </si>
  <si>
    <t>puma; guanaco; vicuña; predation; South America</t>
  </si>
  <si>
    <t>Because puma predation on camelidsmay be the basis of far-reaching community effects, weaimed to evaluate (1) to what extent protected areas ofnorthwestern Argentina conserved this ecological interac-tion using diet data and (2) puma dietary responses tochanging abundances of guanacos and vicu ̃nas combiningdata on puma diet and camelid abundance across bothspatial and temporal scales</t>
  </si>
  <si>
    <t>At each protected area, we reconstructed diets of pumas bycollecting and analyzing their fecal droppings. Feces werecollected opportunistically and stored in labeled paper bags;in the laboratory, they were oven-dried at 60ºC and weighed.  Then, they were covered with water and brokenapart (Reynolds &amp; Aebischer, 1991). We estimated camelid relative densities at SGNP, TNP,ELNP, SQNP and LCNP in winter (June–August) 2006using two different and independent methods. We evaluated whether spatial variation in both camelid relative density indexes resulted in changes in their frequency of occurrence in puma scats by comparing data on relative densities and puma diets across protected areas. At SGNP, we evaluated puma–camelid predatory inter-actions by examining vicu ̃na and guanaco carcasses, which were necropsied to determine the cause of death. Thepresence of large tooth marks on the throat, skull or neck,and broken large bones were used as evidence of pumapredation (Franklinet al., 1999). We evaluated whethertemporal variation in guanaco and vicu ̃na densities wasreflected in the relative frequency of puma predation onguanacos and vicu ̃nas, comparing the period 2004–2006with the period 1978–1983 (Cajal &amp; Lopez, 1987).</t>
  </si>
  <si>
    <r>
      <rPr>
        <sz val="10"/>
        <color theme="1"/>
        <rFont val="Arial"/>
        <family val="2"/>
      </rPr>
      <t xml:space="preserve">Across sites, we observed a positive and significantrelationship between camelid consumption by pumas and camelid abundance, withpumas about nine times more likely to consume camelids where the latter were mostabundant. The temporal variation in predation rates on camelids differed byspecies. Guanacos, which did not change in abundance between periods, showed aslight decrease (1.5 times) in the relative frequencies of individuals killed by pumas.Conversely, vicu ̃nas increased in abundance by a factor of aprox. 7 between periods,coinciding with an </t>
    </r>
    <r>
      <rPr>
        <i/>
        <sz val="10"/>
        <color theme="1"/>
        <rFont val="Arial"/>
        <family val="2"/>
      </rPr>
      <t>c.</t>
    </r>
    <r>
      <rPr>
        <sz val="10"/>
        <color theme="1"/>
        <rFont val="Arial"/>
        <family val="2"/>
      </rPr>
      <t xml:space="preserve"> 3.4 times increase in individuals showing evidence of pumapredation. </t>
    </r>
  </si>
  <si>
    <t>Some protected areas of northwestern Argentina are conserving thetrophic interaction between pumas and native camelid prey. This interaction maybe the basis of the far-reaching community effects described for analogous systemson other continents. It also has implications for the possible recovery of orreintroduction of camelids to areas with high puma densities, where predationlosses can be expected to be high, and possibly prohibitive</t>
  </si>
  <si>
    <t>Short note</t>
  </si>
  <si>
    <t>San Juan. They  were  collected  and  examined  on  differentcarnivores as novel records for different localities inSan  Juan  province,  Argentina.  All  records  ofparasite-host  associations  correspond  to  localitiesthat lie within the Monte phytogeographic region. Between  August  and  November  2020,  tickspecimens were collected from a juvenile femalefox (Lycalopex gymnocercus), and from a juvenilemale puma (Puma concolor). These specimens werekept at the Wildlife Rehabilitation, EnvironmentalEducation  and  Responsible  Recreation  Center (Faunistico), Rivadavia district, San Juan province,Argentina. The  puma  specimen  was  from  the  district  ofAlbardón.  It  was  trapped  as  result  of  acommunication  of  its  entering  a  rural  property.</t>
  </si>
  <si>
    <t>Primer registro de garrapata A. tigriinum en puma</t>
  </si>
  <si>
    <t>Puma concolor, Canis familiaris,Lycalopex gymnocercus, parasite-hosts, wildlife, San Juan</t>
  </si>
  <si>
    <t>the goal of this study isto report the first case of A. tigrinum in Argentina, as well as two new parasite-host associations of the adult tick in othercarnivores  in  San  Juan</t>
  </si>
  <si>
    <t>We  analyzed  two  individuals,  one  puma  and  one  fox,  which  arrived  at  the  WildlifeRehabilitation,  Environmental  Education  and  Responsible  Recreation  Center  (Parque  Faunistico).  Moreover,  weanalyzed one canid specimen obtained during a field sampling event.</t>
  </si>
  <si>
    <t>Our results indicated new records for San Juanprovince of A. tigrinum parasitizing Canis familiarisand Lycalopex gymnocercus, in addition to the first record forArgentina of this tick parasitizing a Puma concolor individual.</t>
  </si>
  <si>
    <t>The present study affords novel information aboutnatural associations for carnivore hosts in San Juan province, and the first record of this tick on a puma for Argentina.Thus, we are contributing to the knowledge of parasite-host relationships on the group of carnivores in Argentina.</t>
  </si>
  <si>
    <t>Entre Rios. Constatamos la presencia reciente de puma en tres localidades de la provincia de
Entre Ríos (ninguna es area protegida)</t>
  </si>
  <si>
    <t>Nuevos registros de presencia en Entre Rios a traves de encuestas y confirmacion con material de referencia o fotografia de ejemplares</t>
  </si>
  <si>
    <t>Presencia / Ausencia</t>
  </si>
  <si>
    <t>Felidae, poaching, habitat fragmentation, distribution</t>
  </si>
  <si>
    <t>El objetivo de esta con-tribución es aportar nuevos registros del puma en la provincia de Entre Ríos, comentar brevemente su relevancia, posibles causales y discutir las perspectivas de conservación de la especie en la provincia con relación a la creciente pérdida del hábitat apto para esta especie y desarrollo de actividades cinegéticas.</t>
  </si>
  <si>
    <t>efectuamos encuestas verbales a pobladores rura-les y cazadores que pudieran ser debidamente corroboradas, ya sea por la existencia de materiales de referencia (cueros, cráneos, etc.) o por fotografías de los ejemplares.</t>
  </si>
  <si>
    <t xml:space="preserve">Constatamos  la  presencia  reciente  de  puma  en  tres  localidades  de  la  provincia  de Entre Ríos: Estación El Solar (31°09’50”S; 59°46’47”W);  Acceso a la ciudad de Paraná, departamento Paraná (31°43’S; 60°28’W); 8,5 km S de la localidad de Caseros (32°32’10”S; 58°30’27”W), en cercanías del río Gualeguaychú, departamento Uruguay.  Todos cazados. </t>
  </si>
  <si>
    <t>Los registros previamente mencionados y aquel consignado en Muzzachiodi (2007) son indicadores de la actual presencia de puma en la provincia de Entre Ríos. Al analizar estos registros se pueden enunciar tres hipótesis, mutuamente no excluyentes: 1) Los animales pudieron pasar inadvertidos desde tiempos históricos y no haberse extinguido en la provincia (Parera, 2002; Perovic &amp; Pereira, 2006) y, debido a la pérdida de am-bientes naturales, verse forzados a abandonar su hábitat. 2) Podría tratarse de animales procedentes de regiones vecinas, ya que el ámbito del hogar de estos animales puede variar  entre  otoño  y  verano  en  96–293  km2,  ya  que  pueden  recorrer  hasta  20  km  en un  día  (Currier,  1983) (Uruguay, Santa Fe, Corrientes); )  La  tercera  hipótesis  involucra  animales  de  cautiverio  que pudieran haber sido liberados intencionalmente.</t>
  </si>
  <si>
    <t>The area covered bythese surveys falls within 4 Argentine provinces (Cata-marca, Jujuy, Salta, and Tucumán) and spreads overapproximately 89,500 km2. Se realizaron las encuestas en zonas rurales y urbanas</t>
  </si>
  <si>
    <t>Conflicto carnivoros-humanos</t>
  </si>
  <si>
    <t xml:space="preserve">Percepcion del conflicto carnivoro-humanos en los altos andes de Argentina. Entrevistas y encuestas. </t>
  </si>
  <si>
    <t>Carnivores; interviews; Andean cat; Pampascat; puma; culpeo fox; perceptions; conservation;Argentina</t>
  </si>
  <si>
    <t>The present article aims to explore the existenceand extent of human–carnivore conflicts in the high-altitude Andes and their potential consequences for theconservation of carnivore populations in this region.Our main objectives were to understand adult percep-tions of and attitudes towards the different carnivoresoccurring in the area, with particular emphasis on theAndean cat, and schoolchildren’s knowledge and perception of these species</t>
  </si>
  <si>
    <t xml:space="preserve">From 2001 to 2005, as part of a conservation project onthe Andean cat and during a number of expeditions tothe High Andes of northwestern Argentina, we carriedout the first systematic interview-based survey of adultvillagers (20 to 65-year-olds) and young (9 to 16-year-old) schoolchildren to test the presence of Leopardusjacobitusand understand villagers’ perceptions of, andattitudes towards, carnivores. We inter-viewed 50 adults (14 women and 36 men) belonging todifferent families from 33 settlements, and 226 studentsfrom 14 rural schools. Interviews followed a semi-structured procedure(Kapila and Lyon 1994) and were based on a standardquestionnaire that was not used in the presence of theinterviewees. Questions: 1)Which carnivores are causing problems of livestock orhen predation? 2) Which carnivores do you usually huntand why? We defined “perception” as the opinion shownby respondents, while we used the outcome of theiractions to define “attitude.” Schoolchildren were individually interviewedthrough a written form. The questionnaire asked them:1) to list the wild animals of their region, and 2) tochoose between two opposite situations, one showing aman shooting at a small wild cat (interpreted as a nega-tive perception) and the other featuring a man watchinga wild cat through binoculars (indicating a neutral/posi-tive perception). </t>
  </si>
  <si>
    <t xml:space="preserve">Inter-views with 50 adults and 226 schoolchildren revealedthat pumas (Puma concolor) and foxes (Lycalopex cul-paeus) are considered pests for preying upon livestockand are actively hunted by adults. Although perceptionsof the Andean cat and the Pampas cat (Leopardus colo-colo) were more positive, especially among schoolchild-ren, they are also frequently killed by local people. More than 75% of adult respondents reported hunt-ing pumas and foxes actively. Although we were not always able to detect the rea-sons why carnivores were killed, we found that pumasand foxes were mostly killed as retaliation for the realor imagined killing of domestic animals, or to preventanticipated livestock predation. </t>
  </si>
  <si>
    <t>Wesuggest that, contrary to what was previously thought,hunting might be affecting the conservation status ofthe Andean cat and of some puma populations in theHigh Andes of Argentina, and that education strategiesmay help to improve human attitudes, particularly in thecase of the endangered Andean cat.</t>
  </si>
  <si>
    <t>Misiones. The study  area involved  the National routes 101  and 12 from Iguazú National Park(INP) which is placed 7 km away from the Puerto Iguazú city in the North of Misiones province,</t>
  </si>
  <si>
    <t>Deteccion de echinococcosis en puma y otros animales selvaticos. Neotropical echinococcosis in new sylvatichosts from Argentinawere identified</t>
  </si>
  <si>
    <t>Echinococcus oligarthrusNeotropical echinococcosisSouth AmericaSylvatic animalsNeglected diseasesParasites</t>
  </si>
  <si>
    <t>The aim of this work istoidentify  and  characterize E. oligarthrusinfections  in  sylvatic  animals  from  the  UPAF, Misiones,  Argentinathrough  an  integrative approach  that  link  morphological, genetic and ecological  aspects.  We  also  attempt  tounderstand underpinning  conditions  that  favour E. oligarthrusmaintenance  in  sylvatic  cycles  and to  evaluate its zoonotic significancein interface areas to guide prevention measurementsfor human and animal wellbeing.</t>
  </si>
  <si>
    <t>We actively searched for road-killed animals in the Iguazú National Park routes from2015 to 2016.Animalnecropsieswerecarried out under approved protocols by the National Parks Administration technical  office.Only  animals  with  an  estimated  period  of  discovering  carcasses  of  1-2 days were selected for sampling. Twenty fiveanimals collectedwere analysed in this work</t>
  </si>
  <si>
    <t>This  is  the  first  molecular determination  of E.  oligarthrusin  Argentina. In  addition,  the agouti(Dasyproctaazarae), the ocelot (Leoparduspardalis) and the puma (Puma concolor) were identified as sylvatichostsof Neotropicalechinococcosis  caused  by E.  oligarthrus. Mitochondrial  and  nuclear molecular marker analyses showed a high genetic diversity in E. oligarthrus. Moreover, the genetic distance found amongE. oligarthrusisolates is higher than the one observed among Echinococcusgranulosusgenotypes,  whichclearly  indicatesthat there  are at  least  two different E. oligarthruspopulations in Argentina.</t>
  </si>
  <si>
    <t>This studyprovidesvaluable information tounderstandtheunderlying conditions  that  favour the  maintenance  of E.  oligarthrusin sylvatic  cycles  and  to  evaluate  its  zoonotic  significance for  devising preventive  measures for human and animal wellbeing</t>
  </si>
  <si>
    <t>This  study  demonstrates,for  the  first  time,one of the  complete  life  cyclesof E.  oligarthrusin an  important ecoregion.</t>
  </si>
  <si>
    <t>Se colectaron 169 muestras de tejido de varios animales entre elloes muestras de tejido muscular de puma de Santa Cruz</t>
  </si>
  <si>
    <t>Paleoparasitologia de trichinella en animales silvestres endemicos de Argentina</t>
  </si>
  <si>
    <t>In the present study, muscle tissue was obtainedfrom wild animals in some of these same regions with theaim of evaluating the presence ofTrichinella</t>
  </si>
  <si>
    <t xml:space="preserve">A total of 169muscle samples were collected to determine the presence ofTrichinellalarvae by artificial digestion. The 169 musclesamples originated from 12 species including 36 opossums(Didelphis albiventris), 19 armadillos (Chaetophractus vil-losus), 9 capybaras (Hydrocaeris hydrocaeris), 1 puma(Puma concolor), 3 grey fox (Lycalopex gymnocercus), 6coypus (Myocastor coypus), 6 skunks (Conepatus chinga), 2ferrets (Galictis cuja), 66 rats (Rattus norvegicus), 6 mice(Mus musculus), 12 wild boars (Sus scrofa), and 3 wild cats (Felis geoffroyi). </t>
  </si>
  <si>
    <t>Trichinella infection was detected in 1 puma [2 larvae per gram (LPG)], 3 wild boars (8–420 LPG),3armadillos(0.04–0.08 LPG), and 9 rats (0.1 to 150 LPG)</t>
  </si>
  <si>
    <t>The presence of Trichinella infection among wild animal populations suggests a sylvatic cycle of transmission in Argentina, which can serve as a reservoir for humans and domestic animals. Further, evidence of high prevalence in rats emphasizes the need to improve pig management,mainly in small individual farms without adequate technology, to enhance the quality of feeds, and to improve veterinary services to avoid exposure of pigs to Trichinella</t>
  </si>
  <si>
    <t>Misiones. We surveyed a total of 16 protected areas (range: 15–236,313 ha; total area 470,815 ha; Figure 1) and selected areas outside of protected areas including those adjacent to protected areas, private properties not connected to protected areas, monoculture plantations of pine, and a dirt/paved roads the majority of which is immersed in areas with subsistence farming, small villages, livestock, and free-ranging domestic animals.</t>
  </si>
  <si>
    <t>Determinar datos poblacionales de cuatros especies de felinos mediante colecta de fecas con perros rastreros y analisis geneticos</t>
  </si>
  <si>
    <t>Ecologia poblacional</t>
  </si>
  <si>
    <t>conservation,detection dogs,felids,noninvasive techniques,genetics</t>
  </si>
  <si>
    <t>Because detection dogs have been shown to be effective in the rough terrain and vegetation in Misiones (DeMatteo et al. 2009), we believe that when this technique is combined with genetic analyses of scat we can gain a tool that can be used to collect detailed population data for multiple species independent of body size and habitat use. We evaluated whether scat detection dogs could effectively survey for four wide-ranging felids that vary in these characteristics: jaguar (Panthera onca), puma (Puma concolor), ocelot (Leopardus pardalis), and oncilla (Leopardus tigrinus). Using DNA extracted from the scats we conducted genetic analyses to confirm species identity, distinguish individuals, and determine the sexes of individuals.</t>
  </si>
  <si>
    <t>Using detection dogs, we located samples from four felids [jaguar(Panthera onca), puma(Puma concolor), ocelot(Leopardus pardalis), and oncilla (Leopardus tigrinus)] that vary in their body mass, home range size, and relative use of native versus altered habitat in Misiones. Using DNA extracted from the scats we conducted genetic analyses to confirm species identity, distinguish individuals, and determine the sexesof individuals. In addition, we conducted a preliminary analysis of how felid richness varied with the size and degree of isolation of protected area.</t>
  </si>
  <si>
    <t>The detection dog located a total of 588 scats in the two survey periods. Of these, 447 (76.0%) were confirmed as one of the four felids (57 jaguar, 42 puma, 104 ocelot, and 244 oncilla; Table 2) or canid (34 bush dog) targeted by the detection dog.  588 scats, from which 176 unique genotypes weredetected. We assigned sex to 84.7% of the genotyped scats and identified 55 individuals multiple times.</t>
  </si>
  <si>
    <t>The effectiveness of these noninvasive techniques (detection dogs and genetic analyses of scat) not only opens the door for additional studies in areasthat were previously difficult or impossible with standard survey techniques, but also provides conservationists with a set of tools that overcome some of the limitations associated with the use of camera traps alone</t>
  </si>
  <si>
    <t>The present study was conducted in the area surround-ing San Guillermo Man and Biosphere Reserve, located inthe south of the arid Argentine Puna (San Juan province).</t>
  </si>
  <si>
    <t>Etnobiologia</t>
  </si>
  <si>
    <t>Uso medicinal de fauna silvestre mediante encuesta a comunidades de San Juan</t>
  </si>
  <si>
    <t>Etnozoologia y Etnomedicina</t>
  </si>
  <si>
    <t>Ethnozoology, Latin America, Medicinal animals, Mestizaje, Puna, Rural population, Traditional knowledge,Zootherapy</t>
  </si>
  <si>
    <t>This study assessed the medicinal use of animals bymestizo communities living near San Guillermo MaB Reserve by addressing the following questions: What animalspecies and body parts are used? What ailments or diseases are treated with remedies from these species? To whatextent do mestizo people use animals as a source of medicine? Is the use related to people’s age?</t>
  </si>
  <si>
    <t>We conducted semi-structured interviews with 171 inhabitants (15–93 years old) of four villages close tothe Reserve: Tudcúm, Angualasto, Malimán and Colangüil. We calculated the informant consensus factor and fidelitylevel to test homogeneity of knowledge and to know the importance of different medicinal uses for a given species.</t>
  </si>
  <si>
    <r>
      <rPr>
        <sz val="10"/>
        <color theme="1"/>
        <rFont val="Arial"/>
        <family val="2"/>
      </rPr>
      <t xml:space="preserve">The medicinal use of animals was reported by 57% of the surveyed people. The species most frequently used by residents were R.pennata (58.60% of responses) followed by L.  guanicoe (guanaco; 44.34%), Puma concolor (mountain lion; 5.38%) , Pseudalopex sp. (fox; 1.07%),L. vicugna(vicuña; 0.54%),L.europaeus(European hare; 0.54%), andConepatus chinga(Molina’s hog-nosed skunk; 0.54%). </t>
    </r>
    <r>
      <rPr>
        <b/>
        <sz val="10"/>
        <color theme="1"/>
        <rFont val="Arial"/>
        <family val="2"/>
      </rPr>
      <t>Puma</t>
    </r>
    <r>
      <rPr>
        <sz val="10"/>
        <color theme="1"/>
        <rFont val="Arial"/>
        <family val="2"/>
      </rPr>
      <t xml:space="preserve">: Fat. The fat is heated, and when cold,the ointment is collected for use. Desease treated: Rheumatism and bones’pain, Category: muscular-skeletal system disorders. Desease treated: Chest pain.  Category: Respiratory system disorders. Frequency ofresponses (N = 186): 5 for both. Percentages(%): 2.69 both of them. </t>
    </r>
  </si>
  <si>
    <t>A low number of animal species was mentioned as used for medicinal purposes, which could beexplained by the perception of strong control related the legislation that bans hunting and the erosion of traditionalknowledge produced by mestizaje. However, the presence of a traditional medicine is deeply rooted in the communityculture. Management strategy for protected areas should focus not only on the conservation and sustainability ofbiological resources, but also on the ancestral knowledge of local communities, such as the medicinal use of animals.</t>
  </si>
  <si>
    <t>The  research  was  carried  out  in  the  northeast  of  Chaco  province,  an  area  belonging  to  the  Humid  Chaco  ecoregion. Fuera de areas protegidas.</t>
  </si>
  <si>
    <t>Analisis de conflictos humano-carnivoros mediante encuestas</t>
  </si>
  <si>
    <t>Sociecologia y ecologia espacial</t>
  </si>
  <si>
    <t>Depredación, Ganado, Maxent, Variables espaciales</t>
  </si>
  <si>
    <t>In  this  study  we  explored  the  scope  of  conflicts between  humans  and  carnivores  and  their  spatial  distribution in the Humid Chaco ecoregion in northern Argentina.  Our  main  objectives  were  to  identify  the  most conflictive species of wild carnivore and analyze their  incidence  on  domestic  animal  mortality,  and  to  develop spatial distribution models at different scales to determine which environmental variables are most associated with these conflicts</t>
  </si>
  <si>
    <t xml:space="preserve">In  this  study  we  determined  the  incidence  of  preda-tion on the mortality of domestic animals by interviewing local inhabitants. In addition, we identified the spatial variables that explain the distribution of the conflicts and we created a two–scale model based on the Maxent algorithm. Data  were  obtained  through  surveys  carried  out  in  two stages. Surveys in 2016 carried out in rural areas were  aimed  at  local  inhabitants  and  were  oral  and  semi–structured.  In  2019,  surveys were sent by the Google forms application to producers, extension workers of the National Institute of  Agricultural  Technology  (INTA)  and  park  rangers.The questions were structured or closed. Spatial data were processed using the QGIS program that included  the  geographical  location  of  the  points  of  conflicts indicated by the respondents, and the natural and anthropogenic variables, potentially determining factors of the spatial distribution of conflicts. To select the variables, we considered the interviewees’ respon-ses and various related studies. For each selected variable, we constructed raster maps of 100 m resolution. Eight variables were included in the analysis. To quantify the livestock density predictor variable, the total heads of cattle, sheep, goats, pigs and horses was extracted from the National Agricultural Census 2008  (INDEC,  2008).  This  information  was  used  to  create a vector map (heads/km2) of the study area. The modeling of the spatial distribution of conflict risk was developed in the MaxEnt 3.4.1 program. </t>
  </si>
  <si>
    <t>A  total  of  51  inhabitants  were  surveyed,  35  in  2016  (62.8 % rural inhabitants; 11.4 % park rangers and se-curity; 25.8 % farm employees), and 16 in 2019 (75 % producers and INTA extension workers and 25 % park rangers). Secondly,  they  mentioned  P.  concolor  (66.7  %). Regarding  the  predation  of  domestic  animals,  64.7  %  of  those  surveyed  knew  of  attacks by carnivores, with P. concolor being the most conflictive (41.2 %). Among  the  total  of  respondents  who  mentioned  cases of conflict (N = 43), 51 % indicated that these were  due  to  attacks  on  poultry,  44.2  %  on  small  li-vestock  (goats,  sheep  and  pigs)  and  9.3  %  on  large  livestock (cows and horses). In relation to the perception of carnivores, 41.5 % of  those  surveyed  expressed  a  positive  perception,  39.2 % considered them harmful, 9.8 % showed indi-fference  and  5.9  %  did  not  respond.  In  general,  the  negative  opinions  came  from  respondents  linked  to  animal husbandry. The  distribution  models  showed  that  the  most  probable  variables  for  predicting  conflicts were the distance from the roads, livestock density and the proportion of anthropized areas. High–risk areas  represented  28  %  of  the  study  area  and  were  distributed  in  broad  patches  around  the  protected  areas  and in the eastern sector of the area.</t>
  </si>
  <si>
    <r>
      <rPr>
        <sz val="8"/>
        <color theme="1"/>
        <rFont val="Arial"/>
        <family val="2"/>
      </rPr>
      <t xml:space="preserve">The  study area (Fig. 1)  is ca 94 000 km2  and includes the western portion  of  theextra-AndeanPatagonian steppesin Argentina between 39830ºS  and 45827ºS.  It encompasses theSub-Andeanand  Occidental district of  the  Patagonian phytogeographical region (Leo ́n  et  al.    1998)  and  includes the eastern  foothills of the Andes Mountains,extra-Andean Sierras, basaltic plateaus,  alluvial and  glacier valleys and hills. </t>
    </r>
    <r>
      <rPr>
        <b/>
        <sz val="8"/>
        <color theme="1"/>
        <rFont val="Arial"/>
        <family val="2"/>
      </rPr>
      <t xml:space="preserve">La latitud sur abarca Neuquén, Rio Negro y Chubut. </t>
    </r>
  </si>
  <si>
    <t>Desarrollo de modelo de habitat para predecir distribucion de puma habitat en Patagonia. Hacen una evaluacion of the spatial risk of livestock to puma depredation in Patagonian ranches, Argentina</t>
  </si>
  <si>
    <t>We  aim  to contribute  to  reconciling sustainable   livestock production and  pumaconservationin  Patagonia</t>
  </si>
  <si>
    <t>We  provide  a  firstassessment of  the spatial risk  of livestock exposure to pumas in  Patagonian ranches.  We   developed  a   rule-based  habitat   model  to predict  the  potential distribution  of  puma  habitat at  a regional  scale and  analysed its  sensitivity to  rulevalues. Second, we  used  empirical data  from  Patagonian ranches and  testedwhetherpumarecordsin  theseconflict  areasare associatedwith  our  rule-based habitat predictions. Third, we  evaluated  if    characteristics of   ranch paddocks  (i.e. vegetation  cover,  topography,  and   distance  to   roads) explain  puma   occurrences  within   Patagonian  ranches. Finally, wesimulatedthreelivestock management  scenarios and   compared  the   likelihood of   livestock  exposure  to pumas amongdifferent  husbandry strategiesthathavebeen suggested by  experts and  rangeland managers</t>
  </si>
  <si>
    <t xml:space="preserve">Here we useknowledge on habitat preferenceand distribution of pumas and  provide a firstassessmentof thespatialrisk of livestock to  puma depredation in  Patagonian ranches, Argentina. In   an  initial step, wedeveloped a rule-basedhabitat  model in  a  Geographic Information System (GIS) to  predict the  distribution of  puma  habitat  at  a  regionalscale in  Patagonia. We  then  usedempiricallyderived puma  occurrence records from  Patagonian ranches 1)  to  test  our  regional habitat  predictions, and  2)  to  evaluate if paddockcharacteristics  (vegetationcover, topography, and  distance to  roads) contribute to  explain puma  occurrences within  ranches. Finally,  we  simulated three livestock management scenarios differing in  their  spatial and  seasonal allocationof livestock to paddocks,and  compared thelikelihood of livestock exposureto  pumas amongscenarios. </t>
  </si>
  <si>
    <t>At a regionalscale, 22%  of the  study region was predicted to  be suitable for puma  home ranges. The greatestuncertainty in  these predictions resulted from  assumptions on  woody  vegetation cover requirements at  the  home  range  scale. Within  ranches, pumaoccurrenceswere positively associatedwith  paddock  topography,  woody vegetation cover on paddocks,  and  proximity  to  predicted  regional  puma  habitat.  Comparing  the  risk  of  predation by  puma  among simulated  livestock management  scenarios implied  that  rotating  livestock during  seasons may  help  to  reduce the likelihoodof livestock  exposureto  pumas</t>
  </si>
  <si>
    <t>Our results show the usefulness of rule-based habitat models for describing broad-scale  carnivore distributions and  for  aiding risk assessments to   mitigate conflicts between predators and  human activities</t>
  </si>
  <si>
    <t>San Francisco se emplaza en la puna transicional
de Chaschuil (Catamarca, Argentina)</t>
  </si>
  <si>
    <t>Analisis del uso de fauna silvestre mediante registros en yacimientos de comunidad Incaica en catamarca</t>
  </si>
  <si>
    <t>El
presente trabajo tiene como objetivo abordar
las prácticas humanas vinculadas al manejo y
aprovechamiento de animales durante la ocu_x0002_pación incaica del oeste tinogasteño mediante el
análisis de conjuntos arqueofaunísticos y frag_x0002_mentos cerámicos provenientes del sitio de San
Francisco, ubicado en la puna transicional de
Chaschuil, Catamarca, Argentina</t>
  </si>
  <si>
    <t>El presente trabajo propone abordar el manejo y uso de los animales durante la ocupación incaica del oeste tinogasteño (Catamarca, Argentina). Para
ello, se analiza el material arqueofaunístico y cerámico proveniente de las intervenciones realizadas en el sitio de San Francisco, emplazado en
la puna transicional de Chaschuil. . Por un lado, se analizó el material arqueofaunístico proveniente de los niveles fechados para momentos incaicos. El conjunto óseo se compone de 2607 especímenes 1176 provienen del Recinto 12 (R12) y 1431 del patio.. Por otro lado, se estudió parte del mate_x0002_rial cerámico para investigar si la grasa animal fue empleada para el tratamiento de sellado de las vasijas destinadas a contener bebidas.</t>
  </si>
  <si>
    <t>En San Francisco dominan los especímenes de camélidos. Tanto las aves como los roedores son más abundantes en el patio que en el R12 y, además, fue posible identificar un espécimen de Phoenicopteridae –posiblemente flamenco andino– y otro de puma en este espacio. Finalmente, la falange de Puma concolor exhibe intensas marcas de corte. Son escasos los especímenes de felinos en sitios incas del Collasuyu y la presencia de marcas de procesamiento en sus restos es destacable</t>
  </si>
  <si>
    <t>Probablemente, la piel de un puma, animal de gran importancia simbólica entre los incas, fue procesada en el sitio</t>
  </si>
  <si>
    <r>
      <rPr>
        <b/>
        <sz val="8"/>
        <color theme="1"/>
        <rFont val="Arial"/>
        <family val="2"/>
      </rPr>
      <t>No se puede definir.</t>
    </r>
    <r>
      <rPr>
        <sz val="8"/>
        <color theme="1"/>
        <rFont val="Arial"/>
        <family val="2"/>
      </rPr>
      <t xml:space="preserve"> Para  alcanzar  el  propósito  propuesto  se  utilizó  la  encuesta  virtual  online  a  través  de  Facebook  y  correo  electrónico.  </t>
    </r>
  </si>
  <si>
    <t>Es una encuesta por cuestionario online de gran disperison geografica no aclarada</t>
  </si>
  <si>
    <t>Etnoecologia</t>
  </si>
  <si>
    <t>Analisis de encuesta de representacion de la fauna argentina en la sociedad</t>
  </si>
  <si>
    <t xml:space="preserve">Conocimiento  Basado  en  la  Comunidad  /  Educación  Ambiental  /  Percepción  de  la  Diversidad  Animal  /  Sistemas  Socioecológicos </t>
  </si>
  <si>
    <t xml:space="preserve">Realizamos  una  indagación  sobre  el  conocimiento,  valora-ción  y  actitudes  hacia  la  fauna  por  parte  de  los  argentinos. </t>
  </si>
  <si>
    <t xml:space="preserve">Para  alcanzar  el  propósito  propuesto  se  utilizó  la  encuesta  virtual  online  a  través  de  Facebook  y  correo  electrónico. La  estrategia  adoptada  fue  la  apli-cación  de  una  encuesta  cuanti-tativa  en  pequeños  grupos  re-clutados  mediante  técnicas  de  rastreo  por  bola  de  nieve  vir-tual.  El  cuestionario  interpeló  sobre  los  valores  humanos  percibidos  hacia  la  biodiversi-dad  animal,  las  creencias  so-bre  las  amenazas  ambientales  y  las  actitudes  hacia  la  con-servación  y  medidas  de  mane-jo. </t>
  </si>
  <si>
    <t>Se  obtuvieron  520  respuestas. En  cuanto  al  conocimiento  de  la  fauna  nativa  de  la  región  biogeográfica: el  total  de  especies  nombradas  fueron  110,  de  las  cuales  en  orden  decreciente  fueron  repetidos  con  más  fre-cuencia:  zorro  (n=  59),  guanaco  (41),  puma  (37),  liebre  (29),  cuis  (22). EN cuanto a nombrar algun animal silvestre de Argentina: De un total  de  82  especies  diferentes  correspondientes  a  los  distintos  grupos  faunísticos,  en  orden  decreciente  la  frecuencia  de  las  especies  nombradas  fue:  puma  (n=  83);  yaguareté  (45);  guana-co  (40);  aguara-guazú  (33);  zorros  (29).  Respecto  a  la  extinción  de  la  fauna  perciben  que  la  destrucción  del  hábitat  es  la  princi-pal  causa  y  tienen  una  mirada  ecocéntrica  respecto  a  las  con-secuencias  de  la  misma.  Las  organizaciones  dedicadas  a  la  con-servación  de  la  fauna  nombradas  son  en  su  mayoría  locales  no  gubernamentales  y  con  presencia  internacional.  Los  encuestados  identifican  la  educación  y  la  legislación  como  las  principales  so-luciones.</t>
  </si>
  <si>
    <t>Este  trabajo  constituye  una  investigación  de  base  que  insta  a  realizar  acciones  concretas  de  comunicación  pública  de  la  ciencia  en  el  área  de  la  conservación  de  la  naturaleza</t>
  </si>
  <si>
    <t>Our research was conducted at San Guillermo National Park(SGNP), Argentina (_x0001_29_x0003_07°S,_x0001_69_x0003_35°W). Along with twocontiguous reserves, Laguna Brava and San Guillermo ProvincialReserves, the park constitutes the San Guillermo-Laguna Bravalandscape:~1_x0003_4 million ha protected in the high Andes (Fig. 1)</t>
  </si>
  <si>
    <t>La predacion del puma subsidia al condor carroñero</t>
  </si>
  <si>
    <t>Argentina, camelids, carnivore, condor, predator, puma, scavenger, trophicfacilitation, ungulates, vulture</t>
  </si>
  <si>
    <t>We investigated the importance of pumaPuma concolorpredation on its native camelidprey, vicu~nasVicugna vicugnaand guanacosLama guanicoe, in food provisioning for AndeancondorsVultur gryphusin the high Andes of north-western Argentina.</t>
  </si>
  <si>
    <t xml:space="preserve">We evaluated the ori-gin of wild food sources through carcass surveys. We quantified condor feeding habits viaforaging observations and through the analysis of pellet contents and stable isotopes frommoulted feathers. </t>
  </si>
  <si>
    <t>Of the 102 fresh camelid carcasses we monitored, nearly all (94%) resulted from puma predation, and the majority (85%) of camelid carcasses used by condors were killed by pumas. Camelids represented 88% of the prey items identified from 183 condor pellets, andisotopic analyses of moulted feathers from 86 individuals identified via multilocus genotyping revealed that camelids and Small livestock were the most important prey items, representing 45–58% and 28–38% of condor assimilated biomass, respectively.</t>
  </si>
  <si>
    <t>Our results show that puma predation plays a key role in theforaging ecology of Andean condors, and highlight the importance of predatory processesthat make carrion available to scavengers. We contend that targeting the conservation ofungulate–carnivore–vulture modules, rather than a species-specific approach, will be a moreeffective strategy to ensure the long-term persistence of Andean condors and other obligatescavengers</t>
  </si>
  <si>
    <t>The study area is in the central region of La Pampaprovince, Argentina (Fig. 1), comprising 79,993 km2. We divided the study area into a grid of 10 × 10 km
cells from which we randomly selected 45 (~8% of the
total area, Fig. 1).We installed 16 single, remote cameras
(Moultrie Game Spy 4.0 MP DGTL, Moultrie Products,
LLC., Alabaster, AL, USA) at regular intervals (2–3 km)
in a 4 × 4 array within each selected 10 × 10 km square
(Fig. 1) between October 2010 and March 2013, for a
total of 720 sites to use in occupancy models. The total
number of cameras available allowed us to operate four
grids simultaneously. Taking advantage of the distribution
and availability of dirt roads inside grids, we
installed and georeferenced these cameras along roads
and wildlife and cattle trails, following standard practices
(Kelly et al. 2008).</t>
  </si>
  <si>
    <t>which human factors affect apex predator occurrence and which mediatemesopredators release at large scales</t>
  </si>
  <si>
    <t>apex predator; Cald ́en forest; co-occurrence; habitat use; human interference; intraguildinteractions; mesopredator release; occupancy model; puma</t>
  </si>
  <si>
    <t>We hypothesized that mesopredators would avoid spatialand temporal overlap with the apex predator, the puma; but that human perturbations (i.e.,cattle raising and trophy hunting) would dampen top-down effects and mediate habitat use</t>
  </si>
  <si>
    <t>We installed 16 camera traps in each of 45, 10×10 km grid cells in the Cald ́en forest region ofcentral Argentina resulting in 706 total stations covering 61,611 km2. We used single-season occupancy and two-species co-occurrence models and calculated the species interaction factor (SIF) to explore the contributions of habitat, biotic, and anthropic variables in explaining co-occurrence between carnivore pairs. We also used kernel density estimation techniques to ana-lyze temporal overlap in activity patterns of the carnivore guild.</t>
  </si>
  <si>
    <t>We found that puma habitatuse increased with abundance of large prey and with proximity to protected areas. Geoffroy’scats and skunks spatially avoided pumas and this effect was strong and mediated by distanceto protected areas and game reserves, but pumas did not influence pampas fox and pampas catspace use. At medium and low levels of puma occupancy, we found evidence of spatial avoid-ance between three pairs of mesocarnivores. All predators were mostly nocturnal and crepuscu-lar across seasons and mesopredators showed little consistent evidence of changing activitypatterns with varying levels of puma occupancy or human interference</t>
  </si>
  <si>
    <t>We found potential formesopredator release at large scale, especially on the spatial niche axis. Our results suggest thata combination of interacting factors, in conjunction with habitat features and interveninghuman activities, may make mesopredator release unlikely or difficult to discern at broadscales. Overall, we believe that promoting the creation of new protected areas linked by smallforest patches would likely lead to increased predator and prey abundances, as well as the inter-actions among carnivores inside and outside of protected areas.</t>
  </si>
  <si>
    <t>The fossil remains described here were found in thecoastal cliffs of Santa Elena Creek, north of Mar del Plata city (Buenos Aires, Argentina; 37°52′03′′S - 57°30′49′′W</t>
  </si>
  <si>
    <t>Describen primer registro de puma en el Pleistoceno en Mar del Plata</t>
  </si>
  <si>
    <t>Puma lineage.GABI.Ensenadan stage/age.South America.North America</t>
  </si>
  <si>
    <t>In this contribution, we describe the first skull of P. (P.) concolor from the early Pleistocene of the Mar del Plata locality (Buenos Aires province, Argentina), and we discuss its chronological and evolutionary implicances.</t>
  </si>
  <si>
    <t xml:space="preserve">The remains (MMP 1476-M) come from strati-graphic Level 2 of the Miramar Formation and were found by one the authors (AD). The specimen described here was compared with a large number of recent and fossils individuals. The new material is represented by a partial skull and mandible with complete dental series. </t>
  </si>
  <si>
    <t>The anatomical analysis demonstrates that MMP 1476-M perfectly matches with the morphology of living puma specimens. The associated fauna (e.g.,Protocyon scagliarum,Theriodictis platensis,Mesotherium cristatum) and paleomagnetic data support an upper Ensenadan Stage/Age.</t>
  </si>
  <si>
    <t>Paleontological knowl-edge about Puma concolor in North and South America is mainly restricted to the late Pleistocene and Holocene. In this contribution, we describe the first skull of Puma concolor from the early-middle Pleistocene (Ensenadan Stage/Age) of the costal cliffs of Santa Elena Creek, north of Mar del Plata city (37°52′03′′S-57°30′49′′W, Buenos Aires province, Argentina).</t>
  </si>
  <si>
    <t>Paper tipo review</t>
  </si>
  <si>
    <t>Argentina. To evaluate the past and present effort dedicated toresearch  on  cats  in  Argentina,  we  reviewed  the  in-formation  published  on  the  Argentina  cats  duringthe  last  10  years,  that  appeared  in  Cat  News andin the abstract books of the two scientific meetingsthat  gather  most  of  Argentina’s  mammalogists:  theSAREM  (Argentina  Mammal  Society)  and  theASAE  (Argentine  Ecological  Association)  confer-ences.</t>
  </si>
  <si>
    <t>No detalla los trabajos del review</t>
  </si>
  <si>
    <t>Revision del estatus de los felinos en Argentina</t>
  </si>
  <si>
    <t>Ecologia de la conservacion</t>
  </si>
  <si>
    <t xml:space="preserve">Argentina, carnívoros, conservación, diversidad, ecorregiones, félidos, AméricaLatina, Leopardus  tigrina,  Oncifelis  guigna,  Oreailurus  jacobita
</t>
  </si>
  <si>
    <t>In this paper, we review the available infor-mation, including the gray literature, to under-stand  their  distribution  in  the  ecoregions  ofArgentina,  as  well  as  determine  the  currentstatus of knowledge and research effort on catsin  Argentina</t>
  </si>
  <si>
    <r>
      <rPr>
        <b/>
        <sz val="9"/>
        <color theme="1"/>
        <rFont val="Arial"/>
        <family val="2"/>
      </rPr>
      <t>Between 1990 and 2000, cat research has receivedincreasing  attention  in  Argentina.  Twenty-four  projects  have  been  carried  out,  but  only  13studies are still in progress. A rank of research priority has been calculated for each felid andecoregion</t>
    </r>
    <r>
      <rPr>
        <sz val="9"/>
        <color theme="1"/>
        <rFont val="Arial"/>
        <family val="2"/>
      </rPr>
      <t>. To evaluate the past and present effort dedicated toresearch  on  cats  in  Argentina,  we  reviewed  the  in-formation  published  on  the  Argentina  cats  duringthe  last  10  years,  that  appeared  in  Cat  News andin the abstract books of the two scientific meetingsthat  gather  most  of  Argentina’s  mammalogists:  theSAREM  (Argentina  Mammal  Society)  and  theASAE  (Argentine  Ecological  Association)  confer-ences. These  data  were  compared  with  those  re-ported  by  the  IUCN  Cat  Specialist  Group  ActionPlan  (Nowell  and  Jackson,  1996),  which  also  pro-vided  the  source  for  cat  vulnerability  rankings. For all project on felids in Argentina (Appendix I)we  recorded  the  species  studied,  study  region  andhabitat,  studied  aspects  (trophic  ecology,  spatialecology,  distribution,  management),  duration  (inyears)  and  current  status,  and  whether  results  werepublished  in  an  international  journal. We  used  the  “Habitat  Units”  (HUs,  hereafter)described  in  the  Regional  Analysis  of  GeographicPriorities  for  Biodiversity  Conservation  to  analyzethe geographic distribution of research effort on cats. We  used  a  two-step  procedure,  similar  to  that  pro-posed by Freitag and van Jaarsveld (1997), to rankresearch priorities for both cat species and HUs. Inthe first phase, we examined conservation prioritiesand  research  efforts. The  second  step  was  the  integration  of  the  valuesobtained  from  the  variables  considered  in  the  firststep.  In  order  to  attribute  the  same  weight  to  allvariables, and to avoid a disproportionate contribu-tion of any variable to the final figure, we standard-ized  the  values  of  the  variables  by  dividing  eachvalue  by  the  maximum  value  reached  by  that  vari-able. The priority score was calculated by assigningequal  weighing  to  each  of  the  variables,  i.e.  themean of all their values, and can range from 0 (low-est  priority)  to  1  (maximum  priority).</t>
    </r>
  </si>
  <si>
    <t>Our analysis showed that the Andean and Brazilian Araucaria tropical forests andPatagonia  steppe  are  the  three  ecoregions  with  the  highest  priority  for  future  cat  research.The  kodkod  (Oncifelis  guigna),  Andean  mountain  cat  (Oreailurus  jacobita)  and  oncilla(Leopardus tigrina) had the highest score.. The degree of habitat selectiv-ity varies widely among Argentine cats (Table2). However, with the remarkable exception ofthe  puma  (which  lives  in  all  Argentine  habi-tats), no species is significantly associated with(i.e.,  present  with  comparatively  high  popula-tion  abundance)  more  than  5  of  the  10  HUs recognized for Argentina. The puma is the low-est  research  priority  for  Argentina,  while  therest  of  the  felids  have  intermediate  index  val-ues  (from  0.49  to  0.67;  Fig.  4)</t>
  </si>
  <si>
    <t>Argentina is the host of 10 wild felids (28% of the world total). Although the CatSpecialist  Group  Action  Plan  has  classified  the  conservation  status  of  Argentine  cats  asrelatively good, the ranking was based on a largely incomplete database for at least 80% ofthe species. Here we review the current status of knowledge and research effort of Argentinecats,  compare  it  with  their  distribution,  habitat  association  and  conservation  status  and  pro-vide guidelines for their future research</t>
  </si>
  <si>
    <t>This ranking method is the first systematic attemptto identify research priorities based on the comparison between study effort and conservationpriority  of  both  the  species  in  object  and  their  habitats.</t>
  </si>
  <si>
    <t>All the specimens were originally captured in Central, NE and NW Argentina.</t>
  </si>
  <si>
    <t>No aclara las provincias</t>
  </si>
  <si>
    <t>Biologia evolutiva</t>
  </si>
  <si>
    <t>Descripcion de la ontogenia cranial del puma</t>
  </si>
  <si>
    <t>Ontogenia</t>
  </si>
  <si>
    <t>Felidae; Skull ontogeny; Allometry; Hypermorphosis; Hypomorphosis</t>
  </si>
  <si>
    <t>We studied the postnatal ontogeny of the skull inPuma concolor(Mammalia: Carnivora: Felidae)using a quantitative approach</t>
  </si>
  <si>
    <t>We interpreted our results in the light of a previous qualitative assessment ofontogenetic changes in the species. This represents one of the few integrative studies of skull development in any extantspecies of wild felids. We report patterns of multivariate allometry of 19 linear skull dimensions measured in 48Argentine specimens. We examined the (jackknife resampled) departures from isometry as well as the interplay ofisometric and allometric trends in shaping the puma skull.</t>
  </si>
  <si>
    <t>Both the qualitative and quantitative results indicate thatthe major ontogenetic changes are directly linked to cranial structures that support a developing masticatory apparatusand its associated jaw and neck musculature, which are essential for the action of canines and carnassials during thekilling bite and slicing flesh. Sexual differences suggest allometric scaling (hypo- or hyper-morphosis) as key processesin the development of the puma skull.</t>
  </si>
  <si>
    <t xml:space="preserve">Durante los meses de noviembre y diciembre del año 2017, se monitorearon 52 ni-dos de cauquén común en el noroeste de la provincia de Santa Cruz, Argentina, entre los 46° 38’ S y 47° 15’ S de latitud y los 71° 35’ O y 70° 25’ O de longitud. </t>
  </si>
  <si>
    <t>En Estancia</t>
  </si>
  <si>
    <t>Registro de puma con huevos de cauquen en la boque en nido del ave</t>
  </si>
  <si>
    <t>Ecologia espacial y predacion</t>
  </si>
  <si>
    <t>El objetivo fue estudiar aspectos de la biología reproductiva del cauquén común y conocer los factores que lo afectan durante la nidificación.</t>
  </si>
  <si>
    <t>Camaras trampa. El día 7 de Diciembre a las 1:02 a. m., una de las trampas cámara registró un puma adulto  junto  a  dos  cachorros  en  uno  de  los  nidos  de  cauquén  común  (Fig.1).</t>
  </si>
  <si>
    <t>Se los observó inspeccionar el nido y retirar los huevos con la boca. La hembra de cauquén regresó a las 6:28 a. m. y procedió con la incubación. Al día siguiente, al realizar el chequeo rutinario,  la  hembra  no  se  encontraba  incubando  y  todos  los  huevos  estaban  fuera  del nido, intactos pero fríos.</t>
  </si>
  <si>
    <t>En este trabajo presentamos un registro anecdótico de un posible ítem presa esca-samente documentado en la dieta del puma: los huevos de aves. Si bien en este caso los  huevos  no  fueron  consumidos,  no  podemos  descartar  que  lo  fueran  posterior-mente, ya que fueron retirados del nido</t>
  </si>
  <si>
    <r>
      <rPr>
        <sz val="9"/>
        <color theme="1"/>
        <rFont val="Arial"/>
        <family val="2"/>
      </rPr>
      <t>EL PUMA (</t>
    </r>
    <r>
      <rPr>
        <i/>
        <sz val="9"/>
        <color theme="1"/>
        <rFont val="Arial"/>
        <family val="2"/>
      </rPr>
      <t>Puma concolor</t>
    </r>
    <r>
      <rPr>
        <sz val="9"/>
        <color theme="1"/>
        <rFont val="Arial"/>
        <family val="2"/>
      </rPr>
      <t>) EN LAS PAMPAS DE LA PROVINCIA DE BUENOS AIRES: UNA ACTUALIZACIÓN SOBRE DISTRIBUCIÓN GEOGRÁFICA Y CONFLICTO CON EL HOMBRE</t>
    </r>
  </si>
  <si>
    <t xml:space="preserve">El  área  de  estudio  corresponde  al  terri-torio de la Ecorregión Pampeana o Pampa (Burkart et  al., 1999; Matteucci, 2012), que ocupa  la  provincia  de  Buenos  Aires.  </t>
  </si>
  <si>
    <t>Actualizacion del conflicto en la provincia de Buenos Aires</t>
  </si>
  <si>
    <t>Predador tope, conflicto humano-puma, recolonización, ecorregión pampeana, Puma, provincia de Buenos Aires, pampas</t>
  </si>
  <si>
    <t>El presente artículo tiene como finalidad realizar una actualización sobre el proceso de  recolonización  de  Puma  concolor  en  las pampas  bonaerenses  aportando  informa-ción  sobre  distribución  geográfica  y  con-flicto con el hombre.</t>
  </si>
  <si>
    <t>Se  reali-zaron  entrevistas  no  estructuradas  donde  se solicitó toda la información posible acer-ca de la especie con la finalidad de ubicar el  sitio  del  registro/reporte  con  la  mayor  precisión  posible  (nombre  de  parajes,  lo-calidades,  coordenadas  o  mapas  georreferenciados). También se requería fecha, sexo y  edad  aproximada  de  ejemplares,  cono-cimiento  acerca  de  causas  de  mortandad,  episodios de depredación, etc. Se solicitó a todos los encuestados evidencias de los re-portes, a través de fotos, videos, etc. En ju-nio de 2016 el primer autor recorrió duran-te una semana partidos del sudeste bonae-rense (Tornquist, Coronel Rosales, Coronel Dorrego, Tres Arroyos, San Cayetano, Ne-cochea, Lobería y Tandil) recabando infor-mación  mediante  encuestas  y  entrevistas.  Adicionalmente, se contactaron a encuesta-dos que proporcionaron información antes del 2009 (De Lucca, 2010) en el Sistema de Ventania,  particularmente  a  productores  agropecuarios con la finalidad de conocer sus  percepciones  acerca  de  la  abundancia  de la especie y el daño provocado a sus pro-ducciones. Adi-cionalmente,  la  utilización  de  internet/  re-des sociales permitió la recepción de datos a gran escala, obteniéndose registros proce-dentes de reportes periodísticos de medios locales.  A  partir  de  la  creación,  por  parte  del  primer  autor,  de  una  página  de  Face-book  denominada  “Puma  de  las  Pampas”  (actualmente  “Pumas  y  Aves  de  Presa  de  Argentina”), se logró establecer una red de voluntarios en distintas regiones de la pro-vincia quienes proporcionaron registros de sus respectivas localidades/partidos, inclu-so, colocando cámaras trampa con la finalidad de obtener registros. Los datos que se presentan en este trabajo fueron recabados entre abril de 2015 y julio de 2019.</t>
  </si>
  <si>
    <t>Entre  abril  de  2015  y  julio  de  2019  se  re-cabaron 184 registros de presencia de Puma concolor correspondientes a 57 partidos de la provincia de Buenos Aires (Tabla). Se obtuvo evidencia concreta de presencia (fotos de huellas, animales depredados, pu-mas muertos, videos de avistamientos) para 67 registros (36,22%) (la gran mayoría sobre avistamientos) (Figura 2), distribuidos en 35 partidos. En este trabajo, con el aporte de 184 registros correspondientes a 57 partidos, se agregaron 21 nuevos partidos a la geonemia provincial. Al presente la especie cuenta con registros para 81 partidos. Un 31,52% de los registros hicieron referencia a pumas muertos (un estimado de 83 ejemplares fallecidos). La  gran  mayoría  de  los  pumas  muertos  fueron  víctimas  de  cazadores  (un  estimado  de  67  ejemplares  cazados) y en menor medida a causa de colisiones con vehículos (14 ejemplares atropellados). Incidentes de depredación se reportaron para 28 partidos reforzando el hecho que el conflicto con el hombre se encuentra  extendido  en  la  provincia  (47  partidos  en  total  si  se  contemplan  también  datos  de  artículos  previos). En este trabajo se identificaron los partidos más afectados y se puso en evidencia la existencia de una marcada ocurrencia estacional (otoño/invierno) de los incidentes de depredación y de la caza de pumas. Ocho registros correspondieron a ejemplares presentes en localidades ubicadas en cercanías del Conglomerado del Gran Buenos Aires, a menos de 150 km de la Capital Federal. En 14 partidos hubo presencia de ejemplares en pueblos y ciudades.</t>
  </si>
  <si>
    <t xml:space="preserve"> Si bien la distribución del puma abarca en la actualidad gran  parte  de  la  provincia,  en  la  mayoría  de  los  partidos  la  presencia  de  la  especie  es  rara/ocasional.  Garantizar la persistencia del predador tope de la ecorregión requerirá de políticas tendientes a combatir la  caza  ilegal  de  Puma  concolor  y  de  sus  presas,  así  como  de  implementación  de  intervenciones  para  la  mitigación de conflicto.</t>
  </si>
  <si>
    <r>
      <rPr>
        <sz val="10"/>
        <color theme="1"/>
        <rFont val="Arial"/>
        <family val="2"/>
      </rPr>
      <t xml:space="preserve">Registros de </t>
    </r>
    <r>
      <rPr>
        <i/>
        <sz val="10"/>
        <color theme="1"/>
        <rFont val="Arial"/>
        <family val="2"/>
      </rPr>
      <t>Puma concolor</t>
    </r>
    <r>
      <rPr>
        <sz val="10"/>
        <color theme="1"/>
        <rFont val="Arial"/>
        <family val="2"/>
      </rPr>
      <t xml:space="preserve"> en la cuenca del río Carcarañá, sur de la provincia de Santa Fe, Argentina</t>
    </r>
  </si>
  <si>
    <t>En el presente trabajo se reportan 9 registros de Puma concolor para el sur de la provincia de Santa Fe (Argentina) y se los relaciona con algunas variables ambientales. La zona de estudio está ubicada en la cuenca del río Carcarañá, dentro de la región pampeana, considerada uno de los ecosistemas naturales más modificados del mundo</t>
  </si>
  <si>
    <t xml:space="preserve"> A 6-year study of the diet of pumas and culpeo 
foxes was conducted in Quebrada del Condorito National 
Park, in the mountains of C ó rdoba, where livestock were 
almost entirely removed. Quebrada del Condorito National Park (26,000 ha) was 
created in 1996. Since then, poaching has been largely 
reduced. Livestock began to be removed from the park in 
1998, until densities were lower than in the surroundings 
(0 – 0.4 vs. 1.1 – 4.8 cattle equivalent per ha) (Cingolani 
et  al. 2008 ). Livestock reduction resulted in an increase 
in vegetation cover and height, which in turn contri buted 
to an increased presence of rodents (Pia et al. 2003 ). The 
lands surrounding the park were declared Provincial 
Water Reserves (117,000 ha); however, they continue to 
be privately owned and traditional livestock management 
is still practiced at high livestock densities, which keeps vegetation short (Cingolani et al. 2008 ) and reduces small 
mammal abundance (Pia et al. 2003 ).</t>
  </si>
  <si>
    <t>Location of interview and camera trapping sites in Villarino and Patagones counties in central Argentina</t>
  </si>
  <si>
    <t>Paper recopilacion</t>
  </si>
  <si>
    <t xml:space="preserve">Lista los proyectos de conservacion de puma: corrientes, chaco, chubut, jujuy, salta, misiones, buenos aires, neuquen, mendoza, santa cruz, san juan, rio negro, tucuman, santiago del estero, formosa, </t>
  </si>
  <si>
    <t>Los estudios se llevaron a cabo en tres sectores latitudinales del pedemonte de Yungas del NOA, incluyendo el extremo norte, en la Sierra de Tartagal (Salta), límite con Bolivia; el sector central, en áreas de la Serranía de Calilegua Jujuy); y el extremo sur, en la localidad de La Florida, al pie de la Sierra del Aconquija, sector considerado el último relicto de selva pedemontana de la provincia de Tucumán</t>
  </si>
  <si>
    <t xml:space="preserve">Paper </t>
  </si>
  <si>
    <t>Este trabajo da a conocer los resultados de la investigación etnográ$ ca y etnoarqueológica, llevada a 
cabo en la vertiente occidental del valle del Cajón (Catamarca, Argentina). La experiencia se desarrolló 
en mayo del año 20133
 con el objetivo de comprender las relaciones establecidas entre el puma (Puma 
concolor) y los habitantes de dicho sector del Noroeste argentino.</t>
  </si>
  <si>
    <t>One of the areas was located in the northeastern portion of Santa Cruz Province, southern Argentina Patagonia, and belongs to the Deseado Department. It is a region of 11,000 km2 which includes a protected area: the Monumento Natural Bosques Petrificados (approximately 47°66′ S, 67°99′W) and the surroundings of Puerto Deseado city (47°47′S; 65°49′W). The other study area was the Biologic Reserve of Doñana (BRD, 6,794 Ha, 37°00′N, 06°30′W), and surrounding estates (La Algaida, to the North and El Puntal to the South), constituting the core area of DNP located in SW Spain.</t>
  </si>
  <si>
    <t>Bosque petrificados y alrededores</t>
  </si>
  <si>
    <t>P. concolor (N = 110): Colección Félix de Azara (CFA); Colección Mamíferos Lillo (CML); Museo Argentino de Ciencias Naturales Bernardino Rivadavia (MACN). CABA y Tucuman.</t>
  </si>
  <si>
    <t>This studywasconductedintheGreenCorridorofMisiones
province,Argentina,andasmallportionofcontiguousareasof
Brazil,thelargestcontinuoustrackofAtlanticForestonEarth. We conducted five camera-trap surveys, between 2003 and 2008
in different areas of the Green Corridor of Misiones. The surveyed
areas comprise strictly protected areas (national parks, provincial
parks), protected areas where extractive activities (timber logging)
are allowed (Yabotí Biosphere Reserve), and pine plantations. The
areas included the Iguazú National Park, the Urugua-í Provincial
Park, the Urugua-í Private Reserve, San Jorge Forest Reserve, Campo
Los Palmitos (a private property with pine plantations) and the
Yabotí Biosphere Reserve, which included provincial parks and
areas under intense timber logging and illegal poaching.</t>
  </si>
  <si>
    <t>Species richness of large carnivores and herbivores of the Río Luján fauna and the Lujanian of the Pampean Region. The number of species of large carnivores ocurring in the Río Luján fauna (“Fauna Local Río Luján”, hereafter referred to as the FLRL) and the entire Lujanian of the Pampean region was established</t>
  </si>
  <si>
    <t>We carried out this study in 3 areas of the Green Corridor. One of the study sites was in Yabotı´ Biosphere Reserve (2,600 km2; 27uS, 54uW). The surveyed area included part of Esmeralda Provincial Park (300 km2; logged until 1990) and several private properties. Another surveyed area was Urugua-ı´ (25u589S, 54u069W). The Iguazu´ area (25u409S, 54u309W) was surveyed twice, 1st in 2004 and again between 2006 and 2007. Misiones</t>
  </si>
  <si>
    <t>The abundance and behavior of pumas varied among areas
with different levels of protection within the Green Corridor.</t>
  </si>
  <si>
    <t>Datos sobre comunidades de carnivoros de Sudamerica</t>
  </si>
  <si>
    <t>Study areas.—We conducted camera-trapping surveys in Belize, Argentina, and Bolivia. In Argentina, we deployed camera-trap stations in the Yabot´ı Biosphere Reserve (2,742 km2; 268550S,
548000W) in the southeastern portion of the Green Corridor of Misiones Province.</t>
  </si>
  <si>
    <t>Larvae of Trichinella spp. were collected from the striated muscles of four cougars hunted in Argentina: (i) near the locality of Trapalcó (Rio Negro province) in 2004. ii) El Calfatae, Santa Cruz ii) La pAz, Catamarca, iv) La Paz, Catamarca</t>
  </si>
  <si>
    <t>Calafate</t>
  </si>
  <si>
    <t>We conducted this research in San Guillermo National Park,
San Juan Province, Argentina (19J 471233mE 6771981mN).</t>
  </si>
  <si>
    <t>Specifically, we evaluated habitat selection and activity of the vicuña and its only predator, the puma, during three diel periods: day, dawn/dusk, and night.</t>
  </si>
  <si>
    <t>Report</t>
  </si>
  <si>
    <t xml:space="preserve">AL norte del Lago Argentino, Santa Cruz. Latitudes 50 y 72. Es estancia. </t>
  </si>
  <si>
    <t>Lago Argentino cercanias</t>
  </si>
  <si>
    <t>Study area and species.—We collected field data at San
Guillermo National Park (SGNP) during January 2008–April
2011.</t>
  </si>
  <si>
    <r>
      <rPr>
        <b/>
        <sz val="8"/>
        <color theme="1"/>
        <rFont val="Arial"/>
        <family val="2"/>
      </rPr>
      <t>Bolivia, Argentina, Guatemala y Brasil</t>
    </r>
    <r>
      <rPr>
        <sz val="8"/>
        <color theme="1"/>
        <rFont val="Arial"/>
        <family val="2"/>
      </rPr>
      <t>. Some localities could not be determined exactly; the corresponding specimens were included in the analyses only when ecoregions could be positively assigned. Other abbreviations: (F) = Females, (M) = Males, (?) = Unknown sex.Puma concolor
1. Cerrado or Southwestern Amazonian Forest: Bolivia: River Beni: MACN 25.61 (?)
2. Cerrado: Bolivia: Ñuflo de Chavez: Concepción 1608/6202 [16° 4' 48" S 62° 1' 12"]: CBF 2007 (?).
3. Chaco Dry Forest or Espinal: Argentina: Córdoba: Calamuchita, El Sauce: MLP 1633 (F).
4. Chaco Dry Forest: Argentina: Chaco: Villa Ana: MLP 741 (?), MLP 729 (?). 5. Córdoba: Department of Punilla, Bialet Massé [31° 18´ S 64° 28´ W; IGM, 2007]: MACN 39.208 (?). Cruz del Eje: MACN 13074 (?). Las Puertas 50 km NW of Serrezuela: MLP 9.X.92.2 (?). Valle Reartes: MACN 24.19 (?). Villa Punilla, Pampa de Achala: MACN 15307 (F).
Formosa: MACN 29.841 (M). Salta: Departmento of Anta, Campo Grande: CML 5484 (?). Chaco Salteño, Rivadavia?: Uncataloged P9 from MCN- UNSa (?). Departement of Rivadavia, La Carneada, Rivadavia Banda Sur: MCN- UNSa M-000176 (M). Departement of Rivadavia, Palma Chueca, Rivadavia Banda Sur: MCN- UNSa M-002381 (M).
Espinal: Argentina: Buenos Aires: Estancia El Chara, Partido Villarino: MLP 4.VII.98.6 (?). Estancia Familia Goicochea, 16 km of Estancia Lamarca, 40º30´42,3´´ S 63º08´38,2´´ W: MLP 13.IV.99.45 (?).Partido of Villarino, Estancia La Patrona, River Colorado, Partido of Villarino: MLP 31.VIII.98.2 (?). La Pampa: Caleu-Caleu: MACN 13341 (?), MACN 13328 (?), MACN 13330 (?), MACN 13339 (?), MACN 13343 (?), MACN 13345 (?), MACN 13346 (?).
High Andes: Argentina: Santa Cruz: Department of Río Chico, Lago Belgrano: MACN 13461 (M).
Monte, Chaco or Espinal: Argentina: San Luis: MACN 32.80 (?).
Paraná Rainforest: Argentina: Misiones: Department of Eldorado, Aguaraí-Guazú, Department of Eldorado: MACN 48.345 (M), MACN 48.344 (M). Department of General Manuel Belgrano, Arroyo Uruguaí, km 30, Department of General Manuel Belgrano: MACN 13045 (F), MACN 13046 (F), MACN 13047 (F), MACN 13048 (F). Department of General Manuel Belgrano, Piñalitos: MACN 13059 (?).
Patagonian Steppe: Argentina: Chubut: Península de Valdez: MLP 2.VI.60.4 (?). Neuquén: Department of Catán-Lil, Estancia Los Remolinos, Catán-Lil Department: MACN 20630 (F), MACN 20629 (M).
Patagonian Temperate Rainforests: Argentina: Neuquén: Department of Aluminé, Lago Quillén: MACN 14024 (?).
Petén-Veracruz Moist Forest: Guatemala: Department of Petén, Libertad, Department of Petén: USNM 244856 (M), USNM 244857 (F).
Puna: Argentina: Jujuy: Quera, Pozuelos: Uncataloged, Collection Vusetich 118 from MCN-UNSa (M).
Tropical Savannas: Brasil: Matto Grosso: Descalvados: USNM 273256 (M).
Yungas Rainforests: Argentina: Catamarca: Ambato, El Bolsón [27° 55´ S 65° 52´ W; IGM, 2007]: MACN 53.58 (M). Salta: Guachipas [25° 32´ S 65° 31´ W; IGM, 2007]: Uncataloged P10 from MCN- UNSa.
No Locality: Females: MACN 30.25; Males: MACN 38.44, 13457 MLP 1311, USNM 108693, 249896, 194310; Unknown sex: CML 4623, 6285, 6360 MACN 36.615 MLP 1170, 1309, Uncataloged P11 from MCN- UNSa</t>
    </r>
  </si>
  <si>
    <t>We conducted this research between 2014 and 2017
at the 166,000-ha San Guillermo National Park, located
in San Juan Province, Argentina</t>
  </si>
  <si>
    <t>Puma (Puma concolor) taphonomic action on vertebrate assemblages in the Neotropics is described and analyzed</t>
  </si>
  <si>
    <t>Mamiferos que estan en la Patagonia. Hay muestras de pumas de todo America</t>
  </si>
  <si>
    <t>Buenos Aires ranchos privados de la provincia</t>
  </si>
  <si>
    <t>The Auca Mahuida Provincial Reserve encompasses 80,100 ha and lies in Neuquén Province, Argentina, between 37◦30_x0004_–38◦S and 68◦30_x0004_–69◦15_x0004_W. Although it is a reserve, it is used for grazing by livestock at low density, mainly sheep and goats.</t>
  </si>
  <si>
    <t>Pumas del Zoologico de La Plata</t>
  </si>
  <si>
    <t>Upper Parana Atlantic Forest. Argentina, Paraguay y Brasil. Misiones</t>
  </si>
  <si>
    <t>The study area was located in the high Córdoba Mountain range (Córdoba province, central Argentina, 31_x0001_ 340 S, 64_x0001_ 500 W). Quebrada del Condorito National Park (hereafter “the park”) was
created in 1996 and covers an area of 26,000 ha. he lands surrounding the park
were declared Provincial Water Reserves (117,000 ha); however,
they continue to be privately owned and traditional livestock
management is still practised at relatively high densities (1.1e4.8
livestock units per hectare), which keeps vegetation short
(Cingolani et al., 2004, 2008) and reduces small mammal abundance
(Pia et al., 2003).</t>
  </si>
  <si>
    <t>Between 2004 and 2008, we obtained track records from jaguars, pumas, and maned wolves kept in captivity. Our task was carried out in collaboration with 18 zoos from 6 countries: Zoo Bata´n (Bata´n, Argentina), Zoologico Bosque Guaranı´ (Foz do Iguac¸u, Brazil), Refugio Biologico Bela Vista (Foz do Iguac¸u, Brazil), Zoolo´gico Itaipu´ Paraguay (Hernandarias, Paraguay), Parque Ecolo´gico Urbano de Rı´o Cuarto (Rı´o Cuarto, Argentina), Zoolo´gico de la Ciudad de Buenos Aires (Buenos Aires, Argentina), Temaiken (Buenos Aires, Argentina), Zoolo´gico de Roque Sa´enz Pen˜a (Roque Sa´enz Pen˜ a, Argentina), Zoolo´gico Tatu´ Carreta (La Cumbre, Argentina), Jardı´n Zoolo´gico de la Ciudad de Co´rdoba (Co´rdoba, Argentina), Zoolo´gico Santa Fe de Medellı´n (Medellı´n, Colombia), Parque Zoolo´gico Caricuao (Caracas, Venezuela), Parque Zoolo´gico Las Delicias (Maracay, Venezuela), Lincoln Park Zoo (Chicago, IL, USA), Sedgwick County Zoo (Wichita, KS, USA), Caldwell Zoo (Tyler, TX, USA), Philadelphia Zoo (Philadelphia, PA,</t>
  </si>
  <si>
    <t>We conducted field research from April 2014 to April 2017 at San Guillermo National Park in San Juan Province, Argentina (465630 E, 6765029 N; park area: 1660 km2), a puma - vicuña system in the high Andes</t>
  </si>
  <si>
    <t>Varios paises del mundo entero</t>
  </si>
  <si>
    <t>In the present study, new samples of coprolites attributed to carnivorous mammals, obtained from 2 archaeological caves, were analyzed for thepresence of parasites with the aim to increase the knowledge about parasites in rockshelters that could have spread to humans and other mammals. The 2 archaeological sites: Cerro Casa de Piedra, cave 5 (CCP5) and cave 7 (CCP7). 2 archaeological sites: Cerro Casa de Piedra, cave 5 (CCP5) and cave 7 (CCP7). Cerro Casa de Piedra is a volcanic hill located in the Perito Moreno National Park in the west of the province of Santa Cruz, Argentina</t>
  </si>
  <si>
    <t>Parque Nacional Perito Moreno</t>
  </si>
  <si>
    <t>Misiones. Iguazu National Park</t>
  </si>
  <si>
    <t>Three coprolites with morphological characters attributable to human or carnivorous, from Cerro Casa de Piedra, were analyzed. Cerro Casa de Piedra is a volcanic hill located in the National Park Perito Moreno to the west of Santa Cruz province, Argentina.</t>
  </si>
  <si>
    <t>PNPM</t>
  </si>
  <si>
    <t xml:space="preserve">Cordoba. Escuela pública y privada. </t>
  </si>
  <si>
    <t>The surveyed area is located in the watershed of Lago La Plata in the province of Chubut, southern Argentina (44°50'S, 71°45'W) (Fig. 2).</t>
  </si>
  <si>
    <t>El estudio se llevó a cabo en las laderas al norte y al oeste del Cerro Ventisquero (5390 km N, 1524 km E, Gauss-Krüger) en la provincia de Río Negro</t>
  </si>
  <si>
    <t>Chile, Argentina, USA</t>
  </si>
  <si>
    <t>It is located at 3,582 m above sea level in Antofagasta de la Sierra, Catamarca Province, Argentina, in the southern Puna.</t>
  </si>
  <si>
    <t xml:space="preserve">San  Juan. Reserva San Guillermo. </t>
  </si>
  <si>
    <t xml:space="preserve">The authors analyzed the daily activity rhythms of the domestic cat and of eight of the ten 
feral felid species that are indigenous to South America. All species showed daily rhythmicity of 
activity in captivity under a natural light-dark cycle. The detailed analysis of behavioral activity of these species that is reported here 
complements the knowledge obtained by observations of behavior in the wild. The results are
valuable not only as an addition to the natural history of South American felids but also as 
practical information to assist zoological parks and rehabilitation agencies in providing adequate 
care for these and related animals. The detailed analysis of behavioral activity of these species that is reported here 
complements the knowledge obtained by observations of behavior in the wild. The results are
valuable not only as an addition to the natural history of South American felids but also as 
practical information to assist zoological parks and rehabilitation agencies in providing adequate 
care for these and related animals. El estudio del puma se hizo en Santa Fe. </t>
  </si>
  <si>
    <t>Using camera-trap sampling we estimated puma (Puma concolor) population abundance, site use intensity, and relative abundance of prey in Lihué Calel National Park (320 km2 ) and two neighboring livestock ranches in central Argentina. We concurrently assessed rancher atti_x0002_tudes towards puma in relation to livestock predation by this carnivore and retaliation by ranchers in the ranching landscape surrounding the protected area</t>
  </si>
  <si>
    <t>Essay</t>
  </si>
  <si>
    <t xml:space="preserve">We will focus our analyses on interactions involving guanacos (Lama guanicoe), 80–120 kg camelids well adapted to arid and semiarid environments [27], because they became the dominant ungulate of Patagonian grasslands after the late Pleistocene extinction of the megafauna. We reviewed recent archeological and genetic-based discoveries about numbers and distributions of humans and wildlife and their early interactions and used them to draw lessons for current debates among managers and scientists. Recent discoveries, for example, help us understand (1) the population limitation mechanisms and other interactions involving guanacos, livestock, forage, predators, and scavengers; (2) the magnitude of wildlife movements and the need for landscape-level planning for conservation; (3) the importance of indirect effects of human activities on wildlife </t>
  </si>
  <si>
    <t>The purpose of this study was to assess the relative abundance and activity patterns of terrestrial carnivorous mammals living in San Pablo de Valdés Wildlife Reserve, which is located in Península Valdés (PV), Chubut province, Argentina. To this end, camera traps were placed in different plant communities of this reserve and they were used from January 2015 to December 2016. A total of 256 independent events, with a sampling effort of 1811 camera nights, were obtained. The following species were identified in order of relative abundance: Conepatus chinga , Lycalopex gymnocercus , Leopardus geoffroyi , Puma concolor , and Leopardus colocolo , and the activity patterns of the first three were estimated.</t>
  </si>
  <si>
    <t>We show the results of a 14-year monitoring program of three formerly persecuted carnivores, the culpeo fox (Lycalopex culpaeus), the South American grey fox (Lycalopex griseus) and the puma (Puma concolor), in two abandoned sheep ranches that were incorporated into a Patagonian national park approximately 25 years ago.. The study was conducted in the Bosques Petrificados de Jaramillo National Park (hereafter denoted as BPJNP) located in the central north of the Santa Cruz province, Argentine Patagonia (47.66° S 65.89° W; Figure 1). Currently, the BPJNP extends over 78,543 ha of Patagonian shrub-steppe, an ecoregion of special interest for global conservation [52]. In 1997, two neighbouring sheep ranches were incorporated into the national park, increasing its size by about 30,000 ha.</t>
  </si>
  <si>
    <t>Nota breve</t>
  </si>
  <si>
    <t>The muscles on the right and left side of the head of three specimens of puma, Puma concolor puma, were dissected. Faunal Department of Chubut Province (Dirección de Fauna y Flora Silvestre del Chubut, DFyFS) granted these puma specimens for the study.  These animals were hunted in 2011 and 2013 in sheep ranges at the Biedma and Telsen departments respectively (north of Chubut Province, Patagonia, Argentina) and their heads were stored at the Centro Nacional Patagónico (CENPAT_x0002_CONICET). They were hunted by sheep farmers with permission of the provincial government.</t>
  </si>
  <si>
    <t>The purpose of this work was to evaluate the prevalence of Cryptosporidium spp in captive mammals, house rodents and bovine of La Plata city and its rural areas. The populations were analyzed by coproparasilotologic search. The fecal samples were perfomed by modified Telemann's method. The La Plata Zoo mammals and the rural bovine were positive for Cryptosporidium spp oocyst. The fecal samples of house rodents were negative. This work is the first reference of the Cryptosporidium oocysts presence in Puma concolor en cautiverio</t>
  </si>
  <si>
    <t>Divulgacion web</t>
  </si>
  <si>
    <t>Tesis doctoral</t>
  </si>
  <si>
    <t xml:space="preserve">Brasil, Paraguay, Argentina y todo Misiones. </t>
  </si>
  <si>
    <t>Ecologia del puma y conflicto en Buenos Aires y revision bibliografica del conflicto en las Americas</t>
  </si>
  <si>
    <t>El Parque Nacional Iguazú de 67.000 ha., está ubicado al N. de Misiones, Argentina y protege una porción representativa de la Selva Paranaense. Las especies de carnívoros
estudiadas fueron: Panthera onca, Puma canoa/or, Leopardus pardalis, 1,. wiedi, L. Iigrina, Herpailurus yaguarondi, líira barbara, Galicris caja, Nasua nasua, Procyon
cancrivorous y Cerdocyon thous. El objetivo general del presente estudio consistió en obtener nuevos conocimientos sobre los carnívoros que habitan este área protegida con
el fin de contar con información básica para la conservación y manejo de éstas especies. Se determinaron los hábitos alimentarios y la disponibilidad de alimento con que
cuentan a lo largo del año. Se estimó la presencia y el número mínimo de estas especies en áreas de uso antrópico del Parque.</t>
  </si>
  <si>
    <t>El objetivo general de esta tesis fue conocer la densidad del jaguar en distintas áreas del CV y evaluar el efecto de la abundancia de presas, la presión de caza y la potencial competencia con el puma (Puma concolor) en la abundancia de la especie</t>
  </si>
  <si>
    <t>El objetivo de ésta tesis fue determinar cómo afectan a la ocurrencia y dieta de éstos carnívoros las modificaciones producidas en el ambiente por actividades humanas. El estudio se realizó en las Sierras Grandes de Córdoba.  Las Sierras están protegidas en diferentes categorías de conservación (Parque Nacional Quebrada del Condorito y Reserva Hídrica Provincial de Achala), y los carnívoros tope están representados por el puma (Puma concolot1) y el zorro colorado, subespecie endémica de achala (Pseucfa/opex culpaeus smithersi). A partir de transectas se contó el número de signos de los carnívoros tope para determinar su ocurrencia en ambas áreas, y mediante un Sistema de Información Geográfico (SIG) se obtuvieron variables explicativas como indicadores de disturbio humano (distancia a casas y caminos) y de ambiente, como la vegetación. El problema de predación de ganado por puma y zorro colorado, es una fuente de conflicto importante que pone en riesgo la conservación de éstos carnívoros y en consecuencia altera su ocurrencia y dieta. El parque podría estar cumpliendo el rol de refugio, donde la calidad de habitat para su supervivencia es buena (mayor cobertura vegetal y menor impacto humano), pero para el caso de los pumas, ésta área para su reproducción podría ser pobre por la escasez de presas grandes.</t>
  </si>
  <si>
    <t xml:space="preserve">El objetivo general de esta tesis fue estudiar aspectos básicos de la ecología del puma y el yaguareté (densi_x0002_dad, abundancia relativa, distribución, disponibilidad de presas) en la zona del chaco semiárido argentino,relacionándolos con los distintos grados y tipos de interferencia humana y determinar sus principales problemas de conservación. Utilicé la metodología de cámaras-trampa y realicé transectas de recorridos para relevar avistajes y rastros. Realicé entrevistas informales con los pobladores y referentes locales. Los 3 sitios de muestreo principales fueron el Parque Nacional Copo (mediana-buena protección, 1204 días-cámara, 24 estaciones, 344 km recorridos), la Reserva Aborigen (mediana protección, 1937 días_x0002_cámara, 29 estaciones, 251 km recorridos) y el Cantor (baja protección, 2129 días-cámara, 35 estaciones, 297 km recorridos). Reserva Aborigen (mediana protección, 1937 días_x0002_cámara, 29 estaciones, 251 km recorridos) y el Cantor (baja protección, 2129 días-cámara, 35 estaciones, 297 km recorridos). Formosa, Chaco y Santiago del Estero y sitio sin proteccion a proteccion media a alta. </t>
  </si>
  <si>
    <t>En este estudio, analizamos una serie ontogené_x0002_tica de 98 cráneos de P. concolor depositados en la Colección Mamíferos Lillo de la Universidad
Nacional de Tucumán (CML) y el Museo Argentino de Ciencias Naturales «Bernardino Rivadavia» (MACN)</t>
  </si>
  <si>
    <t>Nota de field</t>
  </si>
  <si>
    <t>La colecta de heces de puma se realizó en el Parque Nacional Sierra de las Quija-das (PNSQ), San Luis, entre los -32,3333 y -32,7833 de latitud sur y los -67,1666 y -66,9666 de longitud oeste, que protege una porción del ecotono Chaco-Monte (Del Vitto et al. 1994; Karlin et al. 2017</t>
  </si>
  <si>
    <t>San Luis parque nacional</t>
  </si>
  <si>
    <t>PNLG</t>
  </si>
  <si>
    <t>Argentina. Recopllacion de datos de estudios de puma de todo el pais</t>
  </si>
  <si>
    <t>Articulo de caso</t>
  </si>
  <si>
    <t>Publicacion en Newsteller</t>
  </si>
  <si>
    <t>The study area is located within the Yungas ecoregion of southern Bolivia and NW Argentina (Grau &amp; Brown 2000). Yungas Biosphere Reserve (13,000 km2), in the department of Ledesma, Jujuy province, Argentina</t>
  </si>
  <si>
    <t>To further investigate the phylogeographic structure and demographic history of pumas we analyzed mtDNA sequences from 186 individuals sampled throughout their range, with emphasis on South America. We obtained blood and tissue samples from 77 pumas including wild individuals captured during field-ecology projects, caught by farmers or road-killed, as well as captive animals with known geographic origin (Table S1). In addition, we also collected data from 109 additional individuals whose DNA was already available in the participant laboratories, some of which had been used in earlier genetic studies employing different markers (Culver et al., 2000; Castilho et al., 2011; Miotto et al., 2011, 2012). Therefore, as a whole we collected novel data from a total of 186 individuals. These samples were originated from a diverse array of geographic regions throughout most of the puma range, with greater emphasis on South America</t>
  </si>
  <si>
    <t>Relationships between patterns of geographic variation in cranial morphology and selected abiotic
variables were studied in the puma (Puma concolor Linnaeus). Our dataset consisted of 11 cranial, 6 dental,
and 2 mandibular measurements of 1700 adults. Vienen de multiples paises</t>
  </si>
  <si>
    <t>During January 2008–April 2011, we investigated mortality patterns of calf (,1 year old) and adult vicunas ( ˜ Vicugna vicugna) in west-central Argentina. Puma (Puma concolor) predation accounted for _x0002_49% (n ¼ 93) and 91% (n ¼ 89) of the mortality in calves and adults, respectively.  We conducted this study at San Guillermo
National Park during January 2008–April 2011. Located in the central Andes of Argentina (298140S, 698210W)</t>
  </si>
  <si>
    <t>The study was conducted in Lihué Calel National Park (37° 57′S, 65°33′W) and two adjacent cattle ranches in La Pampa province, central Argentina.. We present quantitative data on the impact of different causes of mortality in a Geoffroy’s cat (Leopardus geoffroyi) population inhabiting a protected area and adjacent cattle ranches in central Argentina. Between December 2000 and January 2009, we used three methods to collect data on causes of mortality in both the park and the ranches: (1) information obtained from 35 radio_x0002_collared Geoffroy’s cats monitored from 1 to 19 months; (2) a systematic survey of the areas to find non-collared dead animals; and (3) interviews of qualified informants.
Deaths of radio-collared individuals in the park were due to
predation by puma (Puma concolor) or starvation, whereas
deaths in the ranches were attributed to starvation and
predation by domestic dogs</t>
  </si>
  <si>
    <t>The aim of this work was to detect the presence of Toxocara cati through morphological and molecular identification in wild carnivores of Argentinean Patagonia. All specimens of Carnivora were road killed or found dead at dif_x0002_ferent localities in Lanín and Nahuel Huapi National Parks, within
Neuquén and Río Negro Provinces. Puma de Lake Falkner (NHNP, N)</t>
  </si>
  <si>
    <t>Phd Tesis</t>
  </si>
  <si>
    <t>En esta tesis se presenta un análisis de los movimientos migratorios estacionales de una población de guanacos (Lama guanicoe) y las consecuencias que pueden tener dichos movimientos sobre los patrones de depredación del puma (Puma concolor) sobre la misma población de guanacos y  sobre el ganado caprino, principalmente, que utiliza la misma región. El trabajo se desarrolló en la Reserva Provincial La Payunia, Departamento Malargüe, Mendoza,  donde se encuentra la población protegida de guanacos más grande en el rango de  distribución de la especie. El objetivo del  capítulo II de esta tesis fue determinar si las variaciones temporales y espaciales en 
la densidad de guanacos, producto de los desplazamientos migratorios, influyen en la depredación por puma sobre guanaco y sobre el ganado de la reserva y 
alrededores. Para estimar variaciones espaciales y temporales en el número de cabezas de ganado depredadas por puma se usaron las denuncias de ataques de pumas al 
ganado domestico presentadas en la Dirección de Recursos Naturales Renovables de la provincia de Mendoza (DRNRM), Delegación Malargüe entre el año 2007 y 
2010 inclusive. Dichas denuncias fueron efectuadas por los pobladores de Payunia y alrededores a los guardaparques de la Reserva y en la DRNRM. Las denuncias 
brindaron información útil sobre número, especie y categoría etaria de ganado depredado por puma, fecha aproximada de los eventos de depredación y sitio. Estos 
54 datos fueron separados por sitios (NO, NE, SE) y estación del año (Otoño-Invierno; Primavera-Verano) en que se había efectuado la denuncia. No fue posible registrar 
en el terreno el ganado depredado porque, a diferencia de lo ocurrido con guanacos, sólo se detectaron carcasas de ganado recientemente depredado en tres ocasiones 
en las transectas. Adicionalmente para describir la situación del conflicto con puma se realizaron 33 entrevistas semiestructuradas a pobladores que habitan dentro de los límites de 55  la reserva y sus alrededores. En este tipo de entrevistas se debe tener una amplia deposición de tiempo ya que el entrevistador introduce el tema general y luego se deja libertad de expresión al informante. Sin embargo, existe una lista de temas que necesitan ser cubiertos. Las entrevistas fueron realizadas en los puestos durante visitas que se les realizaba (Fig. 2.1). Las preguntas buscaban obtener información cualitativa sobre presencia de puma, percepción de cambios en abundancia en los 
últimos años, eventos de depredación sobre el ganado doméstico, fecha de ataque, sitio y número de animales muertos. No se indagaba sobre métodos de control de 
carnívoros</t>
  </si>
  <si>
    <t xml:space="preserve">A total of 111 samples (43 faeces and 79 gastrointestinal tracts) of 14 wild carnivore species from 12 Argentine provinces were analyzed.  In addition, we had access to fresh material (38 road-kills  and 43 faeces collected in the field) submitted by scientists and naturalists that regularly collaborate with the  Laboratorio de Ecología de Enfermedades (ICiVet-Litoral, UNL – CONICET). Cyathospirura chevreuxi (Seurat), here found in Puma concolor, was previously reported from wild felids in North America (Stone &amp; Pence 1978, Pence et al., 2003). This finding constitutes the first report for South America. Here we found M. felineus for the first time in P. concolor. Los pumas son de Cordoba, PN Condorito y Santa Cruz PN Los Glaciares.  The parasites were identified following the specific descriptions and keys available for each taxonomic group. </t>
  </si>
  <si>
    <r>
      <rPr>
        <sz val="8"/>
        <color theme="1"/>
        <rFont val="Arial"/>
        <family val="2"/>
      </rPr>
      <t xml:space="preserve">In this paper, we analyze the records in the Andean Condor Rescue Center (CRCA) since its creation to the present, in order to study the casuistry associated with poisoned carcasses. In Los Molles, Mendoza, 34 condors (30 adults, 1 subadult, 2 ju_x0002_veniles and 1 of indefinite age due to burns to the body) were found  grouped and partially burned at 2716 m in height. At the scene, there was also a dead Rufous-collared Sparrow (Zonotrichia capensis) and </t>
    </r>
    <r>
      <rPr>
        <b/>
        <sz val="8"/>
        <color theme="1"/>
        <rFont val="Arial"/>
        <family val="2"/>
      </rPr>
      <t>a juvenile female Puma (Puma concolor)</t>
    </r>
    <r>
      <rPr>
        <sz val="8"/>
        <color theme="1"/>
        <rFont val="Arial"/>
        <family val="2"/>
      </rPr>
      <t xml:space="preserve">. The domestic animals found at the site used as bait were 2 sheep, 1 lamb and 1 goat. Necropsy studies and toxicological analyses confirmed Carbofuran poisoning </t>
    </r>
  </si>
  <si>
    <t>paper</t>
  </si>
  <si>
    <t>PN Las QUijadas San Luis. When we analyzed temporal overlap of each potential predator species with D. patagonum: L. griseus showed a low overlap of Δ = 0.285 (ρ = −0.82, p &lt; 0.001); P. concolor showed a moderate overlap Δ = 0.595 (ρ = 0.13, p = 0.5); Lgeoffroyi showed a low overlap Δ = 0.491 (ρ = −0.05,
p=0.79); Salvator sp. presented amoderate overlap Δ=0.622 ( ρ = 0.65, p &lt; 0.001) and C. villosus was also moderate Δ = 0.609 (ρ = 0.06, p = 0.76</t>
  </si>
  <si>
    <t>We followed the reintroduction of 12 A. caraya individuals in a protected  area (Isla Palacio, Misiones, Argentina). The presence of potential predators such as pumas (Puma concolor) and jaguars (Panthera onca) in this area was confrmed by camera traps, footprints and feces</t>
  </si>
  <si>
    <r>
      <rPr>
        <sz val="8"/>
        <color theme="1"/>
        <rFont val="Arial"/>
        <family val="2"/>
      </rPr>
      <t>We evaluated the use of local, mediumsized, mixed-breed guarding dogs to reduce predation and retaliatory killing of carnivores. We interviewed 64 herders, and delivered 37 puppies to 25 herders. Most economic loss was attributed to cougars (</t>
    </r>
    <r>
      <rPr>
        <i/>
        <sz val="8"/>
        <color theme="1"/>
        <rFont val="Arial"/>
        <family val="2"/>
      </rPr>
      <t>Puma concolor</t>
    </r>
    <r>
      <rPr>
        <sz val="8"/>
        <color theme="1"/>
        <rFont val="Arial"/>
        <family val="2"/>
      </rPr>
      <t>) and culpeos (Lycalopex culpaeus). Location of study area in Mendoza and Neuquén provinces, Argentina, where interviews were carried out, sites where livestock guarding dogs were used, and provincial protected areas. From 2005 to 2011, we interviewed 64 herders in an area of approximately 57,000 km2 about predation on their livestock by different carnivore species; economic losses to predation; and management, size, and composition of herds. Because our primary purpose was to reduce confl ict between goat herders and carnivores, interviews were concentrated in areas of conservation importance for the Andean cat or areas important for other wildlife where conflict with pumas and culpeos was high and herders requested our assistance or assistance from government agencies to reduce predation on their goats.</t>
    </r>
  </si>
  <si>
    <r>
      <rPr>
        <i/>
        <sz val="9"/>
        <color theme="1"/>
        <rFont val="Arial"/>
        <family val="2"/>
      </rPr>
      <t>Puma concolor</t>
    </r>
    <r>
      <rPr>
        <sz val="9"/>
        <color theme="1"/>
        <rFont val="Arial"/>
        <family val="2"/>
      </rPr>
      <t xml:space="preserve"> (Linnaeus, 1771) en la provincia de Entre Ríos: modelando su distribución actual y las áreas prioritarias para su conservación</t>
    </r>
  </si>
  <si>
    <t>En este trabajo se reportan registros actuales e históricos de la especie en la provincia que fueron contrastados con mapas de unidades ambientales y bioclimáticas para analizar su distribución. Según los resultados generales, inferimos que el puma no está extinto, más aún se reproduce en nuestro territorio. Entre Rios. El objetivo del trabajo es dar a conocer la distribución actual de la especie en la provincia de Entre Ríos, y relacionarla con una nueva clasificación propuesta de sus ambientes. Si bien se establecerá el área distribución actual y potencial, además, se presenta una primera aproximación sobre cuáles son las áreas prioritarias y las estrategias de conservación de este depredador tope teniendo en cuenta su rol como ‘ingeniero del ecosistema’. Se recopilaron registros modernos de la presencia de puma en la provincia que se volcaron en mapa de Google Earth, con revisión de publicaciones científicas, Tesis de Grado y Postgrado, bases de datos nacionales, notas periodísticas y materiales de museos. Se realizó un inventario a través de entrevistas, revisión de cueros y cráneos (Gallina Tessaro y López-González, 2011), presencia/ausencia (dela Maza y Salas, 2013) y para la identificación de la huella se utilizó la metodología propuesta por De Angelo y colaboradores (2010). Para identificar las zonas potenciales de distribución del puma en la provincia de Entre Ríos se utilizó un modelo de nicho ecológico a partir de los registros colectados. En la Tabla 1 se presenta detalladamente los 27 registros con respaldo fehaciente del año 1998 al 2020 de Puma concolor en la provincia de Entre Ríos obtenidos de literatura especializada, publicaciones periodísticas, entrevistas y trabajo de campo. Como puede observarse, la mayoría de los registros corresponden a animales cazados, revisión de cueros, fotografías de cráneos, relatos de avistamientos de pobladores locales, cazadores, profesionales o personal policial y en menor medida del levantamiento de huellas.</t>
  </si>
  <si>
    <t>Libro/guía</t>
  </si>
  <si>
    <t>En razón de ello, el objetivo de este trabajo es presentar una lista actualizada comentada de las especies de mamíferos de la Provincia. La información se relevó a partir de revisiones bibliográficas exhaustivas, revisión de listados de colecciones de referencia de museos nacionales y regionales, así como datos no publicados de investigadores. 26. Puma concolor (Linnaeus, 1771). Puma, León Americano. Especímenes en colecciones: MAS-ZV-M, CICYTTP-ZV-M-9. Protección en reservas: S/D. Categorizado como Potencialmente Vulnerable.
Referencias: Erlich de Yoffe, 1984; Muzzachiodi, 1999; Díaz y Ojeda, 2000; Fiorotto, 2004. Comentarios: se consideraba extinto en vida silvestre (Currier, 1983; Parera, 2002) pero registros recientes confirman su presencia en el territorio provincial. En septiembre de 2004 el puestero Lito Franco mata un puma hembra en la Isla del Peluquero, ubicada frente a Villa Urquiza, departamento Paraná. Asimismo se sabe de al menos dos ejemplares matados por ganaderos en el departamento La Paz en el año 2004, en un caso con auxilio de la Policía Provincial. En virtud de los registros presentados y hasta se profundicen estudios sobre la especie sería conveniente ubicarla en la categoría Datos Insuficientes.</t>
  </si>
  <si>
    <t>En este trabajo se presenta una lista preliminar de las especies de mamíferos
registradas para el Parque Natural Ischigualasto y su estado de conservación. Fueron relevadas 14 especies de mamíferos del Parque Natural Ischigualasto ubicado en el Departamento de Valle Fértil, al noreste de la provincia de San Juan, Argentina. Se confeccionó la lista en base a la revisión de la Colección Zoológica del IMCN - UNSJ, a citas bibliográficas y trabajos de campo, en el período comprendido entre enero del 1997 y diciembre de 1999.
En los trabajos de campo se utilizaron censos de recorrida con observación de
ejemplares, fecas, huellas, cuevas y esqueletos además de captura con trampas tipo Shermann y tipo resorte. Para determinar el Estado de Conservación de la totalidad de las especies relevadas en el Parque se utilizó el método propuesto por Reca et al. (1994),</t>
  </si>
  <si>
    <t>La lista de las especies en este trabajo, está basada principalmente en la obra de A. Cabrera, 1957-1961, “Catálogo de los mamíferos de América del Sur”, la de E. P. Walker, 1964, “Mammals of the World”, y numerosos estudios de especialistas, publicados durante los últimos 30 años. Sin embargo no tiene la
pretensión de ser completa, porque los problemas referentes a varios grupos, como por ejemplo los cricétidos y los roedores octodontes, están todavía lejos de ser solucionados.</t>
  </si>
  <si>
    <t>El Libro Rojo es una herramienta en el desarrollo de programas de conservación a escala mundial, continental, regional, nacional y local. Desde los inicios de la SAREM impulsamos distintas actividades orientadas a la conservación de los mamíferos del país y reflejadas en documentos, libros, boletines, talleres y simposia a lo largo de
la vida de la Sociedad. Esta nueva edición del Libro Rojo refl eja
un proceso hacia la consolidación profesional de la SAREM en la
categorización de especies.</t>
  </si>
  <si>
    <t>Este libro contiene una extensa descripción de 108 especies de mamíferos y 60 especies con referencias específicas con más de 700 fotos y una completa bibliografía de alrededor de 1400 títulos. Es el libro más completo sobre los mamíferos de la Argentina y sus países limítrofes. Uruguay, Brasil, Chile, Paraguay y Bolivia</t>
  </si>
  <si>
    <t>Nota en revista</t>
  </si>
  <si>
    <t xml:space="preserve">No obstante el gran valor de dichos trabajos, ct·eo que todavía hay que hace r un estudio detenido de los pumas australes, sobre todo de los de Chile y la Argentína. Al redactar la presente nota, no tengo otra pretensión que aportar algunos datos n1ás para ese estudio , debiendo empezar por advertir que, para mí, todas las formas del g é nero P·ttnla, tanto norte como sudamericanas, no son sino subespecies de una especie única, P. concolor, y que como tales aparecen tratadas en las líneas que siguen. Chile y Argentina. Mendoza, Chubut y Santa Cruz. </t>
  </si>
  <si>
    <t>A partir de estos supuestos este trabajo se realizó en campos privados de los partidos del sudoeste bonaerense de Villarino y Patagones constituyendo un área de 27.300 km2
(figura 1). Se colocaron cámaras en 50 propiedades y se realizaron encuestas en 150. En los partidos de Villarino y Patagones se colocaron cámaras trampas para estudiar los factores que afec-tan la distribución de las cuatro especies de carnívoros más comunes (puma, Puma concolor; gato montés, Leopardus geoffroyi; zorro pampeano, Pseudalopex gymnocercus; zorrino, Conepatus chinga) y se realizaron entrevistas  semiestructuradas  y  talleres  participativos  para  analizar  el  conicto  humano-carnívoros.  Entre los años 2008 y 2015, se monitorearon 49 sitios a través del trampeo fotográco y se caracterizó el área de estudio en 12  variables relacionadas con  el grado de perturbación  antrópica, la  composición  del paisaje  y su nivel de fragmentación. Se completaron además 193 entrevistas y cuatro talleres. Para las entrevistas se utilizó un cuestionario focalizado en aspectos socioeconómicos y de manejo de los campos, y en los talleres se buscó un consenso grupal respecto de la relevancia de los diferentes factores que afectarían el conicto humano-carnívoros.</t>
  </si>
  <si>
    <t>Libro. Guia de campo</t>
  </si>
  <si>
    <t xml:space="preserve">La obra abarca un total de 190 especies de mamiferos grandes y medianos que habitan el sur de America del Sur. El libro cubre la totalidad de la Argentina, Chile, Paraguay y Uruguay, Bolivia y Brasil. </t>
  </si>
  <si>
    <t>En este trabajo se presentan más de 100 nuevos reportes de pumas procedentes de distintos sectores de la provincia de Buenos Aires, obtenidos mediante entrevistas personalizadas a ganaderos y cazadores. Muchos de estos corresponden a pumas muertos a causa de conflictos con el ser humano. Entre el 1 y el 5 de Julio de 2013, se relevaron partidos del este de la provincia de Buenos Aires. En cada localidad visitada fue posible recabar información acerca de Puma concolor consultando y entrevistan_x0002_do a pobladores locales. Se realizaron en_x0002_trevistas no estructuradas (Sabino, 1996) a pobladores rurales, cazadores, veterinarios rurales o cualquier persona que frecuente espacios rurales y sea conocedora del campo. Con la finalidad de contar con evidencia concreta respecto de la presencia de la especie, se requirieron fotos de ejemplares cautivos, de huellas, cueros, restos óseos y videos. A este tipo de registros se los categorizó como “confirmaciones” (ver La Rue et al., 2012). Con posterioridad a este relevamiento y hasta noviembre de 2014 se contactaron, a través de distintos medios (internet-foros de cazadores / facebook y vía telefónica), a ganaderos y a cazadores de diversas regiones de la provincia de Buenos Aires. Muchos de ellos proporcionaron registros concretos, comunicados vía correos electrónicos.
Adicionalmente, a través de internet, se obtuvieron algunos registros procedentes de reportes periodísticos de diarios locales.</t>
  </si>
  <si>
    <t>Para obtener un panorama de la situación del puma y de su conflicto con el hombre en el partido de Patagones se realizaron 29 encuestas a dueños de establecimientos agropecuarios. El presente trabajo tuvo como objetivos obtener un panorama actualizado acerca de la presencia y distribución
del felino en el partido de Patagones, conocer las percepciones y actitudes de la comunidad rural hacia este carnívoro y analizar la importancia de las pérdidas que los productores le atribuyen a la especie. En las encuestas se realizaron preguntas con la finalidad de: a) Obtener registros sobre presencia, episodios de depredación, cuantificación de pérdidas de hacienda y muertes de pumas por las comunidades humanas en el último año, b) Determinar el tipo de medidas adoptadas por los Eaps para prevenir ataques y para
controlar/combatir la especie y c) Conocer percepciones sobre fluctuaciones en la abundancia del puma en la última década, sobre la importancia dada a las pérdidas de ganado y sobre la consideración o no del puma como plaga. Algunos encuestados brindaron datos sobre la especie en campos vecinos, presencia de especies-presa del puma (ver Área de estudio) y sobre
antecedentes de depredación y de pumas muertos en represalia (Tabla 2).</t>
  </si>
  <si>
    <t>Recopilacion</t>
  </si>
  <si>
    <r>
      <rPr>
        <sz val="8"/>
        <color theme="1"/>
        <rFont val="Arial"/>
        <family val="2"/>
      </rPr>
      <t xml:space="preserve">Here we compiled a dataset  of morphological traits and life  history of  279 mammal species  from  39,850 individuals  that occur  in the  Atlantic  forest  of Brazil,  Argentina and Paraguay  (Figure  1).  The  dataset  ATLANTIC  MAMMAL TRAITS  represents  the  largest dataset  of  morphological  information  at  species  and  individual  levels  for  Neotropical mammals (Figure 2), Misiones. We report the information about body mass, age, sex, reproductive stage, status and geographic coordinates for all taxa. </t>
    </r>
    <r>
      <rPr>
        <b/>
        <sz val="8"/>
        <color theme="1"/>
        <rFont val="Arial"/>
        <family val="2"/>
      </rPr>
      <t>Data compilation:</t>
    </r>
    <r>
      <rPr>
        <sz val="8"/>
        <color theme="1"/>
        <rFont val="Arial"/>
        <family val="2"/>
      </rPr>
      <t xml:space="preserve"> Data was obtained from raw data from unpublished and published information. We searched for potential studies in the following sources: (i) online academic databases (e.g., ISI Web of Knowledge, Google Academic, Scielo, Scopus, JStore) (ii) digital libraries of Brazilian universities, (iii) references cited in literature, and after that we emailed the researchers to contribute with the raw data. The searches were performed with the following key words: small mammal(s), bats, medium to large mammal(s) survey(s), inventory(ies), body mass, and Atlantic forest. The literature search was conducted in English, Portuguese and Spanish.</t>
    </r>
  </si>
  <si>
    <t>. La presencia actual de Puma concolor en la provincia de Entre Ríos ha sido recientemente discutida. En este trabajo se reporta un nuevo registro para la provincia, cazado en la Estancia El Cerro, frente a El Chapetón (Departamento Paraná).  Este registro, junto a otros datos recientes evidencian que el puma no está extinguido de vida silvestre y debe considerarse como una especie críticamente amenazada en el territorio provincial. El día sábado 26 de noviembre de 2011 fue abatido un ejemplar de puma macho juvenil en un lote agrícola
rodeado de forestaciones de eucaliptos a la vera de un arroyo. Este curso de agua se ubica en las inmediaciones de la Estancia El Cerro, frente al Chapetón, en la localidad de Colonia Celina a 25 kilómetros de la ciudad de Paraná</t>
  </si>
  <si>
    <t>En este trabajo se presentan nuevos registros del puma (Puma concolor) para el centro-norte de la ecorregión pampeana obtenidos a partir de entrevistas a cazadores y productores agropecuarios. Con esta información se pone en evidencia la existencia de una población reproductiva de la especie en una región de la cual había sido extirpada, por lo menos, desde hace más de medio siglo. La viabilidad de la misma sería frágil, considerando la presión de caza a la que parece estar sujeta. En este trabajo se proporcionan nuevos registros de Puma concolor para el sudeste de Córdoba, sur de Santa Fe y norte de Buenos Aires, evidenciando un proceso
de ocupación de territorios por parte de una población reproductiva de Puma concolor en un área de donde habría desaparecido al menos desde mediados del siglo pasado (Cabrera y Yepes, 1940).  En cada uno de estos pueblos se requería, de los pobladores (armeros, veterinarios, comerciantes, personal policial y municipal), información que permitiese localizar a personas con posibilidades de tener datos sobre la especie, ya sean estos cazadores o dueños/encargados
de establecimientos agropecuarios. Mediante esta metodología se pudo entrevistar a unas 20 personas.</t>
  </si>
  <si>
    <t xml:space="preserve">América del Norte, América del Centro y América del Sur. </t>
  </si>
  <si>
    <t>Using camera-trap records in combination with occupancy models, we investigated jaguar and puma habitat use in a productive landscape that includes pine plantations and forest areas in northern Misiones province. We estimated the availability of their main preys in this landscape and evaluated the variables that affect their occupancy pattern. This study area comprises a central portion with several contiguous public and private protected areas (Iguazú National Park, Urugua-í Provincial Park, San Jorge Forest Reserve, Urugua-í Wildlife Reserve, etc.) that together constitute a large block of continuous native forest of more than 2700 km2. Al oeste hay plantaciones de pinos y al este hay prpiedades rurales con produccion agro y pequeñ ganado. Esos sitios tambien se usaron para muestrear. For this study, we joined data from two overlapping (both in space and time) large-scale camera-trap surveys developed in the area between
2013 and 2014. In total, we developed 274 sampling stations with an effort of 13,347 camera-trap days. To evaluate prey availability for jaguars and pumas at each camera trap site we generated an index based on a model that took into account prey specieś occupancy probability and the contribution of
each prey species to biomass consumption by the two felid species. The mean biomass contribution of each prey species for pumas and
jaguars was obtained from three previous studies developed in the region (Cascelli de Azevedo, 2008; Crawshaw, 1995). We only included
prey species that have contributed at least 5% to the total biomass consumed by the large felids in at least one of these studies.</t>
  </si>
  <si>
    <t xml:space="preserve">Se realizaron encuestas para evaluar el conflicto entre productores y puma (Puma concolor) y zorro colorado (Pseudalopex culpaeus smithersi). El 69% y 59% de los productores reportó pérdida de ganado por predación de puma y zorro, respectivamente. El estudio se llevó a cabo en las Sierras Grandes (31° 50’ S, 64° 52’ W), ubicadas en el oeste de la provincia de Córdoba (centro de Argentina). Para evaluar el conflicto entre productores y los carnívoros más grandes, se utilizaron encuestas como herramientas para generar información acerca de la interacción humanos-carnívoros. El objetivo del estudio fue describir el conflicto carnívoros-humanos, en base a las características productivas, conocimiento de los carnívoros, causas de pérdidas de ganado y percepción de los productores luego de la creación del parque nacional. En 1996, se creó en la porción central de las Sierras Grandes (Pampa de Achala) el Parque Nacional Quebrada del Condorito (36.737 ha, en adelante parque), el que se encuentra rodeado por la Reserva Hídrica Provincial de Achala (146.000 ha, en adelante reserva) donde se continúa con las prácticas tradicionales de ganadería. Durante el año 2004 se realizaron encuestas a 38 pequeños productores que poseen sus animales dentro del parque (convenios), en los alrededores del mismo y hacia el norte de la reserva (Mapa 1). Se desarrollaron entrevistas personales semiestructuradas, en base a un listado fijo de preguntas de tipo abierto y cerrado (Sabino, 1996). En las encuestas se solicitó información de las características productivas del campo (nombre,
superficie, ubicación, cantidad y tipo de ganado). Conocimiento que poseen de los carnívoros que frecuentan su campo (identificación de especies, época del año en que se los observa). Circunstancias de pérdida de ganado doméstico (motivos e identificación de las causas de muerte, época de mayor daño o mortandad, cantidad de pérdidas), descripción de los métodos de control que utilizan contra los predadores, tipos de control que
conocen y cuáles proponen para ser utilizados. Y finalmente, se les solicitó información sobre la percepción que poseían del conflicto antes y después de la creación del parque. </t>
  </si>
  <si>
    <t>Para obtener un panorama del conflicto entre el hombre y el puma (Puma concolor cabrerae) en el Distrito del Caldén, Región del Espinal, Argentina, se realizaron 22 encuestas a dueños/encargados de establecimientos agropecuarios entre noviembre de 2010 y diciembre de 2011. El área en donde se efectuó el presente estudio abarca parte del extremo sur del distrito del Caldén (Tabla 1; Mapas 1 y 2). La información obtenida proviene de los Departamentos de Hucal y Caleu Caleu en el sudeste de la provincia de La Pampa y de los de Púan y Villarino en el sudoeste de la provincia de Buenos Aires. Estos Departamentos delimitan amplias superficies, conservan importantes áreas de bosques nativos (ver Tabla1; Foto 1) y tienen una baja densidad de población humana. Este estudio se basó en la realización de encuestas a productores (Foto 5) con la finalidad de obtener información sobre: 1) presencia, episodios de depredación, cuantificación de pérdidas de hacienda atribuidas a pumas y muertes de pumas por los pobladores, 2) tipo de medidas adoptadas por los Eaps para prevenir ataques y para controlar/combatir la especie y 3) percepciones acerca de a) fluctuaciones en la abundancia del puma en la última década, b) la importancia dada a las pérdidas de ganado y c) la consideración del puma como plaga. De estos temas, se requirió a los productores información del
último año (a partir del momento de la encuesta). Algunos encuestados brindaron datos sobre la especie
en campos vecinos, presencia de especies-presa del puma y sobre antecedentes de depredación y de pumas muertos en represalia (Tabla 2). En tres viajes previos a los caldenales del Departamento de Villarino y Púan realizados en 2008 y 2009, uno de los autores (EDL), efectuó entrevistas (informales, sin el empleo
de una encuesta) a personal de Eaps (ver Mapa 2), obteniendo datos sobre la presencia e interacción entre
hombres y pumas. Se consideró incluirlos en una sección de este trabajo (Tabla 2) por considerarlos de interés y complementarios a los del área de estudio.</t>
  </si>
  <si>
    <t>Examinamos la dieta de dos carnívoros simpátricos (puma Puma concolor y zorro colorado Pseudalopex culpaeus smithersi) 
y evaluamos la importancia de los roedores en términos energéticos, ya que los métodos tradicionales tienden a ser limitados. El estudio se realizó en Pampa de Achala: Desde 1996, existe el Parque Nacional Quebrada del Condorito (36.737 ha, en adelante parque), donde se removió casi la totalidad del ganado doméstico (vacuno y ovino) presente en años anteriores, y solo existe ganado vacuno adulto para controlar el crecimiento excesivo de los pajonales (manejo supervisado). También, se reintrodujo un número bajo de guanacos (actualmente de unos 20 animales) en el corazón del parque pero que representa una presa poco accesible por su baja disponibilidad. Rodeando al parque, se encuentra la Reserva Hídrica Provincial de Achala (146.000 ha, en adelante reserva), donde la principal actividad económica desde el siglo XVII es la crianza de ganado doméstico (vacuno, ovino, caprino,equino). La composición de la dieta de pumas y zorros colorados fue descripta a largo plazo durante el período 2003-2008 (Pia, 2013b), a excepción de la dieta de puma fuera del parque que solo fue descripta para los años 2007 y 2008 (Pia, 2011). También, en el año 2000 se evaluó el efecto del ganado doméstico sobre la dieta y selección de presas por parte del zorro colorado de Achala (Pia et al., 2003). Para estimar los requerimientos energéticos de éstos carnívoros, y la relación entre lo que ingieren y necesitan, se siguió el método propuesto por Mukherjee et al. (2004). De este modo, se evaluó la relación entre la energía necesaria por cada carnívoro y sus hábitos alimentarios en ambos contextos de disponibilidad de presas (PNQC y RHPA). Los roedores pequeños representan la mayor parte de
la dieta de presas consumidas por puma y zorro colorado. La composición de la dieta se describe en una serie
de trabajos realizados con anterioridad en el área de estudio, y fueron utilizados para los análisis del presente
trabajo (Pia et al., 2003; Pia, 2011; Pia, 2013b).</t>
  </si>
  <si>
    <t>El objetivo original de la obra fue poner a disposición de la comunidad científica, el
estado actual del conocimiento de los mamíferos de Argentina, desde la óptica y conocimiento
de los especialistas nacionales, quienes debían resumir la información de las especies
reconocidas hasta el momento, la taxonomía que debe utilizarse y las distribuciones de cada una. Es una pbra de Sistematica y Distribucion.</t>
  </si>
  <si>
    <t>We conducted our study in Pocho Department, located in the west of the province of Córdoba, Argentina. The present work is based on a study carried out on hunting (Tamburini 2016; Tamburini and Cáceres 2017), in which we interviewed 40 adult men of 25 to
77 years of age, between 2010 and 2012. Different perceptions of wildlife are usually involved in decision-making processes on the use of environmental commons and in human choices; therefore, knowing how people value nature can enhance our understanding about human-wildlife relationships. We propose to broaden the concept of cultural value by considering the trade-offs between positive and negative nature’s contributions to people (NCP), including trade-offs influenced by near-past contexts. Field work was conducted with inhabitants of a rural community of the Dry Chaco of Argentina, aiming at knowing the importance of fauna in people´s lives. Our overall goal is to broaden the assessment of cultural importance to find the best way to represent how the rural people of the Dry Chaco of Córdoba (Argentina) value local fauna. Drawing upon people’s local ecological knowledge
about wildlife, we pose the following research questions: a) What place does each species of wildlife occupy in the cognition of this social group?; b) How does the cultural importance of species vary when different NCP categories (material and immaterial, and positive and negative values) are considered in the calculations?; c) Does the cultural importance and cognitive salience indexes explain the same aspects about wildlife?, are these indexes redundant? In this work, we propose a methodological exercise that seeks to shed light on the difficult task of assigning values to nature from local people’s point of view, and to find the best way to represent it.</t>
  </si>
  <si>
    <t>Our survey covered an area of c. 240,000 km2 of the north_x0002_ern Argentine Chaco, covering parts of Salta, Formosa, Chaco and Santiago del Estero Provinces. Local people
generally hold negative attitudes towards large carnivores that prey upon livestock (Kellert, 1996; Kellert et al., 1996).
For these reasons, we assessed local people’s perceptions and reactions towards jaguar presence. We carried out our surveys from 1997 to 2003, visiting different parts of the study area .20 times, each time for 30–90 days. We collected information on jaguar presence mainly through interviews with local people (400), other researchers (9), park rangers (11) and personnel of provincial wildlife agencies (3).We interviewed local people from rural areas, most of whom (95%) were mestizo peasants. Information was considered reliable when there was consistency among different informants, and interviewees demonstrated ability to
differentiate between tracks of jaguars and pumas Puma concolor.We recorded six reliable reports of jaguars preying on cattle during our fieldwork, of which only one was a case of repeated attacks. In contrast, most interviewees (72%) reported predation of goats by pumas at least once per year, often losing many goats in each predation event.</t>
  </si>
  <si>
    <t>Review</t>
  </si>
  <si>
    <t>In this paper, we present a summary of our results after ten years of actualistic studies in the Pampas. Our actualistic studies are carried out in the plains and coastal areas of inter-sierra grasslands and the Tandilia hills of the Pampas region of Argentina. Carnivore modifications are frequent in many archaeological sites in the Pampas region, however, few actualistic models exist for the area which permit evaluating the significance of these agents. For this reason, since 2010 several feeding experiments with native Pampean carnivores (Geoffroy's cat, Pampas fox, puma, Lesser grison, Hog-nosed skunk) have been conducted in a local zoo to generate a model of destructive behavior for these animals on small preys. Between 2000 and 2006, fieldwork was carried out in the north of the Province of Río Negro (Argentina), where 158 guanaco carcasses were registered by various causes of death (e.g. poachers, puma, accidents with fences) (Kaufmann, 2009).</t>
  </si>
  <si>
    <t>Inspired by real scenarios in Northern Patagonia, we analyze a mathematical model of a simple trophic web with two herbivores and one predator. The studied situations represent a common practice in the steppes of Argentine Patagonia, where livestock are raised in a semi-wild state, either on the open range or enclosed, coexisting with competitors and predators. In the present work, the competing herbivores represent sheep and guanacos, while the preda_x0002_tor is associated with the puma. Our intention is to advance towards the modeling of trophic web complexity in successive approximations. In this paper we take a first step in this direction: modeling a predator-prey-competition system in environments subjected to disturbances.
We present as a case study the dynamics of a simple trophic web. As a paradigm of a more complex ecosystem, we analyze here the case of a single predator and two competing preys in the Patagonian steppe. Specifically, we focus on two native species: puma (Puma concolor, a carnivore) and guanaco (Lama guanicoe, a camelid), and on sheep (Ovis aries) as an introduced competitor to the native herbivore and further prey of the pumas. This system is the result of a long sequence of ecological and historical events that we briefly
outline below. We perform numerical simulations of spatially extended metapopulations assemblages of the system, which allow us to incorporate the effects of habitat heterogeneity and destruction. The numerical results are compared with those obtained from mean field calculations. We find that the model provides a good theoretical framework in several situations, including the control of the wild populations that the ranchers exert to different extent. Furthermore, the present formulation incorporates new terms in previously analyzed models, that help to reveal the important effects due to the heterogeneous nature of the system. In many situations of conflict between production and conservation, it is
difficult to make ecologically right decisions in terms of sustainability if the variables are taken separately, ignoring their interactions. We believe that our results highlight the importance of mathematical models in the decision-making process, and constitute a valuable contribution for the theoretical framework of interacting metapopulations</t>
  </si>
  <si>
    <r>
      <rPr>
        <sz val="8"/>
        <color theme="1"/>
        <rFont val="Arial"/>
        <family val="2"/>
      </rPr>
      <t xml:space="preserve">Through the analysis of habitat use in free-ranging, sympatric guanacos Lama guanicoe (Müller, 1776) and vicuñas Vicugna vicugna (Molina, 1782), we tested whether spatial segregation between the two species occurred in a high-altitude (4000-5000 m) Andean ecosystem, North-Eastern Argentina. Cuenca de la Laguna Verde, Catamarca.  Puma presence was recorded in only one of the two summers when data were recorded. Therefore, we also tested the effects of predation risk on camelid habitat use and overlap. Data were recorded during two expeditions carried out in Jan 1995 and Feb 1996 in the North-Eastern Argentina Andes. On the base of the tracks we found, in 1996, our study area was used by at least an adult puma and an adult (likely a female) with a kitten, while puma presence was not recorded in 1995 (L. Soler and M. Lucherini, in prep.). This was the main evident difference between the two years, since no variation apparently occurred in the vegetation. This gave us a chance to test the effects of predation risk on camelid habitat use and on the spatial niche overlap, through the comparison of the data from the two years. </t>
    </r>
    <r>
      <rPr>
        <sz val="8"/>
        <color rgb="FFFF0000"/>
        <rFont val="Arial"/>
        <family val="2"/>
      </rPr>
      <t>Usan datos de la presencia de puma en esa zona de dos trabajos anteriores?</t>
    </r>
    <r>
      <rPr>
        <sz val="8"/>
        <color theme="1"/>
        <rFont val="Arial"/>
        <family val="2"/>
      </rPr>
      <t xml:space="preserve"> Two predictions have been made to test the hypothesis that the variation in habitat use between 1995 and 1996 was related to puma presence, (a) The change in habitat choice would reduce predation risk. Almost all our results showed a trend towards the predicted direction. The values of the predation risk index tended to be lower in 1996 than 1995 for all groups but vicuña families (b) Since puma predation concentrated in the areas in close proximity to rivers, puma presence is expected to have the most conspicuous effect on the groups which, in 1995, used more frequently these areas, and to induce a decrease in the use of these areas. In 1995, guanaco bachelors and families and vicuña bachelors were observed in the areas lying at less than 100 m from a stream more frequently</t>
    </r>
  </si>
  <si>
    <t xml:space="preserve">Actualistic studies on mammalian carnivore taphonomy in southern South America are reviewed here, including pumas, small cats, foxes, and other, smaller carnivores. Los de puma son de Argentina. </t>
  </si>
  <si>
    <t>Since ancient times, humans have tried to explain
various phenomena through animal representations: in other words, animals signify
our own experience of the world. In this work, I theorize about metaphor, understood by Juri Lotman (1990: 44) as a way to build knowledge through different cultural languages. Due to cultural dynamics, metaphors move freely in synchrony and diachrony, enabling us to produce different metaphors on the basis of the same referent and to make visible different ideologies. From this point of view, animal metaphors produce similarity, displacement and substitution with nature, relating animalistic features to different subjects in certain social contexts. Between the domains of culture and nature, rhetorics could be interpreted as a mechanism of meaning-generation which constitutes textual encounters. In this regard, I argue that one possible view to the use of animal metaphors could be sought in the metaphorical consideration of the human being as a predator, associating the ecological notion with certain social behaviours. In this sense, ecosemiotics makes it possible to understand “how human culture interprets nature” in its textual representations (Nöth 2001: 73). From a methodological point of view, ecosemiotics allows to investigate how specific behaviours are a source of meaning: in other words, how through metaphors an alleged “animal manifestation” is appropriated by (translated into) various cultural texts. To illustrate this, I am interested in reviewing some features of predatory metaphors in certain texts of Argentinean culture that have caught my attention. it is interesting to consider how some natural predators become
objects of representation in textual configurations which can be interpreted as
cultural translations of this primitive “semiotic moment” (Martinelli 2010: 10). For
instance, it is possible to observe this signification through Latin American history
and particularly in Argentinean culture. In this sense, such examples can be found
especially in two species present throughout the American continent: the cougar
(‘puma concolor’ or ‘puma’ in Spanish) and the jaguar (‘pantheraoca’ or, as it is
known in South America, ‘yaguareté’). These are two carnivore felines, top predators
whose natural environments (the former in the mountain, the latter in the jungle) are located throughout the vast territory of Argentina and many other countries in
the vicinity. The cougar and the jaguar, often confused, have been objects of cult and admiration for the native civilizations. The
cultural signification of both predators has generated semiotic meanings that expand
into contemporaneity as a form in which human culture metaphorizes aggressiveness.</t>
  </si>
  <si>
    <t xml:space="preserve">In this context, the aimof this study was to analyze whether captive greater rheas receiving antipredator training maintained antipredator behaviors as well as to evaluate the efficacy of training by measuring survival after release into the wild. Entrenaron a dos grupos de Rheas en un zoologico de Cordoba: uno con un puma taxidermizado para ver el comportamiento antidepredador y otro sin el puma, con una silla. Eight individuals from the Antipredator Training group and
six from the Control group were equipped with CB-5 expansion
collars (Telonics, Mesa, Arizona, USA). All 20 greater
rheas were transported, maintaining the original group composition,
in conditioned vehicles as proposed by Navarro and
Martella (2011). The selected area was Estancia Las Dos
Hermanas Wildlife Refuge (33°40′S, 63°19′W), in Arias,
province of Córdoba (Argentina), 400 km away from the
zoo. Analizaron el comportamiento de entrenamiento. Y la supervivencia. A female from the Control group was killed by
poachers between 8 and 19 days post-release (dpr) and a male
of the same group had to be euthanized because of a fractured
leg due to a fall. Between 30 and 40 dpr, one Control male and
one male and one female from the Antipredator Training died
for dog attacks. The dead body of one Antipredator
Training male was found with signs of puma attack. Considering all released animals, and according to the
bone remains found, 50 % of deaths (n=10) were caused by
dog attack, 40 % (n=8) by poaching and only one by puma
attack. </t>
  </si>
  <si>
    <t>Population dynamics of the plains viscacha (Lagostomus maximus), a highly social burrowing rodent, were studied in desert scrub habitat of central Argentina from 1984 to 1991. The viscacha population declined between 1984 and 1987 from 96 to three individuals, and all but one of eight social groups went extinct. Our data provide support for both food shortage and predation as important factors in the population crash. Predation by mountain lions (Felis concolor) was high throughout the study. However, observations of mountain lions foraging in viscacha colonies increased during the decline of the viscacha population. Data were collected between March 1984 and May 1991 in Lihue Calel National Park, Departamento Lihue Calel, La Pampa Province, Argentina. Observational data and radio-telemetry indicate that predation, particularly by mountain lions, was high during this study. Nine of the 12 viscachas with radio-collars were eaten by mountain lions. Mountain lions were also observed chasing viscachas 10 times, resulting in one kill. During systematic behavioural observations, mountain lions were sighted 41 times, small cats
11 times, and foxes 37 times. Mountain lions were observed in ward 3 more frequently during the decline phase of the viscacha population than during the stable phase</t>
  </si>
  <si>
    <t xml:space="preserve">The late Quaternary megafauna extinctions reshaped species assemblages, yet we know little about  how extant obligate scavengers responded to this abrupt ecological change. To explore whether obligate scavengers persisted by depending on contemporary community linkages or via foraging fexibility, we tested the importance of the trophic interaction between pumas (Puma concolor) and native camelids (Vicugna vicugna and Lama guanicoe) for the persistence of Andean condors (Vultur gryphus) in southern South America, and compared the demographic history of three vultures in diferent continents. We sequenced and compiled mtDNA to reconstruct past population dynamics. Our results suggest that Andean condors increased in population size &gt;10 KYA, whereas vicuñas and pumas showed stable populations and guanacos a recent (&lt;10 KYA) demographic expansion, suggesting independent trajectories between specie. To test our predictions, we implemented three complementary analytical methods that infer past population dynamics from contempo_x0002_rary gene sequences. In particular, we sequenced mitochondrial (mtDNA) and nuclear loci (nDNA) of Andean condors and compiled available mtDNA sequences from GenBank to study changes in population size of pumas,  Andean condors, vicuñas, guanacos, California condors and white-backed vultures via neutrality tests, mismatch distributions, and Extended Bayesian Skyline Plot coalescent models (EBSP). We found independent historical demographic trajectories among pumas, condors and wild camelids in southern South America, and no support for the condor-puma-camelid being a historical relationship that allowed the persistence of Andean condors despite the loss of megafauna. Our results suggest that dietary plasticity of extant vulture lineages allowed them to thrive despite historical environmental changes. This dietary flexibility, however, is now detrimental as it enhances risk to toxicological compounds harbored by modern carrion resources.We targeted pumas dentro de Argentina y Chile. </t>
  </si>
  <si>
    <t>Puma</t>
  </si>
  <si>
    <t>Total</t>
  </si>
  <si>
    <t>total</t>
  </si>
  <si>
    <t>ecologia</t>
  </si>
  <si>
    <t>Ensamble</t>
  </si>
  <si>
    <t>dim. Humana</t>
  </si>
  <si>
    <t>Otros</t>
  </si>
  <si>
    <t>Revisión bibliográfica del puma (Puma concolor) en Argentina: un acercamiento a lo que se conoce y lo que queda por explorar en miras a su conservación</t>
  </si>
  <si>
    <t>Authors</t>
  </si>
  <si>
    <t>Article Title</t>
  </si>
  <si>
    <t>Publication Date</t>
  </si>
  <si>
    <t>Publication Year</t>
  </si>
  <si>
    <t>Source Title</t>
  </si>
  <si>
    <t>Document Type</t>
  </si>
  <si>
    <t>Author Keywords</t>
  </si>
  <si>
    <t>Keywords Plus</t>
  </si>
  <si>
    <t>Addresses</t>
  </si>
  <si>
    <t>Affiliations</t>
  </si>
  <si>
    <t>Email Addresses</t>
  </si>
  <si>
    <t>Publisher</t>
  </si>
  <si>
    <t>Journal Abbreviation</t>
  </si>
  <si>
    <t>DOI</t>
  </si>
  <si>
    <t>DOI Link</t>
  </si>
  <si>
    <t>Book DOI</t>
  </si>
  <si>
    <t>Early Access Date</t>
  </si>
  <si>
    <t>Number of Pages</t>
  </si>
  <si>
    <t>WoS Categories</t>
  </si>
  <si>
    <t>Web of Science Index</t>
  </si>
  <si>
    <t>Research Areas</t>
  </si>
  <si>
    <t>Alvarez, MC; Massigoge, A; González, ME; Kaufmann, CA; Scheifler, NA; Gutiérrez, MA</t>
  </si>
  <si>
    <t>Puma (Puma concolor) modifications on medium-sized mammals: Can its taphonomic signature be differentiated from other South American carnivores?</t>
  </si>
  <si>
    <t>The aim of this article is to characterize the taphonomic signature of puma (Puma concolor) on non-ingested bone assemblages of medium-sized mammals. We conducted an experiment in a biopark where two captive pumas were fed ten European rabbits (Oryctolagus cuniculus). The analysis of the remains showed a highly fragmented assemblage of skeletal remains, mainly dominated by skull fragments and complete distal bones of the limbs. The remains displayed a variety of tooth marks, with punctures ranging in size from 3 mm to 8 mm. We compared these results with similar experiments conducted with Pampas fox (Lycalopex gymnocercus) and Geoffroy's cat (Leopardus geoffroyi). Only minor differences were noted, such as the range of mark sizes and the specimens' medians. In conclusion, the three carnivores' taphonomic signatures are very similar regarding medium-sized prey and non-ingested samples. Future analysis, including the study of ingested remains and pit measurements, will deepen our understanding of the potential differences.</t>
  </si>
  <si>
    <t>APR</t>
  </si>
  <si>
    <t>JOURNAL OF ARCHAEOLOGICAL SCIENCE-REPORTS</t>
  </si>
  <si>
    <t>Article</t>
  </si>
  <si>
    <t>Experimental Taphonomy; Carnivore Damage; Archaeology; Paleoecology</t>
  </si>
  <si>
    <t>BONE MODIFICATION; NATIONAL-PARK; BUENOS-AIRES; FOOD-HABITS; REMAINS; PREY; AGENTS; SITE; GATHERERS; PATTERNS</t>
  </si>
  <si>
    <t>[Alvarez, Maria Clara; Massigoge, Agustina; Gonzalez, Mariela E.; Kaufmann, Cristian A.; Scheifler, Nahuel A.; Gutierrez, Maria A.] Univ Nacl Ctr Prov Buenos Aires, Fac Ciencias Sociales, Inst Invest Arqueol &amp; Paleontol Cuaternario Pampea, Olavarria, Buenos Aires, Argentina</t>
  </si>
  <si>
    <t>Comision Nacional de Energia Atomica (CNEA)</t>
  </si>
  <si>
    <t>malvarez@soc.unicen.edu; amassigo@soc.unicen.edu.ar; mgonzalez@soc.unicen.edu.ar; ckaufman@soc.unicen.edu.ar; nscheifler@soc.unicen.edu.ar; mgutierr@soc.unicen.edu.ar</t>
  </si>
  <si>
    <t>ELSEVIER</t>
  </si>
  <si>
    <t>J ARCHAEOL SCI-REP</t>
  </si>
  <si>
    <t>10.1016/j.jasrep.2024.104422</t>
  </si>
  <si>
    <t>http://dx.doi.org/10.1016/j.jasrep.2024.104422</t>
  </si>
  <si>
    <t>Archaeology</t>
  </si>
  <si>
    <t>Arts &amp; Humanities Citation Index (A&amp;HCI)</t>
  </si>
  <si>
    <t>Gunski, RJ; Ojeda, DS; Ledesma, MA; Rosso, VO; Tura, V; Farias, NF; Torres, FP; Garnero, ADV</t>
  </si>
  <si>
    <t>Comparative cytogenetics in felids (Carnivora: Felidae): Leopardus wiedii, Panthera onca, Puma concolor and Felis catus</t>
  </si>
  <si>
    <t>This study aims to conduct a cytogenetic analysis on four South American feline species: the jaguar (Panthera onca), the puma (Puma concolor), the ocelot (Leopardus wiedii), and the domestic cat (Felis catus). We discovered that the jaguar and the puma mainly differ in their fundamental number of chromosomes. Furthermore, we observed a morphological difference in a pair of chromosomes between the jaguar and the domestic cat. This suggests that, over the course of evolution, there was a pericentric inversion in a pair of B4 group chromosomes, leading them to become part of the A group in the jaguar. When analyzing the puma, we noticed the presence of a fourth pair of chromosomes in the E group, along with a deletion in the F group. Additionally, we observed the presence of an additional pair of chromosomes in the C group in the ocelot. Another interesting aspect of the study was the location of nucleolar organizer regions (NORs) on the chromosomes. To elucidate the origin of other chromosome pairs, we employed chromosomal banding techniques, allowing us to better understand the evolution of the C3 pair in the Leopardus genus and the E4 pair in the Puma genus.</t>
  </si>
  <si>
    <t>JAN-FEB</t>
  </si>
  <si>
    <t>ARQUIVO BRASILEIRO DE MEDICINA VETERINARIA E ZOOTECNIA</t>
  </si>
  <si>
    <t>felidae; NOR banding; chromosome marker</t>
  </si>
  <si>
    <t>CHROMOSOME-BANDING PATTERNS; ORGANIZER REGIONS; DOMESTIC CAT; INTERRELATIONSHIPS; PHYLOGENY</t>
  </si>
  <si>
    <t>[Gunski, R. J.; Rosso, V. O.; Tura, V.; Farias, N. F.; Torres, F. P.; Garnero, A. D. V.] Univ Fed Pampa, Campus Sao Gabriel, Sao Gabriel, RS, Brazil; [Ojeda, D. S.; Ledesma, M. A.] Fdn Inst Leloir CONICET, Lab Expt Virol, Buenos Aires, Argentina; [Ojeda, D. S.] MEyRNR, El Puma Ecol Pk, Candelaria, Misiones, Argentina</t>
  </si>
  <si>
    <t>Universidade Federal do Pampa; Consejo Nacional de Investigaciones Cientificas y Tecnicas (CONICET); Leloir Institute</t>
  </si>
  <si>
    <t>ricardogunski@unipampa.edu.br</t>
  </si>
  <si>
    <t>ARQUIVO BRASILEIRO MEDICINA VETERINARIA ZOOTECNIA</t>
  </si>
  <si>
    <t>ARQ BRAS MED VET ZOO</t>
  </si>
  <si>
    <t>10.1590/1678-4162-13078</t>
  </si>
  <si>
    <t>http://dx.doi.org/10.1590/1678-4162-13078</t>
  </si>
  <si>
    <t>Veterinary Sciences</t>
  </si>
  <si>
    <t>Science Citation Index Expanded (SCI-EXPANDED)</t>
  </si>
  <si>
    <t>Monk, JD; Donadio, E; Smith, JA; Perrig, PL; Middleton, AD; Schmitz, OJ</t>
  </si>
  <si>
    <t>Animal carcass decomposition is an often-overlooked component of nutrient cycles. The importance of carcass decomposition for increasing nutrient availability has been demonstrated in several ecosystems, but impacts in arid lands are poorly understood. In a protected high desert landscape in Argentina, puma predation of vicunas is a main driver of carcass distribution. Here, we sampled puma kill sites across three habitats (plains, canyons, and meadows) to evaluate the impacts of vicuna carcass and stomach decomposition on soil and plant nutrients up to 5 years after carcass deposition. Soil beneath both carcasses and stomachs had significantly higher soil nutrient content than adjacent reference sites in arid, nutrient-poor plains and canyons, but not in moist, nutrient-rich meadows. Stomachs had greater effects on soil nutrients than carcasses. However, we did not detect higher plant N concentrations at kill sites. The biogeochemical effects of puma kills persisted for several years and increased over time, indicating that kills do not create ephemeral nutrient pulses, but can have lasting effects on the distribution of soil nutrients. Comparison to broader spatial patterns of predation risk reveals that puma predation of vicunas is more likely in nutrient-rich sites, but carcasses have the greatest effects on soil nutrients in nutrient-poor environments, such that carcasses increase localized heterogeneity by generating nutrient hotspots in less productive environments. Predation and carcass decomposition may thus be important overlooked factors influencing ecosystem functioning in arid environments.</t>
  </si>
  <si>
    <t>MAR</t>
  </si>
  <si>
    <t>carcasses; decomposition; predation; Puma concolor; Vicugna vicugna; high Andes; biogeochemical hotspots; nutrient cycling</t>
  </si>
  <si>
    <t>CARRION DECOMPOSITION; TROPHIC CASCADES; SOIL; NITROGEN; EXPLOITATION; HERBIVORES; STRENGTH; MODULATE; FOREST; PLANTS</t>
  </si>
  <si>
    <t>[Monk, Julia D.; Schmitz, Oswald J.] Yale Univ, Sch Environm, 370 Prospect St, New Haven, CT 06511 USA; [Monk, Julia D.; Middleton, Arthur D.] Univ Calif Berkeley, Dept Environm Sci Policy &amp; Management, 130 Hilgard Way, Berkeley, CA 94709 USA; [Donadio, Emiliano] Fdn Rewilding Argentina, Scalabrini Ortiz 3355 4J, RA-1425 Buenos Aires, Argentina; [Smith, Justine A.] Univ Calif Davis, Dept Wildlife Fish &amp; Conservat Biol, Davis, CA 95616 USA; [Perrig, Paula L.] Univ Nacl Comahue, INIBIOMA, CONICET, R8400FRF, San Carlos De Bariloche, Rio Negro, Argentina</t>
  </si>
  <si>
    <t>Yale University; University of California System; University of California Berkeley; University of California System; University of California Davis; Consejo Nacional de Investigaciones Cientificas y Tecnicas (CONICET); Universidad Nacional del Comahue</t>
  </si>
  <si>
    <t>julia.monk@berkeley.edu</t>
  </si>
  <si>
    <t>SPRINGER</t>
  </si>
  <si>
    <t>10.1007/s10021-023-00893-7</t>
  </si>
  <si>
    <t>http://dx.doi.org/10.1007/s10021-023-00893-7</t>
  </si>
  <si>
    <t>JAN 2024</t>
  </si>
  <si>
    <t>Environmental Sciences &amp; Ecology</t>
  </si>
  <si>
    <t>Monk, JD; Donadio, E; Gregorio, PF; Schmitz, OJ</t>
  </si>
  <si>
    <t>Large animals could be important drivers of spatial nutrient subsidies when they ingest resources in some habitats and release them in others, even moving nutrients against elevational gradients. In high Andean deserts, vicunas (Vicugna vicugna) move daily between nutrient-rich wet meadows, where there is abundant water and forage but high risk of predation by pumas (Puma concolor), and nutrient-poor open plains with lower risk of predation. In all habitats, vicunas defecate and urinate in communal latrines. We investigated how these latrines impacted soil and plant nutrient concentrations across three habitats in the Andean ecosystem (meadows, plains, and canyons) and used stable isotope analysis to explore the source of fecal nutrients in latrines. Latrine soils had higher concentrations of nitrogen, carbon, and other nutrients than did nonlatrine soils across all habitats. These inputs corresponded with an increase in plant quality (lower C:N) at latrine sites in plains and canyons, but not in meadows. Stable isotope mixing models suggest that similar to 7% of nutrients in plains latrines originated from vegetation in meadows, which is disproportionately higher than the relative proportion of meadow habitat (2.6%) in the study area. In contrast, similar to 68% of nutrients in meadow latrines appear to originate from plains and canyon vegetation, though these habitats made up nearly 98% of the study area. Vicuna diel movements thus appear to concentrate nutrients in latrines within habitats and to drive cross-habitat nutrient subsidies, with disproportionate transport from low-lying, nutrient-rich meadows to more elevated, nutrient-poor plains. When these results are scaled up to the landscape scale, the amount of nitrogen and phosphorus subsidized in soil at plains latrines was of the same order of magnitude as estimates of annual atmospheric nitrogen and phosphorus deposition for this region (albeit far more localized and patchy). Thus, vicuna-mediated nutrient redistribution and deposition appears to be an important process impacting ecosystem functioning in arid Andean environments, on par with other major inputs of nutrients to the system.</t>
  </si>
  <si>
    <t>ECOLOGY</t>
  </si>
  <si>
    <t>antipredator behavior; diel movement; high Andes; latrines; nutrient hotspots; Puma concolor; spatial subsidies; Vicugna vicugna</t>
  </si>
  <si>
    <t>LARGE HERBIVORES; META-ECOSYSTEMS; DYNAMICS; TERRESTRIAL; LANDSCAPE; NITROGEN; TRANSPORT; REDISTRIBUTION; CONSEQUENCES; PHOSPHORUS</t>
  </si>
  <si>
    <t>[Monk, Julia D.; Schmitz, Oswald J.] Yale Univ, Sch Environm, New Haven, CT 06511 USA; [Monk, Julia D.; Donadio, Emiliano] Fdn Rewilding Argentina, Buenos Aires, Argentina; [Gregorio, Pablo F.] Univ Nacl Comahue, Grp Invest Ecofisiol Fauna Silvestre, INIBIOMA, CONICET, San Martin, Argentina; [Monk, Julia D.] Univ Calif Berkeley, Dept Environm Sci Policy &amp; Management, Berkeley, CA USA</t>
  </si>
  <si>
    <t>Yale University; Universidad Nacional del Comahue; Consejo Nacional de Investigaciones Cientificas y Tecnicas (CONICET); University of California System; University of California Berkeley</t>
  </si>
  <si>
    <t>WILEY</t>
  </si>
  <si>
    <t>10.1002/ecy.4262</t>
  </si>
  <si>
    <t>http://dx.doi.org/10.1002/ecy.4262</t>
  </si>
  <si>
    <t>Ferretti, F; Lovari, S; Lucherini, M; Hayward, MW; Stephens, PA</t>
  </si>
  <si>
    <t>Continent-wide differences in diet breadth of large terrestrial carnivores: the effect of large prey and competitors</t>
  </si>
  <si>
    <t>Despite their importance for understanding consumer-resource dynamics, the dietary responses of large terrestrial predators to variations in prey richness and competition pressure are unclear. While a greater predator selectivity along with increasing prey abundance would be expected under an optimal foraging scenario, there is some evidence that predators may broaden their diet where there is a greater resource diversity. Furthermore, the use of large prey may be limited by increasing presence of competitors. We considered three widespread large carnivores (the grey wolf Canis lupus, the puma Puma concolor and the leopard Panthera pardus), whose distribution range encompasses different continents, with different communities of prey/competitors. We expected that the potential to modulate their use of large prey according to prey richness would vary according to different levels of potential competition. We collated data from more than 240 studies of the diets of wolf, puma and leopard to model whether the relationships between the diversity of used large prey (i.e. the Large Prey Index) and prey richness was modulated by carnivore richness, in different continents. The wolf showed an increase in the Large Prey Index with prey richness across its distribution range, where it is usually the apex predator in areas from which data are available. Conversely, the leopard showed this pattern in Asia, but not in Africa, where it often coexists with a greater array of potential competitors. For the puma, the Large Prey Index increased with prey richness throughout its distribution range, except in the areas where the larger and dominant jaguar also occurred. By emphasising the complex relationships between prey richness and predator diets, our results testify to the suppressive effects of larger competitors over the use of large prey by subordinate carnivores. Prey and competitor richness may influence predator diet. Dominant predators should encounter little competition in expanding their diet with increasing prey richness, whereas subordinate carnivores would be limited by competition. We considered the role of prey richness (i.e., the Large Prey Index) and carnivore richness in influencing the use of large prey by three large carnivores distributed across different continents, with different communities of prey/competitors. The wolf showed an increase in the Large Prey Index according to prey richness across Eurasia and North America, where it is often the apex predator. For the leopard, this pattern was observed only in Asia, but not in Africa, where it coexists with a greater array of potential competitors. For the puma, the Large Prey Index increased across the Americas, except in areas where the larger and dominant jaguar also occurred. Our results emphasise the complex relationships between prey richness and predator diet, and testify to the potential suppressive effects of larger competitors over the use of large prey by subordinate carnivores.image</t>
  </si>
  <si>
    <t>MAMMAL REVIEW</t>
  </si>
  <si>
    <t>Review; Early Access</t>
  </si>
  <si>
    <t>apex predators; competition; diet breadth; food habits; predator-prey relationships; prey diversity</t>
  </si>
  <si>
    <t>SPECIES RICHNESS; WILD PREY; LEOPARD; PREFERENCES; PREDATOR; TIGER; PRODUCTIVITY; COEXISTENCE; DIVERSITY; LIVESTOCK</t>
  </si>
  <si>
    <t>[Ferretti, Francesco; Lovari, Sandro] Univ Siena, Dept Life Sci, Res Unit Behav Ecol Ethol &amp; Wildlife Management, Via PA Mattioli 4, I-53100 Siena, Italy; [Ferretti, Francesco] Natl Biodivers Future Ctr, NBFC, I-90133 Palermo, Italy; [Lovari, Sandro] Maremma Nat Hist Museum, Str Corsini 5, I-58100 Grosseto, Italy; [Lucherini, Mauro] Univ Nacl, CONICET, Grp Ecol Comportamental Mamiferos, Grp Ecol Comportamental Mamiferos,Lab Fisiol Anim,, RA-8000 San Juan, Argentina; [Hayward, Matt W.] Univ Newcastle, Sch Environm &amp; Life Sci, Conservat Biol Res Grp, Callaghan, NSW 2308, Australia; [Hayward, Matt W.] Nelson Mandela Univ, Ctr African Conservat Ecol, Port Elizabeth, South Africa; [Stephens, Philip A.] Univ Durham, Dept Biosci, Conservat Ecol Grp, South Rd, Durham DH1 3LE, England</t>
  </si>
  <si>
    <t>University of Siena; Consejo Nacional de Investigaciones Cientificas y Tecnicas (CONICET); University of Newcastle; Nelson Mandela University; Durham University</t>
  </si>
  <si>
    <t>francesco.ferretti@unisi.it; sandro.lovari@gmail.com; lucherinima@yahoo.com; matthew.hayward@newcastle.edu.au; philip.stephens@durham.ac.uk</t>
  </si>
  <si>
    <t>MAMMAL REV</t>
  </si>
  <si>
    <t>10.1111/mam.12343</t>
  </si>
  <si>
    <t>http://dx.doi.org/10.1111/mam.12343</t>
  </si>
  <si>
    <t>Ecology; Zoology</t>
  </si>
  <si>
    <t>Environmental Sciences &amp; Ecology; Zoology</t>
  </si>
  <si>
    <t>Morales, NS; Catella, L; Barrientos, G</t>
  </si>
  <si>
    <t>Observaciones tafonómicas longitudinales de osamentas de guanaco en el Parque Provincial Ernesto Tornquist (provincia de Buenos Aires, Argentina): primeros resultados</t>
  </si>
  <si>
    <t>This paper presents the initial findings of a longitudinal study that began in 2016, aimed to analyze the taphonomic trajectories of guanaco bones in the Ernesto Tornquist Provincial Park (PPET), located in the central sector of the Ventania Ranges in the southwest of Buenos Aires province (Argentina). The sample consists of seven individuals deposited in different environments within the PPET, with varying degrees of disarticulation, dispersion, and burial. The text presents a detailed description of each case, including the methodology used for observation and data analysis. The observations provide relevant information about the impact of the different thanatic and taphonomic agents currently active in the study area. Specifically, the data obtained allow us to assess differences in decomposition rates, bone disarticulation, and dispersion of the remains compared to cases recorded in other geographical areas of the country.</t>
  </si>
  <si>
    <t>JAN-APR</t>
  </si>
  <si>
    <t>ARQUEOLOGIA</t>
  </si>
  <si>
    <t>Taphonomy; Camelids; Pampean Region; Spatial analysis; GIS</t>
  </si>
  <si>
    <t>TIERRA-DEL-FUEGO; LAMA-GUANICOE; PUMA-CONCOLOR; TAPHONOMIC OBSERVATIONS; BONE ASSEMBLAGES; DIAGENESIS; MORTALITY; TRANSPORT; WINTER; DEATH</t>
  </si>
  <si>
    <t>[Morales, Natalia S.; Catella, Luciana; Barrientos, Gustavo] Univ Nacl La Plata UNLP, Fac Ciencias Nat &amp; Museo, Div Antropol, Paseo Bosque S-N,CP B1900FWA, La Plata, Buenos Aires, Argentina; [Barrientos, Gustavo] Consejo Nacl Invest Cient &amp; Tecn, Consejo Nacl Invest Cient &amp; Tecn, Paseo Bosque S-N,CP B1900FWA, La Plata, Buenos Aires, Argentina</t>
  </si>
  <si>
    <t>National University of La Plata; Museo La Plata; Consejo Nacional de Investigaciones Cientificas y Tecnicas (CONICET)</t>
  </si>
  <si>
    <t>moralesnatalia@fcnym.unlp.edu.ar; catellaluciana@gmail.com; gustavbarrie@yahoo.com.ar</t>
  </si>
  <si>
    <t>INST ARQUEOLOGIA</t>
  </si>
  <si>
    <t>ARQUEOLOGIA-ARGENTIN</t>
  </si>
  <si>
    <t>10.34096/arqueologia.t30.n1.12657</t>
  </si>
  <si>
    <t>http://dx.doi.org/10.34096/arqueologia.t30.n1.12657</t>
  </si>
  <si>
    <t>Davis, CV; Rindel, DD</t>
  </si>
  <si>
    <t>Final Pleistocene faunal diversity, human processing and consumption in the central plateau of Santa Cruz, Argentina: Contributions from Cueva Túnel site</t>
  </si>
  <si>
    <t>In this work, we presented, analyzed and discussed the faunal variability corresponding to the final Pleistocene component (ca. 12.700-11.400 cal years BP) of Cueva T &amp; uacute;nel site (Argentine Patagonia). The information generated allowed us to determine that this site contains the greatest faunal diversity in the region for this period. The presence of various herbivores, carnivores and birds is recorded at the site, many of them extinct. Likewise, several species show evidence of human use, with the group of camelids (Lama guanicoe, Lama gracilis and Hemiauchenia paradoxa) being the most important in terms of consumption. Evidence of human use of other species such as foxes, pumas, birds and extinct horses was also recorded. This highlights that prey-predator relationships were not restricted only to extinct megafauna, but also involved species that still exist today. Likewise, it allows us to propose the complementary use of other animals along with the main prey, the camelids.</t>
  </si>
  <si>
    <t>SEP</t>
  </si>
  <si>
    <t>Extinct Megafauna; Anthropic modifications; Final Pleistocene; Patagonia</t>
  </si>
  <si>
    <t>HOLOCENE TRANSITION; SOUTH-AMERICA; TUNEL; PATAGONIA; CAMELIDS</t>
  </si>
  <si>
    <t>[Davis, Catalina Valiza; Rindel, Diego Damian.] CONICET Consejo Nacl Invest Cient &amp; Tecn, Buenos Aires, Argentina; [Davis, Catalina Valiza] Univ Nacl La Plata, Fac Ciencias Nat &amp; Museo, Div Arqueol, La Plata, Argentina; [Rindel, Diego Damian.] Univ Nacl La Plata, Fac Ciencias Nat &amp; Museo, Div Antropol, La Plata, Argentina</t>
  </si>
  <si>
    <t>Consejo Nacional de Investigaciones Cientificas y Tecnicas (CONICET); National University of La Plata; Museo La Plata; National University of La Plata; Museo La Plata</t>
  </si>
  <si>
    <t>catavaliza@hotmail.com; drindelarqueo@yahoo.com</t>
  </si>
  <si>
    <t>10.1016/j.jasrep.2024.104638</t>
  </si>
  <si>
    <t>http://dx.doi.org/10.1016/j.jasrep.2024.104638</t>
  </si>
  <si>
    <t>Bazzana, S; Beliera, JI; Serghiuta, D; Trottier, A</t>
  </si>
  <si>
    <t>Comparing Coupled Multiphysics Simulations of Pump-Driven Transients for a Pressurized Heavy Water Reactor</t>
  </si>
  <si>
    <t>Comparison of results for global responses predicted by different multiphysics simulations of benchmark problems may fail to reveal potentially significant local modeling issues. An examination of code interactions in coupled simulations can provide more information, which may help identify potential modeling issues that went unnoticed during verification (and validation) of the individual codes, or may call into question approximations otherwise deemed reasonable at the individual code level. We illustrate this challenge for the case of coupled neutronics/thermal-hydraulic transient simulations using one of the problems and contributed results documented in International Atomic Energy Agency TECDOC-1994. This recently published report documents the specifications of four numerical multiphysics pressurized heavy water reactor (PHWR) transient challenge problems and the results contributed by 10 participants. Our work is based on the pump rundown problem, where TECDOC-1994 suggests that differences in modeling and methods employed in thermal-hydraulics may be the dominant factor in the observed differences. We performed a more detailed assessment with two different multiphysics coupled computational frameworks using NESTLE-C/ARIANT and PUMA/RELAP-5. We also studied a pump seizure transient, a more challenging variant of the pump rundown transient. Several aspects were investigated: comparisons of standalone results, sensitivity to gap modeling, selection of boundary conditions at the pressurizer, and an examination of correlations used in ARIANT and RELAP-5. Our assessment goes beyond the results for global parameters and dives into details of predictions at the channel level. This paper briefly describes the PHWR pump rundown transient problem and a pump seizure variant, the computational methods employed, and the areas investigated, and discusses some selected results.</t>
  </si>
  <si>
    <t>2024 APR 13</t>
  </si>
  <si>
    <t>NUCLEAR SCIENCE AND ENGINEERING</t>
  </si>
  <si>
    <t>Article; Early Access</t>
  </si>
  <si>
    <t>PHWR; multiphysics neutronics; thermal-hydraulics; transient</t>
  </si>
  <si>
    <t>[Bazzana, Santiago; Beliera, Juan I.] Comis Nacl Energia Atom, Ave Gral Paz 1499, Villa Maipu, Buenos Aires, Argentina; [Serghiuta, Dumitru] Canadian Nucl Safety Commiss, Fuel &amp; Phys, 280 Slater St, Ottawa, ON, Canada; [Trottier, Alexandre] Canadian Nucl Labs, 286 Plant Rd, Chalk River, ON, Canada</t>
  </si>
  <si>
    <t>Comision Nacional de Energia Atomica (CNEA); Atomic Energy of Canada Limited</t>
  </si>
  <si>
    <t>alexandre.trottier@cnl.ca</t>
  </si>
  <si>
    <t>TAYLOR &amp; FRANCIS INC</t>
  </si>
  <si>
    <t>NUCL SCI ENG</t>
  </si>
  <si>
    <t>10.1080/00295639.2024.2331906</t>
  </si>
  <si>
    <t>http://dx.doi.org/10.1080/00295639.2024.2331906</t>
  </si>
  <si>
    <t>APR 2024</t>
  </si>
  <si>
    <t>Nuclear Science &amp; Technology</t>
  </si>
  <si>
    <t>Nanni, AS; Regolin, AL; Fernandez, PD; Giordano, AJ; Martello, F; Bailey, LL; Lucherini, M</t>
  </si>
  <si>
    <t>Woody cover and pasture within the surrounding matrix drive puma (Puma concolor) occupancy in agroecosystems of the Argentine Dry Chaco</t>
  </si>
  <si>
    <t>The puma (Puma concolor) is distributed over most vegetation types and elevation ranges, but is still sensitive to habitat loss and human persecution. Due to its large spatial requirements, pumas must persist in human-modified landscapes, where vegetation cover and prey availability can limit its occurrence. Few studies have assessed the suite of factors that may influence carnivore persistence in deforestation frontiers such as the Dry Chaco. We explored the influence of landscape structure, native prey availability, and local anthropogenic proxies on puma occupancy in Argentine Dry Chaco agroecosystems through a single-season occupancy framework based on camera-trap surveys. We used the results to predict puma occupancy for the ecoregion. Woody cover and the proportion of pasture within the surrounding matrix influenced puma occupancy: in areas with moderate to little woody cover, puma occupancy was negatively influenced by the proportion of pasture relative to cropland. Predicted puma occupancy probability was very high throughout half of the ecoregion. Our results corroborate the landscape-scale importance of woody cover for the puma in the Dry Chaco. However, the negative relation between puma occupancy and pasture dominance in areas with little woody cover could be suggesting potential negative interactions with humans, or seasonal variations in environmental condictions and resource availability that should be further explored.</t>
  </si>
  <si>
    <t>OCT</t>
  </si>
  <si>
    <t>JOURNAL FOR NATURE CONSERVATION</t>
  </si>
  <si>
    <t>Carnivore; Cougar; Forest; Fragmentation; Agriculture; Habitat use; Mountain lion; Matrix</t>
  </si>
  <si>
    <t>ACTIVITY PATTERNS; HABITAT USE; FOREST; CONFLICT; DENSITY; ECOLOGY; RANGE</t>
  </si>
  <si>
    <t>[Nanni, A. Sofia] UNT, Inst Ecol Reg, CONICET, Residencia Univ Horco Molle PC 4107, RA-4107 San Miguel De Tucuman, Argentina; [Nanni, A. Sofia] Univ Nacl Tucuman, Fac Ciencias Nat &amp; IML, RA-4000 San Miguel De Tucuman, Argentina; [Regolin, Andre Luis] Univ Fed Goias UFG, Dept Ecol, Inst Ciencias Biol, Goiania, GO, Brazil; [Fernandez, Pedro D.] Inst Nacl Tecnol Agr, Inst Invest Anim Chaco Semiarido, Chanar Pozo S-N, RA-4113 San Miguel De Tucuman, Argentina; [Giordano, Anthony J.] SPECIES Soc Preservat Endangered Carnivores &amp; Int, Ventura, CA 93006 USA; [Martello, Felipe] Vale Technol Inst Sustainable Dev, Rua Boaventura Silva 955, BR-66055090 Belem, Para, Brazil; [Bailey, Larissa L.] Colorado State Univ, Grad Degree Program Ecol, Dept Fish Wildlife &amp; Conservat Biol, Ft Collins, CO USA; [Lucherini, Mauro] Univ Nacl Sur UNS, Dept Biol Bioquim &amp; Farm, Bahia Blanca, Argentina; [Lucherini, Mauro] Univ Nacl Sur UNS, GECM, Inst Ciencias Biol &amp; Biomed Sur INBIOSUR, CONICET, Bahia Blanca, Argentina</t>
  </si>
  <si>
    <t>Consejo Nacional de Investigaciones Cientificas y Tecnicas (CONICET); Universidad Nacional de Tucuman; Universidad Nacional de Tucuman; Universidade Federal de Goias; Instituto Nacional de Tecnologia Agropecuaria (INTA); Colorado State University; National University of the South; National University of the South; Consejo Nacional de Investigaciones Cientificas y Tecnicas (CONICET)</t>
  </si>
  <si>
    <t>sofiananni@gmail.com; andreregolin@gmail.com</t>
  </si>
  <si>
    <t>ELSEVIER GMBH</t>
  </si>
  <si>
    <t>J NAT CONSERV</t>
  </si>
  <si>
    <t>10.1016/j.jnc.2023.126475</t>
  </si>
  <si>
    <t>http://dx.doi.org/10.1016/j.jnc.2023.126475</t>
  </si>
  <si>
    <t>AUG 2023</t>
  </si>
  <si>
    <t>Biodiversity Conservation; Ecology</t>
  </si>
  <si>
    <t>Biodiversity &amp; Conservation; Environmental Sciences &amp; Ecology</t>
  </si>
  <si>
    <t>Gallo, O; Castillo, DF; Godinho, R; Casanave, EB</t>
  </si>
  <si>
    <t>Assessing landscape connectivity for South-Central Argentine pumas dispersing under genetic source-sink dynamics</t>
  </si>
  <si>
    <t>Context Identification of areas with high connectivity is crucial for large carnivores' management and conservation, especially where landscape has been modified by human activities. Partially under legal hunting control, south-central Argentine pumas (Puma concolor) have been described to be structured into two distinct groups with an inverse correlation between gene flow and hunting pressure. Objectives To further assess puma genetic structure and test whether isolation-by-distance and/or isolation-by-resistance could explain the previously reported putative correlation between gene flow and hunting pressure. Methods We explored spatial segregation of pumas by testing for hierarchical structure within previously identified clusters, genetic differentiation among sampling regions, and isolation-by-distance among individuals. Using a land cover resistance-based approach, we assessed landscape influence on puma connectivity to analyze landscape permeability between sampling sites. Results Our study added a third genetic group to the previously identified clusters, reporting significant genetic differentiation among sampling regions. We also observed a significant correlation among geographic and genetic distances, supporting genetic structure and gene flow pattern of connectivity. We identified a continuous high current flow across the landscape where shrublands are the primary habitat, whereas landscape permeability declined as grassland cover increases. Conclusions Genetic structure and gene flow among south-central Argentine pumas can be partially related to the landscape connectivity pattern observed in the area. These results are extremely important for puma conservation in the area because the identification of high-permeability linkage zones can now be used to gather ecological fine-scale data to support more appropriate conservation strategies, aiming to preserve important dispersal areas for this apex predator.</t>
  </si>
  <si>
    <t>LANDSCAPE ECOLOGY</t>
  </si>
  <si>
    <t>Hierarchical structure; Population connectivity; Metapopulation dynamics; Isolation-by-distance; Puma concolor; Landscape permeability</t>
  </si>
  <si>
    <t>LONG-DISTANCE DISPERSAL; MOUNTAIN LIONS; POPULATION-STRUCTURE; CIRCUIT-THEORY; COUGAR; CONCOLOR; FLOW; CONSERVATION; CARNIVORE; METAPOPULATION</t>
  </si>
  <si>
    <t>[Gallo, Orlando; Castillo, Diego F.; Casanave, Emma B.] Univ Nacl Sur, CONICET, Lab Genet Conservac GENCON, Inst Ciencias Biol &amp; Biomed INBIOSUR,Dept Biol Bio, RA-8000 San Juan, Bahia Blanca, Argentina; [Godinho, Raquel] CIBIOInBio Lab AssociadoUniv Porto, Ctr Invest Biodiversidade &amp; Recursos Genet, Campus Vairao, P-4485661 Vairao, Portugal; [Godinho, Raquel] Univ Porto, Fac Ciencias, Dept Biol, P-4099002 Porto, Portugal; [Godinho, Raquel] CIBIO, BIOPOLIS Program Genom Biodivers &amp; Land Planning, Campus Vairao, P-4485661 Vairao, Portugal</t>
  </si>
  <si>
    <t>National University of the South; Consejo Nacional de Investigaciones Cientificas y Tecnicas (CONICET); Universidade do Porto; Universidade do Porto; Universidade do Porto</t>
  </si>
  <si>
    <t>gallo.orl@gmail.com</t>
  </si>
  <si>
    <t>LANDSCAPE ECOL</t>
  </si>
  <si>
    <t>10.1007/s10980-022-01585-8</t>
  </si>
  <si>
    <t>http://dx.doi.org/10.1007/s10980-022-01585-8</t>
  </si>
  <si>
    <t>DEC 2022</t>
  </si>
  <si>
    <t>Ecology; Geography, Physical; Geosciences, Multidisciplinary</t>
  </si>
  <si>
    <t>Environmental Sciences &amp; Ecology; Physical Geography; Geology</t>
  </si>
  <si>
    <t>Arrabal, JP; Arce, LF; Macchiaroli, N; Kamenetzky, L</t>
  </si>
  <si>
    <t>Ecological and molecular associations between neotropical wild felids and Taenia (Cestoda: Taeniidae) in the Atlantic Forest: a new report for Taenia omissa</t>
  </si>
  <si>
    <t>Ecological associations between wild felids and parasites from the Taeniidae family are related to predator-prey interactions, where felids act as definitive hosts while their prey, herbivores and/or omnivores, act as intermediate hosts. In the Atlantic Forest, six neotropical felid species coexist in sympatry, but the ecological parasite-host interactions remain poorly studied. Taenia omissa is a tapeworm that parasitizes cougars (Puma concolor) as its only definitive host and their ungulate prey as intermediate hosts. The aim of this study was to identify tapeworms present in road-killed fauna using both molecular and morphological characteristics and their predator-prey relationship. Adult tapeworms found in a cougar, a jaguarundi (Herpailurus yagouaroundi), and two ocelots (Leopardus pardalis); and metacestodes found in a red brocket deer (Mazama americana) and a wild guinea pig (Cavia aperea) were analyzed. Through morphological analysis of rostellar hooks and molecular analysis of the mitochondrial genetic marker cox1, Taenia omissa adult individuals were identified in the cougar, and metacestodes in the red brocket deer, proving the existence of a full host-parasite life cycle in the Atlantic Forest region. This new report reveals the southernmost record of T. omissa and broadens its geographic distribution. In addition, isolates of the Taenia genus divergent from those described so far in molecular databases were reported and suggested a wild cycle that involves the jaguarundi and agouti (Dasyprocta asarae) as definitive and intermediate hosts, respectively. These results highlight the complexity of the tapeworm population in the region and the need to study it with both morphological and molecular approaches.</t>
  </si>
  <si>
    <t>DEC</t>
  </si>
  <si>
    <t>PARASITOLOGY RESEARCH</t>
  </si>
  <si>
    <t>Taenia omissa; Puma concolor; Host-parasite associations; Atlantic Forest; COX1</t>
  </si>
  <si>
    <t>WHITE-TAILED DEER; JAGUARUNDI PUMA-YAGOUAROUNDI; HELMINTH PARASITISM; PANTHERA-ONCA; GASTROINTESTINAL HELMINTHS; ODOCOILEUS-VIRGINIANUS; MORTALITY PATTERNS; FOOD-HABITS; RAIN-FOREST; CONCOLOR</t>
  </si>
  <si>
    <t>[Arrabal, Juan Pablo] Univ Nacl Misiones UNaM, Inst Biol Subtrop IBS, CONICET, Garupa, Argentina; [Arrabal, Juan Pablo] Asociac Civil Ctr Invest Bosque Atlantico CeIBA, Puerto Iguazu, Misiones, Argentina; [Arce, Lucas Federico] Univ Nacl La Plata, Fac Ciencias Med, Lab Biofis &amp; Biol Celular Prot Que Unen Lipidos, Inst Invest Bioquim La Plata Prof Doctor Rodolfo R, La Plata, Argentina; [Macchiaroli, Natalia; Kamenetzky, Laura] Univ Buenos Aires UBA, Fac Ciencias Exactas &amp; Nat, Dept Fisiol &amp; Biol Mol &amp; Celular, Lab Genomica &amp; Bioinformat Patogenos,Inst Biocienc, Buenos Aires, Argentina</t>
  </si>
  <si>
    <t>Consejo Nacional de Investigaciones Cientificas y Tecnicas (CONICET); National University of La Plata; University of Buenos Aires</t>
  </si>
  <si>
    <t>lauka@fbmc.fcen.uba.ar</t>
  </si>
  <si>
    <t>PARASITOL RES</t>
  </si>
  <si>
    <t>10.1007/s00436-023-07989-y</t>
  </si>
  <si>
    <t>http://dx.doi.org/10.1007/s00436-023-07989-y</t>
  </si>
  <si>
    <t>Martínez, JIZ; Iranzo, EC; Travaini, A; McNitt, DC; Mansilla, AP; Llanos, R; Kelly, MJ</t>
  </si>
  <si>
    <t>Puma density, habitat use, and activity patterns across a mosaic landscape of ranches, game reserves, and a protected area in central Argentina</t>
  </si>
  <si>
    <t>Human-carnivore conflict can lead to serious reduction and even extirpation of top predators when management policies are inadequate or are absent. This is especially true in central Argentina where a few small protected areas are interspersed within a mosaic of ranches and game reserves. We used camera-trapping surveys and spatial mark-resight models, to reanalyze, estimate, and compare puma (Puma concolor) densities among these three different land-use types. We also used an occupancy modeling framework to determine drivers of puma habitat use. We used kernel density estimation to determine if land use altered puma daily activity patterns across sites. Puma density estimates (D &amp; PLUSMN; SE) in cattle ranches and one game reserve were lower (1.00 &amp; PLUSMN;0.36 and 1.38 &amp; PLUSMN;0.91 pumas per 100 km(2), respectively) than in the protected area (4.90 &amp; PLUSMN;1.51 pumas per 100 km(2)) but CIs were wide. Puma detection was the lowest in the game reserve. Puma habitat use increased strongly with vegetation cover and probability of detection was negatively influenced by cattle encounter rates. Pumas were mostly nocturnal with some crepuscular activity in ranches and game reserve, and cathemeral in the protected area. Our results suggest that pumas likely seek refuge in protected areas and relax timing of activity there, information relevant to management plans designed to prevent puma decline or extirpation in central Argentina.</t>
  </si>
  <si>
    <t>EUROPEAN JOURNAL OF WILDLIFE RESEARCH</t>
  </si>
  <si>
    <t>Activity patterns; Habitat use; Human interference; Land use patterns; Puma concolor; Density</t>
  </si>
  <si>
    <t>MARK-RESIGHT MODELS; CAMERA-TRAP; CONCOLOR; PREY; CONSERVATION; FOREST; CONFLICT; EXTINCTION; OVERLAP</t>
  </si>
  <si>
    <t>[Martinez, Juan I. Zanon I.] Univ Nacl Ctr Prov Buenos Aires, Inst Multidisciplinario Ecosistemas &amp; Desarrollo S, CONICET, Campus Univ,Paraje Arroyo Seco S-N, RA-7000 Tandil, Buenos Aires, Argentina; [Martinez, Juan I. Zanon I.; Iranzo, Esperanza C.] Univ Nacl La Pampa, Ctr Estudio &amp; Conservac Aves Rapaces Argentina, Ave Uruguay 151, RA-6300 Santa Rosa, La Pampa, Argentina; [Iranzo, Esperanza C.] Univ Autonoma Madrid, Dept Ecol, Terr Ecol Res Grp TEG UAM, Madrid, Spain; [Iranzo, Esperanza C.] Univ Austral Chile, Fac Ciencias Vet, Inst Ciencia Anim, Lab Manejo &amp; Conservac Vida Silvestre, Valdivia, Chile; [Iranzo, Esperanza C.] Univ Austral Chile, Fac Ciencias Vet, Programa Invest Aplicada Fauna Silvestre, Valdivia, Chile; [Travaini, Alejandro] Univ Nacl Patagonia Austral, Ctr Invest Puerto Deseado, CONICET, Ave Prefectura Naval S-N, RA-9050 Puerto Deseado, Santa Cruz, Argentina; [McNitt, David C.] Bird Conservancy Rockies, Private Lands Wildlife Biologist, Woodland Pk, CO 80863 USA; [Mansilla, Ana P.] Univ Nacl La Pampa, Inst Ciencias Tierra &amp; Ambientales La Pampa INCITA, Mendoza 109, RA-6300 Santa Rosa, La Pampa, Argentina; [Llanos, Romina] CCT CONICET CENPAT, Inst Patagon Ciencias Sociales &amp; Humanas, Bvd Brown 2915, RA-9120 Puerto Madryn, Chubut, Argentina; [Kelly, Marcella J.] Virginia Tech, Dept Fish &amp; Wildlife Conservat, 146 Cheatham Hall, Blacksburg, VA 24061 USA</t>
  </si>
  <si>
    <t>Comision Nacional de Energia Atomica (CNEA); Consejo Nacional de Investigaciones Cientificas y Tecnicas (CONICET); Autonomous University of Madrid; Universidad Austral de Chile; Universidad Austral de Chile; Universidad Nacional de la Patagonia San Juan Bosco; Consejo Nacional de Investigaciones Cientificas y Tecnicas (CONICET); Centro Nacional Patagonico (CENPAT); Virginia Polytechnic Institute &amp; State University</t>
  </si>
  <si>
    <t>jzanon@conicet.gov.ar</t>
  </si>
  <si>
    <t>EUR J WILDLIFE RES</t>
  </si>
  <si>
    <t>10.1007/s10344-023-01717-8</t>
  </si>
  <si>
    <t>http://dx.doi.org/10.1007/s10344-023-01717-8</t>
  </si>
  <si>
    <t>Serota, MW; Alarcón, PAE; Donadio, E; Middleton, AD</t>
  </si>
  <si>
    <t>The global loss of top predators has led to widespread changes in food webs. In Patagonia, it is hypothesized that local extirpations of terrestrial predators, including the puma (Puma concolor), has led to the expansion of Magellanic penguin (Spheniscus magellanicus) colonies across the Atlantic coast of Argentina. Interestingly, more recent wildlife conservation efforts in the region have led to an unexpected trophic link between pumas and penguins. Here, we used a camera trap array to assess this novel predator-prey relationship between pumas and penguins in Monte Le &amp; PRIME;on National Park (MLNP) over a three-month period. Pumas were detected 12.5 times more than any other mammalian predator and were detected on 95% of the days during our study period. We also observed 28 individual events of pumas preying upon penguins. Our work demonstrates a strong linkage between the marine and terrestrial ecosystem at MLNP. Puma predation of penguins may have widespread ecological implications including effects on puma and penguin abundance, changes in puma social behavior, and inter-specific competition among other prey items and carnivores in the park. We propose hypotheses and questions to investigate these potential outcomes.</t>
  </si>
  <si>
    <t>Marine subsidy; Predator recovery; Predator-prey; Puma concolor; Spheniscus magellanicus; Patagonia</t>
  </si>
  <si>
    <t>[Serota, Mitchell W.] Univ Calif Berkeley, Dept Environm Sci Policy &amp; Management, 130 Mulford Hall, Berkeley, CA 94720 USA; [Alarcon, Pablo A. E.] INIBIOMA Univ Comahue CONICET, 1250 Quintral, RA-8400 San Carlos De Bariloche, Argentina; [Alarcon, Pablo A. E.] Univ Comahue, Dept Ecol, 1250 Quintral, RA-8400 San Carlos De Bariloche, Argentina; [Donadio, Emiliano] Fdn Rewilding Argentina, Raul Scalabrini Ortiz 3355, RA-1425 Buenos Aires, DF, Argentina</t>
  </si>
  <si>
    <t>University of California System; University of California Berkeley; Universidad Nacional del Comahue</t>
  </si>
  <si>
    <t>mitchell_serota@berkeley.edu</t>
  </si>
  <si>
    <t>10.1016/j.fooweb.2023.e00290</t>
  </si>
  <si>
    <t>http://dx.doi.org/10.1016/j.fooweb.2023.e00290</t>
  </si>
  <si>
    <t>Alvarez, MC; Kaufmann, CA; Massigoge, A; Alcaraz, AP; Ochoa, A; Gatica, A</t>
  </si>
  <si>
    <t>Taphonomic Signature and Diet of Puma (Puma concolor): Study of Bones Recovered in Scats from Sierra de las Quijadas National Park (San Luis, Central Argentina)</t>
  </si>
  <si>
    <t>Carnivorous mammals are significant contributors to the formation of the fossil record; they transport, accumulate, destroy and modify the skeletal remains of several kinds of vertebrates. In particular, the puma is one of the top predators in the Americas and can interact with prey of different sizes. However, naturalistic research on bone remains ingested by this feline are still scarce. This article aims to provide data that helps characterise the puma's taphonomic signature and add information about its diet. We present and discuss the results of the analysis of bones recovered in puma scats collected in Sierra de las Quijadas National Park, province of San Luis, Argentina. This analysis indicates a high taxonomic richness dominated by medium-sized taxa, particularly Dolichotis. The skeletal remains are highly fragmented, most show gastric digestion of varying intensity, while a low percentage exhibit tooth marks. This study is helpful for its application in the Americas, where puma has a wide distribution. It can also be relevant as an analog in other parts of the world where big cats have lived in the past.</t>
  </si>
  <si>
    <t>HISTORICAL BIOLOGY</t>
  </si>
  <si>
    <t>Carnivore Taphonomy; Scats; Top Predator; Ingested Bones; Puma Taphonomic Signature</t>
  </si>
  <si>
    <t>CARNIVORE TAXA; FOOD-HABITS; PLEISTOCENE; PREY; ASSEMBLAGE; REMAINS; PATTERNS; FELIDAE; AGENTS; DAMAGE</t>
  </si>
  <si>
    <t>[Alvarez, Maria Clara; Kaufmann, Cristian A.; Massigoge, Agustina; Alcaraz, Ana Paula] Univ Nacl Ctr Prov Buenos Aires UNCPBA, Fac Ciencias Sociales, INCUAPA, UNCPBA CONICET, Buenos Aires, DF, Argentina; [Ochoa, Ana; Gatica, Ailin] Consejo Nacl Invest Cient &amp; Tecn, Inst Multidisciplinario Invest Biol, Fac Quim Bioquim &amp; Farm UNSL, San Luis, Argentina</t>
  </si>
  <si>
    <t>Universidad Nacional de San Luis; Consejo Nacional de Investigaciones Cientificas y Tecnicas (CONICET)</t>
  </si>
  <si>
    <t>maca_alvarez@yahoo.com.ar</t>
  </si>
  <si>
    <t>TAYLOR &amp; FRANCIS LTD</t>
  </si>
  <si>
    <t>HIST BIOL</t>
  </si>
  <si>
    <t>10.1080/08912963.2022.2132158</t>
  </si>
  <si>
    <t>http://dx.doi.org/10.1080/08912963.2022.2132158</t>
  </si>
  <si>
    <t>Biology; Paleontology</t>
  </si>
  <si>
    <t>Life Sciences &amp; Biomedicine - Other Topics; Paleontology</t>
  </si>
  <si>
    <t>Molina, FJ; Smith, JA; Donadio, E; Middleton, AD; Pauli, JN; Goheen, JR</t>
  </si>
  <si>
    <t>Prey often induce antipredator behaviors when balancing food acquisition against safety. The starvation-predation hypothesis (SPH) posits that, during food shortages, the risk of starvation requires prey to forego antipredator behavior to increase feeding rates. Such shifts in antipredator behavior may further increase the risk of predation and therefore kill rates by predators. We tested the SPH and its consequences for kill rates in a single large prey, single large predator system. In the Argentine Andes, we evaluated whether risk avoidance by vicunas (Vicugna vicugna) decreased during periods of food scarcity. From three years of GPS relocations collected simultaneously from vicunas and pumas (Puma concolor), resource selection functions revealed that vicunas increased their exposure to pumas during nongrowing seasons by reducing the avoidance of canyons and increasing selection for meadows, both of which offer more food of higher quality than relatively safe plains. However, and despite vicunas becoming more risk-prone during nongrowing seasons, kill rates by pumas did not change between growing and nongrowing seasons. Contrary to evidence from mesocosm experiments, relaxation of antipredator behavior by prey did not translate into increased kill rates by predators. Our results enhance understanding of the interplay between food limitation and predator-prey interactions within ecosystems and may improve ecologists' ability to predict when and where behaviorally mediated trophic cascades are more likely to occur.</t>
  </si>
  <si>
    <t>NOV</t>
  </si>
  <si>
    <t>ambush predator; habitat selection; predation risk; Puma concolor; risk effects; seasonality; ungulate; Vicugna vicugna</t>
  </si>
  <si>
    <t>TROPHIC CASCADES; ECOLOGY; BEHAVIOR; MORTALITY; SIZE; FEAR; CONSEQUENCES; COMMUNITIES; LANDSCAPE; RESPONSES</t>
  </si>
  <si>
    <t>[Molina, Francisco J.; Goheen, Jacob R.] Univ Wyoming, Program Ecol, Laramie, WY 82071 USA; [Molina, Francisco J.; Goheen, Jacob R.] Univ Wyoming, Dept Zool &amp; Physiol, Laramie, WY 82071 USA; [Smith, Justine A.] Univ Calif Davis, Dept Wildlife Fish &amp; Conservat Biol, Davis, CA USA; [Donadio, Emiliano] Fdn Rewilding Argentina, Antiguos, Argentina; [Middleton, Arthur D.] Univ Calif Berkeley, Dept Environm Sci Policy &amp; Management, Berkeley, CA USA; [Pauli, Jonathan N.] Univ Wisconsin, Dept Forest &amp; Wildlife Ecol, Madison, WI USA</t>
  </si>
  <si>
    <t>University of Wyoming; University of Wyoming; University of California System; University of California Davis; University of California System; University of California Berkeley; University of Wisconsin System; University of Wisconsin Madison</t>
  </si>
  <si>
    <t>franchomolina@gmail.com</t>
  </si>
  <si>
    <t>10.1002/ecs2.4701</t>
  </si>
  <si>
    <t>http://dx.doi.org/10.1002/ecs2.4701</t>
  </si>
  <si>
    <t>Perrig, PL; Lambertucci, SA; Donadio, E; Smith, JA; Middleton, AD; Pauli, JN</t>
  </si>
  <si>
    <t>The effects of predation risk on prey populations have been studied extensively; yet, how risk is manifested in a trophically linked guild-scavengers-has been overlooked. Risk could be particularly consequential for obligate scavengers that are vulnerable while foraging and rely on carrion provisioned by, and shared with, apex predators. We investigated whether Andean condors (Vultur gryphus) respond to predation risk in a landscape where the main source of carrion are camelids killed by pumas (Puma concolor). We hypothesized that condors would exhibit different behavioral responses to predation risk while they search, encounter, and exploit carrion. We explored condor habitat selection while flying by tracking nine birds with satellite transmitters and monitored via camera traps 41 natural carcasses and 25 experimental carrion stations. We found that condors searched for carrion in areas with a high probability of occurrence of puma kills. However, condors avoided exploiting carrion in areas featuring tall vegetation and steep slopes-selected by pumas to stalk prey-suggesting that condors manage risk primarily through the identification of safe foraging sites prior to landing. Our finding that condors avoided foraging near stalking cover for pumas highlights the importance of risk effects beyond predator-prey interactions, particularly for obligate scavengers.</t>
  </si>
  <si>
    <t>FEB</t>
  </si>
  <si>
    <t>antipredator behavior; carrion; high Andes; predation risk; scavenging; vultures</t>
  </si>
  <si>
    <t>TROPHIC CASCADES; PREDATION; VULTURES; DISTURBANCE; BEHAVIOR; FOOD</t>
  </si>
  <si>
    <t>[Perrig, Paula L.; Lambertucci, Sergio A.] Univ Nacl Comahue CONICET, Grp Invest Biol Conservac, INIBIOMA, San Carlos De Bariloche, Argentina; [Perrig, Paula L.] Univ Wisconsin Madison, Dept Forest &amp; Wildlife Ecol, Madison, WI USA; [Donadio, Emiliano] Fdn Rewilding Argentina, Estancia Ascens, Los Antiguos, Argentina; [Smith, Justine A.] Univ Calif Davis, Dept Wildlife Fish &amp; Conservat Biol, Davis, CA USA; [Middleton, Arthur D.] Univ Calif Berkeley, Dept Environm Sci Policy &amp; Management, Berkeley, CA USA</t>
  </si>
  <si>
    <t>Consejo Nacional de Investigaciones Cientificas y Tecnicas (CONICET); Universidad Nacional del Comahue; University of Wisconsin System; University of Wisconsin Madison; University of California System; University of California Davis; University of California System; University of California Berkeley</t>
  </si>
  <si>
    <t>pperrig@comahue-conicet.gob.ar</t>
  </si>
  <si>
    <t>10.1002/ecy.3871</t>
  </si>
  <si>
    <t>http://dx.doi.org/10.1002/ecy.3871</t>
  </si>
  <si>
    <t>JAN 2023</t>
  </si>
  <si>
    <t>DeMatteo, KE; Escalante, OM; Alegre, DMI; Rinas, MA; Sotorres, D; Argülles, CF</t>
  </si>
  <si>
    <t>A multispecies corridor in a fragmented landscape: Evaluating effectiveness and identifying high-priority target areas</t>
  </si>
  <si>
    <t>While Misiones, Argentina contains one of the largest remnants of Upper Parana Atlantic Forest ecoregion, one of the world's biodiversity hotspots, only similar to 50% of this native forest is protected. Each protected area is at risk of becoming an island of native forest surrounded by a matrix of altered habitats due to ongoing land conversion. In an effort to maximize long-term connectivity between existing protected areas, DeMatteo [1] used a multifaceted cost analysis to determine the optimal location for the region's first multispecies corridor using noninvasive data on jaguars (Panthera onca), pumas (Puma concolor), ocelots (Leopardus pardalis), southern tiger cats (Leopardus guttulus), and bush dogs (Speothos venaticus). This work builds on this framework by integrating new field data that broadens the scope of species-specific data across the region's heterogeneous landscape, which varies in vegetation, disturbance, human proximity, and protective status. In addition, two different land use layers are compared across the distributions of the five carnivores, the overlap in their independent distributions, and their relationship to the multispecies corridor. Interpretation of these land use data to species-specific habitat suitability goes beyond DeMatteo [1], with a subdivision of suitability into marginal and optimal areas. This refined scale allows a reanalysis of key areas in the multispecies corridor, where connectivity was previously defined as at highly-at-risk, allowing for a more directed development of management strategies. These analyses and their interpretation extend beyond northern-central Misiones, as the threats are not unique to this region. The need to develop management strategies that balance human-wildlife needs will continue to grow as humans expand their footprint. The techniques applied in this analysis provide a way to identify key areas that require specific management strategies, either through restoration, protection, or a combination of both.</t>
  </si>
  <si>
    <t>APR 13</t>
  </si>
  <si>
    <t>HUMAN-CARNIVORE CONFLICT; JAGUARS PANTHERA-ONCA; PUMAS PUMA-CONCOLOR; ATLANTIC FOREST; ECOSYSTEM SERVICES; BIODIVERSITY CONSERVATION; STAKEHOLDER INVOLVEMENT; SPECIES DISTRIBUTIONS; SELECTING THRESHOLDS; HABITAT SELECTION</t>
  </si>
  <si>
    <t>[DeMatteo, Karen E.] Washington Univ, Dept Biol &amp; Environm Studies, St Louis, MO 63130 USA; [DeMatteo, Karen E.] St Louis Zoo, WildCare Inst, St Louis, MO 63110 USA; [Escalante, Orlando M.; Alegre, Daiana M. Ibanez; Sotorres, Delfina; Argulles, Carina F.] Univ Nacl Misiones UNaM, CONICET, IBS Nodo Posadas, Grp Invest Genet Aplicada GIGA, Posadas, Misiones, Argentina; [Escalante, Orlando M.; Sotorres, Delfina; Argulles, Carina F.] UNaM, Fac Ciencias Exactas, Dept Genet Quim &amp; Nat, Posadas, Misiones, Argentina; [Rinas, Miguel A.] Minist Ecol &amp; Recursos Nat Renovables, Posadas, Misiones, Argentina</t>
  </si>
  <si>
    <t>Washington University (WUSTL); Consejo Nacional de Investigaciones Cientificas y Tecnicas (CONICET)</t>
  </si>
  <si>
    <t>karendematteo@outlook.com</t>
  </si>
  <si>
    <t>PUBLIC LIBRARY SCIENCE</t>
  </si>
  <si>
    <t>10.1371/journal.pone.0283258</t>
  </si>
  <si>
    <t>http://dx.doi.org/10.1371/journal.pone.0283258</t>
  </si>
  <si>
    <t>Multidisciplinary Sciences</t>
  </si>
  <si>
    <t>Science &amp; Technology - Other Topics</t>
  </si>
  <si>
    <t>Manzuetti, A; Ubilla, M; Jones, W; Perea, D; Prevosti, FJ</t>
  </si>
  <si>
    <t>The ocelot Leopardus pardalis (Linnaeus, 1758) (Carnivora, Felidae) in the late Pleistocene of Uruguay</t>
  </si>
  <si>
    <t>The Felidae entered South America from North America during the Ensenadan Stage/Age (early to middle Pleistocene). For Uruguay, their fossil record is scarce but informative, although mostly of them correspond to large size felids (Smilodon, Panthera onca). In the present contribution, skull and mandibular remains are assigned, based on anatomical comparisons and numerical analyses, to Leopardus pardalis, which configure the first fossil record reliable documented of this feline in this country. These materials come from late Pleistocene rocks (the Sopas Formation) from northern Uruguay. Based on this remains, topics related to its palaeobiology and palaeoecology are discussed. In this way, during late Pleistocene in the territory of Uruguay, L. pardalis would have been the main predator on intermediate levels of the trophic chain, while supporting the possible development of dense and semi-open forest cover.</t>
  </si>
  <si>
    <t>JAN 2</t>
  </si>
  <si>
    <t>Leopardus pardalis; Sopas Formation; late Pleistocene; Uruguay</t>
  </si>
  <si>
    <t>JAGUAR PANTHERA-ONCA; PUMA PUMA-CONCOLOR; NORTHERN URUGUAY; DIETS; TIME</t>
  </si>
  <si>
    <t>[Manzuetti, Aldo; Ubilla, Martin; Perea, Daniel] Fac Ciencias UdelaR, Dept Paleontol, Montevideo, Uruguay; [Jones, Washington] Museo Nacl Hist Nat, Dept Paleontol, Montevideo, Uruguay; [Prevosti, Francisco J.] Univ Nacl La Rioja UNLaR, Museo Ciencias Antropol &amp; Nat, Larioja, Argentina; [Prevosti, Francisco J.] Consejo Nacl Invest Cient &amp; Tecn CONICET, Buenos Aires, DF, Argentina</t>
  </si>
  <si>
    <t>Universidad de la Republica, Uruguay; Consejo Nacional de Investigaciones Cientificas y Tecnicas (CONICET)</t>
  </si>
  <si>
    <t>aldomanzuetti@adinet.com.uy</t>
  </si>
  <si>
    <t>10.1080/08912963.2021.2023140</t>
  </si>
  <si>
    <t>http://dx.doi.org/10.1080/08912963.2021.2023140</t>
  </si>
  <si>
    <t>JAN 2022</t>
  </si>
  <si>
    <t>López, JM; Otaola, C; Giardina, M; Huczak, C; Cona, M; Albanese, S; Cuevas, MF; Campos, CM</t>
  </si>
  <si>
    <t>Neo-taphonomy of prey bones ingested by pumas in central western Argentina</t>
  </si>
  <si>
    <t>Pumas are American top predators that commonly frequent places that may also be inhabited by humans. With the aim of contributing to the evaluation of the accumulating processes and agents of vertebrate remains of archaeological and paleontological sites, we analyzed a modern puma scat-derived vertebrate bone assemblage from an area of the central Monte Desert, one of the most arid regions of South America. We evaluated the taphonomic signature of vertebrate remains recovered in such scats without discriminating among the different types of fauna, which strengthens this taphonomic contribution. Despite the high availability of domestic and exotic fauna from livestock fields in the surroundings of the area, the assemblage was dominated by typical native small and medium-sized fauna from xeric environments of the Monte biome. The armadillo Zaedyus pichiy was the most frequent taxon, followed by the caviid rodents Microcavia maenas and Galea leucoblephara, and the Tinamidae Eudromia elegans. The most remarkable taphonomic signatures are high breakage; a high proportion and degree of elements with evidence of digestion; and a low number of tooth marks. We find a good proportion of identifiable specimens, considering the previous assumptions on the extreme destruction of felid scat-derived vertebrate bone assemblages. A first assessment was made of specimens little known from a regional taphonomic perspective, such as armadillo osteoderms or bird remains. The taphonomic analysis of this multi-taxa accu-mulation enables a solid evaluation of vertebrate bone assemblages from archaeological and paleontological sites.</t>
  </si>
  <si>
    <t>Zooarchaeology; Predation; Taphonomy; Deserts; Carnivores; Paleoecology; Monte Desert</t>
  </si>
  <si>
    <t>MONTE DESERT; FOOD-HABITS; CONCOLOR CARNIVORA; OLDUVAI GORGE; BIRD BONES; FELIDAE; REMAINS; SITE; ACCUMULATIONS; REEVALUATION</t>
  </si>
  <si>
    <t>[Manuel Lopez, Jose] CCT CONICET Mendoza, Inst Argentino Invest Zonas Aridas IADIZA, Ave Ruiz Leal S-N,Parque Gen San Martin, RA-5500 Mendoza, Argentina; [Manuel Lopez, Jose; Otaola, Clara] Univ Nacl Cuyo, CCT CONICET Mendoza, Fac Filosofia &amp; Letras, Inst Arqueol &amp; Etnol, Ave Ruiz Leal S-N,Parque Gen San Martin, RA-5500 Mendoza, Argentina; [Otaola, Clara; Giardina, Miguel] CCT CONICET Mendoza, Inst Evoluc Ecol Histor &amp; Ambiente IDEVEA, Mendoza, Argentina; [Huczak, Carolina; Cona, Monica; Albanese, Soledad; Fernanda Cuevas, Maria; Campos, Claudia M.] CCT CONICET Mendoza, IADIZA, Inst Argentino Invest Zonas Aridas, Red Ecol Mamiferos Tierras Secas, Mendoza, Argentina</t>
  </si>
  <si>
    <t>Consejo Nacional de Investigaciones Cientificas y Tecnicas (CONICET); University Nacional Cuyo Mendoza; Consejo Nacional de Investigaciones Cientificas y Tecnicas (CONICET); Consejo Nacional de Investigaciones Cientificas y Tecnicas (CONICET); Consejo Nacional de Investigaciones Cientificas y Tecnicas (CONICET)</t>
  </si>
  <si>
    <t>mlopez@mendoza-conicet.gob.ar</t>
  </si>
  <si>
    <t>10.1016/j.jasrep.2022.103733</t>
  </si>
  <si>
    <t>http://dx.doi.org/10.1016/j.jasrep.2022.103733</t>
  </si>
  <si>
    <t>Tomassini, RL; Marin-Monfort, MD; García-Morato, S; Montalvo, CI; Barasoain, D; Zaracho, EM; Chatellenaz, ML; Garrone, MC; Zurita, AE; Fernández-Jalvo, Y</t>
  </si>
  <si>
    <t>ARMADILLO OSTEODERMS ALTERED BY DIGESTION AND HOW TAPHONOMY CAN HELP TAXONOMY</t>
  </si>
  <si>
    <t>Diverse modifications of the original morphological features occur throughout the taphonomic history of osteological remains, which may lead in erroneous interpretations about the formation of an accumulation as well as taxonomic misidentifications. Here, we present a neo-taphonomic study in order to analyze and interpret the modifications generated by digestion on osteoderms of the armadillo Dasypus novemcinctus obtained from scats produced by Puma concolor. Results reveal intense breakage and modifications of the articular and broken edges, dorsal surface, bone tissues, and ornamentation pattern of the osteoderms. This work describes for the first time the modifications caused by digestion in armadillo osteoderms, improving the knowledge of preservation of this type of skeletal element and providing a modern analog that can be used to distinguish archeological and paleontological accumulations formed by predators from those generated by other processes. The recognition that digestion modifies the original ornamentation pattern is particularly significant because ornamentation features are used in nearly all taxonomic and phylogenetic studies of fossil cingulates. We use this new information to re-evaluate osteoderms recovered from carnivore coprolites of the classic Middle Miocene La Venta site (Colombia), which formed the basis for recognizing and characterizing the dasypodid species Nanoastegotherium prostatum. We highlight the importance of knowing with certainty the origin and taphonomic history of remains since, in the particular case of cingulates, taxonomic identification also has important biostratigraphic, paleoecological, paleoenvironmental, and paleobiogeographical implications.</t>
  </si>
  <si>
    <t>JAN</t>
  </si>
  <si>
    <t>PALAIOS</t>
  </si>
  <si>
    <t>XENARTHRA; MORPHOLOGY; CINGULATA; PLIOCENE; MAMMALIA; PUMAS</t>
  </si>
  <si>
    <t>[Tomassini, Rodrigo L.; Dolores Marin-Monfort, M.; Garrone, Mariana C.] Univ Nacl Sur, CONICET, INGEOSUR, Dept Geol, RA-8000 Bahia Blanca, Buenos Aires, Argentina; [Dolores Marin-Monfort, M.; Garcia-Morato, Sara; Fernandez-Jalvo, Yolanda] Museo Nacl Ciencias Nat CSIC, Dept Paleobiol, Madrid 28006, Spain; [Garcia-Morato, Sara] Univ Complutense Madrid, Area Paleontol, Fac Ciencias Geol, Dept Geodinam Estratig &amp; Paleontol, Madrid 28040, Spain; [Montalvo, Claudia I.] Univ Nacl La Pampa, Fac Ciencias Exactas &amp; Nat, RA-6300 Santa Rosa, Argentina; [Barasoain, Daniel; Zurita, Alfredo E.] Ctr Ecol Aplicada Litoral UNNE CONICET, Lab Evoluc Vertebrados &amp; Ambientes Cenozo, RA-3400 Corrientes, Argentina; [Zaracho, Elba M.; Chatellenaz, Mario L.] Univ Nacl Nordeste, Lab Ornitol &amp; Mastozool LABOMA, Fac Ciencias Exactas &amp; Nat &amp; Agrimensura, RA-3400 Corrientes, Argentina</t>
  </si>
  <si>
    <t>Consejo Nacional de Investigaciones Cientificas y Tecnicas (CONICET); National University of the South; Consejo Superior de Investigaciones Cientificas (CSIC); CSIC - Museo Nacional de Ciencias Naturales (MNCN); Complutense University of Madrid</t>
  </si>
  <si>
    <t>SEPM-SOC SEDIMENTARY GEOLOGY</t>
  </si>
  <si>
    <t>10.2110/palo.2022.040</t>
  </si>
  <si>
    <t>http://dx.doi.org/10.2110/palo.2022.040</t>
  </si>
  <si>
    <t>Geology; Paleontology</t>
  </si>
  <si>
    <t>Franchini, M; Guerisoli, MD</t>
  </si>
  <si>
    <t>Interference competition driven by co-occurrence with tigers Panthera tigris may increase livestock predation by leopards Panthera pardus: a first step meta-analysis</t>
  </si>
  <si>
    <t>In coexisting carnivorans (Carnivora) relying on the same food resources, the dominant species imposes a cost on the inferior competitor by limiting its foraging ability. Tigers Panthera tigris and leopards Panthera pardus live in sympatry in most Asian countries and, because of their similar trophic niche, 'interference competition' may exist between these two predators. In fact, since tigers generally occupy prime habitats, leopards could be forced to roam into peripheral areas that are heavily used by humans to avoid competition, consequently increasing the risk of human-leopard conflicts. Using information collected from the reviewed scientific literature, the purposes of this work were: 1) to assess if livestock predation by leopards increases in areas of coexistence with tigers, and 2) to characterise leopard attacks on livestock to discern the main factors involved in the human-leopard conflict. Our findings showed that the leopard's 'overall' livestock predation rate (i.e. individuals taken/year) was higher in the absence of tigers than in their presence, and the same was observed for the 'sheep and goat' predation rate. These results confirm the leopard's tendency to take livestock and, especially, smaller prey. Conversely, the 'cattle' and 'other' predation rates were higher in the presence of tigers than in their absence, suggesting the existence of a sort of spatial segregation between predators in certain contexts. Lower levels of predation by leopards were observed on farms in which more prevention measures were used, than in those in which only one measure was implemented. We stress the importance of using proper prevention measures to mitigate human-leopard conflicts. However, because their implementation may not be easy or economically feasible, the financial support given by carnivoran-policy makers assumes remarkable importance to minimise the economic impact on local families and, in turn, to foster the coexistence between leopards and humans in shared landscapes.</t>
  </si>
  <si>
    <t>Asia; Felidae; human-carnivore conflict; interspecific competition; Panthera pardus; Panthera tigris; prevention measures</t>
  </si>
  <si>
    <t>HUMAN-CARNIVORE CONFLICT; CANINE-DISTEMPER VIRUS; PUMA PUMA-CONCOLOR; NATIONAL-PARK; FOOD-HABITS; ACTIVITY PATTERNS; PREY PREFERENCES; LANDSCAPE; JAGUAR; MANAGEMENT</t>
  </si>
  <si>
    <t>[Franchini, Marcello] Univ Udine, Dept Agrifood Environm &amp; Anim Sci, Via Sondrio 2-A, I-33100 Udine, Italy; [Guerisoli, Maria de las Mercedes] CCT CONICET, Red Invest conservac &amp; manejo vida silvestre siste, IADIZA, Witral, Mendoza, Argentina</t>
  </si>
  <si>
    <t>University of Udine; Consejo Nacional de Investigaciones Cientificas y Tecnicas (CONICET)</t>
  </si>
  <si>
    <t>marcello.franchini@uniud.it; mariadelasmercedesguerisoli@gmail.com</t>
  </si>
  <si>
    <t>10.1111/mam.12323</t>
  </si>
  <si>
    <t>http://dx.doi.org/10.1111/mam.12323</t>
  </si>
  <si>
    <t>Browne, M; Pasian, C; Di Giacomo, AG; Di Bitetti, MS; Di Giacomo, AS</t>
  </si>
  <si>
    <t>Variation in mesopredator abundance and nest predation rate of the endangered Strange-tailed Tyrant (Alectrurus risora)</t>
  </si>
  <si>
    <t>Nest predation is the main cause of nest failure in passerine birds and thus is a key determinant of breeding traits. Accordingly, nest predator community composition and abundance modulate nest predation rates. When top predators are absent, mesopredator populations may become unchecked, which in turn increases the predation pressure on their prey species. We evaluated whether nest predator abundance and breeding traits of an endangered grassland bird, the Strange-tailed Tyrant Alectrurus risora, differed between two protected areas: Ibera National Park (INP), where top predators have been extinct for 50?years, and Reserva El Bagual (REB), where Pumas Puma concolor still have a stable population. We measured abundances of potential nest predator species and during the 2015-2018 breeding seasons we monitored Strange-tailed Tyrant nests and set camera traps to identify nest predators. Mesopredator abundance was higher in INP, and foxes were identified as the main nest predators. Nest predation rate was also higher in INP, where the daily nest predation rate and cumulative probability of nest predation were 0.05 +/- 0.006 and 0.81, whereas in REB they were 0.04 +/- 0.004 and 0.70, respectively. The 10-fold higher frequency of fox records in INP could explain the higher nest predation rate observed, suggesting that the extinction of top predators may increase nest predation rates of endangered grassland birds in protected areas through release of native mesopredator species. The lower nest predation observed in REB was compensated for by a higher nest abandonment rate, which resulted in a similar fledgling production in the two study sites. Clutch size, hatching success and number of nestlings did not differ between study sites. The low breeding success recorded for this endangered species despite its populations being in protected areas of high conservation value is alarming given the global decline that grassland bird populations are facing.</t>
  </si>
  <si>
    <t>IBIS</t>
  </si>
  <si>
    <t>breeding biology; camera trap; mesopredator release; nest concealment; nest predators; subtropical grasslands</t>
  </si>
  <si>
    <t>SITE SELECTION; REPRODUCTIVE SUCCESS; GRASSLAND BIRDS; CONSERVATION; POPULATION; PATTERNS; RELEASE; RISK; DISPARITIES; EXTINCTION</t>
  </si>
  <si>
    <t>[Browne, Melanie; Pasian, Constanza; Di Giacomo, Adrian S.] Consejo Nacl Invest Cient &amp; Tecn, Ctr Ecol Aplicada Litoral CECOAL, Lab Biol Conservac, Corrientes, Argentina; [Di Giacomo, Alejandro G.] Aves Argeninas Asociac Ornitol Plata, Dept Conservac, Matheu 1246,C1249AAB, Buenos Aires, Argentina; [Di Bitetti, Mario S.] Univ Nacl Mis UNaM, Inst Biol Subtrop IBS, CONICET, Bertoni 85, Puerto Iguazu, Misiones, Argentina; [Di Bitetti, Mario S.] Asociac Civil Ctr Invest Bosque Atlant CeIBA, Bertoni 85, Puerto Iguazu, Misiones, Argentina; [Di Bitetti, Mario S.] UNaM, Fac Ciencias Forestales, Bertoni 124, Eldorado, Misiones, Argentina</t>
  </si>
  <si>
    <t>Consejo Nacional de Investigaciones Cientificas y Tecnicas (CONICET); Consejo Nacional de Investigaciones Cientificas y Tecnicas (CONICET)</t>
  </si>
  <si>
    <t>melaniebrowne.mb@gmail.com</t>
  </si>
  <si>
    <t>10.1111/ibi.13202</t>
  </si>
  <si>
    <t>http://dx.doi.org/10.1111/ibi.13202</t>
  </si>
  <si>
    <t>APR 2023</t>
  </si>
  <si>
    <t>Ornithology</t>
  </si>
  <si>
    <t>Zoology</t>
  </si>
  <si>
    <t>Rajmil, J; Velazco, PM; Giannini, NP</t>
  </si>
  <si>
    <t>Growing apart: comparative cranial ontogeny in the myrmecophagous aardwolf (Proteles cristata) and the bone-cracking spotted hyaena (Crocuta crocuta)</t>
  </si>
  <si>
    <t>Hyaenids represent an interesting case of extant low diversity but remarkable morphofunctional disparity. Hyaenas comprise three bone-cracking species, whereas the aardwolf (Proteles cristata) is a myrmecophagous species. Morphology of the skull and dentition reflects this functional disparity, and here we investigated postnatal ontogeny of the skull by applying multivariate allometry to 22 skull measurements taken in specimens from growth series of the spotted hyaena (Crocuta crocuta) and the aardwolf, which belong to hyaenid lineages that split in the middle Miocene or even earlier. We show that growth trends closely correspond to and explain the divergent morphofunctional patterning of the skull in each species. Interestingly, the smallest species -the aardwolf- showed a pronounced pattern of skull elongation, whereas in the spotted hyaena, the skull showed the strongest allometric trends in depth dimensions; these results reverse a general trend (CREA) of craniofacial elongation more pronounced in larger species, suggesting that specialization in dietary extremes can deviate developmental patterns from pervasive trends apparent in most mammalian lineages.</t>
  </si>
  <si>
    <t>JUN</t>
  </si>
  <si>
    <t>JOURNAL OF MAMMALIAN EVOLUTION</t>
  </si>
  <si>
    <t>Bone-cracking; Dietary specialization; Hyaenidae; Myrmecophagy; Skull development</t>
  </si>
  <si>
    <t>SEXUAL-DIMORPHISM; POSTNATAL ONTOGENY; PUMA-CONCOLOR; SKULL; ALLOMETRY; DIDELPHIDAE; MORPHOLOGY; CARNIVORA; PATTERNS; JUVENILE</t>
  </si>
  <si>
    <t>[Rajmil, Juliana; Giannini, Norberto P.] Fdn Miguel Lillo, CONICET, Unidad Ejecutora Lillo, San Miguel De Tucuman, Argentina; [Velazco, Paul M.; Giannini, Norberto P.] Amer Museum Nat Hist, Dept Mammal, Div Vertebrate Zool, New York, NY 10024 USA; [Velazco, Paul M.] Arcadia Univ, Dept Biol, Glenside, PA USA; [Giannini, Norberto P.] Univ Nacl Tucuman, Fac Ciencias Nat, San Miguel De Tucuman, Argentina; [Giannini, Norberto P.] Univ Nacl Tucuman, Inst Miguel Lillo, San Miguel De Tucuman, Argentina</t>
  </si>
  <si>
    <t>Consejo Nacional de Investigaciones Cientificas y Tecnicas (CONICET); Miguel Lillo Foundation; American Museum of Natural History (AMNH); Universidad Nacional de Tucuman; Universidad Nacional de Tucuman; Miguel Lillo Foundation</t>
  </si>
  <si>
    <t>ngiannini@amnh.org</t>
  </si>
  <si>
    <t>J MAMM EVOL</t>
  </si>
  <si>
    <t>10.1007/s10914-023-09653-9</t>
  </si>
  <si>
    <t>http://dx.doi.org/10.1007/s10914-023-09653-9</t>
  </si>
  <si>
    <t>Evolutionary Biology; Zoology</t>
  </si>
  <si>
    <t>Pérez, DE; Farroni, ND; Mosquera, AA; Cuitiño, JI</t>
  </si>
  <si>
    <t>FIRST DISCINID BRACHIOPODS ( BRACHIOPODA: LINGULIDA) FROM THE CENOZOIC OF PATAGONIA (GAIMAN FORMATION, LOwER MIOCENE, ARGENTINA)</t>
  </si>
  <si>
    <t>Discinids are a group of inarticulate brachiopods with organophosphatic shells and a very poor fossil record. we report for the first time the presence of this family in the Cenozoic of Patagonia, represented by two new species: Discinisca porvenir sp. nov. and Discinisca messii sp. nov., both found in marine deposits of the Gaiman Formation (Lower Miocene) in Chubut province, Argentina. Specimens come from four localities: Bryn Gwyn, Canadon del Puma, Isla Escondida, and Punta Loma. The first species, D. porvenir sp. nov., presents a shell with subcircular to subtrapezoidal outline in dorsal view and maximum width located slightly anterior, apex near to the last quarter of the total valve length, and external sculpture formed by narrow concentric bands with irregular edges. In contrast, the second species, D. messii sp. nov., shows a valve with subcircular to circular outline in dorsal view with apex placed near to posterior margin, and external sculpture formed by concentric bands with a rounded triangular profile in transverse section. The new species seem to be related to the living D. lamellosa and D. laevis, respectively, both with a western South American distribution. The Gaiman Formation includes phosphatic nodules and abundant cases of well-preserved phosphatic vertebrate remains. Due to this, and the biostratinomic conditions deduced for vertebrates, the preservation of the brachiopods could be favoured.</t>
  </si>
  <si>
    <t>MAY</t>
  </si>
  <si>
    <t>AMEGHINIANA</t>
  </si>
  <si>
    <t>Brachiopoda; Cenozoic; Discinidae; Discinisca; Miocene; Organophosphatic shells</t>
  </si>
  <si>
    <t>RECORD; INARTICULATA; ATLANTIC; ANATOMY; GENUS</t>
  </si>
  <si>
    <t>[Perez, Damian E.; Farroni, Nicolas D.; Allende Mosquera, Aylen; Cuitino, Jose I.] Consejo Nacl Invest Cient &amp; Tecn, Ctr Nacl Patagon, CCT, IPGP, Blvd Brown 2915,U9120CD, Puerto Madryn, Chubut, Argentina</t>
  </si>
  <si>
    <t>Consejo Nacional de Investigaciones Cientificas y Tecnicas (CONICET); Centro Nacional Patagonico (CENPAT)</t>
  </si>
  <si>
    <t>trophon@gmail.com; nfarroni@cenpat-conicet.gob.ar; aallende@cenpat-conicet.gob.ar; jcuitino@cenpat-conicet.gob.ar</t>
  </si>
  <si>
    <t>ASOCIACION PALEONTOLOGICA ARGENTINA</t>
  </si>
  <si>
    <t>10.5710/AMGH.23.01.2023.3544</t>
  </si>
  <si>
    <t>http://dx.doi.org/10.5710/AMGH.23.01.2023.3544</t>
  </si>
  <si>
    <t>Paleontology</t>
  </si>
  <si>
    <t>Taylor, J; Núñez, P; Gáspero, P; Pooley, S; Fernandez-Arhex, V</t>
  </si>
  <si>
    <t>Lethal control of native carnivores as a principal management strategy can have unforseen ecological consequences and is often of questionable efficacy. Using as a case study a region where the lethal control of native puma and culpeo foxes has been incentivised via legislation for over 50 years, we examined how this policy has affected institutional narratives in the region. We conducted four key informant interviews with members of relevant institutions to establish their perspectives on carnivore management. We also examined the informational basis for the current legislative approach to predation, and identified topics for discussion surrounding legislation and its formation for decision-makers in the province. We identified a duality where two branches of gove rnment have contradictory policies regarding livestock production and carnivore management. All institutions involved in predation management in rural landscapes produced narratives supporting sustainable development, and suggested, in varying degrees, that alternatives to lethal control would be positive. Interviewees stated that modification of the existing laws require livestock producers to demand a change from policy-makers, who generally view carnivores poorly. Furthermore, there is evidence that discussions surrounding management strategies suffer from cultural bias, with rural inhabitants finding themselves marginalised from the decision-making process. We identified a need for empathy regarding the adverse situation of rural inhabitants facing the impacts of predation, and an appreciation of the role that carnivores play within their environments, so as to change the negative discourse surrounding human-carnivore interactions.</t>
  </si>
  <si>
    <t>carnivores; interviews; lethal control; livestock; management; marginalisation; policy; predator control; semiarid zones</t>
  </si>
  <si>
    <t>NORTH-WEST PATAGONIA; CARRYING-CAPACITY; WILD DOGS; LIVESTOCK; CONFLICT; CONSERVATION; CONTEXT; SYSTEMS; IMPACT</t>
  </si>
  <si>
    <t>[Taylor, Joshua; Gaspero, Pablo; Fernandez-Arhex, Valeria] Inst Invest Forestales &amp; Agr Bariloche IFAB, Grp Fauna, Area Recursos Nat, Modesta Victoria 4450, RA-8400 San Carlos De Bariloche, Rio Negro, Argentina; [Taylor, Joshua; Gaspero, Pablo; Fernandez-Arhex, Valeria] INTA CONICET, Modesta Victoria 4450, RA-8400 San Carlos De Bariloche, Rio Negro, Argentina; [Nunez, Paula] Univ Los Lagos, Univ Nacl Rio Negro, CONICET, Inst Invest Divers Cultural &amp; Proc Cambio, Mitre 630, San Carlos De Bariloche, Rio Negro, Argentina; [Pooley, Simon] Birkbeck Univ London, Dept Geog, London, England</t>
  </si>
  <si>
    <t>Instituto Nacional de Tecnologia Agropecuaria (INTA); Consejo Nacional de Investigaciones Cientificas y Tecnicas (CONICET); University of London; Birkbeck University London</t>
  </si>
  <si>
    <t>taylor.joshua@inta.gob.ar</t>
  </si>
  <si>
    <t>CSIRO PUBLISHING</t>
  </si>
  <si>
    <t>RANGELAND J</t>
  </si>
  <si>
    <t>10.1071/RJ23005</t>
  </si>
  <si>
    <t>http://dx.doi.org/10.1071/RJ23005</t>
  </si>
  <si>
    <t>Renison, D; Quispe-Melgar, HR; Cuyckens, GAE; Cingolani, AM</t>
  </si>
  <si>
    <t>Setting large- and medium-sized mammal restoration goals in a last mountain Chaco remnant from central Argentina</t>
  </si>
  <si>
    <t>BackgroundSetting large- and medium-sized wild mammal (&gt;= 2 kg) restoration goals is important due to their role as ecosystem engineers and generalized numeric reductions. However, determining wild mammal restoration goals is very challenging due to difficulties in obtaining data on current mammal density and due to unclear information on what mammal density values should be used as a reference. Here we chose a 154 ha conservation area within one of the last remnants of the mountainous Chaco from central Argentina. We suspected that extensive and unreported defaunation had occurred due to past human pressure and the introduction of non-native mammals. To conduct the analyses, we used a simplified technique that integrates methods used in rangeland and ecological sciences.ResultsEight native mammal species including only one herbivore species, and four non-native mammal species including three herbivore species were detected during 6113 camera trap days. We used known cattle densities as estimated by droppings and direct counts, together with the relative abundance indexes obtained from camera trap photos to calculate the densities of the other species, correcting for mammal size. Densities for the least and most abundant native species were 0.2 and 1.33 individuals km(-2), respectively; and for non-native species, 0.03 and 5.00 individuals km(-2), respectively. Native and non-native species represented 0.8% and 99.2%, respectively, of the biomass estimates. Reference values for native herbivore biomass, as estimated from net primary productivity, were 68 times higher than values estimated for the study area (3179 vs. 46.5 kg km(-2)).ConclusionsThere is an urgent need to increase native mammals, with special emphasis on herbivore biomass and richness, while non-native mammal numbers must be reduced. As cattle are widespread in large portions of the globe and there is a lot of experience estimating their abundances, the ratio method we used extrapolating from cattle to other large- and medium-sized mammals could facilitate estimating mammal restoration goals in other small and defaunated areas, where traditional methods are not feasible when target mammal densities get very low.</t>
  </si>
  <si>
    <t>APR 26</t>
  </si>
  <si>
    <t>ECOLOGICAL PROCESSES</t>
  </si>
  <si>
    <t>Camera trap; Mammal survey; Reference biomass; Exotic mammal</t>
  </si>
  <si>
    <t>FOX LYCALOPEX-GYMNOCERCUS; BOAR SUS-SCROFA; ACTIVITY PATTERNS; NATIVE MAMMALS; POPULATION-DENSITY; CONSERVATION; LIVESTOCK; PUMA; ECOSYSTEM; FOREST</t>
  </si>
  <si>
    <t>[Renison, Daniel] Univ Nacl Cordoba, Ctr Ecol &amp; Recursos Nat Renovables, Dr Ricardo Luti Inst Invest Biol &amp; Tecnol, CONICET, Av Velez Sarsfield 1611,X5016GCA, Cordoba, Argentina; [Renison, Daniel; Cingolani, Ana M.] Ecosistemas Argentinos, 27 Abril, RA-2050 Cordoba, Argentina; [Quispe-Melgar, Harold Rusbelth] Univ Continental, Fac Ciencias Salud, Huancayo, Peru; [Cuyckens, G. A. Erica] UNJu, Inst Ecorreg Andinas INECOA, Ctr Estudios Terr Ambientales &amp; Sociales CETAS, CONICET, Alberdi 47, RA-4600 San Salvador De Jujuy, Jujuy, Argentina; [Cingolani, Ana M.] Univ Nacl Cordoba, Inst Multidisciplinario Biol Vegetal, CONICET, Av Velez Sarsfield 1611,X5016GCA, Cordoba, Argentina</t>
  </si>
  <si>
    <t>Consejo Nacional de Investigaciones Cientificas y Tecnicas (CONICET); National University of Cordoba; Universidad Continental; Consejo Nacional de Investigaciones Cientificas y Tecnicas (CONICET); Consejo Nacional de Investigaciones Cientificas y Tecnicas (CONICET); National University of Cordoba</t>
  </si>
  <si>
    <t>drenison@conicet.gov.ar</t>
  </si>
  <si>
    <t>ECOL PROCESS</t>
  </si>
  <si>
    <t>10.1186/s13717-023-00434-z</t>
  </si>
  <si>
    <t>http://dx.doi.org/10.1186/s13717-023-00434-z</t>
  </si>
  <si>
    <t>Ecology; Environmental Sciences</t>
  </si>
  <si>
    <t>Luque-Machaca, HA; Oberheim, BE; Llerena-Reátegui, G; Rodríguez-Bravo, O; Loza-Del Carpio, A; Pacheco, JI; Iriarte, A; Zúñiga, AH</t>
  </si>
  <si>
    <t>Diet of the puma (Puma concolor) in the alpine highlands of the Salinas y Aguada Blanca National Reserve, Peru</t>
  </si>
  <si>
    <t>The puma (Puma concolor) is widely distributed in the alpine highlands of the Andes, but its diet has rarely been described in ecosystems above 4300 m. We collected and examined 21 puma scats from the Salinas y Aguada Blanca National Reserve (RNSAB) between 2013 and 2015. We identified 10 species of prey, in addition to unidentified birds and small rodents. Small and medium animals were the most frequent prey, although wild camelids contributed the greatest proportion of biomass. We also recorded the presence of mesopredators and domestic dogs in puma scats. Our results suggest that the puma could play a key role in the configuration of trophic networks in the RNSAB, and that this can contribute considerably to the ecosystem balance.</t>
  </si>
  <si>
    <t>Andes mountains; Apex predator; Camelids; Intraguild predation; Non-native prey; Trophic networks</t>
  </si>
  <si>
    <t>FOOD-HABITS; CARNIVORA FELIDAE; PREY; PATTERNS; AMERICA; DOGS</t>
  </si>
  <si>
    <t>[Luque-Machaca, Hector A.; Loza-Del Carpio, Alfredo] Univ Nacl Altiplano, Fac Ciencias Biol, Av Floral 1153, Puno, Peru; [Luque-Machaca, Hector A.; Llerena-Reategui, Gabriel; Rodriguez-Bravo, Omar] Assoc Conservac Biodiversidad PRO CARNIVOROS, Puno, Peru; [Luque-Machaca, Hector A.; Oberheim, Brian E.] Univ Nacl, Inst Int Conservac &amp; Manejo Vida Silvestre, Apdo 1350-3000, Heredia, Costa Rica; [Luque-Machaca, Hector A.; Pacheco, Joel, I] Inst Andino Conservac &amp; Manejo Vida Silvestre, Puno, Peru; [Llerena-Reategui, Gabriel] Univ Nacl San Agustin Arequipa, Museo Hist Nat, Arequipa, Peru; [Llerena-Reategui, Gabriel] Univ Oxford, Recanati Kaplan Ctr, Zool Dept, Wildlife Conservat Res Unit, Tubney House, Tubney OX13 SQL, England; [Pacheco, Joel, I] Univ Nacl Mayor San Marcos, Fac Med Vet, Estn IVITA Marangani, Lima, Peru; [Iriarte, Agustin] Alianza Gato Andino, Jenner 152 B La Quinta, Cordoba, Argentina; [Iriarte, Agustin] Pontificia Univ Catolica Chile, Ctr Ecol Aplicada &amp; Sostenibilidad CAPES, Marcoleta 49, Santiago, Chile; [Zuniga, Alfredo H.] Univ La Frontera, Dept Ciencias Agron &amp; Recursos Nat, Temuco, Chile; [Zuniga, Alfredo H.] Univ Los Lagos, Lab Ecol, Alcalde Fuchslocher 1305,Casilla 933, Osorno, Chile</t>
  </si>
  <si>
    <t>Universidad Nacional del Altiplano; Universidad Nacional Costa Rica; Universidad Nacional de San Agustin de Arequipa; University of Oxford; Universidad Nacional Mayor de San Marcos; Pontificia Universidad Catolica de Chile; Universidad de La Frontera; Universidad de Los Lagos</t>
  </si>
  <si>
    <t>Hectorluque02@gmail.com</t>
  </si>
  <si>
    <t>10.1016/j.fooweb.2022.e00226</t>
  </si>
  <si>
    <t>http://dx.doi.org/10.1016/j.fooweb.2022.e00226</t>
  </si>
  <si>
    <t>Costa, T; Manzano-García, J; Mignino, J</t>
  </si>
  <si>
    <t>Human-puma (Puma concolor (Linnaeus, 1771)) relations in the Dry Chaco of Cordoba, Argentina</t>
  </si>
  <si>
    <t>Peasant and puma (Puma concolor (Linnaeus, 1771)) relations in the Argentinian Chaco (Cordoba) are assessed through interviews, participant observation and a zooarchaeological approach. Thus, we present information concerning human perceptions surrounding this carnivore and an analysis of the remains of a puma that had been hunted, prepared as pickles and consumed by local dwellers. Despite the negative perceptions (N = 61 interviewees) associated with the threat that pumas represent to the subsistence of the rural populations, it has been possible to record consumption practices (as food and medicine) of the animal. The zooarchaeological analysis of 19 elements selected for the consumption of the carnivore has also provided information about modes of preparation and practices that do not appear in the narratives. Finally, we note that local perceptions in relation to pumas are being subjected to changes associated with socioeconomic pressures and ecological transformations, thus we highlight the role of transdisciplinary approaches in supporting biocultural conservation in the area.</t>
  </si>
  <si>
    <t>ANTHROPOZOOLOGICA</t>
  </si>
  <si>
    <t>Hunting; consumption; zooarchaeology</t>
  </si>
  <si>
    <t>PANTHERA-ONCA; DEPREDATION; PATTERNS</t>
  </si>
  <si>
    <t>[Costa, Thiago] Univ Nacl Cordoba, Facultad Filosofia &amp; Humanidades, Dept Antropol, Cordoba, Argentina; [Costa, Thiago; Manzano-Garcia, Jessica; Mignino, Julian] Univ Nacl Cordoba, Inst Antropol Cordoba IDACOR, Museo Antropol, Consejo Nacl Invest Cient Tecn CONICET, Ave Hipolito Yrigoyen 174, Cordoba, Argentina</t>
  </si>
  <si>
    <t>National University of Cordoba; National University of Cordoba; Consejo Nacional de Investigaciones Cientificas y Tecnicas (CONICET)</t>
  </si>
  <si>
    <t>thiagosilva@ffyh.unc.edu.ar; jmanzanog17@gmail.com; julianmignino@gmail.com</t>
  </si>
  <si>
    <t>PUBLICATIONS SCIENTIFIQUES DU MUSEUM, PARIS</t>
  </si>
  <si>
    <t>10.5252/anthropozoologi-ca2022v57a11</t>
  </si>
  <si>
    <t>http://dx.doi.org/10.5252/anthropozoologi-ca2022v57a11</t>
  </si>
  <si>
    <t>Anthropology; Archaeology; Zoology</t>
  </si>
  <si>
    <t>Social Science Citation Index (SSCI); Arts &amp; Humanities Citation Index (A&amp;HCI)</t>
  </si>
  <si>
    <t>Cocimano, MA; Nanni, AS; Izquierdo, AE</t>
  </si>
  <si>
    <t>Human-carnivore conflicts threaten the survival of large carnivore populations and impose high costs for humans. Knowledge co-building approaches can be successful for tackling these problems. We examined conflicts between the puma (Puma concolor) and pastoralists from an Argentine Puna village through semi-structured interviews and a focus group discussion. According to data from the community, 6% of livestock were killed by pumas in 2017, causing an estimated US $14,340 loss. Interviewees perceived pumas as dangerous and hunted them to protect livestock. Predation and diseases were identified as major causes of livestock losses, and infrequent checks on livestock, livestock being free-ranging, and an increase in the puma population were underlying causes of predation. Interviewees mentioned direct economic costs and indirect and hidden costs as consequences of livestock loss. Given that social factors are important drivers in human- wildlife conflicts, we highlight the importance of engaging the community during conflict research and management.</t>
  </si>
  <si>
    <t>HUMAN DIMENSIONS OF WILDLIFE</t>
  </si>
  <si>
    <t>WILDLIFE; PERCEPTIONS; TOLERANCE</t>
  </si>
  <si>
    <t>[Cocimano, M. Alejandra; Nanni, A. Sofia; Izquierdo, Andrea E.] Inst Ecol Reg CONICET UNT, CC34 CP4107 Yerba Buena, San Miguel De Tucuman, Argentina; [Nanni, A. Sofia; Izquierdo, Andrea E.] Univ Nacl Tucuman, Fac Ciencias Nat, San Miguel De Tucuman, Argentina; [Nanni, A. Sofia; Izquierdo, Andrea E.] Univ Nacl Tucuman, Inst Miguel Lillo, San Miguel De Tucuman, Argentina</t>
  </si>
  <si>
    <t>Universidad Nacional de Tucuman; Universidad Nacional de Tucuman; Miguel Lillo Foundation</t>
  </si>
  <si>
    <t>alecocimano@gmail.com</t>
  </si>
  <si>
    <t>HUM DIMENS WILDL</t>
  </si>
  <si>
    <t>10.1080/10871209.2021.1954267</t>
  </si>
  <si>
    <t>http://dx.doi.org/10.1080/10871209.2021.1954267</t>
  </si>
  <si>
    <t>AUG 2021</t>
  </si>
  <si>
    <t>Biodiversity Conservation; Environmental Sciences</t>
  </si>
  <si>
    <t>Guerisoli, MD; Schiaffini, MI</t>
  </si>
  <si>
    <t>The concentration of people living in small areas has increased in the last decade, with more than half of the world's population living in cities. This is particularly true for Latin America, a region with no particular high contribution to the world total population, but hosts several large cities. The increase in urbanization causes several threats to wildlife that face the loss of their habitat and novel environmental pressures. As the number of wildlife entering cities seems to have increased in the last year, we characterize the temporal and geographical events of a widely distributed carnivore, the puma, Puma concolor. We performed an exhaustive search for media news regarding the sighting, capture, and/or killing of pumas within human settlement areas, and tried to relate them with potential explanatory variables. We found a total of 162 events in Latin America in a period of the last 10 years, particularly concentrated in the year 2020. Most records came from Brazil, followed by Argentina, Chile, and Mexico. Of the total, 41% were only sightings, 58% were captures, and a minor percentage were considered as mascotism. Almost the same number of records came from highly populated areas (cities) than from low populated areas (rural) but with important differences between countries. The countries with more records in urban areas (Brazil and Mexico) showed a larger surface occupied by cities. The countries with most records in rural areas (Argentina and Chile) present the opposite pattern of occupied surface. This might indicate that different percentages of areas dedicated to cities or urban spaces might explain the differences among countries. The most important variable related to puma events in the populated areas was sky brightness, while human density and cattle density explained minor parts. The anthropause due to the COVID-19 pandemic might explain the larger number of records from 2020, while the absence of high-quality habitats due to fragmentation and high cattle density, might force the pumas to enter populated areas searching for food. Minor values of night lights could be related to a facilitation of efficiency of foraging behavior. Although some bias might exist in the data, the results should be taken into account as general statements for all analyzed countries.</t>
  </si>
  <si>
    <t>carnivore; cities; night lights; rural areas; urbanization in Latin America</t>
  </si>
  <si>
    <t>ACTIVITY PATTERNS; ECOLOGICAL TRAP; LANDSCAPE; CONCOLOR; URBANIZATION; INSIGHTS; PREY; CONSERVATION; RESPONSES; MAMMALS</t>
  </si>
  <si>
    <t>[Guerisoli, Maria de las Mercedes] Ciudad Autonoma Buenos Aires CABA, Museo Argentino Ciencias Nat Bernardino Rivadavia, Buenos Aires, Argentina; [Guerisoli, Maria de las Mercedes] Soc Preservat Endangered Carnivores &amp; Their Int St, Ventura, CA 93006 USA; [Schiaffini, Mauro Ignacio] Consejo Nacl Invest Cient &amp; Tecn Univ Nacl Patagon, Fac Ciencias Nat &amp; Ciencias Salud, Ctr Invest Esquel Montana &amp; Estepa Patagon CIEMEP, Lab Invest Evoluc &amp; Biodiversidad LIEB, Esquel, Argentina</t>
  </si>
  <si>
    <t>Museo Argentino de Ciencias Naturales Bernardino Rivadavia (MACN)</t>
  </si>
  <si>
    <t>mariadelasmercedesguerisoli@gmail.com</t>
  </si>
  <si>
    <t>FRONTIERS MEDIA SA</t>
  </si>
  <si>
    <t>FRONT CONSERV SCI</t>
  </si>
  <si>
    <t>10.3389/fcosc.2022.739026</t>
  </si>
  <si>
    <t>http://dx.doi.org/10.3389/fcosc.2022.739026</t>
  </si>
  <si>
    <t>Biodiversity Conservation; Ecology; Environmental Sciences</t>
  </si>
  <si>
    <t>Emerging Sources Citation Index (ESCI)</t>
  </si>
  <si>
    <t>Monk, JD; Smith, JA; Donadío, E; Perrig, PL; Crego, RD; Fileni, M; Bidder, O; Lambertucci, SA; Pauli, JN; Schmitz, OJ; Middleton, AD</t>
  </si>
  <si>
    <t>Disease outbreaks induced by humans increasingly threaten wildlife communities worldwide. Like predators, pathogens can be key top-down forces in ecosystems, initiating trophic cascades that may alter food webs. An outbreak of mange in a remote Andean protected area caused a dramatic population decline in a mammalian herbivore (the vicuna), creating conditions to test the cascading effects of disease on the ecological community. By comparing a suite of ecological measurements to pre-disease baseline records, we demonstrate that mange restructured tightly linked trophic interactions previously driven by a mammalian predator (the puma). Following the mange outbreak, scavenger (Andean condor) occurrence in the ecosystem declined sharply and plant biomass and cover increased dramatically in predation refuges where herbivory was historically concentrated. The evidence shows that a disease-induced trophic cascade, mediated by vicuna density, could supplant the predator-induced trophic cascade, mediated by vicuna behaviour, thereby transforming the Andean ecosystem.</t>
  </si>
  <si>
    <t>disease; high Andes; Puma concolor; Sarcoptic mange; Trophic cascades; Vicugna vicugna; Vultur gryphus</t>
  </si>
  <si>
    <t>SARCOPTIC MANGE; PREDATOR; WILDLIFE; SCAVENGER; COLLAPSE; ECOLOGY</t>
  </si>
  <si>
    <t>[Monk, Julia D.; Schmitz, Oswald J.] Yale Univ, Sch Environm, New Haven, CT 06511 USA; [Smith, Justine A.] Univ Calif Davis, Dept Wildlife Fish &amp; Conservat Biol, Davis, CA 95616 USA; [Donadio, Emiliano] Fdn Rewilding Argentina, Los Antiguos, Santa Cruz, Argentina; [Perrig, Paula L.; Lambertucci, Sergio A.] Univ Nacl Comahue, INIBIOMA CONICET, Grp Invest Biol Conservac, San Carlos De Bariloche, Rio Negro, Argentina; [Perrig, Paula L.; Pauli, Jonathan N.] Univ Wisconsin Madison, Dept Forest &amp; Wildlife Ecol, Madison, WI USA; [Crego, Ramiro D.] Smithsonian Natl Zoo, Conservat Ecol Ctr, Front Royal, VA USA; [Crego, Ramiro D.] Conservat Biol Inst, Front Royal, VA USA; [Fileni, Martin] Univ Nacl La Plata, Fac Ciencias Nat &amp; Museo, La Plata, Buenos Aires, Argentina; [Bidder, Owen; Middleton, Arthur D.] Univ Calif Berkeley, Dept Environm Sci Policy &amp; Management, Berkeley, CA USA</t>
  </si>
  <si>
    <t>Yale University; University of California System; University of California Davis; Consejo Nacional de Investigaciones Cientificas y Tecnicas (CONICET); Universidad Nacional del Comahue; University of Wisconsin System; University of Wisconsin Madison; Smithsonian Institution; Smithsonian National Zoological Park &amp; Conservation Biology Institute; National University of La Plata; Museo La Plata; University of California System; University of California Berkeley</t>
  </si>
  <si>
    <t>julia.monk@yale.edu</t>
  </si>
  <si>
    <t>ECOL LETT</t>
  </si>
  <si>
    <t>10.1111/ele.13983</t>
  </si>
  <si>
    <t>http://dx.doi.org/10.1111/ele.13983</t>
  </si>
  <si>
    <t>Gatica, A; Ochoa, AC; Mangione, AM</t>
  </si>
  <si>
    <t>Dolichotis patagonum (common name: mara) is a large sized rodent, endemic of Argentina, which raises its juveniles in burrows. It has recently been categorized as vulnerable. This is the first study to evaluate D. patagonum interactions with potential predators in the surroundings of the dens. We monitored 20 burrows, using camera-traps, with a total of 5644 camera-days, obtained over two years (2015 and 2016). Five potential predator species were detected (Lycalopex griseus, Puma concolor, Leopardus geoffroyi, Salvator sp. and Chaetophractus villosus). L. griseus and L. geoffroyi were the species with the highest frequency of visits. Both species were photographed attacking the juveniles. Four out of five potential predator species registered presented agonistic interactions with adults of mara. Overlap between all species analyzed and mara was low to moderate, and potential predator visits to the surrounding of the burrows did not vary according to the presence of juveniles. Our results suggest that in this system, predators behave as opportunistic predators of mara's juveniles. Mara's social and reproductive behavior varies along the distribution range of the species, therefore it is of great ecological value to analyze and understand the variations of its interactions with predators in different regions and environments.</t>
  </si>
  <si>
    <t>JAN 27</t>
  </si>
  <si>
    <t>MAMMALIA</t>
  </si>
  <si>
    <t>dens; juveniles; mara; mortality; predator-prey interactions</t>
  </si>
  <si>
    <t>BEHAVIORAL-RESPONSE; SALVATOR-MERIANAE; ACTIVITY PATTERNS; PUMA-CONCOLOR; MARA; LANDSCAPE; PREY; TEGU; COEXISTENCE; VISIBILITY</t>
  </si>
  <si>
    <t>[Gatica, Ailin; Ochoa, Ana C.; Mangione, Antonio M.] CCT San Luis CONICET, Inst Multidisciplinario Invest Biol IMIBIO, Ave Ejercito Andes 950, RA-5700 San Luis, Argentina; [Ochoa, Ana C.; Mangione, Antonio M.] Univ Nacl San Luis, Fac Quim Bioquim &amp; Farm, Dept Biol, San Luis, Argentina</t>
  </si>
  <si>
    <t>Universidad Nacional de San Luis</t>
  </si>
  <si>
    <t>ailin_gatica@yahoo.com.ar; anaochoaporcel@gmail.com; mangione.antonio@gmail.com</t>
  </si>
  <si>
    <t>WALTER DE GRUYTER GMBH</t>
  </si>
  <si>
    <t>10.1515/mammalia-2020-0194</t>
  </si>
  <si>
    <t>http://dx.doi.org/10.1515/mammalia-2020-0194</t>
  </si>
  <si>
    <t>Ballejo, F; Hadler, P; Cherem, JJ; Bueno, L; Machado, JS; Matarrese, AB; Fernández, FJ</t>
  </si>
  <si>
    <t>The first fossil record of a bone assemblage accumulated by New World vultures (Gruta do Presepio, Holocene, southern Brazil)</t>
  </si>
  <si>
    <t>Here we present the first fossil record of a bone assemblage that could have been accumulated by New World vultures (Cathartidae). The bone remains were found in an archaeological rockshelter called Gruta do Presepio (GPR), located in the tropical rainforest environment of Santa Catarina State, southern Brazil, where groups of hunters and gatherers lived from the Early to Middle Holocene (9.3-4.6 cal. ka BP) until the Late Holocene (1.3 cal. ka BP). The results of taphonomic analysis of the archaeological sample are compared with actualistic taphonomic modifications produced by New World vultures. The findings of autopodials (mainly phalanges) of medium and large mammals, with a high degree of digestive corrosion but without tooth marks, could be related to the pellet deposit pattern of New World vultures. Seven mammal taxa associated with a forest environment were identified, four of which were obtained from pellets deposited by Cathartidae; these included some native taxa (Cervidae, Dasypodidae, Felidae and Tayassuidae) that are frequently consumed today by these scavenger birds. The bone and tooth remains contained in the pellets regurgitated by Cathartidae were found together with faunal remains discarded by humans that lived in GPR from the Early to the Late Holocene. This palimpsest highlights the relevance of archaeological and actualistic taphonomic studies.</t>
  </si>
  <si>
    <t>JUL</t>
  </si>
  <si>
    <t>BOREAS</t>
  </si>
  <si>
    <t>PUMAS PUMA-CONCOLOR; TAPHONOMIC ANALYSIS; BEARDED VULTURE; LATE PLEISTOCENE; TURKEY VULTURES; CARNIVORA; FELIDAE; REMAINS; BLACK; SITE</t>
  </si>
  <si>
    <t>[Ballejo, Fernando] Univ Nacl Comahue, Lab Ecotono, Grp Invest Biol Conservac, INIBIOMA, Pasaje Gutierrez 1125, RA-8400 San Carlos De Bariloche, Rio Negro, Argentina; [Hadler, Patricia] Univ Fed Santa Catarina, Programa Posgrad Geol, Dept Geol, Lab Paleontol, Campus Univ S-N, BR-88040900 Florianopolis, SC, Brazil; [Cherem, Jorge J.] Caipora Cooperat, Rua Desembargador Vitor Lima 260-908, BR-88040400 Florianopolis, SC, Brazil; [Bueno, Lucas; Machado, Juliana S.] Univ Fed Santa Catarina, Lab Estudos Interdisciplinares Arqueol, Dept Hist, Campus Univ S-N, BR-88040900 Florianopolis, SC, Brazil; [Matarrese, Alejandra B.] Univ Nacl La Plata, Fac Ciencias Nat &amp; Museo, CONICET, Paseo Bosques S-N, RA-1900 La Plata, Argentina; [Fernandez, Fernando J.] Univ Buenos Aires, Fac Ingn, CONICET, Grp Estudios Arqueometr GEArq, Av Paseo Colon 850, RA-1063 Buenos Aires, DF, Argentina; [Fernandez, Fernando J.] Univ Nacl La Plata, Fac Ciencias Nat &amp; Museo, Catedra Zooarqueol, Calle 64 S-N, RA-1900 La Plata, Argentina</t>
  </si>
  <si>
    <t>Universidad Nacional del Comahue; Universidade Federal de Santa Catarina (UFSC); Universidade Federal de Santa Catarina (UFSC); National University of La Plata; Museo La Plata; Consejo Nacional de Investigaciones Cientificas y Tecnicas (CONICET); Consejo Nacional de Investigaciones Cientificas y Tecnicas (CONICET); University of Buenos Aires; National University of La Plata; Museo La Plata</t>
  </si>
  <si>
    <t>10.1111/bor.12579</t>
  </si>
  <si>
    <t>http://dx.doi.org/10.1111/bor.12579</t>
  </si>
  <si>
    <t>Geography, Physical; Geosciences, Multidisciplinary</t>
  </si>
  <si>
    <t>Physical Geography; Geology</t>
  </si>
  <si>
    <t>Barceló, G; Perrig, PL; Dharampal, P; Donadio, E; Steffan, SA; Pauli, JN</t>
  </si>
  <si>
    <t>Most food web models fail to account for the full complexity of interactions within a community, particularly where microbes are involved. Carcasses are microbe-rich resources and may represent a common nexus for the macrobiome and microbiome, effectively uniting autotrophs, consumers, predators and microbiota. We evaluated the role of carcasses as multitrophic resources and explored dietary partitioning for a sexually dimorphic obligate scavenger known for its hierarchical social system. This study was set in a well-studied community of camelids Vicugna, Lama guanicoe, pumas Puma concolor and Andean condors Vultur gryphus in the Andes. We hypothesized that condors, by feeding on trophically distinct dietary substrates within any given carcass, would have highly variable trophic position (TP) values. Furthermore, we expected that the microbial consumers within the carcass would inflate TP values in both, the carrion and the condors. Thus, we expected that the trophic heterogeneity within a carcass could facilitate sex-based dietary partitioning in condors. We used a multifaceted approach to assess the foraging of Andean condors, using regurgitated pellet and bulk isotopic analyses, and also quantified the TP of the entire community of graminoids, camelids, camelid carrion, pumas, and female and male condors employing compound-specific stable isotopes analysis of amino acids. Our analysis of condor pellets and bulk isotopes revealed non-trivial plant consumption, close to 10% of condor diet. Isotope analysis of amino acids revealed that condors had highly variable TPs (2.9 +/- 0.3) compared to pumas (3.0 +/- 0.0) and camelids (2.0 +/- 0.1), likely representing 'trophic omnivory', wherein the condors consume plants (TP = 1.0 +/- 0.1) and microbe-colonized carrion (2.3 +/- 0.1). Female condors exhibited a TP (2.8 +/- 0.2) lower than strict carnivory, suggesting that they consume more plant biomass in a carcass, while males (TP = 3.1 +/- 0.3) are likely consuming more of the microbe-rich animal tissue. Our study highlights that carcasses represent a trophically heterogeneous resource and that vertebrate scavengers can feed across trophic groups within the carcass, from autotrophs to secondary consumers, and from both the macrobiome and microbiome. Thus, integration of microbes in macroecological contexts can help to resolve trophic identity, and better characterize the importance of microbes in detritivorous and omnivorous species.</t>
  </si>
  <si>
    <t>carrion; detritivory; food webs; guanaco; microbe; necrobiome; omnivore; vulture</t>
  </si>
  <si>
    <t>NITROGEN ISOTOPIC COMPOSITION; AMINO-ACIDS; TOP PREDATORS; SCAVENGER; MICROBES; VALUES; DISCRIMINATION; COMPETITION; CASCADES; TISSUE</t>
  </si>
  <si>
    <t>[Barcelo, Gonzalo; Perrig, Paula L.; Pauli, Jonathan N.] Univ Wisconsin, Dept Forest &amp; Wildlife Ecol, Madison, WI 53715 USA; [Perrig, Paula L.] INIBIOMA Univ Nacl Comahue CONICET, Grp Invest Biol Conservac, San Carlos De Bariloche, Rio Negro, Argentina; [Dharampal, Prarthana; Steffan, Shawn A.] Univ Wisconsin, Dept Entomol, Madison, WI 53706 USA; [Donadio, Emiliano] Fdn Rewilding Argentina, Buenos Aires, DF, Argentina; [Steffan, Shawn A.] USDA ARS, Vegetable Crop Res Unit, Madison, WI USA</t>
  </si>
  <si>
    <t>University of Wisconsin System; University of Wisconsin Madison; Consejo Nacional de Investigaciones Cientificas y Tecnicas (CONICET); Universidad Nacional del Comahue; University of Wisconsin System; University of Wisconsin Madison; United States Department of Agriculture (USDA)</t>
  </si>
  <si>
    <t>barcelocarva@wisc.edu</t>
  </si>
  <si>
    <t>FUNCT ECOL</t>
  </si>
  <si>
    <t>10.1111/1365-2435.14041</t>
  </si>
  <si>
    <t>http://dx.doi.org/10.1111/1365-2435.14041</t>
  </si>
  <si>
    <t>Beltrame, MO; Serna, A; Cañal, V; Prates, L</t>
  </si>
  <si>
    <t>Zoonotic parasites in feline coprolites from a holocenic mortuary context from eastern Patagonia (Argentina)</t>
  </si>
  <si>
    <t>Nowadays, wildlife is one of the most important sources of zoonoses, and it is a major concern for public health. Nevertheless, little is known about the role of wildlife as a reservoir and source of infectious diseases in the past. South America presents a wide diversity of wildlife. In the south of the continent, Argentina shelters a large diversity of neotropical carnivores. Although the paleoparasitological studies on carnivores have been increasing in southern Argentina, most of the efforts have been focused in a handful of sites located in western Patagonia. In this paper, two coprolites of felid found in Cueva Galpon, an initial late Holocene mortuary site from northeast Patagonia (Argentina), were studied for paleoparasitological purposes. Samples were processed by rehydration and homogenization, filtered and processed by spontaneous sedimentation. The samples were assigned to Puma concolor (puma) or Panthera onca (jaguar). Microscopic observations revealed that both coprolites were positive for parasite remains. High parasite richness was observed. Six nematodes, one cestode, and one coccidian morphotypes were reported. This is the first time that Gnathostoma sp. and Spirocerca sp. were recovered from holocenic times from Patagonia. This finding implies that some diseases such as taeniasis, spirocercosis, gnathostomosis, ascariasis, and coccidiosis could be present in holocenic wildlife from Patagonia prior to the Spanish colonization and domestic animal introduction. The overall results suggest that felids could have played a role as reservoirs and source of some parasitic species, some of which are zoonotic. Therefore, this animal could have entailed a risk agent for human health in the site.</t>
  </si>
  <si>
    <t>INTERNATIONAL JOURNAL OF OSTEOARCHAEOLOGY</t>
  </si>
  <si>
    <t>carnivores; holocene; paleoparasitology; zoonoses</t>
  </si>
  <si>
    <t>HELMINTHS; GNATHOSTOMIASIS; CARNIVORA; REMAINS; IDENTIFICATION; DIVERSITY; NEMATODA; FELIDAE; HOSTS</t>
  </si>
  <si>
    <t>[Ornela Beltrame, Maria; Canal, Victoria] Univ Nacl Mar del Plata, Lab Paleoparasitol, Inst Invest Prod Sanidad &amp; Ambiente IIPROSAM, Buenos Aires, DF, Argentina; [Ornela Beltrame, Maria; Serna, Alejandro; Prates, Luciano] Consejo Nacl Invest Cient &amp; Tecn, Buenos Aires, DF, Argentina; [Serna, Alejandro; Prates, Luciano] Univ Nacl La Plata, Museo La Plata, Div Arqueol, Buenos Aires, DF, Argentina</t>
  </si>
  <si>
    <t>National University of Mar del Plata; Consejo Nacional de Investigaciones Cientificas y Tecnicas (CONICET); National University of La Plata; Museo La Plata</t>
  </si>
  <si>
    <t>ornelabeltrame@conicet.gov.ar</t>
  </si>
  <si>
    <t>INT J OSTEOARCHAEOL</t>
  </si>
  <si>
    <t>10.1002/oa.2797</t>
  </si>
  <si>
    <t>http://dx.doi.org/10.1002/oa.2797</t>
  </si>
  <si>
    <t>Anthropology; Archaeology</t>
  </si>
  <si>
    <t>Curras, MR; Donadio, E; Middleton, AD; Pauli, JN</t>
  </si>
  <si>
    <t>To minimize competitive overlap, carnivores modify one of their critical niche axes: space, time, or resources. However, we currently lack rules for how carnivore communities operate in human-dominated landscapes. We simultaneously quantified overlap in the critical niche axes of a simple carnivore community-an apex carnivore (Puma concolor), a dominant mesocarnivore (Lycalopex culpaeus), and a subordinate small carnivore (Lycalopex griseus)-in a human landscape featuring pastoralists and semidomestic carnivores (i.e., dogs, Canis familiaris). We found that dominant species had strong negative effects on the space use of subordinate ones, which ultimately created space for subordinate small carnivores. Humans and dogs were strictly diurnal, whereas the native carnivore community was nocturnal and exhibited high temporal overlap. Dietary overlap was high among the native carnivores, but dogs were trophically decoupled, largely because of human food subsidies. Our results show that in landscapes with evident human presence, temporal and dietary partitioning among native carnivores can be limited, leaving space as the most important axis to be partitioned among carnivores. We believe that these findings-the first to simultaneously assess all three critical niche axes among competing carnivores and humans and their associated species (i.e., domesticated carnivores)-are transferable to other carnivore communities in human-modified landscapes.</t>
  </si>
  <si>
    <t>AMERICAN NATURALIST</t>
  </si>
  <si>
    <t>carnivore guild; carnivore community; human-carnivore interactions; competition</t>
  </si>
  <si>
    <t>FREE-RANGING DOGS; INTERFERENCE COMPETITION; INTRAGUILD PREDATION; HUMAN DISTURBANCE; R PACKAGE; ECOLOGY; POPULATION; DISTRIBUTIONS; EVOLUTION; CONCOLOR</t>
  </si>
  <si>
    <t>[Rodriguez Curras, Mauriel; Pauli, Jonathan N.] Univ Wisconsin, Forest &amp; Wildlife Ecol, Madison, WI 53706 USA; [Donadio, Emiliano] Rewilding Argentina, RA-9041 Los Antiguos, Santa Cruz, Argentina; [Middleton, Arthur D.] Univ Calif Berkeley, Dept Environm Sci Policy &amp; Management, Berkeley, CA 94720 USA</t>
  </si>
  <si>
    <t>University of Wisconsin System; University of Wisconsin Madison; University of California System; University of California Berkeley</t>
  </si>
  <si>
    <t>mrodriguezcu@wisc.edu</t>
  </si>
  <si>
    <t>UNIV CHICAGO PRESS</t>
  </si>
  <si>
    <t>AM NAT</t>
  </si>
  <si>
    <t>10.1086/718472</t>
  </si>
  <si>
    <t>http://dx.doi.org/10.1086/718472</t>
  </si>
  <si>
    <t>APR 2022</t>
  </si>
  <si>
    <t>Ecology; Evolutionary Biology</t>
  </si>
  <si>
    <t>Environmental Sciences &amp; Ecology; Evolutionary Biology</t>
  </si>
  <si>
    <t>Martínez, JZI; Seoane, J; Kelly, MJ; Sarasola, JH; Travaini, A</t>
  </si>
  <si>
    <t>Apex predators drive top-down effects in ecosystems and the loss of such species can trigger mesopredator release. This ecological process has been well documented in human-modified small areas, but for management and conservation of ecological communities, it is important to know which human factors affect apex predator occurrence and which mediate mesopredators release at large scales. We hypothesized that mesopredators would avoid spatial and temporal overlap with the apex predator, the puma; but that human perturbations (i.e., cattle raising and trophy hunting) would dampen top-down effects and mediate habitat use. We installed 16 camera traps in each of 45, 10 x 10 km grid cells in the Calden forest region of central Argentina resulting in 706 total stations covering 61,611 km(2). We used single-season occupancy and two-species co-occurrence models and calculated the species interaction factor (SIF) to explore the contributions of habitat, biotic, and anthropic variables in explaining co-occurrence between carnivore pairs. We also used kernel density estimation techniques to analyze temporal overlap in activity patterns of the carnivore guild. We found that puma habitat use increased with abundance of large prey and with proximity to protected areas. Geoffroy's cats and skunks spatially avoided pumas and this effect was strong and mediated by distance to protected areas and game reserves, but pumas did not influence pampas fox and pampas cat space use. At medium and low levels of puma occupancy, we found evidence of spatial avoidance between three pairs of mesocarnivores. All predators were mostly nocturnal and crepuscular across seasons and mesopredators showed little consistent evidence of changing activity patterns with varying levels of puma occupancy or human interference. We found potential for mesopredator release at large scale, especially on the spatial niche axis. Our results suggest that a combination of interacting factors, in conjunction with habitat features and intervening human activities, may make mesopredator release unlikely or difficult to discern at broad scales. Overall, we believe that promoting the creation of new protected areas linked by small forest patches would likely lead to increased predator and prey abundances, as well as the interactions among carnivores inside and outside of protected areas.</t>
  </si>
  <si>
    <t>ECOLOGICAL APPLICATIONS</t>
  </si>
  <si>
    <t>apex predator; Calden forest; co-occurrence; habitat use; human interference; intraguild interactions; mesopredator release; occupancy model; puma</t>
  </si>
  <si>
    <t>CAT LEOPARDUS-GEOFFROYI; ACTIVITY PATTERNS; INTRAGUILD PREDATION; MESOPREDATOR RELEASE; FOOD-HABITS; PREY; PUMA; OCCUPANCY; ABUNDANCE; RESPONSES</t>
  </si>
  <si>
    <t>[Zanon Martinez, Juan I.; Sarasola, Jose Hernan] Consejo Nacl Invest Cient &amp; Tecn, Inst Ciencias Tierra Ambient La Pampa, Ave Uruguay 151, RA-6300 Santa Rosa, La Pampa, Argentina; [Zanon Martinez, Juan I.; Sarasola, Jose Hernan] Univ Nacl La Pampa, Ctr Estudio &amp; Conservac Aves Rapac, Avenida Uruguay 151, RA-6300 Santa Rosa, La Pampa, Argentina; [Seoane, Javier] Univ Autonoma Madrid, Dept Ecol, Terr Ecol Grp TEG, C Darwin 2, Madrid 28049, Spain; [Seoane, Javier] Univ Autonoma Madrid, Ctr Invest Biodiversidad &amp; Cambio Global CIBC UAM, Madrid, Spain; [Kelly, Marcella J.] Virginia Tech, Dept Fish &amp; Wildlife Conservat, 146 Cheatham Hall, Blacksburg, VA 24061 USA; [Travaini, Alejandro] Univ Nacl Patagonia Austral, CONICET, Ctr Invest Puerto Deseado, Ave Prefectura Naval S-N, RA-9050 Puerto Deseado, Santa Cruz, Argentina</t>
  </si>
  <si>
    <t>Consejo Nacional de Investigaciones Cientificas y Tecnicas (CONICET); Autonomous University of Madrid; Autonomous University of Madrid; Virginia Polytechnic Institute &amp; State University; Universidad Nacional de la Patagonia San Juan Bosco; Consejo Nacional de Investigaciones Cientificas y Tecnicas (CONICET)</t>
  </si>
  <si>
    <t>ECOL APPL</t>
  </si>
  <si>
    <t>10.1002/eap.2482</t>
  </si>
  <si>
    <t>http://dx.doi.org/10.1002/eap.2482</t>
  </si>
  <si>
    <t>Agostini, I; Pizzio, E; Varela, D; Iezzi, ME; Cruz, P; Paviolo, A; Di Bitetti, MS</t>
  </si>
  <si>
    <t>Camera trapping arboreal mammals in Argentina's Atlantic Forest</t>
  </si>
  <si>
    <t>Canopy camera trapping is being increasingly used to characterize assemblages of arboreal mammals. In this study we compared, for the first time, the assemblage of arboreal mammals of the Atlantic Forest, surveyed using canopy camera trapping at two protected areas of Misiones, Argentina: Pinalito (11 camera-trap stations) and Cruce Caballero (9 stations), with the assemblage recorded at ground-level with a camera-trapping survey conducted at another protected area, the nearby private reserve Valle del Alegria (18 stations). We calculated the number of independent photo-events for each species and site, and we built species rank abundance curves to compare the recorded species diversity among sites. We recorded six mammal species at Pinalito and Cruce Caballero, and 23 at Valle del Alegria. Canopy-survey sites showed lower diversity but a different and non-nested species composition when compared to the ground-level survey. One of the most frequently recorded species in the canopy, the brown-eared woolly opossum, Caluromys lanatus, categorized as Vulnerable in Argentina, has not been photographed in ground-level camera-trap surveys in Misiones before. Our results suggest that canopy camera trapping represents a robust method to sample arboreal species that are missed in ground-level camera-trap surveys, thus improving forest species inventories.</t>
  </si>
  <si>
    <t>camera traps; canopy; forest species inventories; mammal assemblages; species diversity</t>
  </si>
  <si>
    <t>ALOUATTA-GUARIBA-CLAMITANS; ACTIVITY PATTERNS; HABITAT USE; DIVERSITY; PLANTATIONS; MISIONES; DENSITY; IMPACT; TRAPS; PUMAS</t>
  </si>
  <si>
    <t>[Agostini, Ilaria] Consejo Nacl Invest Cient &amp; Tecn, Parque Nacl Nahuel Huapi CENAC APN, Fagnano 244, RA-8400 San Carlos De Bariloche, Rio Negro, Argentina; [Agostini, Ilaria; Varela, Diego; Iezzi, Maria Eugenia; Cruz, Paula; Paviolo, Agustin; Di Bitetti, Mario S.] CONICET UNaM, Inst Biol Subtrop IBS, Grp Ecol &amp; Conservac Mamiferos GECOMA, Bertoni 85, RA-3370 Puerto Iguazu, Misiones, Argentina; [Agostini, Ilaria; Varela, Diego; Iezzi, Maria Eugenia; Cruz, Paula; Paviolo, Agustin; Di Bitetti, Mario S.] Asociac Civil Ctr Invest Bosque Atlantico CeIBA, Bertoni 85, RA-3370 Puerto Iguazu, Misiones, Argentina; [Pizzio, Esteban] INTA CONICET, Inst Invest &amp; Forest Agropecuarias IFAB, Modesta Victoria 4450, RA-8400 San Carlos De Bariloche, Rio Negro, Argentina; [Cruz, Paula; Di Bitetti, Mario S.] Univ Nacl Misiones, Fac Ciencias Forest, Bertoni 124, RA-3380 Eldorado, Misiones, Argentina</t>
  </si>
  <si>
    <t>Consejo Nacional de Investigaciones Cientificas y Tecnicas (CONICET); Instituto Nacional de Tecnologia Agropecuaria (INTA)</t>
  </si>
  <si>
    <t>agostini.ilaria@gmail.com; pizzioesteban78@gmail.com; vareladieg@gmail.com; maru.iezzi@gmail.com; policruz@hotmail.com; paviolo4@gmail.com; dibitetti@yahoo.com.ar</t>
  </si>
  <si>
    <t>10.1515/mammalia-2022-0026</t>
  </si>
  <si>
    <t>http://dx.doi.org/10.1515/mammalia-2022-0026</t>
  </si>
  <si>
    <t>Pardo, JM; Cruz, P; Moya, S; Pizzio, E; Foletto, F; Robino, F; Aquino, J; Costa, S; Barros, Y; Cleo, F; Di Bitetti, MS; Iezzi, ME; Paviolo, A; De Angelo, C</t>
  </si>
  <si>
    <t>Predicting poaching hotspots in the largest remnant of the Atlantic Forest by combining passive acoustic monitoring and occupancy models</t>
  </si>
  <si>
    <t>Poaching can have major impacts on wild animal populations and is pervasive in tropical regions. The spatial distribution of this furtive activity is particularly difficult to estimate in large natural areas, and this hinders the development of effective anti-poaching strategies. We used passive acoustic recorders in combination with occupancy models to develop a predictive map of poaching presence in the Upper Paran'a Atlantic Forest of Argentina and Brazil. Poaching activity was measured by gunshots detected by the recorders that were active for 7 months (August 2018 to February 2019) on 90 sampling sites distributed in an area of 4637 km(2). A total of 15,936 h of landscape sounds were recorded, detecting gunshots at 43 sites. Using occupancy models, we evaluated eight variables that might influence poaching occurrence and detectability. Poaching was higher in areas with higher accessibility, with a higher proportion of rural areas, and far from control posts of park rangers. The detectability of gunshots was lower during periods of heavy rainfall. We validated the occupancy models through field surveys conducted in the same period resulting in a predictive capacity of 82% of our best model. Our results show that this region is under very high poaching pressure, even within the protected area's boundaries and that urgent actions must be taken. The methods we used for estimating poaching pressure and the predictive maps developed could serve as a tool for developing and implementing anti-poaching strategies to reduce this pervasive threat.</t>
  </si>
  <si>
    <t>AUG</t>
  </si>
  <si>
    <t>BIOLOGICAL CONSERVATION</t>
  </si>
  <si>
    <t>Accessibility; Passive acoustic recorders; Atlantic Forest; Fragmentation; Illegal hunting; Gunshots detection; Landscape conservation; Soundscape</t>
  </si>
  <si>
    <t>MOONLIGHT AVOIDANCE; ACTIVITY PATTERNS; PANTHERA-ONCA; HABITAT USE; JAGUARS; IMPACT; PUMAS; DETECTABILITY; PROBABILITY; PLANTATIONS</t>
  </si>
  <si>
    <t>[Pardo, Julia Martinez; Cruz, Paula; Pizzio, Esteban; Foletto, Fernando; Robino, Facundo; Costa, Sebastian; Di Bitetti, Mario S.; Iezzi, Maria Eugenia; Paviolo, Agustin; De Angelo, Carlos] Univ Nacl Misiones, Inst Biol Subtrop IBS, CONICET, Bertoni 85 N3370BFA, Puerto Iguazu, Misiones, Argentina; [Pardo, Julia Martinez; Cruz, Paula; Moya, Sergio; Pizzio, Esteban; Foletto, Fernando; Robino, Facundo; Aquino, Jesica; Costa, Sebastian; Di Bitetti, Mario S.; Iezzi, Maria Eugenia; Paviolo, Agustin; De Angelo, Carlos] Asociac Civil Ctr Invest Bosque Atlantico, Bertoni 85,3370BFA, Puerto Iguazu, Misiones, Argentina; [Pardo, Julia Martinez; Cruz, Paula; Di Bitetti, Mario S.; Paviolo, Agustin] UNaM, Fac Ciencias Forestales, Bertoni 124, Eldorado, Misiones, Argentina; [Barros, Yara; Cleo, Falcao] Projeto Oncas Iguacu, BR 469,Km 22,5,Parque Nacl, BR-85855750 Foz do Iguacu, PR, Brazil; [De Angelo, Carlos] Univ Nacl Rio Cuarto, Inst Ciencias Tierra Biodivers &amp; Ambiente ICBIA, CONICET, Ruta Nacl 36 Km 601,X5804BYA, Rio Cuarto, Cba, Argentina; [Aquino, Jesica] Consejo Nacl Invest Cient &amp; Tecn, Museo Argentino Ciencias Nat MACN, Av Angel Gallardo 470, RA-1406 Buenos Aires, Argentina; [Pizzio, Esteban] CONICET INTA, Inst Invest Forestales &amp; Agr Bariloche IFAB, Modesta Victoria 4450, RA-8400 San Carlos De Bariloche, Rio Negro, Argentina; [Pardo, Julia Martinez] Univ Nacl Misiones, Inst Biol Subtrop IBS, CONICET, Bertoni 85 N3370BFA, Puerto Iguazu, Misiones, Argentina</t>
  </si>
  <si>
    <t>Consejo Nacional de Investigaciones Cientificas y Tecnicas (CONICET); Consejo Nacional de Investigaciones Cientificas y Tecnicas (CONICET); Universidad Nacional Rio Cuarto; Museo Argentino de Ciencias Naturales Bernardino Rivadavia (MACN); Consejo Nacional de Investigaciones Cientificas y Tecnicas (CONICET); Instituto Nacional de Tecnologia Agropecuaria (INTA); Consejo Nacional de Investigaciones Cientificas y Tecnicas (CONICET)</t>
  </si>
  <si>
    <t>juliamar.p85@gmail.com</t>
  </si>
  <si>
    <t>ELSEVIER SCI LTD</t>
  </si>
  <si>
    <t>BIOL CONSERV</t>
  </si>
  <si>
    <t>10.1016/j.biocon.2022.109600</t>
  </si>
  <si>
    <t>http://dx.doi.org/10.1016/j.biocon.2022.109600</t>
  </si>
  <si>
    <t>Gallo, O; Castillo, DF; Godinho, R; Mac Allister, ME; Fernández, GP; Failla, M; Casanave, EB</t>
  </si>
  <si>
    <t>Understanding population structure and spatial distribution of genetic diversity is an important aspect of developing appropriate management plans for wildlife conservation, especially for large carnivores like the puma (Puma concolor). Human persecution and habitat degradation represent the main threats to the species' conservation in Argentina, where its population genetics has been only marginally explored, and conflict with livestock is mainly managed by legally harvesting pumas. Combining microsatellite genotyping and mitochondrial DNA sequencing, we investigated patterns of puma population diversity and genetic structure in an area of northern Patagonia heavily disturbed by anthropogenic activities. Moreover, we explored effective population size and functional connectivity to assess if recent habitat modifications might have influenced puma genetics. Our results suggest the presence of two genetic clusters (based on microsatellites) and two different haplotypes, which exhibited a similar geographic separation. Despite the observed pattern of a decrease in genetic association among individuals with increasing geographic distance, we found asymmetric gene flow and non-homogeneously distributed diversity among populations, which could be explained by the effect of human disturbance on puma dispersal capacity. The low-density estimate and the sign of a recent significant bottleneck reinforce our inference. This research contributes to the basic knowledge of puma genetics required for planning conservation strategies that aim to ensure species persistence in northern Patagonia.</t>
  </si>
  <si>
    <t>MAMMALIAN BIOLOGY</t>
  </si>
  <si>
    <t>Anthropogenic disturbances; Density; Effective population size; Gene flow; Genetic variability; Population structure</t>
  </si>
  <si>
    <t>LONG-DISTANCE DISPERSAL; SOURCE-SINK DYNAMICS; GENETIC-STRUCTURE; MOUNTAIN LIONS; CARNIVORE MANAGEMENT; MICROSATELLITE LOCI; DNA; COUGARS; SIZE; METAPOPULATION</t>
  </si>
  <si>
    <t>[Gallo, Orlando; Castillo, Diego F.; Casanave, Emma B.] Univ Nacl Sur, Inst Ciencias Biol &amp; Biomed Sur INBIOSUR CONICET, Lab Genet Conservac GENCON, Dept Biol Bioquim &amp; Farm, San Juan 671, RA-8000 Bahia Blanca, Buenos Aires, Argentina; [Godinho, Raquel] Univ Porto, Ctr Invest Biodiversidade &amp; Recursos Genet, CIBIO InBIO, Campus Vairao,Rua Padre Armando Quintas 7, P-4485661 Vairao, Portugal; [Mac Allister, Matias E.; Fernandez, Gabriela P.] Univ Nacl Noroeste Prov Buenos Aires UNNOBA CICBA, Ctr Bioinvest CeBio, Ctr Invest &amp; Transferencia Noroeste Prov Buenos A, RA-2700 Buenos Aires, DF, Argentina; [Failla, Mauricio] Proyecto Patagonia Noreste, Gianni 367, RA-8501 Balneario El Condor, Rio Negro, Argentina</t>
  </si>
  <si>
    <t>National University of the South; Universidade do Porto</t>
  </si>
  <si>
    <t>SPRINGER HEIDELBERG</t>
  </si>
  <si>
    <t>MAMM BIOL</t>
  </si>
  <si>
    <t>10.1007/s42991-021-00160-z</t>
  </si>
  <si>
    <t>http://dx.doi.org/10.1007/s42991-021-00160-z</t>
  </si>
  <si>
    <t>Nanni, AS; Teel, T; Lucherini, M</t>
  </si>
  <si>
    <t>As an apex predator, pumas (Puma concolor) frequently enter into conflict with humans because of predation on livestock. We analyzed the association between puma predation and human tolerance in six agroecosystems of the Argentine Dry Chaco, a global deforestation hotspot. Specifically, we addressed attitudes and behaviors of local social actors toward pumas, their association to reported livestock predation, and the incidence of livestock management and puma abundance on predation on livestock. Puma predation on livestock was considered an important cause of livestock loss. Attitudes toward pumas were negative, but were not strongly associated with predation. However, retaliatory hunting was more common among respondents who experienced livestock predation. Breeding goats and sheep and the lack of corrals increased livestock predation probability, which decreased with low puma abundance. Tolerance toward pumas is low in agroecosystems of this region, and further qualitative studies should address its likely hidden causes.</t>
  </si>
  <si>
    <t>SEP 3</t>
  </si>
  <si>
    <t>HUMAN-WILDLIFE CONFLICT; LAND-USE; BIODIVERSITY; DEPREDATION; CARNIVORES; ATTITUDES; FOREST; MODEL; JAGUARS; ATTACKS</t>
  </si>
  <si>
    <t>[Nanni, Ana Sofia] Inst Ecol Reg UNT CONICET, Yerba Buena, Argentina; [Teel, Tara] Colorado State Univ, Dept Human Dimens Nat Resources, Ft Collins, CO 80523 USA; [Lucherini, Mauro] INBIOSUR CONICET, Inst Ciencias Biol &amp; Biomed Sur, Bahia Blanca, Buenos Aires, Argentina; [Lucherini, Mauro] Univ Nacl Sur, Lab Fisiol Anim, Dept Biol Bioquim &amp; Farm, GECM, Bahia Blanca, Buenos Aires, Argentina</t>
  </si>
  <si>
    <t>Colorado State University; National University of the South</t>
  </si>
  <si>
    <t>sofiananni@gmail.com</t>
  </si>
  <si>
    <t>10.1080/10871209.2020.1843742</t>
  </si>
  <si>
    <t>http://dx.doi.org/10.1080/10871209.2020.1843742</t>
  </si>
  <si>
    <t>Guerisoli, MM; Gallo, O; Martinez, S; Vidal, EML; Lucherini, M</t>
  </si>
  <si>
    <t>Native, exotic, and livestock prey: assessment of puma Pumaconcolor diet in South American temperate region</t>
  </si>
  <si>
    <t>Understanding the food habits of mammalian carnivores is crucial for the comprehension of the role of apex-predators in maintaining healthy ecosystems. The puma is currently the most widespread top predator and the carnivore most frequently involved in conflicts with humans in the Americas. We analyzed puma diet in the South American temperate region, a vast area largely modified by humans, to assess the importance of native prey with respect to livestock and exotic species. We reviewed 18 studies published between 1991 and 2020 to which we added 19 feces of puma from a rangeland area of central Argentina. Undetermined small rodent, plains vizcacha, European hare, and wild boar were the most frequent species in the small area of the Argentinean Espinal. In the southern temperate region, exotic (European hare and wild boar) and native species (guanaco and armadillos) were the most frequent wild prey species, while sheep was the most frequent livestock followed by cattle. Exotic species had a greater frequency of occurrence than native and livestock species. Livestock frequency of occurrence was greater inside protected areas than outside. These findings reveal that, although the puma is considered in this large area as conflictive, wild prey (exotic and native) are its main food sources. Given the potentially crucial role exotic species can play in the ecosystem, understanding the role of pumas in controlling their populations is a challenge for future research.</t>
  </si>
  <si>
    <t>MAMMAL RESEARCH</t>
  </si>
  <si>
    <t>Cougar; Exotic prey; Human-carnivore conflict; Livestock; Mountain lion; Patagonia; Predation</t>
  </si>
  <si>
    <t>JAGUAR PANTHERA-ONCA; FOX VULPES-VULPES; ACTIVITY PATTERNS; FOOD-HABITS; BIOGEOGRAPHICAL PATTERNS; CONCOLOR CARNIVORA; FELIS-CONCOLOR; CONSERVATION; ECOLOGY; SCAT</t>
  </si>
  <si>
    <t>[Guerisoli, M. M.] Museo Argentino Ciencias Nat Bernardino Rivadavia, Grp Genet &amp; Ecol Conservac &amp; Biodiversidad GECoBi, Buenos Aires, DF, Argentina; [Guerisoli, M. M.; Gallo, O.; Martinez, S.; Luengos Vidal, E. M.; Lucherini, M.] Univ Nacl Sur UNS, Inst Ciencias Biol &amp; Biomed Sur INBIOSUR, CONICET, Dept Biol Bioquim &amp; Farm, Bahia Blanca, Buenos Aires, Argentina; [Guerisoli, M. M.; Martinez, S.; Luengos Vidal, E. M.; Lucherini, M.] CONICET UNS, GECM, INBIOSUR, Bahia Blanca, Buenos Aires, Argentina</t>
  </si>
  <si>
    <t>Museo Argentino de Ciencias Naturales Bernardino Rivadavia (MACN); Consejo Nacional de Investigaciones Cientificas y Tecnicas (CONICET); National University of the South; Consejo Nacional de Investigaciones Cientificas y Tecnicas (CONICET); National University of the South</t>
  </si>
  <si>
    <t>MAMMAL RES</t>
  </si>
  <si>
    <t>10.1007/s13364-020-00549-0</t>
  </si>
  <si>
    <t>http://dx.doi.org/10.1007/s13364-020-00549-0</t>
  </si>
  <si>
    <t>JAN 2021</t>
  </si>
  <si>
    <t>Guerisoli, MD; Vidal, EL; Caruso, N; Giordano, AJ; Lucherini, M</t>
  </si>
  <si>
    <t>Puma-livestock conflicts in the Americas: a review of the evidence</t>
  </si>
  <si>
    <t>Loss of livestock is one of the greatest sources of conflict between humans and large felids worldwide. The puma Puma concolor is the most widespread apex predator in the Americas, and conflicts between this felid and humans are common throughout its geographical range. In response to predation on livestock, humans persecute and hunt pumas. We identified the main environmental and anthropogenic variables that define puma-livestock conflict areas in the Americas as 12 conflict predictor variables, and explored the techniques proposed to mitigate conflicts between the puma and livestock producers. We conducted a systematic search and subsequent review of the scientific literature and found 92 publications on puma-livestock conflicts. Through single-variable analyses and generalised linear models (GLM), we identified which of the 12 conflict predictors were most predictive of the occurrence of predation. The single-variable analyses showed that high livestock density (goat, sheep, and cattle), low latitudes, low habitat steepness, low co-predator richness, high distance to habitat (shrub), and high distance to roads characterised areas with conflict. The binomial GLM indicated that areas with conflicts were primarily located in the temperate southern hemisphere and characterised by densities of livestock. The most frequently cited conflict mitigation techniques were 'improving livestock management', 'predator control', and the 'use of fencing'. Although our knowledge about the puma and its relationships with human communities has improved, there are wide geographical gaps, and many facets of puma-livestock conflicts are still little understood. Scientists should work with local stakeholders to generate reliable information regarding the ecological and societal consequences of puma-livestock conflicts, and to develop conflict mitigation techniques that could facilitate the coexistence of pumas and humans.</t>
  </si>
  <si>
    <t>American continent; conflict mitigation; cougar; human– wildlife; large Felidae; livestock depredation; Puma concolor</t>
  </si>
  <si>
    <t>CONCOLOR CARNIVORA FELIDAE; HUMAN-DOMINATED LANDSCAPE; HUMAN-WILDLIFE CONFLICTS; JAGUARS PANTHERA-ONCA; NATIONAL-PARK AREA; SOUTH-AMERICA; FOOD-HABITS; NORTHEASTERN SONORA; PREDATOR CONTROL; MANAGEMENT</t>
  </si>
  <si>
    <t>[Guerisoli, Maria de las Mercedes] Museo Argentino Ciencias Nat Bernardino Rivadavia, GECOBI Grp Genet &amp; Ecol Conservac &amp; Biodiversidad, Div Mastozool, Angel Gallardo 490, RA-1405 Buenos Aires, DF, Argentina; [Guerisoli, Maria de las Mercedes; Luengos Vidal, Estela; Caruso, Nicolas; Lucherini, Mauro] Univ Nacl Sur, Dept Biol Bioquim &amp; Farm, CONICET, San Juan 670, RA-8000 Bahia Blanca, Buenos Aires, Argentina; [Guerisoli, Maria de las Mercedes; Luengos Vidal, Estela; Caruso, Nicolas; Lucherini, Mauro] Univ Nacl Sur, Inst Ciencias Biol &amp; Biomed Sur, CONICET, San Juan 670, RA-8000 Bahia Blanca, Buenos Aires, Argentina; [Guerisoli, Maria de las Mercedes; Giordano, Antony J.] SPECIES, POB 7403, Ventura, CA 93003 USA</t>
  </si>
  <si>
    <t>Museo Argentino de Ciencias Naturales Bernardino Rivadavia (MACN); National University of the South; Consejo Nacional de Investigaciones Cientificas y Tecnicas (CONICET); National University of the South; Consejo Nacional de Investigaciones Cientificas y Tecnicas (CONICET)</t>
  </si>
  <si>
    <t>mariadelasmercedesguerisoli@gmail.com; eluengos@gmail.com; nccaruso@gmail.com; species1@hotmail.com; lucherinima@yahoo.com</t>
  </si>
  <si>
    <t>10.1111/mam.12224</t>
  </si>
  <si>
    <t>http://dx.doi.org/10.1111/mam.12224</t>
  </si>
  <si>
    <t>Alvarez, MC; Alcaraz, AP; Kafumann, CA; Gatica, A; Ochoa, AC</t>
  </si>
  <si>
    <t>Bone remains ingested by puma (Puma concolor) in Sierra de las Quijadas National Park: Contributions to the construction of regional taphonomic models</t>
  </si>
  <si>
    <t>Actualistic taphonomy is one of the most powerful tools when evaluating the role of carnivores as active formers of the fossil record. Characterizing the taphonomic signature of different predators is key to the interpretation of the patterns observed in faunal assemblages. This paper presents the results of a bone sample obtained from 10 puma scats collected in Sierra de las Quijadas National Park (San Luis, Argentina). The main objective is to characterize the ingested bone remains in order to generate a useful tool for the interpretation of the fossil record. The cleaning of the scats allowed to recover a total of 2913 bone specimens. The results indicated that the mean length of the specimens is 8.49 mm and the mean width is 4.53 mm. We determined an NTAXA of nine, with a predominance of individuals from the Dolichotinae Subfamily. 6.5% of the specimens presented tooth marks and 91% showed evidence of gastric corrosion. In conclusion, this study contributes to the construction of useful frames of reference for the interpretation of fossil assemblages. Since the puma is a generalist and opportunistic carnivore, we must consider the past and present faunal assemblages of the study area when applying these tools.</t>
  </si>
  <si>
    <t>ARCHAEOFAUNA</t>
  </si>
  <si>
    <t>BONE REMAINS; CARNIVORE TAPHONOMY; NATURALISTIC STUDY; PUMA SCATS</t>
  </si>
  <si>
    <t>[Clara Alvarez, Maria; Paula Alcaraz, Ana; Kafumann, Cristian A.] Univ Nacl Ctr Prov Buenos Aires, Inst Invest Arqueol &amp; Paleontol Cuaternario Pampe, Fac Ciencias Sociales, Buenos Aires, DF, Argentina; [Gatica, Ailin; Ochoa, Ana C.] Univ Nacl San Luis, Biodiversidad Sur, Proyecto Invest Consolidado 02 2818,CONICET, Fac Quim Bioquim &amp; Farm,Div Mastozool,Inst Multid, San Luis, Argentina</t>
  </si>
  <si>
    <t>Comision Nacional de Energia Atomica (CNEA); Universidad Nacional de San Luis; Consejo Nacional de Investigaciones Cientificas y Tecnicas (CONICET)</t>
  </si>
  <si>
    <t>malvarez@soc.unicen.edu.ar</t>
  </si>
  <si>
    <t>LABORATORIO ARQUEOZOOLOGIA, DPTO BIOLOGIA</t>
  </si>
  <si>
    <t>10.15366/archaeofauna2021.30.003</t>
  </si>
  <si>
    <t>http://dx.doi.org/10.15366/archaeofauna2021.30.003</t>
  </si>
  <si>
    <t>Kihn, MP; Caruso, N; Iaconis, K; González, MJP; Soler, L</t>
  </si>
  <si>
    <t>Analysis of conflicts with wild carnivores in the Humid Chaco, Argentina</t>
  </si>
  <si>
    <t>Analysis of conflicts with wild carnivores in the Humid Chaco, Argentina. Interactions between humans and carnivores tend to be conflictual, especially due to predation on domestic animals. As certain landscape characteristics predispose the occurrence of carnivore attacks, spatial modelling of predation events can be particularly useful when developing management plans. In this study we determined the incidence of predation on the mortality of domestic animals by interviewing local inhabitants. In addition, we identified the spatial variables that explain the distribution of the conflicts and we created a two-scale model based on the Maxent algorithm. The results showed that Puma concolor (41.2%) and the foxes Lycalopex gymnocercus and Cerdocyon thous (33.3%) were the most conflictive species. Predation accounted for only 5.6% of the causes of domestic animal mortality. The distribution models showed that the most probable variables for predicting conflicts were the distance from the roads, livestock density and the proportion of anthropized areas. High-risk areas represented 28% of the study area and were distributed in broad patches around the protected areas and in the eastern sector of the area.</t>
  </si>
  <si>
    <t>ANIMAL BIODIVERSITY AND CONSERVATION</t>
  </si>
  <si>
    <t>Predation; Livestock; Maxent; Spatial variables</t>
  </si>
  <si>
    <t>JAGUARS PANTHERA-ONCA; PUMAS PUMA-CONCOLOR; LIVESTOCK DEPREDATION; PREDATION RISK; NATIONAL-PARK; PATTERNS; PERCEPTIONS; MANAGEMENT; DENSITY; PEOPLE</t>
  </si>
  <si>
    <t>[Kihn, M. P.; Caruso, N.; Soler, L.] Univ Nacl Sur UNS, Dept Biol Bioquim &amp; Farm, Grp Ecol Comortamental Mamiferos GECM, San Juan 670, RA-8000 Bahia Blanca, DF, Argentina; [Kihn, M. P.; Caruso, N.; Iaconis, K.; Soler, L.] Assoc Estudio &amp; Conservac Biodiversidad, Assoc Huellas, RA-8000 Bahia Blanca, DF, Argentina; [Caruso, N.; Soler, L.] Univ Nacl Sur UNS, Inst Ciencias Biol &amp; Biomed Sur, CONICET, San Juan 671, RA-8000 Bahia Blanca, DF, Argentina; [Gonzalez, M. J. Palacios] Direcc Gen Medio Ambiente, Extremadura, Spain</t>
  </si>
  <si>
    <t>National University of the South; National University of the South; Consejo Nacional de Investigaciones Cientificas y Tecnicas (CONICET)</t>
  </si>
  <si>
    <t>melisakihn@gmail.com</t>
  </si>
  <si>
    <t>MUSEU DE CIENCIES NATURALS-ZOOLOGIA</t>
  </si>
  <si>
    <t>ANIM BIODIV CONSERV</t>
  </si>
  <si>
    <t>10.32800/abc.2021.44.0251</t>
  </si>
  <si>
    <t>http://dx.doi.org/10.32800/abc.2021.44.0251</t>
  </si>
  <si>
    <t>Biodiversity Conservation</t>
  </si>
  <si>
    <t>Biodiversity &amp; Conservation</t>
  </si>
  <si>
    <t>D'Agostino, RL; Sauthier, DEU</t>
  </si>
  <si>
    <t>The purpose of this study was to assess the relative abundance and activity patterns of terrestrial carnivorous mammals living in San Pablo de Valdes Wildlife Reserve, which is located in Peninsula Valdes (PV), Chubut province, Argentina. To this end, camera traps were placed in different plant communities of this reserve and they were used from January 2015 to December 2016. A total of 256 independent events, with a sampling effort of 1811 camera nights, were obtained. The following species were identified in order of relative abundance: Conepatus chinga, Lycalopex gymnocercus, Leopardus geoffroyi, Puma concolor, and Leopardus colocolo, and the activity patterns of the first three were estimated. Those of P. concolor and L. colocolo could not be estimated as insufficient independent events were obtained. Our results show a cathemeral activity pattern in C. chinga and L. geoffroyi and a more nocturnal pattern in L. gymnocercus. Our results highlight the need to expand the sampling area to obtain further details on the behavioral patterns and population parameters of the carnivores identified. Knowledge of ecological issues, such as relative abundance and activity patterns of carnivorous mammals, is imperative to formulate monitoring and conservation programs.</t>
  </si>
  <si>
    <t>biodiversity; camera trapping; carnivora; habitat; neotropics</t>
  </si>
  <si>
    <t>HOG-NOSED SKUNK; GUANACOS LAMA-GUANICOE; CONEPATUS-CHINGA; SPATIAL-ORGANIZATION; PAMPAS GRASSLAND; PUMA-CONCOLOR; HOME-RANGE; FOREST; POPULATIONS; COMPETITION</t>
  </si>
  <si>
    <t>[D'Agostino, Romina L.; Udrizar Sauthier, Daniel E.] Univ Nacl Patagonia San Juan Bosco, Blvd Brown 3051, RA-9120 Puerto Madryn, Chubut, Argentina; [D'Agostino, Romina L.; Udrizar Sauthier, Daniel E.] Consejo Nacl Invest Cient &amp; Tecn CONICET, Inst Patagon Estudio Ecosistemas Continentales, GEMTE Grp Estudio Mamiferos Terrestres, Blvd Brown 2915, RA-9120 Puerto Madryn, Chubut, Argentina</t>
  </si>
  <si>
    <t>Universidad Nacional de la Patagonia San Juan Bosco; Consejo Nacional de Investigaciones Cientificas y Tecnicas (CONICET)</t>
  </si>
  <si>
    <t>rdagostino@cenpat-conicet.gob.ar; dsauthier18@gmail.com</t>
  </si>
  <si>
    <t>10.1515/mammalia-2019-0089</t>
  </si>
  <si>
    <t>http://dx.doi.org/10.1515/mammalia-2019-0089</t>
  </si>
  <si>
    <t>Vega, R; Semenas, L; Krivokapich, S; Degese, M; Brugni, N; Flores, V</t>
  </si>
  <si>
    <t>Advances in Knowledge of Wild Toxocariasis in Patagonia (Argentina): Toxocara canis</t>
  </si>
  <si>
    <t>Seventeen specimens of carnivores of the families Felidae (Puma concolor and Leopardus geoffroyi) and Canidae (Lycalopex culpaeus) were collected in different localities of Nahuel Huapi National Park (Argentina) from August 2005 to May 2018. The specimens were processed by necropsy, and ascaridid parasites were obtained only from L. culpaeus. Morphological analysis indicates all the specimens belong to Toxocara canis, and specific identification was confirmed by PCR procedure. This study represents the first molecular identification of T. canis from Andean foxes in Argentina, and provides information on the spatial distribution of T. canis in wild environments in Patagonia.</t>
  </si>
  <si>
    <t>COMPARATIVE PARASITOLOGY</t>
  </si>
  <si>
    <t>carnivores; Andean fox; Lycalopex culpaeus; Canidae; Patagonia; ITS; PCR; Toxocara canis; toxocariasis; wildlife; zoonoses</t>
  </si>
  <si>
    <t>PARASITES; HOSTS; MAMMALS</t>
  </si>
  <si>
    <t>[Vega, Rocio; Semenas, Liliana; Brugni, Norma; Flores, Veronica] Univ Nacl Comahue, Lab Parasitol, Inst Invest Biodiversidad &amp; Medioambiente, Consejo Nacl Invest Cient &amp; Tecn, Quintral 1250, RA-8400 San Carlos De Bariloche, Rio Negro, Argentina; [Krivokapich, Silvio; Degese, Maria] Inst Nacl Enfermedades Infecciosas, Adm Nacl Labs &amp; Inst Salud Dr Carlos G Malbran, Dept Parasitol, Velez Sarsfield 563, RA-1281 Buenos Aires, DF, Argentina</t>
  </si>
  <si>
    <t>Consejo Nacional de Investigaciones Cientificas y Tecnicas (CONICET); Universidad Nacional del Comahue</t>
  </si>
  <si>
    <t>veronicaroxanaflores@gmail.com</t>
  </si>
  <si>
    <t>HELMINTHOLOGICAL SOC WASHINGTON</t>
  </si>
  <si>
    <t>COMP PARASITOL</t>
  </si>
  <si>
    <t>Parasitology; Zoology</t>
  </si>
  <si>
    <t>Oklander, LI; Caputo, M; Kowalewski, M; Anfuso, J; Corach, D</t>
  </si>
  <si>
    <t>Despite strong support from the media, the reintroduction of animals into natural environments does not always achieve its goal. Alouatta caraya is the primate species facing the greatest hunting pressure due to the illegal pet trade in Argentina. Confiscations of this species are common, as is the voluntary surrender of animals by owners no longer able or willing to care for them. These animals ultimately arrive at rehabilitation centers and, in many cases, are released into natural environments that may differ from the original sites where they were captured. Until recently, the lack of genetic analysis of the individuals involved led to biased relocation decisions. We followed the reintroduction of 12 A. caraya individuals in a protected area (Isla Palacio, Misiones, Argentina). The presence of potential predators such as pumas (Puma concolor) and jaguars (Panthera onca) in this area was confirmed by camera traps, footprints and feces. After the disappearance of four A. caraya at the reintroduction site, we investigated the applicability of genetic assignment tests based on genotypic data to accurately identify predated individuals. Genetic analyses allowed us to determine the predator species (P. onca) and to identify the predated individuals as two of the reintroduced animals. This procedure is promising for identifying the remains of predated individuals, and can contribute to the design of reintroduction policies based on scientific evidence.</t>
  </si>
  <si>
    <t>PRIMATES</t>
  </si>
  <si>
    <t>Platyrrhini; Genetic assignment; Genotyping; Panthera onca; Predation; Release; Monitoring</t>
  </si>
  <si>
    <t>MOLECULAR ANALYSIS; GUARIBA-CLAMITANS; PRIMATES; BLACK</t>
  </si>
  <si>
    <t>[Oklander, Luciana Ines] Univ Nacl Misiones UNaM, Consejo Nacl Invest Cient Tecnol CONICET, Inst Biol Subtrop IBS, Grp Invest Genet Aplicada GIGA, Jujuy 1745,N3300NFK Posadas, Misiones, Argentina; [Caputo, Mariela] Univ Buenos Aires, Consejo Nacl Invest Cient &amp; Tecnol CONICET, Dept Microbiol Inmunol Biotecnol &amp; Genet, Fac Farm &amp; Bioquim,Catedra Genet Forense &amp; Serv H, Junin 956,C1113AAD, Buenos Aires, DF, Argentina; [Kowalewski, Martin; Corach, Daniel] Consejo Nacl Invest Cient &amp; Tecnol CONICET, Estn Biol Corrientes CCT Nordeste, Corrientes, Argentina; [Anfuso, Jorge] Fdn Hist Nat Felix de Azara, Refugio Anim Silvestres, Guira Oga, Ruta Nacl 12 Km 1638, Puerto Iguazu, Misiones, Argentina</t>
  </si>
  <si>
    <t>Consejo Nacional de Investigaciones Cientificas y Tecnicas (CONICET); University of Buenos Aires</t>
  </si>
  <si>
    <t>lulaok@gmail.com</t>
  </si>
  <si>
    <t>SPRINGER JAPAN KK</t>
  </si>
  <si>
    <t>10.1007/s10329-021-00896-9</t>
  </si>
  <si>
    <t>http://dx.doi.org/10.1007/s10329-021-00896-9</t>
  </si>
  <si>
    <t>Bessi, C; Ercole, ME; Fariña, FA; Ribicich, MM; Montalvo, F; Acerbo, M; Krivokapich, SJ; Pasqualetti, MI</t>
  </si>
  <si>
    <t>Study of Trichinella patagoniensis in wild boars</t>
  </si>
  <si>
    <t>Trichinellosis is a zoonotic disease, which represents a significant public health concern in some South American countries, such as Argentina and Chile. Its impact is essentially due to absence of adequate control measures on meat from game animals, as well as the presence of illegal slaughterhouses and the trade of meat products without being tested for this parasite. In Argentina, trichinellosis is an endemic disease. At present, Trichinella spiralis, Trichinella patagoniensis, Trichinella pseudospiralis, and Trichinella britovi have been detected in animals from Argentina. Until now, T. patagoniensis had only been found in mountain cougars (Puma concolor) in Argentina but there is limited information available. The present study intends to determine susceptibility, serological response and distribution of muscle larvae in wild boars infected with T. patagoniensis, T. spiralis and T. pseudospiralis. For each of the Trichinella species five wild boars were inoculated with 20,000 muscle larvae. Except for two specimens which died during the experiment, the animals were euthanized 19 weeks post infection (pi). Blood samples were collected throughout the study in order to determine the antibody kinetics. Also, nine muscle samples from each specimen were taken and analysed for determination of larval distribution. Additionally, four muscle samples were used to obtain muscle juices. Wild boars infected with T. patagoniensis showed little to no larvae in the muscle samples analysed while animals infected with T. spiralis and T. pseudospiralis had a significantly high larval load in all the samples analysed. Optical density (OD) values remained above the cut-off value throughout the experiment. This is the first study to characterize the biological aspects of T. patagoniensis in wild boars.</t>
  </si>
  <si>
    <t>VETERINARY PARASITOLOGY</t>
  </si>
  <si>
    <t>Trichinella patagoniensis; Muscle larvae distribution; Serological response; Wild boars</t>
  </si>
  <si>
    <t>EXPERIMENTAL-INFECTION; ANTIBODY-RESPONSE; TRICHINOSIS; MUSCLE; SYSTEMATICS; ANIMALS; SPP.; EPIDEMIOLOGY; PERSISTENCE; SPIRALIS</t>
  </si>
  <si>
    <t>[Bessi, C.; Ercole, M. E.; Farina, F. A.; Ribicich, M. M.; Montalvo, F.; Pasqualetti, M., I] Univ Buenos Aires, Catedra Parasitol &amp; Enfermedades Parasitarias, Fac Ciencias Vet, Av Chorroarin 280,C1427CWO, Buenos Aires, DF, Argentina; [Bessi, C.; Farina, F. A.; Ribicich, M. M.; Pasqualetti, M., I] Univ Buenos Aires, Inst Invest Prod Anim INPA, CONICET, Fac Ciencias Vet, Buenos Aires, DF, Argentina; [Krivokapich, S. J.] ANLIS, Av Velez Sarsfield 563,C1282AFF, Caba, Argentina; [Acerbo, M.] Univ Buenos Aires, Catedra Prod Porcinos, Fac Ciencias Vet, Chorroarin 280,C1427CWO, Buenos Aires, DF, Argentina</t>
  </si>
  <si>
    <t>University of Buenos Aires; University of Buenos Aires; Consejo Nacional de Investigaciones Cientificas y Tecnicas (CONICET); University of Buenos Aires</t>
  </si>
  <si>
    <t>cbessi@fvet.uba.ar</t>
  </si>
  <si>
    <t>VET PARASITOL</t>
  </si>
  <si>
    <t>10.1016/j.vetpar.2020.109166</t>
  </si>
  <si>
    <t>http://dx.doi.org/10.1016/j.vetpar.2020.109166</t>
  </si>
  <si>
    <t>Parasitology; Veterinary Sciences</t>
  </si>
  <si>
    <t>Curras, MR; Donadío, E; Middleton, AD; Pauli, JN</t>
  </si>
  <si>
    <t>Perceived risk structures the space use of competing carnivores</t>
  </si>
  <si>
    <t>Competition structures ecological communities. In carnivorans, competitive interactions are disproportionately costly to subordinate carnivores who must account for the risk of interspecific killing when foraging. Accordingly, missed opportunity costs for meso-carnivores imposed by risk can benefit the smallest-bodied competitors. However, the extent to which the risk perpetuates into spatial partitioning in hierarchically structured communities remains unknown. To determine how risk-avoidance behaviors shape the space-use of carnivore communities, we studied a simple community of carnivores in northern Patagonia, Argentina: pumas (Puma concolor; an apex carnivore), culpeo foxes (Lycalopex culpaeus; a meso-carnivore), and chilla foxes (Lycalopex griseus; a small carnivore). We used multi-species occupancy models to quantify the space use within the carnivore community and giving-up densities to understand the behaviors that structure space use. Notably, we applied an analytical framework that tests whether the actual or perceived risk of predation most strongly influences the space use of subordinate carnivores although accounting for their foraging and vigilance behaviors. We found that there was a dominance hierarchy from the apex carnivore through the meso-carnivore to the subordinate small carnivore, which was reflected in space. Although both meso- and small carnivores exhibited similar predator avoidance behavioral responses to apex carnivores, the habitat associations of apex carnivores only altered meso-carnivore space use. The biases in risk management we observed for meso-carnivores likely translates into stable co-existence of this community of competing carnivores. We believe our analytical framework can be extended to other communities to quantify the spatial-behavioral tradeoffs of risk.</t>
  </si>
  <si>
    <t>NOV-DEC</t>
  </si>
  <si>
    <t>BEHAVIORAL ECOLOGY</t>
  </si>
  <si>
    <t>competition; giving-up density; perceived risk; risk management; spatial-behavioral tradeoffs</t>
  </si>
  <si>
    <t>PREDATOR HUNTING MODE; INTRAGUILD PREDATION; INTERFERENCE COMPETITION; INTERSPECIFIC COMPETITION; MESOPREDATOR RELEASE; TROPHIC CASCADES; R PACKAGE; PREY; ECOLOGY; HABITAT</t>
  </si>
  <si>
    <t>[Curras, Mauriel Rodriguez; Pauli, Jonathan N.] Univ Wisconsin, Forest &amp; Wildlife Ecol, 1630 Linden Dr, Madison, WI 53706 USA; [Donadio, Emiliano] Univ Nacl Comahue, INIBIOMA, CONICET, RA-8400 San Carlos De Bariloche, Rio Negro, Argentina; [Middleton, Arthur D.] Univ Calif Berkeley, Dept Environm Sci Policy &amp; Management, 130 Mulford Hall, Berkeley, CA 94720 USA; [Donadio, Emiliano] Rewilding Argentina, Estancia Ascens, RA-9041 Los Antiguos, Santa Cruz, Argentina</t>
  </si>
  <si>
    <t>University of Wisconsin System; University of Wisconsin Madison; Consejo Nacional de Investigaciones Cientificas y Tecnicas (CONICET); Universidad Nacional del Comahue; University of California System; University of California Berkeley</t>
  </si>
  <si>
    <t>OXFORD UNIV PRESS INC</t>
  </si>
  <si>
    <t>BEHAV ECOL</t>
  </si>
  <si>
    <t>10.1093/beheco/arab104</t>
  </si>
  <si>
    <t>http://dx.doi.org/10.1093/beheco/arab104</t>
  </si>
  <si>
    <t>Behavioral Sciences; Biology; Ecology; Zoology</t>
  </si>
  <si>
    <t>Behavioral Sciences; Life Sciences &amp; Biomedicine - Other Topics; Environmental Sciences &amp; Ecology; Zoology</t>
  </si>
  <si>
    <t>Zimmermann, A; Johnson, P; de Barros, AE; Inskip, C; Amit, R; Soto, EC; Lopez-Gonzalez, CA; Sillero-Zubiri, C; de Paula, R; Marchini, S; Soto-Shoender, J; Perovic, PG; Earle, S; Quiroga-Pacheco, CJ; Macdonald, DW</t>
  </si>
  <si>
    <t>Every case is different: Cautionary insights about generalisations in human-wildlife conflict from a range-wide study of people and jaguars</t>
  </si>
  <si>
    <t>Throughout their range, jaguars (Panthera onca) are persecuted for killing livestock, posing a widespread and serious threat to their survival. Human-jaguar conflict occurs across a very large variety of geographic, agronomic and socio-economic contexts and across heterogeneous communities. We conducted seventeen case studies across seven countries in central and south America to search for patterns in socio-economic predictors of human-jaguar conflict that could help up-scale management of this range-wide jaguar conservation challenge. Our study revealed that within and across case studies there were considerable differences in farmers' education levels, economic dependence on livestock, personal experience with livestock losses, as well as tolerance of and attitudes and social norms towards jaguars. Among this diversity, we sought common predictors of tolerance of jaguars, but found that no quantifiable single contextual factor could be used to predict how farmers perceive jaguars and deal with depredation. While patterns did exist within individual case studies, none of these were consistent across a majority of cases. We conclude that observations of patterns in human-wildlife conflict are valid only for informing action at a local scale, and even if a small number of case studies appear to show similar patterns this does not make the observation universally true. It is important to remember not to generalise from case studies. Nevertheless, although each case is likely to require individual solutions, insights from aggregate or wide-range studies can provide insights into the range of possible scenarios, adding breadth of information to depth of local knowledge.</t>
  </si>
  <si>
    <t>Jaguar; Human-wildlife conflict; Case study; Livestock predation; Human dimensions</t>
  </si>
  <si>
    <t>PUMA PUMA-CONCOLOR; PANTHERA-ONCA; CATTLE DEPREDATION; SOCIAL-FACTORS; LANDSCAPE; BEHAVIOR</t>
  </si>
  <si>
    <t>[Zimmermann, Alexandra; Johnson, Paul; Barros, Alan Eduardo de; Soto, Erika Cuellar; Sillero-Zubiri, Claudio; Marchini, Silvio; Quiroga-Pacheco, Carmen Julia; Macdonald, David W.] Univ Oxford, Recanati Kaplan Ctr, Wildlife Conservat Res Unit, Tubney House, Tubney OX13 5QL, England; [Zimmermann, Alexandra; Marchini, Silvio; Earle, Samantha] North England Zool Soc Chester Zoo, Caughall Rd, Chester CH2 1LH, Cheshire, England; [Zimmermann, Alexandra; Inskip, Chloe; Marchini, Silvio] IUCN SSC Human Wildlife Conflict Task Force, Oxford, England; [Amit, Ronit] Univ Florida, Dept Wildlife Ecol &amp; Conservat, Gainesville, FL 32611 USA; [Lopez-Gonzalez, Carlos A.] Univ Autonoma Queretaro, Queretaro 76010, Qro, Mexico; [de Paula, Rogerio] Natl Res Ctr Carnivores Conservat, Chico Mendes Inst Conservat Biodivers, BR-12952011 Atibaia, SP, Brazil; [Marchini, Silvio] Univ Sao Paulo, Luiz de Queiroz Coll Agr, Forest Sci Dept, BR-13418900 Piracicaba, SP, Brazil; [Perovic, Pablo G.] Adm Parques Nacl, Santa Fe 23, RA-4400 Salta, Argentina; [Earle, Samantha] Imperial Coll London, Silwood Pk Campus, Ascot SL5 7PY, Berks, England; [Sillero-Zubiri, Claudio] Born Free Fdn, 14 Carfax, Horsham RH12 1ER, W Sussex, England; [Sillero-Zubiri, Claudio] Jaguars Fringe, Salta, Argentina; [Quiroga-Pacheco, Carmen Julia] Museo Hist Nat Alcide dOrbigny, Av Potosi 1458, Cochabamba, Bolivia; [Quiroga-Pacheco, Carmen Julia] Univ South Eastern Norway, Gullbringvegen 36, N-3800 Bo, Norway; [Soto, Erika Cuellar] Sultan Qaboos Univ, Coll Sci, Dept Biol, Muscat, Oman; [Amit, Ronit] Univ Costa Rica, Escuela Biol, San Jose 115012060, Costa Rica; [Barros, Alan Eduardo de] Univ Sao Paulo, Dept Ecol, Inst Biociencias, 36 Rua Matao,Trav 14,321 Cidade Univ, BR-05508090 Sao Paulo, SP, Brazil; [Soto-Shoender, Jose] World Wildlife Fund Guatemala Mesoamer, Flores, Peten, Guatemala</t>
  </si>
  <si>
    <t>University of Oxford; State University System of Florida; University of Florida; Universidad Autonoma de Queretaro; Universidade de Sao Paulo; Imperial College London; Sultan Qaboos University; Universidad Costa Rica; Universidade de Sao Paulo</t>
  </si>
  <si>
    <t>alexandra.zimmermann@zoo.ox.ac.uk</t>
  </si>
  <si>
    <t>10.1016/j.biocon.2021.109185</t>
  </si>
  <si>
    <t>http://dx.doi.org/10.1016/j.biocon.2021.109185</t>
  </si>
  <si>
    <t>Fariña, FA; Pasqualetti, MI; Bessi, C; Ercole, ME; Vargas, C; Arbusti, P; Ayesa, G; Ribicich, MM</t>
  </si>
  <si>
    <t>Reprint of: Comparison between Trichinella patagoniensis and Trichinella spiralis infection in BALB/c mice</t>
  </si>
  <si>
    <t>In Argentina, trichinellosis is an endemic disease acquired mainly through consumption of raw pork infected with nematodes larvae from the Trichinella genus. For years, the only species involved in outbreaks in humans and pig foci in Argentina was Trichinella spiralis. In 2008 the presence of a new Trichinella taxon from a cougar (Puma concolor) was detected and recorded in the province of Rio Negro, Argentina, and the finding was established as a new species in 2012: Trichinella patagoniensis. To the best of our knowledge, there is no information available on the intestinal phase and antibody response in a susceptible host during T. patagoniensis infection. Therefore, our research has been designed to study experimental infection with T. patagoniensis compared to infection with T. spiralis in BALB/c mice. One hundred and twenty eight BALB/c mice were divided into two groups and individuals in each group were infected per os with 500 larvae of T. patagoniensis or 500 larvae of T. spiralis, respectively. After that, they were euthanized on different days. Adult worm recovery from small intestines and artificial digestion of each carcass was performed. Histopathology of small intestines was performed using hematoxylin-eosin staining. Systemic cytokines and antibody kinetics were evaluated. Intestinal adult worm recovery of T. patagoniensis and T. spiralis took place until day 17 and 25, respectively. Systemic IFN-gamma, IL-10, and TNF showed significant variations in T. patagoniensis infected mice. Seroconversion was detected in animals as from 15 days post-infection (pi) for both T. patagoniensis and T. spiralis, reaching the highest OD value at 42 days pi. Similar microscopic lesions were observed in the small intestine from mice infected with the same dose of T. spiralis and T. patagoniensis. Our findings contribute new information regarding the intestinal phase and the antibody kinetics of T. patagoniensis in BALB/c mice.</t>
  </si>
  <si>
    <t>Trichinella patagoniensis; Trichinella spiralis; Mice; Experimental infection; Cytokines</t>
  </si>
  <si>
    <t>ANTIBODY-RESPONSE; TRICHINOSIS; MUSCLE; SPP.; PERSISTENCE; DIAGNOSIS; ANTIGENS; IMMUNITY; NATIVA; ELISA</t>
  </si>
  <si>
    <t>[Farina, Fernando A.; Pasqualetti, Mariana, I; Bessi, Clara; Ercole, Mariano E.; Ayesa, Graciana; Ribicich, M. Mabel] Univ Buenos Aires, Fac Ciencias Vet, Ciitedra Parasitol &amp; Enfermedades Parasitarias, Av San Martin 5285,C1417DSM, Buenos Aires, DF, Argentina; [Farina, Fernando A.; Pasqualetti, Mariana, I; Bessi, Clara; Vargas, Claudia; Ribicich, M. Mabel] Univ Buenos Aires, Inst Invest Prod Anim INPA, CONICET, Buenos Aires, DF, Argentina; [Arbusti, Patricia; Ayesa, Graciana] Adm Nacl Labs &amp; Inst Salud, Dept Parasitol, Inst Nacl Enfermedades Infecciosas, Av Velez Sarsfield 563, RA-1281 Buenos Aires, DF, Argentina</t>
  </si>
  <si>
    <t>University of Buenos Aires; University of Buenos Aires; Consejo Nacional de Investigaciones Cientificas y Tecnicas (CONICET)</t>
  </si>
  <si>
    <t>fernandof@fvet.uba.ar</t>
  </si>
  <si>
    <t>10.1016/j.vetpar.2021.109542</t>
  </si>
  <si>
    <t>http://dx.doi.org/10.1016/j.vetpar.2021.109542</t>
  </si>
  <si>
    <t>Novaro, AJ; Walker, RS</t>
  </si>
  <si>
    <t>Humans arrived in the Patagonia region of southern South America in the late Pleistocene period, ca. 15,000 years ago. A few centuries later, during a period of rapid warming, the megafauna went extinct in Patagonia, as well as some smaller species, like the guanaco (Lama guanicoe), in the southern portion of the region. As in other regions, extinctions probably occurred due to a combination of effects of climate and direct and indirect impacts of humans on wildlife communities. We reviewed recent archeological and genetic-based discoveries about numbers and distributions of humans and wildlife and their early interactions and used them to draw lessons for current debates among managers and scientists. Recent discoveries, for example, help us understand (1) the population limitation mechanisms and other interactions involving guanacos, livestock, forage, predators, and scavengers; (2) the magnitude of wildlife movements and the need for landscape-level planning for conservation; (3) the importance of indirect effects of human activities on wildlife communities; and (4) the compounded effects of human activities and climate change on wildlife. We believe these lessons drawn from deep time and recent history can help define new priorities for research and management and inform our conservation vision for the 21st century, a period when dramatic climate change impacts will add challenges to a region subject to a century of overgrazing and other anthropogenic pressures.</t>
  </si>
  <si>
    <t>DIVERSITY-BASEL</t>
  </si>
  <si>
    <t>Patagonia; Pleistocene; Anthropocene; conservation; human-wildlife coexistence; rewilding; guanaco</t>
  </si>
  <si>
    <t>GUANACOS LAMA-GUANICOE; NORTH-AMERICAN; OVERKILL HYPOTHESIS; LATE PLEISTOCENE; LIVE-SHEARING; PUMA-CONCOLOR; POPULATION; PREDATION; HOLOCENE; DENSITY</t>
  </si>
  <si>
    <t>[Novaro, Andres J.] Univ Nacl Comahue, Consejo Nacl Invest Cient &amp; Tecn CONICET, Inst Invest Biodivers &amp; Medioambiente INIBIOMA, Ctr Ecol Aplicada Neuquen, Ruta 61,Km 3, RA-8371 Neuquen, Argentina; [Novaro, Andres J.; Walker, Rebecca Susan] Argentina Program, Wildlife Conservat Soc, Curruhue 395, RA-8371 Neuquen, Argentina</t>
  </si>
  <si>
    <t>Universidad Nacional del Comahue</t>
  </si>
  <si>
    <t>MDPI</t>
  </si>
  <si>
    <t>10.3390/d13120633</t>
  </si>
  <si>
    <t>http://dx.doi.org/10.3390/d13120633</t>
  </si>
  <si>
    <t>Science Citation Index Expanded (SCI-EXPANDED); Social Science Citation Index (SSCI)</t>
  </si>
  <si>
    <t>Segura, V; Cassini, GH; Prevosti, FJ</t>
  </si>
  <si>
    <t>Evolution of Cranial Ontogeny in South American Canids (Carnivora: Canidae)</t>
  </si>
  <si>
    <t>South American Canids are endemic and form a monophyletic clade supported by molecular and morphological data, with the exception of Urocyon cinereoargenteus, which is a typical North American form. South American canids occur in almost all environments in continent, and exhibit diet diversity and large size variation. Here we analyzed the skull ontogeny by applying 3D geometric morphometric techniques, in a well-represented sample of South American canids, with the aim of exploring variation in cranial size and shape as well as evolutionary patterns of such variation. The sample consisted of 1227 crania of the 11 living species of South American canids and 92 crania of Canis lupus and Vulpes vulpes, which were considered as out-groups. South American canids exhibited similar shape and diet (they are mostly omnivorous), which implies similar mechanical commitments, which are reflected in their almost uniform skulls. However, it is possible that cranial similarity is related to a shared evolutionary history with a short time of divergence. Speothos venaticus differed in its ontogenetic trajectory, with the difference being stronger between adults of this species and the remaining canids. The skull configuration is consistent with the hyper-carnivorous diet. In the case of Chrysocyon brachyurus, size plays an important role in the structure of a skull, giving rise to remarkable morphological differences from other species, although in terminal stages of its ontogeny.</t>
  </si>
  <si>
    <t>EVOLUTIONARY BIOLOGY</t>
  </si>
  <si>
    <t>3D Geometric morphometric; Atelocynus; Cerdocyon; Chrysocyon; Lycalopex; Speothos</t>
  </si>
  <si>
    <t>CRAB-EATING FOX; AGE-DETERMINATION; SKULL SHAPE; SEXUAL-DIMORPHISM; SOCIAL-BEHAVIOR; TOOTH CEMENTUM; PUMA-CONCOLOR; BITE FORCE; MANED WOLF; BUSH DOG</t>
  </si>
  <si>
    <t>[Segura, Valentina; Cassini, Guillermo H.; Prevosti, Francisco J.] Consejo Nacl Invest Cient &amp; Tecn CONICET, RA-2290 Godoy Cruz, Caba, Argentina; [Segura, Valentina] Fdn Miguel Lillo, Unidad Ejecutora Lillo, Consejo Nacl Invest Cient &amp; Tecn, Miguel Lillo 251, RA-4000 San Miguel De Tucuman, Tucuman, Argentina; [Cassini, Guillermo H.] Museo Argentino Ciencias Nat Bernardino Rivadavia, Div Mastozool, Av Angel Gallardo 470,C1405DJR, Buenos Aires, DF, Argentina; [Cassini, Guillermo H.] Univ Nacl Lujan, Dept Ciencias Basicas, Ruta 5 &amp; Av Constituc S-N, RA-6700 Lujan, Buenos Aires, Argentina; [Prevosti, Francisco J.] Univ Nacl La Rioja UNLaR, Museo Ciencias Antropol &amp; Nat, Av Luis M Fuente S-N, RA-5300 La Rioja, Argentina</t>
  </si>
  <si>
    <t>Consejo Nacional de Investigaciones Cientificas y Tecnicas (CONICET); Miguel Lillo Foundation; Museo Argentino de Ciencias Naturales Bernardino Rivadavia (MACN); Universidad Nacional de Lujan</t>
  </si>
  <si>
    <t>vseguragago@gmail.com</t>
  </si>
  <si>
    <t>EVOL BIOL</t>
  </si>
  <si>
    <t>10.1007/s11692-020-09529-3</t>
  </si>
  <si>
    <t>http://dx.doi.org/10.1007/s11692-020-09529-3</t>
  </si>
  <si>
    <t>Evolutionary Biology</t>
  </si>
  <si>
    <t>Agustín, B; Julián, FF; Ornela, BM</t>
  </si>
  <si>
    <t>Carnivore coprolites from Gruta del Indio site as source of paleoparasitological and paleoecological evidences (late Pleistocene-Holocene, Mendoza, Argentina)</t>
  </si>
  <si>
    <t>In the southern cone of South America, inhabit a large diversity of Neotropical carnivores. Carnivore coprolites are a valuable source of paleoecological and paleoparasitological information. The rock shelter Gruta del Indio (GI) is an emblematic archeological and paleontological site located from Mendoza, Argentina. Several studies were conducted at this site, which provided a stratified sequence spanning the last similar to 31 ky BP. The aim of this work was to study parasite remains found in coprolites assigned to carnivores from GI, with the purpose of contributing to the paleoecological knowledge of the site. Twenty coprolites were examined for parasites. Samples were rehydrated in a 0.5% water solution of trisodium phosphate, then homogenized, filtered, and processed by spontaneous sedimentation. The macroscopic remains were separated and dried at room temperature and were examined for diet analysis. All micromammal prey belonged to the Order Rodentia, and six histricomorphs could be identified. Also, bird bones, plant, arthropod, and hair remains were found. Five coprolites contained parasite remains, and eight nematode species were recovered. This is the first paleoparasitological study at this site, and the findings broaden the knowledge of the biogeographic history of the gastrointestinal helminths found. The obtained results evidence the importance of carnivore coprolite studies recovered from archeological contexts in the reconstruction of paleoecological scenarios. Also, the importance of carnivores for the dispersion of their own parasites and the parasites of their prey are discussed. These parasitological findings contribute with the study of the presence of potential parasitic zoonoses in the Holocene.</t>
  </si>
  <si>
    <t>JAN 18</t>
  </si>
  <si>
    <t>ARCHAEOLOGICAL AND ANTHROPOLOGICAL SCIENCES</t>
  </si>
  <si>
    <t>Paleoparasitology; Felids; Holocene; Helminth diet</t>
  </si>
  <si>
    <t>ARCHAEOLOGICAL SITE; COPROLOGICAL SURVEY; WESTERN ARGENTINA; RODENT COPROLITES; TOXOCARA-CATI; PUMA-CONCOLOR; MONTE DESERT; DARWINS FOX; PATAGONIA; PARASITISM</t>
  </si>
  <si>
    <t>[Agustin, Bellusci; Ornela, Beltrame Maria] UNMdP, Grp Invest Paleoparasitol, Inst Invest Prod Sanidad &amp; Ambiente IIPROSAM, Fac Ciencias Exactas &amp; Nat, Juan B Justo 2250, RA-7600 Mar Del Plata, Buenos Aires, Argentina; [Agustin, Bellusci; Julian, Fernandez Fernando; Ornela, Beltrame Maria] Consejo Nacl Invest Cient &amp; Tecn CONICET, Buenos Aires, DF, Argentina; [Julian, Fernandez Fernando] UBA, Grp Estudios Arqueometria GEArq, Fac Ingn, Buenos Aires, DF, Argentina; [Julian, Fernandez Fernando; Ornela, Beltrame Maria] Univ Nacl La Plata, Fac Ciencias Nat &amp; Museo, La Plata, Argentina</t>
  </si>
  <si>
    <t>National University of Mar del Plata; Consejo Nacional de Investigaciones Cientificas y Tecnicas (CONICET); University of Buenos Aires; National University of La Plata; Museo La Plata</t>
  </si>
  <si>
    <t>ARCHAEOL ANTHROP SCI</t>
  </si>
  <si>
    <t>10.1007/s12520-021-01272-w</t>
  </si>
  <si>
    <t>http://dx.doi.org/10.1007/s12520-021-01272-w</t>
  </si>
  <si>
    <t>Anthropology; Archaeology; Geosciences, Multidisciplinary</t>
  </si>
  <si>
    <t>Science Citation Index Expanded (SCI-EXPANDED); Social Science Citation Index (SSCI); Arts &amp; Humanities Citation Index (A&amp;HCI)</t>
  </si>
  <si>
    <t>Anthropology; Archaeology; Geology</t>
  </si>
  <si>
    <t>Thompson, JJ; Morato, RG; Niebuhr, BB; Alegre, VB; Oshima, JEF; de Barros, AE; Paviolo, A; de la Torre, JA; Lima, F; McBride, RT; de Paula, RC; Cullen, L; Silveira, L; Kantek, DLZ; Ramalho, EE; Maranhao, L; Haberfeld, M; Sana, DA; Medellin, RA; Carrillo, E; Montalvo, VH; Monroy-Vilchis, O; Cruz, P; Jacomo, ATA; Alves, GB; Cassaigne, I; Thompson, R; Sáenz-Bolaños, C; Cruz, JC; Alfaro, LD; Hagnauer, I; da Silva, MX; Vogliotti, A; Moraes, MFD; Miyazaki, SS; Araujo, GR; da Silva, LC; Leuzinger, L; Carvalho, MM; Rampim, L; Sartorello, L; Quigley, H; Tortato, FR; Hoogesteijn, R; Crawshaw, PG; Devlin, AL; May, JA; Powell, GVN; Tobler, MW; Carrillo-Percastegui, SE; Payán, E; Azevedo, FCC; Concone, HVB; Quiroga, VA; Costa, SA; Arrabal, JP; Vanderhoeven, E; Di Blanco, YE; Lopes, AMC; Ribeiro, MC</t>
  </si>
  <si>
    <t>Environmental and anthropogenic factors synergistically affect space use of jaguars</t>
  </si>
  <si>
    <t>Large terrestrial carnivores have undergone some of the largest population declines and range reductions of any species, which is of concern as they can have large effects on ecosystem dynamics and function.1-4 The jaguar (Panthera onca) is the apex predator throughout the majority of the Neotropics; however, its distribution has been reduced by &gt;50% and it survives in increasingly isolated populations.5 Consequently, the range-wide management of the jaguar depends upon maintaining core populations connected through multi-national, transboundary cooperation, which requires understanding the movement ecology and space use of jaguars throughout their range.6-8 Using GPS telemetry data for 111 jaguars from 13 ecoregions within the four biomes that constitute the majority of jaguar habitat, we examined the landscape-level environmental and anthropogenic factors related to jaguar home range size and movement parameters. Home range size decreased with increasing net productivity and forest cover and increased with increasing road density. Speed decreased with increasing forest cover with no sexual differences, while males had more directional movements, but tortuosity in movements was not related to any landscape factors. We demonstrated a synergistic relationship between landscape-scale environmental and anthropogenic factors and jaguars' spatial needs, which has applications to the conservation strategy for the species throughout the Neotropics. Using large-scale collaboration, we overcame limitations from small sample sizes typical in large carnivore research to provide a mechanism to evaluate habitat quality for jaguars and an inferential modeling framework adapt</t>
  </si>
  <si>
    <t>AUG 9</t>
  </si>
  <si>
    <t>CURRENT BIOLOGY</t>
  </si>
  <si>
    <t>HOME-RANGE SIZE; PANTHERA-TIGRIS-ALTAICA; CARNIVORA FELIDAE; MOUNTAIN LIONS; APEX PREDATOR; AFRICAN LIONS; CAMERA-TRAPS; MOVEMENT; DENSITY; HABITAT</t>
  </si>
  <si>
    <t>[Thompson, Jeffrey J.] Assoc Guyra Paraguay, Parque Ecol Asuncion Verde, Asuncion, Paraguay; [Thompson, Jeffrey J.] CONACYT, Parque Ecol Asuncion Verde, Asuncion, Paraguay; [Thompson, Jeffrey J.] Inst Saite, Asuncion, Paraguay; [Morato, Ronaldo G.; Niebuhr, Bernardo B.; de Paula, Rogerio Cunha; Crawshaw, Peter G., Jr.] Inst Chico Mendes Conservacao Biodiversidade, Ctr Nacl Pesquisa &amp; Conservacao Mamiferos Carnivo, BR-12952011 Atibaia, SP, Brazil; [Niebuhr, Bernardo B.; Alegre, Vanesa Bejarano; Oshima, Julia Emi F.; Lima, Fernando; Ribeiro, Milton Cezar] Univ Estadual Paulista UNESP, Inst Biociencias, Dept Biodiversidade, Lab Ecol Espacial &amp; Conservacao LEEC, BR-13506900 Rio Claro, SP, Brazil; [Niebuhr, Bernardo B.; Ramalho, Emiliano E.; Sana, Denis A.; May Junior, Joares A.; Azevedo, Fernando C. C.; Concone, Henrique V. B.] Inst Procarnivoros, BR-12945010 Atibaia, SP, Brazil; [Niebuhr, Bernardo B.] Swedish Univ Agr Sci, Dept Anim Nutr &amp; Management, Uppsala, Sweden; [de Barros, Alan E.] Univ Sao Paulo, Inst Biociencias, Dept Ecol, Rua Matao,Trav 14,321 Cidade Univ, BR-05508090 Sao Paulo, SP, Brazil; [Paviolo, Agustin; Cruz, Paula; Costa, Sebastian A.; Di Blanco, Yamil E.] Univ Nacl Misiones, Inst Biol Subtrop, RA-3370 Puerto Iguazu, Misiones, Argentina; [Paviolo, Agustin; Cruz, Paula; Costa, Sebastian A.; Di Blanco, Yamil E.] Consejo Nacl Invest Cient &amp; Tecn, RA-3370 Puerto Iguazu, Misiones, Argentina; [Paviolo, Agustin; Cruz, Paula; Quiroga, Veronica A.; Costa, Sebastian A.; Arrabal, Juan P.; Vanderhoeven, Ezequiel; Di Blanco, Yamil E.] Assoc Civil Ctr Invest Bosque Atlantico, RA-3370 Puerto Iguazu, Misiones, Argentina; [Antonio de la Torre, J.] Bioconciencia AC, Programa Jaguares de la Selva Maya, Ciudad De Mexico, Mexico; [Antonio de la Torre, J.] Univ Nottingham Malaysia, Sch Environm &amp; Geog Sci, Jalan Broga, Semenyih 43500, Selangor, Malaysia; [Lima, Fernando; Cullen, Laury, Jr.] IPE Inst Pesquisas Ecol, BR-12960000 Nazare Paulista, SP, Brazil; [McBride, Roy T., Jr.] Faro Moro Eco Res, Dept Boqueron, Estancia Faro Moro, Paraguay; [Silveira, Leandro; Jacomo, Anah T. A.; Alves, Giselle B.] Inst Onca Pintada, BR-75830000 Mineiros, Go, Brazil; [Kantek, Daniel L. Z.; Miyazaki, Selma S.] Inst Chico Mendes Conservacao Biodiversidade, Estacao Ecol Taiama, BR-78210625 Caceres, MT, Brazil; [Ramalho, Emiliano E.; Maranhao, Louise] Inst Desenvolvimento Sustentavel Mamiraua, BR-69553225 Tefe, AM, Brazil; [Haberfeld, Mario; Rampim, Lilian; Sartorello, Leonardo; May Junior, Joares A.] Assoc Oncafari, Rua Ferreira Araujo,Cj 14,Sala 4, BR-05428000 Sao Paulo, SP, Brazil; [Haberfeld, Mario; Quigley, Howard; Tortato, Fernando R.; Hoogesteijn, Rafael; Devlin, Allison L.; May Junior, Joares A.; Payan, Esteban] Panthera, 8 West 40th St,18th Floor, New York, NY 10018 USA; [Haberfeld, Mario] Inst Sos Pantanal, R Gutemberg,328 Ctr, BR-79002160 Campo Grande, MS, Brazil; [Sana, Denis A.] Univ Fed Rio Grande do Sul UFRGS, Inst Biociencias, Programa Posgrad Biol Anim, BR-91501970 Porto Alegre, RS, Brazil; [Medellin, Rodrigo A.] Univ Nacl Autonoma Mexico, Inst Ecol, Ciudad Univ, Mexico City 04318, DF, Mexico; [Medellin, Rodrigo A.] CONACyT, Ciudad Univ, Mexico City 04318, DF, Mexico; [Carrillo, Eduardo; Montalvo, Victor H.; Saenz-Bolanos, Carolina; Alfaro, Luis D.] Univ Nacl Costa Rica, Inst Int Conservac &amp; Manejo Vida Silvestre, Heredia 13503000, Costa Rica; [Montalvo, Victor H.; Saenz-Bolanos, Carolina; Carlos Cruz, Juan] Univ Massachusetts, Dept Environm Conservat, Amherst, MA 01003 USA; [Monroy-Vilchis, Octavio] Univ Autonoma Estado Mexico, Ctr Invest Ciencias Biol Aplicadas, Inst Literario 100, Toluca 50000, Estado De Mexic, Mexico; [Alves, Giselle B.] Univ Fed Uberl Ndia, Inst Biol, Lab Ecol Mamiferos LEMA, BR-38408100 Uberlandia, MG, Brazil; [Cassaigne, Ivonne; Thompson, Ron] Primero Conservat, Box 1588, Pinetop, AZ 85935 USA; [Carlos Cruz, Juan] Nama Conservat, Heredia 40101, Costa Rica; [Hagnauer, Isabel] Rescate Anim Zooave, Fdn Restaurac Nat, Apdo 1327-4050, Alajuela, Costa Rica; [da Silva, Marina Xavier; Moraes, Marcela F. D.] Projeto Carnivoros Iguacu, BR-85851970 Foz Do Iguacu, PR, Brazil; [Vogliotti, Alexandre] Univ Fed Integracao Latino Amer, Inst Latino Amer Ciencias Vida &amp; Nat, BR-85851970 Foz Do Iguacu, PR, Brazil; [Araujo, Gediendson R.] Univ Fed Mato Grosso do Sul, Fac Med Vet &amp; Zootecnia, BR-79070900 Campo Grande, MS, Brazil; [Araujo, Gediendson R.; da Silva, Leanes Cruz; Leuzinger, Lucas] Fazenda Barranco Alto, Inst Oncas Rio Negro, BR-79208000 Aquidauana, MS, Brazil; [da Silva, Leanes Cruz] Univ Fed Vicosa, Dept Med Vet, BR-36570 Vicosa, MG, Brazil; [Carvalho, Marina M.] Inst Def &amp; Preservacao Felideos Brasileiros, BR-72960000 Corumba De Goias, Go, Brazil; [Devlin, Allison L.] SUNY Coll Environm Sci &amp; Forestry, Syracuse, NY 13210 USA; [Devlin, Allison L.] Univ Montana, WA Franke Coll Forestry &amp; Conservat, Wildlife Biol Program, Missoula, MT 59812 USA; [May Junior, Joares A.] Univ Sul Santa Catarina, BR-88704900 Tubarao, SC, Brazil; [Powell, George V. N.] Wildlife Protect Solut, 2501 Welton St, Denver, CO 80205 USA; [Tobler, Mathias W.; Carrillo-Percastegui, Samia E.] Inst Conservat Res, San Diego Zoo Global, 15600 San Pasqual Valley Rd, Escondido, CA 92027 USA; [Azevedo, Fernando C. C.] Univ Fed Sao Joao del Rei, Dept Ciencias Nat, BR-36301160 Sao Joao Del Rei, MG, Brazil; [Concone, Henrique V. B.] Univ Sao Paulo ESALQ CENA, Lab Ecol Manejo &amp; Conservacao Fauna Silvestre, Programa Posgrad Interunidades Ecol Aplicada, BR-13418900 Piracicaba, SP, Brazil; [Quiroga, Veronica A.] Univ Nacl Cordoba, Fac Ciencias Exactas Fis &amp; Nat, Ctr Zool Aplicada, Cordoba, Argentina; [Quiroga, Veronica A.] Consejo Nacl Invest Cient &amp; Tecn CONICET, Inst Diversidad &amp; Ecol Anim IDEA, Cordoba, Argentina; [Arrabal, Juan P.; Vanderhoeven, Ezequiel] Minist Salud Nac, Inst Nacl Med Trop ANLIS, RA-3370 Puerto Iguazu, Misiones, Argentina; [Lopes, Alexandre M. C.] Inst Pesquisa &amp; Conservacao Tamanduas Brasil, BR-64200025 Parnaiba, PI, Brazil</t>
  </si>
  <si>
    <t>Universidade Estadual Paulista; Swedish University of Agricultural Sciences; Universidade de Sao Paulo; Consejo Nacional de Investigaciones Cientificas y Tecnicas (CONICET); University of Nottingham Malaysia; Instituto de Pesquisas Ecologicas; Universidade Federal do Rio Grande do Sul; Universidad Nacional Autonoma de Mexico; Universidad Nacional Autonoma de Mexico; Universidad Nacional Costa Rica; University of Massachusetts System; University of Massachusetts Amherst; Universidade Federal da Integracao Latino-Americana; Universidade Federal de Mato Grosso do Sul; Universidade Federal de Vicosa; State University of New York (SUNY) System; State University of New York (SUNY) College of Environmental Science &amp; Forestry; University of Montana System; University of Montana; Universidade do Sul de Santa Catarina; Universidade Federal de Sao Joao del-Rei; National University of Cordoba; Consejo Nacional de Investigaciones Cientificas y Tecnicas (CONICET)</t>
  </si>
  <si>
    <t>jthompson.py@gmail.com</t>
  </si>
  <si>
    <t>CELL PRESS</t>
  </si>
  <si>
    <t>CURR BIOL</t>
  </si>
  <si>
    <t>10.1016/j.cub.2021.06.029</t>
  </si>
  <si>
    <t>http://dx.doi.org/10.1016/j.cub.2021.06.029</t>
  </si>
  <si>
    <t>Biochemistry &amp; Molecular Biology; Biology; Cell Biology</t>
  </si>
  <si>
    <t>Biochemistry &amp; Molecular Biology; Life Sciences &amp; Biomedicine - Other Topics; Cell Biology</t>
  </si>
  <si>
    <t>Dillon, D; Ajó, AF; Hunt, KE; Buck, CL</t>
  </si>
  <si>
    <t>Investigation of keratinase digestion to improve steroid hormone extraction from diverse keratinous tissues</t>
  </si>
  <si>
    <t>Monitoring the physiology of wild populations presents many technical challenges. Blood samples, long the gold standard of wildlife endocrinology studies, cannot always be obtained. The validation and use of non-plasma samples to obtain hormone data have greatly improved access to more integrated information about an organism's physiological state. Keratinous tissues like skin, hair, nails, feathers, or baleen store steroid hormones in physiologically relevant concentrations, are stable across decades, and can be used to retrospectively infer physiological state at prior points in time. Most protocols for steroid extraction employ physical pulverization or cutting of the sample, followed by mixing with a solvent. Such methods do produce repeatable and useful data, but low hormone yield and detectability issues can complicate research on small or rare samples. We investigated the use of keratinase, an enzyme that breaks down keratin, to improve the extraction and yield of corticosterone from vertebrate keratin tissues. Corticosterone content of keratinase-digested extracts were compared to non-keratinase extracts for baleen from three species of whale (blue, Balaenoptera musculus; bowhead, Balaena mysticetus; southern right, SRW; Eubalaena australis), shed skin from two reptiles (tegu lizard, Salvator merianae; narrow-headed garter snake, Thamnophis rufipunctatus), hair from arctic ground squirrel (AGS; Urocitellus parryii), feathers from Purple Martins (PUMA; Progne subis), and spines from the short-beaked echidna (Tachyglossus aculeatus). We tested four starting masses (10, 25, 50, 100 mg) for each sample; digestion was most complete in the 10 and 25 mg samples. A corticosterone enzyme immunoassay (EIA) was validated for all keratinase-digested extracts. In all sample types except shed skin from reptiles, keratinase digestion improved hormone yield, with PUMA feathers and blue whale baleen having the greatest increase in apparent corticosterone content (100% and 66% more hormone, respectively). The reptilian shed skin samples did not benefit from keratinase digestion, actually yielding less hormone than controls. With further optimization and refinement, keratinase digestion could greatly improve yield of steroid hormones from various wildlife epidermal tissue types, allowing more efficient use of samples and ultimately improving understanding of the endocrine physiology of wild populations.</t>
  </si>
  <si>
    <t>AUG 1</t>
  </si>
  <si>
    <t>GENERAL AND COMPARATIVE ENDOCRINOLOGY</t>
  </si>
  <si>
    <t>Keratinase; Corticosterone; Solid-phase extraction; Enzyme immunoassay; Keratin</t>
  </si>
  <si>
    <t>LONG-TERM STRESS; HAIR CORTISOL CONCENTRATION; BACTERIAL-DEGRADATION; FEATHER WASTE; CORTICOSTERONE; PLASMA; BEARS; BIODEGRADATION; VALIDATION; FECES</t>
  </si>
  <si>
    <t>[Dillon, Danielle; Ajo, Alejandro Fernandez; Buck, C. Loren] No Arizona Univ, Dept Biol Sci, 617 S Beaver St, Flagstaff, AZ 86011 USA; [Hunt, Kathleen E.] George Mason Univ, Smithsonian Mason Sch Conservat, 1500 Remt Rd, Front Royal, VA 22630 USA; [Hunt, Kathleen E.] George Mason Univ, Dept Biol, 1500 Remt Rd, Front Royal, VA 22630 USA; [Ajo, Alejandro Fernandez] Inst Conservac Ballenas, OHiggins 4380, RA-1429 Buenos Aires, DF, Argentina</t>
  </si>
  <si>
    <t>Northern Arizona University; Smithsonian Institution; Smithsonian National Zoological Park &amp; Conservation Biology Institute</t>
  </si>
  <si>
    <t>Danielle.dillon@nau.edu</t>
  </si>
  <si>
    <t>ACADEMIC PRESS INC ELSEVIER SCIENCE</t>
  </si>
  <si>
    <t>GEN COMP ENDOCR</t>
  </si>
  <si>
    <t>10.1016/j.ygcen.2021.113795</t>
  </si>
  <si>
    <t>http://dx.doi.org/10.1016/j.ygcen.2021.113795</t>
  </si>
  <si>
    <t>APR 2021</t>
  </si>
  <si>
    <t>Endocrinology &amp; Metabolism; Zoology</t>
  </si>
  <si>
    <t>Beninato, VA; Borghi, CE; Andino, N; Pérez, MA; Giannoni, SM</t>
  </si>
  <si>
    <t>Effects of Tourism on the Habitat Use by a Threatened Large Rodent at a World Heritage Site</t>
  </si>
  <si>
    <t>Simple Summary The mara is a large endemic rodent, which major threats are habitat loss, hunting, and overgrazing. Maras live in arid and semiarid areas of Argentina. We studied the influence of environment variables and tourist activity on mara's habitat use. We used different ecological approaches, from plant communities to floristic composition, in order to know at which level we can better detect the tourism effects on mara's habitat use. We counted feces of maras as a habitat use index and recorded environmental variables along 80 samples in two plant communities, near and away-from the tourist circuit. To evaluate habitat use, we made statistical models using plant communities, plant strata, cover of trees, shrubs, and grasses, and plant species abundance as explaining factors. We detected the tourism effects on habitat use utilizing cover of trees, shrubs, and grasses, and cover of more abundant plant species, but not plant communities and plant strata, as explicative factors. Maras also selected areas with low bare soil with few pebbles on it. We found complex interactions between abiotic, biotic, and anthropic variables, studying maras' preferred places near tourism activities, which they probably perceive as safer from predators. The mara is a large endemic rodent, which presents a marked decline in its populations, mainly because of habitat loss, hunting, and overgrazing. The Ischigualasto Provincial Park is a hyper-arid protected area at the Monte Desert of Argentina with an overall low plant cover. Our objective was to determine the influence of environmental variables and tourist activities on mara's habitat use. We used different biological levels to explain it, from plant community to floristic composition, in order to know at which level we can better detect the effects of tourist activities. We registered fresh feces and habitat variables along 80 transects in two communities, near and far away from the tourist circuit. To evaluate habitat use, we fitted models at different biological levels: plant community, plant strata, plant biological forms, and floristic composition. At the community and plant strata levels, we could not detect any tourism effects on habitat use. However, we detected effects of tourist activities on mara's habitat use at the plant strata and floristic composition levels. Maras also selected areas with a low proportion of both bare soil and pebbles cover. We found complex interactions between abiotic, biotic variables and tourism, studying mara's places near tourism activities, probably because they perceive those places as predator-safe areas.</t>
  </si>
  <si>
    <t>ANIMALS</t>
  </si>
  <si>
    <t>habitat use; endemic species; tourism conflict; conservation; World Heritage sites</t>
  </si>
  <si>
    <t>MEDIUM-SIZED MAMMALS; DOLICHOTIS-PATAGONUM; MOUNTAIN LIONS; CONSERVATION; RESPONSES; SELECTION; MARA</t>
  </si>
  <si>
    <t>[Beninato, Veronica A.; Borghi, Carlos E.; Andino, Natalia; Perez, Mauricio A.; Giannoni, Stella M.] Univ Nacl San Juan, Consejo Nacl Invest Cient &amp; Tecn CONICET, Ctr Invest Geosfera &amp; Biosfera, Complejo Univ Islas Malvinas,Fac Ciencias Exactas, Ignacio Roza 590 Oeste,J5402DCS, San Juan, Argentina; [Borghi, Carlos E.; Andino, Natalia; Giannoni, Stella M.] Univ Nacl San Juan, INTERBIODES, Dept Biol, Fac Ciencias Exactas Fis &amp; Nat, Av Ignacio de la Roza 590 Oeste,J5402DCS, San Juan, Argentina; [Giannoni, Stella M.] Univ Nacl San Juan, Inst &amp; Museo Ciencias Nat, Fac Ciencias Exactas Fis &amp; Nat, Espana 400 N,J5400DCS, San Juan, Argentina</t>
  </si>
  <si>
    <t>Universidad Nacional de San Juan; Universidad Nacional de San Juan; Universidad Nacional de San Juan</t>
  </si>
  <si>
    <t>vbeninato@unsj-cuim.edu.ar; cborghi@unsj-cuim.edu.ar; nandino@unsj-cuim.edu.ar; elcodorniz81@gmail.com; sgiannoni@unsj-cuim.edu.ar</t>
  </si>
  <si>
    <t>ANIMALS-BASEL</t>
  </si>
  <si>
    <t>10.3390/ani11082278</t>
  </si>
  <si>
    <t>http://dx.doi.org/10.3390/ani11082278</t>
  </si>
  <si>
    <t>Agriculture, Dairy &amp; Animal Science; Veterinary Sciences; Zoology</t>
  </si>
  <si>
    <t>Agriculture; Veterinary Sciences; Zoology</t>
  </si>
  <si>
    <t>Lara-López, MA; Zinchenko, IA; Pilyugin, LS; Gunawardhana, MLP; López-Cruz, O; O'Sullivan, SP; Feltre, A; Rosado, M; Sánchez-Cruces, M; Chevallard, J; De Rossi, ME; Dib, S; Fritz, J; Fuentes-Carrera, I; Garduño, LE; Ibar, E</t>
  </si>
  <si>
    <t>Metal-THINGS: On the Metallicity and Ionization of ULX Sources in NGC 925</t>
  </si>
  <si>
    <t>We present an analysis of the optical properties of three Ultra Luminous X-ray (ULX) sources identified in NGC 925. We use Integral field unit data from the George Mitchel spectrograph in the context of the Metal-THINGS survey. The optical properties for ULX-1 and ULX-3 are presented, while the spaxel associated with ULX-2 had a low S/N, which prevented its analysis. We also report the kinematics and dimensions of the optical nebula associated with each ULX using ancillary data from the PUMA Fabry-Perot spectrograph. A BPT analysis demonstrates that most spaxels in NGC 925 are dominated by star-forming regions, including those associated with ULX-1 and ULX-3. Using the resolved gas-phase metallicities, a negative metallicity gradient is found, consistent with previous results for spiral galaxies, while the ionization parameter tends to increase radially throughout the galaxy. Interestingly, ULX-1 shows a very low gas metallicity for its galactocentric distance, identified by two independent methods, while exhibiting a typical ionization. We find that such low gas metallicity is best explained in the context of the high-mass X-ray binary population, where the low-metallicity environment favors active Roche lobe overflows that can drive much higher accretion rates. An alternative scenario invoking accretion of a low-mass galaxy is not supported by the data in this region. Finally, ULX-3 shows both a high metallicity and ionization parameter, which is consistent with the progenitor being a highly accreting neutron star within an evolved stellar population region.</t>
  </si>
  <si>
    <t>ASTROPHYSICAL JOURNAL</t>
  </si>
  <si>
    <t>Emission line galaxies; Ionization; Chemical abundances; Abundance ratios; Spectroscopy; X-ray sources</t>
  </si>
  <si>
    <t>X-RAY SOURCES; EMISSION-LINE DIAGNOSTICS; STAR-FORMING GALAXIES; SKY SURVEY GALAXIES; SDSS IV MANGA; H-II REGIONS; HOST GALAXIES; SEMIEMPIRICAL ANALYSIS; EFFECTIVE TEMPERATURE; IONIZING STARS</t>
  </si>
  <si>
    <t>[Lara-Lopez, Maritza A.] Univ Copenhagen, Niels Bohr Inst, DARK, Lyngbyvej 2, DK-2100 Copenhagen, Denmark; [Lara-Lopez, Maritza A.] Armagh Observ &amp; Planetarium, Coll Hill, Armagh BT61 DG, North Ireland; [Zinchenko, Igor A.] Ludwig Maximilians Univ Munchen, Fac Phys, Scheinerstr 1, D-81679 Munich, Germany; [Zinchenko, Igor A.; Pilyugin, Leonid S.] Natl Acad Sci Ukraine, Main Astron Observ, 27 Akad Zabolotnoho St, UA-03680 Kiev, Ukraine; [Pilyugin, Leonid S.] Heidelberg Univ, Zentrum Astron, Astron Rechen Inst, Monchhofstr 12-14, D-69120 Heidelberg, Germany; [Gunawardhana, Madusha L. P.] Leiden Univ, Leiden Observ, POB 9513, NL-2300 RA Leiden, Netherlands; [Lopez-Cruz, Omar; Garduno, Luis E.] Inst Nacl Astrofis Opt &amp; Elect INAOE, Coordiac Astrofis, Luis E Erro 1, Puebla 72840, Mexico; [O'Sullivan, Shane P.] Dublin City Univ, Sch Phys Sci, Glasnevin D09 W6Y4, Ireland; [O'Sullivan, Shane P.] Dublin City Univ, Ctr Astrophys &amp; Relat, Glasnevin D09 W6Y4, Ireland; [Feltre, Anna] INAF Osservatorio Astrofis &amp; Sci Spazio Bologna, Via P Gobetti 93-3, I-40129 Bologna, Italy; [Rosado, Margarita] Univ Nacl Autonoma Mexico, Inst Astron, Apartado Postal 70-264, Mexico City 04510, Cdmx, Mexico; [Sanchez-Cruces, Monica] Aix Marseille Univ, CNRS, CNES, Lab Astrophys Marseille,LAM, Marseille, France; [Chevallard, Jacopo] Sorbonne Univ, UPMC CNRS, UMR7095, Inst Astrophys Paris, F-75014 Paris, France; [Emilia De Rossi, Maria] Univ Buenos Aires, Fac Ciencias Exactas &amp; Nat &amp; Ciclo Basic Comun, Buenos Aires, DF, Argentina; [Emilia De Rossi, Maria] Univ Buenos Aires, CONICET, Inst Astron &amp; Fis Espacio IAFE, Buenos Aires, DF, Argentina; [Dib, Sami] Univ Bordeaux, CNRS, Lab Astrophys Bordeaux, B18N,Allee Geoffroy St Hilaire, F-33615 Pessac, France; [Fritz, Jacopo] Univ Nacl Autonoma Mexico, Inst Radioastron &amp; Astrofis, Campus Morelia,AP 3-72, Mexico City 58089, DF, Mexico; [Fuentes-Carrera, Isaura] Inst Politecn Nacl, Escuela Super Fis &amp; Matemat, UP Adolfo Lopez Mateos, Mexico City 07730, DF, Mexico; [Ibar, Eduardo] Univ Valparaiso, Inst Fis &amp; Astron, Avda Gran Bretana 1111, Valparaiso, Chile</t>
  </si>
  <si>
    <t>University of Copenhagen; Niels Bohr Institute; University of Munich; National Academy of Sciences Ukraine; Main Astronomical Observatory of NASU; Ruprecht Karls University Heidelberg; Leiden University; Leiden University - Excl LUMC; Instituto Nacional de Astrofisica, Optica y Electronica; Dublin City University; Dublin City University; Istituto Nazionale Astrofisica (INAF); Universidad Nacional Autonoma de Mexico; Aix-Marseille Universite; Centre National de la Recherche Scientifique (CNRS); Sorbonne Universite; Centre National de la Recherche Scientifique (CNRS); CNRS - National Institute for Earth Sciences &amp; Astronomy (INSU); University of Buenos Aires; University of Buenos Aires; Consejo Nacional de Investigaciones Cientificas y Tecnicas (CONICET); Instituto de Astronomia y Fisica del Espacio (IAFE); Centre National de la Recherche Scientifique (CNRS); Universite de Bordeaux; Universidad Nacional Autonoma de Mexico; Instituto Politecnico Nacional - Mexico; Universidad de Valparaiso</t>
  </si>
  <si>
    <t>Maritza.Lara-Lopez@armagh.ac.uk</t>
  </si>
  <si>
    <t>IOP PUBLISHING LTD</t>
  </si>
  <si>
    <t>ASTROPHYS J</t>
  </si>
  <si>
    <t>10.3847/1538-4357/abc892</t>
  </si>
  <si>
    <t>http://dx.doi.org/10.3847/1538-4357/abc892</t>
  </si>
  <si>
    <t>Astronomy &amp; Astrophysics</t>
  </si>
  <si>
    <t>Pereira, JA; Thompson, J; Di Bitetti, MS; Fracassi, NG; Paviolo, A; Fameli, AF; Novaro, AJ</t>
  </si>
  <si>
    <t>Assessments of the role that small ( &lt; 500 km(2)) protected areas play in conservation of large carnivores in landscapes where the species are persecuted are scarce. Using camera-trap sampling we estimated puma (Puma concolor) population abundance, site use intensity, and relative abundance of prey in Lihue Calel National Park (320 km(2)) and two neighboring livestock ranches in central Argentina. We concurrently assessed rancher attitudes towards puma in relation to livestock predation by this carnivore and retaliation by ranchers in the ranching landscape surrounding the protected area. At least 3-8 adult pumas were recorded within the park while no individuals were detected on private ranchland. Site abundance within the park was positively related to the distance from the park boundary. The overall prey base inside and outside the park was similar. Sixteen out of 17 ranchers reported livestock losses due to puma predation and 76% of ranchers employed lethal control of carnivores to avoid livestock losses, resulting in 16 pumas killed during 2007-2009 in the surveyed ranches. The avoidance by pumas of the park's border, the absence of puma detections on ranches, the similar prey availability inside and outside the park, and the positive association between rancher's negative perceptions and persecution of pumas suggests that puma occurrence is depressed in ranchlands as a result of human-induced mortality. Our results demonstrate how small protected areas can play a role in maintaining large carnivores within productive landscapes despite harsh persecution. We emphasize the positive role of ranches that do not persecute pumas and the need to facilitate the coexistence between puma and people for the long term conservation of this felid in ranching landscapes.</t>
  </si>
  <si>
    <t>Edge effect; Human-carnivore conflict; Monte desert; Population dynamics; Puma concolor; Retaliatory killing</t>
  </si>
  <si>
    <t>RELATIVE ABUNDANCE INDEXES; LONG-DISTANCE DISPERSAL; SOURCE-SINK DYNAMICS; PUMA-CONCOLOR; PHOTOGRAPHIC RATES; ESTIMATE DENSITIES; POPULATION-SIZE; NATIONAL-PARK; COUGAR DEMOGRAPHY; ACTIVITY PATTERNS</t>
  </si>
  <si>
    <t>[Pereira, Javier A.; Fameli, Alberto F.] Museo Argentino Ciencias Nat Bernardino Rivadavia, Av Angel Gallardo 470,C1405DJR, Buenos Aires, DF, Argentina; [Pereira, Javier A.; Fameli, Alberto F.] Consejo Nacl Invest Cient &amp; Tecn, Av Angel Gallardo 470,C1405DJR, Buenos Aires, DF, Argentina; [Thompson, Jeffrey] CONACYT, Guyra Paraguay, Av Cnel Carlos Boveda,Parque Ecol Capital Verde, Asuncion, Paraguay; [Di Bitetti, Mario S.; Paviolo, Agustin] Univ Nacl Misiones, Inst Biol Subtrop, Bertoni 85, RA-3370 Puerto Iguazu, Misiones, Argentina; [Di Bitetti, Mario S.; Paviolo, Agustin] Consejo Nacl Invest Cient &amp; Tecn, Asociac Civil Ctr Invest Bosque Atlantico CeIBA, Bertoni 85, RA-3370 Puerto Iguazu, Misiones, Argentina; [Di Bitetti, Mario S.] Univ Nacl Misiones, Fac Ciencias Forestales, Bertoni 124, RA-3380 Eldorado, Misiones, Argentina; [Fracassi, Natalia G.] Inst Nacl Tecnol Agr INTA, EEA Delta Parana, Cuarta Secc Islas CC 14, RA-2804 Campana, Buenos Aires, Argentina; [Novaro, Andres J.] Consejo Nacl Invest Cient &amp; Tecn, Inst Invest Biodiversidad &amp; Medioambiente INIBIOM, RA-8371 Junin De Los Andes, Neuquen, Argentina; [Novaro, Andres J.] Univ Nacl Comahue, Ctr Ecol Aplicada Neuquen, Wildlife Conservat Soc Argentina, Curruhue 395, RA-8371 Junin De Los Andes, Neuquen, Argentina</t>
  </si>
  <si>
    <t>Museo Argentino de Ciencias Naturales Bernardino Rivadavia (MACN); Consejo Nacional de Investigaciones Cientificas y Tecnicas (CONICET); Consejo Nacional de Investigaciones Cientificas y Tecnicas (CONICET); Instituto Nacional de Tecnologia Agropecuaria (INTA); Consejo Nacional de Investigaciones Cientificas y Tecnicas (CONICET); Universidad Nacional del Comahue</t>
  </si>
  <si>
    <t>jpereira@conicet.gov.ar</t>
  </si>
  <si>
    <t>10.1016/j.jnc.2020.125846</t>
  </si>
  <si>
    <t>http://dx.doi.org/10.1016/j.jnc.2020.125846</t>
  </si>
  <si>
    <t>Carnivores are decreasing globally due in part to anthropogenic ecological disturbances. In Argentina, human activities have fragmented wildlife habitat, thereby intensifying puma-livestock conflict and leading to population control of the predator species by hunting. We investigated genetic variability and population structure of pumas (Puma concolor) from three south-central Argentine provinces with two different management policies for the species: full protection versus legal hunting. All genetic estimates were based on 83 individuals genotyped at 25 species-specific microsatellite loci. The overall genetic diversity was high (observed heterozygosity = 0.63), but lower than in other South American populations. Spatial analyses revealed the presence of two bottlenecked genetic clusters with very similar diversity and low gene flow (3% per generation) between them. However, analyses based on a priori separated groups showed that gene flow follows increasing values of hunting pressure, converging to the area with the greatest number of individuals harvested. Our results suggest that hunting pressure likely is contributing to the gene flow pattern, limiting pumas' movements and creating a metapopulation dynamic among geographic subpopulations. Integrated demographic and genetic approaches are needed to better understand puinas' movements across the landscape and adopt successful management plans to achieve longterm population viability.</t>
  </si>
  <si>
    <t>JOURNAL OF MAMMALOGY</t>
  </si>
  <si>
    <t>gene flow; genetic diversity; hunting pressure; microsatellites; population structure; Puma concolor; south-central Argentina</t>
  </si>
  <si>
    <t>SOURCE-SINK DYNAMICS; LONG-DISTANCE DISPERSAL; CARNIVORE MANAGEMENT; MICROSATELLITE LOCI; CONCOLOR; COUGAR; DNA; CONFLICT; METAPOPULATION; FRAGMENTATION</t>
  </si>
  <si>
    <t>[Gallo, Orlando; Castillo, Diego F.; Casanave, Emma B.] Univ Nacl Sur, Inst Ciencias Biol &amp; Biomed INBIOSUR, Dept Biol Bioquim &amp; Farm, CONICET, San Juan 671, RA-8000 Bahia Blanca, Buenos Aires, Argentina; [Godinho, Raquel] Univ Porto, Ctr Invest Biodiversidade &amp; Recursos Genet CIBIO, InBio, Campus Vairao,Rua Padre Armando Quintas 7, P-4485661 Vairao, Portugal</t>
  </si>
  <si>
    <t>Consejo Nacional de Investigaciones Cientificas y Tecnicas (CONICET); National University of the South; Universidade do Porto</t>
  </si>
  <si>
    <t>J MAMMAL</t>
  </si>
  <si>
    <t>10.1093/jmammal/gyaa039</t>
  </si>
  <si>
    <t>http://dx.doi.org/10.1093/jmammal/gyaa039</t>
  </si>
  <si>
    <t>Llanos, R; Travaini, A</t>
  </si>
  <si>
    <t>Diet of puma (Puma concolor) in sheep ranches of central Patagonia (Argentina)</t>
  </si>
  <si>
    <t>Sheep depredation by puma (Puma concolor) is a socio-environmental problem that has intensified in recent decades in Patagonia. A bounty system to control this carnivore is implemented in Chubut province (central Patagonia), whereas alternative measures to mitigate the conflict are still in progress. A common recommendation to limit livestock depredation by large carnivores is to maintain suitable levels of wild prey populations. To evaluate the applicability of this recommendation, we examined the puma diet in ranches of the northeastern of Chubut. We analyzed the stomach and intestinal contents of 21 pumas hunted under provincial legislation. The guanaco (Lama guanicoe) represented around 75% of the total biomass consumed. Sheep was the second prey in relevance, but their contribution to the diet was four times lower than the guanaco. Our results emphasize the role of this large native ungulate as main prey and its potential relevance as a buffer against predation on sheep. This study provides information that could be useful for preventive management of livestock predation in Patagonia.</t>
  </si>
  <si>
    <t>JOURNAL OF ARID ENVIRONMENTS</t>
  </si>
  <si>
    <t>Puma diet; Puma concolor; Livestock predation; Carnivore-human conflict; Preventive management; Patagonia</t>
  </si>
  <si>
    <t>FOOD-HABITS; WILD PREY; PREDATION; LIVESTOCK; JAGUARS</t>
  </si>
  <si>
    <t>[Llanos, Romina] CCT CONICET CENPAT, Inst Patagon Ciencias Sociales &amp; Humanas, Bvd Brown 2915, RA-9120 Chubut, Argentina; [Travaini, Alejandro] Univ Nacl Patagonia Austral, Ctr Invest Puerto Deseado, CONICET, Ave Prefectura Naval S-N, RA-9050 Santa Cruz, Argentina</t>
  </si>
  <si>
    <t>Centro Nacional Patagonico (CENPAT); Consejo Nacional de Investigaciones Cientificas y Tecnicas (CONICET)</t>
  </si>
  <si>
    <t>rllanos@cenpat-conicet.gob.ar; atravaini@gmail.com</t>
  </si>
  <si>
    <t>ACADEMIC PRESS LTD- ELSEVIER SCIENCE LTD</t>
  </si>
  <si>
    <t>J ARID ENVIRON</t>
  </si>
  <si>
    <t>10.1016/j.jaridenv.2020.104145</t>
  </si>
  <si>
    <t>http://dx.doi.org/10.1016/j.jaridenv.2020.104145</t>
  </si>
  <si>
    <t>Lagos, N; Dünner, C; Hogan, J; Elbroch, LM</t>
  </si>
  <si>
    <t>Female-female mounting in pumas</t>
  </si>
  <si>
    <t>Female-female sexual behaviors have been recorded in many species across several taxa, but their infrequency except in a few species has resulted in continued speculation about their function and potential evolutionary consequences. Here, we report two observations of female-female mounting in wild puma populations representing two sub-species from opposite ends of puma range. We believe our observations provided support for the social glue hypothesis and dominance in same-sex hierarchies, but not for surrogacy in the absence of a male or as a means to stimulate and encourage male partners to copulate.</t>
  </si>
  <si>
    <t>JOURNAL OF ETHOLOGY</t>
  </si>
  <si>
    <t>Dominance; Puma concolor; Same-sex competition; Social behaviors</t>
  </si>
  <si>
    <t>BEHAVIOR; MAMMALS; SEX</t>
  </si>
  <si>
    <t>[Lagos, Nicolas] Alianza Gato Andino, Jenner 152,B La Quinta, Cordoba, Argentina; [Dunner, Camila] Univ Andres Bello, Programa Doctorado Med Conservac, Fac Ciencias Vida, Santiago, Chile; [Hogan, Jeff] Hogan Films, 4412 Sage Meadows Pl, Jackson, WY 83001 USA; [Elbroch, L. Mark] Panthera, 8 West 40th St,18th Floor, New York, NY 10018 USA</t>
  </si>
  <si>
    <t>Universidad Andres Bello</t>
  </si>
  <si>
    <t>melbroch@panthera.org</t>
  </si>
  <si>
    <t>J ETHOL</t>
  </si>
  <si>
    <t>10.1007/s10164-020-00658-y</t>
  </si>
  <si>
    <t>http://dx.doi.org/10.1007/s10164-020-00658-y</t>
  </si>
  <si>
    <t>Behavioral Sciences; Zoology</t>
  </si>
  <si>
    <t>Díaz-Ruiz, F; Rodríguez, A; Procopio, D; Zapata, S; Zanón-Martínez, JI; Travaini, A</t>
  </si>
  <si>
    <t>Protected areas recently created in Argentina often include previously degraded lands, such as sheep ranches in the Patagonian deserts. We show the results of a 14-year monitoring program of three formerly persecuted carnivores, the culpeo fox (Lycalopex culpaeus), the South American grey fox (Lycalopex griseus) and the puma (Puma concolor), in two abandoned sheep ranches that were incorporated into a Patagonian national park approximately 25 years ago. The culpeo fox population underwent an average annual decline of 10-23%, whereas the grey fox and puma populations increased at an average annual rate of 7% and 19%, respectively. The grey fox's increasing trends were strongly correlated with the decline of the culpeo fox, whereas the correlations between the fox and puma trends were weaker. Culpeo fox decline was stronger in the ranch where sheep and predator controls had been removed earlier. These relationships between species trends support the competitive release hypothesis, assuming that puma competition with the culpeo fox for trophic resources is stronger than competition with the grey fox, and that the puma can exclude culpeo foxes through interference. Species trends suggest a competitive hierarchy between fox species, with grey fox being the inferior competitor. However, mechanisms other than competition could not be discounted. Our study illustrates how long-term monitoring of interacting species allows a better understanding of ecological processes and wildlife ecology.</t>
  </si>
  <si>
    <t>competition release; culpeo fox; ecological competition; grey fox; long-term wildlife monitoring; protected areas; puma</t>
  </si>
  <si>
    <t>FOXES PSEUDALOPEX-CULPAEUS; INTRAGUILD PREDATION; COMPETITIVE RELEASE; EUROPEAN HARE; PUMA-CONCOLOR; CULPEO FOXES; BIODIVERSITY; CONSERVATION; MANAGEMENT; SELECTION</t>
  </si>
  <si>
    <t>[Diaz-Ruiz, Francisco] Univ Malaga, Fac Sci, Dept Anim Biol, Biogeog Div &amp; Conservat Res Team, Malaga 29071, Spain; [Rodriguez, Alejandro] CSIC, Dept Conservat Biol, Estn Biol &amp; Donana, Amer Vespucio 26, Seville 41092, Spain; [Procopio, Diego; Zapata, Sonia; Travaini, Alejandro] Univ Nacl Patagonia Austral, CONICET, Ctr Invest Puerto Deseado, Ave Prefectura Naval S-N, RA-9050 Puerto Deseado, Santa Cruz, Argentina; [Zanon-Martinez, Juan Ignacio] Univ Nacl La Pampa, Fac Ciencias Exactas &amp; Nat, Ctr Estudio &amp; Conservac Aves Rapaces Argentina CE, Avda Uruguay 151, RA-6300 Santa Rosa, La Pampa, Argentina; [Zanon-Martinez, Juan Ignacio] Consejo Nacl Invest Cient &amp; Tecn, Inst Ciencias Tierra &amp; Ambientales La Pampa INCIT, Avda Uruguay 151, RA-6300 Santa Rosa, La Pampa, Argentina</t>
  </si>
  <si>
    <t>Universidad de Malaga; Consejo Superior de Investigaciones Cientificas (CSIC); CSIC - Estacion Biologica de Donana (EBD); Universidad Nacional de la Patagonia San Juan Bosco; Consejo Nacional de Investigaciones Cientificas y Tecnicas (CONICET); Consejo Nacional de Investigaciones Cientificas y Tecnicas (CONICET)</t>
  </si>
  <si>
    <t>Francisco.Druiz@uma.es; alrodri@ebd.csic.es; dproco76@gmail.com; zapattitina12@gmail.com; jzanon@conicet.gov.ar; atravaini@conicet.gov.ar</t>
  </si>
  <si>
    <t>10.3390/d12090319</t>
  </si>
  <si>
    <t>http://dx.doi.org/10.3390/d12090319</t>
  </si>
  <si>
    <t>Llanos, R; Andrade, A; Travaini, A</t>
  </si>
  <si>
    <t>Puma and livestock in central Patagonia (Argentina): from ranchers' perceptions to predator management</t>
  </si>
  <si>
    <t>We analyzed surveys from 383 ranchers to determine their perceptions of puma damage in Chubut province (Central Patagonia). Thirty-two percent of respondents had a negative perception, while 65% were neutral. Negative perceptions increased: (a) with the breeding of mixed livestock, (b) with the presence of neighboring inactive, and (c) in small and medium ranches. Our results showed that ranchers use both lethal control and non-lethal methods (regular patrol of the ranch areas, night and seasonal enclosures, guardian dogs) to reduce livestock predation. Lethal control has great acceptance among ranchers, but there is a general lack of evidence about its effectiveness. Considering that our results indicated that the puma may not be the major problem in livestock areas, it is necessary to review the current management policy. We suggest focusing efforts to reduce livestock depredation only on affected ranches, prioritizing the development of non-lethal methods.</t>
  </si>
  <si>
    <t>Human-carnivore conflict; livestock depredation; human perceptions; predator's management; Puma concolor</t>
  </si>
  <si>
    <t>LARGE CARNIVORES; CONFLICT; CONCOLOR; DEPREDATION; LANDSCAPE; PREY</t>
  </si>
  <si>
    <t>[Llanos, Romina; Andrade, Analia] CCT CONICET CENPAT, Inst Patagon Ciencias Sociales &amp; Humanas, Bvd Brown 2915, RA-9120 Puerto Madryn, Chubut, Argentina; [Travaini, Alejandro] Univ Nacl Patagonia Austral, Ctr Invest Puerto Deseado, CONICET, Puerto Deseado, Santa Cruz, Argentina</t>
  </si>
  <si>
    <t>Centro Nacional Patagonico (CENPAT); Universidad Nacional de la Patagonia San Juan Bosco; Consejo Nacional de Investigaciones Cientificas y Tecnicas (CONICET)</t>
  </si>
  <si>
    <t>rllanos@cenpat-conicet.gob.ar</t>
  </si>
  <si>
    <t>10.1080/10871209.2019.1668987</t>
  </si>
  <si>
    <t>http://dx.doi.org/10.1080/10871209.2019.1668987</t>
  </si>
  <si>
    <t>SEP 2019</t>
  </si>
  <si>
    <t>Smith, JA; Donadio, E; Bidder, OR; Pauli, JN; Sheriff, MJ; Perrig, PL; Middleton, AD</t>
  </si>
  <si>
    <t>Predator-prey games emerge when predators and prey dynamically respond to the behavior of one another, driving the outcomes of predator-prey interactions. Predation success is a function of the combined probabilities of encountering and capturing prey, which are influenced by both prey behavior and environmental features. While the relative importance of encounter and capture probabilities have been evaluated in a spatial framework, temporal variation in prey behavior and intrinsic catchability are likely to also affect the distribution of predation events. Using a single-predator-single-prey (puma-vicuna) system, we evaluated which factors predict predation events across both temporal and spatial dimensions of the components of predation by testing theprey-abundance hypothesis(predators select for high encounter probability) and theprey-catchability hypothesis(predators select for high relative capture probability) in time and space. We found that for both temporal and spatial analyses, neither the prey-abundance hypothesis nor the prey-catchability hypothesis alone predicted kill frequency or distribution; puma kill frequency was static throughout the diel cycle and pumas consistently selected a single habitat type when hunting, despite temporal and spatial variation in encounter rates and intrinsic catchability. Our integrated spatiotemporal analysis revealed that an interaction between time of day and habitat influences kill probability, suggesting that trade-offs in the temporal and spatial components of predation drive the probability of predation events. These findings reinforce the importance of examining both the temporal and spatial patterns of the components of predation, rather than unidimensional measures of predator or prey behavior, to comprehensively describe the feedbacks between predator and prey in the predator-prey game.</t>
  </si>
  <si>
    <t>ambush predator; encounter rate; habitat selection; hunting behavior; predation risk; prey vulnerability; Puma concolor; Vicugna vicugna</t>
  </si>
  <si>
    <t>HABITAT USE; SPATIOTEMPORAL VARIATIONS; VERTICAL MIGRATION; DYNAMIC LANDSCAPE; TIME ALLOCATION; SEARCH RATE; PATCH USE; PREY; RISK; PATTERNS</t>
  </si>
  <si>
    <t>[Smith, Justine A.] Univ Calif Davis, Dept Wildlife Fish &amp; Conservat Biol, Davis, CA 95616 USA; [Donadio, Emiliano] Rewilding Argentina, Estn Ascens, RA-9041 Los Antiguos, Santa Cruz, Argentina; [Bidder, Owen R.; Middleton, Arthur D.] Univ Calif Berkeley, Dept Environm Sci Policy &amp; Management, Berkeley, CA 94720 USA; [Pauli, Jonathan N.; Perrig, Paula L.] Univ Wisconsin, Dept Forest &amp; Wildlife Ecol, Madison, WI 53705 USA; [Sheriff, Michael J.] Univ Massachusetts Dartmouth, Biol Dept, Dartmouth, MA 02747 USA</t>
  </si>
  <si>
    <t>University of California System; University of California Davis; University of California System; University of California Berkeley; University of Wisconsin System; University of Wisconsin Madison; University of Massachusetts System; University Massachusetts Dartmouth</t>
  </si>
  <si>
    <t>justinesmith@ucdavis.edu</t>
  </si>
  <si>
    <t>10.1002/ecy.3172</t>
  </si>
  <si>
    <t>http://dx.doi.org/10.1002/ecy.3172</t>
  </si>
  <si>
    <t>Rodrigues, TF; Mantellatto, AMB; Superina, M; Chiarello, AG</t>
  </si>
  <si>
    <t>Ecosystem services provided by armadillos</t>
  </si>
  <si>
    <t>Awareness of the natural ecological processes provided by organisms that benefit human well-being has significantly progressed towards the goal of making conservation a mainstream value. Identifying different services and the species that provide them is a vital first step for the management and maintenance of these so-called ecosystem services. Herein, we specifically address the armadillos, which play key functional roles in terrestrial ecosystems, including as ecosystem engineers, predators, and vectors of invertebrates and nutrients, although these roles have often been overlooked. Armadillos can control pests, disperse seeds, and be effective sentinels of potential disease outbreaks or bioindicators of environmental contaminants. They also supply important material (meat, medicines) and non-material (learning, inspiration) contributions all over the Americas. We identify key gaps in the understanding of ecosystem services provided by armadillos and areas for future research required to clarify their functional role in terrestrial ecosystems and the services they supply. Such information will produce powerful arguments for armadillo conservation.</t>
  </si>
  <si>
    <t>BIOLOGICAL REVIEWS</t>
  </si>
  <si>
    <t>biodiversity; Cingulata; conservation; ecological function; ecosystem services; interactions; mammal; nature's contribution to people; sustainability; Xenarthra</t>
  </si>
  <si>
    <t>JAGUAR PANTHERA-ONCA; PUMA PUMA-CONCOLOR; WOLF CHRYSOCYON-BRACHYURUS; LONG-NOSED ARMADILLO; CHAETOPHRACTUS-VELLEROSUS MAMMALIA; TRYPANOSOMA-CRUZI INFECTION; ANIMAL-BASED REMEDIES; SERRA DA CAPIVARA; FOOD-HABITS; DASYPUS-NOVEMCINCTUS</t>
  </si>
  <si>
    <t>[Rodrigues, Thiago F.] Univ Sao Paulo, Luiz de Qieiroz Coll Agr, Appl Ecol Program, BR-13418900 Piracicaba, SP, Brazil; [Mantellatto, Aline M. B.] Univ Fed Sul Bahia, Campus Sosigenes Costa, BR-45810000 Porto Seguro, BA, Brazil; [Superina, Mariella] IMBECU CCT CONICET Mendoza, Lab Med &amp; Endomnol Fauna Silvestre, RA-5500 Mendoza, Argentina; [Chiarello, Adriano G.] Univ Sao Paulo, Fac Philosophy Sci &amp; Letters Ribeirao Preto, Dept Biol, BR-14040901 Ribeirao Preto, SP, Brazil</t>
  </si>
  <si>
    <t>Universidade de Sao Paulo; Universidade Federal do Sul da Bahia; Consejo Nacional de Investigaciones Cientificas y Tecnicas (CONICET); Universidade de Sao Paulo</t>
  </si>
  <si>
    <t>thiagorodriguess@gmail.com</t>
  </si>
  <si>
    <t>BIOL REV</t>
  </si>
  <si>
    <t>10.1111/brv.12551</t>
  </si>
  <si>
    <t>http://dx.doi.org/10.1111/brv.12551</t>
  </si>
  <si>
    <t>AUG 2019</t>
  </si>
  <si>
    <t>Biology</t>
  </si>
  <si>
    <t>Life Sciences &amp; Biomedicine - Other Topics</t>
  </si>
  <si>
    <t>Gallardo, FFR; DeMatteo, KE; Rinas, MA; Arguelles, CF</t>
  </si>
  <si>
    <t>Heterologous microsatellite primers are informative for paca (Cuniculus paca), a large rodent with economic and ecological importance</t>
  </si>
  <si>
    <t>ObjectiveThis study was designed to facilitate genetic studies that would allow information on population structure and genetic diversity of natural or captive stocks of paca (Cuniculus paca), a species of ecological and socioeconomic importance, by testing cross-amplification of 20 heterologous microsatellite primer pairs developed for guinea pigs (Cavia porcellus) and capybara (Hydrochoerus hydrochaeris).ResultsThose primers that showed the best amplification profile in blood samples were subsequently applied to scats and saliva samples, to evaluate their efficiency. Of the 13 microsatellite pairs that amplified in blood, one-third (32%) were successfully amplified in saliva and scat samples. This initial work demonstrates successful cross-amplification in paca providing a solid and promising foundation for future genetic studies with this species. The ability to quantify genetic diversity using noninvasive samples from free-ranging paca is essential to developing applied management strategies for this large neotropical rodent that is not only a prey favored by wide-ranging carnivores [e.g., jaguar (Panthera onca), puma (Puma concolor)], but is also a species targeted by illegal hunting and wildlife trade.</t>
  </si>
  <si>
    <t>BMC RESEARCH NOTES</t>
  </si>
  <si>
    <t>Cuniculus paca; Heterologous amplification; Microsatellite primers; Saliva; Scat</t>
  </si>
  <si>
    <t>HYDROCHOERUS-HYDROCHAERIS RODENTIA; GENETIC-STRUCTURE; CROSS-AMPLIFICATION; ALLIGATOR-SINENSIS; CAPTIVE POPULATION; CHINESE ALLIGATOR; PACIFIC OYSTER; DETECTION DOGS; NULL ALLELES; DNA</t>
  </si>
  <si>
    <t>[Roldan Gallardo, Franco F.; DeMatteo, Karen E.; Arguelles, Carina F.] Univ Nacl Misiones UNaM, Dept Genet, Fac Ciencias Exactas Quim &amp; Nat, Posadas, Misiones, Argentina; [Roldan Gallardo, Franco F.; Arguelles, Carina F.] UNaM CONICET, Inst Biol Subtrop IBS Nodo Posadas, Grp Invest Genet Aplicada GIGA, Posadas, Misiones, Argentina; [DeMatteo, Karen E.] Washington Univ, Dept Biol &amp; Environm Studies, St Louis, MO 63110 USA; [DeMatteo, Karen E.] St Louis Zoo, WildCare Inst, St Louis, MO USA; [Rinas, Miguel A.] Minist Ecol &amp; Recursos Nat Renovables, Posadas, Misiones, Argentina</t>
  </si>
  <si>
    <t>Washington University (WUSTL)</t>
  </si>
  <si>
    <t>franciscarguelles@yahoo.com</t>
  </si>
  <si>
    <t>SPRINGERNATURE</t>
  </si>
  <si>
    <t>BMC RES NOTES</t>
  </si>
  <si>
    <t>10.1186/s13104-020-05312-x</t>
  </si>
  <si>
    <t>http://dx.doi.org/10.1186/s13104-020-05312-x</t>
  </si>
  <si>
    <t>Biology; Multidisciplinary Sciences</t>
  </si>
  <si>
    <t>Life Sciences &amp; Biomedicine - Other Topics; Science &amp; Technology - Other Topics</t>
  </si>
  <si>
    <t>Comparison between Trichinella patagoniensis and Trichinella spiralis infection in BALB/c mice</t>
  </si>
  <si>
    <t>In Argentina, trichinellosis is an endemic disease acquired mainly through consumption of raw pork infected with nematodes larvae from the Trichinella genus. For years, the only species involved in outbreaks in humans and pig foci in Argentina was Trichinella spiralis. In 2008 the presence of a new Trichinella taxon from a cougar (Puma concolor) was detected and recorded in the province of Rio Negro, Argentina, and the finding was established as a new species in 2012: Trichinella patagoniensis. To the best of our knowledge, there is no information available on the intestinal phase and antibody response in a susceptible host during T. patagoniensis infection. Therefore, our research has been designed to study experimental infection with T. patagoniensis compared to infection with T. spiralis in BALB/c mice. One hundred and twenty eight BALB/c mice were divided into two groups and individuals in each group were infected per os with 500 larvae of T. patagoniensis or 500 larvae of T. spiralis, respectively. After that, they were euthanized on different days. Adult worm recovery from small intestines and artificial digestion of each carcass was performed. Histopathology of small intestines was performed using hematoxylin-eosin staining. Systemic cytokines and antibody kinetics were evaluated. Intestinal adult worm recovery of T. patagoniensis and T. spiralis took place until day 17 and 25, respectively. Systemic IFN-gamma, IL-10, and TNF showed significant variations in T. patagoniensis infected mice. Semconversion was detected in animals as from 15 days post-infection (pi) for both T. patagoniensis and T. spiralis, reaching the highest OD value at 42 days pi. Similar microscopic lesions were observed in the small intestine from mice infected with the same dose of T. spiralis and T. patagoniensis. Our findings contribute new information regarding the intestinal phase and the antibody kinetics of T. patagoniensis in BALB/c mice.</t>
  </si>
  <si>
    <t>HUMORAL IMMUNE-RESPONSE; ANTIBODY-RESPONSE; MUSCLE; TRICHINOSIS; SPP.; PSEUDOSPIRALIS; PERSISTENCE; DIAGNOSIS; ANTIGENS; BRITOVI</t>
  </si>
  <si>
    <t>[Farina, Fernando A.; Pasqualetti, Mariana, I; Bessi, Clara; Ercole, Mariano E.; Ayesa, Graciana; Ribicich, M. Mabel] Univ Buenos Aires, Fac Ciencias Vet, Catedra Parasitol &amp; Enfermedades Parasitarias, Av San Martin 5285,C1417DSM CABA, RA-5285 Buenos Aires, DF, Argentina; [Farina, Fernando A.; Pasqualetti, Mariana, I; Bessi, Clara; Vargas, Claudia; Ribicich, M. Mabel] Univ Buenos Aires, Inst Invest Prod Anim INPA, CONICET, Buenos Aires, DF, Argentina; [Arbusti, Patricia; Ayesa, Graciana] Inst Nacl Enfermedades Infecciosas, Adm Nacl Labs &amp; Inst Salud, Dept Parasitol, Dr Carlos G Malbran,Av Velez Sarsfield 563, RA-1281 Buenos Aires, DF, Argentina</t>
  </si>
  <si>
    <t>University of Buenos Aires; Consejo Nacional de Investigaciones Cientificas y Tecnicas (CONICET); University of Buenos Aires</t>
  </si>
  <si>
    <t>fernandoaf@fvet.uba.ar</t>
  </si>
  <si>
    <t>10.1016/j.vetpar.2020.109248</t>
  </si>
  <si>
    <t>http://dx.doi.org/10.1016/j.vetpar.2020.109248</t>
  </si>
  <si>
    <t>Ferretti, F; Lovari, S; Lucherini, M; Hayward, M; Stephens, PA</t>
  </si>
  <si>
    <t>Animals should adapt their foraging habits, changing their dietary breadth in response to variation in the richness and availability of food resources. Understanding how species modify their dietary breadth according to variation in resource richness would support predictions of their responses to environmental changes that alter prey communities. We evaluated relationships between the dietary breadth of large terrestrial carnivores and the local richness of large prey (defined as the number of species). We tested alternative predictions suggested by ecological and evolutionary theories: with increasing prey richness, species would (1) show a more diverse diet, thus broadening their dietary breadth, or (2) narrow their dietary breadth, indicating specialisation on a smaller number of prey. We collated data from 505 studies of the diets of 12 species of large terrestrial mammalian carnivores to model relationships between two indices of dietary breadth and local prey richness. For the majority of species, we found no evidence for narrowing dietary breadth (i.e. increased specialisation) with increasing prey richness. Although the snow leopard and the dhole appeared to use a lower number of large prey species with increasing prey richness, larger sample sizes are needed to support this result. With increasing prey richness, the five largest carnivores (puma Puma concolor, spotted hyaena Crocuta crocuta, jaguar Panthera onca, lion Panthera leo, and tiger Panthera tigris), plus the Eurasian lynx Lynx lynx and the grey wolf Canis lupus (which are usually top predators in the areas from which data were obtained), showed greater dietary breadth and/or used a greater number of large prey species (i.e. increased generalism). We suggest that dominant large carnivores encounter little competition in expanding their dietary breadth with increasing prey richness; conversely, the dietary niche of subordinate large carnivores is limited by competition with larger, dominant predators. We suggest that, over evolutionary time, resource partitioning is more important in shaping the dietary niche of smaller, inferior competitors than the niche of dominant ones.</t>
  </si>
  <si>
    <t>Canidae; Felidae; food habits; interspecific competition; large carnivores; predator-prey relationships</t>
  </si>
  <si>
    <t>LEOPARD PANTHERA-UNCIA; FEEDING ECOLOGY; WILD PREY; SOCIAL-ORGANIZATION; LARGE PREDATORS; CUON-ALPINUS; FOOD-HABITS; BODY-SIZE; COMPETITION; TIGER</t>
  </si>
  <si>
    <t>[Ferretti, Francesco; Lovari, Sandro] Univ Siena, Dept Life Sci, Res Unit Behav Ecol Ethol &amp; Wildlife Management, Via PA Mattioli 4, I-53100 Siena, Italy; [Lovari, Sandro] Maremma Nat Hist Museum, Str Corsini 5, I-58100 Grosseto, Italy; [Lucherini, Mauro] Univ Nacl Sur, CONICET, Grp Ecol Comportamental Mamiferos, Lab Fisiol Anim,INBIOSUR Inst Invest BiolOg &amp; Bio, San Juan 671, RA-8000 Bahia Blanca, Buenos Aires, Argentina; [Hayward, Matt] Univ Newcastle, Sch Environm &amp; Life Sci, Conservat Biol Res Grp, Callaghan, NSW 2308, Australia; [Hayward, Matt] Univ Pretoria, Australia Ctr Invas Biol, X0001, Pretoria, South Africa; [Stephens, Philip A.] Univ Durham, Dept Biosci, Conservat Ecol Grp, South Rd, Durham DH1 3LE, England</t>
  </si>
  <si>
    <t>University of Siena; National University of the South; Consejo Nacional de Investigaciones Cientificas y Tecnicas (CONICET); University of Newcastle; University of Pretoria; Durham University</t>
  </si>
  <si>
    <t>francesco.ferretti@unisi.it; sandro.lovari@gmail.com; lucherinima@yahoo.com; Matthew.Hayward@newcastle.edu.au; philip.stephens@durham.ac.uk</t>
  </si>
  <si>
    <t>10.1111/mam.12197</t>
  </si>
  <si>
    <t>http://dx.doi.org/10.1111/mam.12197</t>
  </si>
  <si>
    <t>Caruso, F; Perovic, PG; Talamo, A; Trigo, CB; Andrade-Díaz, MS; Marás, GA; Saravia, D; Sillero-Zubiri, C; Altrichter, M</t>
  </si>
  <si>
    <t>People and jaguars: new insights into the role of social factors in an old conflict</t>
  </si>
  <si>
    <t>Throughout its range in Latin America, the jaguarPanthera oncais threatened by habitat loss and fragmentation, and by conflict as a result of coexistence with people. This Near Threatened species is a top predator, and is often illegally hunted. Understanding people's attitudes and perceptions and the factors that could influence them is crucial for the conservation of this species. In this study we assess how knowledge, attitudes and perceptions among people in northern Argentina regarding jaguars vary depending on their level of education, age and occupation. We interviewed 810 people living in and around 10 protected areas in northern Argentina. Positive perceptions and attitudes towards the jaguar were associated with economic benefits that people may receive from the species' presence, such as income from tourism. Unexpectedly, higher levels of formal education were not associated with more positive attitudes and perceptions. Negative attitudes and perceptions towards the species were determined by fear; people see jaguars as a threat to their lives. This study shows that the socio-economic factors that affect the level of tolerance towards jaguars are not related only to economic losses. Our findings provide information for the design, implementation and evaluation of jaguar conservation projects in Argentina.</t>
  </si>
  <si>
    <t>ORYX</t>
  </si>
  <si>
    <t>Argentina; conservation; human-wildlife conflict; jaguar; Panthera onca; semi-arid Chaco; social perceptions; Yungas</t>
  </si>
  <si>
    <t>NATIONAL-PARK AREA; PANTHERA-ONCA; PUMA-CONCOLOR; ATTITUDES; CONSERVATION; DEPREDATION; REINTRODUCTION; PERCEPTIONS; TOLERANCE; TOURISM</t>
  </si>
  <si>
    <t>[Caruso, Flavia; Talamo, Andres; Trigo, Carolina B.; Andrade-Diaz, Maria S.; Maras, Gustavo A.] Consejo Nacl Invest Cient &amp; Tecnol, Leguizamon 366, Salta, Argentina; [Caruso, Flavia; Perovic, Pablo G.] Direcc Reg Noroeste DRNOA, Adm Parques Nac, Salta, Argentina; [Talamo, Andres; Trigo, Carolina B.; Andrade-Diaz, Maria S.; Maras, Gustavo A.; Saravia, Diego] Univ Nacl Salta, Fac Ciencias Nat, Salta, Argentina; [Sillero-Zubiri, Claudio] Univ Oxford, Dept Zool, Wildlife Conservat Res Unit, Oxford, England; [Sillero-Zubiri, Claudio] Recanati Kaplan Ctr, Tubney, England; [Sillero-Zubiri, Claudio] Born Free Fdn, Horsham, W Sussex, England; [Altrichter, Mariana] Prescott Coll, Prescott, AZ USA; [Caruso, Flavia] Jaguares Limite, Salta, Argentina; [Talamo, Andres; Trigo, Carolina B.; Andrade-Diaz, Maria S.; Maras, Gustavo A.] Inst Bio &amp; Geociencias NOA IBIGEO, Salta, Argentina</t>
  </si>
  <si>
    <t>Consejo Nacional de Investigaciones Cientificas y Tecnicas (CONICET); University of Oxford</t>
  </si>
  <si>
    <t>flavicl@hotmail.com</t>
  </si>
  <si>
    <t>CAMBRIDGE UNIV PRESS</t>
  </si>
  <si>
    <t>10.1017/S0030605318001552</t>
  </si>
  <si>
    <t>http://dx.doi.org/10.1017/S0030605318001552</t>
  </si>
  <si>
    <t>Guerisoli, MD; Caruso, N; Vidal, EML; Lucherini, M</t>
  </si>
  <si>
    <t>Habitat loss, poaching, and legal hunting are the main causes of decline in populations of pumas (Puma concolor) globally. We used camera trapping to assess the habitat use and daily activity patterns of pumas, and we identified the major factors affecting this species, in a human-dominated landscape in central Argentina. The intensity of habitat use by pumas was related positively to the presence of woodland, habitat complexity, and richness of wild prey. Pumas also avoided areas with a high concentration of ranches, indicators of more-intense human activity. Although some seasonal variation was detected in the activity patterns, pumas clearly preferred nighttime hours. We conclude that human-related factors strongly affect habitat use and activity of pumas in central Argentina's rangelands.</t>
  </si>
  <si>
    <t>Carnivora; camera trapping; Felidae; Generalized Linear Mixed Models; habitat preferences; human-wildlife conflict; mountain lion; prey richness</t>
  </si>
  <si>
    <t>JAGUAR PANTHERA-ONCA; MOVEMENT PATTERNS; MOUNTAIN LIONS; WOLF ACTIVITY; HOME-RANGE; ABUNDANCE; LIVESTOCK; ECOLOGY; COUGAR; FOREST</t>
  </si>
  <si>
    <t>[de las Mercedes Guerisoli, Maria; Caruso, Nicolas; Luengos Vidal, Estela Maris; Lucherini, Mauro] UNS, CONICET, Dept Biol Bioquim &amp; Farm,GECM, Lab Fisiol Anim,Inst Ciencias Biol &amp; Biomed Sur I, RA-8000 Bahia Blanca, Buenos Aires, Argentina</t>
  </si>
  <si>
    <t>Consejo Nacional de Investigaciones Cientificas y Tecnicas (CONICET); National University of the South</t>
  </si>
  <si>
    <t>10.1093/jmammal/gyz005</t>
  </si>
  <si>
    <t>http://dx.doi.org/10.1093/jmammal/gyz005</t>
  </si>
  <si>
    <t>Smith, JA; Donadio, E; Pauli, JN; Sheriff, MJ; Bidder, OR; Middleton, AD</t>
  </si>
  <si>
    <t>The spatial relationship between predator and prey is often conceptualized as a behavioral response race, in which prey avoid predators while predators track prey. Limiting habitat types can create spatial anchors for prey or predators, influencing the likelihood that the predator or prey response will dominate. Joint spatial anchors emerge when predator and prey occupy similar feeding habitat domains and risk and reward become spatially conflated, confusing predictions of which player will win the space race. These spatial dynamics of risk-foraging trade-offs are often obscured by habitat heterogeneity and community complexity in large vertebrate systems, fueling ambiguity regarding the generality of predictions from predator-prey theory. To test how habitat distribution influences the predator-prey space race, we examine correlation in puma and vicuna habitat selection and space use at two sites, one of which generates a distinct risk-foraging trade-off at a joint spatial anchor. The distribution of vegetation, which serves as both forage for vicunas and stalking cover for pumas, differs between the sites; the llano contains a single central meadow that acts as a joint spatial anchor, while the canyon is characterized by more heterogeneous vegetation. Puma-vicuna habitat selection correlation was positive in the llano and negative in the canyon, and similarly, utilization distributions were more strongly correlated in the llano than the canyon. Vicuna locations occurred at higher values of puma habitat selection and utilization in the llano than in the canyon. Similarly, puma locations in the llano occurred at higher values of vicuna habitat selection and utilization than in the canyon. Although pumas consistently selected for and utilized vegetative and topographic cover regardless of habitat distribution, vicunas only selected against vegetation in the heterogeneous canyon site, reducing spatial correlation with pumas. Our work suggests a joint spatial anchor favors pumas in the space race due to the inability for vicunas to avoid crucial foraging habitat. The outcome of the predator-prey space race appears to be strongly informed by the distribution of habitat, whereby corresponding predictability of predator and prey favors predators in the spatial game.</t>
  </si>
  <si>
    <t>antipredator behavior; habitat domain; habitat selection; predator-prey response race; Puma concolor; spatial anchor; utilization distribution; Vicugna vicugna</t>
  </si>
  <si>
    <t>SPATIOTEMPORAL DYNAMICS; RESOURCE SELECTION; RISK; SCALE; LANDSCAPE; BEHAVIOR; ECOLOGY; SUCCESS; WOLVES; GAMES</t>
  </si>
  <si>
    <t>[Smith, Justine A.; Bidder, Owen R.; Middleton, Arthur D.] Univ Calif Berkeley, Dept Environm Sci Policy &amp; Management, Berkeley, CA 94720 USA; [Donadio, Emiliano] Univ Nacl Comahue, CONICET, INIBIOMA, RA-8400 San Carlos De Bariloche, Rio Negro, Argentina; [Pauli, Jonathan N.] Univ Wisconsin, Dept Forest &amp; Wildlife Ecol, Madison, WI 53705 USA; [Sheriff, Michael J.] Penn State Univ, Huck Inst Life Sci, Dept Ecosyst Sci &amp; Management, University Pk, PA 16802 USA</t>
  </si>
  <si>
    <t>University of California System; University of California Berkeley; Consejo Nacional de Investigaciones Cientificas y Tecnicas (CONICET); Universidad Nacional del Comahue; University of Wisconsin System; University of Wisconsin Madison; Pennsylvania Commonwealth System of Higher Education (PCSHE); Pennsylvania State University; Pennsylvania State University - University Park</t>
  </si>
  <si>
    <t>jsmith5@berkeley.edu</t>
  </si>
  <si>
    <t>10.1002/ecy.2724</t>
  </si>
  <si>
    <t>http://dx.doi.org/10.1002/ecy.2724</t>
  </si>
  <si>
    <t>Smith, JA; Donadio, E; Pauli, JN; Sheriff, MJ; Middleton, AD</t>
  </si>
  <si>
    <t>The landscape of fear is an important driver of prey space use. However, prey can navigate the landscape of fear by exploiting temporal refuges from predation risk. We hypothesized that diel patterns of predator and prey movement and space use would be inversely correlated due to temporal constraints on predator habitat domain. Specifically, we evaluated habitat selection and activity of the vicuna and its only predator, the puma, during three diel periods: day, dawn/dusk, and night. Pumas selected the same habitats regardless of diel periodvegetated and rugged areas that feature stalking cover for pumasbut increased their activity levels during dawn/dusk and night when they benefit from reduced detection by prey. Vicunas avoided areas selected by pumas and reduced activity at night, but selected vegetated areas and increased activity by day and dawn/dusk. Vicuna habitat selection and movement strategies appeared to reduce the risk of encountering pumas; movement rates of pumas and vicunas were negatively correlated across the diel cycle, and habitat selection was negatively correlated during dawn/dusk and night. Our study shows that an ambush predator's temporal activity and space use patterns interact to create diel refugia and shape the antipredator behaviors of its prey. Importantly, it is likely the very nature of ambush predators' static habitat specificity that makes predator activity important to temporally varying perceptions of risk. Prey which depend on risky habitats for foraging appear to mitigate risk by feeding when they can more easily detect predators and when predators are least active.</t>
  </si>
  <si>
    <t>OECOLOGIA</t>
  </si>
  <si>
    <t>Activity; Diel migration; Puma concolor; Predation risk; Resource selection; Temporal partitioning; Vicugna vicugna</t>
  </si>
  <si>
    <t>SPATIOTEMPORAL VARIATIONS; DYNAMIC LANDSCAPE; HABITAT USE; HERBIVORES; MOONLIGHT; POPULATION; MOVEMENTS; MORTALITY; MIGRATION; VIGILANCE</t>
  </si>
  <si>
    <t>[Smith, Justine A.; Middleton, Arthur D.] Univ Calif Berkeley, Dept Environm Sci Policy &amp; Management, Berkeley, CA 94720 USA; [Donadio, Emiliano] Univ Nacl Comahue, CONICET, INIBIOMA, RA-8400 San Carlos De Bariloche, Rio Negro, Argentina; [Pauli, Jonathan N.] Univ Wisconsin, Dept Forest &amp; Wildlife Ecol, Madison, WI 53705 USA; [Sheriff, Michael J.] Penn State Univ, Dept Ecosyst Sci &amp; Management, Huck Inst Life Sci, University Pk, PA 16802 USA</t>
  </si>
  <si>
    <t>10.1007/s00442-019-04381-5</t>
  </si>
  <si>
    <t>http://dx.doi.org/10.1007/s00442-019-04381-5</t>
  </si>
  <si>
    <t>Hooten, MB; Scharf, HR; Morales, JM</t>
  </si>
  <si>
    <t>Running on empty: recharge dynamics from animal movement data</t>
  </si>
  <si>
    <t>Vital rates such as survival and recruitment have always been important in the study of population and community ecology. At the individual level, physiological processes such as energetics are critical in understanding biomechanics and movement ecology and also scale up to influence food webs and trophic cascades. Although vital rates and population-level characteristics are tied with individual-level animal movement, most statistical models for telemetry data are not equipped to provide inference about these relationships because they lack the explicit, mechanistic connection to physiological dynamics. We present a framework for modelling telemetry data that explicitly includes an aggregated physiological process associated with decision making and movement in heterogeneous environments. Our framework accommodates a wide range of movement and physiological process specifications. We illustrate a specific model formulation in continuous-time to provide direct inference about gains and losses associated with physiological processes based on movement. Our approach can also be extended to accommodate auxiliary data when available. We demonstrate our model to infer mountain lion (Puma concolor; in Colorado, USA) and African buffalo (Syncerus caffer; in Kruger National Park, South Africa) recharge dynamics.</t>
  </si>
  <si>
    <t>Animal movement; animal physiology; continuous-time model; energetics</t>
  </si>
  <si>
    <t>HIDDEN MARKOV-MODELS; AFRICAN BUFFALO; ENERGY LANDSCAPES; HABITAT SELECTION; BEHAVIORAL STATES; SPATIAL MEMORY; NATIONAL-PARK; ENERGETICS; SYSTEM; COST</t>
  </si>
  <si>
    <t>[Hooten, Mevin B.] Colorado State Univ, US Geol Survey, Colorado Cooperat Fish &amp; Wildlife Res Unit, Dept Fish Wildlife &amp; Conservat, Ft Collins, CO 80523 USA; [Hooten, Mevin B.; Scharf, Henry R.] Colorado State Univ, Dept Stat, Ft Collins, CO 80523 USA; [Morales, Juan M.] Univ Nacl Comahue, Grp Ecol Cuantitat, INIBIOMA, CONICET, S4140, San Carlos De Bariloche, Rio Negro, Argentina</t>
  </si>
  <si>
    <t>Colorado State University; United States Department of the Interior; United States Geological Survey; Colorado State University; Consejo Nacional de Investigaciones Cientificas y Tecnicas (CONICET); Universidad Nacional del Comahue</t>
  </si>
  <si>
    <t>mevin.hooten@colostate.edu</t>
  </si>
  <si>
    <t>10.1111/ele.13198</t>
  </si>
  <si>
    <t>http://dx.doi.org/10.1111/ele.13198</t>
  </si>
  <si>
    <t>Perrig, PL; Fountain, ED; Lambertucci, SA; Pauli, JN</t>
  </si>
  <si>
    <t>Demography of avian scavengers after Pleistocene megafaunal extinction</t>
  </si>
  <si>
    <t>The late Quaternary megafauna extinctions reshaped species assemblages, yet we know little about how extant obligate scavengers responded to this abrupt ecological change. To explore whether obligate scavengers persisted by depending on contemporary community linkages or via foraging flexibility, we tested the importance of the trophic interaction between pumas (Puma concolor) and native camelids (Vicugna vicugna and Lama guanicoe) for the persistence of Andean condors (Vultur Typhus) in southern South America, and compared the demographic history of three vultures in different continents. We sequenced and compiled mtDNA to reconstruct past population dynamics. Our results suggest that Andean condors increased in population size &gt;10 KYA, whereas vicunas and pumas showed stable populations and guanacos a recent (&lt;10 KYA) demographic expansion, suggesting independent trajectories between species. Further, vultures showed positive demographic trends: white-backed vultures (Gyps africanus) increased in population size, matching attenuated community changes in Africa, and California condors (Gymnogyps califomianus) exhibited a steep demographic expansion similar to 20 KYA largely concurrent with North American megafaunal extinctions. Our results suggest that dietary plasticity of extant vulture lineages allowed them to thrive despite historical environmental changes. This dietary flexibility, however, is now detrimental as it enhances risk to toxicological compounds harbored by modern carrion resources.</t>
  </si>
  <si>
    <t>SCIENTIFIC REPORTS</t>
  </si>
  <si>
    <t>VULTURES GYPS-AFRICANUS; POPULATION-GENETICS; DIVERSITY; CONDORS; PHYLOGEOGRAPHY; CICONIIFORMES; INFERENCE; RESPONSES; GROWTH</t>
  </si>
  <si>
    <t>[Perrig, Paula L.; Fountain, Emily D.; Pauli, Jonathan N.] Univ Wisconsin, Dept Forest &amp; Wildlife Ecol, 1630 Linden Dr, Madison, WI 53706 USA; [Lambertucci, Sergio A.] Univ Nacl Comahue, CONICET, INIBIOMA, Grp Invest Biol Conservac,Lab Ecotono, Quintral 1250, RA-8400 San Carlos De Bariloche, Rio Negro, Argentina</t>
  </si>
  <si>
    <t>University of Wisconsin System; University of Wisconsin Madison; Consejo Nacional de Investigaciones Cientificas y Tecnicas (CONICET); Universidad Nacional del Comahue</t>
  </si>
  <si>
    <t>perrig@wisc.edu</t>
  </si>
  <si>
    <t>NATURE PORTFOLIO</t>
  </si>
  <si>
    <t>SCI REP-UK</t>
  </si>
  <si>
    <t>10.1038/s41598-019-45769-w</t>
  </si>
  <si>
    <t>http://dx.doi.org/10.1038/s41598-019-45769-w</t>
  </si>
  <si>
    <t>Petrigh, RS; Martínez, JG; Mondini, M; Fugassa, MH</t>
  </si>
  <si>
    <t>Parasitological analysis of coprolites has allowed exploring ecological relationships in ancient times. Ancient DNA analysis contributes to the identification of coprolites and their parasites. Pleistocene mammalian carnivore coprolites were recovered from paleontological and archaeological site Penas de las Trampas 1.1 in the southern Puna of Argentina. With the aim of exploring ancient ecological relationships, parasitological analysis was performed to one of them, dated to 16 573-17 002 calibrated years BP, with 95.4% probability. Parasite eggs attributed to Toxascaris sp. by morphological characters were isolated. DNA of coprolite and eggs was extracted to molecular identification. Ancient mitochondrial DNA analysis confirmed the zoological origin of the coprolite as Puma concolor and that of parasite eggs as Toxascaris leonina. This is the oldest molecular parasite record worldwide, and it supports the presence of this parasite since the Pleistocene in America. These findings have implications for the biogeographic history of parasites and for the natural history of the region.</t>
  </si>
  <si>
    <t>PARASITOLOGY</t>
  </si>
  <si>
    <t>Mitochondrial DNA; Pleistocene; puma; Toxascaris leonina</t>
  </si>
  <si>
    <t>IDENTIFICATION; CARNIVORES; COPROLITE; WILD</t>
  </si>
  <si>
    <t>[Petrigh, Romina S.; Fugassa, Martin H.] CONICET UNMdP, Lab Parasitol Sitios Arqueolog, Dean Funes 3250, RA-7600 Mar Del Plata, Buenos Aires, Argentina; [Martinez, Jorge G.] CONICET IAM UNT, Inst Super Estudios Sociales, San Lorenzo 429, RA-4000 San Miguel De Tucuman, Tucuman, Argentina; [Mondini, Mariana] CONICET UNC, Lab Zooarqueol &amp; Tafon Zonas Aridas, IDACOR, Av H Yrigoyen 174, RA-5000 Cordoba, Argentina; [Mondini, Mariana] Univ Buenos Aires, Fac Filosofia &amp; Letras, Buenos Aires, DF, Argentina</t>
  </si>
  <si>
    <t>National University of Mar del Plata; Consejo Nacional de Investigaciones Cientificas y Tecnicas (CONICET); National University of Cordoba; Consejo Nacional de Investigaciones Cientificas y Tecnicas (CONICET); University of Buenos Aires</t>
  </si>
  <si>
    <t>rpetrigh@gmail.com</t>
  </si>
  <si>
    <t>10.1017/S0031182019000787</t>
  </si>
  <si>
    <t>http://dx.doi.org/10.1017/S0031182019000787</t>
  </si>
  <si>
    <t>Ercoli, MD; Ramírez, MA; Morales, MM; Alvarez, A; Candela, AM</t>
  </si>
  <si>
    <t>FIRST RECORD OF CARNIVORA (PUMA LINEAGE, FELIDAE) IN THE UQUIA FORMATION (LATE PLIOCENE EARLY PLEISTOCENE, NW ARGENTINA) AND ITS SIGNIFICANCE IN THE GREAT AMERICAN BIOTIC INTERCHANGE</t>
  </si>
  <si>
    <t>The fossil record of the puma lineage in America is sparse, and doubts have been raised about the origin, radiation, and migration events of this lineage. In this study, we present results of comparative and quantitative analyses on a complete left calcaneum, collected by Enrique de Caries at the beginning of the twentieth century. The calcaneum is relatively small-sized, slender-shaped, with a long and lateromedially compressed tubercle, calcaneal canal covered by a bridge that connects the ectal and sustentacular facets, sustentacular facet proximo-medially projected, quadratus plantae process reduced, groove for the flexor digitorum lateralis markedly delimited, and transversely oriented cuboidal facet. Comparative analysis, coupled with principle component analysis using linear measurements, allows us to confidently assign the fossil to the puma lineage. Given the preservation of a single autopodial element and its unique combination of features, we propose assigning the remain to gen. et sp. indet. The morphology of the element suggests cursorial adaptations, intermediate between living South American species and cheetahs. Despite uncertainty regarding exact stratigraphic provenance, the fossil studied represents the first carnivoran known for the Uquia Formation, and one of the earliest records of the puma lineage in America, and of Felidae in South America. These results highlight the already established high value of the Quebrada de Humahuaca for understanding the Great American Biotic Interchange and the need for future prospective campaigns in the region.</t>
  </si>
  <si>
    <t>Biogeography; Calcaneum; Cenozoic; GABI; Jujuy; South America</t>
  </si>
  <si>
    <t>SOUTHERN SOUTH-AMERICA; CHEETAH; ANATOMY; COMPLEX; CATS; SITE; OWEN</t>
  </si>
  <si>
    <t>[Ercoli, Marcos D.; Morales, Miriam M.; Alvarez, Alicia] Univ Nacl Jujuy, CONICET, Inst Ecorreg Andinas INECOA, Av Bolivia 1239,Y4600GNE, San Salvador De Jujuy, Jujuy, Argentina; [Ercoli, Marcos D.; Alvarez, Alicia] Univ Nacl Jujuy, Inst Geol &amp; Mineria, Av Bolivia 1661,Y4600GNE, San Salvador De Jujuy, Jujuy, Argentina; [Ramirez, Mariano A.] Museo Argentino Ciencias Nat Bernardino Rivadavia, Av Angel Gallardo 470,C1405DJR, Buenos Aires, DF, Argentina; [Morales, Miriam M.] Univ Nacl Jujuy, Fac Ciencias Agr, Ctr Estudios Terr Ambientales &amp; Sociales, Alberdi 47,Y4600DTA, San Salvador De Jujuy, Jujuy, Argentina; [Candela, Adriana M.] Univ Nacl La Plata, CONICET, Fac Ciencias Nat &amp; Museo, Div Paleontol Vertebrados,Museo La Plata, Paseo Bosque S-N,B1900FWA, La Plata, Buenos Aires, Argentina</t>
  </si>
  <si>
    <t>Consejo Nacional de Investigaciones Cientificas y Tecnicas (CONICET); Museo Argentino de Ciencias Naturales Bernardino Rivadavia (MACN); National University of La Plata; Museo La Plata; Consejo Nacional de Investigaciones Cientificas y Tecnicas (CONICET)</t>
  </si>
  <si>
    <t>marcosdarioercoli@hotmail.com; ma.ramirezchicco@gmail.com; moralesmiriamm@gmail.com; alvarez.ali@gmail.com; acandela@fcnym.unlp.edu.ar</t>
  </si>
  <si>
    <t>10.5710/AMGH.31.03.2019.3206</t>
  </si>
  <si>
    <t>http://dx.doi.org/10.5710/AMGH.31.03.2019.3206</t>
  </si>
  <si>
    <t>Castillo, DF; Vidal, EML; Caruso, NC; Manfredi, C; Lucherini, M; Casanave, EB</t>
  </si>
  <si>
    <t>Spatial organization and habitat selection of Geoffroy's cat in the Espinal of central Argentina</t>
  </si>
  <si>
    <t>We report data on the spatial ecology and habitat selection of eight adult Geoffroy's cat Leopardus geoffroyi (five males and three females) that were radiotracked in an area of the central Argentine Espinal. Mean home range size varied from 2.2 +/- 1.9 km(2) (Kernel(95%)) to 2.8 +/- 2.4 km(2) (MCP-(100%)), with male home ranges 4.1 larger than those of females. Core areas (Kernel(50%)) averaged 0.7 +/- 0.7 km(2) and were 3 times smaller for females. Daily movement patterns were consistent with the variations in home range sizes being greater in males (590.2 m +/- 476.6) than females (413.5 m +/- 288.1). Home range overlap averaged 38%, and was highly variable between males and females and reached its highest value for intersexual pairs. At second-order resolution, most of individuals had a strong selection for open woodland, while the other habitats were generally avoided. At the home range level, although the electivity index values for the open woodland were positive for all animals, habitat selection showed a high inter-individual variation. Our data support previous studies that suggest that Geoffroy's cats show a certain degree of flexibility in their spatial behavior. Finally, we argue that natural woodland patches or habitats with dense vegetation are important for L. geoffroyi in the Argentinean Espinal and their alteration can affect the conservation status of this cat. (C) 2018 Deutsche Gesellschaft fur Saugetierkunde. Published by Elsevier GmbH. All rights reserved.</t>
  </si>
  <si>
    <t>Compositional analysis; Eigenanalysis; Home range; Leopardus geoffroyi; Radiotelemetry</t>
  </si>
  <si>
    <t>HOME-RANGE SIZE; LEOPARDUS-GEOFFROYI; ONCIFELIS-GEOFFROYI; MAMMALIAN CARNIVORES; PAMPAS GRASSLAND; MOUNTAIN LIONS; FOOD-HABITS; ECOLOGY; POPULATION; TERRITORIALITY</t>
  </si>
  <si>
    <t>[Fabian Castillo, Diego; Luengos Vidal, Estela Maris; Carmelo Caruso, Nicolas; Lucherini, Mauro; Beatriz Casanave, Emma] UNS, CONICET, Dept Biol Bioquim &amp; Farm, Inst Ciencias Biol &amp; Biomed Sur INBIOSUR, Bahia Blanca, Buenos Aires, Argentina; [Fabian Castillo, Diego; Luengos Vidal, Estela Maris; Carmelo Caruso, Nicolas; Manfredi, Claudia; Lucherini, Mauro; Beatriz Casanave, Emma] Univ Nacl Sur, Dept Biol Bioquim &amp; Farm, GECM, Bahia Blanca, Buenos Aires, Argentina</t>
  </si>
  <si>
    <t>Consejo Nacional de Investigaciones Cientificas y Tecnicas (CONICET); National University of the South; National University of the South</t>
  </si>
  <si>
    <t>dcastillo@criba.edu.ar</t>
  </si>
  <si>
    <t>10.1016/j.mambio.2018.12.003</t>
  </si>
  <si>
    <t>http://dx.doi.org/10.1016/j.mambio.2018.12.003</t>
  </si>
  <si>
    <t>Musso, F; Lincor, D; Vasconsuelo, A; Pronsato, L; Faraoni, B; Milanesi, L</t>
  </si>
  <si>
    <t>Adverse Effects in Skeletal Muscle Following the Medicinal Use of Nicotiana glauca</t>
  </si>
  <si>
    <t>Nicotiana glauca is a cosmopolitan shrub, used in medicine to treat swellings, wounds, sores and cancer. However, its users lack of knowledge of the adverse effects. We seek to evaluate the effects of lipid extracts from N. glauca on myoblasts, identifying the compounds which cause undesirable effects. Myoblasts are important in muscle homeostasis, thus a high death rate of them cause myopathies. We performed an ethanolic extraction from leaves of N. glauca and the extract was successively partitioned with hexane, chloroform and ethyl acetate. The effects of extracts in C2C12 cells were analysed by terminal deoxynucleotidyl transferase-mediated deoxyuridine triphosphate nick-end labeling (TUNEL), Mitotracker and 4',6-diamidino-2-phenylindole (DAPI) staining, Western blotting, real-time PCR and immunofluorescence assays. Caspase activity was studied. The fraction with the highest apoptotic effects was analysed by chromatography, NMR and GC-MS spectrometry were used to identify the apoptotic agent, after which its biological activity was evaluated. The extracts from N. glauca induced apoptosis in C2C12 cells involving caspase-3/7. We found that the extracts trigger a defence response in muscle through Akt and heat shock protein 27 (HSP27). We identified an apoptotic agent as palmitic acid. These data suggest that the use of N. glauca in hormone replacement therapy, or in other therapies affects skeletal muscle homeostasis, worsening the negative effects of the menopause. Thus, the relevance of this work lies in the fact that it is the first time that a report about the molecular mechanism responsible for the side effects of medicinal use of N. glauca, has been shown. Moreover the compound responsible for these effects has been identified.</t>
  </si>
  <si>
    <t>BIOLOGICAL &amp; PHARMACEUTICAL BULLETIN</t>
  </si>
  <si>
    <t>palmitic acid; Nicotiana glauca; apoptosis; phytochemical</t>
  </si>
  <si>
    <t>CELL-CYCLE ARREST; SATELLITE CELLS; APOPTOSIS; PROTEINS; 17-BETA-ESTRADIOL; DIFFERENTIATION; TESTOSTERONE; INDUCTION; EXTRACT; PUMA</t>
  </si>
  <si>
    <t>[Musso, Florencia; Faraoni, Belen] Univ Nacl Sur, CONICET, Dept Quim, INQUISUR, RA-8000 Bahia Blanca, Buenos Aires, Argentina; [Lincor, Dario; Vasconsuelo, Andrea; Pronsato, Lucia; Milanesi, Lorena] Univ Nacl Sur, CONICET, Inst Ciencias Biol &amp; Biomed Sur INBIOSUR, RA-8000 Bahia Blanca, Buenos Aires, Argentina</t>
  </si>
  <si>
    <t>Consejo Nacional de Investigaciones Cientificas y Tecnicas (CONICET); National University of the South; Consejo Nacional de Investigaciones Cientificas y Tecnicas (CONICET); National University of the South</t>
  </si>
  <si>
    <t>bfaraoni@criba.edu.ar; milanesi@criba.edu.ar</t>
  </si>
  <si>
    <t>PHARMACEUTICAL SOC JAPAN</t>
  </si>
  <si>
    <t>BIOL PHARM BULL</t>
  </si>
  <si>
    <t>10.1248/bpb.b18-00424</t>
  </si>
  <si>
    <t>http://dx.doi.org/10.1248/bpb.b18-00424</t>
  </si>
  <si>
    <t>Pharmacology &amp; Pharmacy</t>
  </si>
  <si>
    <t>Videla-Richardson, GA; Furmento, VA; Garcia, CP; Morris-Hanon, O; Sevlever, GE; Romorini, L; Scassa, ME</t>
  </si>
  <si>
    <t>Human embryonic stem cells display a pronounced sensitivity to the cyclin dependent kinase inhibitor Roscovitine</t>
  </si>
  <si>
    <t>Background The essentially unlimited expansion potential and the pluripotency of human embryonic stem cells (hESCs) make them attractive for cell-based therapeutic purposes. Although hESCs can indefinitely proliferate in culture, unlike transformed cancer cells, they are endowed with a cell-intrinsic property termed mitochondrial priming that renders them highly sensitive to apoptotic stimuli. Thus, all attempts to broaden the insights into hESCs apoptosis may be helpful for establishing pro-survival strategies valuable for its in vitro culture and further use in clinical applications. Cyclin-dependent kinases (CDKs), a family of serine/threonine protein kinases originally identified as regulators of the eukaryotic cell cycle, can also regulate transcription and differentiation. Moreover, there are compelling data suggesting that its activities are involved in certain apoptotic programs in different cell types. Currently, it is not completely determined whether CDKs regulate apoptotic processes in rapidly proliferating and apoptosis-prone hESCs. In this study, to elucidate the effect of CDKs inhibition in hESCs we used Roscovitine (ROSC), a purine analogue that selectively inhibits the activities of these kinases. Results Inhibition of CDKs by ROSC triggers programmed cell death in hESCs but not in proliferating somatic cells (human fibroblasts). The apoptotic process encompasses caspase-9 and -3 activation followed by PARP cleavage. ROSC treatment also leads to p53 stabilization, which coincides with site-specific phosphorylation at serine 46 and decreased levels of Mdm2. Additionally, we observed a transcriptional induction of p53AIP1, a repression of pro-survival factor Mcl-1 and an up-regulation of pro-apoptotic BH3-only proteins NOXA and PUMA. Importantly, we found that the role of CDK2 inhibition appears to be at best accessory as an active CDK2 is not required to ensure hESCs survival. Conclusion Our experimental data reveal that hESCs, contrary to fibroblasts, exhibit a pronounced sensitivity to ROSC.</t>
  </si>
  <si>
    <t>AUG 28</t>
  </si>
  <si>
    <t>BMC MOLECULAR AND CELL BIOLOGY</t>
  </si>
  <si>
    <t>Human embryonic stem cells; Roscovitine; Cyclin-dependent kinases; Apoptosis</t>
  </si>
  <si>
    <t>RNA-POLYMERASE-II; BREAST-CANCER; P53; APOPTOSIS; PHOSPHORYLATION; ACTIVATION; CDK1; DIFFERENTIATION; TRANSCRIPTION; EXPRESSION</t>
  </si>
  <si>
    <t>[Videla-Richardson, Guillermo A.; Furmento, Veronica A.; Garcia, Carolina P.; Morris-Hanon, Olivia; Sevlever, Gustavo E.; Romorini, Leonardo; Scassa, Maria E.] FDN Lucha Contra Enfermedades Neurol Infancia FLE, LIAN, CONICED, Belen De Escobar, Buenos Aires, Argentina</t>
  </si>
  <si>
    <t>mescassa@fleni.org.ar</t>
  </si>
  <si>
    <t>BMC</t>
  </si>
  <si>
    <t>BMC MOL CELL BIOL</t>
  </si>
  <si>
    <t>10.1186/s12860-019-0222-3</t>
  </si>
  <si>
    <t>http://dx.doi.org/10.1186/s12860-019-0222-3</t>
  </si>
  <si>
    <t>Cell Biology</t>
  </si>
  <si>
    <t>Lucherini, M; Guerisoli, MD; Vidal, EML</t>
  </si>
  <si>
    <t>Surplus killing (i.e. predation in which predators kill more prey than necessary to satiate their hunger) appears to be widespread in carnivores and has the potential to exacerbate human-carnivore conflict. Nevertheless, little is known about the frequency of surplus killing or about its impact on livestock. We review the information available on surplus killing by pumas Puma concolor and use data from central Argentina to quantify its impact on ranching and to analyse both its causes and its implications for puma-human conflicts. We reviewed 73 publications and found nine mentions of surplus killing events from six countries. The sheep was by far the most commonly affected livestock species. In central Argentina, surplus killing was reported by 25-33% of the ranchers. In this region, the number of livestock killed during each event ranged from seven to 160 (median=23) for the literature reports and from two to 70 (median=7) in the records we personally collated. The number of individual animals killed per event was greater for interview-based second-hand reports than for first-hand reports and verified events. Our results indicate that although surplus killing by pumas is uncommonly reported in the literature, it may be locally recurrent. Although surplus killing may be overestimated in interview-based reports, it can produce significant losses for sheep and goat ranchers, may strongly exacerbate puma-human conflicts, and should be considered in puma-human conflict mitigation strategies. Ranchers typically attributed surplus killing to female pumas teaching kittens to hunt. However, there is little evidence supporting this interpretation. Surplus killing by pumas may be more likely to occur in situations where the predator's normal' hunting sequence is disrupted by the accessibility of large numbers of easy prey. Confinement, stormy weather and poor antipredator behaviour may favour the occurrence of surplus killing events on livestock.</t>
  </si>
  <si>
    <t>cougar; diet; human-carnivore conflict; livestock depredation; mountain lion</t>
  </si>
  <si>
    <t>LIVESTOCK DEPREDATION; WOLF DEPREDATION; MOUNTAIN LION; CONFLICT; PATTERNS; PREY; PREDATION; CARNIVORES; WILDLIFE; JAGUAR</t>
  </si>
  <si>
    <t>[Lucherini, Mauro; de las Mercedes Guerisoli, Maria; Luengos Vidal, Estela M.] Univ Nacl Sur, INBIOSUR,CONICET, Inst Invest Biol Biomed Sur,Dept Biol Bioquim &amp; F, Grp Ecol Comportamental Mamiferos,Lab Fisiol Anim, San Juan 671, RA-8000 Bahia Blanca, Buenos Aires, Argentina</t>
  </si>
  <si>
    <t>lucherinima@yahoo.com; mariadelasmercedesguerisoli@gmail.com; eluengos@gmail.com</t>
  </si>
  <si>
    <t>10.1111/mam.12135</t>
  </si>
  <si>
    <t>http://dx.doi.org/10.1111/mam.12135</t>
  </si>
  <si>
    <t>Chimento, NR; Dondas, A</t>
  </si>
  <si>
    <t>First Record of Puma concolor (Mammalia, Felidae) in the Early-Middle Pleistocene of South America</t>
  </si>
  <si>
    <t>Felidae is represented in South America by approximately ten species, belonging to three main phylogenetic lineages: the Ocelot lineage, the Puma lineage, and the Panthera lineage. Pumas (Puma concolor) and jaguarundis (Puma yagouaroundi), together with the African cheetahs (Acinonyx jubatus), compose the puma lineage. Paleontological knowledge about Puma concolor in North and South America is mainly restricted to the late Pleistocene and Holocene. In this contribution, we describe the first skull of Puma concolor from the early-middle Pleistocene (Ensenadan Stage/Age) of the costal cliffs of Santa Elena Creek, north of Mar del Plata city (37A degrees 52'03aEuro(3)S - 57A degrees 30'49aEuro(3)W, Buenos Aires province, Argentina). The remains (MMP 1476-M) come from stratigraphic Level 2 of the Miramar Formation and were found by one the authors (AD). The specimen described here was compared with a large number of recent and fossils individuals. The new material is represented by a partial skull and mandible with complete dental series. The anatomical analysis demonstrates that MMP 1476-M perfectly matches with the morphology of living puma specimens. The associated fauna (e.g., Protocyon scagliarum, Theriodictis platensis, Mesotherium cristatum) and paleomagnetic data support an upper Ensenadan Stage/Age. Previously reported Ensenadan pumas lack features diagnostic of Puma concolor. Thus, here we report the first unequivocal record of Puma concolor prior to late Pleistocene times in South America. Previous hypotheses of the South American origin of Puma concolor are in congruence with the fossil record of North, Central, and South America.</t>
  </si>
  <si>
    <t>Puma lineage; GABI; Ensenadan stage/age; South America; North America</t>
  </si>
  <si>
    <t>NORTHERN URUGUAY; BUENOS-AIRES; VERTEBRATES; CARNIVORA; BIOSTRATIGRAPHY; XENARTHRA; CANIDAE; CHEETAH</t>
  </si>
  <si>
    <t>[Chimento, Nicolas R.] Museo Argentine Ciencias Nat Bernardino Rivadavia, Lab Anat Comparada &amp; Evoluc Vertebrados, Av Angel Gallardo 470,C1405DJR, Buenos Aires, DF, Argentina; [Dondas, Alejandro] Museo Municipal Ciencias Nat Lorenzo Scaglia, Av Libertad 3099,Plaza Espana, Mar Del Plata, Buenos Aires, Argentina</t>
  </si>
  <si>
    <t>nicoehimento@hotmail.com</t>
  </si>
  <si>
    <t>10.1007/s10914-017-9385-x</t>
  </si>
  <si>
    <t>http://dx.doi.org/10.1007/s10914-017-9385-x</t>
  </si>
  <si>
    <t>Borrero, LA; Martin, FM; Prevosti, FJ</t>
  </si>
  <si>
    <t>Puma transport of prey remains to dens located in overhangs, rockshelters or caves lead to conditions of potential mixing with archaeofaunas. The evidence for puma use of places which before or after were also selected by humans is reviewed, as well as results of taphonomic studies. These studies include not only naturalistic observations, but also excavations of puma dens, and serve to highlight some of the research areas needed in order to understand the role of pumas as active agents in the accumulations of bone assemblages. (c) 2016 Elsevier Ltd and INQUA. All rights reserved.</t>
  </si>
  <si>
    <t>QUATERNARY INTERNATIONAL</t>
  </si>
  <si>
    <t>Puma; Taphonomy; Den; Archaeology</t>
  </si>
  <si>
    <t>LIONS FELIS-CONCOLOR; PAINE-NATIONAL-PARK; SOUTHERN PATAGONIA; CENTRAL ARGENTINA; LAMA-GUANICOE; FOOD-HABITS; CHILE; PREY; PLEISTOCENE; PREDATION</t>
  </si>
  <si>
    <t>[Borrero, Luis A.] IMHICIHU, CONICET, Saavedra 15,Piso 5, RA-1083 Buenos Aires, DF, Argentina; [Martin, Fabiana M.] Univ Magallanes, Inst Patagonia, Ctr Estudios Hombre Austral, Av Bulnes 01890, Punta Arenas 6200000, Chile; [Prevosti, Francisco J.] CRILAR, CONICET, Entre Rios &amp; Mendoza S-N, RA-5301 Anillaco, La Rioja, Argentina</t>
  </si>
  <si>
    <t>Consejo Nacional de Investigaciones Cientificas y Tecnicas (CONICET); Universidad de Magallanes; Consejo Nacional de Investigaciones Cientificas y Tecnicas (CONICET)</t>
  </si>
  <si>
    <t>laborrero2003@yahoo.com; Fabiaana2007@gmail.com</t>
  </si>
  <si>
    <t>PERGAMON-ELSEVIER SCIENCE LTD</t>
  </si>
  <si>
    <t>QUATERN INT</t>
  </si>
  <si>
    <t>10.1016/j.quaint.2016.04.011</t>
  </si>
  <si>
    <t>http://dx.doi.org/10.1016/j.quaint.2016.04.011</t>
  </si>
  <si>
    <t>Kaufmann, CA; Rafuse, DJ; González, ME; Alvarez, MC; Massigoge, A; Scheifler, NA; Gutiérrez, MA</t>
  </si>
  <si>
    <t>Inspired by the early fieldwork of G. Haynes with large sized predators in wilderness areas, the following paper presents data on bone damage patterns in a sample of guanacos killed by one of the largest predators in South America, the puma (Puma concolor, Felidae, Carnivora). We describe the bone modification pattern on the carcasses, including skeletal part representation, bone fractures, and tooth marks. Also, tooth mark modifications on bones collected from a puma enclosure at a local zoo were analyzed. Our results indicate a light modification of guanaco carcass by puma; bone damages located mainly in the upper portions of rear and forelimbs, rib cage, and scapular and pelvic girdles; and the presence of a low percentage of fractured bones. Scores, pits, and punctures are the best represented tooth marks. On average, punctures are 3.5-5 mm in diameter, although larger tooth impressions are observed. The light consumption of guanaco by the puma would provide a potential source for scavenging by other carnivores and humans. (c) 2016 Elsevier Ltd and INQUA. All rights reserved.</t>
  </si>
  <si>
    <t>Actualistic taphonomy; Puma concolor; Lama guanicoe; Bone modifications; Carcass utilization; Southern South America</t>
  </si>
  <si>
    <t>TAPHONOMIC ANALYSIS; SOUTHERN CHILE; CARNIVORE TAXA; ARCHAEOLOGICAL RECORD; MODIFICATION PATTERNS; CONCOLOR CARNIVORA; LAMA-GUANICOE; PLEISTOCENE; REMAINS; AGENTS</t>
  </si>
  <si>
    <t>[Kaufmann, Cristian A.; Rafuse, Daniel J.; Gonzalez, Mariela E.; Alvarez, Maria C.; Massigoge, Agustina; Scheifler, Nahuel A.; Gutierrez, Maria A.] Univ Nacl Ctr Prov Buenos Aires, Fac Ciencias Sociales, CONICET, INCUAPA, Av Valle 5737,B7400JWI, Olavarria, Buenos Aires, Argentina</t>
  </si>
  <si>
    <t>Comision Nacional de Energia Atomica (CNEA); Consejo Nacional de Investigaciones Cientificas y Tecnicas (CONICET)</t>
  </si>
  <si>
    <t>ckaufman@soc.unicen.edu.ar; drafuse@soc.unicen.edu.ar; mgonzalez@soc.unicen.edu.ar; malvarez@soc.unicen.edu.ar; amassigo@soc.unicen.edu.ar; nscheifler@soc.unicen.edu.ar; mgutierr@soc.unicen.edu.ar</t>
  </si>
  <si>
    <t>10.1016/j.quaint.2016.03.003</t>
  </si>
  <si>
    <t>http://dx.doi.org/10.1016/j.quaint.2016.03.003</t>
  </si>
  <si>
    <t>Iranzo, EC; Wittmer, HU; Traba, J; Acebes, P; Mata, C; Malo, JE</t>
  </si>
  <si>
    <t>Predator occurrence and perceived predation risk determine grouping behavior in guanaco (Lama guanicoe)</t>
  </si>
  <si>
    <t>Grouping behavior of social ungulates may depend on both predator occurrence and perceived predation risk associated with habitat structure, reproductive state, and density of conspecifics. Over 3years, we studied grouping behavior of guanaco (Lama guanicoe) families in Chilean Patagonia during the birthing season and determined their response to variation in predator occurrence and perceived predation risk (habitat structure, calf/adult rate, and density of conspecifics). We considered the effect of two predators, puma (Puma concolor) and culpeo fox (Lycalopex culpaeus). We measured two common (family group size and vigilance) and one novel (family group cohesion) behavioral responses of guanaco. Our results show that guanaco family groups adapted their grouping behavior to both predator occurrence and perceived predation risk. Larger family groups were found in open habitats and areas with high puma occurrence, while guanacos stayed in small family groups in areas with high shrub cover or low visibility. Group cohesion increased in areas with higher occurrence of pumas and culpeo foxes, and also increased in smaller family groups and in areas with low guanaco density. Vigilance (number of vigilant adults) was mainly related to group size and visibility, increasing in areas with low visibility, while residual vigilance (vigilance after removing the group-size effect) did not vary with the explanatory variables examined. Our results suggest that a mix of predator occurrence and perceived predation risk influences guanaco grouping behavior and highlights the importance of evaluating different antipredator responses together and considering all predator species in studies aimed at understanding ungulate behavior.</t>
  </si>
  <si>
    <t>ETHOLOGY</t>
  </si>
  <si>
    <t>culpeo fox; group size; landscape of fear; puma; social organization; ungulates</t>
  </si>
  <si>
    <t>GROUP-SIZE; NATIONAL-PARK; ANTIPREDATOR RESPONSES; SOCIAL-ORGANIZATION; VIGILANCE; DENSITY; ELK; POPULATION; DYNAMICS; CONCOLOR</t>
  </si>
  <si>
    <t>[Iranzo, Esperanza C.; Traba, Juan; Acebes, Pablo; Mata, Cristina; Malo, Juan E.] Univ Autonoma Madrid, Fac Ciencias, Terr Ecol Grp TEG, Dept Ecol, Madrid, Spain; [Wittmer, Heiko U.] Victoria Univ Wellington, Sch Biol Sci, Wellington, New Zealand; [Iranzo, Esperanza C.] Univ Nacl La Pampa UNLPam, Fac Ciencias Exactas &amp; Nat, CONICET, Inst Ciencias Tierra &amp; Ambientales Pampa,INCITAP, Avda Uruguay 151, RA-6300 Santa Rosa, La Pampa, Argentina</t>
  </si>
  <si>
    <t>Autonomous University of Madrid; Victoria University Wellington; Consejo Nacional de Investigaciones Cientificas y Tecnicas (CONICET)</t>
  </si>
  <si>
    <t>esperanza.iranzo@gmail.com</t>
  </si>
  <si>
    <t>10.1111/eth.12727</t>
  </si>
  <si>
    <t>http://dx.doi.org/10.1111/eth.12727</t>
  </si>
  <si>
    <t>Psychology, Biological; Behavioral Sciences; Zoology</t>
  </si>
  <si>
    <t>Psychology; Behavioral Sciences; Zoology</t>
  </si>
  <si>
    <t>Vega, RM; Prous, CG; Krivokapich, S; Gatti, G; Brugni, NL; Semenas, L</t>
  </si>
  <si>
    <t>Twenty four specimens of seven species belonging to the families Felidae, Mustelidae, and Canidae were obtained in Lanin and Nahuel Huapi National Parks from March 1996 to April 2016. Specimens were processed by necropsy in order to contribute to the knowledge of toxocariasis in wild carnivores of Argentinean Patagonia. The only Puma concolor and the seven Leopardus geoffroyi were positive for Toxocara cad. Polymerase chain reaction-restriction fragment length polymorphism (PCR-RFLP) of the ITS-1 region from larval and adult DNA was carried out to confirm parasite species identification. This is the first molecular determination of T. cad from wild felids in Argentina and the study also fill gaps about the spatial distribution and hosts for Toxocara cati.</t>
  </si>
  <si>
    <t>INTERNATIONAL JOURNAL FOR PARASITOLOGY-PARASITES AND WILDLIFE</t>
  </si>
  <si>
    <t>Toxocara cati; Puma concolor; Leopardus geoffroyi; Molecular identification; Argentina</t>
  </si>
  <si>
    <t>CAT LEOPARDUS-GEOFFROYI; GASTROINTESTINAL PARASITES; MONTE DESERT; FOOD-HABITS; 1ST RECORD; WILD; EPIDEMIOLOGY; FELIDAE; HELMINTHS</t>
  </si>
  <si>
    <t>[Vega, R. M.; Brugni, N. L.; Semenas, L.] Consejo Nacl Invest Cient &amp; Tecn, UNCo, INIBIOMA, Lab Parasitol, Quintral 1250, RA-8400 San Carlos De Bariloche, Rio Negro, Argentina; [Gonzalez Prous, C.; Krivokapich, S.; Gatti, G.] ANLIS Dr Carlos G Malbran, INEI, Dept Parasitol, Velez Sarsfield 563 1281 CABA, RA-1281 Buenos Aires, DF, Argentina</t>
  </si>
  <si>
    <t>Consejo Nacional de Investigaciones Cientificas y Tecnicas (CONICET)</t>
  </si>
  <si>
    <t>rvega@comahue-conicet.gob.ar; cgprous@anlis.gov.ar; silkri@anlis.gov.ar; ggatti@anlis.gov.ar; nbrugni@hotmail.com; liliana.semenas@crub.uncoma.edu.ar</t>
  </si>
  <si>
    <t>ELSEVIER SCIENCE BV</t>
  </si>
  <si>
    <t>INT J PARASITOL-PAR</t>
  </si>
  <si>
    <t>10.1016/j.ijppaw.2018.02.004</t>
  </si>
  <si>
    <t>http://dx.doi.org/10.1016/j.ijppaw.2018.02.004</t>
  </si>
  <si>
    <t>Ecology; Parasitology</t>
  </si>
  <si>
    <t>Environmental Sciences &amp; Ecology; Parasitology</t>
  </si>
  <si>
    <t>Orozco, MM; Bucafusco, D; Argibay, HD; Rinas, MA; DeMatteo, KE; Argüelles, CF; Bratanich, AC; Gürtler, RE</t>
  </si>
  <si>
    <t>Since its emergence in the 1970s, canine parvovirus (CPV) has spread worldwide and infects a wide variety of mammalian hosts, including domestic and nondomestic carnivores. Today it is one of the most important pathogenic viruses associated with high morbidity and mortality in domestic dogs (Canis familiaris). In South America, the range of wild hosts has been scarcely studied and the epidemiology of CPV in wildlife is still unclear. In 2011, feces from five wild carnivores (bush dog [Speothos venaticus], jaguar [Panthera onca), puma [Puma concolor], oncilla [Leopardus guttulus], and ocelot [Leopardus pardalis]) were collected in Misiones, Argentina, using a detection dog. Of the 289 feces collected, 209 (72.3%) had sufficient sample remaining to be used in this study and the majority of these were genetically confirmed to individual (81.3%) and sex (78.4%) level. In fact, these samples represent a minimum of 115 individuals (10 jaguars, 13 pumas, 33 ocelots, 38 oncillas, and 21 bush dogs). Through polymerase chain reaction, a 583-bp fragment in the VP2 gene of CPV was amplified in these samples. While no samples showed evidence of infection, this does not exclude the occurrence of CPV in wild carnivores in the area, as intermittent viral shedding could condition the diagnosis of CPV in feces of infected wild mammals. Locally, it is recommended that long-term monitoring of parvovirus be continued in wildlife and expanded to domestic carnivores. Internationally, this study provides a useful contribution to the approach to the sylvatic cycle of parvovirus in wild carnivores.</t>
  </si>
  <si>
    <t>JOURNAL OF ZOO AND WILDLIFE MEDICINE</t>
  </si>
  <si>
    <t>Leopardus guttulus; Leopardus pardalis; Panthera onca; parvovirus; Puma concolor; Speothos venaticus</t>
  </si>
  <si>
    <t>CANINE PARVOVIRUS; DOMESTIC DOGS; EVOLUTION; ENTERITIS</t>
  </si>
  <si>
    <t>[Marcela Orozco, Maria; Dario Argibay, Hernan; Esteban Gurtler, Ricardo] Univ Buenos Aires, CONICET, Inst Ecol Genet &amp; Evoluc Buenos Aires, Fac Ciencias Exactas &amp; Nat, Intendente Guiraldes 2160,Ciudad Univ,Pabellon 2, Buenos Aires, DF, Argentina; [Bucafusco, Danilo; Cristina Bratanich, Ana] Univ Buenos Aires, Fac Ciencias Vet, Area Virol, Av Chorroarin 170,C1427CWN, Buenos Aires, DF, Argentina; [Angel Rinas, Miguel] Minist Ecol &amp; Recursos Nat Renovables, Parque Ecol Puma, San Lorenzo 1538, RA-3300 Posadas, Misiones, Argentina; [DeMatteo, Karen Elizabeth] WildCare Inst St Louis Zoo, 1 Govt Dr, St Louis, MO 63110 USA; [DeMatteo, Karen Elizabeth] Washington Univ, Dept Biol, 1 Brookings Dr,Box 1137, St Louis, MO 63130 USA; [Francisca Arguelles, Carina] Univ Nacl Misiones UNaM, Grp Invest Genet Aplicada, CONICET, Inst Biol Subtrop, Jujuy 1745, RA-3300 Posadas, Misiones, Argentina</t>
  </si>
  <si>
    <t>University of Buenos Aires; Consejo Nacional de Investigaciones Cientificas y Tecnicas (CONICET); University of Buenos Aires; Washington University (WUSTL); Consejo Nacional de Investigaciones Cientificas y Tecnicas (CONICET)</t>
  </si>
  <si>
    <t>marcelaorozco.vet@gmail.com</t>
  </si>
  <si>
    <t>AMER ASSOC ZOO VETERINARIANS</t>
  </si>
  <si>
    <t>J ZOO WILDLIFE MED</t>
  </si>
  <si>
    <t>10.1638/2016-0301.1</t>
  </si>
  <si>
    <t>http://dx.doi.org/10.1638/2016-0301.1</t>
  </si>
  <si>
    <t>de Souza, JC; da Silva, RM; Gonçalves, MPR; Jardim, RJD; Markwith, SH</t>
  </si>
  <si>
    <t>Habitat use, ranching, and human-wildlife conflict within a fragmented landscape in the Pantanal, Brazil</t>
  </si>
  <si>
    <t>Deforestation, ecosystem homogenization, and diversity loss are frequent problems in tropical livestock systems, which can foster substantial human-wildlife conflict when wild carnivores with declining prey bases turn to cattle depredation. The objective of this paper was to examine spatial and temporal variation in the presence, composition, and diversity of wild fauna, including predators and their prey base, in a well-established tropical livestock system. The study was conducted on a 140,000 ha ranch in the Cerrado-Pantanal transition zone in Brazil, where large areas of improved pasture are bounded by blocks of intact montane forests and seasonally flooded lowland habitat. The study sampled wildlife with camera traps distributed across the land use gradient and rancher depredation observations were also obtained. Depredation accounted for the loss of 0.9% of the total herd in the sampling year, and the number of depredation events was greater closer to intact forest and distant from centralized ranch structures and mechanized operations. Mammal diversity was greatest adjacent to intact forest and supported a complete representation of the native trophic structure, including large predators such as jaguar (Panthera onca), puma (Puma concolor), and maned wolf (Chrysocyon brachyurus) and a diverse and abundant prey base. Sites progressively distant from intact forest and with more intensive conversion and development supported smaller subsets of the diversity and composition, and no apex predators. Livestock management practices to reduce the economic impact of depredation on calves requires faithful adherence, while opportunities exist for landscape management that will enhance diversity and facilitate movement of large mammals between intact forests.</t>
  </si>
  <si>
    <t>Depredation; Habitat loss; Prey base; Species richness; Apex predators; Cattle</t>
  </si>
  <si>
    <t>JAGUAR PANTHERA-ONCA; LIVESTOCK PREDATION; AGRICULTURAL LANDSCAPES; NORTHEASTERN SONORA; PUMA-CONCOLOR; CONSERVATION; FOREST; CATTLE; CARNIVORES; DEPREDATION</t>
  </si>
  <si>
    <t>[de Souza, Julio Cesar; da Silva, Rosana Moreira] Univ Fed Mato Grosso Sul UFMS, Campo Grande, MS, Brazil; [Rezende Goncalves, Marcos Paulo] Univ Estadual Sudoeste Bahia, Jequie, Bahia, Argentina; [Delgado Jardim, Rodrigo Jose] Fazenda Bodoquena, Campo Grande, MS, Brazil; [Markwith, Scott H.] Florida Atlantic Univ, Dept Geosci, 777 Glades Rd, Boca Raton, FL 33444 USA</t>
  </si>
  <si>
    <t>Universidade Federal de Mato Grosso do Sul; State University System of Florida; Florida Atlantic University</t>
  </si>
  <si>
    <t>julio.souza@ufms.br; rosana.msilva@uol.com.br; smarkwit@fau.edu</t>
  </si>
  <si>
    <t>10.1016/j.biocon.2017.11.019</t>
  </si>
  <si>
    <t>http://dx.doi.org/10.1016/j.biocon.2017.11.019</t>
  </si>
  <si>
    <t>Pasqualetti, MI; Fariña, FA; Krivokapich, SJ; Gatti, GM; Daneri, GA; Varela, EA; Lucero, S; Ercole, ME; Bessi, C; Winter, M; Ribicich, MM</t>
  </si>
  <si>
    <t>Trichinella spiralis in a South American sea lion (Otaria flavescens) from Patagonia, Argentina</t>
  </si>
  <si>
    <t>Trichinella spp. from a sylvatic cycle has been found in several animal species such as pumas (Puma concolor), armadillos (Chaetophractus villosus), rats (Rattus norvegicus), and wild boars (Sus scrofa) in Argentina. Moreover, Trichinella infection has been detected in a wide range of marine mammals around the world, including polar bears (Ursus maritimus) and walruses (Odobenus rosmarus). Until the present time, Trichinella spp. infection has not been detected in marine mammals of South America. Samples from four South American sea lions (Otaria flavescens) found dead in Rio Negro, Argentina, were analyzed by artificial digestion, and in the case of one animal, Trichinella larvae were identified at the species level by nested multiplex PCR as Trichinella spiralis. This is the first report of a Trichinella species infecting marine mammals from South America.</t>
  </si>
  <si>
    <t>Trichinella spiralis; Trichinella; Otaria flavescens; South American sea lion; Marine mammals</t>
  </si>
  <si>
    <t>TRICHINOSIS; INFECTION; ANIMALS</t>
  </si>
  <si>
    <t>[Pasqualetti, M. I.; Farina, F. A.; Ercole, M. E.; Bessi, C.; Ribicich, M. M.] Univ Buenos Aires, Fac Ciencias Vet, Catedra Parasitol &amp; Enfermedades Parasitarias, Av Chorroarin 280,C1427CWO, Buenos Aires, DF, Argentina; [Pasqualetti, M. I.; Farina, F. A.; Ribicich, M. M.] Univ Buenos Aires, CONICET, Inst Invest Prod Anim INPA, Av Chorroarin 280,C1427CWO, Buenos Aires, DF, Argentina; [Krivokapich, S. J.; Gatti, G. M.] ANLIS, Buenos Aires, DF, Argentina; [Daneri, G. A.; Varela, E. A.; Lucero, S.] Consejo Nacl Invest Cient &amp; Tecn, Museo Argentino Ciencias Nat Bernardino Rivadavia, Div Mastozool, Lab Sistemat Anat &amp; Bioecol Mamiferos Marinos, Av Angel Gallardo 470,C1405DJR, Buenos Aires, DF, Argentina; [Winter, M.] Univ Nacl Rio Negrosede Atlantica, Viedma, Rio Negro, Argentina; [Winter, M.] Ctr Invest &amp; Transferencia Rio Negro, Viedma, Rio Negro, Argentina</t>
  </si>
  <si>
    <t>University of Buenos Aires; University of Buenos Aires; Consejo Nacional de Investigaciones Cientificas y Tecnicas (CONICET); Museo Argentino de Ciencias Naturales Bernardino Rivadavia (MACN); Consejo Nacional de Investigaciones Cientificas y Tecnicas (CONICET)</t>
  </si>
  <si>
    <t>10.1007/s00436-018-6116-z</t>
  </si>
  <si>
    <t>http://dx.doi.org/10.1007/s00436-018-6116-z</t>
  </si>
  <si>
    <t>Caruso, N; Valenzuela, AEJ; Burdett, CL; Vidal, EML; Birochio, D; Casanave, EB</t>
  </si>
  <si>
    <t>Biological invasions are one of the main components of human-caused global change and their negative impact on invaded ecosystems have long been recognized. Invasive mammals, in particular, can threaten native biodiversity and cause economic impacts in the region where they are introduced, often through a wide range of conflicts with humans. Although the wild boar, Sus scrofa, is considered by the IUCN as one of the 100 invasive species most damaging to biodiversity in the world, in Argentina there have only been a few studies focused on its ecology with most of them conducted in protected areas. In this study, we evaluated the effect of several factors related with human disturbance, landscape composition, degree of fragmentation and the presence of a potential competitor and a predator on the habitat use of wild boar using data from camera traps and site-occupancy modeling. Additionally, we described the daily activity pattern of the species and we studied the level of overlap with both a potential competitor and a predator. The sampling effort totaled 7,054 camera trap days. Farm density, proportion of shrubland and proportion of grassland with bushes were the detection variables included in the most supported model whereas proportion of grassland and capture rate of the Pampas fox Lycalopex gymnocercus were the occupancy variables included in the most supported model. However, the proportion of grassland was the only variable that showed statistically significant support in the averaged model, indicating that habitat use of wild boar in this area was significantly negatively affected by the level of grass cover. Wild boars were mostly nocturnal, with more activity between 21:00 and 3:00 and a peak around midnight. Wild boars showed a high level of overlap with the activity pattern of the Pampas fox and a low overlap with the activity pattern of the puma Puma concolor. Despite wild boar being introduced in Argentina a few decades ago, this study is the first landscape-scale research carried out in an agricultural landscape in Argentina and the first one based on camera-trapping data. Our study contributes valuable information that could be used to design strategies to reduce wild boar population or to minimize the damage caused by this invasive species in Argentina.</t>
  </si>
  <si>
    <t>FERAL PIGS; BIOLOGICAL INVASIONS; POPULATION-DENSITY; NOCTURNAL ACTIVITY; SITE-OCCUPANCY; NATIONAL-PARK; PUMA-CONCOLOR; MONTE DESERT; CROP DAMAGE; IMPACTS</t>
  </si>
  <si>
    <t>[Caruso, Nicolas; Luengos Vidal, Estela M.; Casanave, Emma B.] Univ Nacl Sur, Dept Biol, GECM, Inst Ciencias Biol &amp; Biomed INBIOSUR,CONICET,Dept, Bahia Blanca, Buenos Aires, Argentina; [Valenzuela, Alejandro E. J.] Univ Nacl Tierra del Fuego, Inst Ciencias Polares Ambiente &amp; Recursos Nat, Ushuaia, Tierra Del Fueg, Argentina; [Valenzuela, Alejandro E. J.] Consejo Nacl Invest Cient &amp; Tecn, Ushuaia, Tierra Del Fueg, Argentina; [Burdett, Christopher L.] Colorado State Univ, Dept Biol, Ft Collins, CO 80523 USA; [Birochio, Diego] Univ Nacl Rio Negro, Escuela Prod Tecnol &amp; Ambiente, Sede Atlantica, Ctr Invest &amp; Transferencia Rio Negro, Viedma, Rio Negro, Argentina</t>
  </si>
  <si>
    <t>Consejo Nacional de Investigaciones Cientificas y Tecnicas (CONICET); National University of the South; Consejo Nacional de Investigaciones Cientificas y Tecnicas (CONICET); Colorado State University</t>
  </si>
  <si>
    <t>nccaruso@gmail.com</t>
  </si>
  <si>
    <t>10.1371/journal.pone.0206513</t>
  </si>
  <si>
    <t>http://dx.doi.org/10.1371/journal.pone.0206513</t>
  </si>
  <si>
    <t>Lucherini, M; Reppucci, JI; Soler, L; González, A; Ciccia, PG; Palacios, R; Pereira, JA; Zapata, S</t>
  </si>
  <si>
    <t>Analyzing efforts for the conservation of the terrestrial carnivores of Argentina</t>
  </si>
  <si>
    <t>Because of the great diversity (28 species) and fragile conservation status (57.1% of species are in threat of extinction) of the terrestrial carnivores of Argentina, we aimed to collect information about the conservation efforts in this country and identify tools to improve their effectiveness through expert opinion. Lack of interest by governmental agencies was the major obstacle for the development of conservation projects in Argentina. However, this factor appears to have evolved positively in the last 5 years. The limited participation of local communities and lack of funds were recognized as additional impediments, which showed variable temporal trends. The inadequacies of the education system and the lack of interdisciplinary approaches represented less important difficulties. Twenty-nine current carnivore conservation projects were recorded in 19 of the 23 Argentinean provinces, with a concentration in Neuquen and some northern provinces. Although 78.6% of the species of native carnivores forms part of at least one project, less than half of them are the focal species of a project. The number of projects per species ranges from 16 (for Puma concolor) to cero (for Pteronun2 brasiliensis, Lonny felina, Lyncodon patagonicus, Conepants humboldtii, and Leopatdus guigna). Whereas the number of projects/species was not related to a species' conservation status, we found a positive association between this indicator of conservation effort and body size. We provide suggestions to reduce biases and identify taxonomic and geographic priorities that will enable to improve the use of the limited resources available for the conservation of carnivores in Argentina.</t>
  </si>
  <si>
    <t>GAYANA</t>
  </si>
  <si>
    <t>Canidae; Felidae; Mustelidae; Prioritization; Procyonidae</t>
  </si>
  <si>
    <t>SETTING PRIORITIES; EXPERT KNOWLEDGE</t>
  </si>
  <si>
    <t>[Lucherini, Mauro; Reppucci, Juan, I; Soler, Lucia] Univ Nacl Sur, Inst Ciencias Biol &amp; Biomed Sur INBIOSUR, Lab Fisiol Anim, Dept Biol Bioquim &amp; Farm,GECM,CONICET, Bahia Blanca, Buenos Aires, Argentina; [Reppucci, Juan, I] Consejo Nacl Invest Cient &amp; Tecn, Delegac Reg Noroeste, Adm Parques Nacl, Salta, Argentina; [Gonzalez, Alejandro] Ctr Ecol Aplicada Neuquen, Direcc Ecosistemas Terr, Junin De Los Andes, Neuquen, Argentina; [Gonzalez Ciccia, Paula] Gobierno Ciudad Buenos Aires, Unidad Gest Estrateg &amp; Transformac, EPI, Buenos Aires, DF, Argentina; [Lucherini, Mauro; Reppucci, Juan, I; Palacios, Rocio] Alianza Gato Andino, Cordoba, Argentina; [Pereira, Javier A.] Consejo Nacl Invest Cient &amp; Tecn, Div Mastozool, Museo Argentino Ciencias Nat Bernardino Rivadavia, Buenos Aires, DF, Argentina; [Zapata, Sonia] Univ Nacl Patagonia Austral, Ctr Invest Puerto Deseado ICASUR, Puerto Deseado, Santa Cruz, Argentina</t>
  </si>
  <si>
    <t>Consejo Nacional de Investigaciones Cientificas y Tecnicas (CONICET); National University of the South; Consejo Nacional de Investigaciones Cientificas y Tecnicas (CONICET); Consejo Nacional de Investigaciones Cientificas y Tecnicas (CONICET); Museo Argentino de Ciencias Naturales Bernardino Rivadavia (MACN); Universidad Nacional de la Patagonia San Juan Bosco</t>
  </si>
  <si>
    <t>lucherinima@yahoo.com</t>
  </si>
  <si>
    <t>EDICIONES UNIV, CONCEPCION</t>
  </si>
  <si>
    <t>10.4067/S0717-65382018000200105</t>
  </si>
  <si>
    <t>http://dx.doi.org/10.4067/S0717-65382018000200105</t>
  </si>
  <si>
    <t>Oceanography; Zoology</t>
  </si>
  <si>
    <t>Schroeder, NM; González, A; Wisdom, M; Nielson, R; Rowland, MM; Novaro, AJ</t>
  </si>
  <si>
    <t>Roads have no effect on guanaco habitat selection at a Patagonian site with limited poaching</t>
  </si>
  <si>
    <t>Roads affect flora and fauna across the world. Large mammals are particularly vulnerable to road effects because their large home ranges lead to a higher probability of contact with road networks. Disturbance associated with roads can alter the probability of habitat use by making suitable habitat near roads inaccessible or underused. Many studies and monitoring programs for large mammals such as guanaco (Lama guanicoe) in South America, however, rely on counts made from roads to estimate population abundance and distribution. These counts implicitly assume that animal responses to roads are negligible, an assumption almost universally unstudied. We used density surface models with aerial survey data to evaluate the effects of unpaved roads on guanaco habitat selection, at the scale of the species' home range, in a Patagonian site with limited poaching. Contrary to expectations and regardless of disturbance level associated with roads, guanacos did not avoid roads at site (0.36 km(2)) or patch (2.4 km(2)) scales during any season. We posit two non-exclusive hypotheses to explain our results: (1) disturbance levels of roads are below thresholds of guanaco response, and (2) guanacos in our study area tolerated motorized vehicles due to limited harassment by poachers from roads. Our results, considered with opposite findings of strong road effects on guanaco at a landscape and regional scales, highlight the need to assess whether road surveys lead to biased estimates of ungulate abundance and distribution under different environmental conditions, human activities and scales of interest. Where long-term monitoring of large mammal populations relies on road surveys, aerial or other non-road surveys could be strategically conducted to determine whether counts from roads provide reliable estimates. (C) 2018 The Authors. Published by Elsevier B.V.</t>
  </si>
  <si>
    <t>GLOBAL ECOLOGY AND CONSERVATION</t>
  </si>
  <si>
    <t>Road-disturbance; Habitat selection; Guanaco; Density surface models</t>
  </si>
  <si>
    <t>LAMA-GUANICOE; BEHAVIORAL-RESPONSE; WILDLIFE RESPONSES; ELK DISTRIBUTION; SPATIAL MODELS; PUMA-CONCOLOR; AVAILABILITY; AVOIDANCE; DISTANCE; INFRASTRUCTURE</t>
  </si>
  <si>
    <t>[Schroeder, Natalia M.] Consejo Nacl Invest Cient &amp; Tecn, Inst Argentino Invest Zonas Aridas, CC 507, RA-5500 Mendoza, Argentina; [Gonzalez, Alejandro] Ctr Ecol Aplicada Neuquen, Junin De Los Andes, Neuquen, Argentina; [Wisdom, Michael; Rowland, Mary M.] US Forest Serv, Pacific Northwest Res Stn, 1401 Gekeler Lane, La Grande, OR 97850 USA; [Nielson, Ryan] Western EcoSyst Technol Inc, 2121 Midpoint Dr, Ft Collins, CO 80525 USA; [Nielson, Ryan] Eagle Environm Inc, 30 Fonda Rd, Santa Fe, NM 87508 USA; [Novaro, Andres J.] Univ Comahue, CONICET, Inst Invest Biodiversidad &amp; Medioambiente, RA-8371 Junin De Los Andes, Neuquen, Argentina; [Novaro, Andres J.] Wildlife Conservat Soc, RA-8371 Junin De Los Andes, Neuquen, Argentina</t>
  </si>
  <si>
    <t>Consejo Nacional de Investigaciones Cientificas y Tecnicas (CONICET); United States Department of Agriculture (USDA); United States Forest Service; Western EcoSystems Technology, Inc.; Universidad Nacional del Comahue; Consejo Nacional de Investigaciones Cientificas y Tecnicas (CONICET)</t>
  </si>
  <si>
    <t>natalias@mendoza-conicet.gob.ar; biologojunin@gmail.com; mwisdom@fs.fed.us; ryan@eagleenvironmental.net; mrowland@fs.fed.us; anovaro@wcs.org</t>
  </si>
  <si>
    <t>GLOB ECOL CONSERV</t>
  </si>
  <si>
    <t>10.1016/j.gecco.2018.e00394</t>
  </si>
  <si>
    <t>http://dx.doi.org/10.1016/j.gecco.2018.e00394</t>
  </si>
  <si>
    <t>Paviolo, A; Cruz, P; Iezzi, ME; Pardo, JM; Varela, D; De Angelo, C; Benito, S; Vanderhoeven, E; Palacio, L; Quiroga, V; Arrabal, JP; Costa, S; Di Bitetti, MS</t>
  </si>
  <si>
    <t>Barriers, corridors or suitable habitat? Effect of monoculture tree plantations on the habitat use and prey availability for jaguars and pumas in the Atlantic Forest</t>
  </si>
  <si>
    <t>Large carnivores are key elements of natural ecosystems and most of them are declining due to the impacts of human activities. Jaguars and pumas are the largest felids of the American continent, and particularly jaguars are critically endangered in the Atlantic Forest of South America. As with other tropical forests, the Atlantic Forest has been converted to human land uses including forest tree plantations with exotic species. We assessed jaguars and pumas habitat use in a productive landscape of exotic pine plantations and forest areas in the Atlantic Forest of Argentina. We estimated the availability of their main preys in this landscape and evaluated the variables that affect their occupancy pattern. We developed large scale camera traps surveys between 2013 and 2014 in an area that includes pine plantations, protected areas, and unprotected areas covered by native forest and small rural properties. In total, we sampled 274 sampling stations with an effort of 13,347 camera-trap days. We used single-species single-season occupancy models to evaluate the effect of the proportion of pine plantation around the sampling station, the cost of human access, and the distance to the edge of the continuous forest block on the occupancy of the felids and its main prey species. For fends, we also evaluated the effect of the availability of their prey species. With a few exceptions, the occupancy probabilities of most prey were affected by one or two of the landscape variables tested. Habitat use by jaguars and pumas was affected by this anthropogenic landscape change. Even though the relative proportion of plantation to forest around camera stations did not affect the habitat use of either of the two feline species, other factors associated with this anthropic land-use, as human accessibility and distance to the continuous forest, did show an effect on these big cat species. According to our results, relatively small and well-managed areas of exotic tree plantations interspersed with forest areas do not constitute barriers for jaguars and pumas in the Atlantic Forest and can function as potential corridors. Forest plantations as such, do not appear to constitute optimal habitats for these felids. The role of tree plantations as potential corridors or supplementary habitat for pumas, jaguars and their prey relies, to different degrees, on the maintenance of a high proportion of native forest among the plantations, on a good connectivity with the large patches of protected forest, and on the control of poaching.</t>
  </si>
  <si>
    <t>DEC 15</t>
  </si>
  <si>
    <t>FOREST ECOLOGY AND MANAGEMENT</t>
  </si>
  <si>
    <t>Camera-traps; Habitat use; Human access; Large felids; Occupancy modelling; Pine plantations; Poaching; Productive landscape</t>
  </si>
  <si>
    <t>PANTHERA-ONCA; ACTIVITY PATTERNS; LANDSCAPE; PREDATOR; CONSERVATION; MANAGEMENT; ARGENTINA; DENSITIES; POPULATIONS; EXTINCTION</t>
  </si>
  <si>
    <t>[Paviolo, Agustin; Cruz, Paula; Eugenia Iezzi, Maria; Martinez Pardo, Julia; Varela, Diego; De Angelo, Carlos; Palacio, Lucia; Quiroga, Veronica; Costa, Sebastian; Santiago Di Bitetti, Mario] Univ Nacl Misiones, CONICET, Inst Biol Subtrop, Bertoni 85, RA-3370 Puerto Iguazu, Misiones, Argentina; [Paviolo, Agustin; Cruz, Paula; Eugenia Iezzi, Maria; Martinez Pardo, Julia; Varela, Diego; De Angelo, Carlos; Benito, Silvia; Vanderhoeven, Ezequiel; Quiroga, Veronica; Pablo Arrabal, Juan; Costa, Sebastian; Santiago Di Bitetti, Mario] Asociac Civil Ctr Invest Bosque Atlant CelBA, Bertoni 85, RA-3370 Puerto Iguazu, Misiones, Argentina; [Vanderhoeven, Ezequiel; Pablo Arrabal, Juan] Inst Nacl Med Trop, Minist Salud Nac, Neuquen &amp; Jujuy S-N, RA-3370 Puerto Iguazu, Misiones, Argentina; [Santiago Di Bitetti, Mario] Univ Nacl Misiones, Fac Ciencias Forestales, Bertoni 124, RA-3380 Eldorado, Misiones, Argentina</t>
  </si>
  <si>
    <t>apaviolo@conicet.gob.ar</t>
  </si>
  <si>
    <t>FOREST ECOL MANAG</t>
  </si>
  <si>
    <t>10.1016/j.foreco.2018.08.029</t>
  </si>
  <si>
    <t>http://dx.doi.org/10.1016/j.foreco.2018.08.029</t>
  </si>
  <si>
    <t>Forestry</t>
  </si>
  <si>
    <t>Brito, ES; Miranda, E; Tortato, FR</t>
  </si>
  <si>
    <t>Chelonian Predation by Jaguars (Panthera onca)</t>
  </si>
  <si>
    <t>We present a new record of freshwater turtle predation by the jaguar, Panthera onca, in addition to a current review of chelonian predation by this feline. In total, 16 species of chelonians were predated by jaguars: 3 were terrestrial, 8 freshwater, and 5 marine. Our review revealed that jaguars prey on a large number of chelonians, including heavily armored species, such as the Chelonoidis tortoises, and also small freshwater species.</t>
  </si>
  <si>
    <t>CHELONIAN CONSERVATION AND BIOLOGY</t>
  </si>
  <si>
    <t>FOOD-HABITS; NATIONAL-PARK; CARBONARIA; TORTUGUERO; REPTILES; MYDAS; PUMA; DIET</t>
  </si>
  <si>
    <t>[Brito, Elizangela Silva] Univ Fed Mato Grosso, Inst Biosci, Biodivers Ctr, Herpetol Lab, Av Fernando Correa da Costa 2367, BR-78060900 Cuiaba, Mato Grosso, Brazil; [Miranda, Everton] IUCN SSC Boa &amp; Python Specialist Grp, Buenos Aires, DF, Argentina; [Miranda, Everton; Tortato, Fernando Rodrigo] Univ Fed Mato Grosso, Postgrad Program Ecol &amp; Biodivers Conservat, Av Fernando Correa da Costa 2367, BR-78060900 Cuiaba, Mato Grosso, Brazil; [Tortato, Fernando Rodrigo] Panthera, 8 West 40th St,18th Floor, New York, NY 10018 USA</t>
  </si>
  <si>
    <t>Universidade Federal de Mato Grosso do Sul; Universidade Federal de Mato Grosso; Universidade Federal de Mato Grosso do Sul; Universidade Federal de Mato Grosso</t>
  </si>
  <si>
    <t>eliz.chelidae@gmail.com; mirandaebp@gmail.com; ftortato@panthera.org</t>
  </si>
  <si>
    <t>ALLEN PRESS INC</t>
  </si>
  <si>
    <t>CHELONIAN CONSERV BI</t>
  </si>
  <si>
    <t>10.2744/CCB-v17i2.15</t>
  </si>
  <si>
    <t>http://dx.doi.org/10.2744/CCB-v17i2.15</t>
  </si>
  <si>
    <t>Mondini, M</t>
  </si>
  <si>
    <t>Carnivore taphonomy in South America: a review of actualistic studies and their implications in the southern Neotropics</t>
  </si>
  <si>
    <t>Actualistic studies on mammalian carnivore taphonomy in southern South America are reviewed here, including pumas, small cats, foxes, and other, smaller carnivores. Patterns for different carnivore taxa and their variation are elicited. Also temporal and spatial variability is analysed, and comparisons are made to other carnivores and regions. While generally these Neotropical carnivores produce low damage intensity, stronger modifications and their implications are described as well. These patterns and their variation are put in context by taking into account the particular physical and biotic conditions in the southern Neotropics.</t>
  </si>
  <si>
    <t>Mammalian carnivores; actualistic taphonomy; South America; southern Neotropics</t>
  </si>
  <si>
    <t>CAT LEOPARDUS-GEOFFROYI; ARCHAEOLOGICAL RECORD; CENTRAL ARGENTINA; PAMPAS REGION; BONES; PATAGONIA; ACCUMULATIONS; IDENTIFICATION; ASSEMBLAGES; TRANSPORT</t>
  </si>
  <si>
    <t>[Mondini, Mariana] Univ Nacl Cordoba, CONICET, IDACOR, Cordoba, Argentina; [Mondini, Mariana] Univ Buenos Aires, Fac Filosofia &amp; Letras, Buenos Aires, DF, Argentina</t>
  </si>
  <si>
    <t>Consejo Nacional de Investigaciones Cientificas y Tecnicas (CONICET); National University of Cordoba; University of Buenos Aires</t>
  </si>
  <si>
    <t>mmondini@conicet.gov.ar</t>
  </si>
  <si>
    <t>10.1080/08912963.2017.1319831</t>
  </si>
  <si>
    <t>http://dx.doi.org/10.1080/08912963.2017.1319831</t>
  </si>
  <si>
    <t>Capiglioni, AM; Lorenzetti, F; Quiroga, AD; Parody, JP; Ronco, MT; Pisani, GB; Carrillo, MC; Ceballos, MP; Alvarez, MD</t>
  </si>
  <si>
    <t>Attenuation of liver cancer development by oral glycerol supplementation in the rat</t>
  </si>
  <si>
    <t>Glycerol usage is increasing in food industry for human and animal nutrition. This study analyzed the impact of glycerol metabolism when orally supplemented during the early stage of rat liver carcinogenesis. Wistar rats were subjected to a 2-phase model of hepatocarcinogenesis (initiated-promoted, IP group). IP animals also received glycerol by gavage (200 mg/kg body weight, IPGly group). Glycerol treatment reduced the volume of preneoplastic lesions by decreasing the proliferative status of liver foci, increasing the expression of p53 and p21 proteins and reducing the expression of cyclin D1 and cyclin-dependent kinase 1. Besides, apoptosis was enhanced in IPGly animals, given by an increment of Bax/Bcl-2 ratio, Bad and PUMA mitochondrial expression, a concomitant increase in cytochrome c release and caspase-3 activation. Furthermore, hepatic levels of glycerol phosphate and markers of oxidative stress were increased in IPGly rats. Oxidative stress intermediates act as intracellular messengers, inducing p53 activation and changes in JNK and Erk signaling pathways, with JNK activation and Erk inhibition. The present work provides novel data concerning the preventive actions of glycerol during the development of liver cancer and represents an economically feasible intervention to treat high-risk individuals.</t>
  </si>
  <si>
    <t>EUROPEAN JOURNAL OF NUTRITION</t>
  </si>
  <si>
    <t>Proliferation; Apoptosis; Glycerol; Liver preneoplasia; Oxidative stress</t>
  </si>
  <si>
    <t>HEPATOCELLULAR-CARCINOMA; CELL-PROLIFERATION; REACTIVE OXYGEN; HEPATOCYTES; PHARMACOKINETICS; GLUTATHIONE; PROGRESSION; INHIBITION; METABOLISM; REGULATORS</t>
  </si>
  <si>
    <t>[Capiglioni, Alejo M.; Lorenzetti, Florencia; Quiroga, Ariel D.; Parody, Juan P.; Ronco, Maria T.; Carrillo, Maria C.; Ceballos, Maria P.; Alvarez, Maria de Lujan] UNR, CONICET, Inst Fisiol Expt IFISE, Fac Ciencias Bioquim &amp; Farmaceut, Suipacha 570,S2002LRL, Rosario, Santa Fe, Argentina; [Quiroga, Ariel D.; Pisani, Gerardo B.; Carrillo, Maria C.; Alvarez, Maria de Lujan] UNR, Area Morfol, Fac Ciencias Bioquim &amp; Farmaceut, Suipacha 570,S2002LRL, Rosario, Santa Fe, Argentina</t>
  </si>
  <si>
    <t>National University of Rosario; Consejo Nacional de Investigaciones Cientificas y Tecnicas (CONICET); National University of Rosario</t>
  </si>
  <si>
    <t>alvarez@ifise-conicet.gov.ar</t>
  </si>
  <si>
    <t>EUR J NUTR</t>
  </si>
  <si>
    <t>10.1007/s00394-017-1404-4</t>
  </si>
  <si>
    <t>http://dx.doi.org/10.1007/s00394-017-1404-4</t>
  </si>
  <si>
    <t>Nutrition &amp; Dietetics</t>
  </si>
  <si>
    <t>Morato, RG; Connette, GM; Stabach, JA; De Paula, RC; Ferraz, KMPM; Kantek, DLZ; Miyazaki, SS; Pereira, TDC; Silva, LC; Paviolo, A; De Angelo, C; Di Bitetti, MS; Cruz, P; Lima, F; Cullen, L; Sana, DA; Ramalho, EE; Carvalho, MM; da Silva, MX; Moraes, MDF; Vogliotti, A; May, JA; Haberfeld, M; Rampim, L; Sartorello, L; Araujo, GR; Wittemyer, G; Ribeiro, MC; Leimgruber, P</t>
  </si>
  <si>
    <t>Resource selection in an apex predator and variation in response to local landscape characteristics</t>
  </si>
  <si>
    <t>Habitat loss and fragmentation represent major threats for the conservation of apex predators, such as the jaguar (Panthera onca). Investigating species' resource selection behavior in response to landscape alteration is critical for developing relevant conservation management plans. The jaguar is found across a variety of habitats with different gradients of human disturbance, making them a good candidate to study how apex predators respond to increasing intensity of human land use. We developed resource selection models to characterize patterns of jaguar resource selection at two different spatial scales, home range (coarse) and foraging scale (fine). This analysis was based on the largest existing GPS-location dataset for jaguars (n = 40 individuals, n = 87,376 locations), spanning the species' geographic range in Brazil and Argentina. We found that both males and females jaguars exhibited an overall preference for forests and areas close to watercourses at both the home range and foraging scale. At the foraging scale, areas of high livestock density attracted male jaguars. We also performed a follow-up analysis to test for context-dependent resource selection (i.e., functional responses) by relating individual behavior to local habitat characteristics. We found that jaguars in heavily-forested landscapes showed strong avoidance of non-forest. Furthermore, we found that only the individuals in closest proximity to watercourses showed positive selection for water. Our results highlight that jaguars display different patterns of resource selection in different areas, demonstrating a considerable ability to use or tolerate a wide variety of different conditions across the species geographic range. This plasticity may allow jaguars to adjust their behavior according to land use changes but also increases human-jaguar conflict and jaguar mortality, especially in areas with high livestock density.</t>
  </si>
  <si>
    <t>Resource selection function; Discrete choice models; Home range scale; Foraging scale; Functional response; Jaguar</t>
  </si>
  <si>
    <t>JAGUAR PANTHERA-ONCA; HABITAT SELECTION; LIVESTOCK DEPREDATION; FUNCTIONAL-RESPONSES; SYMPATRIC JAGUARS; CHOICE; WILDLIFE; MODEL; AVAILABILITY; PUMAS</t>
  </si>
  <si>
    <t>[Morato, R. G.; De Paula, R. C.] Inst Chico Mendes Conservacao Biodiversidade, Ctr Nacl Pesquisa &amp; Conservacao Mamiferas Carnivo, Atibaia, SP, Brazil; [Morato, R. G.; Connette, G. M.; Stabach, J. A.; Leimgruber, P.] Smithsonian Conservat Biol Inst, Conservat Ecol Ctr, Natl Zool Pk, Front Royal, VA USA; [Morato, R. G.; De Paula, R. C.; Ferraz, K. M. P. M.; Sana, D. A.; Ramalho, E. E.; Vogliotti, A.] Inst Pro Carnivoros, Atibaia, SP, Brazil; [Ferraz, K. M. P. M.] Univ Sao Paulo, Escola Super Agr Luiz de Queiroz, Piracicaba, Brazil; [Kantek, D. L. Z.; Miyazaki, S. S.; Pereira, T. D. C.] Inst Chico Mendes Conservacao Biodiversidade, Estacao Ecol Taiama, Caceres, MT, Brazil; [Silva, L. C.] Univ Fed Vicosa, Dept Med Vet, Vicosa, MG, Brazil; [Paviolo, A.; De Angelo, C.; Di Bitetti, M. S.; Cruz, P.] Univ Nacl Misiones, Inst Biol Subtrop, Asociac Civil Ctr Invest Bosque Atlantico CeIBA, Puerto Iguazu, Misiones, Argentina; [Paviolo, A.; De Angelo, C.; Di Bitetti, M. S.; Cruz, P.] Consejo Nacl Invest Cient &amp; Tecn, Puerto Iguazu, Misiones, Argentina; [Lima, F.] IPE, Nazare Paulista, SP, Brazil; [Lima, F.; Cullen, L.; Ribeiro, M. C.] Univ Estadual Sao Paulo, Lab Ecol Espacial &amp; Conservacao, Inst Biociencias, Rio Claro, SP, Brazil; [Sana, D. A.] Univ Fed Rio Grande do Sul, Programa Posgrad Biol Anim, Porto Alegre, RS, Brazil; [Ramalho, E. E.] Inst Desenvolvimento Sustentavel Mamiraua, Tefe, AM, Brazil; [Carvalho, M. M.] Inst Def &amp; Preservacao Felideos Brasileiros, Corumba De Goias, Go, Brazil; [da Silva, M. X.; Moraes, M. D. F.] Inst Chico Mendes Conservacao Biodiversidade, Projeto Carnivoros Iguacu, Parque Nacl Iguacu, Foz Do Iguacu, PR, Brazil; [Vogliotti, A.] Univ Fed Integracao Latinoamer, Fos Do Iguacu, PR, Brazil; [May, J. A., Jr.; Haberfeld, M.; Rampim, L.; Sartorello, L.] Assoc Oncafari, Sao Paulo, SP, Brazil; [May, J. A., Jr.] Univ Sul Santa Catarina, Santa Catarina, SC, Brazil; [Araujo, G. R.] Univ Fed Mato Grosso do Sul, Fac Med Vet &amp; Zooctecnia, Campo Grande, MS, Brazil; [Wittemyer, G.] Colorado State Univ, Dept Fish Wildlife &amp; Conservat Biol, Ft Collins, CO 80523 USA</t>
  </si>
  <si>
    <t>Smithsonian Institution; Smithsonian National Zoological Park &amp; Conservation Biology Institute; Universidade de Sao Paulo; Universidade Federal de Vicosa; Consejo Nacional de Investigaciones Cientificas y Tecnicas (CONICET); Universidade Estadual Paulista; Universidade Federal do Rio Grande do Sul; Universidade Federal da Integracao Latino-Americana; Universidade do Sul de Santa Catarina; Universidade Federal de Mato Grosso do Sul; Colorado State University</t>
  </si>
  <si>
    <t>ronaldo.morato@icmbio.gov.br</t>
  </si>
  <si>
    <t>10.1016/j.biocon.2018.10.022</t>
  </si>
  <si>
    <t>http://dx.doi.org/10.1016/j.biocon.2018.10.022</t>
  </si>
  <si>
    <t>Gutierrez, MA; Rafuse, DJ; Alvarez, MC; Massigoge, A; Gonzalez, ME; Scheifler, NA; Kaufmann, CA</t>
  </si>
  <si>
    <t>Over the last decade, we have conducted an actualistic taphonomic research program in the Humid Pampas of Argentina, in order to build a corpus of information about the taphonomic agents and processes characterizing this sub-region. In this paper, we present a summary of our results after ten years of actualistic taphonomic studies in the Pampas. Our program includes both naturalistic and experimental research. Some of the controlled experiments consist of studies with different-aged guanaco bones, including sub-aerial weathering in a controlled environment, and water transport with disarticulated bones. Other studies were conducted at a local zoo, where we offered different types of prey to native small-sized carnivores (canids, felids, mustelids, and mephitids). Our naturalistic observations include the development of taphonomic transects in different environments. Through this method, we were able to study different topics among which some of the more significant are the movement of bones by small-sized carnivores and the distribution of beached Magellanic penguin specimens along the coast. Particular studies included the analyses of the content of dens occupied by small carnivores, the effects of a grassland fire in a vertebrate assemblage, the modifications produced by a local rodent - vizcacha - in the landscape, and the damage generated by pumas in guanaco carcasses. After ten years of systematic research we contributed to identify the potential mixture between modern bones and the archaeological record in relation to the environment; to determine bone preservation biases according to the properties of the record; to recognize agents responsible of bone accumulation and alteration; and to establish diagnostic criteria in order to differentiate cultural from natural patterns. (C) 2017 Elsevier Ltd and INQUA. All rights reserved.</t>
  </si>
  <si>
    <t>Actualistic taphonomy; Naturalistic studies; Experimental studies; Pampas region; Regional archaeology</t>
  </si>
  <si>
    <t>BONE MODIFICATION PATTERNS; BUENOS-AIRES PROVINCE; SMALL CARNIVORES; LAMA-GUANICOE; PAMPEAN REGION; ANIMAL BONE; LONG BONES; SITE; ASSEMBLAGES; GUANACO</t>
  </si>
  <si>
    <t>[Gutierrez, Maria A.; Rafuse, Daniel J.; Alvarez, Maria C.; Massigoge, Agustina; Gonzalez, Mariela E.; Scheifler, Nahuel A.; Kaufmann, Cristian A.] Univ Nacl Ctr Prov Buenos Aires, Fac Ciencias Sociales, Inst Invest Arqueol &amp; Paleontol Cuaternario Pampe, INCUAPA CONICET, Buenos Aires, DF, Argentina</t>
  </si>
  <si>
    <t>mgutierr@soc.unicen.edu.ar</t>
  </si>
  <si>
    <t>10.1016/j.quaint.2017.09.025</t>
  </si>
  <si>
    <t>http://dx.doi.org/10.1016/j.quaint.2017.09.025</t>
  </si>
  <si>
    <t>Guerisoli, MD; Vidal, EL; Franchini, M; Caruso, N; Casanave, EB; Lucherini, M</t>
  </si>
  <si>
    <t>Characterization of puma-livestock conflicts in rangelands of central Argentina</t>
  </si>
  <si>
    <t>Livestock predation is one of the major causes of conflicts between humans and pumas (Puma concolor). Using data from interviews with ranchers and kill-site inspections, we characterized puma-livestock conflicts in Villarino and Patagones counties of central Argentinean rangelands. Depredation was considered the major cause of livestock losses, and puma attacks were reported in 46.6% and 35.4% of ranches in Villarino and Patagones, respectively. The majority of ranches underwent losses smaller than 1000 USD. The proportion of livestock lost to predation (0.1-10.4%) and financial losses (5.3-1560.4 USD) per ranch/year varied across ranches, and small sheep ranches in Villarino were affected the most. Depredation was recorded only at night and preferentially in grassland with shrubs and cropland habitats. Although nocturnal enclosures appeared to decrease sheep losses, puma hunting was considered the most effective form of reducing depredation and was implemented by most ranchers. Mortality rates were 3.7 and 1.1-1.56 individuals/year x 100 km(2) for sheep and pumas, respectively. Nocturnal fencing, shepherding and spatial separation from predators may efficiently reduce sheep losses. However, the poor association between the intensity of puma persecution and puma-related livestock losses suggests that conflict mitigation in central Argentina is not only about reducing damage but also about increasing tolerance.</t>
  </si>
  <si>
    <t>ROYAL SOCIETY OPEN SCIENCE</t>
  </si>
  <si>
    <t>Argentinean Espinal; carnivores; interviews; livestock predation; mitigation; Puma concolor</t>
  </si>
  <si>
    <t>JAGUAR PANTHERA-ONCA; HUMAN-CARNIVORE CONFLICT; NATIONAL-PARK; MOUNTAIN LION; HABITAT USE; BIG CATS; PREDATION; CONCOLOR; DEPREDATION; CONSERVATION</t>
  </si>
  <si>
    <t>[de las Mercedes Guerisoli, Maria; Luengos Vidal, Estela; Caruso, Nicolas; Beatriz Casanave, Emma; Lucherini, Mauro] UNS, Dept Biol Bioquim &amp; Farm, Lab Fisiol Anim, GECM, Bahia Blanca, Buenos Aires, Argentina; [de las Mercedes Guerisoli, Maria; Luengos Vidal, Estela; Caruso, Nicolas; Beatriz Casanave, Emma; Lucherini, Mauro] UNS, CONICET, INBIOSUR Inst Ciencias Biol &amp; Biomed Sur, DBByF Dept Biol Bioquim &amp; Farm, San Juan 670, Bahia Blanca, Buenos Aires, Argentina; [Franchini, Marcello] Univ Parma, Dept Biosci, Parma, Italy</t>
  </si>
  <si>
    <t>National University of the South; Consejo Nacional de Investigaciones Cientificas y Tecnicas (CONICET); National University of the South; University of Parma</t>
  </si>
  <si>
    <t>ROYAL SOC</t>
  </si>
  <si>
    <t>ROY SOC OPEN SCI</t>
  </si>
  <si>
    <t>10.1098/rsos.170852</t>
  </si>
  <si>
    <t>http://dx.doi.org/10.1098/rsos.170852</t>
  </si>
  <si>
    <t>Gelin, ML; Branch, LC; Thornton, DH; Novaro, AJ; Gould, MJ; Caragiulo, A</t>
  </si>
  <si>
    <t>Response of pumas (Puma concolor) to migration of their primary prey in Patagonia</t>
  </si>
  <si>
    <t>Large-scale ungulate migrations result in changes in prey availability for top predators and, as a consequence, can alter predator behavior. Migration may include entire populations of prey species, but often prey populations exhibit partial migration with some individuals remaining resident and others migrating. Interactions of migratory prey and predators have been documented in North America and some other parts of the world, but are poorly studied in South America. We examined the response of pumas (Puma concolor) to seasonal migration of guanacos (Lama guanicoe) in La Payunia Reserve in northern Patagonia Argentina, which is the site of the longest known ungulate migration in South America. More than 15,000 guanacos migrate seasonally in this landscape, and some guanacos also are resident year-round. We hypothesized that pumas would respond to the guanaco migration by consuming more alternative prey rather than migrating with guanacos because of the territoriality of pumas and availability of alternative prey throughout the year at this site. To determine whether pumas moved seasonally with the guanacos, we conducted camera trapping in the summer and winter range of guanacos across both seasons and estimated density of pumas with spatial mark-resight (SMR) models. Also, we analyzed puma scats to assess changes in prey consumption in response to guanaco migration. Density estimates of pumas did not change significantly in the winter and summer range of guanacos when guanacos migrated to and from these areas, indicating that pumas do not follow the migration of guanacos. Pumas also did not consume more alternative native prey or livestock when guanaco availability was lower, but rather fed primarily on guanacos and some alternative prey during all seasons. Alternative prey were most common in the diet during summer when guanacos also were abundant on the summer range. The response of pumas to the migration of guanacos differs from sites in the western North America where entire prey populations migrate and pumas migrate with their prey or switch to more abundant prey when their primary prey migrates.</t>
  </si>
  <si>
    <t>DEC 6</t>
  </si>
  <si>
    <t>LAMA-GUANICOE; MOUNTAIN LIONS; CAMERA TRAPS; SOCIAL-ORGANIZATION; DENSITY-ESTIMATION; CAPTURE-RECAPTURE; ACTIVITY PATTERNS; FEEDING ECOLOGY; HABITAT USE; POPULATION</t>
  </si>
  <si>
    <t>[Gelin, Maria L.; Branch, Lyn C.] Univ Florida, Dept Wildlife Ecol &amp; Conservat, Gainesville, FL 32611 USA; [Gelin, Maria L.; Branch, Lyn C.] Univ Florida, Sch Nat Resources &amp; Environm, Gainesville, FL 32611 USA; [Thornton, Daniel H.] Washington State Univ, Sch Environm, Pullman, WA 99164 USA; [Novaro, Andres J.] INIBIOMA Univ Nacl Comahue CONICET, Programa Estepa Patagon &amp; Andina, Wildlife Conservat Soc, Junin De Los Andes, Neuquen, Argentina; [Gould, Matthew J.] New Mexico State Univ, Dept Biol, Las Cruces, NM 88003 USA; [Caragiulo, Anthony] Amer Museum Nat Hist, Sackler Inst Comparat Genom, New York, NY 10024 USA</t>
  </si>
  <si>
    <t>State University System of Florida; University of Florida; State University System of Florida; University of Florida; Washington State University; New Mexico State University; American Museum of Natural History (AMNH)</t>
  </si>
  <si>
    <t>branchl@ufl.edu</t>
  </si>
  <si>
    <t>10.1371/journal.pone.0188877</t>
  </si>
  <si>
    <t>http://dx.doi.org/10.1371/journal.pone.0188877</t>
  </si>
  <si>
    <t>Caruso, N; Vidal, EL; Guerisoli, M; Lucherini, M</t>
  </si>
  <si>
    <t>Interviews with local people have been widely used by biologists as a cost-effective approach to studying certain topics in wildlife ecology and conservation. However, doubts still exist about the validity and quality of the information gathered, especially in studies targeting cryptic or elusive species, such as carnivores. We assessed the reliability of interviews (n = 155) in detecting the presence of three species of carnivores with different characteristics, by comparing interview results with data obtained through camera trapping surveys at 52 sites in central Argentina. The degree of concordance between methods was low for Geoffroy's cat Leopardus geoffroyi and especially for the puma Puma concolor. However, Geoffroy's cats were detected more frequently by camera traps than interviews, whereas the opposite was true for pumas. For the pampas fox Pseudalopex gymnocercus, a less elusive species, we observed a high degree of concordance and a similar probability of occurrence between methods. Our results indicate that data obtained by interviewing local inhabitants should be used with caution because the information about species presence provided by local people may be inaccurate and biased.</t>
  </si>
  <si>
    <t>Argentina; camera trapping; Geoffroy's cat; pampas fox; puma; questionnaires</t>
  </si>
  <si>
    <t>LOCAL ECOLOGICAL KNOWLEDGE; PANTHERA-ONCA; PUMA-CONCOLOR; CONSERVATION; PERCEPTIONS; COMMUNITIES; MAMMALS; FOREST</t>
  </si>
  <si>
    <t>[Caruso, N.; Luengos Vidal, E.; Guerisoli, M.; Lucherini, M.] Univ Nacl Sur, Grp Ecol Comportamental Mamiferos, Cat Fisiol Anim, Dept Biol Bioquim &amp; Farm, RA-670 Bahia Blanca, Buenos Aires, Argentina; [Caruso, N.; Guerisoli, M.; Lucherini, M.] Consejo Nacl Invest Cient &amp; Tecn, Buenos Aires, DF, Argentina; [Luengos Vidal, E.] INBIOSUR CONICET, Inst Invest Biol &amp; Biomed Sur, Bahia Blanca, Buenos Aires, Argentina</t>
  </si>
  <si>
    <t>National University of the South; Consejo Nacional de Investigaciones Cientificas y Tecnicas (CONICET)</t>
  </si>
  <si>
    <t>10.1017/S0030605315001192</t>
  </si>
  <si>
    <t>http://dx.doi.org/10.1017/S0030605315001192</t>
  </si>
  <si>
    <t>Perrig, PL; Donadio, E; Middleton, AD; Pauli, JN</t>
  </si>
  <si>
    <t>1. The ungulate-carnivore-vulture complex is a key trophic module of many terrestrial ecosystems, but one that is globally under threat. Few have explored cross-species dependencies in this module, and the degree to which vultures rely on trophic facilitation by apex carnivores is rarely known and almost never quantified. 2. We investigated the importance of puma Puma concolor predation on its native camelid prey, vicunas Vicugna vicugna and guanacos Lama guanicoe, in food provisioning for Andean condors Vultur gryphus in the high Andes of north-western Argentina. We evaluated the origin of wild food sources through carcass surveys. We quantified condor feeding habits via foraging observations and through the analysis of pellet contents and stable isotopes from moulted feathers. 3. Of the 102 fresh camelid carcasses we monitored, nearly all (94%) resulted from puma predation, and the majority (85%) of camelid carcasses used by condors were killed by pumas. Camelids represented 88% of the prey items identified from 183 condor pellets, and isotopic analyses of moulted feathers from 86 individuals identified via multilocus genotyping revealed that camelids and Small livestock were the most important prey items, representing 45-58% and 28-38% of condor assimilated biomass, respectively. 4. Synthesis and applications. Our results show that puma predation plays a key role in the foraging ecology of Andean condors, and highlight the importance of predatory processes that make carrion available to scavengers. We contend that targeting the conservation of ungulate-carnivore-vulture modules, rather than a species-specific approach, will be a more effective strategy to ensure the long-term persistence of Andean condors and other obligate scavengers.</t>
  </si>
  <si>
    <t>JOURNAL OF APPLIED ECOLOGY</t>
  </si>
  <si>
    <t>Argentina; camelids; carnivore; condor; predator; puma; scavenger; trophic facilitation; ungulates; vulture</t>
  </si>
  <si>
    <t>ISOTOPE MIXING MODELS; POPULATION-DYNAMICS; STABLE-ISOTOPES; GUANACOS; CARNIVORES; PATTERNS; AREAS; DIET</t>
  </si>
  <si>
    <t>[Perrig, Paula L.; Pauli, Jonathan N.] Univ Wisconsin, Dept Forest &amp; Wildlife Ecol, Linden 1630, Madison, WI 53706 USA; [Donadio, Emiliano] Consejo Nacl Invest Cient &amp; Tecn, UNcoma, INIBIOMA, RA-8371 Junin De Los Andes, Neuquen, Argentina; [Middleton, Arthur D.] Yale Univ, Sch Forestry &amp; Environm Studies, New Haven, CT 06511 USA; [Middleton, Arthur D.] Univ Calif Berkeley, Dept Environm Sci Policy &amp; Management, Berkeley, CA 94720 USA</t>
  </si>
  <si>
    <t>University of Wisconsin System; University of Wisconsin Madison; Consejo Nacional de Investigaciones Cientificas y Tecnicas (CONICET); Yale University; University of California System; University of California Berkeley</t>
  </si>
  <si>
    <t>J APPL ECOL</t>
  </si>
  <si>
    <t>10.1111/1365-2664.12802</t>
  </si>
  <si>
    <t>http://dx.doi.org/10.1111/1365-2664.12802</t>
  </si>
  <si>
    <t>Petrigh, RS; Fugassa, MH</t>
  </si>
  <si>
    <t>In the present work, we report a molecular approach that contributes to determine the zoological origin of unidentified coprolites from Patagonia. Three coprolites with morphological characters attributable to human or carnivorous, from Patagonian archaeological sites, were analyzed. Molecular analysis was conducted following the Authenticity Criteria to Determine Ancient DNA (aDNA) sequences. Two replicates of 398 and 521 coprolites were amplified. Specific fragments of cytb and nadh5 genes were successfully sequenced. No PCR positives were reached to any aDNA replicates of coprolite 246. In the present work mammal coprolites aDNA between 2,700-5,100 years old were isolated. These results allowed us to establish coprolites identity as Puma concolor. This is the first genomic information produced in an Argentinian lab based on aDNA from Patagonian coprolites. In consequence, the present study would open the way to future paleogenomics studies in archaeological sites of the region. (C) 2017 Elsevier Ltd and INQUA. All rights reserved.</t>
  </si>
  <si>
    <t>Ancient DNA; Parasitology; Environmental archaeology; Puma concolor</t>
  </si>
  <si>
    <t>CLOVIS HUMAN COPROLITES; CYTOCHROME-B GENE; MOLECULAR ANALYSIS; DNA; PARASITISM; DIVERSITY; SEQUENCES; HOLOCENE; REMAINS; OREGON</t>
  </si>
  <si>
    <t>[Petrigh, Romina S.; Fugassa, Martin H.] UNMdP CONICET, Dept Biol, Lab Parasitol Sitios Arqueol, FCEyN, Funes 3350, RA-7600 Buenos Aires, DF, Argentina</t>
  </si>
  <si>
    <t>10.1016/j.quaint.2017.03.006</t>
  </si>
  <si>
    <t>http://dx.doi.org/10.1016/j.quaint.2017.03.006</t>
  </si>
  <si>
    <t>DeMatteo, KE; Rinas, MA; Zurano, JP; Selleski, N; Schneider, RG; Argüelles, CF</t>
  </si>
  <si>
    <t>Misiones, Argentina, contains the largest remaining tract of Upper Parana A Atlantic Forest ecoregion; however, similar to 50% of native forest is unprotected and located in a mosaic of plantations, agriculture, and pastures. Existing protected areas are becoming increasingly isolated due to ongoing habitat modification. These factors, combined with lower than expected regional carnivore densities, emphasize the need to understand the effect of fragmentation on animal movement and connectivity between protected areas. Using detection dogs and genetic analyses of scat, we collected data on jaguars (Panthera onca), pumas (Puma concolor), ocelots (Leopardus pardalis), oncillas (Leopardus tigrinus), and bush dogs (Speothos venaticus) across habitats that varied in vegetation, disturbance, human proximity, and protective status. With MaxEnt we evaluated habitat use, habitat suitability, and potential species richness for the five carnivores across northern-central Misiones, Argentina. Through a multifaceted cost analysis that included unique requirements of each carnivore and varying degrees of overlap among them, we determined the optimal location for primary/secondary corridors that would link the northern-central zones of the Green Corridor in Misiones and identified areas within these corridors needing priority management. A secondary analysis, comparing these multispecies corridors with the jaguar's unique requirements, demonstrated that this multispecies approach balanced the preferences of all five species and effectively captured areas required by this highly restricted and endangered carnivore. We emphasize the potential importance of expanding beyond a single umbrella or focal species when developing biological corridors that aim to capture the varied ecological requirementsof coexisting species and ecological processes across the landscape. Detection dogs and genetic analyses of scat allow data on multiple species to be collected efficiently across multiple habitat types independent of the degree of legal protection. These data used with multi-focal GIS analyses balance the varying degree of overlap and unique properties among them allowing for comprehensive conservation strategies to be developed relatively rapidly. Our comprehensive approach serves as a model to other regions faced with habitat loss and lack of data. The five carnivores focused on in our study have wide ranges, so the results from this study can be expanded and combined with surrounding countries, with analyses at the species or community level.</t>
  </si>
  <si>
    <t>AUG 25</t>
  </si>
  <si>
    <t>JAGUARS PANTHERA-ONCA; PUMAS PUMA-CONCOLOR; ATLANTIC FOREST; DETECTION DOGS; CONSERVATION; CONNECTIVITY; SELECTION; PREDICTION; DISTRIBUTIONS; POPULATIONS</t>
  </si>
  <si>
    <t>[DeMatteo, Karen E.] Washington Univ, Dept Biol &amp; Environm Studies, St Louis, MO 63130 USA; [DeMatteo, Karen E.] St Louis Zoo, WildCare Inst, St Louis, MO 63110 USA; [DeMatteo, Karen E.] Univ Missouri, Div Biol Sci, Columbia, MO 65211 USA; [Rinas, Miguel A.] Minist Ecol &amp; Recursos Nat Renovables, Posadas, Misiones, Argentina; [Pablo Zurano, Juan; Selleski, Nicole; Schneider, Rosio G.; Arguelles, Carina F.] Univ Nacl Misiones UNaM, Fac Ciencias Exactas Quim &amp; Nat, Dept Genet, Posadas, Misiones, Argentina; [Arguelles, Carina F.] UNaM CONICET, GIGA, IBS Nodo Posadas, Posadas, Misiones, Argentina; [Pablo Zurano, Juan] Univ Fed Paraiba, Programa Posgrad Ciencias Bio, Joao Pessoa, Paraiba, Brazil; [Selleski, Nicole] Univ Brasilia, Fac Ciencias Saude, Campus Darcy Ribeiro, Brasilia, DF, Brazil; [Schneider, Rosio G.] IBS Nodo Posadas, Lab Genet Evolut, Posadas, Misiones, Argentina</t>
  </si>
  <si>
    <t>Washington University (WUSTL); University of Missouri System; University of Missouri Columbia; Universidade Federal da Paraiba; Universidade de Brasilia</t>
  </si>
  <si>
    <t>kdematteo@aol.com</t>
  </si>
  <si>
    <t>10.1371/journal.pone.0183648</t>
  </si>
  <si>
    <t>http://dx.doi.org/10.1371/journal.pone.0183648</t>
  </si>
  <si>
    <t>Antonio, SB; Cerutti, RD; Scaglione, MC; Piccione, G; Refinetti, R</t>
  </si>
  <si>
    <t>The authors analyzed the daily activity rhythms of the domestic cat and of eight of the ten feral felid species that are indigenous to South America. All species showed daily rhythmicity of activity in captivity under a natural light-dark cycle. The robustness of the rhythmicity varied from species to species, but the grand mean of 34% was within the range of robustness previously described for mammalian species ranging in size from mice to cattle. There was not a sharp division between diurnal and nocturnal felids. Instead, what was found was a gradient of diurnality going from the predominantly nocturnal margay (72% of activity counts during the night) to the predominantly diurnal jaguarundi (87% of activity counts during the day) with the remaining species lying in between these two extremes. The ecological implications of temporal niche variations are discussed.</t>
  </si>
  <si>
    <t>PHYSIOLOGY &amp; BEHAVIOR</t>
  </si>
  <si>
    <t>Circadian rhythm; Locomotor activity; Felis catus; Leopardus colocolo; Leopardus geoffroyi; Leopardus pardalis; Leopardus tigrinus; Leopardus guttulus; Leopardus wiedii; Panthera onca; Puma concolor; Puma yagouaroundi</t>
  </si>
  <si>
    <t>OCELOTS LEOPARDUS-PARDALIS; FIELD METABOLIC-RATES; ACTIVITY PATTERNS; RAIN-FOREST; PREDATION; ECOLOGY; SIZE; CAT; SEGREGATION; VARIABILITY</t>
  </si>
  <si>
    <t>[Antonio, Sciabarrasi Bagilet; Cerutti, Raul Delmar; Scaglione, Maria Cristina] Univ Nacl Litoral, Fac Ciencias Vet, RA-3000 Santa Fe, Argentina; [Antonio, Sciabarrasi Bagilet] Estn Biol Expt Granja La Esmeralda, RA-3000 Santa Fe, Argentina; [Piccione, Giuseppe] Univ Messina, Dipartimento Sci Vet, Lab Cronofisiol Vet, I-98168 Messina, Italy; [Refinetti, Roberto] Boise State Univ, Dept Psychol Sci, Circadian Rhythm Lab, Boise, ID 83725 USA</t>
  </si>
  <si>
    <t>National University of the Littoral; University of Messina; Idaho; Boise State University</t>
  </si>
  <si>
    <t>refinetti@circadian.org</t>
  </si>
  <si>
    <t>PHYSIOL BEHAV</t>
  </si>
  <si>
    <t>10.1016/j.physbeh.2017.08.015</t>
  </si>
  <si>
    <t>http://dx.doi.org/10.1016/j.physbeh.2017.08.015</t>
  </si>
  <si>
    <t>Psychology, Biological; Behavioral Sciences</t>
  </si>
  <si>
    <t>Psychology; Behavioral Sciences</t>
  </si>
  <si>
    <t>Fugassa, MH; Petrigh, RS</t>
  </si>
  <si>
    <t>Carnivorous mammals are a trophic guild with an important role in the dissemination of parasite infective stages (larvae, eggs, cysts, and oocysts). In the present study, new samples of coprolites attributed to carnivorous mammals, obtained from 2 archaeological caves, were analyzed for the presence of parasites with the aim to increase the knowledge about parasites in rockshelters that could have spread to humans and other mammals. To this purpose, fragments of 3 coprolites from Cerro Casa de Piedra, cave 5 and cave 7, were examined. Coprolites were rehydrated in aqueous trisodium phosphate and processed by spontaneous sedimentation. High parasite richness was observed and new parasite species for archaeological contexts were found. The parasitological findings in Puma concolor coprolites associated with caves suggest the importance of these carnivores in the dissemination of parasites in areas with high reuse of space and steady conditions of temperature, humidity, and radiation.</t>
  </si>
  <si>
    <t>JOURNAL OF PARASITOLOGY</t>
  </si>
  <si>
    <t>RODENT COPROLITES; ARGENTINA; PARASITES; IDENTIFICATION; SAMPLES</t>
  </si>
  <si>
    <t>[Fugassa, M. H.; Petrigh, R. S.] Univ Nacl Mar del Plata, FCEyN, CONICET, Dept Biol,Lab Parasitol Sitios Arqueol, Calle Funes 3350, RA-7600 Mar Del Plata, Buenos Aires, Argentina; [Petrigh, R. S.] Univ Nacl Mar del Plata, Fac Ciencias Exactas &amp; Nat, Lab Parasitol Sitios Arqueol, Calle Funes 3350, RA-7600 Mar Del Plata, Buenos Aires, Argentina</t>
  </si>
  <si>
    <t>Consejo Nacional de Investigaciones Cientificas y Tecnicas (CONICET); National University of Mar del Plata; National University of Mar del Plata</t>
  </si>
  <si>
    <t>mhfugassa@hotmail.com</t>
  </si>
  <si>
    <t>AMER SOC PARASITOLOGISTS</t>
  </si>
  <si>
    <t>J PARASITOL</t>
  </si>
  <si>
    <t>10.1645/17-45</t>
  </si>
  <si>
    <t>http://dx.doi.org/10.1645/17-45</t>
  </si>
  <si>
    <t>Bermudez, GMA; Battistón, LV; Capocasa, MCG; De Longhi, AL</t>
  </si>
  <si>
    <t>This study investigates the influence of school sector (private versus state schools) and student gender on knowledge of native fauna. Our main objectives were (a) to describe the knowledge of high school students from the province of Cordoba, Argentina with respect to native animal species, (b) to determine if any exotic species (introduced or domestic) are considered native, and (c) to analyze the effects of school sector and gender on the students' knowledge of the native fauna. In total, 321 students aged 15-18 from 14 urban schools (8 state and 6 private schools) were asked to write down ten animals native to Crdoba, Argentina, in a free-list questionnaire. Relative frequencies and Generalized Linear Mixed Models (GLMM) were used to analyze the categorized (animal names) and continuous answers (quantity of responses, number of native animals, etc.), with the 25 most frequently mentioned species showing a predominance of native ones, of which Puma (Puma concolor) and Andean condor (Vultur gryphus) were the most prominent. An overrepresentation of mammalian species compared to other classes of chordates was also found, with high school students mentioning native and domestic species higher on the free-list. Using GLMM, we found that school sector had a significant effect on the number of native animals mentioned at both national and local levels, and on domestic and mixed species. Finally, male students mentioned more species and more native animals than their female counterparts. These findings were interpreted and discussed in light of sociocultural and traditional ecological knowledge theories, from which several implications arose related to research and practice.</t>
  </si>
  <si>
    <t>RESEARCH IN SCIENCE EDUCATION</t>
  </si>
  <si>
    <t>Biodiversity; Biological diversity; Traditional ecological knowledge; Fauna; State school; Argentina</t>
  </si>
  <si>
    <t>MEDICINAL-PLANTS; BIOLOGICAL CONSERVATION; CORDOBA ARGENTINA; PLAINS VIZCACHA; MONTE DESERT; ATTITUDES; SCIENCE; KNOWLEDGE; EDUCATION; ORGANISMS</t>
  </si>
  <si>
    <t>[Bermudez, Gonzalo M. A.; Battiston, Luisina V.; Garcia Capocasa, Maria C.; De Longhi, Ana L.] UNC, Fac Ciencias Exactas Fis &amp; Nat FCEFyN, Catedras Didact Gen &amp; Especial, Ave Velez Sarsfield 1611,Ciudad Univ,X5016GCA, Cordoba, Argentina; [Bermudez, Gonzalo M. A.] CONICET Consejo Nacl Invest Cient &amp; Tecn, Cordoba, Argentina</t>
  </si>
  <si>
    <t>National University of Cordoba; Consejo Nacional de Investigaciones Cientificas y Tecnicas (CONICET)</t>
  </si>
  <si>
    <t>gbermudez@com.uncor.edu</t>
  </si>
  <si>
    <t>RES SCI EDUC</t>
  </si>
  <si>
    <t>10.1007/s11165-015-9496-4</t>
  </si>
  <si>
    <t>http://dx.doi.org/10.1007/s11165-015-9496-4</t>
  </si>
  <si>
    <t>Education &amp; Educational Research</t>
  </si>
  <si>
    <t>Social Science Citation Index (SSCI)</t>
  </si>
  <si>
    <t>Arrabal, JP; Avila, HG; Rivero, MR; Camicia, F; Salas, MM; Costa, SA; Nocera, CG; Rosenzvit, MC; Kamenetzky, L</t>
  </si>
  <si>
    <t>Echinococcosis is a parasitic zoonosis that is considered as a neglected disease by the World Health Organization. The species Echinococcus oligarthrus is one of the causative agents of Neotropical echinococcosis, which is a poorly understood disease that requires a complex medical examination, may threaten human life, and is frequently associated with a low socioeconomic status. Morphological and genetic diversity in E. oligarthrus remains unknown. The aim of this work is to identify and characterize E. oligarthrus infections in sylvatic animals from the Upper Parana Atlantic Forest in the province of Misiones, Argentina, by following an integrative approach that links morphological, genetic and ecological aspects. This study demonstrates, for the first time, one of the complete life cycles of E. oligarthrus in an important ecoregion. The Upper Parana Atlantic Forest constitutes the largest remnant continuous forest of the Atlantic Forest, representing 7% of the world's biodiversity. This is the first molecular determination of E. oligarthrus in Argentina. In addition, the agouti (Dasyprocta azarae), the ocelot (Leopardus pardalis) and the puma (Puma concolor) were identified as sylvatic hosts of Neotropical echinococcosis caused by E. oligarthrus. Mitochondrial and nuclear molecular marker analyses showed a high genetic diversity in E. oligarthrus. Moreover, the genetic distance found among E. oligarthrus isolates is higher than the one observed among Echinococcus granulosus genotypes, which clearly indicates that there are at least two different E. oligarthrus populations in Argentina. This study provides valuable information to understand the underlying conditions that favour the maintenance of E. oligarthrus in sylvatic cycles and to evaluate its zoonotic significance for devising preventive measures for human and animal wellbeing.</t>
  </si>
  <si>
    <t>Echinococcus oligarthrus; Neotropical echinococcosis; South America; Sylvatic animals; Neglected diseases; Parasites</t>
  </si>
  <si>
    <t>NEOTROPICAL ECHINOCOCCOSIS; GENUS ECHINOCOCCUS; CESTODA TAENIIDAE; HYDATID CYSTS; GRANULOSUS; VOGELI; PHYLOGENY; VENEZUELA; AMAZONAS; AMERICA</t>
  </si>
  <si>
    <t>[Pablo Arrabal, Juan; Romina Rivero, Maria; Miguel Salas, Martin; Costa, Sebastian A.] Inst Nacl Med Trop, INMet, Neuquen &amp; Jujuy S-N, RA-3370 Puerto Iguazu, Misiones, Argentina; [Gabriel Avila, Hector; Camicia, Federico; Rosenzvit, Mara C.; Kamenetzky, Laura] Univ Buenos Aires, Fac Med, Inst Invest Microbiol &amp; Parositol Med, IMPAM UBA CONICET, Paraguay 2155,Piso 13, RA-1121 Buenos Aires, DF, Argentina; [Nocera, Carlos G.] Histomarket Labs, Lautaro 361, RA-1406 Buenos Aires, DF, Argentina</t>
  </si>
  <si>
    <t>University of Buenos Aires</t>
  </si>
  <si>
    <t>lkamenetzky@fmed.uba.ar</t>
  </si>
  <si>
    <t>10.1016/j.vetpar.2017.03.019</t>
  </si>
  <si>
    <t>http://dx.doi.org/10.1016/j.vetpar.2017.03.019</t>
  </si>
  <si>
    <t>Three-dimensional cranial ontogeny in pantherines (Panthera leo, P. onca, P. pardus, P. tigris; Carnivora:, Felidae)</t>
  </si>
  <si>
    <t>The Panthera lineage is a monophyletic clade of felids, supported by both morphological and molecular evidence. The lineage includes large species with cranial similarity such as Panthera leo and P. tigris, and other with very different cranium such as P. pardus. The aim of our work was to study the cranial ontogeny of Pantherines, elucidating whether their cranial shape is a product of size or phylogeny, and to compare these findings with available information about other carnivores. We studied 370 specimens using geometric morphometrics technique in three dimensions. Panthera leo and P. tigris show similar ontogenetic trajectories, sharing adult crania with wider rostrum, shorter basicranium and vertical occipital plate. The cranial configuration of P. leo is a scaling version of P. tigris. P. pardus shows the most different cranial pattern, with adults having a rounded braincase and zygomatic arches less expanded than the rest, whereas P. onca occupies an intermediate place between these patterns. P. pardus is the species with the smallest birth weight and the lowest growth rate, reaching a final size and shape later than the remaining species. Adult shape morphology reflects no relation to phylogenetic placement of the species and it is probably related to Pantherine body size. (C) 2016 The Linnean Society of London</t>
  </si>
  <si>
    <t>JAN 1</t>
  </si>
  <si>
    <t>BIOLOGICAL JOURNAL OF THE LINNEAN SOCIETY</t>
  </si>
  <si>
    <t>anatomy; development; geometric morphometrics; growth; morphology; skull</t>
  </si>
  <si>
    <t>AGE-DETERMINATION; PUMA-CONCOLOR; CHARACTER DISPLACEMENT; MASTICATORY APPARATUS; POSTNATAL-DEVELOPMENT; PREDATORY BEHAVIOR; PREY PREFERENCES; SKULL MORPHOLOGY; BODY-SIZE; PATTERNS</t>
  </si>
  <si>
    <t>[Segura, Valentina; Cassini, Guillermo H.; Prevosti, Francisco J.] Consejo Nacl Invest Cient &amp; Tecn, Consejo Nacl Invest Cient &amp; Tecn, San Miguel De Tucuman, Tucuman, Argentina; [Segura, Valentina] Consejo Nacl Invest Cient &amp; Tecn, UEL, Fdn Miguel Lillo, San Miguel De Tucuman, Tucuman, Argentina; [Cassini, Guillermo H.] Museo Argentino Ciencias Nat Bernardino Rivadavia, Div Mastozool, Buenos Aires, DF, Argentina; [Cassini, Guillermo H.] Univ Nacl Lujan UNLu, Dept Ciencias Bas, Lujan, Argentina; [Prevosti, Francisco J.] Consejo Nacl Invest Cient &amp; Tecn, Ctr Reg Invest Cient &amp; Transferencia Tecnol La Ri, UNLaR, SEGEMAR,UNCa, Entre Rios Y Mendoza S-N, RA-5301 Anillaco, La Rioja, Argentina</t>
  </si>
  <si>
    <t>Consejo Nacional de Investigaciones Cientificas y Tecnicas (CONICET); Miguel Lillo Foundation; Consejo Nacional de Investigaciones Cientificas y Tecnicas (CONICET); Museo Argentino de Ciencias Naturales Bernardino Rivadavia (MACN); Consejo Nacional de Investigaciones Cientificas y Tecnicas (CONICET)</t>
  </si>
  <si>
    <t>OXFORD UNIV PRESS</t>
  </si>
  <si>
    <t>BIOL J LINN SOC</t>
  </si>
  <si>
    <t>De Oca, MM; Zabert, GE; Moreno, D; Laucho-Contreras, M; Varela, ML; Surmont, FA</t>
  </si>
  <si>
    <t>Smoke, Biomass Exposure And COPD Risk In The Primary Care Setting: The Puma Study</t>
  </si>
  <si>
    <t>AMERICAN JOURNAL OF RESPIRATORY AND CRITICAL CARE MEDICINE</t>
  </si>
  <si>
    <t>Meeting Abstract</t>
  </si>
  <si>
    <t>[Montes De Oca, M.; Moreno, D.; Laucho-Contreras, M.] Univ Cent Venezuela, Fac Med, Hosp Univ Caracas, Serv Neumonol, Caracas, Venezuela; [Zabert, G. E.] Univ Comahue, Fac Ciencias Med, Neuquen, Rio Negro, Argentina; [Lopez Varela, M.] Univ Republica, Fac Med, Hosp Maciel, Montevideo, Uruguay; [Surmont, F. A.] Astra Zeneca, Wilmington, DE USA</t>
  </si>
  <si>
    <t>University of Central Venezuela; Universidad Nacional del Comahue; Universidad de la Republica, Uruguay; AstraZeneca</t>
  </si>
  <si>
    <t>AMER THORACIC SOC</t>
  </si>
  <si>
    <t>AM J RESP CRIT CARE</t>
  </si>
  <si>
    <t>Critical Care Medicine; Respiratory System</t>
  </si>
  <si>
    <t>Science Citation Index Expanded (SCI-EXPANDED); Conference Proceedings Citation Index - Science (CPCI-S)</t>
  </si>
  <si>
    <t>General &amp; Internal Medicine; Respiratory System</t>
  </si>
  <si>
    <t>de Oca, MM; Varela, MVL; Laucho-Contreras, ME; Casas, A; Schiavi, E; Mora, JC</t>
  </si>
  <si>
    <t>Asthma-COPD overlap syndrome (ACOS) in primary care of four Latin America countries: the PUMA study</t>
  </si>
  <si>
    <t>Background: Asthma-COPD overlap syndrome (ACOS) prevalence varies depending on the studied population and definition criteria. The prevalence and clinical characteristics of ACOS in an at-risk COPD primary care population from Latin America was assessed. Methods: Patients &gt;= 40 years, current/ex-smokers and/or exposed to biomass, attending routine primary care visits completed a questionnaire and performed spirometry. COPD was defined as post-bronchodilator forced expiratory volume in 1 s/forced vital capacity (FEV1/FVC) &lt; 0.70; asthma was defined as either prior asthma diagnosis or wheezing in the last 12 months plus reversibility (increase in post-bronchodilator FEV1 or FVC &gt;= 200 mL and &gt;= 12%); ACOS was defined using a combination of COPD with the two asthma definitions. Exacerbations in the past year among the subgroups were evaluated. Results: One thousand seven hundred forty three individuals completed the questionnaire, 1540 performed acceptable spirometry, 309 had COPD, 231 had prior asthma diagnosis, and 78 asthma by wheezing + reversibility. ACOS prevalence in the total population (by post-bronchodilator FEV1/FVC &lt; 0.70 plus asthma diagnosis) was 5.3 and 2.3% by postbronchodilator FEV1/FVC &lt; 0.70 plus wheezing + reversibility. In the obstructive population (asthma or COPD), prevalence rises to 17.9 and 9.9% by each definition, and to 26.5 and 11.3% in the COPD population. ACOS patients defined by postbronchodilator FEV1/FVC &lt; 0.7 plus wheezing + reversibility had the lowest lung function measurements. Exacerbations for ACOS showed a prevalence ratio of 2.68 and 2.20 (crude and adjusted, p &lt; 0.05, respectively) (reference COPD). Conclusions: ACOS prevalence in primary care varied according to definition used. ACOS by post-bronchodilator FEV1/FVC &lt; 0.7 plus wheezing + reversibility represents a clinical phenotype with more frequent exacerbations, which is probably associated with a different management approach.</t>
  </si>
  <si>
    <t>APR 21</t>
  </si>
  <si>
    <t>BMC PULMONARY MEDICINE</t>
  </si>
  <si>
    <t>ACOS; Latin America; Prevalence; PUMA</t>
  </si>
  <si>
    <t>OBSTRUCTIVE PULMONARY-DISEASE; HEALTH-STATUS; POPULATION; PREVALENCE; BURDEN; CITIES; PHENOTYPES; PATIENT; PLATINO; COHORT</t>
  </si>
  <si>
    <t>[Montes de Oca, Maria; Laucho-Contreras, Maria E.] Univ Cent Venezuela, Serv Neumonol, Hosp Univ Caracas, Fac Med, Caracas 1030, Venezuela; [Lopez Varela, Maria Victorina] Univ Republica, Fac Med, Hosp Maciel, Montevideo, Uruguay; [Casas, Alejandro] Fdn Neumol Colombiana, Bogota, Colombia; [Schiavi, Eduardo] Hosp Rehabil Resp Maria Ferrer, Buenos Aires, DF, Argentina; [Carlos Mora, Juan] AstraZeneca, Med Dept, Medellin, Colombia</t>
  </si>
  <si>
    <t>University of Central Venezuela; Universidad de la Republica, Uruguay</t>
  </si>
  <si>
    <t>montesdeoca.maria@gmail.com</t>
  </si>
  <si>
    <t>BIOMED CENTRAL LTD</t>
  </si>
  <si>
    <t>BMC PULM MED</t>
  </si>
  <si>
    <t>10.1186/s12890-017-0414-6</t>
  </si>
  <si>
    <t>http://dx.doi.org/10.1186/s12890-017-0414-6</t>
  </si>
  <si>
    <t>Respiratory System</t>
  </si>
  <si>
    <t>Miyano, JP; Lantos, I; Ratto, N; Orgaz, M</t>
  </si>
  <si>
    <t>ANIMALS AND INCA IN THE WEST TINOGASTA (CATAMARCA, ARGENTINA)</t>
  </si>
  <si>
    <t>This paper explores the diverse human practices related to the use of animals during the Inca occupation of west Tinogasta (Catamarca, Argentina). We argue that the Inca state sponsored festivities in the San Francisco site (transitional puna of Chaschuil), where wild animal meat, mainly meat and bone marrow of adult vicunas, was shared and consumed. These wild camelids were captured during the chaku, a collective hunting regulated by social and cultural mechanisms. Llamas were used as beasts of burden in caravans transporting ceramic vessels (aribalos and aribaloides) from the pottery production center of Batungasta to San Francisco. We postulate that the aribalos and aribaloides, which were designed for alcoholic beverages, were lined with camelid bone marrow to make their inner walls impermeable. Lastly, we argue that bones of birds and rodents were used to and the skin of a puma (important symbolic animal for the Incas) was processed in the San Francisco site.</t>
  </si>
  <si>
    <t>LATIN AMERICAN ANTIQUITY</t>
  </si>
  <si>
    <t>INFORMATION; CAMELIDS; DENSITY; MODELS; NORTH</t>
  </si>
  <si>
    <t>[Pablo Miyano, Juan; Ratto, Norma] Univ Buenos Aires, Fac Filosofia &amp; Letras Museo Etnograf Juan B Ambr, CONICET, Inst Culturas UBA, Buenos Aires, DF, Argentina; [Lantos, Irene] Univ Buenos Aires, Fac Ciencias Exactas &amp; Nat, CONICET, Unidad Microanal &amp; Metodos Fis Aplicados Quim Org, Buenos Aires, DF, Argentina; [Orgaz, Martin] Univ Nacl Catamarca, Escuela Arqueol San Fernando Valle Catamarca, Catamarca, Argentina</t>
  </si>
  <si>
    <t>Consejo Nacional de Investigaciones Cientificas y Tecnicas (CONICET); University of Buenos Aires; Consejo Nacional de Investigaciones Cientificas y Tecnicas (CONICET); University of Buenos Aires</t>
  </si>
  <si>
    <t>jpmiyano@gmail.com</t>
  </si>
  <si>
    <t>LAT AM ANTIQ</t>
  </si>
  <si>
    <t>10.1017/laq.2016.7</t>
  </si>
  <si>
    <t>http://dx.doi.org/10.1017/laq.2016.7</t>
  </si>
  <si>
    <t>La Colla, A; Vasconsuelo, A; Milanesi, L; Pronsato, L</t>
  </si>
  <si>
    <t>17-Estradiol Protects Skeletal Myoblasts From Apoptosis Through p53, Bcl-2, and FoxO Families</t>
  </si>
  <si>
    <t>17-Estradiol (E-2) protects several nonreproductive tissues from apoptosis, including skeletal muscle. Previously, we showed that E-2 at physiological concentrations prevented apoptosis induced by H2O2 in skeletal myoblasts, reverting PKC, JNK, and p66Shc activation and exerting a beneficial action over mitochondria. Since genomic actions underlying the regulation of nuclear gene transcription are a common property of this steroid, the present work characterizes the transcriptional activity modulated by E-2 to exert its antiapoptotic effect. We report that E-2 protects skeletal myoblasts against apoptosis induced by H2O2 modulating p53 and FoxO transcription factors and then their target genes Bcl-2, Bim, Puma, PERP, and MDM2, without affecting Noxa gene. The results presented in this work support the notion that the transcription factors FoxO and p53 coordinate apoptosis in C2C12 cells, and deepens our knowledge about a putative molecular mechanism by which E-2 exerts beneficial effects against oxidative stress in skeletal myoblasts. J. Cell. Biochem. 118: 104-115, 2017. (c) 2016 Wiley Periodicals, Inc.</t>
  </si>
  <si>
    <t>JOURNAL OF CELLULAR BIOCHEMISTRY</t>
  </si>
  <si>
    <t>17-ESTRADIOL; C2C12 MUSCLE CELLS; p53; Bcl-2; FoxOs</t>
  </si>
  <si>
    <t>OXIDATIVE STRESS; TRANSCRIPTIONAL ACTIVATION; P53-DEPENDENT APOPTOSIS; NUCLEAR TRANSLOCATION; ABROGATES APOPTOSIS; TUMOR-SUPPRESSOR; CODING SEQUENCE; MUSCLE CELLS; PATHWAY; GENE</t>
  </si>
  <si>
    <t>[La Colla, Anabela; Vasconsuelo, Andrea; Milanesi, Lorena; Pronsato, Lucia] INBIOSUR CONICET, San Andres 800, RA-8000 Bahia Blanca, Buenos Aires, Argentina</t>
  </si>
  <si>
    <t>avascon@criba.edu.ar</t>
  </si>
  <si>
    <t>WILEY-BLACKWELL</t>
  </si>
  <si>
    <t>J CELL BIOCHEM</t>
  </si>
  <si>
    <t>10.1002/jcb.25616</t>
  </si>
  <si>
    <t>http://dx.doi.org/10.1002/jcb.25616</t>
  </si>
  <si>
    <t>Biochemistry &amp; Molecular Biology; Cell Biology</t>
  </si>
  <si>
    <t>Pronsato, L; Milanesi, L; Vasconsuelo, A; La Colla, A</t>
  </si>
  <si>
    <t>Testosterone modulates FoxO3a and p53-related genes to protect C2C12 skeletal muscle cells against apoptosis</t>
  </si>
  <si>
    <t>The loss of muscle mass and strength with aging, sarcopenia, is a prevalent condition among the elderly, associated with skeletal muscle dysfunction and enhanced muscle cell apoptosis. We have previously demonstrated that testosterone protects against H2O2-induced apoptosis in C2C12 muscle cells, at different levels: morphological, biochemical and molecular. Since we have observed that testosterone reduces p-p53 and maintains the inactive state of FoxO3a transcription factor, induced by H2O2, we analyzed if the hormone was exerting its antiapoptotic effect at transcriptional level, by modulating pro and antiapoptotic genes associated to them. We detected the upregulation of the proapoptotic genes Puma, PERP and Bim, and MDM2 in response to H2O2 at different periods of the apoptotic process, and the downregulation of the antiapoptotic gene Bcl-2, whereas testosterone was able to modulate and counteract H2O2 effects. Furthermore, ERK and JNK kinases have been demonstrated to be linked to FoxO3a phosphorylation and thus its subcellular distribution. This work show some transcription level components, upstream of the classical apoptotic pathway, that are activated during oxidative stress and that are points where testosterone exerts its protective action against apoptosis, exposing some of the puzzle pieces of the intricate network that aged skeletal muscle apoptosis represents.</t>
  </si>
  <si>
    <t>STEROIDS</t>
  </si>
  <si>
    <t>Apoptosis; Testosterone; Skeletal muscle; p53-Regulated genes; FoxO3a</t>
  </si>
  <si>
    <t>TUMOR-SUPPRESSOR P53; SIGNALING PATHWAYS; HYDROGEN-PEROXIDE; BCL-2 FAMILY; BH3 DOMAINS; ACTIVATION; SURVIVAL; DEATH; DIFFERENTIATION; EXPRESSION</t>
  </si>
  <si>
    <t>[Pronsato, Lucia; Milanesi, Lorena; Vasconsuelo, Andrea; La Colla, Anabela] INBIOSUR CONICET UNS, Inst Invest Biol &amp; Biomed Sur, RA-8000 Bahia Blanca, Buenos Aires, Argentina</t>
  </si>
  <si>
    <t>milanesi@criba.edu.ar</t>
  </si>
  <si>
    <t>ELSEVIER SCIENCE INC</t>
  </si>
  <si>
    <t>10.1016/j.steroids.2017.05.012</t>
  </si>
  <si>
    <t>http://dx.doi.org/10.1016/j.steroids.2017.05.012</t>
  </si>
  <si>
    <t>Biochemistry &amp; Molecular Biology; Endocrinology &amp; Metabolism</t>
  </si>
  <si>
    <t>Jardim, JR; Stirbulov, R; Moreno, D; Zabert, G; Lopez-Varela, MV; de Oca, MM</t>
  </si>
  <si>
    <t>Respiratory medication use in primary care among COPD subjects in four Latin American countries</t>
  </si>
  <si>
    <t>OBJECTIVES: To assess respiratory medications used, factors predicting treatment and patterns of corticosteroid (CS) use in primary care in Latin America among chronic obstructive pulmonary disease (COPD) patients. METHODS: COPD was defined as post-bronchodilator forced expiratory volume in 1 s/forced vital capacity (FEV1/FVC) &lt; 0.70 or previous medical diagnosis. To determine factors associated with respiratory medication use, crude and adjusted Poisson regression models were performed. RESULTS: Of 1743 patients interviewed, 1540 completed spirometry, 309 had COPD (FEV1/FVC&lt;0.70) and 102 had a prior diagnosis of COPD. Among spirometrydefined COPD patients, 36.6% used respiratory medications: bronchodilators (BD) 24.9%, CS 13.3%, BD+CS 15.2%. In those with a previous diagnosis, 79.4% used respiratory medications: BD 64.7%, CS 37.6%, BD-i-CS 25.6%. A total of 81/102 (79%) patients with prior diagnosis were using CS despite not having airway obstruction or exacerbation. In spirometry-defined COPD, dyspnoea (OR 2.09, 95%CI 1.133.87), severe airway obstruction (OR 3.36, 95 %CI 1.40-8.03) and exacerbation in the past year (OR 5.52, 95%CI 2.19-13.89) were associated with increased respiratory medication use. Among those with a previous diagnosis, use of respiratory medications was associated with cough (OR 5.31, 95%CI 1.28-22.12), severe airway obstruction (OR 29.50, 95%CI 3.18273.30) and fewer years of schooling (OR 0.12, 95%CI 0.03-0.52). CONCLUSIONS: In the primary care setting, under treatment is frequent in spirometry-defined COPD patients, and there is increased use of CS (overtreatment) in patients with a previous diagnosis of COPD.</t>
  </si>
  <si>
    <t>INTERNATIONAL JOURNAL OF TUBERCULOSIS AND LUNG DISEASE</t>
  </si>
  <si>
    <t>case finding; COPD; PUMA; primary care; treatment</t>
  </si>
  <si>
    <t>OBSTRUCTIVE PULMONARY-DISEASE; INHALED CORTICOSTEROIDS; CLINICAL-PRACTICE; REAL-LIFE; GUIDELINES; UNDERDIAGNOSIS; UNDERTREATMENT; DETERMINANTS; PREVALENCE; SPIROMETRY</t>
  </si>
  <si>
    <t>[Jardim, J. R.] Univ Fed Sao Paulo, Sao Paulo, Brazil; [Stirbulov, R.] Fac Med Sci Santa Casa Sao Paulo, Sao Paulo, SP, Brazil; [Moreno, D.] Cent Univ Venezuela, Fac Med, Caracas, Venezuela; [Zabert, G.] Univ Comahue, Fac Ciencias Med, Comahue, Rio Negro, Argentina; [Lopez-Varela, M. V.] Univ Republica, Hosp Maciel Montevideo, Montevideo, Uruguay; [Montes de Oca, M.] Cent Univ Venezuela, Hosp Univ Caracas, Caracas, Venezuela</t>
  </si>
  <si>
    <t>Universidade Federal de Sao Paulo (UNIFESP); University of Central Venezuela; Universidad Nacional del Comahue; Universidad de la Republica, Uruguay; University of Central Venezuela</t>
  </si>
  <si>
    <t>jardimpneumo@gmail.com</t>
  </si>
  <si>
    <t>INT UNION AGAINST TUBERCULOSIS LUNG DISEASE (I U A T L D)</t>
  </si>
  <si>
    <t>INT J TUBERC LUNG D</t>
  </si>
  <si>
    <t>10.5588/ijtld.16.0633</t>
  </si>
  <si>
    <t>http://dx.doi.org/10.5588/ijtld.16.0633</t>
  </si>
  <si>
    <t>Infectious Diseases; Respiratory System</t>
  </si>
  <si>
    <t>de Oca, MM; Varela, MVL; Laucho-Contreras, ME; Casas, A; Schiavi, E; Rey, A; Silva, A</t>
  </si>
  <si>
    <t>Classification of patients with chronic obstructive pulmonary disease according to the Latin American Thoracic Association (ALAT) staging systems and the global initiative for chronic obstructive pulmonary disease (GOLD)</t>
  </si>
  <si>
    <t>Introduction: Several classification systems use different criteria when assessing COPD stages. The objective of this study was to compare the prevalence and distribution of COPD stagesusing Global initiative for chronic Obstructive Lung Disease (GOLD) recommendationsand Latin American Thoracic Association (ALAT) guidelinesin a primary-care population. Methods: Subjects attending routine primary care visits, &gt;= 40 years of age, current or former smokers or exposed to biomass, completed a questionnaire and performed spirometry. COPD was defined as post-bronchodilator FEV1/FVC &lt;0.70 and categorised according to GOLD-2013 criteria and ALAT-2014 guideline. The BODEx index was used to assess the prognostic value of the stratification systems. Results: A total of 1743 subjects completed the interview, 1540 performed acceptable spirometry. COPD prevalence according GOLD-2013 was 20.1% and had a U-shaped stage distribution (group A: 9.3%, B: 4.3%, C: 2.0%, D: 4.6%). According to ALAT, prevalence was 19.7% with a bell-shaped stage distribution (mild: 2.9%, moderate: 9%, severe: 5.4%, very-severe: 2.7%). Approximately 73% of patients were stratified as moderate (45.4%) or severe (27.3%) by ALAT guidelines, whereas using GOLD-2013 criteria the majority of subjects (approximately 69%) were in group A (46.3%) or group B (22.7%). BODE index score increased as COPD worsened according to ALAT stratification. This is not observed with GOLD2013 criteria (similar values for B and C groups). Conclusions: Disease stages differ under ALAT and GOLD-2013 criteria. ALAT identified a greater proportion of COPD subjects in the moderate and severe categories compared with GOLD-2013, where the majority were categorised in group A. Future evaluation of the ALAT classification should address its predictive ability in terms of hospitalizations and mortality. (C) 2016 SEPAR. Published by Elsevier Espana, S.L.U. All rights reserved.</t>
  </si>
  <si>
    <t>ARCHIVOS DE BRONCONEUMOLOGIA</t>
  </si>
  <si>
    <t>Chronic obstructive pulmonary disease; Global initiative for chronic obstructive; lung disease; Latin American Thoracic Association; Primary care</t>
  </si>
  <si>
    <t>PRIMARY-CARE; COPD; GUIDELINES; SEVERITY; COHORT; COUNTRIES; INDEX; PUMA</t>
  </si>
  <si>
    <t>[Montes de Oca, Maria; Eugenia Laucho-Contreras, Maria] Cent Univ Venezuela, Hosp Univ Caracas, Fac Med, Serv Neumol, Caracas, Venezuela; [Varela, Maria Victorina Lopez; Casas, Alejandro] Univ Republica, Hosp Maciel, Fac Med, Montevideo, Uruguay; [Casas, Alejandro] Fdn Neumol Colombiana, Bogota, Colombia; [Schiavi, Eduardo] Hosp Rehabil Resp Marta Ferrer, Buenos Aires, DF, Argentina; [Silva, Alejandra] AstraZeneca Med Affairs, Caracas, Venezuela</t>
  </si>
  <si>
    <t>ELSEVIER DOYMA SL</t>
  </si>
  <si>
    <t>ARCH BRONCONEUMOL</t>
  </si>
  <si>
    <t>10.1016/j.arbres.2016.08.015</t>
  </si>
  <si>
    <t>http://dx.doi.org/10.1016/j.arbres.2016.08.015</t>
  </si>
  <si>
    <t>de Oca, MM; Zabert, G; Moreno, D; Laucho-Contreras, ME; Varela, MVL; Surmont, F</t>
  </si>
  <si>
    <t>Smoke, Biomass Exposure, and COPD Risk in the Primary Care Setting: The PUMA Study</t>
  </si>
  <si>
    <t>BACKGROUND: The evidence indicates that risk factors other than smoking are important in the development of COPD. It has been postulated that less traditional risk factors (eg, exposure to coal and/or biomass smoke) may interact with smoking to further increase COPD risk. This analysis evaluated the effect of exposure to biomass and smoking on COPD risk in a primary care setting in Latin America. METHODS: Subjects attending routine primary care visits, &gt;= 40 y old, who were current or former smokers or were exposed to biomass smoke, completed a questionnaire and performed spirometry. COPD was defined as post-bronchodilator FEV1/FVC &lt; 0.70 and the lower limit of normal. Smoking was defined by pack-years (&lt; 20, 20-30, or &gt; 30), and biomass exposure was defined as an exposure to coal or wood (for heating, cooking, or both) for &gt; 10 y. RESULTS: One thousand seven hundred forty-three individuals completed the questionnaire, and 1,540 performed spirometry. Irrespective of COPD definition, approximately 40% of COPD subjects reported exposure to biomass versus 30% of those without COPD. A higher proportion of COPD subjects (post-bronchodilator FEV1/FVC &lt; 0.70) than those without COPD smoked &gt; 30 pack-years (66% vs 39%); similar results were found with the lower limit of normal definition. Analysis of exposure to biomass &gt; 10 y plus smoking &gt; 20 pack-years (reference was no exposure) found that tobacco smoking (crude odds ratio [OR] 4.50, 95% CI 2.73-7.41; adjusted OR 3.30, 95% CI 1.93-5.63) and biomass exposure (crude OR 3.66, 95% CI 2.00-6.73; adjusted OR 2.28, 95% CI 1.18-4.41) were risk factors for COPD, with smoking a possible confounder for the association between biomass and COPD (post-bronchodilator FEV1/FVC &lt; 0.70); similar results were found with the lower limit of normal definition. CONCLUSIONS: Subjects with COPD from primary care had a higher exposure to biomass and smoking compared with non-COPD subjects. Smoking and biomass are both risk factors for COPD, but they do not appear to have an additive effect.</t>
  </si>
  <si>
    <t>RESPIRATORY CARE</t>
  </si>
  <si>
    <t>COPD; smoke; biomass exposure; primary care</t>
  </si>
  <si>
    <t>OBSTRUCTIVE PULMONARY-DISEASE; LATIN-AMERICAN CITIES; INDOOR AIR-POLLUTION; GLOBAL BURDEN; NEVER-SMOKERS; PREVALENCE; HEALTH; INDIVIDUALS; COUNTRIES; BOLD</t>
  </si>
  <si>
    <t>[Montes de Oca, Maria; Laucho-Contreras, Maria E.] Univ Cent Venezuela, Fac Med, Hosp Univ Caracas, Serv Neumonol, Caracas, Venezuela; [Zabert, Gustavo] Univ Comahue, Fac Ciencias Med, Viedma, Rio Negro, Argentina; [Lopez Varela, Maria Victorina] Univ Republica, Hosp Maciel, Fac Med, Montevideo, Uruguay; [Surmont, Filip] AstraZeneca Latin Amer, Med Affairs, Miami, FL USA</t>
  </si>
  <si>
    <t>University of Central Venezuela; Universidad Nacional del Comahue; Universidad de la Republica, Uruguay</t>
  </si>
  <si>
    <t>DAEDALUS ENTERPRISES INC</t>
  </si>
  <si>
    <t>RESP CARE</t>
  </si>
  <si>
    <t>10.4187/respcare.05440</t>
  </si>
  <si>
    <t>http://dx.doi.org/10.4187/respcare.05440</t>
  </si>
  <si>
    <t>Llanos, R; Llanos, MB; Travaini, A</t>
  </si>
  <si>
    <t>WHAT DO YOU SEE WHEN YOU LOOK AT ME? THE COUGAR (Puma concolor) AND ITS REPRESENTATION IN THE PRINT MEDIA OF ARGENTINE PATAGONIA</t>
  </si>
  <si>
    <t>The cougar (Puma concolor) is the largest carnivore of Patagonia and its regional persecution is relentless. Farmers consider it as one of the top predators, responsible for great economic loss. The conflict has worsened in recent years and the image of cougars as a harmful species or a pest has increased. Media coverage of the conflict can influence people's perception about the cougar and help consolidate certain representations of the species. In turn, they can endorse or legitimize the established hunting practices that threaten its conservation. The aim of this work was to identify one of the modes by which Patagonian press media is building cougar images. For this, we have followed Teum Van Dijk's studies on discourse analysis. The informative corpus is composed by 68 journal notes about the cougar, extracted from 11 Patagonian newspapers between 2000 and 2013. We have recognized here the four Van Dijk's mechanisms allowing the construction of a bipolar image: a positive 'us' (men in this case) and a negative 'them' (cougars), where the first one is described positively and the second negatively.</t>
  </si>
  <si>
    <t>INTERCIENCIA</t>
  </si>
  <si>
    <t>FOOD-HABITS; FELIS-CONCOLOR; CONSERVATION; ECOLOGY</t>
  </si>
  <si>
    <t>[Llanos, Romina] Univ Nacl Patagonia San Juan Bosco, Ciencias Biol, Buenos Aires, DF, Argentina; [Llanos, Romina] CENPAT CONICET, Blvd Brown 2915,CP U-9120-ACD, Puerto Madryn, Argentina; [Belen Llanos, Maria] Univ Nacl Comahue, Comunicac Social, Buenos Aires, DF, Argentina; [Belen Llanos, Maria] Ctr Educ Media 1, Provincia De Rio Negro, Argentina; [Travaini, Alejandro] Univ Buenos Aires, Ciencias Biol, RA-1053 Buenos Aires, DF, Argentina; [Travaini, Alejandro] Univ Autonoma Madrid, Ciencias Biol Ambiental, E-28049 Madrid, Spain; [Travaini, Alejandro] Univ Nacl Patagonia Austral, Ctr Invest Puerto Deseado, Buenos Aires, DF, Argentina</t>
  </si>
  <si>
    <t>Universidad Nacional de la Patagonia San Juan Bosco; Centro Nacional Patagonico (CENPAT); Consejo Nacional de Investigaciones Cientificas y Tecnicas (CONICET); Universidad Nacional del Comahue; University of Buenos Aires; Autonomous University of Madrid</t>
  </si>
  <si>
    <t>Zanón-Martínez, JI; Kelly, MJ; Mesa-Cruz, JB; Sarasola, JH; DeHart, C; Travaini, A</t>
  </si>
  <si>
    <t>Density and activity patterns of pumas in hunted and non-hunted areas in central Argentina</t>
  </si>
  <si>
    <t>Context. Hunting has demographic effects on large and medium carnivores, causing population reductions and even extinctions worldwide. Yet, there is little information on carnivore demographic parameters and spatial and temporal land-use patterns in areas experiencing sport hunting, thus hindering effective conservation plans for such areas. Aims. We estimated densities and determined activity patterns of pumas (Puma concolor) from camera-trapping surveys in a protected area and in a game reserve with sport hunting, in the Calden forest of central Argentina. Methods. We used both non-spatial and spatial mark-resight techniques to estimate and compare puma densities and we used kernel-density estimation (KDE) techniques to analyse and compare puma activity patterns between study sites. Key results. Puma densities estimated from spatial models were lower than densities estimated from non-spatial mark-resight techniques. However, estimated density of pumas in the protected area was always higher (range = 4.89-9.32 per 100 km(2)) than in the game reserve (range = 0.52-1.98 per 100 km(2)), regardless of the estimation technique used. Trapping rates for large mammal prey were similar across sites. Pumas exhibited more nocturnal behaviour and high activity peaks at 0600 hours and 1100 hours in the hunted game reserve, whereas puma activity was spread more evenly around the clock in the protected area. Conclusions. The higher puma densities in the protected area reflect the potential for such areas to function as refugia in a human-dominated landscape. However, the game reserve had a lower puma density than the protected area despite high trap rates of large prey, indicating that these areas may function as attractive sinks. Implications. Our results could indicate that puma sport hunting in the Calden forest should be managed at a metapopulation, regional level, and include both no-hunting areas (protected area, as potential sources) and hunting areas (game reserves, as potential sinks). Considering that our study areas were small and that this was an unreplicated study, we urge more research to be conducted, so as to determine whether sport hunting is compatible with puma conservation in the region.</t>
  </si>
  <si>
    <t>WILDLIFE RESEARCH</t>
  </si>
  <si>
    <t>Calden forest; camera surveys; hunting; mark-resight; population density; Puma concolor</t>
  </si>
  <si>
    <t>MARK-RESIGHT MODELS; CARNIVORE MANAGEMENT; CAMERA-TRAP; COUGAR DEMOGRAPHY; CAPTURE-RECAPTURE; HABITAT USE; POPULATIONS; ABUNDANCE; CONFLICT; CONCOLOR</t>
  </si>
  <si>
    <t>[Zanon-Martinez, Juan I.; Sarasola, Jose H.] Consejo Nacl Invest Cient &amp; Tecn, CECARA, Inst Ciencias Tierra &amp; Ambientales Pampa INCITAP, Ave Uruguay 151, RA-6300 Santa Rosa, La Pampa, Argentina; [Zanon-Martinez, Juan I.; Sarasola, Jose H.] Univ Nacl La Pampa UNLPam, Ave Uruguay 151, RA-6300 Santa Rosa, La Pampa, Argentina; [Kelly, Marcella J.; Bernardo Mesa-Cruz, J.; DeHart, Clark] Virginia Tech, Dept Fish &amp; Wildlife Conservat, 146 Cheatham Hall, Blacksburg, VA 24061 USA; [Travaini, Alejandro] Univ Nacl Patagonia Austral, CONICET, Ctr Invest Puerto Deseado, CC 238,Ave Prefectura Naval S-N, RA-9050 Puerto Deseado, Santa Cruz, Argentina</t>
  </si>
  <si>
    <t>Consejo Nacional de Investigaciones Cientificas y Tecnicas (CONICET); Virginia Polytechnic Institute &amp; State University; Consejo Nacional de Investigaciones Cientificas y Tecnicas (CONICET); Universidad Nacional de la Patagonia San Juan Bosco</t>
  </si>
  <si>
    <t>WILDLIFE RES</t>
  </si>
  <si>
    <t>10.1071/WR16056</t>
  </si>
  <si>
    <t>http://dx.doi.org/10.1071/WR16056</t>
  </si>
  <si>
    <t>Llanos, RP; Andrade, A; Ibiricu, LM; Carrera, M</t>
  </si>
  <si>
    <t>This manuscript describes the mandibular muscles of the puma (Puma concolor), a widely sparse American carnivorous mammal. The muscles on the right and left side of the head of three specimens -two adult males and one young female-were dissected and photographed. This study increases our knowledge on the mandibular soft tissue and adds important anatomical information to the poorly known and documented musculature of this felid, the largest of the subfamily Felinae.</t>
  </si>
  <si>
    <t>SEP-DEC</t>
  </si>
  <si>
    <t>ACTA BIOLOGICA COLOMBIANA</t>
  </si>
  <si>
    <t>mandible; musculature; origin and insertion; Puma</t>
  </si>
  <si>
    <t>EVOLUTION</t>
  </si>
  <si>
    <t>[Paola Llanos, Romina; Andrade, Analia] Ctr Nacl Patagon CENPAT CONICET, Inst Patagon Ciencias Sociales &amp; Humanas, Bvd Brown 2915, Puerto Madryn, Argentina; [Manuel Ibiricu, Lucio] Ctr Nacl Patagon CENPAT CONICET, Inst Patagon Geol &amp; Paleontol, Bvd Brown 2915, Puerto Madryn, Argentina; [Carrera, Marcelo] Univ Nacl Patagonia San Juan Bosco, Fac Ciencias Nat, Catedra Mastozool, Bvd Brown 3051, Puerto Madryn, Argentina; [Carrera, Marcelo] Univ Nacl Patagonia San Juan Bosco, Fac Ciencias Nat, Catedra Anat Sistemat &amp; Aplicada Mamiferos, Bvd Brown 3051, Puerto Madryn, Argentina</t>
  </si>
  <si>
    <t>Centro Nacional Patagonico (CENPAT); Consejo Nacional de Investigaciones Cientificas y Tecnicas (CONICET); Centro Nacional Patagonico (CENPAT); Consejo Nacional de Investigaciones Cientificas y Tecnicas (CONICET); Universidad Nacional de la Patagonia San Juan Bosco; Universidad Nacional de la Patagonia San Juan Bosco</t>
  </si>
  <si>
    <t>UNIV NAC COLOMBIA, FAC CIENCIAS, DEPT BIOL</t>
  </si>
  <si>
    <t>ACTA BIOL COLOMB</t>
  </si>
  <si>
    <t>10.15446/abc.v21n3.52938</t>
  </si>
  <si>
    <t>http://dx.doi.org/10.15446/abc.v21n3.52938</t>
  </si>
  <si>
    <t>Plant Sciences; Zoology</t>
  </si>
  <si>
    <t>Martínez, JIZ; Santillán, MA; Sarasola, JH; Travaini, A</t>
  </si>
  <si>
    <t>A native top predator relies on exotic prey inside a protected area: The puma and the introduced ungulates in Central Argentina</t>
  </si>
  <si>
    <t>Top predators play an important role to preserving healthy and functional ecosystems. Predatory interactions among generalist predators and native prey may be altered due to occurrence and availability of introduced prey species. These interactions seldom receive attention in biodiversity conservation, particularly when establishing protected area management guidelines. In this study we described puma (Puma concolor) diet in a protected area from central Argentina, where red deer (Cervus elaphus) and wild boar (Sus scrofa) were regionally introduced for game a hundred years ago. We aimed to evaluate if the puma effectively bases its diet on native prey species maintaining natural ecological interactions despite the occurrence and availability of these introduced prey species. We analyzed 83 puma scats in a landscape containing both native and introduced species susceptible to predation. Results indicate that puma diet was composed mostly by introduced species, which represented 80.8% of the total biomass consumed (Cervus elaphus 40.6%, Sus scrofa 39.4%, and Ovis aries 0.8%). Pumas mainly preyed on introduced ungulates in the protected area, where management guidelines do not account for puma-native prey interactions. We suggest implementation of management actions to reduce densities of these introduced ungulates to restore natural ecological interactions between the puma and native prey. (C) 2016 Elsevier Ltd. All rights reserved.</t>
  </si>
  <si>
    <t>Top predator; Puma diet; Puma concolor; Introduced species; Protected area management; Argentina</t>
  </si>
  <si>
    <t>FOOD-HABITS; CONSERVATION; CONCOLOR; DECLINE</t>
  </si>
  <si>
    <t>[Zanon Martinez, Juan Ignacio; Hernan Sarasola, Jose] Consejo Nacl Invest Cient &amp; Tecn, Inst Ciencias Tierra &amp; Ambientales La Pampa INCIT, Avda Uruguay 151, RA-6300 Santa Rosa, La Pampa, Argentina; [Zanon Martinez, Juan Ignacio; Angel Santillan, Miguel; Hernan Sarasola, Jose] Univ Nacl La Pampa, Ctr Estudio &amp; Conservac Aves Rapaces Argentina, Avda Uruguay 151, RA-6300 Santa Rosa, La Pampa, Argentina; [Angel Santillan, Miguel] Museo Hist Natl Prov La Pampa, Div Zool, Secretaria Cultura, Pellegrini 180, RA-6300 Santa Rosa, La Pampa, Argentina; [Travaini, Alejandro] Univ Nacl Patagonia Austral, Ctr Invest Puerto Deseado, CONICET, CC 238,Ave Prefectura Naval S-N, RA-9050 Puerto Deseado, Santa Cruz, Argentina</t>
  </si>
  <si>
    <t>Consejo Nacional de Investigaciones Cientificas y Tecnicas (CONICET); Consejo Nacional de Investigaciones Cientificas y Tecnicas (CONICET); Universidad Nacional de la Patagonia San Juan Bosco</t>
  </si>
  <si>
    <t>10.1016/j.jaridenv.2016.06.015</t>
  </si>
  <si>
    <t>http://dx.doi.org/10.1016/j.jaridenv.2016.06.015</t>
  </si>
  <si>
    <t>Quiroga, VA; Noss, AJ; Paviolo, A; Boaglio, GI; Di Bitetti, MS</t>
  </si>
  <si>
    <t>Puma density, habitat use and conflict with humans in the Argentine Chaco</t>
  </si>
  <si>
    <t>The puma Puma concolor is the most widely distributed felid in the Americas. Although it utilizes human modified landscapes, its extensive territorial requirements, trophic needs, and real or perceived threats to livestock render the puma susceptible to conflict with humans. Our objectives were to evaluate the population density, habitat use, and puma-human conflict in the Argentine Chaco. We conducted camera-trap surveys and interviews over a three-year period, at three sites with different levels of legal protection and with different ranch outpost and livestock densities: Copo National Park (1204 trap days, 24 stations, 17 interviews, national park, lowest ranch/livestock density), Aborigen Reserve (1993 trap days, 29 stations, 13 interviews, indigenous reserve, medium ranch/livestock density) and El Cantor (2129 trap days, 35 stations, 11 interviews, no protection, highest ranch/livestock density). Puma population density was low (&lt;1 individual/100 km(2)) and we found no significant differences in puma density across the three sites. Occupancy models show a positive relationship between puma detectability and the distances from vehicle roads. Legal protection status of the area does not positively affect puma density, probably due to the large edge effect, and weak law enforcement capacity at Copo National Park. Low density of pumas at the three sites could result primarily from retaliation killing of pumas by local ranchers in response to predation on goats. Pumas in the Chaco require effectively managed protected areas, regulation of wildlife hunting and livestock management practices to minimize depredation. (C) 2016 Elsevier GmbH. All rights reserved.</t>
  </si>
  <si>
    <t>Camera-trap; Hunting; Livestock; Occupancy</t>
  </si>
  <si>
    <t>JAGUAR PANTHERA-ONCA; CAPTURE-RECAPTURE; SYMPATRIC JAGUARS; ACTIVITY PATTERNS; NATIONAL-PARK; CAMERA TRAPS; CONCOLOR; ABUNDANCE; CARNIVORE; RESERVE</t>
  </si>
  <si>
    <t>[Quiroga, Veronica A.; Paviolo, Agustin; Di Bitetti, Mario S.] Consejo Nacl Invest Cient &amp; Tecn, IBS, Bertoni 85, RA-3370 Puerto Iguazu, Misiones, Argentina; [Quiroga, Veronica A.; Paviolo, Agustin; Di Bitetti, Mario S.] UNaM, Bertoni 85, RA-3370 Puerto Iguazu, Misiones, Argentina; [Quiroga, Veronica A.; Paviolo, Agustin; Di Bitetti, Mario S.] Asociac Civil Ctr Invest Bosque Atlantico CeIBA, Bertoni 85, RA-3370 Puerto Iguazu, Misiones, Argentina; [Noss, Andrew J.] Univ Florida, Dept Geog, 1405 NW 38th St, Gainesville, FL 32611 USA; [Boaglio, Gabriel I.] Univ Nacl Cordoba, IDEA, Ave Velez Sarsfield 299, RA-5000 Cordoba, Argentina; [Di Bitetti, Mario S.] UNAM, Fac Ciencias Forestales, Bertoni 124, RA-3380 Eldorado, Misiones, Argentina</t>
  </si>
  <si>
    <t>Consejo Nacional de Investigaciones Cientificas y Tecnicas (CONICET); State University System of Florida; University of Florida; National University of Cordoba</t>
  </si>
  <si>
    <t>veroquiroga@gmail.com; anoss@ufl.edu; paviolo4@gmail.com; gabrielboaglio@yahoo.com.ar; dibitetti@yahoo.com.ar</t>
  </si>
  <si>
    <t>10.1016/j.jnc.2016.02.004</t>
  </si>
  <si>
    <t>http://dx.doi.org/10.1016/j.jnc.2016.02.004</t>
  </si>
  <si>
    <t>Sarasola, JH; Zanón-Martínez, JI; Costán, AS; Ripple, WJ</t>
  </si>
  <si>
    <t>Hypercarnivorous apex predator could provide ecosystem services by dispersing seeds</t>
  </si>
  <si>
    <t>Large hypercarnivorous felids are recognized for their role as apex predators and hence as key elements in food webs and ecosystem functioning through competition and depredation. Here we show that cougars (Puma concolor), one of the largest and the most widely ranging apex felid predators with a strictly carnivorous diet, could also be effective secondary long distance seed dispersers, potentially establishing direct and non-herbivore mediated interactions with plant species at the bottom of the food web. Cougars accidently ingest and disseminate large amounts of seeds (31,678 seeds in 123 scats) of plant species initially consumed by their main prey, the Eared Dove Zenaida auriculata. The germination potential of seeds for the three plant species most abundantly found in cougar scats (19,570 seeds) was not significantly different from that observed in seeds obtained from dove gizzards, indicating that seed passage through cougar guts did not affect seed germination. Considering the estimated cougar density in our study area, dispersal of seeds by cougars could allow a mean, annual seed spread of similar to 5,000 seeds per km(2). Our results demonstrate that strictly carnivorous, felid predators could have broad and overlooked ecological functions related to ecosystem structuring and functioning.</t>
  </si>
  <si>
    <t>JAN 21</t>
  </si>
  <si>
    <t>BIRDS; COUGAR</t>
  </si>
  <si>
    <t>[Hernan Sarasola, Jose; Ignacio Zanon-Martinez, Juan; Silvina Costan, Andrea] Univ Nacl La Pampa, Fac Ciencias Exactas &amp; Nat, CECARA, Avda Uruguay 151, RA-6300 Santa Rosa, La Pampa, Argentina; [Hernan Sarasola, Jose; Ignacio Zanon-Martinez, Juan; Silvina Costan, Andrea] Consejo Nacl Invest Cient &amp; Tecn, Inst Ciencias Tierra &amp; Ambientales Pampa INCITAP, Avda Uruguay 151, RA-6300 Santa Rosa, La Pampa, Argentina; [Ripple, William J.] Oregon State Univ, Dept Forest Ecosyst &amp; Soc, Global Troph Cascades Program, Corvallis, OR 97331 USA</t>
  </si>
  <si>
    <t>Consejo Nacional de Investigaciones Cientificas y Tecnicas (CONICET); Oregon State University</t>
  </si>
  <si>
    <t>sarasola@exactas.unlpam.edu.ar</t>
  </si>
  <si>
    <t>10.1038/srep19647</t>
  </si>
  <si>
    <t>http://dx.doi.org/10.1038/srep19647</t>
  </si>
  <si>
    <t>Donadio, E; Buskirk, SW</t>
  </si>
  <si>
    <t>Whether large carnivores indirectly influence vegetation via prey behavior remains controversial because available evidence is largely correlational, and recent field experiments have found weak associations between risk experienced by prey and vegetative responses to herbivory. We combined observational data and a field experiment to test whether an ambush predator-the puma (Puma concolor)-affected the antipredator behavior of its primary ungulate prey-the vicuna (Vicugna vicugna)-which in turn had cascading effects on vegetation. We predicted that strong protective effects of pumas on vegetation would be most apparent in habitats where cover and terrain (i.e., physical complexity) facilitated the ambushing strategy of pumas. In 3 different habitats, we evaluated the relationships among predation risk, vicuna behavior, and-by deploying vicuna exclosures-vegetation structure and productivity. We also examined habitat-specific rates of vegetative regrowth. Risky habitats presented high physical complexity, a disproportionately large number of vicunas killed by pumas, and high relative abundance of pumas. In these habitats, vicunas displayed strong antipredator behaviors and exclosures did not affect vegetation, suggesting that pumas indirectly protected plants. Conversely, a safe habitat presented low structural complexity, a disproportionately low number of vicunas killed by pumas, and low relative abundance of pumas. Here, vicunas relaxed antipredator behaviors and exclosures had strong effects on vegetation. In 1 habitat deemed as risky, however, cascading effects were offset likely because water and nutrients were readily available to plants and regrowth was rapid. Our results show that large ambush carnivores can positively affect vegetation via nonconsumptive effects on their prey, and that these effects are habitat mediated. However, primary productivity modulated the strength of such effects, with high primary productivity dampening the observed cascading effects.</t>
  </si>
  <si>
    <t>community ecology; fear ecology; predation risk; puma; South American camelids; trophic cascades</t>
  </si>
  <si>
    <t>TROPHIC CASCADES; HUNTING MODE; YELLOWSTONE; BEHAVIOR; GUANACOS; FOOD; PRODUCTIVITY; HERBIVORES; ECOLOGY; VICUNAS</t>
  </si>
  <si>
    <t>[Donadio, Emiliano] Univ Wyoming, Program Ecol, 1000 E Univ Ave, Laramie, WY 82071 USA; Univ Wyoming, Dept Zool &amp; Physiol, 1000 E Univ Ave, Laramie, WY 82071 USA; [Donadio, Emiliano] CONICET Univ Nacl Comahue, INIBIOMA, RA-8371 Junin De Los Andes, Neuquen, Argentina</t>
  </si>
  <si>
    <t>University of Wyoming; University of Wyoming; Universidad Nacional del Comahue</t>
  </si>
  <si>
    <t>emiliano9donadio@gmail.com</t>
  </si>
  <si>
    <t>10.1093/jmammal/gyw020</t>
  </si>
  <si>
    <t>http://dx.doi.org/10.1093/jmammal/gyw020</t>
  </si>
  <si>
    <t>Caruso, N; Lucherini, M; Fortin, D; Casanave, EB</t>
  </si>
  <si>
    <t>The role that mammalian carnivores play in ecosystems can be deeply altered by human-driven habitat disturbance. While most carnivore species are negatively affected, the impact of habitat changes is expected to depend on their ecological flexibility. We aimed to identify key factors affecting the habitat use by four sympatric carnivore species in landscapes of central Argentina. Camera trapping surveys were carried out at 49 sites from 2011 to 2013. Each site was characterized by 12 habitat attributes, including human disturbance and fragmentation. Four landscape gradients were created from Principal Component Analysis and their influence on species-specific habitat use was studied using Generalized Linear Models. We recorded 74 events of Conepatus chinga, 546 of Pseudalopex gymnocercus, 193 of Leopardus geoffroyi and 45 of Puma concolor. We found that the gradient describing sites away from urban settlements and with low levels of disturbance had the strongest influence. L. geoffroyi was the only species responding significantly to the four gradients and showing a positive response to modified habitats, which could be favored by the low level of persecution by humans. P. concolor made stronger use of most preserved sites with low proportion of cropland, even though the species also used sites with an intermediate level of fragmentation. A more flexible use of space was found for C. chinga and P. gymnocercus. Our results demonstrate that the impact of human activities spans across this guild of carnivores and that species-specific responses appear to be mediated by ecological and behavioral attributes.</t>
  </si>
  <si>
    <t>CAT ONCIFELIS-GEOFFROYI; HABITAT SELECTION; CONEPATUS-CHINGA; HOME-RANGE; SPATIAL-ORGANIZATION; GRASSLAND RELICT; PAMPAS GRASSLAND; PUMA-CONCOLOR; FRAGMENTATION; FOREST</t>
  </si>
  <si>
    <t>[Caruso, Nicolas; Lucherini, Mauro; Casanave, Emma B.] Univ Nacl Sur, Dept Biol Bioquim &amp; Farm, Catedra Fisiol Anim, Grp Ecol Comportamental Mamiferos, RA-8000 Bahia Blanca, Buenos Aires, Argentina; [Caruso, Nicolas; Lucherini, Mauro] Consejo Nacl Invest Cient &amp; Tecn, RA-1033 Buenos Aires, DF, Argentina; [Fortin, Daniel] Univ Laval, Dept Biol, Quebec City, PQ G1K 7P4, Canada; [Fortin, Daniel] Univ Laval, Dept Biol, Ctr Etud Foret, Quebec City, PQ G1K 7P4, Canada; [Casanave, Emma B.] Univ Nacl Sur, Inst Ciencias Biol &amp; Biomed Sur INBIOSUR, RA-8000 Bahia Blanca, Buenos Aires, Argentina; [Casanave, Emma B.] Consejo Nacl Invest Cient &amp; Tecn, Bahia Blanca, Buenos Aires, Argentina</t>
  </si>
  <si>
    <t>National University of the South; Consejo Nacional de Investigaciones Cientificas y Tecnicas (CONICET); Laval University; Laval University; National University of the South; Consejo Nacional de Investigaciones Cientificas y Tecnicas (CONICET)</t>
  </si>
  <si>
    <t>10.1371/journal.pone.0150488</t>
  </si>
  <si>
    <t>http://dx.doi.org/10.1371/journal.pone.0150488</t>
  </si>
  <si>
    <t>Paviolo, A; De Angelo, C; Ferraz, KMPMB; Morato, RG; Pardo, JM; Srbek-Araujo, AC; Beisiegel, BD; Lima, F; Sana, D; da Silva, MX; Velázquez, MC; Cullen, L; Crawshaw, P; Jorge, MLSP; Galetti, PM; Di Bitetti, MS; de Paula, RC; Eizirik, E; Aide, TM; Cruz, P; Perilli, MLL; Souza, ASMC; Quiroga, V; Nakano, E; Pinto, FR; Fernández, S; Costa, S; Moraes, EA; Azevedo, F</t>
  </si>
  <si>
    <t>A biodiversity hotspot losing its top predator: The challenge of jaguar conservation in the Atlantic Forest of South America</t>
  </si>
  <si>
    <t>The jaguar is the top predator of the Atlantic Forest (AF), which is a highly threatened biodiversity hotspot that occurs in Brazil, Paraguay and Argentina. By combining data sets from 14 research groups across the region, we determine the population status of the jaguar and propose a spatial prioritization for conservation actions. About 85% of the jaguar's habitat in the AF has been lost and only 7% remains in good condition. Jaguars persist in around 2.8% of the region, and live in very low densities in most of the areas. The population of jaguars in the AF is probably lower than 300 individuals scattered in small sub-populations. We identified seven Jaguar Conservation Units (JCUs) and seven potential JCUs, and only three of these areas may have &gt;= 50 individuals. A connectivity analysis shows that most of the JCUs are isolated. Habitat loss and fragmentation were the major causes for jaguar decline, but human induced mortality is the main threat for the remaining population. We classified areas according to their contribution to jaguar conservation and we recommend management actions for each of them. The methodology in this study could be used for conservation planning of other carnivore species.</t>
  </si>
  <si>
    <t>PUMAS PUMA-CONCOLOR; SPECIES DISTRIBUTIONS; PANTHERA-ONCA; HABITAT FRAGMENTATION; PROTECTED AREAS; CAMERA-TRAPS; LANDSCAPE; POPULATIONS; CARNIVORES; DENSITY</t>
  </si>
  <si>
    <t>[Paviolo, Agustin; De Angelo, Carlos; Pardo, Julia Martinez; Di Bitetti, Mario S.; Cruz, Paula; Quiroga, Veronica] CONICET Univ Nacl Misiones UNaM, Inst Biol Subtrop, Bertoni 85,N3370AIA, Puerto Iguazu, Misiones, Argentina; [Paviolo, Agustin; De Angelo, Carlos; Pardo, Julia Martinez; Di Bitetti, Mario S.; Cruz, Paula; Quiroga, Veronica; Costa, Sebastian] Asociac Civil Ctr Invest Bosque Atlantico, Bertoni 85,N3370AIA, Puerto Iguazu, Misiones, Argentina; [Ferraz, Katia M. P. M. B.] Univ Sao Paulo, ESALQ, Dept Ciencias Florestais, Piracicaba, SP, Brazil; [Ferraz, Katia M. P. M. B.; Morato, Ronaldo G.; Sana, Denis; de Paula, Rogerio Cunha; Eizirik, Eduardo; Perilli, Miriam L. L.; Azevedo, Fernando] Inst Procarnivoros Atibaia, Av Horacio Neto 1030, BR-12954010 Atibaia, SP, Brazil; [Morato, Ronaldo G.; Crawshaw, Peter, Jr.] Ctr Nacl Pesquisa &amp; Conservacao Mamiferos Carnivo, Av Hisaichi Takebayashi 8600, BR-12946051 Atibaia, SP, Brazil; [Srbek-Araujo, Ana C.] UVV, Programa Posgrad Ecol Ecossistemas, Vila Velha, ES, Brazil; [Srbek-Araujo, Ana C.] Inst SerraDiCal Pesquisa &amp; Conservacao, Belo Horizonte, MG, Brazil; [Beisiegel, Beatriz de Mello] Floresta Nacl Capao Bonito ICMBio, Capao Bonito, SP, Brazil; [Lima, Fernando; Cullen, Laury] IPE, Nazare Paulista, SP, Brazil; [Lima, Fernando] Univ Estadual Paulista UNESP, Inst Biociencias, Programa Posgrad Ecol &amp; Biodiversidade, Rio Claro, SP, Brazil; [Sana, Denis] PPG Ecol UFRGS, Porto Alegre, RS, Brazil; [da Silva, Marina Xavier] Projeto Carnivoros Iguacu, Parque Nacl Iguacu ICMBio,Rodovia BR 469 Km 22,5, Foz Do Iguacu, PR, Brazil; [Velazquez, Myriam C.; Pinto, Fredy Ramirez; Fernandez, Sixto] Fdn Moises Bertoni, Asuncion, Paraguay; [Jorge, Maria Luisa S. P.] Vanderbilt Univ, 221 Kirkland Hall, Nashville, TN 37235 USA; [Galetti, Pedro M.; Souza, Andiara S. M. C.] Univ Fed Sao Carlos, Dept Genet &amp; Evolucao, Sao Carlos, SP, Brazil; [Di Bitetti, Mario S.] Univ Nacl Misiones UNaM, Fac Ciencias Forest, Posadas, Misiones, Argentina; [Eizirik, Eduardo] Pontificia Univ Catolica Rio Grande do Sul, Fac Biociencias, Porto Alegre, RS, Brazil; [Aide, T. Mitchell] Univ Puerto Rico, Dept Biol, San Juan, PR 00936 USA; [Perilli, Miriam L. L.] Univ Fed Vicosa, Programa Posgrad Ecol, Vicosa, MG, Brazil; [Nakano, Eduardo] Inst Pesquisas Cananeia, Cananeia, SP, Brazil; [Costa, Sebastian] Inst Nacl Med Trop, Puerto Iguazu, Argentina; [Moraes, Edsel A., Jr.] Biotrop Inst Pesquisa, Belo Horizonte, MG, Brazil; [Azevedo, Fernando] Univ Fed Sao Joao Del Rei, Dept Ciencias Nat, Sao Joao Del Rei, MG, Brazil</t>
  </si>
  <si>
    <t>Universidade de Sao Paulo; Centro Universitario Vila Velha; Universidade Estadual Paulista; Vanderbilt University; Universidade Federal de Sao Carlos; Pontificia Universidade Catolica Do Rio Grande Do Sul; University of Puerto Rico; University of Puerto Rico Medical Sciences Campus; Universidade Federal de Vicosa; Universidade Federal de Sao Joao del-Rei</t>
  </si>
  <si>
    <t>paviolo4@gmail.com</t>
  </si>
  <si>
    <t>10.1038/srep37147</t>
  </si>
  <si>
    <t>http://dx.doi.org/10.1038/srep37147</t>
  </si>
  <si>
    <t>Villavicencio, C; Schiaffino, S; Diaz-Pace, JA; Monteserin, A</t>
  </si>
  <si>
    <t>PUMAS-GR: A Negotiation-Based Group Recommendation System for Movies</t>
  </si>
  <si>
    <t>Providing recommendations to groups of users has become popular in many applications today. Although several group recommendation techniques exist, the generation of items that satisfy all group members in an even way still remains a challenge. To this end, we have developed a multi-agent approach called PUMAS-GR that relies on negotiation techniques to improve group recommendations. We applied PUMAS-GR to the movies domain, and used the monotonic concession protocol to reach a consensus on the movies proposed to a group.</t>
  </si>
  <si>
    <t>ADVANCES IN PRACTICAL APPLICATIONS OF SCALABLE MULTI-AGENT SYSTEMS: THE PAAMS COLLECTION</t>
  </si>
  <si>
    <t>Proceedings Paper</t>
  </si>
  <si>
    <t>[Villavicencio, Christian; Schiaffino, Silvia; Andres Diaz-Pace, Jorge; Monteserin, Ariel] UNCPBA, CONICET, ISISTAN, Campus Univ, Tandil, Argentina</t>
  </si>
  <si>
    <t>silvia.schiaffino@isistan.unicen.edu.ar</t>
  </si>
  <si>
    <t>SPRINGER-VERLAG BERLIN</t>
  </si>
  <si>
    <t>LECT NOTES ARTIF INT</t>
  </si>
  <si>
    <t>10.1007/978-3-319-39324-7_34</t>
  </si>
  <si>
    <t>http://dx.doi.org/10.1007/978-3-319-39324-7_34</t>
  </si>
  <si>
    <t>Computer Science, Artificial Intelligence; Computer Science, Information Systems; Computer Science, Theory &amp; Methods</t>
  </si>
  <si>
    <t>Conference Proceedings Citation Index - Science (CPCI-S)</t>
  </si>
  <si>
    <t>Computer Science</t>
  </si>
  <si>
    <t>Jardim, J; Stirvulov, R; Moreno, D; Zabert, G; Varela, ML; De Oca, MM</t>
  </si>
  <si>
    <t>Respiratory Medication Use In Primary Care Of Four Latin American Countries: The Puma Study</t>
  </si>
  <si>
    <t>[Jardim, J.] Univ Fed Sao Paulo, Sao Pablo, Brazil; [Stirvulov, R.] Fac Med Sci Santa Casa Sao Paulo, Sao Pablo, Brazil; [Moreno, D.] Cent Univ Venezuela, Fac Med, Caracas, Venezuela; [Zabert, G.] Univ Comahue, Fac Ciencias Med, Cipolletti, Rio Negro, Argentina; [Lopez Varela, M.] Univ Republica, Hosp Maciel, Montevideo, Uruguay; [Montes De Oca, M.] Hosp Univ Caracas, Caracas, Venezuela</t>
  </si>
  <si>
    <t>Universidade Federal de Sao Paulo (UNIFESP); University of Central Venezuela; Universidad Nacional del Comahue; Universidad de la Republica, Uruguay</t>
  </si>
  <si>
    <t>valentina.diboscio@astrazeneca.com</t>
  </si>
  <si>
    <t>De Oca, MM; Varela, ML; Rey, A; Herrera, AC; Stirvulov, R; Di Boscio, V</t>
  </si>
  <si>
    <t>Developing A Simple Screening Tool For Detecting COPD In Primary Care Setting: The Puma Study</t>
  </si>
  <si>
    <t>[Montes De Oca, M.] Hosp Univ Caracas, Caracas, Venezuela; [Lopez Varela, M.; Rey, A.] Univ Republica, Hosp Maciel, Montevideo, Uruguay; [Casas Herrera, A.] Fdn Neumol Colombiana, Bogota, Colombia; [Stirvulov, R.] Fac Med Sci Santa Casa Sao Paulo, Sao Pablo, Brazil; [Di Boscio, V.] AstraZeneca Latin Amer, Buenos Aires, DF, Argentina</t>
  </si>
  <si>
    <t>Universidad de la Republica, Uruguay</t>
  </si>
  <si>
    <t>Herrera, AC; Jardim, J; De Oca, MM; Varela, ML; Schiavi, E; Aguirre, C</t>
  </si>
  <si>
    <t>Factors Associated With COPD Underdiagnosis In A High-Risk Primary Care Population: The Puma Study</t>
  </si>
  <si>
    <t>[Casas Herrera, A.; Aguirre, C.] Fdn Neumol Colombiana, Bogota, Colombia; [Jardim, J.] Univ Fed Sao Paulo, Sao Pablo, Brazil; [Montes De Oca, M.] Hosp Univ Caracas, Caracas, Venezuela; [Lopez Varela, M.] Univ Republica, Hosp Maciel, Montevideo, Uruguay; [Schiavi, E.] Hosp Rehabil Resp Maria Ferrer, Buenos Aires, DF, Argentina</t>
  </si>
  <si>
    <t>Universidade Federal de Sao Paulo (UNIFESP); Universidad de la Republica, Uruguay</t>
  </si>
  <si>
    <t>da Silva, LG; de Oliveira, TG; Kasper, CB; Cherem, JJ; Moraes, EA; Paviolo, A; Eizirik, E</t>
  </si>
  <si>
    <t>Biogeography of polymorphic phenotypes: Mapping and ecological modelling of coat colour variants in an elusive Neotropical cat, the jaguarundi (Puma yagouaroundi)</t>
  </si>
  <si>
    <t>The jaguarundi Puma yagouaroundi is a small Neotropical cat that presents two main coloration phenotypes (grey/dark vs. reddish). Although these coat colour variants have been known for decades, and historically speculated to be associated with different habitats, their exact geographical distribution has never been mapped. Moreover, their association to different habitats has so far not been tested statistically, so that their ecological relevance with respect to varying environmental features remains unknown. Based on 566 location records encompassing the entire historical range of the species obtained from camera-traps, captures and skins held in scientific collections, we produced suitability models for both jaguarundi phenotypes using maximum entropy algorithms of niche modelling. The frequency of grey/dark jaguarundis is c. 80%, whereas reddish animals represent c. 20% of our overall sample set. However, there were marked differences in these frequencies across regions. Although the spatial distribution of grey/dark animals did not depart substantially from random expectations (as it encompassed the whole species range), the occurrence of the ancestral reddish form was strongly and significantly non-random. In spite of their broad distribution across multiple habitats, grey/dark animals were significantly associated with moist and dense forests, whereas reddish forms were associated with dry and open areas such as deserts and xeric landscapes. Furthermore, there were clear spatial differences in the suitability models generated for these coat colour phenotypes. We also employed the distribution models to investigate whether particular environmental predictors could explain these different distributions. Predictors related to moisture were especially influential on the differences between the grey/dark and reddish models, and demonstrate an effect of natural selection on coloration traits, suggesting that a complex interplay of different ecological processes regulates this system over evolutionary time.</t>
  </si>
  <si>
    <t>JOURNAL OF ZOOLOGY</t>
  </si>
  <si>
    <t>melanism; polymorphism; distribution models; coloration phenotypes; jaguarondi; Puma yagouaroundi</t>
  </si>
  <si>
    <t>SPECIES DISTRIBUTIONS; NATURAL-SELECTION; MELANISM; LEOPARDS; PROVIDE; MAXENT</t>
  </si>
  <si>
    <t>[da Silva, L. G.; Eizirik, E.] Pontificia Univ Catolica Rio Grande do Sul, Fac Biociencias, Lab Biol Genom &amp; Mol, Porto Alegre, RS, Brazil; [de Oliveira, T. G.] Univ Estadual Maranhao, Dept Biol, Sao Luis, MA, Brazil; [Kasper, C. B.] Univ Fed Pampa UNIPAMPA, Sao Gabriel, RS, Brazil; [Cherem, J. J.] Caipora Cooperat, Florianopolis, SC, Brazil; [Moraes, E. A., Jr.] Inst Biotrop, Diamantina, MG, Brazil; [Paviolo, A.] Univ Nacl Misiones, Inst Biol Subtrop, CONICET, Puerto Iguazu, Misiones, Argentina; [de Oliveira, T. G.; Eizirik, E.] Inst Procarnivoros, Atibaia, SP, Brazil</t>
  </si>
  <si>
    <t>Pontificia Universidade Catolica Do Rio Grande Do Sul; Universidade Estadual do Maranhao; Universidade Federal do Pampa; Consejo Nacional de Investigaciones Cientificas y Tecnicas (CONICET)</t>
  </si>
  <si>
    <t>lucas_gonc@yahoo.com.br; eduardo.eizirik@pucrs.br</t>
  </si>
  <si>
    <t>J ZOOL</t>
  </si>
  <si>
    <t>10.1111/jzo.12358</t>
  </si>
  <si>
    <t>http://dx.doi.org/10.1111/jzo.12358</t>
  </si>
  <si>
    <t>López Varela, MV; Montes de Oca, M; Rey, A; Casas, A; Stirbulov, R; Di Boscio, V</t>
  </si>
  <si>
    <t>Development of a simple screening tool for opportunistic COPD case finding in primary care in Latin America: The PUMA study</t>
  </si>
  <si>
    <t>Background and objectiveOpportunistic chronic obstructive pulmonary disease (COPD) case finding approaches for high-risk individuals with or without symptoms is a feasible option for disease identification. PUMA is an opportunistic case finding study conducted in primary care setting of Argentina, Colombia, Venezuela and Uruguay. The objectives were to measure COPD prevalence in an at-risk population visiting primary care for any reason, to assess the yield of this opportunistic approach and the accuracy of a score developed to detect COPD. MethodsSubjects attending routine primary care visits, 40years of age, current or former smokers or exposed to biomass smoke, completed a questionnaire and performed spirometry. COPD was defined as post-bronchodilator (post-BD) forced expiratory volume in 1s (FEV1)/forced vital capacity (FVC)&lt;0.70 and the lower limit of normal of FEV1/FVC. ResultsA total of 1743 subjects completed the interview; 1540 performed acceptable spirometry. COPD prevalence was 20.1% (n=309; ranging from 11.0% in Venezuela to 29.6% in Argentina) when defined using post-BD FEV1/FVC&lt;0.70, and 14.7% (n=226; ranging from 8.3% in Venezuela to 21.8% in Colombia) using the lower limit of normal. Logistic regression analysis for both definitions showed that the risk of COPD was significantly higher for persons &gt;50years, heavy smokers (&gt;30 pack-years), with dyspnoea, and having prior spirometry. A simple score and a weighted score constructed using the following predictive factors: gender, age, pack-years smoking, dyspnoea, sputum, cough and spirometry, had a mean accuracy for detecting COPD (post-BD FEV1/FVC&lt;0.70) of 76% and 79% for the simple and weighted scores, respectively. ConclusionThis simple seven-item score is an accurate screening tool to select subjects for spirometry in primary care. In an at-risk population visiting primary care for any reason, COPD prevalence was as high as 20.1%; the risk being significantly higher for those &gt;50years, heavy smokers (&gt;30 pack-years), with dyspnoea, and having prior spirometry. A simple seven-item score was an accurate screening tool to select patients for spirometry.</t>
  </si>
  <si>
    <t>RESPIROLOGY</t>
  </si>
  <si>
    <t>case finding; COPD; primary care; PUMA; screening score</t>
  </si>
  <si>
    <t>OBSTRUCTIVE PULMONARY-DISEASE; AIR-FLOW OBSTRUCTION; PREVALENCE; RISK; QUESTIONNAIRE; VALIDATION; UNDERDIAGNOSIS; POPULATION; SPIROMETRY; PIKO-6(R)</t>
  </si>
  <si>
    <t>[Lopez Varela, Maria Victorina] Univ Republica, Hosp Maciel, Fac Med, Montevideo, Uruguay; [Rey, Alejandra] Univ Republica, Fac Med, Montevideo, Uruguay; [Montes de Oca, Maria] Cent Univ Venezuela, Univ Hosp Caracas, Fac Med, Caracas, Venezuela; [Casas, Alejandro] Colombian Fdn Pulmonol, Bogota, Colombia; [Stirbulov, Roberto] Fac Med Sci Santa Casa Sao Paulo, Sao Paulo, Brazil; [Di Boscio, Valentina] AstraZeneca Latin Amer, Med Affairs, Buenos Aires, DF, Argentina</t>
  </si>
  <si>
    <t>Universidad de la Republica, Uruguay; Universidad de la Republica, Uruguay; University of Central Venezuela</t>
  </si>
  <si>
    <t>victorina.lopezvarela@gmail.com</t>
  </si>
  <si>
    <t>10.1111/resp.12834</t>
  </si>
  <si>
    <t>http://dx.doi.org/10.1111/resp.12834</t>
  </si>
  <si>
    <t>Ponce, AG</t>
  </si>
  <si>
    <t>Ecosemiotic aspects of zoomorphic metaphors: The human as a predator</t>
  </si>
  <si>
    <t>Through history, predatory features are used to constructs when constructing textual representations on the human/animal frontier. The predatory act has remained a recurring motif that emerges from a metaphoric system in cultural imagination. An ecosemiotic approach to this topic allows us to understand how specific predatory behaviours constitute a source of meaning: in other words, how an alleged animal tendency is appropriated (translated) into various cultural texts through metaphors, creating a rhetorical order. To illustrate this, some features of metaphors of predatoriness in certain texts in Argentinian culture will be reviewed. A particularly vivid example is provided by two species, the cougar and the jaguar, that have generated cultural translations which expand and proliferate into contemporaneity. These translations constitute a form in which culture metaphorizes aggressiveness and interprets certain species from a historical and ideological perspective. The Argentinian cases suggest a revision of how history has treated the cultural other in terms of cultural and biological inferiority.</t>
  </si>
  <si>
    <t>SIGN SYSTEMS STUDIES</t>
  </si>
  <si>
    <t>metaphor; predation; rhetorical order; Argentinian culture</t>
  </si>
  <si>
    <t>[Gomez Ponce, Ariel] Univ Nacl Cordoba, Fac Lenguas, CONICET, RA-5000 Cordoba, Argentina</t>
  </si>
  <si>
    <t>Consejo Nacional de Investigaciones Cientificas y Tecnicas (CONICET); National University of Cordoba</t>
  </si>
  <si>
    <t>ariel.gomezponce@fl.unc.edu.ar</t>
  </si>
  <si>
    <t>TARTU UNIV PRESS</t>
  </si>
  <si>
    <t>SIGN SYST STUD</t>
  </si>
  <si>
    <t>10.12697/SSS.2016.44.1-2.13</t>
  </si>
  <si>
    <t>http://dx.doi.org/10.12697/SSS.2016.44.1-2.13</t>
  </si>
  <si>
    <t>Humanities, Multidisciplinary</t>
  </si>
  <si>
    <t>Arts &amp; Humanities - Other Topics</t>
  </si>
  <si>
    <t>Herrera, AC; de Oca, MM; Varela, MVL; Aguirre, C; Schiavi, E; Jardim, JR</t>
  </si>
  <si>
    <t>COPD Underdiagnosis and Misdiagnosis in a High-Risk Primary Care Population in Four Latin American Countries. A Key to Enhance Disease Diagnosis: The PUMA Study</t>
  </si>
  <si>
    <t>Background Acknowledgement of COPD underdiagnosis and misdiagnosis in primary care can contribute to improved disease diagnosis. PUMA is an international primary care study in Argentina, Colombia, Venezuela and Uruguay. Objectives To assess COPD underdiagnosis and misdiagnosis in primary care and identify factors associated with COPD underdiagnosis in this setting. Methods COPD was defined as post-bronchodilator (post-BD) forced expiratory volume in 1 second/forced vital capacity (FEV1/FVC) &lt;0.70 and the lower limit of normal (LLN). Prior diagnosis was self-reported physician diagnosis of emphysema, chronic bronchitis, or COPD. Those patients with spirometric COPD were considered to have correct prior diagnosis, while those without spirometric criteria had misdiagnosis. Individuals with spirometric criteria without previous diagnosis were considered as underdiagnosed. Results 1,743 patients were interviewed, 1,540 completed spirometry, 309 (post-BD FEV1/FVC &lt;0.70) and 226 (LLN) had COPD. Underdiagnosis using post-BD FEV1/FVC &lt;0.70 was 77% and 73% by LLN. Overall, 102 patients had a prior COPD diagnosis, 71/102 patients 69.6%) had a prior correct diagnosis and 31/102 (30.4%) had a misdiagnosis defined by post-BD FEV1/FVC &gt;= 0.70. Underdiagnosis was associated with higher body mass index (&gt;= 30 kg/m(2)), milder airway obstruction (GOLD I-II), black skin color, absence of dyspnea, wheezing, no history of exacerbations or hospitalizations in the past-year. Those not visiting a doctor in the last year or only visiting a GP had more risk of underdiagnosis. COPD underdiagnosis (65.8%) and misdiagnosis (26.4%) were less prevalent in those with previous spirometry. Conclusions COPD underdiagnosis is a major problem in primary care. Availability of spirometry should be a priority in this setting.</t>
  </si>
  <si>
    <t>OBSTRUCTIVE PULMONARY-DISEASE; REFERENCE VALUES; PREVALENCE; SPIROMETRY; CITIES; SPAIN</t>
  </si>
  <si>
    <t>[Casas Herrera, Alejandro] Univ Rosario, Escuela Med &amp; Ciencias Salud, Fdn Neumol Colombiana, Bogota, Colombia; [Montes de Oca, Maria] Cent Univ Venezuela, Fac Med, Hosp Univ Caracas, Serv Neumonol, Caracas 1030, Venezuela; [Lopez Varela, Maria Victorina] Univ Republica, Fac Med, Hosp Maciel, Montevideo, Uruguay; [Aguirre, Carlos] Fdn Neumol Colombiana, Bogota, Colombia; [Schiavi, Eduardo] Hosp Rehabil Resp Maria Ferrer, Finochietto 849, Buenos Aires, DF, Argentina; [Jardim, Jose R.] Univ Fed Sao Paulo, Escola Paulista Med, Sao Paulo, Brazil</t>
  </si>
  <si>
    <t>Universidad del Rosario; University of Central Venezuela; Universidad de la Republica, Uruguay; Universidade Federal de Sao Paulo (UNIFESP)</t>
  </si>
  <si>
    <t>acasas@neumologica.org</t>
  </si>
  <si>
    <t>10.1371/journal.pone.0152266</t>
  </si>
  <si>
    <t>http://dx.doi.org/10.1371/journal.pone.0152266</t>
  </si>
  <si>
    <t>Domínguez, E; Dondi, M; Etcheverry, R; Recio, C; Iglesias, C</t>
  </si>
  <si>
    <t>Genesis and mining potential of kaolin deposits in Patagonia (Argentina)</t>
  </si>
  <si>
    <t>Kaolin occurs in Patagonia as residual (weathering or hydrothermal) deposits at the surface of an extended Jurassic rhyolite province or in the upper sedimentary Cretaceous or Danian-Paleocene layers. On the same paleogeographic surface, numerous epithermal Au-Ag lodes occur, making kaolin genesis a crucial point in mining exploration. The weathering or sedimentary genesis of some deposits (Puma, Super, FPS, Espingarda and Marta) was confirmed through clay isotope results. The origin of some corrective clays (Bajo Grande and White Bentonite) was analyzed and compared with that of one sample from Ukraine and one from a hydrothermal deposit in Furtei, Sardinia, Italy. In Patagonia, the residual and sedimentary kaolin deposits have resources of over 12 million tons. The identified hydrothermal deposits have more limited resources, due to their strong mineralogical zonation, which requires their selective pocket kaolin exploitation. The Patagonian region is the southernmost part of a continent where a Gondwana paleosurface of Late Mesozoic age developed on Jurassic rhyolite volcanic units. This surface is exposed along tens of thousands square kilometers in the cratonic units of northern and southern Patagonia, having a strong potential for finding new kaolin or epithermal precious metal deposits. (C) 2015 Elsevier B.V. All rights reserved.</t>
  </si>
  <si>
    <t>APPLIED CLAY SCIENCE</t>
  </si>
  <si>
    <t>Kaolin; Isotopes; Genesis; Resources</t>
  </si>
  <si>
    <t>CHUBUT PROVINCES; SANTA-CRUZ; MINERALOGY; ISOTOPE; OXYGEN; RANGE</t>
  </si>
  <si>
    <t>[Dominguez, Eduardo] Univ Nacl Sur, CONICET, Dept Geol, Bahia Blanca, Buenos Aires, Argentina; [Dondi, Michele] Inst CNR ISTEC, Faenza, Italy; [Etcheverry, Ricardo] UNLP, CONICET, CICBA, Inst Recursos Minerales, La Plata, Buenos Aires, Argentina; [Recio, Clemente] Univ Salamanca, Serv Gen Isotopos Estables, Salamanca, Spain; [Iglesias, Claudio] Piedra Grande SAMICAyF, Puerto Madryn, Chubut, Argentina</t>
  </si>
  <si>
    <t>National University of the South; Consejo Nacional de Investigaciones Cientificas y Tecnicas (CONICET); Consiglio Nazionale delle Ricerche (CNR); Istituto di Scienza e Tecnologia dei Materiali Ceramici (ISTEC-CNR); Consejo Nacional de Investigaciones Cientificas y Tecnicas (CONICET); National University of La Plata; University of Salamanca</t>
  </si>
  <si>
    <t>APPL CLAY SCI</t>
  </si>
  <si>
    <t>10.1016/j.clay.2015.12.031</t>
  </si>
  <si>
    <t>http://dx.doi.org/10.1016/j.clay.2015.12.031</t>
  </si>
  <si>
    <t>Chemistry, Physical; Materials Science, Multidisciplinary; Mineralogy</t>
  </si>
  <si>
    <t>Chemistry; Materials Science; Mineralogy</t>
  </si>
  <si>
    <t>Montalvo, CI; Fernández, FJ; Galmes, MA; Santillán, MA; Cereghetti, J</t>
  </si>
  <si>
    <t>Crowned solitary eagle (Buteogallus coronatus) as accumulator of armadillo osteoderms in the archaeological record? An actualistic taphonomic study for central Argentina</t>
  </si>
  <si>
    <t>To distinguish whether the presence of osteoderms of armadillos (Xenarthra, Dasypodidae) in the zooarchaeological and paleontological record can be assigned to anthropic action or predators is an interesting topic. The Crowned solitary eagle (Buteogallus coronatus, Accipitriformes, Accipitridae) is among the predators that usually consume armadillos. It is one of the largest South American birds of prey, inhabiting southern Brazil to northern Patagonia in Argentina. Prey remains of the armadillos Zaedyus pichiy, Chaetophractus villosus and C. vellerosus were collected in 13 breeding areas from two biogeographic regions including La Pampa and Mendoza provinces, central Argentina, during 2010 -2012. The significant amount of carapaces, osteoderms, and cranial elements of armadillos accumulated in nests is a distinctive feature of the Crowned solitary eagle. These accumulations are taphonomically characterized by the presence of: 1) complete or almost complete flattened, depressed or book-shaped folded carapace; 2) scarce caudal armors and cephalic shields; 3) flexible bands, and scapular and pelvic shields well represented; 4) anterior region of scapular shields usually broken; 5) many isolated osteoderms broken, crenulated or with irregular borders; 6) posterior regions of skulls often with crenulated, broken or missing borders; 7) skulls with beak marks in the dorsal and posterior parts of the braincase, and in the palates; 8) some mandibles with the posterior part broken; 9) scarce, but well preserved limb bones; and 10) beak marks on scapulae and pelves. In addition, the information obtained from abandoned nests showed that these taphonomic features could have been altered by weathering. These observations can be used in subsequent studies of armadillo bone accumulations from open-air archaeological or paleontological sites from central Argentina, and other parts of America, inhabited by the Crowned solitary eagle, as well as in future revisions of samples. (C) 2015 Elsevier Ltd and INQUA. All rights reserved.</t>
  </si>
  <si>
    <t>JAN 11</t>
  </si>
  <si>
    <t>Taphonomy; Buteogallus coronatus; Accumulator agent; Equifinality; Armadillos; Anatomical representation</t>
  </si>
  <si>
    <t>MONTE DESERT; XENARTHRA; REMAINS; PREY; DASYPODIDAE; MAMMALIA; REGION; PUMAS; NEST</t>
  </si>
  <si>
    <t>[Montalvo, Claudia I.; Cereghetti, Joaquin] Univ Nacl La Pampa, Fac Ciencias Exactas &amp; Nat, RA-6300 Santa Rosa, Argentina; [Fernandez, Fernando J.] Univ Nacl La Plata, Fac Ciencias Nat &amp; Museo, Catedra Anat Comparada, RA-1900 La Plata, Buenos Aires, Argentina; [Fernandez, Fernando J.] Consejo Nacl Invest Cient &amp; Tecn CONICET, Buenos Aires, DF, Argentina; [Galmes, Maximiliano A.] Univ Nacl La Pampa, CECARA, RA-6300 Santa Rosa, La Pampa, Argentina; [Galmes, Maximiliano A.; Santillan, Miguel A.] Peregrine Fund, Boise, ID 83709 USA</t>
  </si>
  <si>
    <t>cmontalvo@exactas.unlpam.edu.ar</t>
  </si>
  <si>
    <t>10.1016/j.quaint.2015.08.017</t>
  </si>
  <si>
    <t>http://dx.doi.org/10.1016/j.quaint.2015.08.017</t>
  </si>
  <si>
    <t>Caruso, N; Guerisoli, M; Vidal, EML; Castillo, D; Casanave, EB; Lucherini, M</t>
  </si>
  <si>
    <t>Modelling the ecological niche of an endangered population of Puma concolor: First application of the GNESFA method to an elusive carnivore</t>
  </si>
  <si>
    <t>Throughout central Argentina the distribution of puma (Puma concolor) has substantially contracted and appears to be restricted to relatively pristine areas. We identified factors affecting puma habitat use at a landscape scale to produce a habitat suitability map in a grassland/scrubland ecoregion in central Argentina. Additionally, we examined the advantages of the general niche-environment system factor analysis (GNESFA) to determine the use of space of this carnivore. To determine the presence of the carnivore, we used the following methods of observation: (1) photographs via camera trapping surveys. (2) Semi-structured interviews of local people. (3) Direct observation by way of sightings of live animals. (4) Indirect sightings by way of tracks. (5) Opportunistically recordings of dead individuals. We used GNESFA to study the factors affecting the use of space by the puma considering environmental, biological, anthropogenic factors, and MADIFA (Mahalanobis distance factor analysis) to create a habitat suitability map. Most suitable locations for puma were away from cropland or urban areas and from roads. Distances to roads and to scrubland patches were the limiting variables that influenced the narrowness of the niche of this felid. Pumas in this region preferred an environment of patchy scrubland which is typically created by selective logging. They did not limit their environmental preferences to closed habitats. This paper reports the first analysis of the factors determining the distribution of pumas in a grassland/shrubland ecoregion in the southernmost part of its distribution. This suggests that pumas may use human-modified habitats and withstand some degree of deforestation and fragmentation. Our results confirm the usefulness of this integral approach to identify the factors affecting the ecological niche of a cryptic, highly-vagile species. (C) 2014 Elsevier B.V. All rights reserved.</t>
  </si>
  <si>
    <t>ECOLOGICAL MODELLING</t>
  </si>
  <si>
    <t>Argentine espinal; Cougar; Factor analysis; Fragmentation; Habitat use; Spatial distribution</t>
  </si>
  <si>
    <t>SOUTHERN CALIFORNIA; HABITAT USE; SPECIES DISTRIBUTION; PANTHERA-ONCA; FRAGMENTATION; MANAGEMENT; LANDSCAPE; ARGENTINA; SELECTION; DYNAMICS</t>
  </si>
  <si>
    <t>[Caruso, N.; Guerisoli, M.; Vidal, E. M. Luengos; Castillo, D.; Casanave, E. B.; Lucherini, M.] UNS, Dept Biol Bioquim &amp; Farm, Cat Fisiol Anim, GECM, RA-8000 Buenos Aires, DF, Argentina; [Guerisoli, M.; Lucherini, M.] CONICET Consejo Nacl Invest Cient &amp; Tecn, Buenos Aires, DF, Argentina; [Caruso, N.; Vidal, E. M. Luengos; Castillo, D.; Casanave, E. B.] INBIOSUR CONICET Inst Invest Biol &amp; Biomed Sur, Bahia Blanca, Buenos Aires, Argentina</t>
  </si>
  <si>
    <t>ECOL MODEL</t>
  </si>
  <si>
    <t>10.1016/j.ecolmodel.2014.11.004</t>
  </si>
  <si>
    <t>http://dx.doi.org/10.1016/j.ecolmodel.2014.11.004</t>
  </si>
  <si>
    <t>Landaeta-Aqueveque, C; Krivokapich, S; Gatti, GM; Prous, CG; Rivera-Bückle, V; Martín, N; González-Acuña, D; Sandoval, D</t>
  </si>
  <si>
    <t>Trichinella spiralis parasitizing Puma concolor: first record in wildlife in Chile</t>
  </si>
  <si>
    <t>The genus Trichinella is widespread in all continents but Antarctica. The only way to identify the species/genotypes is through molecular analyses. In Chile, only one study has reported Trichinella larvae in a cougar, but the species of Trichinella was not identified. In this work, the finding of Trichinella larvae in a cougar, together with their genotypic identification, is the first documentation of such in Chile. The cougar was found run over by a vehicle in the Biobio Region. Larvae were isolated following artificial digestion of the diaphragm and analyzed by means of multiplex polymerase chain reaction (PCR). A PCR product of 173 base pairs allowed for the classification of the larvae as T. spiralis. It is the first record of the species in Chilean wildlife. This finding in Chile is interesting in terms of human health, suggesting a possible role of the cougar as a reservoir for this parasite</t>
  </si>
  <si>
    <t>HELMINTHOLOGIA</t>
  </si>
  <si>
    <t>Trichinellosis; native; wild; mammal; cougar</t>
  </si>
  <si>
    <t>BOAR SUS-SCROFA; SOUTHERN CHILE; UNITED-STATES; TRICHINOSIS; INFECTION; EPIDEMIOLOGY; CONSUMPTION; CARNIVORA; GENOTYPES; ANIMALS</t>
  </si>
  <si>
    <t>[Landaeta-Aqueveque, C.; Martin, N.; Gonzalez-Acuna, D.; Sandoval, D.] Univ Concepcion, Fac Ciencias Vet, Chillan, Chile; [Krivokapich, S.; Gatti, G. M.; Gonzalez Prous, C.] Inst Nacl Enfermedades Infecciosas, Adm Nacl Labs, Dept Parasitol, RA-1281 Buenos Aires, DF, Argentina; [Krivokapich, S.; Gatti, G. M.; Gonzalez Prous, C.] Inst Salud Dr Carlos G Malbran, RA-1281 Buenos Aires, DF, Argentina; [Rivera-Bueckle, V.] Univ Buenos Aires, Programa Mastria Biol Mol Med, RA-1113 Buenos Aires, DF, Argentina</t>
  </si>
  <si>
    <t>Universidad de Concepcion; University of Buenos Aires</t>
  </si>
  <si>
    <t>clandaeta@udec.cl</t>
  </si>
  <si>
    <t>10.1515/helmin-2015-0057</t>
  </si>
  <si>
    <t>http://dx.doi.org/10.1515/helmin-2015-0057</t>
  </si>
  <si>
    <t>Cuyckens, GAE; Perovic, PG; Cristobal, L</t>
  </si>
  <si>
    <t>Determining the geographic range of species is a main objective in ecology and has implications for conservation. Key determinants of carnivore distribution in dry environments are competition and the availability of water. Here, we gathered and mapped the available information on carnivore habitat quality in the high Andes and Puna in the extreme north of Argentina. We investigated four carnivore species: the Andean cat (Leopardus jacobita), the Pampas cat (Leopardus colocolo), the cougar (Puma concolor) and the culpeo fox (Lycalopex culpaeus), We assessed the main determinants of their distribution, testing explicitly for the effects of seasonal and temporal wetlands and biological interactions. We used species distribution models, and created biophysical models using environmental and landscape variables. Then, by including the four species' biophysical models into the model of the focal species, we tested for the importance of biological interactions. Wetlands were most important for the culpeo fox, most likely because it uses aquatic birds as prey. The cougar was the least restricted species in this arid environment, perhaps due to its large home range. In general, environmental variables, distances to wetlands and the annual range of temperature defined species' distributions better than did biological interactions. Only the distribution of the Andean cat, a specialized species, was influenced by biological interactions with the Pampas cat. (C) 2014 Elsevier Ltd. All rights reserved.</t>
  </si>
  <si>
    <t>Competition; High Andes; Leopardus jacobita; L. colocolo; Lycalopex culpaeus; MaxEnt; Puma concolor; Puna; Water availability</t>
  </si>
  <si>
    <t>CAT</t>
  </si>
  <si>
    <t>[Cuyckens, G. A. E.] Consejo Nacl Invest Cient &amp; Tecn, RA-1033 Buenos Aires, DF, Argentina; [Cuyckens, G. A. E.] Univ Natl Jujuy, Fac Ciencias Agr, CETAS, San Salvador De Jujuy, Argentina; [Perovic, P. G.] Adm Parques Nac, Delegac Noroeste, Buenos Aires, DF, Argentina; [Cristobal, L.] Fdn ProYungas, Buenos Aires, DF, Argentina</t>
  </si>
  <si>
    <t>grietcuyckens@yahoo.com</t>
  </si>
  <si>
    <t>10.1016/j.jaridenv.2014.12.009</t>
  </si>
  <si>
    <t>http://dx.doi.org/10.1016/j.jaridenv.2014.12.009</t>
  </si>
  <si>
    <t>Fugassa, MH</t>
  </si>
  <si>
    <t>Using available reports, a checklist of the recorded helminth parasites of wild mammals from Patagonia was generated. Records of parasites found in Patagonia were included, together with records from mammals in areas outside of Patagonia but whose range extends into Patagonia. Information about the host, localities, and references were also included. A total of 1323 records (224 Cestoda, 167 Trematoda, 894 Nematoda, 34 Acanthocephala, and 4 Pentastomida) belonging to 452 helminth species (77 Cestoda, 76 Trematoda, 277 Nematoda, 21 Acanthocephala, and 1 Pentastomida) found in 57 native mammals (22 Rodentia, 4 Didelphimorphia 1 Microbiotheria, 7 Chiroptera, 5 Cingulata, and 13 Carnivora) were listed. However, only 10.6 % of the reports were conducted on samples from Patagonia and corresponded to 25% of mammals in the region. In addition, many studies were made on a few species and, for example, 52% corresponded to studies made on Lama guanicoe. This suggests the need to increase efforts to know the parasitic fauna in a peculiar region as is the Patagonia. This is the first compilation of the helminth parasites of mammals in Argentine Patagonia and is important for parasitological and paleoparasitological studies.</t>
  </si>
  <si>
    <t>ZOOTAXA</t>
  </si>
  <si>
    <t>Endoparasites; Endangered wild mammals; Patagonia; Paleoparasitology</t>
  </si>
  <si>
    <t>TIERRA-DEL-FUEGO; N-SP NEMATODA; VELLEROSUS XENARTHRA DASYPODIDAE; ECHINOCOCCUS-GRANULOSUS BATSCH; MYOCASTOR-COYPUS RODENTIA; AKODON-AZARAE CRICETIDAE; BUENOS-AIRES PROVINCE; WHITE-BELLIED OPOSSUM; FELIS-CONCOLOR; PUMA-CONCOLOR</t>
  </si>
  <si>
    <t>Univ Nacl Mar del Plata, Lab Paleoparasitol, CONICET, Calle Funes 3350, RA-7600 Mar Del Plata, Argentina</t>
  </si>
  <si>
    <t>National University of Mar del Plata; Consejo Nacional de Investigaciones Cientificas y Tecnicas (CONICET)</t>
  </si>
  <si>
    <t>MAGNOLIA PRESS</t>
  </si>
  <si>
    <t>Segura, V</t>
  </si>
  <si>
    <t>A three-dimensional skull ontogeny in the bobcat (Lynx rufus) (Carnivora: Felidae): a comparison with other carnivores</t>
  </si>
  <si>
    <t>The maturation of mammalian carnivores from a lactating juvenile to a predatory adult requires a suite of changes in both morphology and behaviour. Bobcats (Lynx rufus (Schreber, 1777)) are medium-sized cats with well-developed skulls to process large prey that can exceed their body mass. An integrated view of the skull ontogeny in the bobcat was developed to detect the relationship between shape, size (on the basis of three-dimensional geometric morphometric analysis), and life history. Dietary changes from juvenile to adults were taken into account and compared with other carnivores. Newborns were different from the remaining age stages in the behavioral and morphological characters examined, which allows us to relate them to the terminal morphology reached during the prenatal period. All findings were related to the reinforcement of the skull and the enhancement of predatory skills in adult bobcats. The final cranial shape is reached in A2 age class, after 2 years of age, and once sexual maturity has been reached. This is a pattern not followed for the rest of carnivores previously studied, which might be related to the capacity of subduing prey that exceed them in size, a behavior not common in felids of the body size of bobcats.</t>
  </si>
  <si>
    <t>CANADIAN JOURNAL OF ZOOLOGY</t>
  </si>
  <si>
    <t>bobcats; Lynx rufus; development; felids; growth; geometric morphometrics</t>
  </si>
  <si>
    <t>CRANIAL ONTOGENY; UNGULATES ASTRAPOTHERIA; POSTNATAL-DEVELOPMENT; PUMA-CONCOLOR; EARLY MIOCENE; BITE FORCES; BONE STRAIN; PATTERNS; MORPHOLOGY; EVOLUTION</t>
  </si>
  <si>
    <t>Consejo Nacl Invest Cient &amp; Tecn CONICET, UEL, Cordoba, Argentina</t>
  </si>
  <si>
    <t>CANADIAN SCIENCE PUBLISHING, NRC RESEARCH PRESS</t>
  </si>
  <si>
    <t>CAN J ZOOL</t>
  </si>
  <si>
    <t>10.1139/cjz-2014-0148</t>
  </si>
  <si>
    <t>http://dx.doi.org/10.1139/cjz-2014-0148</t>
  </si>
  <si>
    <t>Nielsen, S; Travaini, A; Vassalloc, AI; Procopio, D; Zapata, SC</t>
  </si>
  <si>
    <t>Conditioned taste aversion in the grey fox (Pseudalopex griseus), in Southern Argentine Patagonia</t>
  </si>
  <si>
    <t>Attempts to control cougar (Puma concolor) and culpeo fox (Pseudalopex culpaeus) populations in Patagonia through poisoning, negatively affects grey foxes (Pseudalopex griseus) and many other non-target species. It is therefore advisable to develop selective predator control methods. Among a wide range of potential methods, are those based on manipulating the behaviour of non-target species. Conditioned taste aversion (CTA) develops when an animal associates taste with subsequent illness, and, after recovery, avoids the referent taste. Food aversions can be potentially useful in efforts to reduce losses of nontarget species when lethal baits are distributed to control other predators. We evaluated two ways to add the aversion agent Levamisole hydrochloride to a bait to generate CTA in grey foxes. We established one control (without Levamisole) and two treatments: plain Levamisole and an ion-exchange resin complex (resinate: Amberlite (R) IRP-64) aiming to mask the taste of Levamisole. Foxes that ate plain Levamisole baits, ate fewer baits than those in control (26.7% plain Levamisole baits vs. 83.3% untreated baits, P=0.002) even after plain Levamisole was no longer present in the baits (40.0% vs. 86.6% untreated baits, treatment and control respectively, P=0.007). Foxes that ate Levamisole resinate baits, also ate fewer baits than those in control (50.0% Levamisole resinate baits vs. 83.3% untreated baits, P=0.043) but then resumed consumption when baits no longer contained the Levamisole resinate (73.3% vs. 86.6% untreated baits, treatment and control respectively, P=0.329). Thus, foxes that failed to detect the plain Levamisole in baits acquired CTA to the bait. Contrary to our expectations, foxes detected the Levamisole resinate, associated illness with it and so resumed eating baits as soon as the resinate was withdrawn. Additionally, in the control, where foxes were familiar with untreated safe baits, we repeated the treatment with Levamisole resinate baits to test latent inhibition (decrement in conditioning to a stimulus as a result of its prior exposure). We found that treated bait consumption did not decrease as before, during a similar number of days (76.6% Levamisole resinate baits vs. 83.3% untreated baits, P=0.631), suggesting that latent inhibition prevented development of CTA within our experimental time period. CFA induced among grey foxes that consume plain Levamisole baits might spare them from being poisoned in attempts to control other species of predators. (C) 2015 Published by Elsevier B.V.</t>
  </si>
  <si>
    <t>APPLIED ANIMAL BEHAVIOUR SCIENCE</t>
  </si>
  <si>
    <t>Behaviour; Conditioned taste aversion; Levamisole; Masking agent; Patagonia; Pseudalopex</t>
  </si>
  <si>
    <t>1080 BAIT-SHYNESS; POTENTIAL COMPOUNDS; COYOTE PREDATION; VULPES-VULPES; TOXIC INVADER; LEVAMISOLE; DEPREDATION; MANAGEMENT; CHILE; CROWS</t>
  </si>
  <si>
    <t>[Nielsen, Sigrid; Travaini, Alejandro; Procopio, Diego; Cristina Zapata, Sonia] Univ Nacl Patagonia Austral, Ctr Invest Puerto Deseado, RA-9050 Santa Cruz, Argentina; [Nielsen, Sigrid; Travaini, Alejandro; Ivan Vassalloc, Aldo] Consejo Nacl Invest Cient &amp; Tecn CONICET, Buenos Aires, DF, Argentina; [Ivan Vassalloc, Aldo] Univ Nacl Mar Plata, Dept Biol, Fac Ciencias Exactas &amp; Nat, Mar Del Plata, Buenos Aires, Argentina</t>
  </si>
  <si>
    <t>Consejo Nacional de Investigaciones Cientificas y Tecnicas (CONICET); National University of Mar del Plata</t>
  </si>
  <si>
    <t>sigridnielsen@yahoo.com.ar</t>
  </si>
  <si>
    <t>APPL ANIM BEHAV SCI</t>
  </si>
  <si>
    <t>10.1016/j.applanim.2014.12.006</t>
  </si>
  <si>
    <t>http://dx.doi.org/10.1016/j.applanim.2014.12.006</t>
  </si>
  <si>
    <t>Agriculture, Dairy &amp; Animal Science; Behavioral Sciences; Veterinary Sciences</t>
  </si>
  <si>
    <t>Agriculture; Behavioral Sciences; Veterinary Sciences</t>
  </si>
  <si>
    <t>Papaianni, E; El Maadidi, S; Schejtman, A; Neumann, S; Maurer, U; Marino-Merlo, F; Mastino, A; Borner, C</t>
  </si>
  <si>
    <t>Phylogenetically Distant Viruses Use the Same BH3-Only Protein Puma to Trigger Bax/Bak-Dependent Apoptosis of Infected Mouse and Human Cells</t>
  </si>
  <si>
    <t>Viruses can trigger apoptosis of infected host cells if not counteracted by cellular or viral anti-apoptotic proteins. These protective proteins either inhibit the activation of caspases or they act as Bcl-2 homologs to prevent Bax/Bak-mediated outer mitochondrial membrane permeabilization (MOMP). The exact mechanism by which viruses trigger MOMP has however remained enigmatic. Here we use two distinct types of viruses, a double stranded DNA virus, herpes simplex virus-1 (HSV-1) and a positive sense, single stranded RNA virus, Semliki Forest virus (SFV) to show that the BH3-only protein Puma is the major mediator of virus-induced Bax/Bak activation and MOMP induction. Indeed, when Puma was genetically deleted or downregulated by shRNA, mouse embryonic fibroblasts and IL-3-dependent monocytes as well as human colon carcinoma cells were as resistant to virus-induced apoptosis as their Bax/Bak double deficient counterparts (Bax/Bak-/-). Puma protein expression started to augment after 2 h postinfection with both viruses. Puma mRNA levels increased as well, but this occurred after apoptosis initiation (MOMP) because it was blocked in cells lacking Bax/Bak or overexpressing Bcl-xL. Moreover, none of the classical Puma transcription factors such as p53, p73 or p65 NF kappa B were involved in HSV-1-induced apoptosis. Our data suggest that viruses use a Puma protein-dependent mechanism to trigger MOMP and apoptosis in host cells.</t>
  </si>
  <si>
    <t>SEMLIKI-FOREST-VIRUS; NF-KAPPA-B; BLOCKS APOPTOSIS; GLYCOPROTEIN-D; DEATH; REPLICATION; ACTIVATION; EXPRESSION; RECEPTOR; KINASE</t>
  </si>
  <si>
    <t>[Papaianni, Emanuela; Marino-Merlo, Francesca; Mastino, Antonio] Univ Messina, Dept Biol &amp; Environm Sci, I-98166 Messina, Italy; [Papaianni, Emanuela; Mastino, Antonio] CNR, Inst Translat Pharmacol, I-00133 Rome, Italy; [Papaianni, Emanuela; El Maadidi, Souhayla; Schejtman, Andrea; Neumann, Simon; Maurer, Ulrich; Borner, Christoph] Univ Freiburg, Inst Mol Med &amp; Cell Res, D-79104 Freiburg, Germany; [El Maadidi, Souhayla] Univ Freiburg, Fac Biol, D-79104 Freiburg, Germany; [Schejtman, Andrea] Univ Freiburg, IMBS Program, D-79104 Freiburg, Germany; [Schejtman, Andrea] Univ Buenos Aires, Buenos Aires, DF, Argentina; [Maurer, Ulrich; Borner, Christoph] Univ Freiburg, Spemann Grad Sch Biol &amp; Med SGBM, D-79104 Freiburg, Germany; [Maurer, Ulrich; Borner, Christoph] Ctr Biol Signaling Studies, BIOSS, D-79104 Freiburg, Germany</t>
  </si>
  <si>
    <t>University of Messina; Consiglio Nazionale delle Ricerche (CNR); Istituto di Farmacologia Traslazionale (IFT-CNR); University of Freiburg; University of Freiburg; University of Freiburg; University of Buenos Aires; University of Freiburg</t>
  </si>
  <si>
    <t>amastino@unime.it; christoph.borner@uniklinik-freiburg.de</t>
  </si>
  <si>
    <t>10.1371/journal.pone.0126645</t>
  </si>
  <si>
    <t>http://dx.doi.org/10.1371/journal.pone.0126645</t>
  </si>
  <si>
    <t>Hernandez, J; Campos, CM; Borghi, CE</t>
  </si>
  <si>
    <t>Background: Wild and domestic animals and their by-products are important ingredients in the preparation of curative, protective and preventive medicines. Despite the medicinal use of animals worldwide, this topic has received less attention than the use of medicinal plants. This study assessed the medicinal use of animals by mestizo communities living near San Guillermo MaB Reserve by addressing the following questions: What animal species and body parts are used? What ailments or diseases are treated with remedies from these species? To what extent do mestizo people use animals as a source of medicine? Is the use related to people's age? Methods: We conducted semi-structured interviews with 171 inhabitants (15-93 years old) of four villages close to the Reserve: Tudcum, Angualasto, Maliman and Colanguil. We calculated the informant consensus factor and fidelity level to test homogeneity of knowledge and to know the importance of different medicinal uses for a given species. Results: The medicinal use of animals was reported by 57% of the surveyed people. Seven species were mentioned: Rhea pennata, Lama guanicoe, Puma concolor, Pseudalopex sp., Lama vicugna, Lepus europaeus and Conepatus chinga. Several body parts were used: fat, leg, bezoar-stone, stomach, feather, meat, blood, feces, wool, and liver. The fat of R. pennata was the most frequently used animal part, followed by the bezoar stone and the leg of L. guanicoe. Animals were used to treat 22 ailments, with respiratory and nervous system disorders being the most frequently treated diseases with a high degree of consensus. Old people used animals as remedies more frequently than young residents, showing some differences among villages. Conclusions: A low number of animal species was mentioned as used for medicinal purposes, which could be explained by the perception of strong control related the legislation that bans hunting and the erosion of traditional knowledge produced by mestizaje. However, the presence of a traditional medicine is deeply rooted in the community culture. Management strategy for protected areas should focus not only on the conservation and sustainability of biological resources, but also on the ancestral knowledge of local communities, such as the medicinal use of animals.</t>
  </si>
  <si>
    <t>JOURNAL OF ETHNOBIOLOGY AND ETHNOMEDICINE</t>
  </si>
  <si>
    <t>Ethnozoology; Latin America; Medicinal animals; Mestizaje; Puna; Rural population; Traditional knowledge; Zootherapy</t>
  </si>
  <si>
    <t>ZOOTHERAPEUTIC PRACTICES; FISHING COMMUNITIES; SEMIARID REGION; PLANTS; ANIMALS; KNOWLEDGE; PEOPLE; CHACO; PHARMACOPEIA; REMEDIES</t>
  </si>
  <si>
    <t>[Hernandez, Jorge; Borghi, Carlos E.] Univ Nacl San Juan, Interacc Biol Desierto INTERBIODES, CIGEOBIO Ctr Invest Geosfera &amp; Biosfera, CONICET,Fac Ciencias Exactas Fis &amp; Nat, San Juan, Argentina; [Hernandez, Jorge; Borghi, Carlos E.] Univ Nacl San Juan, Dept Biol, RA-5400 San Juan, Argentina; [Hernandez, Jorge; Borghi, Carlos E.] Univ Nacl San Juan, Inst &amp; Museo Ciencias Nat, RA-5400 San Juan, Argentina; [Campos, Claudia M.] CCT Mendoza, IADIZA CONICET, Mendoza, Argentina</t>
  </si>
  <si>
    <t>Consejo Nacional de Investigaciones Cientificas y Tecnicas (CONICET); Universidad Nacional de San Juan; Universidad Nacional de San Juan; Universidad Nacional de San Juan; Consejo Nacional de Investigaciones Cientificas y Tecnicas (CONICET)</t>
  </si>
  <si>
    <t>cborghi@unsj-cuim.edu.ar</t>
  </si>
  <si>
    <t>J ETHNOBIOL ETHNOMED</t>
  </si>
  <si>
    <t>10.1186/1746-4269-11-15</t>
  </si>
  <si>
    <t>http://dx.doi.org/10.1186/1746-4269-11-15</t>
  </si>
  <si>
    <t>Biodiversity Conservation; Plant Sciences; Pharmacology &amp; Pharmacy</t>
  </si>
  <si>
    <t>Biodiversity &amp; Conservation; Plant Sciences; Pharmacology &amp; Pharmacy</t>
  </si>
  <si>
    <t>Valero, FS</t>
  </si>
  <si>
    <t>CONTRIBUTIONS TO KNOWLEDGE OF LITHIC TECHNOLOGY IN THE LOWER VALLEY OF THE COLORADO RIVER: SITE EL PUMA 3, BUENOS AIRES PROVINCE</t>
  </si>
  <si>
    <t>The present article summarizes the main technological trends resulting from the study of El Puma 3 lithic assemblage, chronologically assignable to the initial Late Holocene (ca. 3000-1000 years BP). The analyses were aimed at identifying the choices made throughout the reduction sequence, particularly those related to tool production and raw material acquisition. The information generated enabled similar technological trends (raw material selection, artefactual categories represented, etc.) to be identified for this site to those that were established for the study area during this period. New variants of flintknapping methods and techniques were also recorded.. In addition, the data that resulted from the analysis enabled models of quartzitic- rock acquisition to be revised. The high frequency of grinding stones, hammer stones, and test pebbles recorded at the site is another of its remarkable aspects, and on the basis of which the site was provisioned with tools and raw materials.</t>
  </si>
  <si>
    <t>INTERSECCIONES EN ANTROPOLOGIA</t>
  </si>
  <si>
    <t>Lithic technology; Hunter-gatherers; Initial late Holocene; Pampean-Patagonian transition</t>
  </si>
  <si>
    <t>[Santos Valero, Florencia] Univ Ctr Prov Buenos Aires, Fac Ciencias Sociales, CONICET, Nucleo Consolidado Invest Arqueol &amp; Paleontol Cua, Buenos Aires, DF, Argentina</t>
  </si>
  <si>
    <t>fsantosvalero@gmail.com</t>
  </si>
  <si>
    <t>UNIV NAC CENTRO PROVINCIA BUENOS AIRES</t>
  </si>
  <si>
    <t>INTERSECCIONES ANTRO</t>
  </si>
  <si>
    <t>Cortez, M; Valdez, DJ; Navarro, JL; Martella, MB</t>
  </si>
  <si>
    <t>Efficiency of antipredator training in captive-bred greater rheas reintroduced into the wild</t>
  </si>
  <si>
    <t>High post-release mortality of captive greater rheas reintroduced into the wild might be mitigated with antipredator training that helps released individuals recognize their predators. We analyzed whether captive-bred greater rheas conserve antipredator behavior, and evaluated the efficiency of antipredator training by recording survival after reintroduction into the wild. Training involved 12 individuals and consisted of a stimulus representing the natural predator (taxidermized puma) paired to an aversive stimulus (simulated capture). The control stimulus consisted of an innocuous object (chair) that was not paired to the aversive stimulus. Thirty and 60 days after the last training session, we presented the trained and control individuals (nine untrained individuals) to the predator stimulus, which was not paired to the aversive one. All of the greater rheas showed vigilant and running behaviors in the presence of the predator model. Trained individuals did not discriminate between a predator and a non-predator stimulus but they recognized the predator up to 2 months later. Survival was nil 8 months after release. However, only one individual was killed by a puma, whereas the remaining individuals died due to dog attack and poaching. Training did not increase survival of reintroduced greater rheas because of the failure to consider other potential predators, such as dogs or humans. Therefore, captive breeding might have affected greater rheas' behavior by preventing them from recognizing man as a predator.</t>
  </si>
  <si>
    <t>ACTA ETHOLOGICA</t>
  </si>
  <si>
    <t>Rhea americana; Conservation; Behavior; Antipredator training; Reintroduction; Survival</t>
  </si>
  <si>
    <t>PREDATOR RECOGNITION; LESSER RHEA; AMERICANA; CONSERVATION; RELEASE; BEHAVIOR; TRANSLOCATION; ARGENTINA; RELEVANCE; TIME</t>
  </si>
  <si>
    <t>[Vera Cortez, Marilina; Valdez, Diego J.; Navarro, Joaquin L.; Martella, Mnica B.] UNC, Inst Div &amp; Ecol Anim IDEA CONICET, Cordoba, Argentina; [Vera Cortez, Marilina; Valdez, Diego J.; Navarro, Joaquin L.; Martella, Mnica B.] UNC, Ctr Zool Aplicada, Cordoba, Argentina</t>
  </si>
  <si>
    <t>National University of Cordoba; National University of Cordoba</t>
  </si>
  <si>
    <t>marilinavera@conicet.gov.ar</t>
  </si>
  <si>
    <t>ACTA ETHOL</t>
  </si>
  <si>
    <t>10.1007/s10211-014-0206-4</t>
  </si>
  <si>
    <t>http://dx.doi.org/10.1007/s10211-014-0206-4</t>
  </si>
  <si>
    <t>Laguna, MF; Abramson, G; Kuperman, MN; Lanata, JL; Monjeau, JA</t>
  </si>
  <si>
    <t>Mathematical model of livestock and wildlife: Predation and competition under environmental disturbances</t>
  </si>
  <si>
    <t>Inspired by real scenarios in Northern Patagonia, we analyze a mathematical model of a simple trophic web with two herbivores and one predator. The studied situations represent a common practice in the steppes of Argentine Patagonia, where livestock are raised in a semi-wild state, either on the open range or enclosed, coexisting with competitors and predators. In the present work, the competing herbivores represent sheep and guanacos, while the predator is associated with the puma. The proposed model combines the concepts of metapopulations and patches dynamics, and includes an explicit hierarchical competition between species, which affects their prospect to colonize an empty patch when having to compete with other species. We perform numerical simulations of spatially extended metapopulations assemblages of the system, which allow us to incorporate the effects of habitat heterogeneity and destruction. The numerical results are compared with those obtained from mean field calculations. We find that the model provides a good theoretical framework in several situations, including the control of the wild populations that the ranchers exert to different extent. Furthermore, the present formulation incorporates new terms in previously analyzed models that help to reveal the important effects due to the heterogeneous nature of the system. (C) 2015 Elsevier B.V. All rights reserved.</t>
  </si>
  <si>
    <t>AUG 10</t>
  </si>
  <si>
    <t>Livestock-wildlife coexistence; Hierarchical competition; Predation; Habitat destruction</t>
  </si>
  <si>
    <t>HABITAT DESTRUCTION; EXTINCTION; PREY; COEXISTENCE</t>
  </si>
  <si>
    <t>[Laguna, M. F.; Abramson, G.; Kuperman, M. N.] Ctr Atom Bariloche, RA-8400 San Carlos De Bariloche, Rio Negro, Argentina; [Laguna, M. F.; Abramson, G.; Kuperman, M. N.; Monjeau, J. A.] Consejo Nacl Invest Cient &amp; Tecn, San Carlos De Bariloche, Rio Negro, Argentina; [Abramson, G.; Kuperman, M. N.] Inst Balseiro, RA-8400 San Carlos De Bariloche, Rio Negro, Argentina; [Lanata, J. L.] CONICET UNRN, Inst Invest Diversidad Cultural &amp; Proc Cambio, San Carlos De Bariloche, Rio Negro, Argentina; [Monjeau, J. A.] Fdn Bariloche, San Carlos De Bariloche, Rio Negro, Argentina; [Monjeau, J. A.] Univ Fed Rio de Janeiro, Dept Ecol, Lab Ecol &amp; Conservacao Populacoes, Rio De Janeiro, Brazil</t>
  </si>
  <si>
    <t>Comision Nacional de Energia Atomica (CNEA); Centro Atomico Bariloche; Consejo Nacional de Investigaciones Cientificas y Tecnicas (CONICET); Comision Nacional de Energia Atomica (CNEA); University Nacional Cuyo Mendoza; Instituto Balseiro; Universidade Federal do Rio de Janeiro</t>
  </si>
  <si>
    <t>lagunaf@cab.cnea.gov.ar; abramson@cab.cnea.gov.ar; kuperman@cab.cnea.gov.ar; jllanata@conicet.gov.ar; amonjeau@fundacionbariloche.org.ar</t>
  </si>
  <si>
    <t>10.1016/j.ecolmodel.2015.04.020</t>
  </si>
  <si>
    <t>http://dx.doi.org/10.1016/j.ecolmodel.2015.04.020</t>
  </si>
  <si>
    <t>Rich, LN; Kelly, MJ; Sollmann, R; Noss, AJ; Maffei, L; Arispe, RL; Paviolo, A; De Angelo, CD; Di Blanco, YE; Di Bitetti, MS</t>
  </si>
  <si>
    <t>Camera-trapping surveys, in combination with traditional capture recapture or spatially explicit capture recapture techniques, have become popular for estimating the density of individually identifiable carnivores. When only a portion of the population is uniquely identifiable, traditional and spatial mark-resight models provide a viable alternative. We reanalyzed a data set that used photographic capture recapture methods to estimate the densities of pumas (Puma concolor) across 3 study sites in Belize, Argentina, and Bolivia using newer, more-advanced modeling including spatial and nonspatial mark-resight techniques. Additionally, we assessed how photo identification influenced density estimates by comparing estimates based on capture histories constructed by 3 independent investigators. We estimated the abundances of pumas using mark-resight models in program MARK and then estimated densities ad hoc. We also estimated densities directly using spatial mark-resight models implemented in a Bayesian framework. Puma densities did not vary substantially among observers but estimates generated from the 3 statistical techniques did differ. Density estimates (pumas/100 km(2)) from spatial mark resight models were lower (0.22-7.92) and had increased precision compared to those from nonspatial capture recapture (0.50-19.35) and mark-resight techniques (0.54-14.70). Our study is the 1st to estimate the density of a population of carnivores, where only a subset of the individuals are naturally marked, using camera-trapping surveys in combination with spatial mark-resight models. The development of spatial mark-resight and spatially explicit capture-recapture techniques creates the potential for using a single camera-trapping array to estimate the density of multiple, sympatric carnivores, including both partially marked and uniquely marked species.</t>
  </si>
  <si>
    <t>APR 15</t>
  </si>
  <si>
    <t>camera trapping; capture-recapture; density; Neotropics; Puma concolor; spatial mark-resight</t>
  </si>
  <si>
    <t>POPULATION-SIZE; PANTHERA-ONCA; CARNIVORES; ABUNDANCE; INFERENCE; BOLIVIA; CHACO</t>
  </si>
  <si>
    <t>[Rich, Lindsey N.; Kelly, Marcella J.] Virginia Tech, Dept Fish &amp; Wildlife Conservat, Blacksburg, VA 24061 USA; [Sollmann, Rahel] N Carolina State Univ, Dept Forestry &amp; Environm Resources, Fisheries &amp; Wildlife Program, Raleigh, NC 27695 USA; [Noss, Andrew J.] Univ Florida, Dept Geog, Gainesville, FL 32611 USA; [Maffei, Leonardo] Wildlife Conservat Soc, Jaguar Conservat Program, Lima, Peru; [Arispe, Rosario L.] Museo Hist Nat Noel Kempff Mercado, Santa Cruz, CA, Bolivia; [Paviolo, Agustin; De Angelo, Carlos D.; Di Blanco, Yamai E.; Di Bitetti, Mario S.] Univ Nacl Misiones, Consejo Nacl Invest Cient CONICET Tecn, Misiones, Argentina; [Paviolo, Agustin; De Angelo, Carlos D.; Di Blanco, Yamai E.; Di Bitetti, Mario S.] Asoc Civil Ctr Invest Bosque Atlantico CelBA, Misiones, Argentina</t>
  </si>
  <si>
    <t>Virginia Polytechnic Institute &amp; State University; North Carolina State University; State University System of Florida; University of Florida</t>
  </si>
  <si>
    <t>lindseyrich83@gmail.com</t>
  </si>
  <si>
    <t>10.1644/13-MAMM-A-126</t>
  </si>
  <si>
    <t>http://dx.doi.org/10.1644/13-MAMM-A-126</t>
  </si>
  <si>
    <t>DeMatteo, KE; Rinas, MA; Argueelles, CF; Holman, BE; Di Bitetti, MS; Davenport, B; Parker, PG; Eggert, LS</t>
  </si>
  <si>
    <t>Many carnivores require large ranges to meet their ecological and energetic needs; however, anthropogenic changes threaten species and their habitats. Camera traps have been used to effectively collect data on carnivores in a variety of habitat types; however, a single survey effort is typically limited to species that have similar body size, habitat use and movement patterns, and individual identification of animals is not always possible. We evaluated whether scat detection dogs could effectively survey for 4 wide-ranging felids that vary in these characteristics: jaguars (Panthera onca), pumas (Puma concolor), ocelots (Leopardus pardalis) and oncillas (Leopardus tigrinus). From June to October 2009 and May to August 2011, a detection dog-handler team detected 588 scats, from which 176 unique genotypes were detected. We assigned sex to 84.7% of the genotyped scats and identified 55 individuals multiple times. The effectiveness of these noninvasive techniques (detection dogs and genetic analyses of scat) not only opens the door for additional studies in areas that were previously difficult or impossible with standard survey techniques, but also provides conservationists with a set of tools that overcome some of the limitations associated with the use of camera traps alone.</t>
  </si>
  <si>
    <t>INTEGRATIVE ZOOLOGY</t>
  </si>
  <si>
    <t>conservation; detection dogs; felids; genetics; noninvasive techniques</t>
  </si>
  <si>
    <t>JAGUARS PANTHERA-ONCA; PUMAS PUMA-CONCOLOR; MICROSATELLITE LOCI; LEOPARDUS-PARDALIS; POPULATION-SIZE; SEX IDENTIFICATION; FECAL DNA; FOREST; RELIABILITY; CARNIVORES</t>
  </si>
  <si>
    <t>[DeMatteo, Karen E.; Parker, Patricia G.] Univ Missouri, Dept Biol, St Louis, MO 63121 USA; [DeMatteo, Karen E.] St Louis Zoo, WildCare Inst, St Louis, MO 63110 USA; [Rinas, Miguel A.] Minist Ecol &amp; Recursos Nat Renovables, Buenos Aires, DF, Argentina; [Argueelles, Carina F.] Univ Nacl Misiones UNaM, Consejo Nacl Invest Cient &amp; Tecn CONICET, Inst Biol Subtrop IBS Nodo Posadas, Buenos Aires, DF, Argentina; [Argueelles, Carina F.; Holman, Bernardo E.] UNAM, Fac Ciencias Exactas Quim &amp; Nat, Buenos Aires, DF, Argentina; [Di Bitetti, Mario S.] CONICET UNaM, IBS Nodo Puerto Iguazu, Buenos Aires, DF, Argentina; [Di Bitetti, Mario S.] Asociac Civil Ctr Invest Bosque Atlantico, Buenos Aires, DF, Argentina; [Davenport, Barbara] PackLeader Dog Training LLC, Ayer, MA USA; [Eggert, Lori S.] Univ Missouri, Div Biol Sci, Columbia, MO 65211 USA</t>
  </si>
  <si>
    <t>University of Missouri System; University of Missouri Saint Louis; Consejo Nacional de Investigaciones Cientificas y Tecnicas (CONICET); University of Missouri System; University of Missouri Columbia</t>
  </si>
  <si>
    <t>INTEGR ZOOL</t>
  </si>
  <si>
    <t>10.1111/1749-4877.12113</t>
  </si>
  <si>
    <t>http://dx.doi.org/10.1111/1749-4877.12113</t>
  </si>
  <si>
    <t>de Oliveira, TG; Pereira, JA</t>
  </si>
  <si>
    <t>Intraguild predation (IGP) and interspecific killing (IK) have been recently acknowledged as important ecological forces that could influence community structure. Not only can carnivores influence prey community composition, they might also impact the populations of other carnivores. The goal of the current study was to assess the role of IGP and IK as significant forces influencing carnivoran assemblages in South America. To this end, we compiled the available records on 35 species of terrestrial carnivorans in the subcontinent, to investigate the potential and actual extent of IGP/IK as widespread ecological forces. We considered potential intraguild predators those having &gt; 20 % range overlap and body mass 2-5.4 times greater than that of other guild members and likely-potential intraguild predators those that, in addition, were also hypercarnivorous. The potential number of intraguild predators for those species evaluated ranged from zero to 18 (mean = 5.35 +/- SE 0.74). IGP/IK events (n = 116) included 52 pairs of Neotropical carnivorans, 13 of which were killers and 25 were victims. Confirmed intraguild predator species (n = 13) accounted for 37.1 % of the assemblage, nearly the same value predicted to be likely potential predators (n = 14). IGP and IK were highly associated with the hypercarnivorous felids, whereas victim species were most often the omnivorous procyonids and skunks. The results indicate jaguars, pumas, and ocelots as the species most likely to have significant impact on the guild. IGP and IK are not random and reflect widespread interactions that influence carnivoran community structure in South America.</t>
  </si>
  <si>
    <t>Intraguild predation; Interspecific killing; Carnivorans; South America; Community structure; Felids</t>
  </si>
  <si>
    <t>JAGUAR PANTHERA-ONCA; PUMA PUMA-CONCOLOR; WOLF CHRYSOCYON-BRACHYURUS; ATLANTIC RAIN-FOREST; FOOD-HABITS; LEOPARDUS-PARDALIS; FEEDING ECOLOGY; MESOPREDATOR RELEASE; FELIS-CONCOLOR; COMPETITION</t>
  </si>
  <si>
    <t>[de Oliveira, Tadeu G.] Univ Estadual Maranhao, Dept Biol, BR-65055150 Sao Luis, MA, Brazil; [de Oliveira, Tadeu G.] Inst Procarnivoros, BR-65076270 Sao Luis, MA, Brazil; [Pereira, Javier A.] Museo Argentino Ciencias Nat Bernardino Rivadavia, Div Mastozool, Buenos Aires, DF, Argentina</t>
  </si>
  <si>
    <t>Universidade Estadual do Maranhao; Museo Argentino de Ciencias Naturales Bernardino Rivadavia (MACN)</t>
  </si>
  <si>
    <t>tadeu4@yahoo.com; javipereira@yahoo.com</t>
  </si>
  <si>
    <t>10.1007/s10914-013-9251-4</t>
  </si>
  <si>
    <t>http://dx.doi.org/10.1007/s10914-013-9251-4</t>
  </si>
  <si>
    <t>Pasqualetti, M; Fariña, F; Falzoni, E; Cardillo, N; Aronowicz, T; Krivokapich, S; Rosa, A; Ribicich, M</t>
  </si>
  <si>
    <t>Susceptibility of chickens (Gallus gallus domesticus) to Trichinella patagoniensis</t>
  </si>
  <si>
    <t>Trichinella spp. is a genus of parasites that is widespread all over the world. In Argentina, T. spiralis was for years the only species involved in human and animal outbreaks. During the last decade, T. patagoniensis, a new Trichinella species, was discovered in Argentina. Up to now, this species has only been found in cougars (Puma concolor). Experimental infections in pigs, cats, mice and rats with this new genotype showed that cats and mice were the most susceptible hosts. The aim of the present work was to evaluate the susceptibility of chickens to infection with T. patagoniensis. In order to study the intestinal and muscular phase, and the histopathological changes, 27 Leghorn chickens were inoculated per os with 1000 muscle larvae of T. patagoniensis and were euthanized on days 4, 5, 6, 7, 11, 14, 21, 28 and 35. Adult worms of T. patagoniensis were recovered from the small intestine of chickens up to day 14 p.i. Gross examination of small intestine showed a moderate congestive appearance. Microscopically, an inflammatory response with lymphocytes and eosinophils in lamina propria, slight hyperemia, oedema and some haemorrhagic areas were detected. Lesions observed in chickens were similar to those described in different animal species during the intestinal phase. No muscular larvae were recovered from the muscle samples. These results suggest that T. patagottiensis is not capable to complete its entire life cycle in chickens. (C) 2014 Elsevier B.V. All rights reserved.</t>
  </si>
  <si>
    <t>SEP 15</t>
  </si>
  <si>
    <t>Trichinella patagoniensis; Chicken; Histopathology; Infection</t>
  </si>
  <si>
    <t>N.SP NEMATODA; TRICHINOSIS; SPIRALIS; RESISTANCE; ARGENTINA; ANIMALS; AMERICA; MAMMALS</t>
  </si>
  <si>
    <t>[Pasqualetti, M.; Farina, F.; Falzoni, E.; Cardillo, N.; Aronowicz, T.; Rosa, A.; Ribicich, M.] Univ Buenos Aires, Fac Ciencias Vet, Buenos Aires, DF, Argentina; [Krivokapich, S.] ANUS, INEI, Dept Parasitol, Buenos Aires, DF, Argentina; [Farina, F.; Cardillo, N.] Consejo Nacl Invest Cient &amp; Tecn, RA-1033 Buenos Aires, DF, Argentina</t>
  </si>
  <si>
    <t>University of Buenos Aires; Consejo Nacional de Investigaciones Cientificas y Tecnicas (CONICET)</t>
  </si>
  <si>
    <t>mpasqualetti@fvet.uba.ar</t>
  </si>
  <si>
    <t>10.1016/j.vetpar.2014.06.033</t>
  </si>
  <si>
    <t>http://dx.doi.org/10.1016/j.vetpar.2014.06.033</t>
  </si>
  <si>
    <t>DeMatteo, KE; Rinas, MA; Argüelles, CF; Zurano, JP; Selleski, N; Di Bitetti, MS; Eggert, LS</t>
  </si>
  <si>
    <t>Noninvasive Techniques Provide Novel Insights for the Elusive Bush Dog (Speothos venaticus)</t>
  </si>
  <si>
    <t>The bush dog (Speothos venaticus), a small and rarely seen canid from Central and South America, has proven extremely challenging to locate and study in the wild, making the development of species-specific and comprehensive carnivore conservation strategies difficult. From May to August 2011, a detection-dog-handler team located 34 scats from bush dogs in the northern (n = 26) and central (n = 8) zones of Misiones, Argentina. We identified 22 unique genotypes (14 northern and 8 central) and assigned sex to 100% of the genotyped scats. Only half of the scats were located inside 7 protected areas (4 northern and 3 central); the remaining half were located in 4 sites outside of protected areas (3 northern and 1 central). Results suggest low but significant differentiation between zones for bush dogs (F-ST = 0.049, P = 0.010). Bush dogs demonstrated high habitat-use flexibility and a close association with altered habitat; however, altered habitat may not be optimal for the species because of the potential for lower prey densities and risk of exposure to life threatening diseases by domestic dogs. The effectiveness of noninvasive techniques (detection dogs, genetic analyses of scat, Geographic Information System technology) in studying the ecology of bush dogs not only opens the door for additional studies of a species that has proven difficult to study with standard survey techniques, but also provides an alternative approach that conservationists can use independent of habitat type and presence of humans. (C) 2014 The Wildlife Society.</t>
  </si>
  <si>
    <t>WILDLIFE SOCIETY BULLETIN</t>
  </si>
  <si>
    <t>conservation; detection dogs; genetics; habitat use; noninvasive techniques; Speothos venaticus</t>
  </si>
  <si>
    <t>SCAT-DETECTION DOGS; OCELOTS LEOPARDUS-PARDALIS; PUMAS PUMA-CONCOLOR; ATLANTIC FOREST; ACTIVITY PATTERNS; PANTHERA-ONCA; FECAL DNA; CONSERVATION; IDENTIFICATION; LANDSCAPE</t>
  </si>
  <si>
    <t>[DeMatteo, Karen E.] Univ Missouri, Div Biol Sci, Columbia, MO 65211 USA; [DeMatteo, Karen E.] St Louis Zoo, WildCare Inst, St Louis, MO 63110 USA; [Rinas, Miguel A.] Minist Ecol RNRyT, RA-3300 Posadas, Misiones, Argentina; [Argueelles, Carina F.] Univ Nacl Misiones, Inst Biol Subtrop Nodo Posadas, Consejo Nacl Invest Cient &amp; Tecn, CONICET, Posadas, Misiones, Argentina; [Argueelles, Carina F.; Pablo Zurano, Juan; Selleski, Nicole] Univ Nacl Misiones, Fac Ciencias Exactas Quim &amp; Nat, Dept Genet, Posadas, Misiones, Argentina; [Di Bitetti, Mario S.] Univ Nacl Misiones, Consejo Nacl Invest Cient &amp; Tecn, CONICET, Inst Biol Subtrop Nodo Puerto Iguazu, Puerto Iguazu, Misiones, Argentina; [Di Bitetti, Mario S.] Asociac Civil Ctr Invest Bosque Atlantico CeIBA, Puerto Iguazu, Misiones, Argentina; [Eggert, Lori S.] Univ Missouri, Div Biol Sci, Columbia, MO 65211 USA</t>
  </si>
  <si>
    <t>University of Missouri System; University of Missouri Columbia; Consejo Nacional de Investigaciones Cientificas y Tecnicas (CONICET); Consejo Nacional de Investigaciones Cientificas y Tecnicas (CONICET); University of Missouri System; University of Missouri Columbia</t>
  </si>
  <si>
    <t>WILDLIFE SOC B</t>
  </si>
  <si>
    <t>10.1002/wsb.474</t>
  </si>
  <si>
    <t>http://dx.doi.org/10.1002/wsb.474</t>
  </si>
  <si>
    <t>Quiroga, VA; Boaglio, GI; Noss, AJ; Di Bitetti, MS</t>
  </si>
  <si>
    <t>Critical population status of the jaguar Panthera onca in the Argentine Chaco: camera-trap surveys suggest recent collapse and imminent regional extinction</t>
  </si>
  <si>
    <t>The population of jaguars Panthera onca in the semi-arid Chaco Province is the least well-known in Argentina. Its status in the region is described only from interviews that confirmed its presence until 2003. To update information on the distribution and population density of this species we undertook three camera-trap surveys, combined with searches for sign, at sites across latitudinal and protection gradients, and 156 interviews with local inhabitants across three larger areas. The camera-trap sites were located in areas with the highest density of records in the Argentine Chaco: Copo National Park (1,204 trap days, 24 stations, 344 km of transects), Aborigen Reserve (1,993 trap days, 30 stations, 251 km of transects) and El Cantor (2,129 trap days, 35 stations, 297 km of transects). We did not obtain any photographs of jaguars. We recorded very few jaguar tracks, and only in the Aborigen Reserve (n = 3) and El Cantor (n = 1). The map of distribution points confirmed through interviews suggests that the jaguar range has not changed significantly in the past 10 years; however, the camera-trap and sign surveys suggest that densities are extremely low. Before our study the Chaco population was thought to be the largest in Argentina. This perception was incorrect: the Chaco jaguar population is the most threatened in the country. Systematic, intensive studies are essential to provide the necessary information for decision-making for the management and conservation of threatened species.</t>
  </si>
  <si>
    <t>Argentina; Chaco; conservation; distribution; interview; monitoring; Panthera onca; presence</t>
  </si>
  <si>
    <t>MAMMAL POPULATIONS; PUMA-CONCOLOR; DRY FOREST; ABUNDANCE; DECLINE; PARK</t>
  </si>
  <si>
    <t>[Andrea Quiroga, Veronica; Santiago Di Bitetti, Mario] Univ Nacl Misiones, Fac Ciencias Forestales, Inst Biol Subtrop Nodo Iguazu, Natl Res Council Argentina, Misiones, Argentina; [Andrea Quiroga, Veronica; Santiago Di Bitetti, Mario] Asociac Civil Ctr Invest Bosque Atlantico, Puerto Iguazu, Misiones, Argentina; [Ivan Boaglio, Gabriel] Secretaria Ambiente &amp; Desarrollo Sustentable, Direcc Fauna Silvestre, Proyecto Ele, San Martin, Argentina; [Andrea Quiroga, Veronica; Ivan Boaglio, Gabriel] Asociac Conservac &amp; Estudio Nat, Cordoba Capital, Argentina; [Jay Noss, Andrew] Univ Florida, Gainesville, FL USA</t>
  </si>
  <si>
    <t>State University System of Florida; University of Florida</t>
  </si>
  <si>
    <t>veroquiroga@gmail.com</t>
  </si>
  <si>
    <t>10.1017/S0030605312000944</t>
  </si>
  <si>
    <t>http://dx.doi.org/10.1017/S0030605312000944</t>
  </si>
  <si>
    <t>Varelal, MVL; Rey, A; Casas, A; Ramirez, A; Moreno, D; Schiavi, E; Jardim, JR; Stirbulov, R; Zabert, G; Aguirre, CE; De Oca, MM; Mercurio, S; Di Boscio, V</t>
  </si>
  <si>
    <t>Primary Care COPD Case Finding In Four Latin America Countries: The Puma Study</t>
  </si>
  <si>
    <t>[Varelal, M. V. Lopez] Univ Republica, Hosp Maciel, Montevideo, Uruguay; [Casas, A.] Fdn Neumol Colombiana, Bogota, Colombia; [Ramirez, A.] Natl Inst Resp Dis, Mexico City, DF, Mexico; [Moreno, D.; De Oca, M. Montes] Cent Univ Venezuela, Caracas, Venezuela; [Schiavi, E.] Hosp Rehabil Resp Maria Ferrer, Buenos Aires, DF, Argentina; [Jardim, J. R.] Univ Fed Sao Paulo, Sao Paulo, Brazil; [Stirbulov, R.] Santa Casa Sao Paulo, Sao Paulo, Brazil; [Zabert, G.] Univ Nacl Comahue, Neuquen, Argentina; [Aguirre, C. E.] Fdn Neumol Colombiana, Bogota, Colombia; [Mercurio, S.; Di Boscio, V.] AstraZeneca, Buenos Aires, DF, Argentina</t>
  </si>
  <si>
    <t>Universidad de la Republica, Uruguay; University of Central Venezuela; Universidade Federal de Sao Paulo (UNIFESP); Universidad Nacional del Comahue; AstraZeneca</t>
  </si>
  <si>
    <t>Casas, A; Rey, A; Ramirez, A; Varela, MVL; Moreno, D; Schiavi, E; Jardim, JR; Stirbulov, R; Zabert, G; Mercurio, S; Aguirre, CE; Di Bosao, V; De Oca, MM</t>
  </si>
  <si>
    <t>COPD Under-Diagnosis And Misdiagnosis In Primary Care Population At High Risk In Four Latin America Countries: The Puma Study</t>
  </si>
  <si>
    <t>[Casas, A.] Fdn Neumol Colombiana, Bogota, Colombia; [Rey, A.] Univ Republica, Hosp Maciel, Montevideo, Uruguay; [Ramirez, A.] Natl Inst Resp Dis, Mexico City, DF, Mexico; [Lopez Varela, M. V.] Hosp Maciel, Montevideo, Uruguay; [Moreno, D.; De Oca, M. Montes] Cent Univ Venezuela, Caracas, Venezuela; [Schiavi, E.] Hosp Rehabil Resp Maria Ferrer, Buenos Aires, DF, Argentina; [Jardim, J. R.] Univ Fed Sao Paulo, Sao Paulo, Brazil; [Stirbulov, R.] Santa Casa Sao Paulo, Sao Paulo, Brazil; [Zabert, G.] Univ Nacl Comahue, Neuquen, Argentina; [Mercurio, S.; Di Bosao, V.] AstraZeneca, Buenos Aires, DF, Argentina; [Aguirre, C. E.] Fdn Neumol Colombiana, Bogota, Colombia</t>
  </si>
  <si>
    <t>Schiavi, E; Stirbulov, R; Vecino, RH; Mercurio, S; Di Boscio, V</t>
  </si>
  <si>
    <t>COPD Screening in Primary Care in Four Latin American Countries: Methodology of the PUMA Study</t>
  </si>
  <si>
    <t>Introduction: The prevalence of COPD among patients treated in the healthcare system in Latin America is unknown. The PUMA study (Prevalencia y practica habitUal -diagnostico y tratamiento-en poblacion de riesgo de EPOC en Medicos generalistas de 4 paises de America Latina) screened at-risk patients attending primary care centers to evaluate the prevalence, diagnosis and treatment of COPD in this setting. The aim of this report is to describe the study methodology. Methods: Multicenter, observational, cross-sectional study conducted in Argentina, Colombia, Uruguay and Venezuela. Subjects were &gt;= 40 years, smokers, former smokers and/or exposed to fossil fuels attending primary care centers. Eligible patients underwent pre-and post-bronchodilator spirometry and completed standardized questionnaires on demographics, smoking, exposure to environmental/domestic pollution, symptoms/history and management of respiratory diseases, comorbidities, and use of healthcare resources. Results: A total of 57 centers in 4 countries participated; 1,907 patients were included, 1,743 completed the PUMA questionnaire and 1,540 patients underwent validated spirometry. Conclusions: We describe the methodology used in the PUMA study, the first systematic multicenter study in four Latin American countries aimed at detecting COPD cases confirmed by spirometry in primary care. Approximately 90% of patients who completed the PUMA questionnaire underwent valid spirometry tests. This gives room for reflection on the feasibility of opportunistic screening at the primary care level to detect patients in the early stages of COPD or with undiagnosed COPD, and improve the diagnosis and management of this disease. (C) 2013 SEPAR. Published by Elsevier Espana, S.L.U. All rights reserved.</t>
  </si>
  <si>
    <t>Chronic obstructive pulmonary disease; Prevalence; Diagnosis; Spirometry; Primary care; Opportunistic screening</t>
  </si>
  <si>
    <t>OBSTRUCTIVE PULMONARY-DISEASE; GLOBAL BURDEN; PREVALENCE; RISK; TRENDS</t>
  </si>
  <si>
    <t>[Schiavi, Eduardo] Hosp Rehabil Resp Maria Ferrer, Buenos Aires, DF, Argentina; [Stirbulov, Roberto] Fac Ciencias Med Santa Casa Sao Paulo, Dept Neumol, Sao Paulo, Brazil; [Hernandez Vecino, Ramon] AstraZeneca LatAm, Dept Med, Miami, FL USA; [Mercurio, Sandra; Di Boscio, Valentina] AstraZeneca AS, Dept Med, Buenos Aires, DF, Argentina</t>
  </si>
  <si>
    <t>Faculdade de Ciencias Medicas Santa Casa de Sao Paulo</t>
  </si>
  <si>
    <t>eduardo.schiavi@gmail.com</t>
  </si>
  <si>
    <t>10.1016/j.arbres.2014.03.006</t>
  </si>
  <si>
    <t>http://dx.doi.org/10.1016/j.arbres.2014.03.006</t>
  </si>
  <si>
    <t>Parody, JP; Ceballos, MP; Quiroga, AD; Frances, DE; Carnovale, CE; Pisani, GB; Alvarez, ML; Carrillo, MC</t>
  </si>
  <si>
    <t>FoxO3a modulation and promotion of apoptosis by interferon-α2b in rat preneoplastic liver</t>
  </si>
  <si>
    <t>BackgroundFoxO3a, a member of the FOXO family of transcription factors, is expressed in adult liver and modulates the expression of genes involved in apoptosis. FoxO3a is post-translationally regulated, negatively by PI3K/Akt and MAPK/Erk and positively by oxidative stress/JNK pathways. In previous works, we have demonstrated that interferon-2b (IFN-2b) induces apoptosis of hepatic preneoplastic foci through the production of reactive oxygen species (ROS). AimsTo investigate the post-translational signal events triggered by the oxidative stress induced by IFN-2b and the modulation of FoxO3a transcriptional activity during these events in rat preneoplastic liver. MethodsAdult male Wistar rats were subjected to a two-phase model of hepatocarcinogenesis. A group of animals received IFN-2b and another group received IFN-2b and ascorbic acid (ASC), by intraperitoneal injection. Lipid peroxidation, immunohistochemistry, immunoblotting, co-immunoprecipitation and sqRT-PCR assays were performed to explore the role of ROS, JNK, Akt, Erk, FoxO3a, -catenin and PUMA in the IFN-2b-mediated apoptotic mechanism. ResultsIn vivo IFN-2b treatment induced endogenous production of ROS which activated JNK. IFN-2b blocked the activation of Akt and Erk, avoiding FoxO3a activity repression. Activated JNK was responsible for the nuclear translocation and transcriptional activity of FoxO3a which positively modulated the expression of PUMA, a proapoptotic player. In addition, nuclear FoxO3a competed for the nuclear -catenin associated to TCF, inhibiting the canonical Wnt signalling pathway. ConclusionsThe data presented here propose a model in which in vivo IFN-2b treatment induces nuclear translocation and transcriptional activity of FoxO3a, triggering the mitochondrial apoptotic pathway in hepatic preneoplastic foci.</t>
  </si>
  <si>
    <t>LIVER INTERNATIONAL</t>
  </si>
  <si>
    <t>hepatocarcinogenesis; MAPK; oxidative stress; PUMA; rats</t>
  </si>
  <si>
    <t>TRANSCRIPTION FACTOR FKHR; HEPATOCELLULAR-CARCINOMA; HEPATITIS-C; OXIDATIVE STRESS; REACTIVE OXYGEN; ASCORBIC-ACID; KEY MODULATOR; ALPHA; INHIBITION; PHOSPHORYLATION</t>
  </si>
  <si>
    <t>[Parody, Juan P.; Ceballos, Maria P.; Quiroga, Ariel D.; Frances, Daniel E.; Carnovale, Cristina E.; Alvarez, Maria L.; Carrillo, Maria C.] Consejo Nacl Invest Cient &amp; Tecn, Inst Fisiol Expt, Rosario, Santa Fe, Argentina; [Pisani, Gerardo B.; Carrillo, Maria C.] Univ Nacl Rosario, Fac Ciencias Bioquim &amp; Farmaceut, Area Morfol, RA-2000 Rosario, Argentina</t>
  </si>
  <si>
    <t>Consejo Nacional de Investigaciones Cientificas y Tecnicas (CONICET); National University of Rosario</t>
  </si>
  <si>
    <t>carrillo@ifise-conicet.gov.ar</t>
  </si>
  <si>
    <t>LIVER INT</t>
  </si>
  <si>
    <t>10.1111/liv.12421</t>
  </si>
  <si>
    <t>http://dx.doi.org/10.1111/liv.12421</t>
  </si>
  <si>
    <t>Gastroenterology &amp; Hepatology</t>
  </si>
  <si>
    <t>Gracia, L; Sala, A; Garelli, F</t>
  </si>
  <si>
    <t>Robot coordination using task-priority and sliding-mode techniques</t>
  </si>
  <si>
    <t>In this work, an approach based on task-priority redundancy resolution and sliding mode ideas is proposed for robot coordination. In particular, equality and inequality constraints representing the coordination of the multi-robot system are considered as mandatory (for instance, rigid-body manipulation constraints to distance between the end-effectors of several robot arms, or other inequality constraints guaranteeing safe operation of a robotic swarm or confining the robot's workspace to avoid collision and joint limits). Besides the mandatory constraints, other constraints with lower priority are considered for the tracking of the workspace reference and to achieve secondary goals. Thus, lower-priority constraints are satisfied only in the null space of the higher-priority ones. The fulfillment of the constraints is achieved using geometric invariance and sliding mode control theory. The validity and effectiveness of the proposed approach are substantiated by 2D and 3D simulation results using two 3R planar robots and two 6R PUMA-762 robots, respectively. (C) 2013 Elsevier Ltd. All rights reserved.</t>
  </si>
  <si>
    <t>ROBOTICS AND COMPUTER-INTEGRATED MANUFACTURING</t>
  </si>
  <si>
    <t>Multi-robot systems; Cooperative robots; Robot control; Collision avoidance</t>
  </si>
  <si>
    <t>INVERSE KINEMATIC SOLUTIONS; FUZZY</t>
  </si>
  <si>
    <t>[Gracia, Luis; Sala, Antonio] Univ Politecn Valencia, Dept Syst Engn &amp; Control, Valencia 46022, Spain; [Garelli, Fabricio] Consejo Nacl Invest Cient &amp; Tecn, RA-1033 Buenos Aires, DF, Argentina; [Garelli, Fabricio] Univ Nacl La Plata, RA-1900 La Plata, Buenos Aires, Argentina</t>
  </si>
  <si>
    <t>Universitat Politecnica de Valencia; Consejo Nacional de Investigaciones Cientificas y Tecnicas (CONICET); National University of La Plata</t>
  </si>
  <si>
    <t>luigraca@isa.upv.es; asala@isa.upv.es; fabricio@ing.unlp.edu.ar</t>
  </si>
  <si>
    <t>ROBOT CIM-INT MANUF</t>
  </si>
  <si>
    <t>10.1016/j.rcim.2013.08.003</t>
  </si>
  <si>
    <t>http://dx.doi.org/10.1016/j.rcim.2013.08.003</t>
  </si>
  <si>
    <t>Computer Science, Interdisciplinary Applications; Engineering, Manufacturing; Robotics</t>
  </si>
  <si>
    <t>Computer Science; Engineering; Robotics</t>
  </si>
  <si>
    <t>Ezcurra, MD; Trotteyn, MJ; Fiorelli, LE; von Baczko, MB; Taborda, JRA; Iberlucea, M; Desojo, JB</t>
  </si>
  <si>
    <t>The oldest rhynchosaur from Argentina: a Middle Triassic rhynchosaurid from the Chaares Formation (Ischigualasto-Villa Unin Basin, La Rioja Province)</t>
  </si>
  <si>
    <t>Rhynchosaurs first appear in the Early Triassic fossil record and flourished during the late Carnian as the dominant members of several assemblages worldwide. In Argentina, the rhynchosaur record is currently restricted to the Ischigualasto Formation of late Carnian-earliest Norian age. Recent fieldwork in the new locality of Brazo del Puma, in the lowermost levels of the Chaares Formation, yielded three rhynchosaur tooth-bearing bones, which were collected five metres above the contact with the underlying Tarjados Formation. The most complete specimen is the posterior end of the alveolar region of a left dentary. The dentary possesses densely packed tooth rows on the lingual surface and medial half of the occlusal surface, showing longitudinal Zahnreihen. The teeth of the occlusal surface are worn flat and those of the lingual surface are organized in multiple rows, supporting the referral of the specimen to Rhynchosauridae. In addition, the dentary teeth are conical to mesiodistally compressed, resembling the condition observed in hyperodapedontines. The rhynchosaur remains reported here are the oldest collected in Argentina and among the oldest in South America, together with an unnamed form from Brazil. The new rhynchosaur specimens come from levels in which dicynodonts are numerically dominant, whereas cynodonts are considerably less abundant. Accordingly, the specimens reported here bolster faunal differences within the Chaares Formation and add a new faunal component to this already diverse vertebrate assemblage.</t>
  </si>
  <si>
    <t>PALAEONTOLOGISCHE ZEITSCHRIFT</t>
  </si>
  <si>
    <t>Archosauromorpha; Rhynchosauria; Rhynchosauridae; South America; Los Chanares local fauna</t>
  </si>
  <si>
    <t>SOUTHERN BRAZIL; EARLY EVOLUTION; ORIGIN; DIAPSIDA; ARCHOSAURIFORM; HYPERODAPEDON; DINOSAURS; REPTILIA; ENGLAND; ANATOMY</t>
  </si>
  <si>
    <t>[Ezcurra, Martin D.] Univ Birmingham, Sch Geog Earth &amp; Environm Sci, Birmingham, W Midlands, England; [Ezcurra, Martin D.] Univ Munich, GeoBioctr, D-80333 Munich, Germany; [Jimena Trotteyn, M.] Univ San Juan, Fac Ciencias Exactas, INGEO, San Juan, Argentina; [Jimena Trotteyn, M.; Fiorelli, Lucas E.; von Baczko, M. Belen; Taborda, Jeremias R. A.; Iberlucea, Maximiliano; Desojo, Julia B.] Consejo Nacl Invest Cient &amp; Tecn, RA-1033 Buenos Aires, DF, Argentina; [Fiorelli, Lucas E.] Consejo Nacl Invest Cient &amp; Tecn, CRILAR, Anillaco, La Rioja, Argentina; [von Baczko, M. Belen; Taborda, Jeremias R. A.; Iberlucea, Maximiliano; Desojo, Julia B.] Museo Argentino Ciencias Nat Bernardino Rivadavia, Secc Paleontol Vertebrados, Buenos Aires, DF, Argentina</t>
  </si>
  <si>
    <t>University of Birmingham; University of Munich; Universidad Nacional de San Juan; Consejo Nacional de Investigaciones Cientificas y Tecnicas (CONICET); Consejo Nacional de Investigaciones Cientificas y Tecnicas (CONICET); Museo Argentino de Ciencias Naturales Bernardino Rivadavia (MACN)</t>
  </si>
  <si>
    <t>martindezcurra@yahoo.com.ar</t>
  </si>
  <si>
    <t>PALAEONTOL Z</t>
  </si>
  <si>
    <t>10.1007/s12542-013-0203-3</t>
  </si>
  <si>
    <t>http://dx.doi.org/10.1007/s12542-013-0203-3</t>
  </si>
  <si>
    <t>Marino, A; Baldi, R</t>
  </si>
  <si>
    <t>Ecological Correlates of Group-Size Variation in a Resource-Defense Ungulate, the Sedentary Guanaco</t>
  </si>
  <si>
    <t>For large herbivores, predation-risk, habitat structure and population density are often reported as major determinants of group size variation within and between species. However, whether the underlying causes of these relationships imply an ecological adaptation or are the result of a purely mechanistic process in which fusion and fragmentation events only depend on the rate of group meeting, is still under debate. The aim of this study was to model guanaco family and bachelor group sizes in contrasting ecological settings in order to test hypotheses regarding the adaptive significance of group-size variation. We surveyed guanaco group sizes within three wildlife reserves located in eastern Patagonia where guanacos occupy a mosaic of grasslands and shrublands. Two of these reserves have been free from predators for decades while in the third, pumas often prey on guanacos. All locations have experienced important changes in guanaco abundance throughout the study offering the opportunity to test for density effects. We found that bachelor group size increased with increasing density, as expected by the mechanistic approach, but was independent of habitat structure or predation risk. In contrast, the smaller and territorial family groups were larger in the predator-exposed than in the predator-free locations, and were larger in open grasslands than in shrublands. However, the influence of population density on these social units was very weak. Therefore, family group data supported the adaptive significance of group-size variation but did not support the mechanistic idea. Yet, the magnitude of the effects was small and between-population variation in family group size after controlling for habitat and predation was negligible, suggesting that plasticity of these social units is considerably low. Our results showed that different social units might respond differentially to local ecological conditions, supporting two contrasting hypotheses in a single species, and highlight the importance of taking into account the proximate interests and constraints to which group members may be exposed to when deriving predictions about group-size variation.</t>
  </si>
  <si>
    <t>BEHAVIORAL PLASTICITY; SOCIAL-ORGANIZATION; LAMA-GUANICOE; HERD SIZE; ROE DEER; PREDATION; VIGILANCE; HABITAT; RISK; HERBIVORES</t>
  </si>
  <si>
    <t>[Marino, Andrea; Baldi, Ricardo] Consejo Nacl Invest Cient &amp; Tecn, Ctr Nacl Patagon, UI Ecol Terr, Puerto Madryn, Argentina; [Baldi, Ricardo] Wildlife Conservat Soc, Patagonian &amp; Andean Steppe Program, Caba, Argentina</t>
  </si>
  <si>
    <t>marino@cenpat.edu.ar</t>
  </si>
  <si>
    <t>10.1371/journal.pone.0089060</t>
  </si>
  <si>
    <t>http://dx.doi.org/10.1371/journal.pone.0089060</t>
  </si>
  <si>
    <t>Pia, MV</t>
  </si>
  <si>
    <t>This study presents the first data on the diet of the puma (Puma concolor) and an endemic culpeo fox (Pseudalopex culpaeus smithersi) in the high mountains of central Argentina, based on scat analysis. Trophic interactions of both carnivores were examined from 2003 to 2008 inside a protected area after livestock removal. A total of 604 scats were analyzed. Native species (small cavids and cricetine rodents) were most frequently consumed (58%-100%) by both carnivores. Exotic prey were consumed more in 2003 than in other years by both carnivores. Culpeo foxes consumed a higher number of prey items and a lower mean weight of mammalian prey than pumas. Niche breadth was high for pumas in 2003 and for culpeo foxes in 2004, decreasing in subsequent years with the same tendency in both carnivores. Diet overlap was high in all years. Pumas seemed to prey on available prey items, suggesting a trend toward diet specialization in small prey in both carnivores. Native prey are the most important food items for both carnivores inside the park; these results are encouraging in terms of the resilience of at least some components of the predator-prey assemblage in the high mountains of central Argentina.</t>
  </si>
  <si>
    <t>dietary breadth; livestock; national park; overlap; small mammals</t>
  </si>
  <si>
    <t>FEEDING ECOLOGY; FOOD-HABITS; PSEUDALOPEX-CULPAEUS; FELIS-CONCOLOR; PATAGONIA PUMA; BODY-SIZE; COMPETITION; ASSEMBLAGE; VEGETATION; DISPERSAL</t>
  </si>
  <si>
    <t>Univ Nacl Cordoba, Fac Ciencias Exactas Fis &amp; Nat, Catedra Estadist &amp; Biometria, Natl Res Council,CONICET, RA-5000 Cordoba, Argentina</t>
  </si>
  <si>
    <t>monicavpia@yahoo.com.ar</t>
  </si>
  <si>
    <t>10.1515/mammalia-2012-0096</t>
  </si>
  <si>
    <t>http://dx.doi.org/10.1515/mammalia-2012-0096</t>
  </si>
  <si>
    <t>Pia, MV; Renison, D; Mangeaud, A; De Angelo, C; Haro, JG</t>
  </si>
  <si>
    <t>We evaluated puma (Puma concolor) and culpeo fox (Pseudalopex culpaeus smithersi) occurrence in relation to a national park where livestock was reduced and hunting banned, and in relation to human presence and landscape features. In the high mountains of central Argentina puma signs were about 3.5 times less frequent than culpeo signs. Puma and culpeo signs were 33 and 19 times, respectively, more abundant within than outside the park. Puma signs increased with distance to settlements within the park but no trend was detected outside the park where signs were scarce. Culpeos were abundant all throughout the park with no relation with distance to settlements while outside the park signs increased with distance from settlements. Rock outcrops had a positive effect on pumas, which used this habitat frequently, and negative effect on culpeos, whose presence decreased slightly at sites with the highest proportion of rock outcrops inside the park and sharply at sites with presence of rock outcrops outside the park. We conclude that top carnivores were positively affected by the park creation and encourage the creation of more protected areas with connectivity in the region to better assure the long-term conservation of top predators. (C) 2012 Elsevier Ltd. All rights reserved.</t>
  </si>
  <si>
    <t>Culpeo fox; Generalized linear models; Land use; Poaching; Protected area; Puma; Sign survey</t>
  </si>
  <si>
    <t>JAGUARS PANTHERA-ONCA; MAMMALIAN CARNIVORES; PSEUDALOPEX-CULPAEUS; LANDSCAPE ANALYSIS; FOREST LANDSCAPE; PUMA-CONCOLOR; HABITAT USE; LIVESTOCK; CONSERVATION; ABUNDANCE</t>
  </si>
  <si>
    <t>[Pia, M. V.] Univ Nacl Cordoba, Fac Ciencias Exactas Fis &amp; Nat, Catedra Estadist &amp; Biometria, Natl Res Council CONICET, RA-5000 Cordoba, Argentina; [Renison, D.] UNC, FCEFyN, Ctr Ecol &amp; Recursos Nat Renovables Dr Ricardo Lut, Cordoba, Argentina; [Renison, D.] Consejo Nacl Invest Cient &amp; Tecn, Inst Invest Biol &amp; Tecnol IIByT, Cordoba, Argentina; [Mangeaud, A.] Univ Nacl Cordoba, Fac Ciencias Exactas Fis &amp; Nat, Catedra Estadist &amp; Biometria, RA-5000 Cordoba, Argentina; [Haro, J. G.] Univ Nacl Cordoba, Fac Ciencias Exactas Fis &amp; Nat, Museo Zool, RA-5000 Cordoba, Argentina</t>
  </si>
  <si>
    <t>National University of Cordoba; National University of Cordoba; Consejo Nacional de Investigaciones Cientificas y Tecnicas (CONICET); National University of Cordoba; National University of Cordoba</t>
  </si>
  <si>
    <t>monicavpia@yahoo.com.ar; drenison@conicet.gov.ar; amangeaud@yahoo.com.ar; carlos.deangelo@conicet.gov.ar; jgharo@yahoo.com</t>
  </si>
  <si>
    <t>10.1016/j.jaridenv.2012.11.004</t>
  </si>
  <si>
    <t>http://dx.doi.org/10.1016/j.jaridenv.2012.11.004</t>
  </si>
  <si>
    <t>Segura, V; Prevosti, F; Cassini, G</t>
  </si>
  <si>
    <t>The Puma lineage is a monophyletic group that includes three living species: Puma concolor, Herpailurus yagouaroundi, and Acinonyx jubatus. It has been analysed from ecological and taxonomic perspectives, but their cranial ontogeny has been poorly studied. In this study, we assessed the cranial shape and size variation through three-dimensional geometric morphometric techniques, and explored the acquisition of definitive shape and size in relation to key life-history events. Each species occupied different locations in the shape morphospace: A.jubatus and P.concolor showed shorter and wider skulls, with more expanded zygomatic arches, than H.yagouaroundi, which presented the most divergent pattern of change. Ontogeny was more similar between P.concolor and A.jubatus than between the closely related P.concolor and H. yagouaroundi. The evolution of ontogenetic change in the lineage seems to be more influenced by size. Changes detected between juvenile and adult skulls enhanced predatory skills, coincident with the change from a diet of milk to a carnivorous diet. Change patterns suggest that the skull is not morphologically conservative in the lineage, in contrast with other carnivores such as canids and hyaenids. The enlargement of the rostrum observed in some canids and the reinforcement of the bite mechanism of hyaenids were not detected in this group.(c) 2013 The Linnean Society of London</t>
  </si>
  <si>
    <t>ZOOLOGICAL JOURNAL OF THE LINNEAN SOCIETY</t>
  </si>
  <si>
    <t>allometry; development; felidae; growth; morphology; skull</t>
  </si>
  <si>
    <t>SKULL SHAPE; EVOLUTION; MORPHOLOGY; ALLOMETRY; HETEROCHRONY; CHEETAH; GROWTH; CONVERGENCE; INTEGRATION; CONSTRAINT</t>
  </si>
  <si>
    <t>[Segura, Valentina; Prevosti, Francisco; Cassini, Guillermo] Consejo Nacl Invest Cient &amp; Tecn CONICET, Museo Argentino Ciencias Nat Bernardino Rivadavia, Div Mastozool, Buenos Aires, DF, Argentina; [Cassini, Guillermo] Univ Nacl Lujan, Dept Ciencias Basicas, Buenos Aires, DF, Argentina</t>
  </si>
  <si>
    <t>Museo Argentino de Ciencias Naturales Bernardino Rivadavia (MACN); Consejo Nacional de Investigaciones Cientificas y Tecnicas (CONICET); Universidad Nacional de Lujan</t>
  </si>
  <si>
    <t>valu_z@yahoo.com.ar</t>
  </si>
  <si>
    <t>ZOOL J LINN SOC-LOND</t>
  </si>
  <si>
    <t>10.1111/zoj.12047</t>
  </si>
  <si>
    <t>http://dx.doi.org/10.1111/zoj.12047</t>
  </si>
  <si>
    <t>Sánchez, HL; Silva, LB; Rafasquino, ME; Mateo, AG; Zuccolilli, GO; Portiansky, EL; Alonso, CR</t>
  </si>
  <si>
    <t>The innervation of the forearm and hand regions of cats has not been well described despite its importance for any surgery or any neurological disorder. It is probably the main area where disorders of peripheral nerves in this species are observed. In felines, the forelimbs facilitate the jump and represent the most important way for capturing prey. The main muscles and nerves involved in this activity are located in the region of the forearm and hand. The aim of the present study was to provide a detailed description of the innervation of the forearm and hand regions of the jaguar and puma, in comparison with that of the domestic cat, contributing thus with the anatomical knowledge of the area for applying it to surgery and pathology. The forearms of three pumas and two jaguars (all of them fixed in formalin) and of six domestic cats (fresh) were dissected. The nerves path and their forearm distribution patterns of all three species were described. The analysed results indicate that the observed variations between species are minimal; thus, the anatomy described for domestic cats can be widely applied to American wild felids.</t>
  </si>
  <si>
    <t>ANATOMIA HISTOLOGIA EMBRYOLOGIA</t>
  </si>
  <si>
    <t>BRACHIAL-PLEXUS</t>
  </si>
  <si>
    <t>[Sanchez, H. L.; Silva, L. B.; Rafasquino, M. E.; Mateo, A. G.; Zuccolilli, G. O.; Alonso, C. R.] Natl Univ La Plata, Fac Vet Sci, Inst Anat, RA-1900 La Plata, Buenos Aires, Argentina; [Portiansky, E. L.] Natl Univ La Plata, Sch Vet Sci, Inst Pathol, RA-1900 La Plata, Buenos Aires, Argentina</t>
  </si>
  <si>
    <t>National University of La Plata; National University of La Plata</t>
  </si>
  <si>
    <t>lilianasanchez@fcv.unlp.edu.ar</t>
  </si>
  <si>
    <t>ANAT HISTOL EMBRYOL</t>
  </si>
  <si>
    <t>10.1111/j.1439-0264.2012.01170.x</t>
  </si>
  <si>
    <t>http://dx.doi.org/10.1111/j.1439-0264.2012.01170.x</t>
  </si>
  <si>
    <t>Anatomy &amp; Morphology; Veterinary Sciences</t>
  </si>
  <si>
    <t>Ribicich, M; Krivokapich, S; Pasqualetti, M; Prous, CLG; Gatti, GM; Falzoni, E; Aronowicz, T; Arbusti, P; Farina, F; Rosa, A</t>
  </si>
  <si>
    <t>Experimental infection with Trichinella T12 in domestic cats</t>
  </si>
  <si>
    <t>Trichinella spiralis has been documented in wild animals in Argentina, including puma, armadillos, rats and wild boars. In 2008, molecular analysis identified Trichinella T12 from a naturally infected puma (Puma concolor) from Patagonia. The aim of the present work was to study the relationship between the infectivity and pathology of Trichinella T12 in the puma and in domestic cats, and the possible risks that may be present for transmission among these animals. Two cats (A and B) were orally-infected with 3300 and 1850 Trichinella T12 muscle larvae, respectively; one additional cat was used as a control. During the 54 days post-infection, a daily examination was performed which included monitoring body temperature, and cardiac and respiration rates; the animals were then euthanized. Hematological studies included hematocrit (%), hemoglobin (g/dl), and white cell, neutrophil, lymphocyte and eosinophil counts. Blood biochemistry included urea, creatinine, AST, ALT, CK, LDH and ALP. An ELISA assay was also performed. At necropsy, organs (liver, spleen, brain, cerebellum and kidney), nails and muscle samples were obtained for histopathology studies and artificial digestion. The muscles that were studied included the diaphragm, massetter, cutaneous, temporal, intercostals, lumbar, tongue, limbs, neck and tail. Clinical signs, such as anorexia, diarrhea, vomiting, shaggy hair, decay and muscle pain, were observed in both cats. The eosinophil counts were elevated in both cats A and B. Trichinella larvae were recovered from all of the muscles analyzed where the histopathology showed larvae in several muscles without degenerative reaction. Neither larvae nor lesions were observed in non-muscular organs. Cat A had a maximum of 246 larvae per gram (lpg) in the temporal muscle and a minimum of 80 lpg in the tongue, while cat B had a maximum of 65 lpg in muscles of the leg and a minimum of 10 lpg in tail muscles. This study represents the first record of experimental infection of cats with Trichinella T12. (C) 2013 Elsevier B.V. All rights reserved.</t>
  </si>
  <si>
    <t>Article; Proceedings Paper</t>
  </si>
  <si>
    <t>Trichinella T12; Domestic cats; Experimental infection</t>
  </si>
  <si>
    <t>[Ribicich, M.; Pasqualetti, M.; Falzoni, E.; Aronowicz, T.; Farina, F.; Rosa, A.] UBA, Fac Ciencias Vet, Buenos Aires, DF, Argentina; [Krivokapich, S.; Gonzalez Prous, C. L.; Gatti, G. M.; Arbusti, P.] ANLIS, INEI, Dept Parasitol, Buenos Aires, DF, Argentina</t>
  </si>
  <si>
    <t>mribicich@fvet.uba.ar</t>
  </si>
  <si>
    <t>10.1016/j.vetpar.2013.01.047</t>
  </si>
  <si>
    <t>http://dx.doi.org/10.1016/j.vetpar.2013.01.047</t>
  </si>
  <si>
    <t>Prevosti, FJ; Martin, FM</t>
  </si>
  <si>
    <t>Paleoecology of the mammalian predator guild of Southern Patagonia during the latest Pleistocene: Ecomorphology, stable isotopes, and taphonomy</t>
  </si>
  <si>
    <t>During the late Pleistocene, Patagonia had a rich fauna of large mammals including some megamammals such as ground sloths (Mylodon darwini), horse (Hippidion saldiasi), and camelids (e.g., Lama guanicoe). The carnivore guild was represented by several extinct taxa such as the sabretooth cat (Smilodon), the Patagonian Panther (Panthera onca mesembrina), a short-faced bear (Arctotherium tarijense) and a large fox (Dusicyon avus), but also by the extant puma (Puma concolor). In order to reconstruct the relationships within the predator guild and between these carnivores and their potential prey, body size, prey size and diet habits of each predator were estimated. These results are complemented with stable isotopic analyses and taphonomic information. Results indicate that the guild was composed of three felids that were large hypercarnivores, two of which (Smilodon, P. onca) could prey on most large mammals. Morphology suggests that the short-faced bear was mainly an omnivore that may have scavenged and occasionally hunted medium-large mammals like camelids and horses. D. avus was slightly larger and more carnivorous than the living culpeo fox (Lycalopex culpaeus), and preyed mostly on small mammals (rodents) but occasionally on camelids. Stable isotopes (delta C-13 and delta N-15) are congruent with these interpretations, although they indicate that Arctotherium and D. avus were highly carnivorous. This could be explained by scavenging habits. Stable isotopes also indicate that P. o. mesembrina ate larger proportions of Hippidion and Lama gracilis. Taphonomic studies showed that P. o. mesembrina gnawed bones of Mylodon, Hippidion and camelids, a result that suggests that these taxa were common prey, and agrees with the ecomorphological and stable isotope interpretations. The diversity of potential prey is lower than that observed in lower latitudes (e.g., Pampean Region) while the number of predators is similar, a relationship that could be explained by the high latitude where these mammals lived. (C) 2013 Elsevier Ltd and INQUA. All rights reserved.</t>
  </si>
  <si>
    <t>AUG 14</t>
  </si>
  <si>
    <t>LAST GLACIAL MAXIMUM; PAINE-NATIONAL-PARK; TIERRA-DEL-FUEGO; ULTIMA ESPERANZA; CANIDS MAMMALIA; PUMA-CONCOLOR; BODY-MASS; EXTINCT; CARNIVORA; BEAR</t>
  </si>
  <si>
    <t>[Prevosti, Francisco J.] Consejo Nacl Invest Cient &amp; Tecn, Museo Argentino Ciencias Nat Bernardino Rivadavia, Div Mastozool, RA-1033 Buenos Aires, DF, Argentina; [Martin, Fabiana M.] UMAG, Inst Patagonia, Ctr Estudios Hombre Austral, Punta Arenas, Chile; [Prevosti, Francisco J.] Univ Nacl Lujan, Dept Ciencias Basicas, RA-6700 Lujan, Buenos Aires, Argentina</t>
  </si>
  <si>
    <t>Consejo Nacional de Investigaciones Cientificas y Tecnicas (CONICET); Museo Argentino de Ciencias Naturales Bernardino Rivadavia (MACN); Universidad de Magallanes; Universidad Nacional de Lujan</t>
  </si>
  <si>
    <t>protocyon@hotmail.com</t>
  </si>
  <si>
    <t>10.1016/j.quaint.2012.12.039</t>
  </si>
  <si>
    <t>http://dx.doi.org/10.1016/j.quaint.2012.12.039</t>
  </si>
  <si>
    <t>Fonseca, GM; Palacios, R</t>
  </si>
  <si>
    <t>An Unusual Case of Predation: Dog Pack or Cougar Attack?</t>
  </si>
  <si>
    <t>Injuries produced by animals are capable of leaving severe patterns and in some cases may result in the death of the attacked individual. Law enforcement authorities may come to erroneous conclusions about the source of the bites based on their awareness of animals present and similarities of the injuries to the untrained eye, with dreadful consequences. Expertise of a carnivore biologist and an odontologist that indentifies the particularities of bite marks may be useful for identifying the attacking species. We present the investigation of a fatal dog pack attack involving a 43-year-old man in Bell Ville (Argentina) where the evidence provided by a forensic dentist and a biologist was categorical for establishing the animal species involved. Because of the unusual characteristics of the wounds and the initial hypothesis made by local authorities of a cougar attack, habits and specific patterns of both dog pack and cougar predation on humans are discussed.</t>
  </si>
  <si>
    <t>JOURNAL OF FORENSIC SCIENCES</t>
  </si>
  <si>
    <t>forensic science; forensic dentistry; forensic biology; bite marks; injuries; Argentina</t>
  </si>
  <si>
    <t>HUMANS</t>
  </si>
  <si>
    <t>[Fonseca, Gabriel M.] Natl Univ Cordoba, Dept Pathol, Sch Dent, Forens Dent Team, Cordoba, Argentina; [Fonseca, Gabriel M.] Catholic Univ Cordoba, Sch Dent, Dept Legal &amp; Forens Dent, Cordoba, Argentina; [Palacios, Rocio] Natl Council Sci &amp; Tecnol Res CONICET, Andean Cat Alliance, Cordoba, Argentina</t>
  </si>
  <si>
    <t>National University of Cordoba; Catholic University of Cordoba</t>
  </si>
  <si>
    <t>gabriel_fonseca@argentina.com</t>
  </si>
  <si>
    <t>J FORENSIC SCI</t>
  </si>
  <si>
    <t>10.1111/j.1556-4029.2012.02281.x</t>
  </si>
  <si>
    <t>http://dx.doi.org/10.1111/j.1556-4029.2012.02281.x</t>
  </si>
  <si>
    <t>Medicine, Legal</t>
  </si>
  <si>
    <t>Legal Medicine</t>
  </si>
  <si>
    <t>dos Santos, A; Grant, CR; Siqueira, PDD; Tarazaga, AE; Silva, GSDE; Barberis, CM</t>
  </si>
  <si>
    <t>Validation of neutronic models and calculation systems by means of experimental results in the IPEN/MB-01 reactor</t>
  </si>
  <si>
    <t>In the year 2008 the National Atomic Energy Commission (CNEA) of Argentina, and the Brazilian Institute of Energetic and Nuclear Research (IPEN-CNEN/SP), under the framework of the Nuclear Energy Argentine-Brazilian Agreement (COBEN), among other projects, included Validation and Verification of Calculation Methods used for Research and Experimental Reactors. At that time, it was established that the validation was to be performed with models implemented in the deterministic codes HUEMUL and PUMA (respectively, cell and reactor codes) developed by CNEA and those implemented in MCNP5. The necessary benchmark data for these validations would correspond to the theoretical-experimental reference cases elaborated in the research reactor IPEN/MB-01 located in the city of Sao Paulo, Brazil. These benchmarks were previously evaluated and approved for publications in the ICSBEP and IRPhE handbooks. The staff of the Nuclear Design and Analysis Division of the Reactor and Nuclear Power Plant Study Department (ERC) of CNEA, from the argentine side, modeled and performed several calculations with both deterministic (HUEMUL-PUMA) and probabilistic (MCNP5) methods of a great number of physical situations of the reactor, which previously have been studied experimentally and modeled by members of the Nuclear Engineering Center of IPEN, whose results were extensively provided to CNEA. The analyses reveal the great performances of ENDF/B-VILO in conjunction with MCNP5 and the HUEMUL and PUMA codes in all benchmark applications. (C) 2013 Elsevier Ltd. All rights reserved.</t>
  </si>
  <si>
    <t>ANNALS OF NUCLEAR ENERGY</t>
  </si>
  <si>
    <t>IRPhE; ICSBEP; HUEMUL; PUMA; IPEN/MB-01</t>
  </si>
  <si>
    <t>BETA(EFF)</t>
  </si>
  <si>
    <t>[dos Santos, Adimir; Siqueira, Paulo de Tarso D.; de Andrade e Silva, Graciete Simoes] Inst Pesquisas Energet &amp; Nucl IPEN CNEN SP, BR-05508000 Sao Paulo, Brazil; [Grant, Carlos R.; Tarazaga, Ariel E.; Barberis, Claudia M.] Comis Nacl Energia Atom, Gerencia Area Energia Nucl, Ctr Atom Constituyentes, RA-1650 San Martin, Provincia De Bu, Argentina</t>
  </si>
  <si>
    <t>Comissao Nacional de Energia Nuclear (CNEN); Instituto de Pesquisas Energeticas e Nucleares (IPEN); Comision Nacional de Energia Atomica (CNEA)</t>
  </si>
  <si>
    <t>asantos@ipen.br; grant@cnea.gov.ar; ptsiquei@ipen.br; tarazaga@cnea.gov.ar; gsasilva@ipen.br; barberis@cnea.-gov.ar</t>
  </si>
  <si>
    <t>ANN NUCL ENERGY</t>
  </si>
  <si>
    <t>10.1016/j.anucene.2013.04.022</t>
  </si>
  <si>
    <t>http://dx.doi.org/10.1016/j.anucene.2013.04.022</t>
  </si>
  <si>
    <t>Gracia, L; Garelli, F; Sala, A</t>
  </si>
  <si>
    <t>Integrated sliding-mode algorithms in robot tracking applications</t>
  </si>
  <si>
    <t>An integrated solution based on sliding mode ideas is proposed for robotic trajectory tracking. The proposal includes three sliding-mode algorithms for speed auto-regulation, path conditioning and redundancy resolution in order to fulfill velocity, workspace and C-space constraints, respectively. The proposed method only requires a few program lines and samplifies the robot user interface since it directly deals with the fulfillment of the constraints to find a feasible solution for the robot trajectory tracking in a short computation time. The proposed approach is evaluated in simulation on the freely accessible 6R robot model PUMA-560, for which the main features of the method are illustrated. (c) 2012 Elsevier Ltd. All rights reserved.</t>
  </si>
  <si>
    <t>Sliding mode; Robot control; Collision avoidance</t>
  </si>
  <si>
    <t>JOINT-LIMITS; AVOIDANCE; SIMULATION</t>
  </si>
  <si>
    <t>[Gracia, Luis; Sala, Antonio] Univ Politecn Valencia, Dept Syst Engn &amp; Control, Valencia 46022, Spain; [Garelli, Fabricio] Consejo Nacl Invest Cient &amp; Tecn, RA-1900 La Plata, Argentina; [Garelli, Fabricio] Univ Nacl La Plata, RA-1900 La Plata, Argentina</t>
  </si>
  <si>
    <t>luigraca@isa.upv.es; fabricio@ing.unlp.edu.ar; asala@isa.upv.es</t>
  </si>
  <si>
    <t>10.1016/j.rcim.2012.07.007</t>
  </si>
  <si>
    <t>http://dx.doi.org/10.1016/j.rcim.2012.07.007</t>
  </si>
  <si>
    <t>Martínez, JIZ; Travaini, A; Zapata, S; Procopio, D; Santillán, MA</t>
  </si>
  <si>
    <t>The ecological role of native and introduced species in the diet of the puma Puma concolor in southern Patagonia</t>
  </si>
  <si>
    <t>There is evidence for the ecological extinction of the native prey of the puma Puma concolor in northwestern Argentine Patagonia. In this study we examine whether this is also the case in southern Patagonia. From 2004 to 2007 we examined the puma's diet in three protected areas and two sheep ranches in Santa Cruz province. A total of 282 puma scats were analysed. In two of the protected areas and in the ranches 60-74% of the puma's diet was native prey. Prey species were primarily guanaco Lama guanicoe, followed by Patagonian mara Dolichotis patagonum, lesser rhea Pterocnemia pennata pennata, Patagonian pichi Zaedyus pichiy and Magellanic penguin Spheniscus magellanicus. In the third protected area the main prey was the European hare Lepus europaeus. Our results show a clear difference in the diet of the puma in southern compared to north-western Patagonia. Large native herbivores (i.e. guanaco and lesser rhea) maintain their role as the main prey species for the puma in southern Patagonia. We suggest, therefore, that native prey could be restored to those areas of Argentine Patagonia, such as the north-west, where they are currently ecologically extinct. Facilitating native species recovery and/or restoration and applying more rigorous controls to prevent the introduction of potential alien prey species of the puma, both within and outside protected areas, needs to be evaluated as a regional strategy.</t>
  </si>
  <si>
    <t>Argentina; diet; ecological extinction; Patagonia; predation; Puma concolor</t>
  </si>
  <si>
    <t>MOUNTAIN LION PREDATION; JAGUAR PANTHERA-ONCA; FOOD-HABITS; FELIS-CONCOLOR; GUANACOS; BEHAVIOR; AMERICA; SHEEP; PREY</t>
  </si>
  <si>
    <t>[Zanon Martinez, Juan Ignacio; Zapata, Sonia] Univ Nacl Patagonia Austral, Ctr Invest Puerto Deseado, RA-9050 Puerto Deseado, Santa Cruz, Argentina; [Travaini, Alejandro; Procopio, Diego] Univ Nacl Patagonia Austral, Consejo Nacl Invest Cient &amp; Tecn, Ctr Invest Puerto Deseado, Puerto Deseado, Santa Cruz, Argentina; [Zanon Martinez, Juan Ignacio] Univ Nacl La Pampa, Ctr Estudio &amp; Conservac Aves Rapaces Argentina, Consejo Nacl Invest Cient &amp; Tecn, Santa Rosa, La Pampa, Argentina</t>
  </si>
  <si>
    <t>Universidad Nacional de la Patagonia San Juan Bosco; Universidad Nacional de la Patagonia San Juan Bosco; Consejo Nacional de Investigaciones Cientificas y Tecnicas (CONICET); Consejo Nacional de Investigaciones Cientificas y Tecnicas (CONICET)</t>
  </si>
  <si>
    <t>10.1017/S0030605310001821</t>
  </si>
  <si>
    <t>http://dx.doi.org/10.1017/S0030605310001821</t>
  </si>
  <si>
    <t>Donadio, E; Buskirk, SW; Novaro, AJ</t>
  </si>
  <si>
    <t>Neotropical ungulates are poorly understood with regard to age-specific mortality and how it relates to different mortality causes. During January 2008-April 2011, we investigated mortality patterns of calf (&lt;1 year old) and adult vicunas (Vicugna vicugna) in west-central Argentina. Specifically, we analyzed whether birth mass, birth date, and sex of radiomarked vicuna calves affected 1st-year survival; quantified cause of death for marked calves and unmarked adults; and explored how primary productivity and quality of forage and diet related to body condition of adult vicuna carcasses. Birth mass was a strong predictor of 1st-year survival: a 1-kg (similar to 18%) increase in birth mass resulted in a 54% decline in the risk of death. Further, low survival rate in 1 calendar year was associated with low mean birth mass during that year, but not with population density and forage quality in the previous year. Puma (Puma concolor) predation accounted for &gt;= 49% (n = 93) and 91% (n = 89) of the mortality in calves and adults, respectively. Body condition of adult vicunas killed by pumas varied seasonally and correlated with seasonal changes in primary productivity and forage and diet quality. Our results highlighted the importance of puma predation and low birth mass as proximate causes of vicuna mortality. How environmental factors (e.g., early summer precipitation) influence forage and ultimately mortality has yet to be determined.</t>
  </si>
  <si>
    <t>birth mass; body condition; predation; puma; South America; vicuna</t>
  </si>
  <si>
    <t>PAINE-NATIONAL-PARK; REPRODUCTIVE EFFORT; MOUNTAIN LIONS; MULE DEER; SURVIVAL; PREDATION; PUMA; SELECTION; GUANACOS; ELK</t>
  </si>
  <si>
    <t>[Donadio, Emiliano; Buskirk, Steven W.] Univ Wyoming, Program Ecol, Laramie, WY 82071 USA; [Donadio, Emiliano; Buskirk, Steven W.] Univ Wyoming, Dept Zool &amp; Physiol, Laramie, WY 82071 USA; [Novaro, Andres J.] Consejo Nacl Invest Cient &amp; Tecn, INIBIOMA, RA-8371 Junin De Los Andes, Neuquen, Argentina; [Novaro, Andres J.] Wildlife Conservat Soc, Patagonian &amp; Andean Steppe Program, RA-8371 Junin De Los Andes, Neuquen, Argentina</t>
  </si>
  <si>
    <t>University of Wyoming; University of Wyoming; Consejo Nacional de Investigaciones Cientificas y Tecnicas (CONICET)</t>
  </si>
  <si>
    <t>emiliano@uwyo.edu</t>
  </si>
  <si>
    <t>10.1644/12-MAMM-A-062.1</t>
  </si>
  <si>
    <t>http://dx.doi.org/10.1644/12-MAMM-A-062.1</t>
  </si>
  <si>
    <t>Krivokapich, SJ; Pozio, E; Gatti, GM; Prous, CLG; Ribicich, M; Marucci, G; La Rosa, G; Confalonieri, V</t>
  </si>
  <si>
    <t>Until a few years ago, Trichinella spiralis was the only taxon of the genus Trichinella detected in both domestic and wild animals of South America. Recently, a new genotype, named Trichinella T12, was identified in cougars (Puma concolor) from Argentina, on the basis of molecular studies using mitochondrial and nuclear ribosomal markers. In the present study, cross-breeding experiments indicated that Trichinella T12 is reproductively isolated from all other encapsulated Trichinella spp. and suggested that it is biologically more similar to Trichinella britovi and Trichinella murrelli than to the other encapsulated species/genotypes. Biological assays revealed that the reproductive capacity index of Trichinella T12 was similar to 4 and &gt;2000 times lower than those of T. spiralis in mice and rats, respectively. The reproductive capacity index of Trichinella T12 in domestic pigs ranged from 0.0 to 0.05. Larvae parasitising the muscles of carnivores were infective to mice after freezing at -5 degrees C for 3 months, but they lost infectivity after freezing at -18 degrees C for 1 week. The region within the rDNA, known as the expansion segment V. showed a unique sequence which differs from those of all other known Trichinella spp./genotypes. The biological, geographical and molecular data support the classification of the genotype Trichinella T12 as a new species widespread in the Neotropical region, for which we propose the name Trichinella patagoniensis n. sp. (C) 2012 Australian Society for Parasitology Inc. Published by Elsevier Ltd. All rights reserved.</t>
  </si>
  <si>
    <t>INTERNATIONAL JOURNAL FOR PARASITOLOGY</t>
  </si>
  <si>
    <t>Nematoda; Taxonomy; Ribosomal DNA; Puma concolor; Argentina; Trichinella patagoniensis; New species</t>
  </si>
  <si>
    <t>TRICHINOSIS; SYSTEMATICS; SPIRALIS; ANIMALS</t>
  </si>
  <si>
    <t>[Krivokapich, Silvio J.; Gatti, Graciana M.; Gonzalez Prous, Cinthia L.] Adm Nacl Labs &amp; Inst Salud, Dept Parasitol, Inst Nacl Enfermedades Infecciosas, RA-1281 Buenos Aires, DF, Argentina; [Pozio, Edoardo; Marucci, Gianluca; La Rosa, Giuseppe] Ist Super Sanita, Dept Infect Parasit &amp; Immunomediated Dis, I-00161 Rome, Italy; [Ribicich, Mabel] Univ Buenos Aires, Fac Ciencias Vet, Catedra Parasitol &amp; Enfermedades Parasitarias, Buenos Aires, DF, Argentina; [Confalonieri, Viviana] Univ Buenos Aires, Dept Ecol Genet &amp; Evoluc, Fac Ciencias Exactas &amp; Nat, RA-1428 Buenos Aires, DF, Argentina</t>
  </si>
  <si>
    <t>Istituto Superiore di Sanita (ISS); University of Buenos Aires; University of Buenos Aires</t>
  </si>
  <si>
    <t>silkri@anlis.gov.ar</t>
  </si>
  <si>
    <t>INT J PARASITOL</t>
  </si>
  <si>
    <t>10.1016/j.ijpara.2012.07.009</t>
  </si>
  <si>
    <t>http://dx.doi.org/10.1016/j.ijpara.2012.07.009</t>
  </si>
  <si>
    <t>Alvarez, MC; Kaufmann, CA; Massigoge, A; Gutiérrez, MA; Rafuse, DJ; Scheifler, NA; González, ME</t>
  </si>
  <si>
    <t>Bone modification and destruction patterns of leporid carcasses by Geoffroy's cat (Leopardus geoffroyi): An experimental study</t>
  </si>
  <si>
    <t>This paper characterizes the bone modification patterns on leporid carcasses generated by captive Geoffroy's cats (Leopardus geoffroyi). The modification pattern from non-ingested remains is described in terms of anatomical representation, breakage, and tooth marks. Results from this experimental study suggest that Geoffroy's cat tends to mostly destroy ribs and vertebrae. A high proportion of fractures were registered in the scapulas, cranium, and the epiphysis of long bones. The innominate, scapula, mandible, and long bones showed high frequencies of tooth marks, dominated by pits and punctures. If the activity of this particular predator is identified in fossil assemblages, the differential inter- and intra-bone survival produced by this agent on small mammal prey should be taken into consideration when discussing anatomical part representation. (C) 2011 Elsevier Ltd and INQUA. All rights reserved.</t>
  </si>
  <si>
    <t>PUMAS PUMA-CONCOLOR; CARNIVORE TAXA; ZOOARCHAEOLOGICAL MEASURES; TAPHONOMIC ANALYSIS; REMAINS; HOMINID; ACCUMULATIONS; SUBSISTENCE; MOUNTAINS; HOLOCENE</t>
  </si>
  <si>
    <t>[Alvarez, Maria C.; Kaufmann, Cristian A.; Massigoge, Agustina; Gutierrez, Maria A.; Gonzalez, Mariela E.] Univ Nacl Ctr Prov Buenos Aires, Fac Ciencias Sociales, INCUAPA, CONICET, Buenos Aires, DF, Argentina</t>
  </si>
  <si>
    <t>Consejo Nacional de Investigaciones Cientificas y Tecnicas (CONICET); Comision Nacional de Energia Atomica (CNEA)</t>
  </si>
  <si>
    <t>10.1016/j.quaint.2011.11.029</t>
  </si>
  <si>
    <t>http://dx.doi.org/10.1016/j.quaint.2011.11.029</t>
  </si>
  <si>
    <t>Science Citation Index Expanded (SCI-EXPANDED); Arts &amp; Humanities Citation Index (A&amp;HCI)</t>
  </si>
  <si>
    <t>Segura, V; Prevosti, F</t>
  </si>
  <si>
    <t>A quantitative approach to the cranial ontogeny of Lycalopex culpaeus (Carnivora: Canidae)</t>
  </si>
  <si>
    <t>The study of cranial ontogeny is important for understanding the relationship between form and function in developmental, ecological, and evolutionary contexts. The transition from lactation to the diet of adult carnivores must be accompanied by pronounced modifications in skull morphology and feeding behavior. Our goal was to study relative growth and development in the skull ontogeny of the canid Lycalopex culpaeus, and interpret our findings in a functional context, thereby exploring the relationship between changes in shape and size with dietary habits and age stages. We performed quantitative analyses, including multivariate allometry and geometric morphometrics. Our results indicate that shape changes are related to functional improvements of the jaw mechanics related for food catching/processing. Estimates of full muscle size, mechanical advantage, and adult cranial shape are reached after sexual maturity, while adult mandible and skull size are reached after weaning, which is related to diet change (incorporation of meat and other food items). The ontogenetic pattern observed in L. culpaeus is similar to those observed in Canis familiaris and C. latrans. However, the magnitude of change seen in L. culpaeus is smaller than those seen in the felid Puma concolor and considerably smaller than those seen in the bone cracker hyaenid Crocuta crocuta. These patterns are associated with dietary habits and specializations in skull anatomy, as L. culpaeus, domestic dog and coyote are generalist species compared with hypercarnivores such as C. crocuta and P. concolor.</t>
  </si>
  <si>
    <t>ZOOMORPHOLOGY</t>
  </si>
  <si>
    <t>Anatomy; Canidae; Ontogeny; Skull</t>
  </si>
  <si>
    <t>HYENAS CROCUTA-CROCUTA; PUMA-CONCOLOR; DIDELPHIS-ALBIVENTRIS; ORBIT ORIENTATION; POSTORBITAL BAR; SOCIAL-BEHAVIOR; SKULL SHAPE; DOGS; EVOLUTION; MAMMALIA</t>
  </si>
  <si>
    <t>[Segura, Valentina; Prevosti, Francisco] Museo Argentino Ciencias Nat Bernardino Rivadavia, Div Mastozool, Buenos Aires, DF, Argentina; [Segura, Valentina; Prevosti, Francisco] Consejo Nacl Invest Cient &amp; Tecn, CONICET, Buenos Aires, DF, Argentina</t>
  </si>
  <si>
    <t>Museo Argentino de Ciencias Naturales Bernardino Rivadavia (MACN); Consejo Nacional de Investigaciones Cientificas y Tecnicas (CONICET)</t>
  </si>
  <si>
    <t>vsegura@macn.gov.ar</t>
  </si>
  <si>
    <t>10.1007/s00435-012-0145-4</t>
  </si>
  <si>
    <t>http://dx.doi.org/10.1007/s00435-012-0145-4</t>
  </si>
  <si>
    <t>Anatomy &amp; Morphology; Zoology</t>
  </si>
  <si>
    <t>Palacios, R; Walker, RS; Novaro, AJ</t>
  </si>
  <si>
    <t>The prey base for Patagonian carnivores has been altered greatly over the past 150 years due to widespread overgrazing by livestock, invasions by exotic wildlife, and hunting. On ranches in northern Patagonia carnivores consume mostly exotic species, and native herbivores are ecologically extinct in their role as prey. In this study we compare diets of the culpeo (Lycalopex culpaeus), china (L. griseus), puma (Puma concolor), Geoffroy's cat (Leopardus geoffroyi), colocolo (L. colocolo), and hog-nosed skunks (Conepatus chinga and C. humboldtii) in a reserve with a mostly native prey base to their diets on the ranches, and evaluate how differences in prey bases affect trophic interactions among carnivores. Carnivores in the reserve consumed mostly native prey. Dietary overlap among carnivores was not significant on the reserve, but was highly significant on the ranches. This homogenization of diets where densities of native species are reduced could lead to stronger negative interactions among carnivores, altering the composition of the carnivore assemblage to the detriment of the more specialized species. Study of carnivore diets may be a relatively quick way to evaluate the conservation status and ecological functionality of prey assemblages in Patagonia and other areas where these have been altered. (C) 2012 Deutsche Gesellschaft fur Saugetierkunde. Published by Elsevier GmbH. All rights reserved.</t>
  </si>
  <si>
    <t>Ecological function; Food habits; Prey biomass; Argentina</t>
  </si>
  <si>
    <t>FOOD-HABITS; ECOLOGY; POPULATION; PREDATORS; ECOSYSTEM; EAGLES; FOXES; GRAY; SIZE; GREY</t>
  </si>
  <si>
    <t>[Palacios, Rocio] Univ Nacl Cordoba CONICET, Fac Ciencias Exactas Fis &amp; Nat, RA-5000 Cordoba, Argentina; [Palacios, Rocio; Susan Walker, R.; Novaro, Andres J.] Wildlife Conservat Soc Argentina, Patagonian &amp; Andean Steppe Program, RA-8371 Neuquen, Argentina; [Novaro, Andres J.] INIBIOMA CONICET, RA-8371 Neuquen, Argentina</t>
  </si>
  <si>
    <t>Consejo Nacional de Investigaciones Cientificas y Tecnicas (CONICET); National University of Cordoba; Universidad Nacional del Comahue; Consejo Nacional de Investigaciones Cientificas y Tecnicas (CONICET)</t>
  </si>
  <si>
    <t>rociopalacios@gmail.com</t>
  </si>
  <si>
    <t>10.1016/j.mambio.2012.01.001</t>
  </si>
  <si>
    <t>http://dx.doi.org/10.1016/j.mambio.2012.01.001</t>
  </si>
  <si>
    <t>Lantschner, MV; Rusch, V; Hayes, JP</t>
  </si>
  <si>
    <t>Habitat use by carnivores at different spatial scales in a plantation forest landscape in Patagonia, Argentina</t>
  </si>
  <si>
    <t>Forest plantations are an increasingly important source of industrial wood around the world, and the design and management of plantations can greatly influence the relationship with wildlife. The aim of this study was to examine the effects of conversion of native open vegetation to conifer plantations on mammalian carnivore assemblages in NW Patagonia, Argentina. We conducted camera-trap surveys at 69 sites and assessed composition of carnivore assemblages and habitat use in conifer plantations and native vegetation. We also evaluated habitat characteristics at stand and landscape scales related to presence of carnivores. Four species of carnivores were detected: Lycalopex culpaeus, Conepatus chinga, Puma concolor, and Leopard us geoffroyi. L. culpaeus and C chinga used continuous native vegetation most frequently, but also used dense conifer plantations and tended to be more abundant in firebreaks and sparse plantations than in dense plantations. L. geoffroyi was almost fully restricted to continuous native vegetation, but was also detected in firebreaks and native vegetation remnants between plantations: this species was never detected in plantations. P. concolor was detected in all habitat types and did not exhibit any preference. The presence of carnivores was associated with understory diversity, tree density, and prey availability at the stand scale, and with amount of area with native vegetation at the landscape scale. Our results suggest that management decisions at the stand and landscape scales can influence habitat quality for wildlife in the region. (C) 2011 Elsevier B.V. All rights reserved.</t>
  </si>
  <si>
    <t>APR 1</t>
  </si>
  <si>
    <t>Biodiversity; Landscape scale; Conifer plantation; Habitat fragmentation; Land use change</t>
  </si>
  <si>
    <t>HOG-NOSED SKUNK; PACIFIC-NORTHWEST; ACTIVITY PATTERNS; PINE PLANTATIONS; CONEPATUS-CHINGA; ATLANTIC FOREST; SOUTHERN CHILE; GEOFFROYS CAT; NW PATAGONIA; CONSERVATION</t>
  </si>
  <si>
    <t>[Victoria Lantschner, Maria; Rusch, Veronica] INTA EEA Bariloche, Grp Ecol Forestal, RA-8400 San Carlos De Bariloche, Rio Negro, Argentina; [Hayes, John P.] Univ Florida, Dept Wildlife Ecol &amp; Conservat, Gainesville, FL 32611 USA</t>
  </si>
  <si>
    <t>Instituto Nacional de Tecnologia Agropecuaria (INTA); State University System of Florida; University of Florida</t>
  </si>
  <si>
    <t>mvlantschner@bariloche.inta.gov.ar; vrusch@bariloche.inta.gov.ar; hayesj@ufl.edu</t>
  </si>
  <si>
    <t>10.1016/j.foreco.2011.12.045</t>
  </si>
  <si>
    <t>http://dx.doi.org/10.1016/j.foreco.2011.12.045</t>
  </si>
  <si>
    <t>A supervisory loop approach to fulfill workspace constraints in redundant robots</t>
  </si>
  <si>
    <t>An approach based on geometric invariance and sliding mode ideas is proposed for redundancy resolution in robotic systems to fulfill configuration and workspace constraints caused by robot mechanical limits, collision avoidance, industrial security, etc. Some interesting features of the proposal are that: (1) it can be interpreted as a limit case of the classical potential field-based approach for collision avoidance which requires using variable structure control concepts, (2) it allows reaching the limit surface of the constraints smoothly, depending on a free design parameter, and (3) it can be easily added as a supervisory block to pre-existing redundancy resolution schemes. The algorithm is evaluated in simulation on a OR planar robot and on the freely accessible 6R robot model PUMA-560, for which the main features of the method are illustrated. (C) 2011 Elsevier B.V. All rights reserved.</t>
  </si>
  <si>
    <t>ROBOTICS AND AUTONOMOUS SYSTEMS</t>
  </si>
  <si>
    <t>Sliding mode; Collision avoidance; Redundancy resolution</t>
  </si>
  <si>
    <t>MANIPULATORS; AVOIDANCE; TRACKING; SYSTEMS</t>
  </si>
  <si>
    <t>[Gracia, Luis; Sala, Antonio] Univ Politecn Valencia, Dept Syst Engn &amp; Control, Valencia 46022, Spain; [Garelli, Fabricio] Consejo Nacl Invest Cient &amp; Tecn, RA-1900 La Plata, Buenos Aires, Argentina; [Garelli, Fabricio] Univ Nacl La Plata, RA-1900 La Plata, Buenos Aires, Argentina</t>
  </si>
  <si>
    <t>ROBOT AUTON SYST</t>
  </si>
  <si>
    <t>10.1016/j.robot.2011.07.008</t>
  </si>
  <si>
    <t>http://dx.doi.org/10.1016/j.robot.2011.07.008</t>
  </si>
  <si>
    <t>Automation &amp; Control Systems; Computer Science, Artificial Intelligence; Robotics</t>
  </si>
  <si>
    <t>Automation &amp; Control Systems; Computer Science; Robotics</t>
  </si>
  <si>
    <t>De Angelo, C; Paviolo, A; Rode, D; Cullen, L; Sana, D; Abreu, KC; da Silva, MX; Bertrand, AS; Haag, T; Lima, F; Rinaldi, AR; Fernández, S; Ramírez, F; Velázquez, M; Corio, C; Hasson, E; Di Bitetti, MS</t>
  </si>
  <si>
    <t>Most large carnivores are secretive and threatened, and these characteristics pose problems for research on, and monitoring of, these species across extensive areas. Participatory monitoring, however, can be a useful tool for obtaining long-term data across large areas. Pumas Puma concolor and jaguars Panthera onca are the largest predators in the threatened Upper Parana Atlantic Forest. To survey the presence of these two species we established a participatory network of volunteers and a partnership with researchers in the three countries that share the Upper Parana Atlantic Forest (Argentina, Brazil and Paraguay). We trained participants in simple methods of collecting faeces and track imprints of large felids. Between 2002 and 2008 &gt; 100 volunteers helped with monitoring, obtaining 1,633 records identified as pumas or jaguars across c. 92,890 km(2). We confirmed jaguar presence in a large section of the Misiones Green Corridor in Argentina and in the largest protected areas of Brazil and Paraguay. Pumas exhibited a wider distribution, being recorded throughout Misiones province in Argentina and in some areas of Brazil and Paraguay where jaguars were not detected. Both species, and especially jaguars, were detected mainly in the few remaining medium and large forest fragments in this Forest. Although these carnivores are often in conflict with local people, their charisma and cultural significance makes them flagship species that motivated the participation of volunteers and institutions. Participatory monitoring allowed coverage of a vast area at relatively low cost whilst enhancing collaborative management policies among people and institutions from three countries.</t>
  </si>
  <si>
    <t>Atlantic Forest; distribution; flagship species; habitat loss; jaguar; large carnivore; participatory monitoring; puma</t>
  </si>
  <si>
    <t>PANTHERA-ONCA; CONSERVATION; POPULATIONS; CONCOLOR; DECLINE; AREAS</t>
  </si>
  <si>
    <t>[De Angelo, Carlos; Paviolo, Agustin; Di Bitetti, Mario S.] Univ Nacl Misiones, Fac Ciencias Forestales, Inst Biol Subtrop, Natl Res Council, Puerto Iguazu, Argentina; [De Angelo, Carlos; Paviolo, Agustin; Di Bitetti, Mario S.] Asociac Civil Ctr Invest Bosque Atlantico, Puerto Iguazu, Misiones, Argentina; [Rode, Daniela] Fdn Vida Silvestre Argentina, Puerto Iguazu, Misiones, Argentina; [Cullen, Laury, Jr.; Lima, Fernando] Inst Pesquisas Ecol, Teodoro Sampaio, Brazil; [Sana, Denis] Inst Procarnivoros, Atibaia, Brazil; [da Silva, Marina Xavier] Inst Chico Mendes Conservacao Biodiversidade, Foz Do Iguacu, Brazil; [Bertrand, Anne-Sophie] Rede Verde Conservat Network, Foz Do Iguacu, Brazil; [Haag, Taiana] Univ Fed Rio Grande do Sul, Programa Posgrad Genet &amp; Biol Mol, Porto Alegre, RS, Brazil; [Haag, Taiana] Pontificia Univ Catolica Rio Grande do Sul, Fac Biociencias, Lab Biol Genom &amp; Mol, Porto Alegre, RS, Brazil; [Rinaldi, Alcides Ricieri] Univ Fed Parana, Lab Biodiversidade Conservacao &amp; Ecol Anim Silves, Foz Do Iguacu, Brazil; [Fernandez, Sixto; Ramirez, Fredy; Velazquez, Myriam] Fdn Moises Bertoni, Asuncion, Paraguay; [Corio, Cristian; Hasson, Esteban] Univ Buenos Aires, Fac Ciencias Exactas &amp; Nat, Lab Evoluc, Buenos Aires, DF, Argentina</t>
  </si>
  <si>
    <t>Instituto de Pesquisas Ecologicas; Universidade Federal do Rio Grande do Sul; Pontificia Universidade Catolica Do Rio Grande Do Sul; Universidade Federal do Parana; University of Buenos Aires</t>
  </si>
  <si>
    <t>biocda@gmail.com</t>
  </si>
  <si>
    <t>10.1017/S0030605310000840</t>
  </si>
  <si>
    <t>http://dx.doi.org/10.1017/S0030605310000840</t>
  </si>
  <si>
    <t>De Angelo, C; Paviolo, A; Di Bitetti, M</t>
  </si>
  <si>
    <t>Differential impact of landscape transformation on pumas (Puma concolor) and jaguars (Panthera onca) in the Upper Parana Atlantic Forest</t>
  </si>
  <si>
    <t>Aim Jaguars and pumas, being similar in size and behaviour, are the largest felids of the Neotropics. However, pumas appear to be more resistant to human impacts. Our objective was to compare the response of both species with human impacts at a regional scale in a highly modified region where both species had continuous distribution in the past. Location The Upper Parana Atlantic Forest (UPAF). Methods Pumas and jaguars presence-only data were used in an Ecological Niche Factor Analysis (ENFA). From the total number of records, we resampled 95 records of each species 10 times to characterize and compare their habitat requirements, built habitat-suitability maps and examined interspecific differences in niche parameters related to present landscape characteristics. Results Both species showed high dependence on native forest and habitat protection, and low tolerance to anthropogenic environments. However, jaguars showed higher differences between their optimal habitat and the available landscape (mean +/- SD; marginality M = 2.290 +/- 0.072) and lower tolerance to deviations from their optimal habitat (tolerance T = 0.596 +/- 0.013) than pumas (M = 1.358 +/- 0.067, P &lt; 0.001; T = 0.742 +/- 0.022, P &lt; 0.001). Although their niches highly overlapped (Pianka's O = 0.746 +/- 0.069), pumas' higher tolerance resulted in a larger area covered by suitable patches of habitat with higher connectivity. All jaguar-suitable areas were also suitable for pumas; however, 44 +/- 8% of puma-suitable areas were unsuitable or marginal for jaguars. Main conclusions Pumas showed more tolerance than jaguars to human impacts at a regional scale in the UPAF, a pattern also observed at local and continental scales. Although the proximate factors responsible for the differential response of pumas to human-altered environments seem to be similar at all spatial scales (e.g. broader trophic niche than jaguars), the resultant spatial configuration of suitable habitat at a regional scale might be another important factor determining puma persistence and higher jaguar demands on conservation efforts.</t>
  </si>
  <si>
    <t>DIVERSITY AND DISTRIBUTIONS</t>
  </si>
  <si>
    <t>Conservation biogeography; Ecological Niche Factor Analysis; habitat suitability; niche breadth; response to human pressures; tolerance</t>
  </si>
  <si>
    <t>HABITAT-SUITABILITY; NICHE BREADTH; CARNIVORE CONSERVATION; EXTINCTION RISK; PROTECTED AREAS; IBERIAN IBEX; BODY-SIZE; RANGE; FRAGMENTATION; RESPONSES</t>
  </si>
  <si>
    <t>[De Angelo, Carlos] Univ Nacl Misiones, Fac Ciencias Forest, Inst Biol Subtrop, Natl Res Council,CONICET, Puerto Iguazu, Misiones, Argentina; Asociac Civil Ctr Invest Bosque Atlantico CeIBA, Puerto Iguazu, Misiones, Argentina</t>
  </si>
  <si>
    <t>DIVERS DISTRIB</t>
  </si>
  <si>
    <t>10.1111/j.1472-4642.2011.00746.x</t>
  </si>
  <si>
    <t>http://dx.doi.org/10.1111/j.1472-4642.2011.00746.x</t>
  </si>
  <si>
    <t>Fernández, FJ; del Papa, LM; Moreira, GJ; Prates, L; De Santis, LJM</t>
  </si>
  <si>
    <t>Small mammal remains recovered from two archaeological sites in the middle and lower Negro River valley (Late Holocene, Argentina): Taphonomic issues and paleoenvironmental implications</t>
  </si>
  <si>
    <t>This paper presents the results of a taphonomic and paleoenvironmental analysis of small mammal remains recovered from the Negro Muerto and Angostura 1 archaeological sites. These sites (ca. 0.5 and 0.95 ka BP, respectively), are located in the middle and lower Negro River valley in northern Patagonia, Argentina. Based upon the presence of several types of evidence (cut marks, bone tools, and thermal alteration), it is proposed that Holochilus brasiliensis and cavies were acumulated by humans. At the Angostura 1 site, some remains also show evidence of having been generated by carnivores (digestion, breakage patterns, and relative skeletal element abundances). This indicates that carnivores (e.g., Puma concolor) could have contributed to the formation of the small mammal assemblages. Other small mammal species recovered at both sites (e.g.. Galea leucoblephara, Microcavia australis, Akodon molinae, and Graomys griseoflavus) suggest semi-desert environmental conditions, similar to those found today. The presence of Reithrodon auritus and Oligoryzomys sp. indicate the development of open herbaceous steppe environments in proximity to bodies of water. However, the discovery of H. brasiliensis at both sites, an orizomyine of amphibious habitats and subtropical origin, and which is now absent in the area, suggests warmer and wetter conditions during this period. (C) 2011 Elsevier Ltd and INQUA. All rights reserved.</t>
  </si>
  <si>
    <t>CONCOLOR CARNIVORA; CLASSIFICATION; MICROMAMMALS; FELIDAE; BONES; PUMAS</t>
  </si>
  <si>
    <t>[Fernandez, Fernando J.; del Papa, Luis M.] Univ Nacl La Plata, CONICET, Catedra Anat Comparada, Fac Ciencias Nat &amp; Museo, RA-1900 La Plata, Argentina; [Moreira, German J.] Univ Nacl La Plata, CIC, Catedra Anat Comparada, Fac Ciencias Nat &amp; Museo, RA-1900 La Plata, Argentina; [Prates, Luciano] Univ Nacl La Plata, CONICET, Dept Arqueol, Fac Ciencias Nat &amp; Museo, RA-1900 La Plata, Argentina</t>
  </si>
  <si>
    <t>National University of La Plata; Museo La Plata; Consejo Nacional de Investigaciones Cientificas y Tecnicas (CONICET); National University of La Plata; Museo La Plata; Consejo Nacional de Investigaciones Cientificas y Tecnicas (CONICET); National University of La Plata; Museo La Plata</t>
  </si>
  <si>
    <t>fernandezf77@yahoo.com.ar; loescharquero@yahoo.com.ar; gmoreira@fcnym.unlp.edu.ar; lprates@fcnym.unlp.edu.ar; desantis@fcnym.unlp.edu.ar</t>
  </si>
  <si>
    <t>10.1016/j.quaint.2010.12.027</t>
  </si>
  <si>
    <t>http://dx.doi.org/10.1016/j.quaint.2010.12.027</t>
  </si>
  <si>
    <t>Ward, AM; Collins, BS; Madariaga, M; Xu, YL; Downar, TJ</t>
  </si>
  <si>
    <t>Methods and Model Development for Coupled RELAP5/PARCS Analysis of the Atucha-II Nuclear Power Plant</t>
  </si>
  <si>
    <t>In order to analyze the steady state and transient behavior of CNA-II, several tasks were required. Methods and models were developed in several areas. HELIOS lattice models were developed and benchmarked against WIMS/MCNP5 results generated by NA-SA. Cross-sections for the coupled RELAP5/PARCS calculation were extracted from HELIOS within the GenPMAXS framework. The validation of both HELIOS and PARCS was performed primarily by comparisons to WIMS/PUMA and MCNP for idealized models. Special methods were developed to model the control rods and boron injection systems of CNA-II. The insertion of the rods is oblique, and a special routine was added to PARCS to treat this effect. CFD results combined with specialized mapping routines were used to model the boron injection system. In all cases there was good agreement in the results which provided confidence in the neutronics methods and modeling. A coupled code benchmark between U of M and U of Pisa is ongoing and results are still preliminary. Under a LOCA transient, the best estimate behavior of the core appears to be acceptable.</t>
  </si>
  <si>
    <t>SCIENCE AND TECHNOLOGY OF NUCLEAR INSTALLATIONS</t>
  </si>
  <si>
    <t>[Ward, Andrew M.; Collins, Benjamin S.; Xu, Yunlin; Downar, Thomas J.] Univ Michigan, Ann Arbor, MI 48109 USA; [Madariaga, Marcelo] Autoridad Regulatoria Nucl, Buenos Aires, DF, Argentina</t>
  </si>
  <si>
    <t>University of Michigan System; University of Michigan</t>
  </si>
  <si>
    <t>wardam@umich.edu</t>
  </si>
  <si>
    <t>HINDAWI LTD</t>
  </si>
  <si>
    <t>SCI TECHNOL NUCL INS</t>
  </si>
  <si>
    <t>10.1155/2011/759847</t>
  </si>
  <si>
    <t>http://dx.doi.org/10.1155/2011/759847</t>
  </si>
  <si>
    <t>Garelli, F; Gracia, L; Sala, A; Albertos, P</t>
  </si>
  <si>
    <t>Sliding mode speed auto-regulation technique for robotic tracking</t>
  </si>
  <si>
    <t>In advanced industry manufacturing involving robotic operations, the required tasks can be frequently formulated in terms of a path or trajectory tracking. In this paper, an approach based on sliding mode conditioning of a path parametrization is proposed to achieve the greatest tracking speed which is compatible with the robot input constraints (joint speeds). Some distinctive features of the proposal are that: (1) it is completely independent of the robot parameters, and it does not require a priori knowledge of the desired path either, (2) it avoids on-line computations necessary for conventional analytical methodologies, and (3) it can be easily added as a supervisory block to pre-existing path tracking schemes. A sufficient condition (lower bound on desired tracking speed) for the sliding mode regulation to be activated is derived, while a chattering amplitude estimation is obtained in terms of the sampling period and a tunable first-order filter bandwidth. The algorithm is evaluated on the freely accessible 6R robot model PUMA-560, for which a path passing through a wrist singularity is considered to show the effectiveness of the proposal under hard tracking conditions. (C) 2011 Elsevier B.V. All rights reserved.</t>
  </si>
  <si>
    <t>JUL-AUG</t>
  </si>
  <si>
    <t>Robotic tracking; Sliding mode; Input saturation; Multivariable systems</t>
  </si>
  <si>
    <t>MOTION CONTROL; SINGULARITIES; MANIPULATORS; SYSTEMS; CONTROLLER</t>
  </si>
  <si>
    <t>[Garelli, Fabricio] UNLP, Fac Engn, EE Dept, CONICET,LEICI, RA-1900 La Plata, Argentina; [Gracia, Luis] Univ Politecn Valencia, Inst Automat &amp; Informat Ind, Dept Syst Engn &amp; Control, DISA, Valencia 46022, Spain</t>
  </si>
  <si>
    <t>National University of La Plata; Consejo Nacional de Investigaciones Cientificas y Tecnicas (CONICET); Universitat Politecnica de Valencia</t>
  </si>
  <si>
    <t>fabricio@ing.unlp.edu.ar; luigraca@isa.upv.es; asala@isa.upv.es; pedro@aii.upv.es</t>
  </si>
  <si>
    <t>10.1016/j.robot.2011.03.007</t>
  </si>
  <si>
    <t>http://dx.doi.org/10.1016/j.robot.2011.03.007</t>
  </si>
  <si>
    <t>Pereira, JA; Di Bitetti, MS; Fracassi, NG; Paviolo, A; De Angelo, CD; Di Blanco, YE; Novaro, AJ</t>
  </si>
  <si>
    <t>Population density of Geoffroy's cat in scrublands of central Argentina</t>
  </si>
  <si>
    <t>We studied the density of a Geoffroy's cat Leopardus geoffroyi population in a semiarid scrubland of Argentina, by comparing density estimates obtained during camera-trapping surveys in a national park and in nearby cattle ranches in 2006 and 2007-2008. Overall, we obtained 247 pictures of Geoffroy's cats. The density (mean +/- se) of the species at the park ranged from 1.2 +/- 0.3 to 2.9 +/- 1.4 individuals km-2, depending on the buffer applied, whereas density estimates at ranches were on average 32% lower. Only 11% of the Geoffroy's cats identified in 2006 could still be detected in the area 2 years later, indicating that there was a high turnover of individuals in this population. The sex ratio (M:F) estimated during both surveys at the park was 1:1.4, whereas at the ranches it was 1:0.8. The capture success of sympatric pampas cats Leopardus colocolo and jaguarundis Puma yagouaroundi was &lt; 0.3 records per 100 trap-days, and no evidence of these species was found in the ranches. Geoffroy's cats seem to be tolerant to some degree of habitat alteration produced by livestock management, and the numerical response of this species in ranches could be largely the result of human persecution and the effects of livestock management on the habitat structure and prey base.</t>
  </si>
  <si>
    <t>activity patterns; camera trapping; density; Geoffroy's cat; Leopardus geoffroyi; livestock management</t>
  </si>
  <si>
    <t>BEHAVIORAL-RESPONSES; ACTIVITY PATTERNS; ATLANTIC FOREST; HOME-RANGE; LIVESTOCK; ECOLOGY; LYNX; ABUNDANCE; DYNAMICS; PARDALIS</t>
  </si>
  <si>
    <t>[Pereira, J. A.; Novaro, A. J.] Consejo Nacl Invest Cient &amp; Tecn, Ctr Ecol Aplicada Neuquen, Junin De Los Andes, Neuquen, Argentina; [Pereira, J. A.; Fracassi, N. G.] Asociac Conservac &amp; Estudio Nat, Buenos Aires, DF, Argentina; [Di Bitetti, M. S.; Paviolo, A.; De Angelo, C. D.; Di Blanco, Y. E.] Univ Nacl Misiones, CONICET, Fac Ciencias Forestales, Inst Biol Subtrop, Misiones, Argentina; [Di Bitetti, M. S.; Paviolo, A.; De Angelo, C. D.; Di Blanco, Y. E.] Asociac Civil Ctr Invest Bosque Atlantico, Misiones, Argentina; [Di Blanco, Y. E.] Conservat Land Trust, Corrientes, Argentina; [Novaro, A. J.] Wildlife Conservat Soc, Junin De Los Andes, Neuquen, Argentina</t>
  </si>
  <si>
    <t>javipereira@yahoo.com</t>
  </si>
  <si>
    <t>10.1111/j.1469-7998.2010.00746.x</t>
  </si>
  <si>
    <t>http://dx.doi.org/10.1111/j.1469-7998.2010.00746.x</t>
  </si>
  <si>
    <t>De Angelo, C; Paviolo, A; Di Bitetti, MS</t>
  </si>
  <si>
    <t>The jaguar (Panthera onca) and puma (Puma concolor) are the largest felids of the American Continent and live in sympatry along most of their distribution. Their tracks are frequently used for research and management purposes, but tracks are difficult to distinguish from each other and can be confused with those of big canids. We used tracks from pumas, jaguars, large dogs, and maned wolves (Chrysocyon brachyurus) to evaluate traditional qualitative and quantitative identification methods and to elaborate multivariate methods to differentiate big canids versus big felids and puma versus jaguar tracks (n = 167 tracks from 18 zoos). We tested accuracy of qualitative classification through an identification exercise with field-experienced volunteers. Qualitative methods were useful but there was high variability in accuracy of track identification. Most of the traditional quantitative methods showed an elevated percentage of misclassified tracks (&gt;= 20%). We used stepwise discriminant function analysis to develop 3 discriminant models: 1 for big canid versus big felid track identification and 2 alternative models for jaguar versus puma track differentiation using 1) best discriminant variables, and 2) size-independent variables. These models had high classification performance, with &lt;10% of error in the validation procedures. We used simpler discriminant models in the elaboration of identification keys to facilitate track classification process. We developed an accurate method for track identification, capable of distinguishing between big felids (puma and jaguar) and large canids (dog and maned wolf) tracks and between jaguar and puma tracks. Application of our method will allow a more reliable use of tracks in puma and jaguar research and it will help managers using tracks as indicators of these felids' presence for conservation or management purposes.</t>
  </si>
  <si>
    <t>JOURNAL OF WILDLIFE MANAGEMENT</t>
  </si>
  <si>
    <t>canids; discriminant function analysis; identification keys; jaguar; Panthera onca; puma; Puma concolor; track differentiation</t>
  </si>
  <si>
    <t>SECRETIVE TOP-CARNIVORE; LIONS FELIS-CONCOLOR; ASIAN RAIN-FORESTS; PANTHERA-ONCA; CONSERVATION NEEDS; CLOUDED LEOPARDS; POPULATION; SCIENCE; INDEXES; MARTEN</t>
  </si>
  <si>
    <t>[De Angelo, Carlos; Paviolo, Agustin; Di Bitetti, Mario S.] Natl Res Council Argentina CONICET, Puerto Iguazu, Misiones, Argentina; [De Angelo, Carlos; Paviolo, Agustin; Di Bitetti, Mario S.] Asociac Civil Ctr Invest Bosque Atlantico CeIBA, Puerto Iguazu, Misiones, Argentina</t>
  </si>
  <si>
    <t>J WILDLIFE MANAGE</t>
  </si>
  <si>
    <t>10.2193/2009-293</t>
  </si>
  <si>
    <t>http://dx.doi.org/10.2193/2009-293</t>
  </si>
  <si>
    <t>Donadio, E; Novaro, AJ; Buskirk, SW; Wurstten, A; Vitali, MS; Monteverde, MJ</t>
  </si>
  <si>
    <t>Predatory interactions involving large carnivores and their ungulate prey are increasingly recognized as important in structuring terrestrial communities, but such interactions have seldom been studied in the temperate Neotropics. Here, the large carnivore guild is limited to a single species, the puma Puma concolor, native prey populations have been drastically reduced and lagomorphs and ungulates have been introduced. We examined puma dietary patterns under varying abundances of native camelid prey - guanacos and vicunas - in protected areas of northwestern Argentina. We collected puma feces from seven protected areas, and sampled each area for the relative abundance of camelids using on-foot strip and vehicle transects. In one area, where longitudinal studies have been conducted, we examined the remains of vicunas and guanacos for evidence of puma predation in 2004-2006. We compared our results with a study conducted in 1978-1983, and contrasted the frequency of carcasses showing signs of puma predation with estimates of camelid abundance. Across sites, we observed a positive and significant relationship between camelid Consumption by pumas and camelid abundance, with pumas about nine times more likely to consume camelids where the latter were most abundant. The temporal variation in predation rates on camelids differed by species. Guanacos, which did not change in abundance between periods, showed a slight decrease (1.5 times) in the relative frequencies of individuals killed by pumas. Conversely, vicunas increased in abundance by a factor of similar to 7 between periods, coinciding with an c. 3.4 times increase in individuals showing evidence of puma predation. Some protected areas of northwestern Argentina are conserving the trophic interaction between pumas and native camelid prey. This interaction may be the basis of the far-reaching community effects described for analogous systems oil other continents. It also has implications for the possible recovery of or reintroduction of camelids to areas with high puma densities, where predation losses can be expected to be high, and possibly prohibitive.</t>
  </si>
  <si>
    <t>puma; guanaco; vicuna; predation; South America</t>
  </si>
  <si>
    <t>FELIS-CONCOLOR; PATAGONIA PUMA; SOUTHERN CHILE; TIGER RESERVE; FOOD-HABITS; PREY; DIET; EXTINCTION; DYNAMICS; PREDATOR</t>
  </si>
  <si>
    <t>[Donadio, E.; Buskirk, S. W.] Univ Wyoming, Program Ecol, Laramie, WY 82072 USA; [Donadio, E.; Buskirk, S. W.] Univ Wyoming, Dept Zool &amp; Physiol, Laramie, WY 82072 USA; [Novaro, A. J.; Wurstten, A.] INIBIOMA CONICET, Neuquen, Argentina; [Novaro, A. J.; Wurstten, A.] Patagonian &amp; Andean Steppe Program, Wildlife Conservat Soc, Neuquen, Argentina; [Vitali, M. S.] Univ Nacl La Plata, Fac Ciencias Nat &amp; Museo, Buenos Aires, DF, Argentina; [Monteverde, M. J.] Ctr Ecol Aplicada Neuquen, Dept Fauna Terrestre, Neuquen, Argentina</t>
  </si>
  <si>
    <t>University of Wyoming; University of Wyoming; Universidad Nacional del Comahue; Consejo Nacional de Investigaciones Cientificas y Tecnicas (CONICET); National University of La Plata</t>
  </si>
  <si>
    <t>WILEY-BLACKWELL PUBLISHING, INC</t>
  </si>
  <si>
    <t>10.1111/j.1469-7998.2009.00638.x</t>
  </si>
  <si>
    <t>http://dx.doi.org/10.1111/j.1469-7998.2009.00638.x</t>
  </si>
  <si>
    <t>Di Bitetti, MS; De Angelo, CD; Di Blanco, YE; Paviolo, A</t>
  </si>
  <si>
    <t>Carnivores have been used as a model to understand the effects of competition in community structure Behavioral mechanisms that facilitate species coexistence have been poorly explored and may explain the lack of community-wide morphological character displacement in some carnivore assemblages. We use the results of large-scale and intensive camera-trap surveys conducted in the Atlantic Forest of NE Argentina between 2003 and 2008 to describe the spatial patterns of detection and the daily pattern of records of the six wild cat species present in the region (jaguar Panthera onca, puma Puma concolor, ocelot Leopardus pardalis, jaguarundi Puma yagouaroundi, margay Leopardus wiedii, and oncilla Leopardus trigrinus) We use these patterns to generate hypotheses about behavioral differences that may facilitate species coexistence. The larger species were more frequently recorded in the better-protected areas, probably as a result of anthropogenic effects (poaching of cats and their prey). Competitive release from ocelots and jaguarundis may explain why the oncilla and the margay showed the opposite pattern Morphologically similar species had the most contrasting activity patterns, the margay was exclusively nocturnal and the jaguarundi diurnal The other species were cathemeral, but alternated their peaks of activity in relation to the relative order of their body weights The contrasting temporal patterns observed and the ability of pumas and oncillas to adjust their activity patterns to local conditions may facilitate the coexistence of these cat species and explain the lack of character displacement in this assemblage (c) 2010 Elsevier Masson SAS. All rights reserved.</t>
  </si>
  <si>
    <t>ACTA OECOLOGICA-INTERNATIONAL JOURNAL OF ECOLOGY</t>
  </si>
  <si>
    <t>Abundance; Camera traps; Character displacement; Competition; Wild cats</t>
  </si>
  <si>
    <t>JAGUAR PANTHERA-ONCA; WIDE CHARACTER DISPLACEMENT; CEBUS-APELLA-NIGRITUS; HOME-RANGE SIZE; ATLANTIC FOREST; ACTIVITY PATTERNS; SYMPATRIC JAGUAR; PUMA-CONCOLOR; CAMERA TRAPS; RAIN-FOREST</t>
  </si>
  <si>
    <t>[Di Bitetti, Mario S.] Univ Nacl Misiones, Fac Ciencias Forestales, Inst Biol Subtrop, Natl Res Council Argentina CONICET, RA-3370 Puerto Iguaza, Misiones, Argentina; Asociac Civil Ctr Invest Bosque Atlantico CeIBA, RA-3370 Puerto Iguaza, Misiones, Argentina</t>
  </si>
  <si>
    <t>ACTA OECOL</t>
  </si>
  <si>
    <t>10.1016/j.actao.2010.04.001</t>
  </si>
  <si>
    <t>http://dx.doi.org/10.1016/j.actao.2010.04.001</t>
  </si>
  <si>
    <t>Giannini, NP; Segura, V; Giannini, MI; Flores, D</t>
  </si>
  <si>
    <t>The cranial ontogeny of specialized mammals is relevant to the understanding of the connection of form and function in a developmental, ecological, and evolutionary context. As highly specialized carnivores, felids are of especial interest. We studied the postnatal ontogeny of the skull in Puma concolor (Mammalia: Carnivora: Felidae) using a quantitative approach. We interpreted our results in the light of a previous qualitative assessment of ontogenetic changes in the species. This represents one of the few integrative studies of skull development in any extant species of wild felids. We report patterns of multivariate allometry of 19 linear skull dimensions measured in 48 Argentine specimens. We examined the (jackknife resampled) departures from isometry as well as the interplay of isometric and allometric trends in shaping the puma skull. Both the qualitative and quantitative results indicate that the major ontogenetic changes are directly linked to cranial structures that support a developing masticatory apparatus and its associated jaw and neck musculature, which are essential for the action of canines and carnassials during the killing bite and slicing flesh. Sexual differences suggest allometric scaling (hypo- or hyper-morphosis) as key processes in the development of the puma skull. (c) 2009 Deutsche Gesellschaft fur Saugetierkunde. Published by Elsevier GmbH. All rights reserved.</t>
  </si>
  <si>
    <t>DENTAL ERUPTION; NECK MUSCLES; EVOLUTION; MAMMALIA; CARNIVORA; PATTERNS; JUVENILE; CROCUTA; GROWTH; SKULLS</t>
  </si>
  <si>
    <t>[Giannini, Norberto P.] Amer Museum Nat Hist, Div Vertebrate Zool Mammal, New York, NY 10024 USA; [Giannini, Norberto P.; Segura, Valentina; Flores, David] Consejo Nacl Invest Cient &amp; Tecn, Buenos Aires, DF, Argentina; [Giannini, Norberto P.] Univ Nacl Tucuman, Programa Invest Biodiversidad Argentina, Fac Ciencias Nat, RA-4000 San Miguel De Tucuman, Tucuman, Argentina; [Giannini, Norberto P.] Univ Nacl Tucuman, IML, RA-4000 San Miguel De Tucuman, Tucuman, Argentina; [Segura, Valentina; Flores, David] Museo Argentino Ciencias Nat Bernardino Rivadavia, Buenos Aires, DF, Argentina; [Isabel Giannini, Maria] Univ Nacl Tucuman, Fac Ciencias Exactas &amp; Tecnol, Dept Matemat, RA-4000 San Miguel De Tucuman, Tucuman, Argentina</t>
  </si>
  <si>
    <t>American Museum of Natural History (AMNH); Consejo Nacional de Investigaciones Cientificas y Tecnicas (CONICET); Universidad Nacional de Tucuman; Universidad Nacional de Tucuman; Museo Argentino de Ciencias Naturales Bernardino Rivadavia (MACN); Universidad Nacional de Tucuman</t>
  </si>
  <si>
    <t>norberto@amnh.org; vsegura@macn.gov.ar; IGiannini@herrera.unt.edu.ar; dflores@macn.gov.ar</t>
  </si>
  <si>
    <t>10.1016/j.mambio.2009.08.001</t>
  </si>
  <si>
    <t>http://dx.doi.org/10.1016/j.mambio.2009.08.001</t>
  </si>
  <si>
    <t>Pereira, JA; Fracassi, NG; Rago, V; Ferreyra, H; Marull, CA; McAloose, D; Uhart, MM</t>
  </si>
  <si>
    <t>We present quantitative data on the impact of different causes of mortality in a Geoffroy's cat (Leopardus geoffroyi) population inhabiting a protected area and adjacent cattle ranches in central Argentina. Between December 2000 and January 2009, we used three methods to collect data on causes of mortality in both the park and the ranches: (1) information obtained from 35 radio-collared Geoffroy's cats monitored from 1 to 19 months; (2) a systematic survey of the areas to find non-collared dead animals; and (3) interviews of qualified informants. Deaths of radio-collared individuals in the park were due to predation by puma (Puma concolor) or starvation, whereas deaths in the ranches were attributed to starvation and predation by domestic dogs. The death of eight emigrant cats was attributed mainly to poaching. Cause of death of 39 non-collared Geoffroy's cats was determined; deaths in the ranches were mainly due to predation by domestic dogs and poaching, whereas deaths in the park were attributed to predation by puma, poaching, and vehicle collision. Grouping all sources of information, human-related mortality accounted for most (62%) of Geoffroy's cat deaths recorded during this study, with poaching and predation by dogs being the main causes of mortality. This study in Geoffroy's cats is the first long-term survey of causes of mortality for a population of a small felid species in South America.</t>
  </si>
  <si>
    <t>Argentina; Causes of mortality; Geoffroy's cat; Lihue Calel; Radio-telemetry</t>
  </si>
  <si>
    <t>[Pereira, Javier A.] Consejo Nacl Invest Cient &amp; Tecn, Ctr Ecol Aplicada Neuquen, RA-8371 Junin De Los Andes, Neuquen, Argentina; [Pereira, Javier A.; Fracassi, Natalia G.] Asociac Conservac &amp; Estudio Nat ACEN, RA-2814 Buenos Aires, DF, Argentina; [Rago, Virginia; Ferreyra, Hebe; Marull, Carolina A.; McAloose, Denise; Uhart, Marcela M.] Wildlife Conservat Soc WCS, Global Hlth Program, RA-9120 Puerto Madryn, Chubut, Argentina</t>
  </si>
  <si>
    <t>10.1007/s10344-010-0423-8</t>
  </si>
  <si>
    <t>http://dx.doi.org/10.1007/s10344-010-0423-8</t>
  </si>
  <si>
    <t>Flueck, WT</t>
  </si>
  <si>
    <t>Exotic deer in southern Latin America: what do we know about impacts on native deer and on ecosystems?</t>
  </si>
  <si>
    <t>A recent review on exotic cervids concluded that deer introduced to Patagonia impacted habitat and native huemul deer Hippocamelus bisulcus. I evaluate these assertions and amend information about this South American case study. Categorizing deer along narrow characteristics may be too restrictive to allow accurate predictions about interactions. More effective is considering the magnitude of plasticity (behavioral, phenotypic, genetic). The dichotomy of native versus exotic deer masks situations where prevailing ecological conditions are far from 'native', such as absence of predators, and such results from artificial settings have limitations. Studies used to contrast effects on vegetation from exotic red deer (Cervus elaphus) versus native huemul did not analyze native deer and provided no data to support conclusions in the review. Huemul were concluded to have high trophic overlap with red deer whose diet, however, was determined in another habitat where the food item of supposed major overlap was absent, and suggesting that red deer might cause exploitation competition was not supported by cited data. There was no mention that huemul are foremost exposed to livestock rather than exotic deer. Concluding that exotic prey including red deer increase predator density resulting in increased predation of huemul (apparent competition), was not supported by cited studies. To the contrary, high-density puma (Puma concolor) could not prevent guanaco (Lama guanicoe) from increasing &gt; 13-fold, nor that huemul expanded into these sites. Not only were those studies opposite to conclusions in the review, but none had studied huemul nor predator population trends. Data from little known species like huemul should be used with reservations when aiming at generalizations.</t>
  </si>
  <si>
    <t>BIOLOGICAL INVASIONS</t>
  </si>
  <si>
    <t>Invasion; Cervus elaphus; Introduction; Argentina; Alien; Exotic; Invasive species; Hippocamelus bisulcus; Dietary overlap; Habitat impacts; Interspecific competition</t>
  </si>
  <si>
    <t>HUEMUL HIPPOCAMELUS-BISULCUS; HUAPI-NATIONAL-PARK; MULE DEER; CERVUS-ELAPHUS; BIGHORN SHEEP; RED DEER; PHENOTYPIC PLASTICITY; SOCIAL-ORGANIZATION; ECOLOGICAL IMPACTS; COUGAR PREDATION</t>
  </si>
  <si>
    <t>[Flueck, Werner T.] Univ Atlantida Argentina, Inst Nat Resources Anal, Mar Del Plata, Buenos Aires, Argentina; [Flueck, Werner T.] Natl Council Sci Res, RA-8400 San Carlos De Bariloche, Rio Negro, Argentina; [Flueck, Werner T.] Univ Basel, Swiss Trop Inst, Basel, Switzerland</t>
  </si>
  <si>
    <t>University of Basel; Swiss Tropical &amp; Public Health Institute</t>
  </si>
  <si>
    <t>wtf@deerlab.org</t>
  </si>
  <si>
    <t>BIOL INVASIONS</t>
  </si>
  <si>
    <t>10.1007/s10530-009-9618-x</t>
  </si>
  <si>
    <t>http://dx.doi.org/10.1007/s10530-009-9618-x</t>
  </si>
  <si>
    <t>Ribicich, M; Gamble, HR; Bolpe, J; Scialfa, E; Krivokapich, S; Cardillo, N; Betti, A; Holzmann, MLC; Pasqualetti, M; Fariña, F; Rosa, A</t>
  </si>
  <si>
    <t>Natural infection with Trichinella has been described in more than 150 mammalian species. However, few reports of Trichinella infection in wild animals have come from Argentina. In this study, muscle tissue was obtained from wild animals in Argentina with the aim of evaluating the presence of Trichinella. A total of 169 muscle samples were collected to determine the presence of Trichinella larvae by artificial digestion. The 169 muscle samples originated from 12 species including 36 opossums (Didelphis albiventris), 19 armadillos (Chaetophractus villosus), 9 capybaras (Hydrocaeris hydrocaeris), 1 puma (Puma concolor), 3 grey fox (Lycalopex gymnocercus), 6 coypus (Myocastor coypus), 6 skunks (Conepatus chinga), 2 ferrets (Galictis cuja), 66 rats (Rattus norvegicus), 6 mice (Mus musculus), 12 wild boars (Sus scrofa), and 3 wild cats (Felis geoffroyi). Trichinella infection was detected in 1 puma [2 larvae per gram (LPG)], 3 wild boars (8-420 LPG), 3 armadillos (0.04-0.08 LPG), and 9 rats (0.1 to 150 LPG). Only 3 Trichinella isolates, of 1 rat and 2 wild boars from Neuqu,n, were identified as Trichinella spiralis by nested PCR. The presence of Trichinella infection among wild animal populations suggests a sylvatic cycle of transmission in Argentina, which can serve as a reservoir for humans and domestic animals. Further, evidence of high prevalence in rats emphasizes the need to improve pig management, mainly in small individual farms without adequate technology, to enhance the quality of feeds, and to improve veterinary services to avoid exposure of pigs to Trichinella.</t>
  </si>
  <si>
    <t>RATS RATTUS-NORVEGICUS; DOMESTIC PIGS; TRANSMISSION; TRICHINOSIS; SWINE; RISK</t>
  </si>
  <si>
    <t>[Ribicich, Mabel; Bolpe, Jorge; Cardillo, Natalia; Betti, Adriana; Cambiaggi Holzmann, Maria Laura; Pasqualetti, Mariana; Farina, Fernando; Rosa, Adriana] UBA, Fac Ciencias Vet, Buenos Aires, DF, Argentina; [Gamble, H. R.] CNR, Washington, DC 20418 USA; [Krivokapich, Silvio] ANLIS, INEI, Dept Parasitol, Buenos Aires, DF, Argentina</t>
  </si>
  <si>
    <t>10.1007/s00436-010-1873-3</t>
  </si>
  <si>
    <t>http://dx.doi.org/10.1007/s00436-010-1873-3</t>
  </si>
  <si>
    <t>Morales, MM; Giannini, NP</t>
  </si>
  <si>
    <t>Extant felids are morphologically homogeneous, probably as a result of recent radiation and constraints from their predatory specializations. The Neotropical assemblage comprises 12 of the 41 extant felid species, which occupy all habitats available, with many species coexisting locally. We studied this assemblage on the basis of 31 craniodental variables reflecting morphofunctional variation, measured from 229 specimens representing all 12 species. Multivariate patterns were summarized allowing for phylogenetic covariation. Additional factors (geographical distribution, use of habitat and stratum, and activity pattern) were coded for each species. As expected, body size accounted for most variation, covarying with membership to three deep clades and, to a lesser extent, with large-scale geographic variation. The species tend to segregate in morphospace plus one or more factors (e.g. habits) that make interspecific overlap in niche space minimal. Using dated phylogenies, biogeographic history, and the fossil record, we reconstructed the historical assembly of the Neotropical felid guild. We found a pattern of successive invasions and speciation in which new lineages occupied previously vacant areas of morphospace, or new species occupied overlapping areas but with contrasting habits. This may be general among antagonistic species of historically structured guilds, and we predict similar patterns in other continents. (C) 2010 The Linnean Society of London, Biological Journal of the Linnean Society, 2010, 100, 711-724.</t>
  </si>
  <si>
    <t>ecomorphology; felidae; morphometry</t>
  </si>
  <si>
    <t>CATS CARNIVORA; PUMA CONCOLOR; SKULLS; EVOLUTION; MAMMALIA</t>
  </si>
  <si>
    <t>[Morales, Miriam M.; Giannini, Norberto P.] Consejo Nacl Invest Cient &amp; Tecn, San Miguel De Tucuman, Argentina; [Morales, Miriam M.; Giannini, Norberto P.] Fac Ciencias Nat, Programa Invest Biodiversidad Argentina, RA-4000 San Miguel De Tucuman, Argentina; [Morales, Miriam M.; Giannini, Norberto P.] Inst Miguel Lillo, RA-4000 San Miguel De Tucuman, Argentina; [Giannini, Norberto P.] Amer Museum Nat Hist, Dept Mammal, New York, NY 10024 USA</t>
  </si>
  <si>
    <t>Consejo Nacional de Investigaciones Cientificas y Tecnicas (CONICET); Miguel Lillo Foundation; American Museum of Natural History (AMNH)</t>
  </si>
  <si>
    <t>moralesmiriamm@gmail.com</t>
  </si>
  <si>
    <t>10.1111/j.1095-8312.2010.01461.x</t>
  </si>
  <si>
    <t>http://dx.doi.org/10.1111/j.1095-8312.2010.01461.x</t>
  </si>
  <si>
    <t>Marino, A</t>
  </si>
  <si>
    <t>Costs and Benefits of Sociality Differ Between Female Guanacos Living in Contrasting Ecological Conditions</t>
  </si>
  <si>
    <t>According to current theory, anti-predator benefits promote group formation in open-dwelling ungulates. An inverse relationship between vigilance effort and group size has been documented frequently and thought to reflect the consequent decrease in perceived predation risk as group size increases. In contrast, competition costs are supposed to set the upper limit to the number of individuals that can forage together. As anti-predator behavior is no longer functional in the absence of predation and competition costs might be affected by resource distribution, the net benefit of aggregation will depend on the particular combination of predation risk and habitat structure experienced by the individual. To test this hypothesis, group-size effects on female time allocation and within-group aggression rate were compared between two guanaco populations exposed to contrasting levels of puma predation. Habitat structure within both sites consisted of mosaics of shrublands and grasslands, and group-size effects were also compared between these habitat types. Females under predation risk showed a strong reduction in vigilance as the number of adults in the group increased, whereas females from the predator-free population showed overall low levels of vigilance, regardless of group size. These results emphasize the anti-predator significance of the group-size effect on female vigilance, as well as guanaco plasticity to adjust time allocation to local conditions. On the other hand, within-group aggression rate increased with the number of adults in the group. Aggression rate was almost null within groups located in grasslands but was significantly higher in shrublands, regardless of predation risk, suggesting that the more heterogeneous distribution of shrubs increases the interference competition level. These results strengthen the notion of predation pressure and habitat structure as major determinants of the balance between costs and benefits of group living, and highlight the potential of individual behavioral patterns to make qualitative predictions about group-size variation within territorial ungulates.</t>
  </si>
  <si>
    <t>GROUP-SIZE; SCRAMBLE COMPETITION; MAMMALIAN HERBIVORES; PREDATION RISK; LAMA-GUANICOE; HERD SIZE; VIGILANCE; BEHAVIOR; FOOD; RESPONSES</t>
  </si>
  <si>
    <t>Ctr Nacl Patagon CONICET, Natl Res Council Argentina, Unidad Invest Ecol Terr, Puerto Madryn, Argentina</t>
  </si>
  <si>
    <t>10.1111/j.1439-0310.2010.01812.x</t>
  </si>
  <si>
    <t>http://dx.doi.org/10.1111/j.1439-0310.2010.01812.x</t>
  </si>
  <si>
    <t>Paviolo, A; Di Blanco, YE; De Angelo, CD; Di Bitetti, MS</t>
  </si>
  <si>
    <t>Knowing the factors that affect the abundance and activity patterns of pumas (Puma concolor) in South American forests may help in their conservation. Using camera traps, we conducted 4 surveys in 3 areas with different levels of protection against poaching and logging within the biggest continuous fragment of the Upper Parana Atlantic Forest. We used capture-mark-recapture population models to estimate the density of pumas for each area. The core area of Iguazu National Park, with low poaching pressure and no logging for &gt;60 years, had the highest density of pumas (between 1.55 and 2.89 individuals/100 km(2)). Yaboti Biosphere Reserve, an area with the highest poaching and logging pressure, showed the lowest density (between 0.3 and 0.74 individuals/100 km(2)). Areas with intermediate levels of poaching and logging pressure had densities between 0.66 and 2.19 individuals/100 km(2). Puma activity peaked during the 1st hours of morning in the most protected area, but became more crepuscular and nocturnal in areas with less protection. The lower abundance of pumas in the more degraded areas may be related to lower prey abundance. Differences in activity patterns of pumas among areas with different poaching pressures may be a direct response to poaching or to changes in the availability and activity patterns of primary prey. Conservation efforts should focus on decreasing poaching and logging pressures within protected areas to benefit pumas and other endangered species in the Atlantic Forest.</t>
  </si>
  <si>
    <t>activity pattern; Atlantic Forest; camera traps; density estimate; jaguar; logging; poaching; prey abundance; protection; Puma concolor</t>
  </si>
  <si>
    <t>JAGUAR PANTHERA-ONCA; MOUNTAIN LIONS; MOVEMENT PATTERNS; POPULATION; DENSITY; CONCOLOR; COMPETITION; ARGENTINA; ECOLOGY; MAMMALS</t>
  </si>
  <si>
    <t>[Paviolo, Agustin; De Angelo, Carlos D.; Di Bitetti, Mario S.] Consejo Nacl Invest Cient &amp; Tecn, RA-3370 Puerta Iguazu, Misiones, Argentina; [Paviolo, Agustin; Di Blanco, Yamil E.; De Angelo, Carlos D.; Di Bitetti, Mario S.] Assoc Civil Ctr Invest Bosque Atlantico, RA-3370 Puerta Iguazu, Misiones, Argentina</t>
  </si>
  <si>
    <t>10.1644/08-MAMM-A-128.1</t>
  </si>
  <si>
    <t>http://dx.doi.org/10.1644/08-MAMM-A-128.1</t>
  </si>
  <si>
    <t>Kissling, WD; Fernández, N; Paruelo, JM</t>
  </si>
  <si>
    <t>Livestock predation and associated human-carnivore conflicts are increasing worldwide and require the development of methods and concepts for risk assessment and conflict management. Here we use knowledge on habitat preference and distribution of pumas and provide a first assessment of the spatial risk of livestock to puma depredation in Patagonian ranches, Argentina. In an initial step, we developed a rule-based habitat model in a Geographic Information System (GIS) to predict the distribution of puma habitat at a regional scale in Patagonia. We then used empirically derived puma occurrence records from Patagonian ranches 1) to test our regional habitat predictions, and 2) to evaluate if paddock characteristics (vegetation cover, topography, and distance to roads) contribute to explain puma occurrences within ranches. Finally, we simulated three livestock management scenarios differing in their spatial and seasonal allocation of livestock to paddocks, and compared the likelihood of livestock exposure to pumas among scenarios. At a regional scale, 22% of the study region was predicted to be suitable for puma home ranges. The greatest uncertainty in these predictions resulted from assumptions on woody vegetation cover requirements at the home range scale. Within ranches, puma occurrences were positively associated with paddock topography, woody vegetation cover on paddocks, and proximity to predicted regional puma habitat. Comparing the risk of predation by puma among simulated livestock management scenarios implied that rotating livestock during seasons may help to reduce the likelihood of livestock exposure to pumas. Our results show the usefulness of rule-based habitat models for describing broad-scale carnivore distributions and for aiding risk assessments to mitigate conflicts between predators and human activities.</t>
  </si>
  <si>
    <t>ECOGRAPHY</t>
  </si>
  <si>
    <t>HUMAN-CARNIVORE CONFLICT; RESOURCE SELECTION FUNCTIONS; FLORIDA PANTHER; FELIS-CONCOLOR; SOUTHERN CALIFORNIA; LANDSCAPE ANALYSIS; HABITAT SELECTION; EURASIAN LYNX; MOUNTAIN LION; CONSERVATION</t>
  </si>
  <si>
    <t>[Kissling, W. Daniel; Fernandez, Nestor] UFZ Helmholtz Ctr Environm Res, Dept Ecol Modelling, DE-04301 Leipzig, Germany; [Paruelo, Jose M.] Univ Buenos Aires, CONICET, Lab Anal Reg &amp; Teledetecc, IFEVA, Buenos Aires, DF, Argentina; [Paruelo, Jose M.] Univ Buenos Aires, CONICET, Fac Agron, Buenos Aires, DF, Argentina</t>
  </si>
  <si>
    <t>Helmholtz Association; Helmholtz Center for Environmental Research (UFZ); Consejo Nacional de Investigaciones Cientificas y Tecnicas (CONICET); University of Buenos Aires; University of Buenos Aires; Consejo Nacional de Investigaciones Cientificas y Tecnicas (CONICET)</t>
  </si>
  <si>
    <t>nestor@ebd.csic.es</t>
  </si>
  <si>
    <t>10.1111/j.1600-0587.2009.05781.x</t>
  </si>
  <si>
    <t>http://dx.doi.org/10.1111/j.1600-0587.2009.05781.x</t>
  </si>
  <si>
    <t>Lucherini, M; Reppucci, JI; Walker, RS; Villalba, ML; Wurstten, A; Gallardo, G; Iriarte, A; Villalobos, R; Perovic, P</t>
  </si>
  <si>
    <t>ACTIVITY PATTERN SEGREGATION OF CARNIVORES IN THE HIGH ANDES</t>
  </si>
  <si>
    <t>Intraguild competition may be reduced if ecologically similar species segregate temporally. Using data from 1,596 camera-trap photos, we present the 1st quantitative analyses of the activity patterns of Andean cats (Leopardus jacobita), Pampas cats (Leopardus colocolo), culpeos (Lycalopex culpaeus), and pumas (Pinna concolor) in high-altitude deserts of the Andes. We compared daily activity patterns for these carnivores with those of mountain vizcachas (Lagidium viscacia), the main prey of Andean cats. Activity patterns of all species were positively skewed toward night. Pampas cats displayed the greatest proportion of nocturnal activity, whereas Andean cats were the most diurnal. Activity of Andean cats differed significantly only from that of Pampas cats; Pampas cats also differed from pumas. Activity of Andean cats was generally similar to that of mountain vizcachas. The dissimilar activity patterns of Andean and Pampas cats support the hypothesis of temporal niche segregation of these felids.</t>
  </si>
  <si>
    <t>camera trapping; intraguild competition; Lagidium viscacia; Lycalopex culpaeus; Leopardus colocolo; Leopardus jacobita; Puma concolor; South America</t>
  </si>
  <si>
    <t>FOREST; CULPAEUS; DENSITY; CAT</t>
  </si>
  <si>
    <t>[Lucherini, Mauro; Reppucci, Juan I.] Univ Nacl Invest Cient &amp; Tecn, CONICET, Dept Biol Bioquim &amp; Farm, GECM Catedra Fisiol Anim, RA-8000 Bahia Blanca, Buenos Aires, Argentina; [Walker, R. Susan; Wurstten, Alvaro] Wildlife Conservat Soc, Neuquen, Argentina; [Villalba, M. Lilian] Colecc Boliviana Fauna, La Paz, Bolivia; [Gallardo, Giovana] BIOTA, Ctr Estudios Biol Teor &amp; Aplicada, La Paz, Bolivia; [Iriarte, Agustin; Villalobos, Rodrigo] Pontificia Univ Catolica Chile, CASEB, Fdn Biodiversitas, Santiago, Chile</t>
  </si>
  <si>
    <t>Consejo Nacional de Investigaciones Cientificas y Tecnicas (CONICET); Universidad Mayor de San Andres; Pontificia Universidad Catolica de Chile</t>
  </si>
  <si>
    <t>10.1644/09-MAMM-A-002R.1</t>
  </si>
  <si>
    <t>http://dx.doi.org/10.1644/09-MAMM-A-002R.1</t>
  </si>
  <si>
    <t>Haag, T; Santos, AS; De Angelo, C; Srbek-Araujo, AC; Sana, DA; Morato, RG; Salzano, FM; Eizirik, E</t>
  </si>
  <si>
    <t>Development and testing of an optimized method for DNA-based identification of jaguar (Panthera onca) and puma (Puma concolor) faecal samples for use in ecological and genetic studies</t>
  </si>
  <si>
    <t>The elusive nature and endangered status of most carnivore species imply that efficient approaches for their non-invasive sampling are required to allow for genetic and ecological studies. Faecal samples are a major potential source of information, and reliable approaches are needed to foster their application in this field, particularly in areas where few studies have been conducted. A major obstacle to the reliable use of faecal samples is their uncertain species-level identification in the field, an issue that can be addressed with DNA-based assays. In this study we describe a sequence-based approach that efficiently distinguishes jaguar versus puma scats, and that presents several desirable properties: (1) considerably high amplification and sequencing rates; (2) multiple diagnostic sites reliably differentiating the two focal species; (3) high information content that allows for future application in other carnivores; (4) no evidence of amplification of prey DNA; and (5) no evidence of amplification of a nuclear mitochondrial DNA insertion known to occur in the jaguar. We demonstrate the reliability and usefulness of this approach by evaluating 55 field-collected samples from four locations in the highly fragmented Atlantic Forest biome of Brazil and Argentina, and document the presence of one or both of these endangered felids in each of these areas.</t>
  </si>
  <si>
    <t>GENETICA</t>
  </si>
  <si>
    <t>Faecal DNA; Mitochondrial DNA; Panthera onca; Puma concolor; Species identification</t>
  </si>
  <si>
    <t>POPULATION-SIZE; MARTES-MARTES; CARNIVORES; HYBRIDIZATION; TIGRIS; SITES; FECES; FOINA; SEX</t>
  </si>
  <si>
    <t>[Haag, Taiana; Santos, Anelisie S.; Eizirik, Eduardo] Univ Catolica Rio Grande Do Sul, Fac Biociencias, Lab Biol Genom &amp; Mol, BR-90619900 Porto Alegre, RS, Brazil; [Haag, Taiana] Univ Fed Rio Grande do Sul, Programa Posgrad Genet &amp; Biol Mol, Porto Alegre, RS, Brazil; [De Angelo, Carlos] CeIBA, Natl Res Council Argentina CONICET &amp; Asociac Civi, Buenos Aires, DF, Argentina; [Srbek-Araujo, Ana Carolina] Inst Ambiental Vale, Vitoria, Espirito, Spain; [Sana, Denis A.; Morato, Ronaldo G.; Eizirik, Eduardo] Inst Procarnivoros, Sao Paulo, Brazil; [Morato, Ronaldo G.] CENAP ICMBio, Sao Paulo, Brazil; [Salzano, Francisco M.] Univ Fed Rio Grande do Sul, Dept Genet, Porto Alegre, RS, Brazil; [Eizirik, Eduardo] NCI, Lab Genom Div, Frederick, MD 21701 USA</t>
  </si>
  <si>
    <t>Pontificia Universidade Catolica Do Rio Grande Do Sul; Universidade Federal do Rio Grande do Sul; Consejo Nacional de Investigaciones Cientificas y Tecnicas (CONICET); Universidade Federal do Rio Grande do Sul; National Institutes of Health (NIH) - USA; NIH National Cancer Institute (NCI)</t>
  </si>
  <si>
    <t>eduardo.eizirik@pucrs.br</t>
  </si>
  <si>
    <t>10.1007/s10709-008-9347-6</t>
  </si>
  <si>
    <t>http://dx.doi.org/10.1007/s10709-008-9347-6</t>
  </si>
  <si>
    <t>Genetics &amp; Heredity</t>
  </si>
  <si>
    <t>Prevosti, FJ; Ubilla, M; Perea, D</t>
  </si>
  <si>
    <t>Large extinct canids from the Pleistocene of Uruguay: systematic, biogeographic and paleoecological remarks</t>
  </si>
  <si>
    <t>The fossil record of Canidae in South America begins in the Late Pliocene. During the Pleistocene large hypercarnivore canids (Theriodictis, Protocyon, Canis dirus) and also large species of Neotropical foxes (Dusicyon avus) evolved. Most fossil canids were found in Chile, Ecuador, Bolivia, Brazil, Venezuela and Argentina and are scarce or absent in other countries. From Uruguay only fossils referred to Dusicyon gymnocercus, 'Pseudalopex' and 'Canis' are currently known. We describe new records that belong to large canids from the Sopas Fm. (Late Pleistocene) of Uruguay and discuss their biogeographic and paleoecologic relevance. These specimens are referred to Protocyon troglodytes and D. avus by means of descriptive and multivariate analysis and constitute the first records of these taxa for Uruguay, expanding and completing their distribution in the Late Pleistocene of South America. Both species could have been occupied 'niches' not represented by the carnivores previously registered in the Sopas Fm. (Puma concolor, Panthera onca, Lontra longicaudis, etc.) suggesting more complex biotic interactions in the mammalian assemblages than previously assumed. The large hypercarnivorous canid P. troglodytes could hunt medium-large sized mammals, pursuing their prey in packs over long distances, while the medium canid D. avus could prey on small and middle mammals.</t>
  </si>
  <si>
    <t>Late Pleistocene; South America; large canids</t>
  </si>
  <si>
    <t>SOUTH-AMERICA; NORTHERN URUGUAY; BEHAVIOR; FOSSIL; VERTEBRATES; MAMMALIA</t>
  </si>
  <si>
    <t>[Prevosti, F. J.] Consejo Nacl Invest Cient &amp; Tecn, Museo Argentino Ciencias Nat Bernardino Rivadavia, Div Mastozool, RA-1033 Buenos Aires, DF, Argentina; [Ubilla, M.; Perea, D.] Fac Ciencias, Montevideo 1400, Uruguay</t>
  </si>
  <si>
    <t>Consejo Nacional de Investigaciones Cientificas y Tecnicas (CONICET); Museo Argentino de Ciencias Naturales Bernardino Rivadavia (MACN); Universidad de la Republica, Uruguay</t>
  </si>
  <si>
    <t>protocyon@hotmail.com; ubilla@fcien.edu.uy; perea@fcien.edu.uy</t>
  </si>
  <si>
    <t>10.1080/08912960903249337</t>
  </si>
  <si>
    <t>http://dx.doi.org/10.1080/08912960903249337</t>
  </si>
  <si>
    <t>Shockey, BJ; Salas-Gismondi, R; Baby, P; Guyot, JL; Baltazar, MC; Huamán, L; Clack, A; Stucchi, M; Pujos, F; Emerson, JM; Flynn, JJ</t>
  </si>
  <si>
    <t>NEW PLEISTOCENE CAVE FAUNAS OF THE ANDES OF CENTRAL PERU: RADIOCARBON AGES AND THE SURVIVAL OF LOW LATITUDE, PLEISTOCENE DNA</t>
  </si>
  <si>
    <t>Peruvian citizens have led our team to their discoveries of Pleistocene cave faunas in the central Andes of Per. These caves (Jatun Uchco, Departamento de Huanuco; Cueva Rosello, Departamento de Junin; and Trigo Jirka, Departamento de Huanuco) preserve numerous carnivorans (Puma, a sabercat [Smilodon populator], an unnamed large extinct felid, fox [Lycalopex sp.], hognose skunk [Conepatus sp.]), deer (cf. Pudu and cf. Hippocamelus), vicuna, an extinct horse (dagger Onohippidium devillei), a chinchillid rodent (cf. Lagidium), bats (Anoura, Desmodus, and Platalina), and sloths (dagger Megatherium, dagger Scelidodon, and, dagger Diabolotherium). Bats were found only in the lowest cave (Jatun Uchco, 2,150 m), and ungulates were found only at Cueva Rosello-the only cave studied in a region of flat terrain. Trigo Jirka preserved ancient feces of a large animal and the keratin claw of dagger Diabolotherium. Collagen for radiocarbon dating and DNA for phylogenetic studies have been isolated from bone from Cueva Rosello (3,875 m) and Trigo Jirka (2,700 m). Conventional radiometric ages from Cueva Rosello are 23,340 +/- 120 and 22,220 +/- 130 years before present and that of Trigo Jirka is 29,140 +/- 260. Ancient DNA (aDNA) from dagger Onohippidium of Cueva Rosello (12 degrees South latitude) and dagger Diabolotherium of Trigo Jirka (10 degrees South) is being used in phylogenetic studies. The successful recovery of aDNA suggests that the cool temperatures, low humidity, and the shield from UV radiation of caves at high elevation can permit aDNA studies at low latitudes. Previously, such studies have been limited to latitudes greater than 35 degrees for Pleistocene samples.</t>
  </si>
  <si>
    <t>PALAEONTOLOGIA ELECTRONICA</t>
  </si>
  <si>
    <t>Pleistocene; cave fauna; Great American Biotic Interchange; South American mammals; Ancient DNA; palynology; radiocarbon ages</t>
  </si>
  <si>
    <t>ANCIENT DNA; HISTORY; VALIDITY; EQUIDAE; BOLIVIA; TARIJA; HORSES; WORLD</t>
  </si>
  <si>
    <t>[Shockey, Bruce J.] Manhattan Coll, New York, NY 10471 USA; [Shockey, Bruce J.] Amer Museum Nat Hist, Div Paleontol, New York, NY 10024 USA; [Salas-Gismondi, Rodolfo] UNMSM, Dept Paleontol Vertebrados, Museo Hist Nat, Lima 14, Peru; [Baby, Patrice] Univ Toulouse, Lab Mecanismes &amp; Transferts Geol, IRD, CNRS,OMP, F-31400 Toulouse, France; [Guyot, Jean-Loup] Univ Toulouse, Lab Mecanismes &amp; Transferts Geol, IRD, CNRS,OMP, BR-71619970 Brasilia, DF, Brazil; [Cristina Baltazar, Maria] Inst Nacl Cultura, Lima, Peru; [Huaman, Luis] Univ Peruana Cayetano Heredia, Lab Palinol &amp; Paleobot, Lima, Peru; [Clack, Andrew] McMaster Univ, Dept Anthropol, McMaster Ancient DNA Ctr, Hamilton, ON L8S 4K1, Canada; [Stucchi, Marcelo] AICB, Lima 33, Peru; [Pujos, Francois] CCT CONICET Mendoza, Inst Argentino Nivol Glaciol &amp; Ciencias Ambiental, Dept Geol &amp; Paleontol, RA-5500 Mendoza, Argentina; [Emerson, Jenna Maria] Carroll Coll, Dept Biol, Helena, MT 59625 USA; [Flynn, John J.] Amer Museum Nat Hist, Div Paleontol, New York, NY 10024 USA</t>
  </si>
  <si>
    <t>Manhattan College; American Museum of Natural History (AMNH); Universidad Nacional Mayor de San Marcos; Universite de Toulouse; Universite Toulouse III - Paul Sabatier; Centre National de la Recherche Scientifique (CNRS); Institut de Recherche pour le Developpement (IRD); Comissao Nacional de Energia Nuclear (CNEN); Instituto de Radioprotecao e Dosimetria; Universidad Peruana Cayetano Heredia; McMaster University; Consejo Nacional de Investigaciones Cientificas y Tecnicas (CONICET); American Museum of Natural History (AMNH)</t>
  </si>
  <si>
    <t>bshockey@amnh.org; rodsalasgis@yahoo.com; patrice.baby@ird.fr; jean-loup.guyot@ird.fr; crisbaltazar@hotmail.com; polen@upch.edu.pe; clackaa@univmail.cis.mcmaster.ca; aicb.peru@gmail.com; fpujos@yahoo.fr; jennabethmarie@gmail.com</t>
  </si>
  <si>
    <t>COQUINA PRESS</t>
  </si>
  <si>
    <t>PALAEONTOL ELECTRON</t>
  </si>
  <si>
    <t>Muñoz, AS; Mondini, M; Durán, V; Gasco, A</t>
  </si>
  <si>
    <t>Pumas (Puma concolor) as taphonomic agents.: Actualistic analysis of a kill site in the Andes of Mendoza, Argentina</t>
  </si>
  <si>
    <t>A taphonomic study of the carcass of an adult guanaco (Lama guanicoe) recently killed and consumed by one or more pumas (Puma concolor) in the Laguna del Diamante reserve (Mendoza province, Argentina) is exposed, and the case is discussed in the light of the available taphonomic information on this agent in America. The carcass was dispersed along more than 30 m and basically devoid of soft tissues. Thirty-four percent of the bones presented tooth modifications, removal of bone tissue and edge damage, mostly attributable to pumas. Some of these modifications are considerable, as in the case of the skull. The results of the study suggest that bone modifications are intense as compared to other taphonomic studies on this felid. The implications of this are discussed, and the conclusion is reached that more knowledge is needed on the range of variation in puma taphonomic action and the conditions under which such variation occurs. (c) 2007 Elsevier Masson SAS. All rights reserved.</t>
  </si>
  <si>
    <t>GEOBIOS</t>
  </si>
  <si>
    <t>puma; carnivore taphonomy; Guanaco; Andes; south America</t>
  </si>
  <si>
    <t>FELIS-CONCOLOR; FOOD-HABITS; MOUNTAIN LIONS; CARNIVORA; AMERICA; DIET</t>
  </si>
  <si>
    <t>[Munoz, A. Sebastian; Mondini, Mariana] Univ Nacl Cordoba, Fac Filosofia &amp; Humanidades, CONICET, Museo Antropol,Lab Zooarqueol &amp; Tafonomia Zonas A, RA-5000 Cordoba, Argentina; [Duran, Victor; Gasco, Alejandra] Univ Nacl Cuyo, Fac Filosofia &amp; Letras, CONICET, CEIDER,Lab Geoarqueol, RA-5500 Mendoza, Argentina</t>
  </si>
  <si>
    <t>Consejo Nacional de Investigaciones Cientificas y Tecnicas (CONICET); National University of Cordoba; Consejo Nacional de Investigaciones Cientificas y Tecnicas (CONICET); University Nacional Cuyo Mendoza</t>
  </si>
  <si>
    <t>mmonmun@mail.retina.ar</t>
  </si>
  <si>
    <t>ELSEVIER FRANCE-EDITIONS SCIENTIFIQUES MEDICALES ELSEVIER</t>
  </si>
  <si>
    <t>GEOBIOS-LYON</t>
  </si>
  <si>
    <t>10.1016/j.geobios.2006.11.010</t>
  </si>
  <si>
    <t>http://dx.doi.org/10.1016/j.geobios.2006.11.010</t>
  </si>
  <si>
    <t>Mondini, M; Muñoz, AS</t>
  </si>
  <si>
    <t>Pumas as taphonomic agents:: A comparative analysis of actualistic studies in the Neotropics</t>
  </si>
  <si>
    <t>Puma (Plana concolor) taphonomic action on vertebrate assemblages in the Neotropics is described and analyzed. Actualistic information based on the literature and observations are presented from a comparative perspective, to determine some general patterns and, particularly, the ranges of variation in this felid's action. Information available for the Nearctic region is considered for comparative purposes. Particular attention is given to cases departing from the more general trends, such as one case in Mendoza (Argentina) in which the intensity of bone damage is outstanding. Variation in puma taphonomic action in the Neotropics is increasingly apparent as new studies are carried out, and knowledge on the range of this variation and the conditions under which it occurs needs to be deepened by future research. (c) 2007 Elsevier Ltd and INQUA. All rights reserved.</t>
  </si>
  <si>
    <t>FELIS-CONCOLOR; SOUTHERN CHILE; FOOD-HABITS; MOUNTAIN LIONS; NATIONAL-PARK; BODY-SIZE; MULE DEER; PREY; PREDATION; PATAGONIA</t>
  </si>
  <si>
    <t>[Mondini, Mariana; Munoz, A. Sebastian] Univ Nacl Cordoba, FFyH, CONICET Museo Antropol, Lab Zooarqueol &amp; Tafonomia Zonas Aridas, RA-5000 Cordoba, Argentina</t>
  </si>
  <si>
    <t>10.1016/j.quaint.2007.08.013</t>
  </si>
  <si>
    <t>http://dx.doi.org/10.1016/j.quaint.2007.08.013</t>
  </si>
  <si>
    <t>Krivokapich, SJ; Prous, CLG; Gatti, GM; Confalonieri, V; Molina, V; Matarasso, H; Guarnera, E</t>
  </si>
  <si>
    <t>At present, Trichinella spiralis is the only species of this genus reported from South America. Herein, we detail a molecular analysis of a new encapsulated isolate of muscle larvae of Trichinella, found in a mountain lion (Puma concolor) coming from the Patagonia, Argentina. We studied three DNA regions previously probed to be useful for the identification of all eleven recognized Trichinella genotypes: expansion segment 5 (ES5), cytochrome c-oxidase subunit I (COI) and 5S ribosomal DNA intergenic spacer region (5S ISR). BLAST searches with these DNA sequences showed that the mitochondrial and nuclear ribosomal regions most closely resemble other Trichinella sequences available in GenBank. However, they did not exactly match any of the eleven recognized genotypes. The phylogenetic analysis from Cot and 5S ISR sequences showed that the mountain lion isolate is grouped with encapsulated members, in concordance with morphological data. Furthermore. this new isolate was located at the base of the encapsulated genotypes, signifying that it is an old genotype that could have emerged earliest in this group. These data strongly suggest that this isolate from the Patagonia represents the twelfth genotype (T12) described in the genus Trichinella. Nevertheless, further studies are necessary to adequately establish this isolate as a unique genotype. (c) 2008 Elsevier B.V. All rights reserved.</t>
  </si>
  <si>
    <t>Trichinella; Puma concolor; Patagonia; Phylogeny</t>
  </si>
  <si>
    <t>IDENTIFICATION; ANIMALS; STRATEGIES; INFECTION</t>
  </si>
  <si>
    <t>[Krivokapich, Silvio J.; Prous, Cinthia L. Gonzalez; Gatti, Graciana M.; Molina, Viviana; Guarnera, Eduardo] Inst Nacl Enfermedades Infecc, Adm Nacl Labs, Lab Trichinella &amp; Trichinellosis, Dept Parasitol, Buenos Aires, DF, Argentina; [Krivokapich, Silvio J.; Prous, Cinthia L. Gonzalez; Gatti, Graciana M.; Molina, Viviana; Guarnera, Eduardo] Inst Salud, Buenos Aires, DF, Argentina; [Confalonieri, Viviana] Univ Buenos Aires, Dept Ecol Genet &amp; Evoluc, RA-1428 Buenos Aires, DF, Argentina; [Matarasso, Hugo] Minist Prod Vicente Lopez &amp; PLanes 407, RA-8361 Luis Beltran, Rio Negro, Argentina</t>
  </si>
  <si>
    <t>10.1016/j.vetpar.2008.06.003</t>
  </si>
  <si>
    <t>http://dx.doi.org/10.1016/j.vetpar.2008.06.003</t>
  </si>
  <si>
    <t>Kelly, MJ; Noss, AJ; Di Bitetti, MS; Maffei, L; Arispe, RL; Paviolo, A; De Angelo, CD; Di Blanco, YE</t>
  </si>
  <si>
    <t>Estimating puma densities from camera trapping across three study sites: Bolivia, Argentina, and Belize</t>
  </si>
  <si>
    <t>Estimates of abundance are extremely valuable for species conservation, yet determining abundance for elusive, wide-ranging, carnivores is difficult. We estimated density of pumas using remote cameras across study sites in Bolivia, Argentina, and Belize. We used obvious and subtle markings to identify individual pumas in photographs and conducted double-blind identifications to examine the degree of agreement among investigators. Average agreement on identification between pairs of investigators was nearly 80.0% and 3-way agreement was 72.9%. Identification of pumas as different individuals was uncommon (7.8% pairwise, 0.69% 3-way disagreement) with the remainder described as unidentifiable. Densities of pumas varied consistently from site to site regardless of investigator. Bolivian pumas moved the shortest distances between camera stations and Argentinean pumas the longest, but distances among cameras and area covered by surveys varied among sites. We applied a correction factor to the Bolivian data to account for the small area surveyed and found that, averaged across investigator, Bolivia had significantly more pumas per 100 km(2) (mean +/- SD; 6.80 +/- 1.5) than Belize (3.42 +/- 1.3) or Argentina (0.67 +/- 0.2). Numbers of pumas in Argentina match those of low-density North American sites, and those for Belize are consistent with the Pantanal and high-density North American sites. Densities of pumas can be reliably estimated with remote cameras for these sites, and our work presents the 1st density estimates for Central America and for forested environments in South America.</t>
  </si>
  <si>
    <t>camera traps; density; individual identification; Neotropics; puma; Puma concolor</t>
  </si>
  <si>
    <t>JAGUAR PANTHERA-ONCA; FOOD-HABITS; LEOPARDUS-PARDALIS; MOVEMENT PATTERNS; FEEDING ECOLOGY; FELIS-CONCOLOR; PATAGONIA PUMA; POPULATION; FOREST; TIGER</t>
  </si>
  <si>
    <t>[Kelly, Marcella J.] Virginia Tech, Dept Fisheries &amp; Wildlife Sci, Blacksburg, VA 24061 USA; [Maffei, Leonardo] WCS Bolivia, Jaguar Conservat Program, Santa Cruz, Bolivia; [Di Bitetti, Mario S.; Paviolo, Agustin; De Angelo, Carlos D.] Consejo Nacl Invest Cient &amp; Tecn, Natl Res Council Argentina, RA-3370 Puerto Iguazu, Misiones, Argentina; [Di Bitetti, Mario S.; Paviolo, Agustin; De Angelo, Carlos D.; Di Blanco, Yamil E.] Asociac Civil Ctr Invest Bosque Atlantico CeIBA, RA-3370 Puerto Iguazu, Misiones, Argentina</t>
  </si>
  <si>
    <t>Virginia Polytechnic Institute &amp; State University; Consejo Nacional de Investigaciones Cientificas y Tecnicas (CONICET)</t>
  </si>
  <si>
    <t>makelly2@vt.edu</t>
  </si>
  <si>
    <t>10.1644/06-MAMM-A-424R.1</t>
  </si>
  <si>
    <t>http://dx.doi.org/10.1644/06-MAMM-A-424R.1</t>
  </si>
  <si>
    <t>Lucherini, M; Merino, MJ</t>
  </si>
  <si>
    <t>Perceptions of human-carnivore conflicts in the High Andes of Argentina</t>
  </si>
  <si>
    <t>The Andean cat Leopardus jacobitus), one of the world's most threatened felids, forms part of the littleknown carnivore guild occurring in the dry areas of the High Andes. Although human-carnivore conflicts are among the major causes of carnivore population decline, no data are available on this issue for the High Andes. We report here the results of the first survey of human perceptions of, and attitudes towards, carnivores in the high-altitude Andes of Argentina. Interviews with 50 adults and 226 schoolchildren revealed that pumas (Puma concolor) and foxes (Lycalopex culpaeus) are considered pests for preying upon livestock and are actively hunted by adults. Although perceptions of the Andean cat and the Pampas cat (Leopardus colocolo) were more positive, especially among schoolchildren, they are also frequently killed by local people. We suggest that, contrary to what was previously thought, hunting might be affecting the conservation status of the Andean cat and of some puma populations in the High Andes of Argentina, and that education strategies may help to improve human attitudes, particularly in the case of the endangered Andean cat.</t>
  </si>
  <si>
    <t>MOUNTAIN RESEARCH AND DEVELOPMENT</t>
  </si>
  <si>
    <t>carnivores; interviews; Andean cat; Pampas cat; puma; culpeo fox; perceptions; conservation; Argentina</t>
  </si>
  <si>
    <t>SNOW LEOPARD; CONSERVATION</t>
  </si>
  <si>
    <t>[Lucherini, Mauro; Merino, Maria Jose] Univ Nacl Sur, Dept Biol Bioquim &amp; Farm, Catedra Fisiol Anim, Grp Ecol Comportamental Mamiferos, RA-8000 Bahia Blanca, Buenos Aires, Argentina</t>
  </si>
  <si>
    <t>National University of the South</t>
  </si>
  <si>
    <t>lucherinima@yahoo.com; edugattaller@yahoo.com.ar</t>
  </si>
  <si>
    <t>MOUNTAIN RESEARCH &amp; DEVELOPMENT</t>
  </si>
  <si>
    <t>MT RES DEV</t>
  </si>
  <si>
    <t>10.1659/mrd.0903</t>
  </si>
  <si>
    <t>http://dx.doi.org/10.1659/mrd.0903</t>
  </si>
  <si>
    <t>Environmental Sciences; Geography, Physical</t>
  </si>
  <si>
    <t>Environmental Sciences &amp; Ecology; Physical Geography</t>
  </si>
  <si>
    <t>Labarca, R; Fuentes, F; Mena, F</t>
  </si>
  <si>
    <t>THE PLEISTOCENE ARCHAEOFAUNA OF CUEVA LAS GUANACAS (REGION DE AISEN, CHILEAN PATAGONIA): TAXONOMIC AND TAPHONOMIC IMPLICATIONS</t>
  </si>
  <si>
    <t>The results of taxonomic and taphonomic analyses from the lowermost layers of the Cueva Las Guanacas archaeological site (XI Region, Chilean Central Patagonia) are presented. Eight major taxa have been identified, among them four extinct (Mylodon darwini Owen, Macrauchenia patachonica Owen, Hippidion soldiasi Roth and Camelidae indet.) and other four currently living on the valley or nearby areas (Hippocamelus bisulcus Molina, Pudu pudu Molina, Lama guanicoe Muller y Dusicyon culpaeus Molina). The taphonomic analysis confirms the non-cultural nature of the early levels and instead backs up the idea of non human predators occupying the cave. Resorting to many different lines of evidence (ethology of Pleistocene predators, observed taxonomic and skeletal profiles, gastric acid corrosion and other damages), it is claimed that the agent responsible for the Pleistocene/Holocene bone assemblage at cueva Las Guanacas were carnivores (including a mid-sized feline, possibly Panthera onca Linnaeus). These predators would have had deveoped several strategies to obtain the carcasses, including active hunt and scavenging around 13.200 BP.</t>
  </si>
  <si>
    <t>MAGALLANIA</t>
  </si>
  <si>
    <t>Central Patagonia; final Pleistocene; taxonomy; taphonomy; carnivores' action</t>
  </si>
  <si>
    <t>JAGUAR PANTHERA-ONCA; SOUTHERN PATAGONIA; PUMA-CONCOLOR; FOOD-HABITS; CARNIVORA; ECOLOGY; DAMAGE</t>
  </si>
  <si>
    <t>[Labarca E., Rafael] Univ Ctr Prov Buenos Aires, Buenos Aires, DF, Argentina; [Fuentes M., Felipe] Univ Bolivariana, Sede Santiago, Chile; [Mena L., Francisco] Museo Chileno Arte Precolombino, Santiago, Chile</t>
  </si>
  <si>
    <t>Universidad Bolivariana</t>
  </si>
  <si>
    <t>r.labarca.e@gmail.com; felipe.fuentes.mucherl@gmail.com; fmena@museoprecolombino.cl</t>
  </si>
  <si>
    <t>UNIV MAGALLANES</t>
  </si>
  <si>
    <t>Anthropology</t>
  </si>
  <si>
    <t>Ge, Y; Byun, JS; De Luca, P; Gueron, G; Yabe, IM; Sadiq-Ali, SG; Figg, WD; Quintero, J; Haggerty, CM; Li, QQ; De Siervi, A; Gardner, K</t>
  </si>
  <si>
    <t>Combinatorial antileukemic disruption of oxidative homeostasis and mitochondrial stability by the redox reactive thalidomide 2-(2,4-difluoro-phenyl)-4,5,6,7-tetrafluoro-1H-isoindole-1,3(2H)-dione (CPS49) and flavopiridol</t>
  </si>
  <si>
    <t>2-(2,4-Difluoro-phenyl)-4,5,6,7-tetrafluoro-1H-isoindole-1,3(2H)-dione (CPS49) is a member of a recently identified class of redox-reactive thalidomide analogs that show selective killing of leukemic cells by increasing intracellular reactive oxygen species (ROS) and targeting multiple transcriptional pathways. Flavopiridol is a semisynthetic flavonoid that inhibits cyclin-dependent kinases and also shows selective lethality against leukemic cells. The purpose of this study is to explore the efficacy and mechanism of action of the combinatorial use of the redox-reactive thalidomide CPS49 and the cyclin-dependent kinase inhibitor flavopiridol as a selective antileukemic therapeutic strategy. In combination, CPS49 and flavopiridol were found to induce selective cytotoxicity associated with mitochondrial dysfunction and elevations of ROS in leukemic cells ranging from additive to synergistic activity at low micromolar concentrations. Highest synergy was observed at the level of ROS generation with a strong correlation between cell-specific cytotoxicity and reciprocal coupling of drug-induced ROS elevation with glutathione depletion. Examination of the transcriptional targeting of CPS49 and flavopiridol combinations reveals that the drugs act in concert to initiate a cell specific transcriptional program that manipulates nuclear factor-kappa B (NF-kappa B), E2F-1, and p73 activity to promote enhanced mitochondrial instability by simultaneously elevating the expression of the proapoptotic factors BAX, BAD, p73, and PUMA while depressing expression of the antiapoptotic genes MCL1, XIAP, BCL-xL, SURVIVIN, and MDM2. The coadministration of CPS49 and flavopiridol acts through coordinate targeting of transcriptional pathways that enforce selective mitochondrial dysfunction and ROS elevation and is therefore a promising new therapeutic combination that warrants further preclinical exploration.</t>
  </si>
  <si>
    <t>MOLECULAR PHARMACOLOGY</t>
  </si>
  <si>
    <t>DEPENDENT KINASE INHIBITOR; NF-KAPPA-B; CANCER-CELLS; S-PHASE; APOPTOSIS; TRANSCRIPTION; ACTIVATION; MECHANISM; INFUSION; NECROSIS</t>
  </si>
  <si>
    <t>[Ge, Yun; Byun, Jung S.; Yabe, Idalia M.; Sadiq-Ali, Sara G.; Quintero, Jesse; Haggerty, Cynthia M.; Li, Quentin Q.; De Siervi, Adriana; Gardner, Kevin] NCI, Lab Receptor Biol &amp; Gene Express, Bethesda, MD 20892 USA; [Figg, William D.] NCI, Med Oncol Branch, Bethesda, MD 20892 USA; [De Luca, Paola; Gueron, Geraldine; De Siervi, Adriana] Univ Buenos Aires, Dept Biochem, RA-1053 Buenos Aires, DF, Argentina</t>
  </si>
  <si>
    <t>National Institutes of Health (NIH) - USA; NIH National Cancer Institute (NCI); National Institutes of Health (NIH) - USA; NIH National Cancer Institute (NCI); University of Buenos Aires</t>
  </si>
  <si>
    <t>gardnerk@mail.nih.gov</t>
  </si>
  <si>
    <t>AMER SOC PHARMACOLOGY EXPERIMENTAL THERAPEUTICS</t>
  </si>
  <si>
    <t>MOL PHARMACOL</t>
  </si>
  <si>
    <t>10.1124/mol.107.040808</t>
  </si>
  <si>
    <t>http://dx.doi.org/10.1124/mol.107.040808</t>
  </si>
  <si>
    <t>Montalvo, CI; Pessino, MEM; González, VH</t>
  </si>
  <si>
    <t>Prey remains recovered from puma (Puma concolor) scat were analyzed in order to identify taphonomic features produced on them by this predator. Mammal remains are abundant in puma scat, but recognition of bone remains decreases as prey size increases. Modifications produced by digestion are strong. However, micromammal bones show a gradation in preservation that includes well preserved specimens. Data presented here and their interpretation may possibly be extrapolated to zooarchaeological or paleontological assemblage. (c) 2007 Elsevier Ltd. All rights reserved.</t>
  </si>
  <si>
    <t>JOURNAL OF ARCHAEOLOGICAL SCIENCE</t>
  </si>
  <si>
    <t>taphonomy; mammals prey; bones; Puma concolor</t>
  </si>
  <si>
    <t>FOOD-HABITS; PATAGONIA PUMA; SOUTHERN CHILE; AMERICA; ECOLOGY</t>
  </si>
  <si>
    <t>Univ Nacl La Pampa, Fac Ciencias Exactas &amp; Nat, RA-6300 Santa Rosa, La Pampa, Argentina</t>
  </si>
  <si>
    <t>cmontaivo@exactas.unlpam.edu.ar</t>
  </si>
  <si>
    <t>J ARCHAEOL SCI</t>
  </si>
  <si>
    <t>10.1016/j.jas.2007.02.012</t>
  </si>
  <si>
    <t>http://dx.doi.org/10.1016/j.jas.2007.02.012</t>
  </si>
  <si>
    <t>Millán, J; Naranjo, V; Rodríguez, A; Pérez de la Lastra, JM; Mangold, AJ; de la Fuente, J</t>
  </si>
  <si>
    <t>Prevalence of infection and 18S rRNA gene sequences of Cytauxzoon species in Iberian lynx (Lynx pardinus) in Spain</t>
  </si>
  <si>
    <t>The Iberian lynx (Lynx pardinus) is the most endangered felid in the world. Only about 160 individuals remain in 2 separate metapopulations in Southern Spain (Sierra Morena and Do (n) over tilde a na). We obtained blood samples of 20 lynxes captured from 2004 to 2006, and determined the Prevalence of infection and genetic diversity of Cytauxzoon spp. using 18S rRNA PCR and sequence analysis. Prevalence of infection was 15% (3 of 20). Cytauxzoon sp. was only detected in Sierra Morena. For phylogenetic analysis, we used the sequences reported in the present study and those characterized in different domestic and wild felids and ticks from North and South America, Asia and Europe. Three different Cytauxzoon sp. sequences were obtained. They were closely related to that obtained from a Spanish cat, but diverged in LIP to 1 center dot 0% with respect to the only previously reported sequence from an Iberian lynx. Conversely, the latter sequence Clustered together with C. manul sequences obtained front Pallas cats (Otocolobus manul) in Mongolia. Our analysis yields a separate cluster of C. felts sequences from cats, wild felids and ticks in the United States and Brazil. These results suggest that at least 2 different Cytauxzoon spp. may be present in Iberian lynx. The apparent absence in one of the areas, together with the possibility of fatal cytauxzoonosis in lynxes makes necessary disease risks to be taken into account in management conservation strategies, such as translocations and re-introductions.</t>
  </si>
  <si>
    <t>conservation; Cytauxzoon felis; cytauxzoonosis; endangered species; Lynx pardimus; molecular characterization piroplasm</t>
  </si>
  <si>
    <t>INTRAERYTHROCYTIC SMALL PIROPLASM; FATAL CYTAUXZOONOSIS; FELIS; CATS; ALIGNMENT; BOBCATS; EXTINCTION; MONGOLIA; DISEASE; COUGARS</t>
  </si>
  <si>
    <t>CSIC, Estac Biol Donana, Dept Conservat Biol, Seville 41013, Spain; IREC, CSIC UCLM JCCM, Ciudad Real 13071, Spain; Inst Nacl Tecnol Agropecuaria, Estac Expt Agropecuaria Rafaela, RA-2300 Santa Fe, Argentina; Oklahoma State Univ, Ctr Vet Hlth Sci, Dept Vet Pathobiol, Stillwater, OK 74078 USA</t>
  </si>
  <si>
    <t>Consejo Superior de Investigaciones Cientificas (CSIC); CSIC - Estacion Biologica de Donana (EBD); Universidad de Castilla-La Mancha; Consejo Superior de Investigaciones Cientificas (CSIC); CSIC - Instituto de Investigacion en Recursos Cinegeticos (IREC); Instituto Nacional de Tecnologia Agropecuaria (INTA); Oklahoma State University System; Oklahoma State University - Stillwater</t>
  </si>
  <si>
    <t>syngamustrachea@hotmail.com</t>
  </si>
  <si>
    <t>10.1017/S003118200700248X</t>
  </si>
  <si>
    <t>http://dx.doi.org/10.1017/S003118200700248X</t>
  </si>
  <si>
    <t>Canepuccia, AD; Martinez, MM; Vassallo, AI</t>
  </si>
  <si>
    <t>Selection of waterbirds by Geoffroy's cat: Effects of prey abundance, size, and distance</t>
  </si>
  <si>
    <t>In spite of its wide distribution, Geoffroy's cat (Oncifelis geoffroyi) has been recently upgraded from Least Concern IUCN category to Near Threatened because of lack of knowledge. In this study, we examine at the Mar Chiquita Biosphere Reserve (37 degrees 46'S, 57 degrees 27'W; Argentina) their seasonal diet, and their feeding preference in relation to waterbird abundance, size, and distance of waterbird prey before attack. The diet, evaluated by feces analysis, was comprised of 42% waterbirds and 40% small mammals. The relative importance of waterbirds in the diet changed throughout the year associated with seasonal fluctuations in their availability. Predation on waterbirds increased from autumn to summer, while predation on small mammals decreased during this period. Trophic-niche breadth for prey occurrence was higher in autumn and lower in spring. We found that abundance, distance of waterbird prey before attack, and prey size were significant predictors of waterbird consumption by the Geoffroy's cat. This small cat appears to change its kill rate in relation to waterbird abundance changes. The overconsumption of prey close to vegetation and big prey indicates selective predatory behavior by this cat. (c) 2006 Deutsche Gesellschaft fur Saugetierkunde. Published by Elsevier GmbH. All rights reserved.</t>
  </si>
  <si>
    <t>Oncifelis geoffroyi; food habits; prey selectivity</t>
  </si>
  <si>
    <t>BODY-SIZE; PREDATORS; FOOD; ECOLOGY; CHILE; PUMAS; DIET</t>
  </si>
  <si>
    <t>Univ Nacl del Plata, CONICET, Fac Ciencias Exactas &amp; Nat, Dept Biol, RA-7600 Mar Del Plata, Argentina</t>
  </si>
  <si>
    <t>acanepuc@mdp.edu.ar</t>
  </si>
  <si>
    <t>10.1016/j.mambio.2006.07.003</t>
  </si>
  <si>
    <t>http://dx.doi.org/10.1016/j.mambio.2006.07.003</t>
  </si>
  <si>
    <t>Flueck, WT; Jones, A</t>
  </si>
  <si>
    <t>Potential existence of a sylvatic cycle of Taenia ovis krabbei in Patagonia, Argentina</t>
  </si>
  <si>
    <t>Red deer (Cervus elaphus) were introduced in southern Latin America about a century ago and characteristics of the invasion raise concerns over their epidemiological role for various diseases. We report on the possible occurrence of Taenia ovis krabbei established in a sylvatic cycle in Patagonia. Hook characters, size, appearance, and location of a cysticercus from a wild red deer are consistent with Taenia ovis ovis or T.o. krabbei. Although it is not possible to differentiate between T.o. ovis and T.o. krabbei on morphological grounds with certainly, several biological characteristics indicate the cysticercus may belong to T o. krabbei. Red deer have been reported to be refractory to T o. ovis infection whereas other potential intermediate hosts like cattle, goats, pigs and sheep have been shown to be refractory to T o. krabbei. Other native ungulates sympatric with red deer in Patagonia include Lama guanicoe and the endangered huemul deer (Hippocamelus bisulcus). Possible or known definitive hosts include native felids like Puma concolor, Felis colocolo, F guigna and canids like Ditsicyon griseus, D. culpaetts. and domestic dogs. (c) 2005 Elsevier B.V. All rights reserved.</t>
  </si>
  <si>
    <t>biological invasion; Cervus elaphus; Taenia ovis krabbei; Patagonia</t>
  </si>
  <si>
    <t>DEER CERVUS-ELAPHUS; CESTODA</t>
  </si>
  <si>
    <t>Consejo Nacl Invest Cient &amp; Tecn, DeerLab, RA-8400 San Carlos De Bariloche, Rio Negro, Argentina; Nat Hist Museum, Dept Zool, London SW7 5BD, England</t>
  </si>
  <si>
    <t>Consejo Nacional de Investigaciones Cientificas y Tecnicas (CONICET); Natural History Museum London</t>
  </si>
  <si>
    <t>deerlab@baritel.com.ar</t>
  </si>
  <si>
    <t>10.1016/j.vetpar.2005.10.009</t>
  </si>
  <si>
    <t>http://dx.doi.org/10.1016/j.vetpar.2005.10.009</t>
  </si>
  <si>
    <t>Prevosti, FJ; Vizcaino, SF</t>
  </si>
  <si>
    <t>The paleoecology of the South American fossil carnivores has not been as well studied as that of their northern relatives. One decade ago Farina suggested that the fauna of Rio Lujan locality (Argentina, late Pleistocene-early Holocene) is not balanced because the metabolic requirements of the large carnivores are exceeded by the densities and biomass of the large herbivores. This conclusion is based on the calculation of densities using allometric functions between body mass and population abundance, and, is a consequence of low carnivore richness versus high herbivore richness. In this paper we review the carnivore richness in the Lujanian of the Pampean Region, describe the paleoecology of these species including their probable prey choices, and review the available information on taphonomy, carnivore ecology, and macroecology to test the hypothesis of imbalance of the Rio Lujan fauna. The carnivore richness of the Rio Lujan fauna comprises five species: Smilodon populator, Panthera onca, Puma concolor, Arctotherium tarijense, and Dusicyon avus. Two other species are added when the whole Lujanian of the Buenos Aires province is included: Arctotherium bonariense and Canis nehringi. With the exception of D. avus and Arctotherium, these are hypercarnivores that could prey on large mammals (100-500 kg) and juveniles of megamammals (&gt; 1000 kg). S. populator could also hunt larger prey with body mass between 1000 and 2000 kg. The review of the imbalance hypothesis reveals contrary evidence and allows the proposal of alternative hypotheses. If high herbivore biomass occurred during the Lujanian, a higher density of carnivores could be supported than as inferred from the power function of body size and population density.</t>
  </si>
  <si>
    <t>ACTA PALAEONTOLOGICA POLONICA</t>
  </si>
  <si>
    <t>Carnivora; paleoecolojy; population densities; Pleistocene; South America</t>
  </si>
  <si>
    <t>BODY-MASS; POPULATION-DYNAMICS; FEEDING-BEHAVIOR; COMMUNITY STRUCTURE; KILLING BEHAVIOR; CYTOCHROME-B; FOOD-HABITS; BITE FORCE; DENSITY; MAMMALIA</t>
  </si>
  <si>
    <t>Museo La Plata, Dept Cient Paleontol Vertebrados, RA-1900 La Plata, Argentina</t>
  </si>
  <si>
    <t>National University of La Plata; Museo La Plata</t>
  </si>
  <si>
    <t>protocyon@hotmail.com; vizcaino@fcnym.unlp.edu.ar</t>
  </si>
  <si>
    <t>INST PALEOBIOLOGII PAN</t>
  </si>
  <si>
    <t>ACTA PALAEONTOL POL</t>
  </si>
  <si>
    <t>Altrichter, M; Boaglio, G; Perovic, P</t>
  </si>
  <si>
    <t>We assessed the distribution and status of jaguar Panthera onca in the Argentine Chaco, one of the least known areas within its range. Current jaguar distribution in the Chaco encompasses parts of central and western Formosa, western Chaco, eastern Salta and north-eastern Santiago del Estero Provinces. Jaguar range was reduced following colonization of the semi- and Chaco even though there has been little deforestation. Jaguars have not been observed over the last 15 years in areas where colonization occurred more than 35 years ago, probably reflecting hunting pressure. Livestock predation is lower now than when the area was first settled in the 1920s. This may indicate low jaguar densities as the livestock management system has not changed. Local people, however, continue to hunt jaguars with the intention of exterminating them. Education, enforcing jaguar hunting laws, increasing control of poaching in protected areas, and creating more protected areas may be the most efficient strategies to preserve the jaguar population of the Argentine Chaco.</t>
  </si>
  <si>
    <t>Argentina; Chaco; jaguar; Panthera onca; poaching; predation</t>
  </si>
  <si>
    <t>HUMAN DENSITY; GRAN-CHACO; MANAGEMENT; PUMAS</t>
  </si>
  <si>
    <t>Univ Arizona, Sch Nat Resources, Tucson, AZ 85721 USA; Univ Nacl Cordoba, Fac Ciencias Nat, RA-5000 Cordoba, Argentina</t>
  </si>
  <si>
    <t>University of Arizona; National University of Cordoba</t>
  </si>
  <si>
    <t>marianaalt@msn.com</t>
  </si>
  <si>
    <t>10.1017/S0030605306000731</t>
  </si>
  <si>
    <t>http://dx.doi.org/10.1017/S0030605306000731</t>
  </si>
  <si>
    <t>Di Bitetti, MS; Paviolo, A; De Angelo, C</t>
  </si>
  <si>
    <t>Density, habitat use and activity patterns of ocelots (Leopardus pardalis) in the Atlantic Forest of Misiones, Argentina</t>
  </si>
  <si>
    <t>Camera-trap surveys were carried out at two different sites within the Atlantic Forest of Misiones province, Argentina, to study the density, habitat use and activity patterns of ocelots. At Urugua-i Provincial Park, 17 different individuals were captured (nine females, six males, two of unknown sex) during a 3-month-long survey (34 camera stations, 1409 trap days). At Iguazu National Park, 34 different individuals were trapped (20 adult females, nine adult males, two subadult females and three of unknown sex) during the survey (39 sampling stations, 1631 trap days). Population density estimates (+/- SE) for Urugua-i, in an area of between 150 and 259 km(2) (depending on the buffer used to estimate the area effectively sampled), range from 7.7 +/- 1.4 to 13.4 +/- 2.6 individuals x 100 km(-2), whereas at Iguazu, in an area of between 275 and 428 km(2), a population density of between 12.8 +/- 2.7 and 20.0 +/- 4.2 individuals x 100 km(-2) was estimated. Minimum observed range estimates for individuals with &gt; 3 capture sites range from 3.19 to 37.09 km(2) for four males and from 4.17 to 7.11 km(2) for three females, but underestimate the true home range size. Ocelots were captured more frequently along old roads than on new trails opened with machetes. Ocelots were captured more frequently at night than during the day and reduce their use of roads and trails during the week previous to and during full moon nights, a behavior previously reported for Amazonian ocelots. Population density estimates for ocelots in the Upper Parana Atlantic Forest ecoregion are lower than those at other neotropical sites. The whole Green Corridor contains a population of about 1280 individuals. This estimate should bring our attention to the larger cats (pumas and jaguars) that live at lower population densities because the future of their local populations is compromised if protected areas are not urgently created and properly managed.</t>
  </si>
  <si>
    <t>ocelot; density; habitat use; daily activity patterns; moonlight activity</t>
  </si>
  <si>
    <t>CEBUS-APELLA-NIGRITUS; JAGUAR PANTHERA-ONCA; ECOLOGY; BEHAVIOR; LYNX</t>
  </si>
  <si>
    <t>Univ Nacl Tucuman, CONICET, RA-4000 San Miguel De Tucuman, Tucuman, Argentina; Univ Nacl Tucuman, LIEY, RA-4000 San Miguel De Tucuman, Tucuman, Argentina</t>
  </si>
  <si>
    <t>Consejo Nacional de Investigaciones Cientificas y Tecnicas (CONICET); Universidad Nacional de Tucuman; Universidad Nacional de Tucuman</t>
  </si>
  <si>
    <t>dibitetti@yahoo.com.ar</t>
  </si>
  <si>
    <t>10.1111/j.1469-7998.2006.00102.x</t>
  </si>
  <si>
    <t>http://dx.doi.org/10.1111/j.1469-7998.2006.00102.x</t>
  </si>
  <si>
    <t>Sosa, RA; Sarasola, JH</t>
  </si>
  <si>
    <t>Habitat use and social structure of an isolated population of guanacos (Lama guanicoe) in the Monte Desert, Argentina</t>
  </si>
  <si>
    <t>We studied abundance, habitat use and social structure of an isolated population of guanacos in the Lihue Calel National Park in central Argentina, based on data from foot surveys during 1998-2000. Based on topography and vegetation characteristics we distinguished three types of habitat: hills, valleys and piedmonts, and lowlands. Three types of social groups were observed: solitary males, family groups and male groups. The guanacos used hills preferentially, followed by valley and piedmont. The guanacos avoided the lowlands where the vegetation is dense. Habitat selection, both on a coarse and a fine scale, could be explained by habitat quality and possibly also predator avoidance behaviour. Abundance of guanacos increased by 21% over the 3-year-study period. However, the specificity of habitat requirements of guanacos and the susceptibility of the study area to wildfires could cause guanacos to move into sub-optimal areas were they are more vulnerable to predation and human persecution.</t>
  </si>
  <si>
    <t>camelids; conservation; natural areas; wild populations</t>
  </si>
  <si>
    <t>NORTHERN PATAGONIA; FOOD AVAILABILITY; CHILE; PUMA</t>
  </si>
  <si>
    <t>rasosa@exactas.unlpam.edu.ar</t>
  </si>
  <si>
    <t>10.1007/s10344-005-0105-0</t>
  </si>
  <si>
    <t>http://dx.doi.org/10.1007/s10344-005-0105-0</t>
  </si>
  <si>
    <t>Ribicich, M; Gamble, HR; Rosa, A; Bolpe, J; Franco, A</t>
  </si>
  <si>
    <t>Trichinellosis in Argentina: An historical review</t>
  </si>
  <si>
    <t>In Argentina, Trichinella infection in pigs is endemic. The first report of human trichinellosis in Argentina was from 1898 in Buenos Aires. The number of human cases increased from 908, between 1971 and 1981, to 6919, between 1990 and 2002. In pigs slaughtered in official establishments, the prevalence of Trichinella infection was 0.46% in 1914 and 0.01-0.03% during the period 1990-2004. T spiralis is typically found in the domestic cycle that includes pigs, humans and rodents. Trichinella spp. from a sylvatic cycle has also caused human outbreaks resulting from the consumption of meat from puma, armadillo and wild boar. European migration to Argentina (principally Spanish and Italian) during the first years of the 20th century brought the tradition of preparing and eating raw sausages. This increased the risk of human exposure to Trichinella. Detection in pigs was initially made at slaughter by compression of muscle tissue (trichinoscopy) and continued this way until 1996, when artificial digestion was adopted for use in preventing human trichinellosis in Argentina. The following report synopsizes the evolution of trichinellosis in Argentina over the past century. (c) 2005 Elsevier B.V. All rights reserved.</t>
  </si>
  <si>
    <t>SEP 5</t>
  </si>
  <si>
    <t>Trichinella spirals; pigs; humans; Argentina; history</t>
  </si>
  <si>
    <t>Univ Buenos Aires, Fac Ciencias Vet, RA-1427 Buenos Aires, DF, Argentina; USDA, Anim Parasit Dis Lab, Beltsville, MD 20705 USA; Ministerio Salud, Dept Zoonosis Rurales, RA-7300 Azul, Argentina</t>
  </si>
  <si>
    <t>University of Buenos Aires; United States Department of Agriculture (USDA)</t>
  </si>
  <si>
    <t>10.1016/j.vetpar.2005.05.042</t>
  </si>
  <si>
    <t>http://dx.doi.org/10.1016/j.vetpar.2005.05.042</t>
  </si>
  <si>
    <t>Direct observations of interactions between native Puma (Puma concolor) and introduced European Red Deer (Cervus elaphus) in Patagonia are discussed with respect to the absence of evolutionary sympatry. Although the founding stock of European Red Deer had been lacking natural predation pressure for considerable time due to the previous extinction of large predators, these observations suggested that inherent antipredator behavior of European Red Deer toward this novel predator, once detected, was effective and may partially explain the success of European Red Deer as an invasive species. Puma behavior supported the view that they are a generalist predator which opportunistically utilizes new prey species like European Red Deer.</t>
  </si>
  <si>
    <t>JAN-MAR</t>
  </si>
  <si>
    <t>CANADIAN FIELD-NATURALIST</t>
  </si>
  <si>
    <t>Editorial Material</t>
  </si>
  <si>
    <t>European Red Deer; Cervus elaphus; Puma; Puma concolor; introduced species; predation; behavior; interaction; Argentina</t>
  </si>
  <si>
    <t>AMERICA</t>
  </si>
  <si>
    <t>Consejo Nacl Invest Cient &amp; Tecn, RA-8400 San Carlos De Bariloche, Rio Negro, Argentina</t>
  </si>
  <si>
    <t>deerlab@infovia.com.ar</t>
  </si>
  <si>
    <t>OTTAWA FIELD-NATURALISTS CLUB</t>
  </si>
  <si>
    <t>CAN FIELD NAT</t>
  </si>
  <si>
    <t>10.22621/cfn.v118i1.898</t>
  </si>
  <si>
    <t>http://dx.doi.org/10.22621/cfn.v118i1.898</t>
  </si>
  <si>
    <t>Sánchez-Bettucci, L; Oyhantçabal, P; Loureiro, J; Ramos, VA; Preciozzi, F; Basei, MAS</t>
  </si>
  <si>
    <t>Mineralizations of the Lavalleja Group (Uruguay), a probable neoproterozoic volcano-sedimentary sequence</t>
  </si>
  <si>
    <t>The Lavalleja Group is located in the southern extreme of the Dom Feliciano Belt, being tentatively correlated with the Porongos and Brusque Groups of Brazil. The basement of the Lavalleja Group is probably represented by granitic-gneissic rocks of the Campanero Unit with ages, in the southern portion, ranging from 1.75 to 2.1 Ga (U-Pb in zircon). The Lavalleja Group is characterized by narrow bands of metasedimentary and metavolcanic rocks and it is separated in three formations, namely (from base to top): Zanja del Tigre, Fuente del Puma and Minas. Outcrops assigned to the Minas Formation have been recently correlated with the Arroyo del Soldado Group. Only the Fuente del Puma formation hosts base metals, Au and Ag ocurrences. The Fuente del Puma formation is divided into three informal units: sedimentary, volcanic and hornblenditic gabbros. The sedimentary unit is characterized by an important amount of carbonates. Syn-collisional to post-tectonic granitic bodies (Carape Complex) intrudes the Lavalleja Group and the Campanero Unit. Several mineralizations are located in the Fuente del Puma Formation, those associated to Arrospide, Ramallo-Reus, Chape, Valencia, La Oriental, Apolonia, Redondo Hill, La China and La Paloma mines are the most important. In addition, many ocurrences of Cu-Zn-Pb were recognized in the region. The Cu-Zn-Pb mineralization includes massive sulfides with pyrite-chalcopyrite-sphalerite-galena-pyrrothyte, arsenopyrite-hematite into small bodies with lenticular shape. The host rock shows frequently hydrothermal alteration. The geochemistry and the geological features of the mineralizations suggest Besshi Massive Sulphide Zn-Cu-Pb and SEDEX Zn-Pb as most probably genetic models for the deposits related to the Neoproterozoic orogeny Early mineralizations are syngenetic and were formed on the sea floor, although the main mineralizations are related to remobilization during syn- to late-metamorphic events and thrusting.</t>
  </si>
  <si>
    <t>GONDWANA RESEARCH</t>
  </si>
  <si>
    <t>neoproterozoic; brasiliano; mineralizations; SEDEX zn-pb; Besshy type</t>
  </si>
  <si>
    <t>Univ Republ Oriental Uruguay, Fac Ciencias, Inst Geol &amp; Palaeontol, Dept Geol, Montevideo 11400, Uruguay; Univ Buenos Aires, Fac Ciencias Exactas &amp; Nat, Dept Ciencias Geol, Lab Tecton Andina, RA-1428 Buenos Aires, DF, Argentina; Univ Sao Paulo, Inst Geociencias, BR-01498 Sao Paulo, SP, Brazil</t>
  </si>
  <si>
    <t>Universidad de la Republica, Uruguay; University of Buenos Aires; Universidade de Sao Paulo</t>
  </si>
  <si>
    <t>leda@fcien.edu.uy; andes@gl.fcen.uba.ar; dnmggeol@adinet.com.uy; baseimas@usp.br</t>
  </si>
  <si>
    <t>GONDWANA RES</t>
  </si>
  <si>
    <t>10.1016/S1342-937X(05)71060-1</t>
  </si>
  <si>
    <t>http://dx.doi.org/10.1016/S1342-937X(05)71060-1</t>
  </si>
  <si>
    <t>Geosciences, Multidisciplinary</t>
  </si>
  <si>
    <t>Geology</t>
  </si>
  <si>
    <t>Fernández, M; Roux, A; Fernández, E; Caló, J; Marcos, A; Aldacur, H</t>
  </si>
  <si>
    <t>Grain-size analysis of surficial sediments from Golfo San Jorge, Argentina</t>
  </si>
  <si>
    <t>A detailed cartography of surficial sediments from Golfo San Jorge, Argentina is presented. Cluster analysis and principal components analysis (PCA) were applied considering the weight percentage of every granulometric fraction, carbonate concentration and the depth of 39 stations carried out during research cruises on board the RV 'Captain Oca Balda' (INIDEP). The results defined three sectors: Sector 1, an area near the coast including Dos Bahias and Tres Puntas capes; Sector 2, a deep area far from the coast, and Sector 3, a coastal area and a south-east area between Tres Pumas cape and the inner area of the gulf, The first sector is characterized by the predominance of a coarse granulometric fraction and carbonate content. The second is defined by depth and presence of a fine granulometric fraction; while the third sector is considered a transitional sector, between the first and the second, dominated by fine sands. Sectors belong to environments of different kinds of energy or hydrodynamic conditions.</t>
  </si>
  <si>
    <t>JOURNAL OF THE MARINE BIOLOGICAL ASSOCIATION OF THE UNITED KINGDOM</t>
  </si>
  <si>
    <t>SHRIMP; GULF</t>
  </si>
  <si>
    <t>INIDEP, Mar Del Plata, Argentina; Univ Nacl Sur, Dept Geol, RA-8000 Bahia Blanca, Buenos Aires, Argentina</t>
  </si>
  <si>
    <t>National Fisheries Research &amp; Development Institute (INIDEP); National University of the South</t>
  </si>
  <si>
    <t>lango@inidep.edu.ar</t>
  </si>
  <si>
    <t>J MAR BIOL ASSOC UK</t>
  </si>
  <si>
    <t>10.1017/S0025315403008488</t>
  </si>
  <si>
    <t>http://dx.doi.org/10.1017/S0025315403008488</t>
  </si>
  <si>
    <t>Marine &amp; Freshwater Biology</t>
  </si>
  <si>
    <t>Pia, MV; López, MS; Novaro, AJ</t>
  </si>
  <si>
    <t>Effects of livestock on the feeding ecology of endemic culpeo foxes (Pseudalopex culpaeus smithersi) in central Argentina</t>
  </si>
  <si>
    <t>Livestock can affect the feeding ecology of carnivores either directly, by becoming potential prey, or indirectly, by modifying selection of other prey. Selection of other prey is modified through the negative effects of livestock on food and cover, which reduces density and increases vulnerability of wild prey. PSeudalopex culpaeus smithersi is an endemic subspecies of culpeo fox of central Argentina that is persecuted due to predation on livestock. We studied the direct and indirect effects of livestock on P. c. smithersi's feeding ecology by evaluating its diet, prey availability, and prey selection in two areas with different livestock abundance-a national park and an adjacent sheep and cattle ranch in the Achala grassland plateau. We studied diets from feces and used conversion coefficients to estimate prey numbers and biomass consumed. Culpeos preyed primarily on native rodents (cavies and cricetines) according to both prey numbers and biomass. The differences in culpeo diet, prey availability, and prey selection between sites were strongly associated with effects of livestock. Culpeos consumed more livestock carrion and birds at the ranch, and tucos (Ctenomys sp.) only at the park. Livestock density was high at the ranch and low at the park, cricetine and tuco densities were significantly higher at the park, and European hare (Lepus europaeus) densities were similar between sites. According to prey numbers consumed culpeos did not appear to be selective, but according to biomass they consumed cricetines more and hares less than expected at both sites and sheep more than expected at the park. Livestock may reduce densities and increase vulnerabilities of cricetines and fossorial tucos in Achala by soil trampling that destroys burrows. competition for forage, and reduction of grass cover.</t>
  </si>
  <si>
    <t>REVISTA CHILENA DE HISTORIA NATURAL</t>
  </si>
  <si>
    <t>culpeo; livestock effects; prey selection; prey availability; Pseudalopex culpaeus smithersi</t>
  </si>
  <si>
    <t>DUSICYON-CULPAEUS; PATAGONIA PUMA; CHILE; PREY; ASSEMBLAGE; PREDATORS; GRAY</t>
  </si>
  <si>
    <t>Ctr Ecol Aplicada Neuquen, Wildlife Conservat Soc, RA-8371 Junin Andes, Argentina; Univ Nacl Cordoba, Fac Ciencias Exactas Fis &amp; Nat, RA-5000 Cordoba, Argentina</t>
  </si>
  <si>
    <t>National University of Cordoba</t>
  </si>
  <si>
    <t>SOC BIOLGIA CHILE</t>
  </si>
  <si>
    <t>REV CHIL HIST NAT</t>
  </si>
  <si>
    <t>Matteini, M; Mazzuoli, R; Omarini, R; Cas, R; Maas, R</t>
  </si>
  <si>
    <t>Geodynamical evolution of Central Andes at 24°S as inferred by magma composition along the Calama-Olacapato-El Toro transversal volcanic belt</t>
  </si>
  <si>
    <t>Miocene to Recent volcanism on the Puna plateau (Central Andes) developed in three geological settings: (a) volcanic arc in the Western Cordillera (Miocene-Recent); (b) trans-arc along the main NW-SE transverse fault systems (Miocene); and (c) back-arc, mainly monogenic volcanic centres (Pliocene-Quaternary). We have studied the evolution of the arc-trans-arc volcanism along one of the most extensive transverse structures of Central Andes, the Calama-Olacapato-El Toro, at 24degreesS. Compositional variations from arc to trans-arc volcanism provide insights into petrogenesis and magma source regions. Pumas Negras and Rincon volcanic centres are arc-type and have typical cale-alkaline geochemical and Sr-Nd-Pb isotopic characteristics. East of the arc, lavas of the Tul-Tul, Del Medio and Pocitos complexes (TUMEPO) are heavy rare earth element-depleted and could be derived from 20-30% of partial melting of a lower crustal garnet-bearing metabasite. These liquids could be variably mixed with arc magmas at the base of the crust (MASH). This suggests important contributions from lower crustal sources to TUMEPO centres. Products at the Quevar and Aguas Calientes volcanic complexes to the east of TUMEPO show a prominent upper crustal signature (high Sr-86/Sr-87, low Nd-143/Nd-144) and could represent mixtures of 20-30% TUMEPO-type liquids with up to 70-80% of upper crustal melts. We propose a geodynamic model to explain geochemical variations for the arc-trans-arc transverse volcanism from the Upper Miocene to Recent. In our model, arc volcanism is linked to dehydration of the subducting Nazca plate, which produces typical calc-alkaline compositions. During the Upper Miocene (10-5 Ma), lithospheric evolution in the Puna plateau was dominated by thickening of ductile lower crust and thinning of the lithosphere. Lower crustal melting was promoted by concomitant asthenospheric upwelling and water release from the amphibolite-eclogite transformation, yielding TUMEPO magmas with lower crustal signatures. At the same time, the eastern sector of the Puna plateau experienced westward underthrusting of the Brazilian shield and upper crustal brittle deformation. Partial melts from underthrust upper crustal wedges mixed with lower crustal</t>
  </si>
  <si>
    <t>JOURNAL OF VOLCANOLOGY AND GEOTHERMAL RESEARCH</t>
  </si>
  <si>
    <t>Central Andes; Cenozoic volcanism; MASH; lower crust; upper crust; geodynamic evolution</t>
  </si>
  <si>
    <t>ALTIPLANO-PUNA PLATEAU; EASTERN CORDILLERA; BACK-ARC; CRUSTAL; GENERATION; FORELAND; UPLIFT; ROCKS; GEOCHEMISTRY; DEFORMATION</t>
  </si>
  <si>
    <t>Univ Pisa, Dipartimento Sci Terra, I-56100 Pisa, Italy; Univ Nacl Salta, CONICET, Fac Ciencias Nat, RA-4400 Salta, Argentina; Monash Univ, Dept Earth Sci, Melbourne, Vic 3800, Australia; La Trobe Univ, Dept Earth Sci, Melbourne, Vic 3086, Australia</t>
  </si>
  <si>
    <t>University of Pisa; Consejo Nacional de Investigaciones Cientificas y Tecnicas (CONICET); Monash University; La Trobe University</t>
  </si>
  <si>
    <t>mazzuoli@mailbox.dst.unipi.it</t>
  </si>
  <si>
    <t>J VOLCANOL GEOTH RES</t>
  </si>
  <si>
    <t>10.1016/S0377-0273(02)00257-3</t>
  </si>
  <si>
    <t>http://dx.doi.org/10.1016/S0377-0273(02)00257-3</t>
  </si>
  <si>
    <t>Smith-Flueck, JAM; Flueck, WT</t>
  </si>
  <si>
    <t>The huemul (Hippocamelus bisulcus), an endangered deer living in the Andes of southern South America, numbers 600-700 in Argentina, from at least 63 fragmented subpopulations. Very limited information exists on most populations, but there are indications that the distribution and population sizes continue to diminish, possibly through reduced reproductive rates, elevated mortality rates or both. This is the first analysis of the population ecology of a subpopulation in Argentina, made possible through the only existing compilation of numerous remains of dead huemul (n = 19). Surveys were conducted between 1993 and 1999 to locate and collect remains, which were found concentrated at lower elevations. The sex ratio of adults and subadults (n = 12) was 1:1, but could not be determined for fawns. Clear signs of predation was found in 37% of all deer: 50% among calves, 50% among subadults and 31% among adults. These signs occurred in 29% of adult females and 50% of adult males. Deaths occurred during winter as judged by the state of the male skulls, which indicated the phase of the antler cycle. Femur fat content of 3 deer averaged 93%. Predation signs frequently were clearly from puma (Puma concolor), which is the only natural predator of huemul. The high predation rate, high marrow fat content and no indications of deaths resulting from disease corroborate the pristine state of the of mature lenga (Nothofagus pumilio) forest. The area with a concentration of huemul carcasses appears to be the huemul's major winter habitat.</t>
  </si>
  <si>
    <t>ZEITSCHRIFT FUR JAGDWISSENSCHAFT</t>
  </si>
  <si>
    <t>huemul; Hippocamelus bisulcus; Puma concolor; population dynamics; mortality pattern; habitat</t>
  </si>
  <si>
    <t>NATIONAL-PARK; PREDATORS; EVOLUTION; ALASKA; PREY</t>
  </si>
  <si>
    <t>Univ Nacl Comahue, Dept Ecol, Lab Ecotono, RA-8400 San Carlos De Bariloche, Rio Negro, Argentina</t>
  </si>
  <si>
    <t>BLACKWELL WISSENSCHAFTS-VERLAG GMBH</t>
  </si>
  <si>
    <t>Z JAGDWISS</t>
  </si>
  <si>
    <t>10.1007/BF02241548</t>
  </si>
  <si>
    <t>http://dx.doi.org/10.1007/BF02241548</t>
  </si>
  <si>
    <t>Pezzani, BC; Bautista, LE; Apezteguía, M; Basualdo, JA</t>
  </si>
  <si>
    <t>The purpose of this work was to evaluate the prevalence of Cryptosporidium spp in captive mammals, house rodents and bovine of La Plata city and its rural areas. The populations were analyzed by coproparasilotologic search. The fecal samples were perfomed by modified Telemann's method. The La Plata Zoo mammals and the rural bovine were positive for Cryptosporidium spp oocyst. The fecal samples of house rodents were negative. This work is the first reference of the Cryptosporidium oocysts presence in Puma concolor. The prevalence were 42.5% in calves. This high prevalence suggests the naturally infected calves may be important reservoirs for the Cryptosporidium infection in human and animals.</t>
  </si>
  <si>
    <t>ACTA BIOQUIMICA CLINICA LATINOAMERICANA</t>
  </si>
  <si>
    <t>Cryptosporidium spp; animal criptosporidiosis; Cryptosporidium spp reservoirs</t>
  </si>
  <si>
    <t>PARVUM; INFECTION; ANIMALS; CALVES</t>
  </si>
  <si>
    <t>Natl Univ La Plata, Fac Ciencias Med, Catedra Microbiol &amp; Parasitol, RA-1900 La Plata, Argentina</t>
  </si>
  <si>
    <t>National University of La Plata</t>
  </si>
  <si>
    <t>FEDERACION BIOQUIMICA PROVINCIA BUENOS AIRES</t>
  </si>
  <si>
    <t>ACTA BIOQUIM CLIN L</t>
  </si>
  <si>
    <t>Medical Laboratory Technology</t>
  </si>
  <si>
    <t>Conference Proceedings Citation Index - Science (CPCI-S); Science Citation Index Expanded (SCI-EXPANDED)</t>
  </si>
  <si>
    <t>Bettucci, LS; Cosarinsky, M; Ramos, VA</t>
  </si>
  <si>
    <t>Tectonic setting of the late Proterozoic Lavalleja Group (Dom Feliciano Belt), Uruguay</t>
  </si>
  <si>
    <t>The Lavalleja Group exposed along the Dom Feliciano orogenic belt is located in the southeast of Uruguay. This group consists of volcano-sedimentary rocks, developed during the Neoproterozoic Brasiliano cycle. The geochemical signature of the igneous rocks of the Lavalleja Group, mainly metagabbros and basic and acidic metavolcanic rocks, indicates a back-are basin tectonic setting. The metamorphic grade increases to the southeast, from very low grade, lower green-schist facies, in the Minas Formation, to a medium grade, amphibolite facies, in Fuente del Puma and Zanja del Tigre Formations. The metamorphic mineral assemblages correspond to a low-pressure regional metamorphism associated with a high thermal gradient. A compressive deformational event that probably corresponds to the closure of the Lavalleja basin during a continental collision, was recognized. The petrology, geochemistry, metamorphic grade, and tectonic setting are consistent with a back-are basin setting for the Lavalleja Group.</t>
  </si>
  <si>
    <t>Neoproterozoic; Lavalleja Group; Uruguay; Brasiliano cycle; back-arc basin</t>
  </si>
  <si>
    <t>VOLCANIC-ROCKS; ISLAND ARCS; CLASSIFICATION; SOUTHERN; ELEMENTS; SERIES; AFRICA; BRAZIL</t>
  </si>
  <si>
    <t>Univ Republ, Fac Ciencias, Dept Geol, Montevideo, Uruguay; Univ Buenos Aires, Fac Ciencias Exactas &amp; Nat, Dept Geol, Buenos Aires, DF, Argentina</t>
  </si>
  <si>
    <t>Universidad de la Republica, Uruguay; University of Buenos Aires</t>
  </si>
  <si>
    <t>INT ASSOC GONDWANA RESEARCH</t>
  </si>
  <si>
    <t>10.1016/S1342-937X(05)70339-7</t>
  </si>
  <si>
    <t>http://dx.doi.org/10.1016/S1342-937X(05)70339-7</t>
  </si>
  <si>
    <t>Quinteiro, G</t>
  </si>
  <si>
    <t>Study of kinetic parameters in the RA-4 reactor by means of computational modeling and neutron noise measurements</t>
  </si>
  <si>
    <t>It was carried out a study of the kinetic parameters of the reactor RA-4 (SUR-100 type reactor) by means of a simulation with calculation codes and a measurement with the neutron noise technique. For the simulation the WIMS (cell calculation) and PUMA (3D diffusion code to model a complete reactor) codes were used to estimate the 'effective delayed neutron fraction' (beta (eff)), the 'prompt neutron generation time' (Lambda), and the 'prompt neutron decay constant' (alpha). In addition, a sensitivity analysis was made to determine the best nuclear data evaluations for this model and the influence of variables such as the mean speed of neutrons, the nuclear delayed neutron fraction and the delayed neutron fission spectrum. The neutron noise technique was used to determine alpha. The comparison between the results for the value of alpha obtained by the simulation and the experience shows a good agreement. In this way the validity of a diffusion calculation for a small reactor with important heterogeneities is verified, making certain modifications to avoid the limitations of this theory. (C) 2001 Elsevier Science Ltd. All rights reserved.</t>
  </si>
  <si>
    <t>SPECTRA</t>
  </si>
  <si>
    <t>Comis Nacl Energia Atom, Buenos Aires, DF, Argentina</t>
  </si>
  <si>
    <t>10.1016/S0306-4549(00)00098-0</t>
  </si>
  <si>
    <t>http://dx.doi.org/10.1016/S0306-4549(00)00098-0</t>
  </si>
  <si>
    <t>Novaro, AJ; Funes, MC; Walker, RS</t>
  </si>
  <si>
    <t>Ecological extinction of native prey of a carnivore assemblage in Argentine Patagonia</t>
  </si>
  <si>
    <t>The Patagonia region of South America has been severely modified by the introduction of livestock and wild exotic species. We studied diets of culpeo foxes (Pseudalopex culpaeus), chilla foxes (P. griseus), hog-nosed skunks (Conepatus chinga), Geoffroy's cats (Oncifelis geoffroyi), and pumas (Puma concolor) between 1989 and 1994, and evaluated prey biomass on rangelands in Neuquen, Argentina. The carnivores consumed primarily (and selected) introduced hares (Lepus europaeus), red deer (Cervus elaphus), or carrion of introduced species. Native species represented 6% of the potential-prey biomass, and similar percentages of carnivore diets. We conclude that native large-bodied species (guanacos, Lama guanicoe, and rheas, Pterocnemia pennata) are ecologically extinct as prey and sources of carrion in our study area, and likely throughout Argentine Patagonia. Other ecological implications of their currently low biomass are unknown. Measures to control introduced species, prevent new introductions, and create protected areas are urgently needed. (C) 1999 Elsevier Science Ltd. All rights reserved.</t>
  </si>
  <si>
    <t>ecological extinction; predator-prey interaction; Patagonia</t>
  </si>
  <si>
    <t>PREDATOR-REMOVAL EXPERIMENTS; FOOD-HABITS; FEEDING ECOLOGY; FELIS-CONCOLOR; SOUTH-AMERICA; CHILE; POPULATION; HYPOTHESIS; AVAILABILITY; AUSTRALIA</t>
  </si>
  <si>
    <t>Ctr Ecol Aplicada Neuquen, RA-8371 Neuquen, Argentina; Univ Florida, Dept Wildlife Ecol &amp; Conservat, Gainesville, FL 32611 USA</t>
  </si>
  <si>
    <t>10.1016/S0006-3207(99)00065-8</t>
  </si>
  <si>
    <t>http://dx.doi.org/10.1016/S0006-3207(99)00065-8</t>
  </si>
  <si>
    <t>Lucherini, M; Birochio, D; Martinelli, C; Legato, AM</t>
  </si>
  <si>
    <t>Spatial niche overlap between vicunas and guanacos</t>
  </si>
  <si>
    <t>Through the analysis of habitat use in free-ranging, sympatric guanacos Lama guanicoe (Muller, 1776) and vicunas Vicugna vicugna (Molina, 1782), we tested whether spatial segregation between the two species occurred in a high-altitude (4000-5000 m) Andean ecosystem, North-Eastern Argentina. Puma presence was recorded in only one of the two summers when data were recorded. Therefore, we also tested the effects of predation risk on camelid habitat use and overlap. The two camelids adopted a very similar space use strategy, but guanaco tended to be observed more frequently than vicunas in the forage-rich patches in close proximity to water. The three different social units, characterising the organization of both wild camelids, had partially different habitat uses and the variations between them contributed to narrow the extent of spatial overlap between species. In response to increased predation risk, camelids decreased the use of the areas where most signs of hunting activity occurred. Predatory pressure had a levelling effect in habitat use variation, thus further reducing inter-specific segregation.</t>
  </si>
  <si>
    <t>ACTA THERIOLOGICA</t>
  </si>
  <si>
    <t>Lama guanicoe; Vicugna vicugna; habitat use; spatial niche overlap</t>
  </si>
  <si>
    <t>Univ Nacl Sur, Dept Biol Bioquim &amp; Farm, Catedra Fisiol Anim, Grp Ecol Comportamental Mamiferos, RA-8000 Bahia Blanca, Buenos Aires, Argentina; Univ Siena, Dipartimento Biol Evolut, Grp Etol &amp; Ecol Comportamentale, I-53100 Siena, Italy; Univ Nacl Ctr, Fac Ciencias Econ, Tandil, Argentina</t>
  </si>
  <si>
    <t>National University of the South; University of Siena; Comision Nacional de Energia Atomica (CNEA)</t>
  </si>
  <si>
    <t>POLISH ACAD SCIENCES</t>
  </si>
  <si>
    <t>ACTA THERIOL</t>
  </si>
  <si>
    <t>10.4098/AT.arch.00-6</t>
  </si>
  <si>
    <t>http://dx.doi.org/10.4098/AT.arch.00-6</t>
  </si>
  <si>
    <t>Fernandez, GJ; Corley, JC; Capurro, AF</t>
  </si>
  <si>
    <t>Identification of cougar and jaguar feces through bile acid chromatography</t>
  </si>
  <si>
    <t>The use of feces for population size assessment and diet analysis of carnivore species depends on accurate feces identification. Fecal bile acid composition appears to be species specific among carnivores ores and therefore a useful method to identify fecal samples. To help identify 194 field-collected feces of cougars (Puma concolor) and jaguars (Felis onca), 2 sympatric carnivore species of the Chaco Region (Paraguay), we developed a method to determine feces origin using thin layer chromatography (TLC) bile acid patterns. Bile acids were extracted from 11 fecal samples from cougars and 10 from jaguars from different zoological gardens. Although cougar and jaguar feces contain the same identifiable bile acids, feces can be distinguished by the presence of a single unknown bile acid present consistently only among jaguar feces. The use of this bile acid as an indicator of feces origin. evaluated by means of 2 blind tests of 10 samples each, reached 80%. We also compared our results with a previous identification of the field collected feces based on physical characteristics. We suggest that TLC analysis of fecal bile acids is the best identification technique of cougar and jaguar feces technique available.</t>
  </si>
  <si>
    <t>Chaco Region; cougar; fecal bile acids; feces; Felis onca; jaguar; Paraguay; Puma concolor; thin-layer chromatography</t>
  </si>
  <si>
    <t>DUSICYON; DIET</t>
  </si>
  <si>
    <t>UNIV NACL BUENOS AIRES,DEPT BIOL,FAC CIENCIAS EXACTAS &amp; NAT,RA-1426 BUENOS AIRES,DF,ARGENTINA; UNIV BELGRANO,DEPT INVEST,RA-1426 BUENOS AIRES,DF,ARGENTINA</t>
  </si>
  <si>
    <t>WILDLIFE SOC</t>
  </si>
  <si>
    <t>10.2307/3802608</t>
  </si>
  <si>
    <t>http://dx.doi.org/10.2307/3802608</t>
  </si>
  <si>
    <t>Martin, FM; Borrero, LA</t>
  </si>
  <si>
    <t>CURRENT ANTHROPOLOGY</t>
  </si>
  <si>
    <t>FELIS-CONCOLOR; FOOD-HABITS; CHILE; AMERICA; BONES</t>
  </si>
  <si>
    <t>CURR ANTHROPOL</t>
  </si>
  <si>
    <t>10.1086/204634</t>
  </si>
  <si>
    <t>http://dx.doi.org/10.1086/204634</t>
  </si>
  <si>
    <t>Branch, LC; Pessino, M; Villarreal, D</t>
  </si>
  <si>
    <t>Response of pumas to a population decline of the plains vizcacha</t>
  </si>
  <si>
    <t>We examined the dietary response of pumas (Puma concolor) to a population decline of the plains vizcacha (Lagostomus maximus), and compared the diet of pumas in semi-arid scrub of Argentina to predicted patterns based on a biogeographic analysis of the diet of this species throughout the Americas, Feces of pumas were collected in Lihue Calel National Park in 1985-1988 and in 1994, and populations of vizcachas were monitored during the same period by direct observation of marked animals and burrow surveys. Vizcachas were the most abundant prey in feces of pumas during all years and composed 51.6-84.9% of the diet, During 1986-1994, the population of vizcachas declined &gt;90% in Lihue Calel National Park, and greater than or equal to 14% on surrounding ranches. The proportion of vizcachas in feces of pumas declined by 33%, and consumption of ungulates increased. Weight of prey and breadth of diet of pumas were lower in our study site than in almost all other areas in North and South America. We hypothesize that pumas are selectively foraging on vizcachas because this species provides a clumped resource that is spatially predictable, easy to handle, and, at times, abundant.</t>
  </si>
  <si>
    <t>Puma concolor; mountain lion; Lagostomus; vizcacha; predation; breadth of diet</t>
  </si>
  <si>
    <t>VISCACHA LAGOSTOMUS-MAXIMUS; FOOD-HABITS; CENTRAL ARGENTINA; FEEDING ECOLOGY; CHINCHILLIDAE; AMERICA; LYNX; ALBERTA; SCRUB; PREY</t>
  </si>
  <si>
    <t>UNIV FLORIDA, PROGRAM STUDIES TROP CONSERVAT, GAINESVILLE, FL 32611 USA; UNIV NACL LA PAMPA, FAC CIENCIAS EXACTAS &amp; NAT, RA-6300 SANTA ROSA, LA PAMPA, ARGENTINA; DIRECC FLORA &amp; FAUNA SILVESTRE, BUENOS AIRES, ARGENTINA</t>
  </si>
  <si>
    <t>10.2307/1382795</t>
  </si>
  <si>
    <t>http://dx.doi.org/10.2307/1382795</t>
  </si>
  <si>
    <t>BRANCH, LC; VILLARREAL, D; FOWLER, GS</t>
  </si>
  <si>
    <t>FACTORS INFLUENCING POPULATION-DYNAMICS OF THE PLAINS VISCACHA (LAGOSTOMUS-MAXIMUS, MAMMALIA, CHINCHILLIDAE) IN SCRUB HABITAT OF CENTRAL ARGENTINA</t>
  </si>
  <si>
    <t>Population dynamics of the plains viscacha (Lagostomus maximus), a highly social burrowing rodent, were studied in desert scrub habitat of central Argentina from 1984 to 1991. The viscacha population declined between 1984 and 1987 from 96 to three individuals, and all but one of eight social groups went extinct. Our data provide support for both food shortage and predation as important factors in the population crash. During this study, rainfall was above average for the first three years and then fell below average. Vegetative cover, especially plant species consumed by viscachas, declined concurrently with the drop in rainfall. A decrease in body weights of adult viscachas and growth rates of young indicated that food was limited. Predation by mountain lions (Felis concolor) was high throughout the study. However, observations of mountain lions foraging in viscacha colonies increased during the decline of the viscacha population. Predation rates may have increased because viscachas spent more time searching for food, and they were in poor body condition. Following the decline in the viscacha population and after a slight increase in rainfall, vegetation cover increased. However, the viscacha population did not recover except in areas that were burned subsequent to the population crash. Fire, a natural part of the ecosystem, may be necessary to reverse changes in vegetation that occur when viscachas are removed from the landscape, and to allow viscacha populations to recover.</t>
  </si>
  <si>
    <t>SNOWSHOE HARES; DEMOGRAPHY; LIMITATION; HERBIVORE; FOOD</t>
  </si>
  <si>
    <t>UNIV NACL LA PAMPA,FAC CIENCIAS EXACTAS &amp; NAT,RA-6300 SANTA ROSA,LA PAMPA,ARGENTINA; UNIV WASHINGTON,DEPT ZOOL,SEATTLE,WA 98195</t>
  </si>
  <si>
    <t>University of Washington; University of Washington Seattle</t>
  </si>
  <si>
    <t>OXFORD UNIV PRESS UNITED KINGDOM</t>
  </si>
  <si>
    <t>10.1111/j.1469-7998.1994.tb01580.x</t>
  </si>
  <si>
    <t>http://dx.doi.org/10.1111/j.1469-7998.1994.tb01580.x</t>
  </si>
  <si>
    <t>CAJAL, JL; LOPEZ, NE</t>
  </si>
  <si>
    <t>THE PUMA AS A PREDATOR OF WILD CAMELIDS IN THE SAN GUILLERMO RESERVE, SAN-JUAN, ARGENTINA</t>
  </si>
  <si>
    <t>A study of puma (Felis concolor) activity was carried out from 1978 to 1984 in the San Guillermo Reserve, northwestern San Juan Province, Argentina. Vicunas and guanacos are important items in its diet. Of all camelids found dead in the field, 15% were killed by pumas. The puma uses preferentially rocky slopes and streams to capture its prey. Proportionally, more guanacos are killed than vicunas. No significant differences were found with regard to age and sex of the camelids.</t>
  </si>
  <si>
    <t>Author Full Names</t>
  </si>
  <si>
    <t>Language</t>
  </si>
  <si>
    <t>Reprint Addresses</t>
  </si>
  <si>
    <t>Researcher Ids</t>
  </si>
  <si>
    <t>ORCIDs</t>
  </si>
  <si>
    <t>Funding Orgs</t>
  </si>
  <si>
    <t>Funding Name Preferred</t>
  </si>
  <si>
    <t>Funding Text</t>
  </si>
  <si>
    <t>Cited References</t>
  </si>
  <si>
    <t>Cited Reference Count</t>
  </si>
  <si>
    <t>Times Cited, WoS Core</t>
  </si>
  <si>
    <t>Times Cited, All Databases</t>
  </si>
  <si>
    <t>180 Day Usage Count</t>
  </si>
  <si>
    <t>Since 2013 Usage Count</t>
  </si>
  <si>
    <t>Publisher City</t>
  </si>
  <si>
    <t>Publisher Address</t>
  </si>
  <si>
    <t>ISSN</t>
  </si>
  <si>
    <t>eISSN</t>
  </si>
  <si>
    <t>ISBN</t>
  </si>
  <si>
    <t>Journal ISO Abbreviation</t>
  </si>
  <si>
    <t>Volume</t>
  </si>
  <si>
    <t>Issue</t>
  </si>
  <si>
    <t>Part Number</t>
  </si>
  <si>
    <t>Supplement</t>
  </si>
  <si>
    <t>Special Issue</t>
  </si>
  <si>
    <t>Start Page</t>
  </si>
  <si>
    <t>End Page</t>
  </si>
  <si>
    <t>Article Number</t>
  </si>
  <si>
    <t>IDS Number</t>
  </si>
  <si>
    <t>Pubmed Id</t>
  </si>
  <si>
    <t>Open Access Designations</t>
  </si>
  <si>
    <t>Highly Cited Status</t>
  </si>
  <si>
    <t>Hot Paper Status</t>
  </si>
  <si>
    <t>Date of Export</t>
  </si>
  <si>
    <t>UT (Unique WOS ID)</t>
  </si>
  <si>
    <t>Web of Science Record</t>
  </si>
  <si>
    <t>Costa, Thiago; Manzano-Garcia, Jessica; Mignino, Julian</t>
  </si>
  <si>
    <t>English</t>
  </si>
  <si>
    <t>National University of Cordoba; Consejo Nacional de Investigaciones Cientificas y Tecnicas (CONICET); National University of Cordoba</t>
  </si>
  <si>
    <t>Costa, T (corresponding author), Univ Nacl Cordoba, Facultad Filosofia &amp; Humanidades, Dept Antropol, Cordoba, Argentina.;Costa, T (corresponding author), Univ Nacl Cordoba, Inst Antropol Cordoba IDACOR, Museo Antropol, Consejo Nacl Invest Cient Tecn CONICET, Ave Hipolito Yrigoyen 174, Cordoba, Argentina.</t>
  </si>
  <si>
    <t>Mignino, Julián/HTP-6290-2023</t>
  </si>
  <si>
    <t>Mignino, Julián/0000-0002-9404-0155</t>
  </si>
  <si>
    <t>Formar project (Secretaria de Ciencia y Tecnica de la Universidad Nacional de Cordoba); GRFT project (Ministerio de Ciencia y Tecnologia de Cordoba)</t>
  </si>
  <si>
    <t>The authors would like to thank the inhabitants of the area who accepted them in their homes. They would also like to thank their friends Paul, Lucho and Nicky for their support, as well as the Faria family. Their companions Fernando Barri, Rodrigo Montani and Paula Weihmuller. This work was supported by a Formar project (Secretaria de Ciencia y Tecnica de la Universidad Nacional de Cordoba) and a GRFT project (Ministerio de Ciencia y Tecnologia de Cordoba). This research is part of the project Ethnobiology and cultural change in arid and semiarid environments of the Southern Cono South America: Contributions to biocultural biocultural conservation and intercultural education endorsed by a scientific and ethical protocol of the Conicet (Code: PICT-2018-02469). Finally, thanks to Marine Drouilly and the second anonymous reviewer of Anthropozoologica whose comments helped to improve this article.</t>
  </si>
  <si>
    <t>PARIS CEDEX 05</t>
  </si>
  <si>
    <t>CP 39-57, RUE CUVIER, F-75231 PARIS CEDEX 05, FRANCE</t>
  </si>
  <si>
    <t>0761-3032</t>
  </si>
  <si>
    <t>2107-0881</t>
  </si>
  <si>
    <t>Anthropozoologica</t>
  </si>
  <si>
    <t>L1UH8</t>
  </si>
  <si>
    <t>WOS:001021172000001</t>
  </si>
  <si>
    <t>View Full Record in Web of Science</t>
  </si>
  <si>
    <t>Luque-Machaca, Hector A.; Oberheim, Brian E.; Llerena-Reategui, Gabriel; Rodriguez-Bravo, Omar; Loza-Del Carpio, Alfredo; Pacheco, Joel, I; Iriarte, Agustin; Zuniga, Alfredo H.</t>
  </si>
  <si>
    <t>Luque-Machaca, HA (corresponding author), Univ Nacl Altiplano, Fac Ciencias Biol, Av Floral 1153, Puno, Peru.</t>
  </si>
  <si>
    <t>Loza Del Carpio, Alfredo/HJA-8862-2022</t>
  </si>
  <si>
    <t>Loza Del Carpio, Alfredo/0000-0003-4915-1152; PACHECO, JOEL IVAN/0000-0001-9978-6522</t>
  </si>
  <si>
    <t>AMSTERDAM</t>
  </si>
  <si>
    <t>RADARWEG 29, 1043 NX AMSTERDAM, NETHERLANDS</t>
  </si>
  <si>
    <t>2352-2496</t>
  </si>
  <si>
    <t>Food Webs</t>
  </si>
  <si>
    <t>e00226</t>
  </si>
  <si>
    <t>1D3KT</t>
  </si>
  <si>
    <t>WOS:000793703000004</t>
  </si>
  <si>
    <t>Nanni, A. Sofia; Regolin, Andre Luis; Fernandez, Pedro D.; Giordano, Anthony J.; Martello, Felipe; Bailey, Larissa L.; Lucherini, Mauro</t>
  </si>
  <si>
    <t>Consejo Nacional de Investigaciones Cientificas y Tecnicas (CONICET); Universidad Nacional de Tucuman; Universidad Nacional de Tucuman; Universidade Federal de Goias; Instituto Nacional de Tecnologia Agropecuaria (INTA); Colorado State University; National University of the South; Consejo Nacional de Investigaciones Cientificas y Tecnicas (CONICET); National University of the South</t>
  </si>
  <si>
    <t>Nanni, AS (corresponding author), UNT, Inst Ecol Reg, CONICET, Residencia Univ Horco Molle PC 4107, RA-4107 San Miguel De Tucuman, Argentina.;Nanni, AS (corresponding author), Univ Nacl Tucuman, Fac Ciencias Nat &amp; IML, RA-4000 San Miguel De Tucuman, Argentina.;Regolin, AL (corresponding author), Univ Fed Goias UFG, Dept Ecol, Inst Ciencias Biol, Goiania, GO, Brazil.</t>
  </si>
  <si>
    <t>Rufford Grants Foundation [24797-B]; Wild Felid Association; PICT (Proyecto de Investigacion Cientifica y Tecnologica); Conservation Leadership Programme [88881.362065/2019-01]; Fulbright Scholarship; CAPES-PDSE program [202110267000877]; FAPEG; CNPq [317734/2021-0, I + D + i 2020 SERIE A-00675]; [7770]</t>
  </si>
  <si>
    <t>Rufford Grants Foundation; Wild Felid Association; PICT (Proyecto de Investigacion Cientifica y Tecnologica)(ANPCyT); Conservation Leadership Programme; Fulbright Scholarship; CAPES-PDSE program; FAPEG(Fundacao de Amparo a Pesquisa do Estado do Goias (FAPEG)); CNPq(Conselho Nacional de Desenvolvimento Cientifico e Tecnologico (CNPQ));</t>
  </si>
  <si>
    <t>We thank Jose L. Tisone, Yesmin Seiffe and Melissa Cordero for their field assistance; and the farmers and local families of the study areas for permission to conduct work within their properties. This work was supported by Rufford Grants Foundation [grant number 24797-B] , the Wild Felid Association [Latin American WFA grant] , PICT (Proyecto de Investigacion Cientifica y Tecnologica) Agencia I + D + i 2020 SERIE A-00675 and the Conservation Leadership Programme [Grant ID 7770] . A Fulbright Scholarship and the CAPES-PDSE program (processes #88881.362065/2019-01) made the interaction between ASN, ALR, and LLB that resulted in this study possible. ALR is currently funded by FAPEG and CNPq (processes #202110267000877 and #317734/2021-0) , which we gratefully acknowledge.</t>
  </si>
  <si>
    <t>MUNICH</t>
  </si>
  <si>
    <t>HACKERBRUCKE 6, 80335 MUNICH, GERMANY</t>
  </si>
  <si>
    <t>1617-1381</t>
  </si>
  <si>
    <t>1618-1093</t>
  </si>
  <si>
    <t>J. Nat. Conserv.</t>
  </si>
  <si>
    <t>S4XQ1</t>
  </si>
  <si>
    <t>WOS:001071216700001</t>
  </si>
  <si>
    <t>Arrabal, Juan Pablo; Arce, Lucas Federico; Macchiaroli, Natalia; Kamenetzky, Laura</t>
  </si>
  <si>
    <t>Kamenetzky, L (corresponding author), Univ Buenos Aires UBA, Fac Ciencias Exactas &amp; Nat, Dept Fisiol &amp; Biol Mol &amp; Celular, Lab Genomica &amp; Bioinformat Patogenos,Inst Biocienc, Buenos Aires, Argentina.</t>
  </si>
  <si>
    <t>PNUD [PGTF/INT/21/K09]; CONICET; UBACYT [20020190100261BA]; ANPCyT [PICT 2021 00018, PICT 2020 02513, PICT2017 3176, PICT 2021 00795]</t>
  </si>
  <si>
    <t>PNUD; CONICET(Consejo Nacional de Investigaciones Cientificas y Tecnicas (CONICET)); UBACYT; ANPCyT(ANPCyT)</t>
  </si>
  <si>
    <t>This work was carried out with funding from PNUD PGTF/INT/21/K09 (L.K.); CONICET (L.K., J.P.A, and N. M.); UBACYT 20020190100261BA (L.K.); ANPCyT PICT 2021 00018, PICT 2020 02513, PICT2017 3176 (L. K, L. A., and N. M.); and PICT 2021 00795 (N. M. and L. K.)</t>
  </si>
  <si>
    <t>NEW YORK</t>
  </si>
  <si>
    <t>ONE NEW YORK PLAZA, SUITE 4600, NEW YORK, NY, UNITED STATES</t>
  </si>
  <si>
    <t>0932-0113</t>
  </si>
  <si>
    <t>1432-1955</t>
  </si>
  <si>
    <t>Parasitol. Res.</t>
  </si>
  <si>
    <t>2023 DEC</t>
  </si>
  <si>
    <t>FZ7K2</t>
  </si>
  <si>
    <t>Green Submitted</t>
  </si>
  <si>
    <t>WOS:001091539200003</t>
  </si>
  <si>
    <t>Serota, Mitchell W.; Alarcon, Pablo A. E.; Donadio, Emiliano; Middleton, Arthur D.</t>
  </si>
  <si>
    <t>Serota, MW (corresponding author), Univ Calif Berkeley, Dept Environm Sci Policy &amp; Management, 130 Mulford Hall, Berkeley, CA 94720 USA.</t>
  </si>
  <si>
    <t>Conservacion Patagonica Asociacion Civil; Explorers Club</t>
  </si>
  <si>
    <t>We thank Administracion de Parques Nacionales (APN) and APN staff at MLNP for their continued support and assistance. We also thank Conservacion Patagonica Asociacion Civil and The Explorers Club for logistical and financial support. Finally, we would like to thank Matias Chambon, Emilia Perucca, Rocio Asueta, and Carolina Chiara for field assistance. The research was conducted under permit #DRPA 162 is-sued by APN, Argentina.</t>
  </si>
  <si>
    <t>2023 SEP</t>
  </si>
  <si>
    <t>e00290</t>
  </si>
  <si>
    <t>M4BD5</t>
  </si>
  <si>
    <t>hybrid</t>
  </si>
  <si>
    <t>WOS:001029652300001</t>
  </si>
  <si>
    <t>DeMatteo, Karen E.; Escalante, Orlando M.; Alegre, Daiana M. Ibanez; Rinas, Miguel A.; Sotorres, Delfina; Argulles, Carina F.</t>
  </si>
  <si>
    <t>DeMatteo, KE (corresponding author), Washington Univ, Dept Biol &amp; Environm Studies, St Louis, MO 63130 USA.;DeMatteo, KE (corresponding author), St Louis Zoo, WildCare Inst, St Louis, MO 63110 USA.</t>
  </si>
  <si>
    <t>Chester Zoo; Conservation, Food and Health Foundation; Eppley Foundation for Research; Fresno Chaffee Zoo Wildlife Conservation Fund; Jaguar Conservation Fund; Kickstarter, Little Rock Zoo Foundation; National Geographic Society; Palm Beach Zoo Conservation &amp; Science Program; Paris Zoo; Phoenix Zoo Conservation &amp; Science Program; Zoo Atlanta (Georgia AAZK; Reeder Conservation &amp; Science Program; Quarters for Conservation; Riverbanks Zoo and Garden; Sequoia Park Zoo; New England Conservation Committee</t>
  </si>
  <si>
    <t>Chester Zoo; Conservation, Food and Health Foundation; Eppley Foundation for Research; Fresno Chaffee Zoo Wildlife Conservation Fund; Jaguar Conservation Fund; Kickstarter, Little Rock Zoo Foundation; National Geographic Society(National Geographic Society); Palm Beach Zoo Conservation &amp; Science Program; Paris Zoo; Phoenix Zoo Conservation &amp; Science Program; Zoo Atlanta (Georgia AAZK; Reeder Conservation &amp; Science Program; Quarters for Conservation; Riverbanks Zoo and Garden; Sequoia Park Zoo; New England Conservation Committee</t>
  </si>
  <si>
    <t>This study was supported by Chester Zoo, the Conservation, Food and Health Foundation, Eppley Foundation for Research, Fresno Chaffee Zoo Wildlife Conservation Fund, Jaguar Conservation Fund (Woodland Park Zoo), Kickstarter, Little Rock Zoo Foundation, National Geographic Society, Palm Beach Zoo Conservation &amp; Science Program, Paris Zoo, Phoenix Zoo Conservation &amp; Science Program, Zoo Atlanta (Georgia AAZK, Reeder Conservation &amp; Science Program, &amp; Quarters for Conservation), Riverbanks Zoo and Garden, Sequoia Park Zoo, and the New England Conservation Committee, all awarded to KEM.</t>
  </si>
  <si>
    <t>SAN FRANCISCO</t>
  </si>
  <si>
    <t>1160 BATTERY STREET, STE 100, SAN FRANCISCO, CA 94111 USA</t>
  </si>
  <si>
    <t>1932-6203</t>
  </si>
  <si>
    <t>PLoS One</t>
  </si>
  <si>
    <t>e0283258</t>
  </si>
  <si>
    <t>D8CX7</t>
  </si>
  <si>
    <t>Green Published, gold</t>
  </si>
  <si>
    <t>WOS:000970963500071</t>
  </si>
  <si>
    <t>Alvarez, Maria Clara; Kaufmann, Cristian A.; Massigoge, Agustina; Alcaraz, Ana Paula; Ochoa, Ana; Gatica, Ailin</t>
  </si>
  <si>
    <t>Alvarez, MC (corresponding author), Univ Nacl Ctr Prov Buenos Aires UNCPBA, Fac Ciencias Sociales, INCUAPA, UNCPBA CONICET, Buenos Aires, DF, Argentina.</t>
  </si>
  <si>
    <t>Alvarez, Maria Clara/0000-0003-0183-2071; Massigoge, Agustina/0000-0001-9073-0303; Gatica, Ailin/0000-0002-4303-5903</t>
  </si>
  <si>
    <t>Junior Researcher Programme, Strengthening Program C&amp;T, SPU Universidad Nacional del Centro de la Provincia de Buenos Aires, Argentina [03-JOVIN-15F]</t>
  </si>
  <si>
    <t>Junior Researcher Programme, Strengthening Program C&amp;T, SPU Universidad Nacional del Centro de la Provincia de Buenos Aires, Argentina</t>
  </si>
  <si>
    <t>This work was funded by a Junior Researcher Programme (03-JOVIN-15F), Strengthening Program C&amp;T, SPU Universidad Nacional del Centro de la Provincia de Buenos Aires, Argentina.</t>
  </si>
  <si>
    <t>ABINGDON</t>
  </si>
  <si>
    <t>2-4 PARK SQUARE, MILTON PARK, ABINGDON OR14 4RN, OXON, ENGLAND</t>
  </si>
  <si>
    <t>0891-2963</t>
  </si>
  <si>
    <t>1029-2381</t>
  </si>
  <si>
    <t>Hist. Biol.</t>
  </si>
  <si>
    <t>U3QW6</t>
  </si>
  <si>
    <t>WOS:000868436200001</t>
  </si>
  <si>
    <t>Martinez, Juan I. Zanon I.; Iranzo, Esperanza C.; Travaini, Alejandro; McNitt, David C.; Mansilla, Ana P.; Llanos, Romina; Kelly, Marcella J.</t>
  </si>
  <si>
    <t>Consejo Nacional de Investigaciones Cientificas y Tecnicas (CONICET); Comision Nacional de Energia Atomica (CNEA); Autonomous University of Madrid; Universidad Austral de Chile; Universidad Austral de Chile; Universidad Nacional de la Patagonia San Juan Bosco; Consejo Nacional de Investigaciones Cientificas y Tecnicas (CONICET); Centro Nacional Patagonico (CENPAT); Virginia Polytechnic Institute &amp; State University</t>
  </si>
  <si>
    <t>Martínez, JIZ (corresponding author), Univ Nacl Ctr Prov Buenos Aires, Inst Multidisciplinario Ecosistemas &amp; Desarrollo S, CONICET, Campus Univ,Paraje Arroyo Seco S-N, RA-7000 Tandil, Buenos Aires, Argentina.;Martínez, JIZ (corresponding author), Univ Nacl La Pampa, Ctr Estudio &amp; Conservac Aves Rapaces Argentina, Ave Uruguay 151, RA-6300 Santa Rosa, La Pampa, Argentina.</t>
  </si>
  <si>
    <t>Iranzo, Esperanza/W-1256-2019</t>
  </si>
  <si>
    <t>Iranzo, Esperanza/0000-0001-9411-8437</t>
  </si>
  <si>
    <t>1612-4642</t>
  </si>
  <si>
    <t>1439-0574</t>
  </si>
  <si>
    <t>Eur. J. Wildl. Res.</t>
  </si>
  <si>
    <t>P1JO5</t>
  </si>
  <si>
    <t>WOS:001048275100001</t>
  </si>
  <si>
    <t>Gallo, Orlando; Castillo, Diego F.; Godinho, Raquel; Casanave, Emma B.</t>
  </si>
  <si>
    <t>Gallo, O (corresponding author), Univ Nacl Sur, CONICET, Lab Genet Conservac GENCON, Inst Ciencias Biol &amp; Biomed INBIOSUR,Dept Biol Bio, RA-8000 San Juan, Bahia Blanca, Argentina.</t>
  </si>
  <si>
    <t>Godinho, Raquel/L-6804-2013</t>
  </si>
  <si>
    <t>Godinho, Raquel/0000-0002-4260-4799; Castillo, Diego Fabian/0000-0002-8586-438X; Gallo, Orlando/0000-0002-6732-3512; Casanave, Emma Beatriz/0000-0003-3482-8175</t>
  </si>
  <si>
    <t>Wild Felid Research &amp; Management Association (Wild Felid Legacy Scholarship); Conservation, Research and Education Opportunities International; Agencia Nacional de Promocion Cientifica y Tecnologica [PICT 2283/2015]; Consejo Nacional de Investigaciones Cientificas y Tecnicas (CONICET) [PIP11220130100060CO01]; Secretaria General de Ciencia y Tecnologia-Universidad Nacional del Sur [PGI24/ B234]; Centro de Investigacao em Biodiversidade e Recursos Geneticos (CIBIO/InBIO) through private funds, and Sociedad Argentina para el Estudio de los Mamiferos (SAREM); Portuguese Foundation for Science and Technology [DL57/2016/CP1440/CT[SFRH/BPD/88496/2012]]</t>
  </si>
  <si>
    <t>Wild Felid Research &amp; Management Association (Wild Felid Legacy Scholarship); Conservation, Research and Education Opportunities International; Agencia Nacional de Promocion Cientifica y Tecnologica(ANPCyTSpanish Government); Consejo Nacional de Investigaciones Cientificas y Tecnicas (CONICET)(Consejo Nacional de Investigaciones Cientificas y Tecnicas (CONICET)); Secretaria General de Ciencia y Tecnologia-Universidad Nacional del Sur; Centro de Investigacao em Biodiversidade e Recursos Geneticos (CIBIO/InBIO) through private funds, and Sociedad Argentina para el Estudio de los Mamiferos (SAREM); Portuguese Foundation for Science and Technology(Fundacao para a Ciencia e a Tecnologia (FCT))</t>
  </si>
  <si>
    <t>Fundings were provided by: The Wild Felid Research &amp; Management Association (Wild Felid Legacy Scholarship, 2016), Conservation, Research and Education Opportunities International (2014), Agencia Nacional de Promocion Cientifica y Tecnologica (PICT 2283/2015), Consejo Nacional de Investigaciones Cientificas y Tecnicas (CONICET; PIP11220130100060CO01), Secretaria General de Ciencia y Tecnologia-Universidad Nacional del Sur (PGI24/ B234), Centro de Investigacao em Biodiversidade e Recursos Geneticos (CIBIO/InBIO) through private funds, and Sociedad Argentina para el Estudio de los Mamiferos (SAREM). OG, DFC, and EBC were supported by CONICET; RG was supported by the Portuguese Foundation for Science and Technology (DL57/2016/CP1440/CT[SFRH/BPD/88496/2012]).</t>
  </si>
  <si>
    <t>DORDRECHT</t>
  </si>
  <si>
    <t>VAN GODEWIJCKSTRAAT 30, 3311 GZ DORDRECHT, NETHERLANDS</t>
  </si>
  <si>
    <t>0921-2973</t>
  </si>
  <si>
    <t>1572-9761</t>
  </si>
  <si>
    <t>Landsc. Ecol.</t>
  </si>
  <si>
    <t>2023 APR</t>
  </si>
  <si>
    <t>9V9EM</t>
  </si>
  <si>
    <t>WOS:000905605200002</t>
  </si>
  <si>
    <t>Manzuetti, Aldo; Ubilla, Martin; Jones, Washington; Perea, Daniel; Prevosti, Francisco J.</t>
  </si>
  <si>
    <t>Manzuetti, A (corresponding author), Fac Ciencias UdelaR, Dept Paleontol, Montevideo, Uruguay.</t>
  </si>
  <si>
    <t>Manzuetti, Aldo/CAA-0408-2022</t>
  </si>
  <si>
    <t>Agencia Nacional de Investigacion e Innovacion [ANII] [POS_NAC_2018_1_151199]; Agencia Nacional de Promocion Cientifica y Tecnologica [ANPCyT] [PICT 2019-2874]</t>
  </si>
  <si>
    <t>Agencia Nacional de Investigacion e Innovacion [ANII]; Agencia Nacional de Promocion Cientifica y Tecnologica [ANPCyT](ANPCyTSpanish Government)</t>
  </si>
  <si>
    <t>This work was supported by the Agencia Nacional de Investigacion e Innovacion [ANII project POS_NAC_2018_1_151199]; Agencia Nacional de Promocion Cientifica y Tecnologica [ANPCyT (PICT 2019-2874)].</t>
  </si>
  <si>
    <t>2023 JAN 2</t>
  </si>
  <si>
    <t>7C2GO</t>
  </si>
  <si>
    <t>WOS:000742312800001</t>
  </si>
  <si>
    <t>Perrig, Paula L.; Lambertucci, Sergio A.; Donadio, Emiliano; Smith, Justine A.; Middleton, Arthur D.; Pauli, Jonathan N.</t>
  </si>
  <si>
    <t>Perrig, PL (corresponding author), Univ Nacl Comahue CONICET, Grp Invest Biol Conservac, INIBIOMA, San Carlos De Bariloche, Argentina.</t>
  </si>
  <si>
    <t>LAMBERTUCCI, SERGIO/0000-0002-2624-2185; Smith, Justine/0000-0001-8753-4061</t>
  </si>
  <si>
    <t>Conservation Research and Education Opportunities International (CREOI); University of California-Berkeley; Consejo Nacional de Investigaciones Cientificas y Tecnicas (CONICET); The Rufford Foundation; University of Wisconsin-Madison; Wildlife Conservation Society (WCS); Hawk Mountain Sanctuary</t>
  </si>
  <si>
    <t>Conservation Research and Education Opportunities International (CREOI); University of California-Berkeley(University of California System); Consejo Nacional de Investigaciones Cientificas y Tecnicas (CONICET)(Consejo Nacional de Investigaciones Cientificas y Tecnicas (CONICET)); The Rufford Foundation; University of Wisconsin-Madison; Wildlife Conservation Society (WCS); Hawk Mountain Sanctuary</t>
  </si>
  <si>
    <t>HOBOKEN</t>
  </si>
  <si>
    <t>111 RIVER ST, HOBOKEN 07030-5774, NJ USA</t>
  </si>
  <si>
    <t>0012-9658</t>
  </si>
  <si>
    <t>1939-9170</t>
  </si>
  <si>
    <t>8C2WJ</t>
  </si>
  <si>
    <t>Bronze</t>
  </si>
  <si>
    <t>WOS:000906995200001</t>
  </si>
  <si>
    <t>Rajmil, Juliana; Velazco, Paul M.; Giannini, Norberto P.</t>
  </si>
  <si>
    <t>Giannini, NP (corresponding author), Fdn Miguel Lillo, CONICET, Unidad Ejecutora Lillo, San Miguel De Tucuman, Argentina.;Giannini, NP (corresponding author), Amer Museum Nat Hist, Dept Mammal, Div Vertebrate Zool, New York, NY 10024 USA.;Giannini, NP (corresponding author), Univ Nacl Tucuman, Fac Ciencias Nat, San Miguel De Tucuman, Argentina.;Giannini, NP (corresponding author), Univ Nacl Tucuman, Inst Miguel Lillo, San Miguel De Tucuman, Argentina.</t>
  </si>
  <si>
    <t>Giannini, Norberto/0000-0002-8402-0126</t>
  </si>
  <si>
    <t>Field Museum [PICT 2015-2389, PICT 2016-3682, PIP 2021-23 11220200102778CO]</t>
  </si>
  <si>
    <t>Field Museum</t>
  </si>
  <si>
    <t>We thank CONICET for institutional support. We thank Bruce Patterson (The Field Museum, Chicago), Nancy Simmons and Eileen Westwig (American Museum of Natural History, New York), Don Wilson and Kristofer Helgen (United States National Museum, Smithsonian Institution, Washington DC), for granting access to specimens under their care. We acknowledge funding from a visiting scholarship award from The Field Museum to JR; PICT 2015-2389, PICT 2016-3682, and PIP 2021-23 11220200102778CO (Argentina) to NPG.</t>
  </si>
  <si>
    <t>1064-7554</t>
  </si>
  <si>
    <t>1573-7055</t>
  </si>
  <si>
    <t>J. Mamm. Evol.</t>
  </si>
  <si>
    <t>G4FP5</t>
  </si>
  <si>
    <t>WOS:000937561300001</t>
  </si>
  <si>
    <t>Rodriguez Curras, Mauriel; Donadio, Emiliano; Middleton, Arthur D.; Pauli, Jonathan N.</t>
  </si>
  <si>
    <t>Curras, MR (corresponding author), Univ Wisconsin, Forest &amp; Wildlife Ecol, Madison, WI 53706 USA.</t>
  </si>
  <si>
    <t>Rodriguez Curras, Mauriel/ISB-2725-2023</t>
  </si>
  <si>
    <t>Rodriguez Curras, Mauriel/0000-0003-2837-359X</t>
  </si>
  <si>
    <t>ASM; University of Wisconsin-Madison SciMed GRS; University of Wisconsin-Madison Forest and Wildlife Ecology; University of California-Berkeley Environmental Science, Policy, and Management; Consejo Nacional de Investigaciones Cientificas y Tecnicas</t>
  </si>
  <si>
    <t>ASM; University of Wisconsin-Madison SciMed GRS; University of Wisconsin-Madison Forest and Wildlife Ecology; University of California-Berkeley Environmental Science, Policy, and Management; Consejo Nacional de Investigaciones Cientificas y Tecnicas(Consejo Nacional de Investigaciones Cientificas y Tecnicas (CONICET))</t>
  </si>
  <si>
    <t>We thank Benjamin Zuckerberg for his insight throughout this project; M. Fileni, C. Lambert, R. LeMeur, H. Karandikar, and C. Forge for their assistance with fieldwork; K. Silverthorne for assistance in the lab; the Pauli Lab for their support throughout the years; the staff at El Centro de Ecologia Aplicada de Neuquen, Argentina, for laboratory space; and, importantly, the Zapala Mapuche Community for allowing us to set up cameras surrounding Laguna Blanca National Park. Funding for this project was acquired from ASM Grant-in-Aid of Research (to M.R.C.); University of Wisconsin-Madison SciMed GRS (to M.R.C. and J.N.P.); University of Wisconsin-Madison Forest and Wildlife Ecology (to J.N.P.); University of California-Berkeley Environmental Science, Policy, and Management (to A.D.M.); and Consejo Nacional de Investigaciones Cientificas y Tecnicas (to E.D.). We thank C. Milleret and two anonymous reviewers for helpful comments on the manuscript.</t>
  </si>
  <si>
    <t>CHICAGO</t>
  </si>
  <si>
    <t>1427 E 60TH ST, CHICAGO, IL 60637-2954 USA</t>
  </si>
  <si>
    <t>0003-0147</t>
  </si>
  <si>
    <t>1537-5323</t>
  </si>
  <si>
    <t>Am. Nat.</t>
  </si>
  <si>
    <t>2022 APR</t>
  </si>
  <si>
    <t>9Q0KL</t>
  </si>
  <si>
    <t>WOS:000756956600001</t>
  </si>
  <si>
    <t>Tomassini, Rodrigo L.; Dolores Marin-Monfort, M.; Garcia-Morato, Sara; Montalvo, Claudia I.; Barasoain, Daniel; Zaracho, Elba M.; Chatellenaz, Mario L.; Garrone, Mariana C.; Zurita, Alfredo E.; Fernandez-Jalvo, Yolanda</t>
  </si>
  <si>
    <t>National University of the South; Consejo Nacional de Investigaciones Cientificas y Tecnicas (CONICET); Consejo Superior de Investigaciones Cientificas (CSIC); CSIC - Museo Nacional de Ciencias Naturales (MNCN); Complutense University of Madrid</t>
  </si>
  <si>
    <t>Tomassini, RL (corresponding author), Univ Nacl Sur, CONICET, INGEOSUR, Dept Geol, RA-8000 Bahia Blanca, Buenos Aires, Argentina.</t>
  </si>
  <si>
    <t>Chatellenaz, Mario/JDC-8112-2023</t>
  </si>
  <si>
    <t>Tomassini, Rodrigo Leandro/0000-0001-8143-1723; Fernandez-Jalvo, Yolanda/0000-0002-1089-7136</t>
  </si>
  <si>
    <t>Universidad Nacional del Sur [PGI 24 H/154]; Universidad Nacional de La Pampa [G21]; PUE-CONICET [229 20180100001]; Universidad Complutense de Madrid; Banco Santander [CT42/18-CT43/18]</t>
  </si>
  <si>
    <t>Universidad Nacional del Sur; Universidad Nacional de La Pampa; PUE-CONICET; Universidad Complutense de Madrid; Banco Santander</t>
  </si>
  <si>
    <t>We acknowledge the Delegacion Regional NEA de la Administracion de Parques Nacionales for permission to perform research at the Parque Nacional Mburucuya, and to rangers V. Sotelo, N. Insaurralde, M. Bormioli, A. Vallejos, and A. Robledo for their help in fieldwork. We also thank the Establecimiento Las Marias for authorization to perform research in their properties and for logistical support. We are indebted to M. Rolon, A. Azcarate, and G. Villordo for their help in obtaining armadillo carapaces and puma scats. G. Villordo also provided the carapace image in Figure 4. We are very grateful to D. Croft and D. Gillette for their valuable help with English edition. We thank the editor and two anonymous reviewers for their useful comments on the manuscript. This work was supported by projects PGI 24 H/154 (Universidad Nacional del Sur), G21 (Universidad Nacional de La Pampa), and PUE-CONICET 229 20180100001. SGM has a predoctoral grant financed by the Universidad Complutense de Madrid and Banco Santander (CT42/18-CT43/18).</t>
  </si>
  <si>
    <t>TULSA</t>
  </si>
  <si>
    <t>6128 EAST 38TH ST, STE 308, TULSA, OK 74135-5814 USA</t>
  </si>
  <si>
    <t>0883-1351</t>
  </si>
  <si>
    <t>1938-5323</t>
  </si>
  <si>
    <t>Palaios</t>
  </si>
  <si>
    <t>I9PY5</t>
  </si>
  <si>
    <t>WOS:001006039400003</t>
  </si>
  <si>
    <t>Molina, Francisco J.; Smith, Justine A.; Donadio, Emiliano; Middleton, Arthur D.; Pauli, Jonathan N.; Goheen, Jacob R.</t>
  </si>
  <si>
    <t>Molina, FJ (corresponding author), Univ Wyoming, Program Ecol, Laramie, WY 82071 USA.;Molina, FJ (corresponding author), Univ Wyoming, Dept Zool &amp; Physiol, Laramie, WY 82071 USA.</t>
  </si>
  <si>
    <t>American Society of Mammalogists; National Geographic Society [CRE 9341-13]; Devonwood Foundation; Rufford Foundation; Wildlife Conservation Society; Species Conservation Foundation (Germany); Yale Institute for Biospheric Studies; University of Wyoming; Fulbright Commission; Argentine Ministry of Education</t>
  </si>
  <si>
    <t>American Society of Mammalogists; National Geographic Society(National Geographic Society); Devonwood Foundation; Rufford Foundation; Wildlife Conservation Society; Species Conservation Foundation (Germany); Yale Institute for Biospheric Studies; University of Wyoming; Fulbright Commission; Argentine Ministry of Education</t>
  </si>
  <si>
    <t>We thank J. Gallo (San Guillermo National Park) for logistical support, B. Jansen and O. Alcumbrac for assistance with wildlife captures, and park rangers F. Marinero, J. Esquivel, I. Esquivel, J. Cavallero, H. Godoy, and A. Saavedra, as well as San Guillermo Provincial Reserve personnel and 18 volunteers for field and lab assistance. P. Perrig and B. Varela contributed significantly to data collection. We thank O. Bidder for compiling environmental layers, and S. Esmaeili for analytical assistance. Research permits were issued by the Argentinean National Park Administration. Funding, logistical, and other support were provided to Arthur D. Middleton and Emiliano Donadio by the National Geographic Society (CRE 9341-13), Devonwood Foundation, Rufford Foundation, Wildlife Conservation Society, Species Conservation Foundation (Germany), and Yale Institute for Biospheric Studies. Francisco J. Molina was supported by fellowships from the University of Wyoming, the Fulbright Commission, the Rufford Foundation, the American Society of Mammalogists, and the Argentine Ministry of Education.</t>
  </si>
  <si>
    <t>2150-8925</t>
  </si>
  <si>
    <t>Ecosphere</t>
  </si>
  <si>
    <t>e4701</t>
  </si>
  <si>
    <t>Z1VD1</t>
  </si>
  <si>
    <t>gold</t>
  </si>
  <si>
    <t>WOS:001110018700001</t>
  </si>
  <si>
    <t>Guerisoli, Maria de las Mercedes; Schiaffini, Mauro Ignacio</t>
  </si>
  <si>
    <t>Guerisoli, MD (corresponding author), Ciudad Autonoma Buenos Aires CABA, Museo Argentino Ciencias Nat Bernardino Rivadavia, Buenos Aires, Argentina.;Guerisoli, MD (corresponding author), Soc Preservat Endangered Carnivores &amp; Their Int St, Ventura, CA 93006 USA.</t>
  </si>
  <si>
    <t>Guerisoli, Maria de las Mercedes/0000-0002-5420-8603</t>
  </si>
  <si>
    <t>LAUSANNE</t>
  </si>
  <si>
    <t>AVENUE DU TRIBUNAL FEDERAL 34, LAUSANNE, CH-1015, SWITZERLAND</t>
  </si>
  <si>
    <t>2673-611X</t>
  </si>
  <si>
    <t>Front. Conserv. Sci.</t>
  </si>
  <si>
    <t>I5MC2</t>
  </si>
  <si>
    <t>WOS:001003210300001</t>
  </si>
  <si>
    <t>Franchini, Marcello; Guerisoli, Maria de las Mercedes</t>
  </si>
  <si>
    <t>Guerisoli, MD (corresponding author), CCT CONICET, Red Invest conservac &amp; manejo vida silvestre siste, IADIZA, Witral, Mendoza, Argentina.</t>
  </si>
  <si>
    <t>Franchini, Marcello/AAW-5039-2020</t>
  </si>
  <si>
    <t>Franchini, Marcello/0000-0003-3050-3859; Guerisoli, Maria de las Mercedes/0000-0002-5420-8603</t>
  </si>
  <si>
    <t>0305-1838</t>
  </si>
  <si>
    <t>1365-2907</t>
  </si>
  <si>
    <t>Mammal Rev.</t>
  </si>
  <si>
    <t>S5HD7</t>
  </si>
  <si>
    <t>WOS:001049674200001</t>
  </si>
  <si>
    <t>Ballejo, Fernando; Hadler, Patricia; Cherem, Jorge J.; Bueno, Lucas; Machado, Juliana S.; Matarrese, Alejandra B.; Fernandez, Fernando J.</t>
  </si>
  <si>
    <t>Universidad Nacional del Comahue; Universidade Federal de Santa Catarina (UFSC); Universidade Federal de Santa Catarina (UFSC); National University of La Plata; Museo La Plata; Consejo Nacional de Investigaciones Cientificas y Tecnicas (CONICET); University of Buenos Aires; Consejo Nacional de Investigaciones Cientificas y Tecnicas (CONICET); National University of La Plata; Museo La Plata</t>
  </si>
  <si>
    <t>Fernández, FJ (corresponding author), Univ Buenos Aires, Fac Ingn, CONICET, Grp Estudios Arqueometr GEArq, Av Paseo Colon 850, RA-1063 Buenos Aires, DF, Argentina.;Fernández, FJ (corresponding author), Univ Nacl La Plata, Fac Ciencias Nat &amp; Museo, Catedra Zooarqueol, Calle 64 S-N, RA-1900 La Plata, Argentina.</t>
  </si>
  <si>
    <t>Fernandez, Fernando Julian/0000-0002-6002-0113</t>
  </si>
  <si>
    <t>0300-9483</t>
  </si>
  <si>
    <t>1502-3885</t>
  </si>
  <si>
    <t>Boreas</t>
  </si>
  <si>
    <t>3D1IE</t>
  </si>
  <si>
    <t>WOS:000743077100001</t>
  </si>
  <si>
    <t>Ferretti, Francesco; Lovari, Sandro; Lucherini, Mauro; Hayward, Matt W.; Stephens, Philip A.</t>
  </si>
  <si>
    <t>Ferretti, F (corresponding author), Univ Siena, Dept Life Sci, Res Unit Behav Ecol Ethol &amp; Wildlife Management, Via PA Mattioli 4, I-53100 Siena, Italy.;Ferretti, F (corresponding author), Natl Biodivers Future Ctr, NBFC, I-90133 Palermo, Italy.</t>
  </si>
  <si>
    <t>Durham University's Institute of Advanced Studies; Durham University's Institute of Advanced Studies</t>
  </si>
  <si>
    <t>A. Ferretti, C. Chierchia, M. Guerisoli and M. Franchini helped us to build the reference list. F. Ferretti was supported through an EU-COFUND Marie Curie Senior Research Fellowship provided by Durham University's Institute of Advanced Studies, during a two-month stay in Durham. We thank an anonymous Reviewer for improving a previous draft of our manuscript.</t>
  </si>
  <si>
    <t>HD9N5</t>
  </si>
  <si>
    <t>WOS:001157674800001</t>
  </si>
  <si>
    <t>Browne, Melanie; Pasian, Constanza; Di Giacomo, Alejandro G.; Di Bitetti, Mario S.; Di Giacomo, Adrian S.</t>
  </si>
  <si>
    <t>Browne, M (corresponding author), Consejo Nacl Invest Cient &amp; Tecn, Ctr Ecol Aplicada Litoral CECOAL, Lab Biol Conservac, Corrientes, Argentina.</t>
  </si>
  <si>
    <t>Neotropical Grassland Conservancy; Neotropical Bird Club; Association of Field Ornithologists; American Society of Mammalogists; Agencia Nacional de Promocion Cientifica y Tecnologica [PICT 2014-3397, PICT 2018-3407]; CONICET [PUE 22920180100001 CO]</t>
  </si>
  <si>
    <t>Neotropical Grassland Conservancy; Neotropical Bird Club; Association of Field Ornithologists; American Society of Mammalogists; Agencia Nacional de Promocion Cientifica y Tecnologica(ANPCyTSpanish Government); CONICET(Consejo Nacional de Investigaciones Cientificas y Tecnicas (CONICET))</t>
  </si>
  <si>
    <t>This study was supported by grants from the Neotropical Grassland Conservancy, the Neotropical Bird Club, the Association of Field Ornithologists, the American Society of Mammalogists, Agencia Nacional de Promocion Cientifica y Tecnologica (PICT 2014-3397, PICT 2018-3407) and CONICET (PUE 22920180100001 CO). The funding sources had no involvement in study design, data collection, analysis and interpretation, writing of the manuscript, nor in the decision to submit the article for publication.</t>
  </si>
  <si>
    <t>0019-1019</t>
  </si>
  <si>
    <t>1474-919X</t>
  </si>
  <si>
    <t>Ibis</t>
  </si>
  <si>
    <t>R8QA0</t>
  </si>
  <si>
    <t>WOS:000967610200001</t>
  </si>
  <si>
    <t>Monk, Julia D.; Donadio, Emiliano; Gregorio, Pablo F.; Schmitz, Oswald J.</t>
  </si>
  <si>
    <t>Yale University; Consejo Nacional de Investigaciones Cientificas y Tecnicas (CONICET); Universidad Nacional del Comahue; University of California System; University of California Berkeley</t>
  </si>
  <si>
    <t>Monk, JD (corresponding author), Yale Univ, Sch Environm, New Haven, CT 06511 USA.;Monk, JD (corresponding author), Fdn Rewilding Argentina, Buenos Aires, Argentina.</t>
  </si>
  <si>
    <t>American Philosophical Society; Yale Institute for Biospheric Studies; Macmillan Center for International Research; Tropical Resources Institute</t>
  </si>
  <si>
    <t>We thank M. Fileni and M. Fernandez for their incredible assistance in the field, including during the disruption of fieldwork due to COVID-19. We thank all the staff of San Guillermo National Park, as well as San Guillermo Provincial Reserve, the Argentine National Parks Administration, the Administration of Provincial Reserves for San Juan Province, CONICET, and Conservacion Patagonica Asociacion Civil for logistical support. We thank B. Girgenti and F. Bertellotti for assistance with lab work and sample processing. We thank B. Erkkila for assistance with stable isotope analyses and J. Richardson for assistance with other nutrient analyses. M. Bradford, J. Smith, T. Young, and two anonymous reviewers provided valuable feedback on earlier drafts. Funding for this project was supported by the American Philosophical Society, the Yale Institute for Biospheric Studies, the Macmillan Center for International Research, and the Tropical Resources Institute. Research permits were issued by the Argentine National Parks Administration (APN). Samples were obtained from and property of the APN and were exported under permits issued by the Argentine Ministry of Environmental and Sustainable Development and imported to the United States under permits issued by the United States Department of Agriculture-Animal and Plant Health Inspection Service.</t>
  </si>
  <si>
    <t>HT9T9</t>
  </si>
  <si>
    <t>WOS:001161883600001</t>
  </si>
  <si>
    <t>Barcelo, Gonzalo; Perrig, Paula L.; Dharampal, Prarthana; Donadio, Emiliano; Steffan, Shawn A.; Pauli, Jonathan N.</t>
  </si>
  <si>
    <t>University of Wisconsin System; University of Wisconsin Madison; Universidad Nacional del Comahue; Consejo Nacional de Investigaciones Cientificas y Tecnicas (CONICET); University of Wisconsin System; University of Wisconsin Madison; United States Department of Agriculture (USDA)</t>
  </si>
  <si>
    <t>Barceló, G (corresponding author), Univ Wisconsin, Dept Forest &amp; Wildlife Ecol, Madison, WI 53715 USA.</t>
  </si>
  <si>
    <t>Steffan, Shawn/AFU-4054-2022; Barceló, Gonzalo/GSE-3653-2022; Barceló, Gonzalo/AGG-4971-2022</t>
  </si>
  <si>
    <t>Barceló, Gonzalo/0000-0002-9391-9571; Barceló, Gonzalo/0000-0002-9391-9571; Steffan, Shawn/0000-0002-2219-6409; Pauli, Jonathan/0000-0001-5908-6628; Donadio, Emiliano/0000-0001-5257-4100</t>
  </si>
  <si>
    <t>National Agency for Research and Development [ANID/DOCTORADO BECAS Chile/2017-72180367]; University of Wisconsin-Madison Graduate School</t>
  </si>
  <si>
    <t>National Agency for Research and Development; University of Wisconsin-Madison Graduate School</t>
  </si>
  <si>
    <t>This work was supported by the National Agency for Research and Development (ANID/DOCTORADO BECAS Chile/2017-72180367, G.B.) and with a grant from University of Wisconsin-Madison Graduate School (J.N.P.). We thank personnel of San Guillermo National Park for providing logistical support and to many volunteers for their assistance during field and laboratory work, especially Jose A. Gallo and Bruno D. Varela. We thank Burcu Lacin Alas and Matt Smith for their assistance in the laboratory and Bill Karasov and two anonymous reviewers for their constructive comments.</t>
  </si>
  <si>
    <t>0269-8463</t>
  </si>
  <si>
    <t>1365-2435</t>
  </si>
  <si>
    <t>Funct. Ecol.</t>
  </si>
  <si>
    <t>1W9GQ</t>
  </si>
  <si>
    <t>WOS:000773266100001</t>
  </si>
  <si>
    <t>Monk, Julia D.; Donadio, Emiliano; Smith, Justine A.; Perrig, Paula L.; Middleton, Arthur D.; Schmitz, Oswald J.</t>
  </si>
  <si>
    <t>Monk, JD (corresponding author), Yale Univ, Sch Environm, 370 Prospect St, New Haven, CT 06511 USA.;Monk, JD (corresponding author), Univ Calif Berkeley, Dept Environm Sci Policy &amp; Management, 130 Hilgard Way, Berkeley, CA 94709 USA.</t>
  </si>
  <si>
    <t>Yale Dean's Emerging Scholars Fellowship; Yale Institute for Biospheric Studies; Tropical Resources Institute at Yale; Schiff Fund for Wildlife, Habitat, and the Environment; Yale Council on Latin American; Iberian Studies; Yale School of the Environment; Prince Albert II of Monaco Foundation</t>
  </si>
  <si>
    <t>We thank Martin Fileni, Morena Fernadez, Pablo Gregorio, and Adam Roddy for their assistance with fieldwork. We thank all the staff of San Guillermo National Park, as well as San Guillermo Provincial Reserve, the Argentine National Parks Administration, the Administration of Provincial Reserves for San Juan Province, CONICET, and Conservacion Patagonica Asociacion Civil for logistical support. We thank B. Erkkila for assistance with stable isotope analyses, and J. Richardson for assistance with other nutrient analyses. We also thank Evan Parker, Ben Girgenti, and Franklin Bertolotti for assistance processing samples in the lab. We thank Mark Bradford for lab support and substantial intellectual guidance throughout this project. All sampling was conducted under Permit #353 and subsequent renewals issued by the Argentine National Park Service (APN). Samples were obtained from and property of the APN and were exported under permits issued by the Ministerio de Ambiente y Desarrollo Sostenible, Argentina, and imported to the USA under permits issued by the United States Department of Agriculture-Animal and Plant Health Inspection Service. Funding for this project was supported by a Yale Dean's Emerging Scholars Fellowship, the Yale Institute for Biospheric Studies, the Tropical Resources Institute at Yale, the Schiff Fund for Wildlife, Habitat, and the Environment, the Yale Council on Latin American and Iberian Studies, the Yale School of the Environment, and the Prince Albert II of Monaco Foundation.</t>
  </si>
  <si>
    <t>1432-9840</t>
  </si>
  <si>
    <t>1435-0629</t>
  </si>
  <si>
    <t>Ecosystems</t>
  </si>
  <si>
    <t>2024 JAN 5</t>
  </si>
  <si>
    <t>EC5D8</t>
  </si>
  <si>
    <t>WOS:001136719600001</t>
  </si>
  <si>
    <t>Monk, JD; Smith, JA; Donadio, E; Perrig, PL; Crego, RD; Fileni, M; Bidder, O; Lambertucci, SA; Pauli, JN; Schmitz, OJ; Middleton, AD</t>
  </si>
  <si>
    <t>Monk, Julia D.; Smith, Justine A.; Donadio, Emiliano; Perrig, Paula L.; Crego, Ramiro D.; Fileni, Martin; Bidder, Owen; Lambertucci, Sergio A.; Pauli, Jonathan N.; Schmitz, Oswald J.; Middleton, Arthur D.</t>
  </si>
  <si>
    <t>Yale University; University of California System; University of California Davis; Universidad Nacional del Comahue; Consejo Nacional de Investigaciones Cientificas y Tecnicas (CONICET); University of Wisconsin System; University of Wisconsin Madison; Smithsonian Institution; Smithsonian National Zoological Park &amp; Conservation Biology Institute; National University of La Plata; Museo La Plata; University of California System; University of California Berkeley</t>
  </si>
  <si>
    <t>Monk, JD (corresponding author), Yale Univ, Sch Environm, New Haven, CT 06511 USA.</t>
  </si>
  <si>
    <t>Monk, Julia/AAF-2469-2020; Smith, Justine A/AAY-2879-2021</t>
  </si>
  <si>
    <t>Monk, Julia/0000-0002-5214-6576; Smith, Justine A/0000-0001-8753-4061; LAMBERTUCCI, SERGIO/0000-0002-2624-2185; Crego, Ramiro/0000-0001-8583-5936</t>
  </si>
  <si>
    <t>National Geographic Society; Yale University (Institute for Biospheric Studies); Yale University (Tropical Resources Institute); Yale University (Center for Latin American and Iberian Studies); Yale University (Schiff Fund for Wildlife, Habitat, and the Environment); University of California - Berkeley; University of Wisconsin-Madison; Devonwood Foundation; Association of Zoos and Aquariums; Rufford Foundation; University of Wyoming (Program in Ecology, Department of Zoology and Physiology); University of Wyoming (Science Posse Program, School of Renewable Resources); University of Wyoming (College of Arts and Sciences); University of Wyoming (Berry Conservation Center); University of Wyoming (International Programs Office); American Society of Mammalogists; Cleveland Metroparks Zoo; Denver Zoological Foundation; Lincoln Park Zoo; Idea Wild; CREOI; Wildlife Conservation Society; Hawk Mountain Sanctuary; Universidad Nacional del Comahue Project [04/B227]; IAATE Conservation Award; [PICT 0725-2014]</t>
  </si>
  <si>
    <t>National Geographic Society(National Geographic Society); Yale University (Institute for Biospheric Studies); Yale University (Tropical Resources Institute); Yale University (Center for Latin American and Iberian Studies); Yale University (Schiff Fund for Wildlife, Habitat, and the Environment); University of California - Berkeley(University of California System); University of Wisconsin-Madison; Devonwood Foundation; Association of Zoos and Aquariums; Rufford Foundation; University of Wyoming (Program in Ecology, Department of Zoology and Physiology); University of Wyoming (Science Posse Program, School of Renewable Resources); University of Wyoming (College of Arts and Sciences); University of Wyoming (Berry Conservation Center); University of Wyoming (International Programs Office); American Society of Mammalogists; Cleveland Metroparks Zoo; Denver Zoological Foundation; Lincoln Park Zoo; Idea Wild; CREOI; Wildlife Conservation Society; Hawk Mountain Sanctuary; Universidad Nacional del Comahue Project; IAATE Conservation Award;</t>
  </si>
  <si>
    <t>This research was supported by grants from the National Geographic Society (A.D.M. and E.D.), Yale University (J.D.M. and A.D.M., through the Institute for Biospheric Studies, the Tropical Resources Institute, the Center for Latin American and Iberian Studies, and the Schiff Fund for Wildlife, Habitat, and the Environment), University of California --Berkeley (A.D.M.), University of Wisconsin--Madison (J.P., P.L.P), the Devonwood Foundation (A.D.M.), the Association of Zoos and Aquariums (J.P., A.D.M., and E.D.), the Rufford Foundation (E.D. and P.L.P.), University of Wyoming (E.D., through the Program in Ecology, Department of Zoology and Physiology, Science Posse Program, School of Renewable Resources, College of Arts and Sciences, Berry Conservation Center, and International Programs Office), American Society of Mammalogists (E.D.), Cleveland Metroparks Zoo (E.D.), Denver Zoological Foundation (E.D.), Lincoln Park Zoo (E.D.), Idea Wild (E.D.), CREOI (E.D., P.L.P), Wildlife Conservation Society (E.D.), Mrs. Patricia Manigault (A.D.M), Hawk Mountain Sanctuary (P.L.P), Universidad Nacional del Comahue Project 04/B227, IAATE Conservation Award and PICT 0725--2014 (S.A.L.).</t>
  </si>
  <si>
    <t>1461-023X</t>
  </si>
  <si>
    <t>1461-0248</t>
  </si>
  <si>
    <t>Ecol. Lett.</t>
  </si>
  <si>
    <t>0T0BK</t>
  </si>
  <si>
    <t>WOS:000756784400001</t>
  </si>
  <si>
    <t>Perez, Damian E.; Farroni, Nicolas D.; Allende Mosquera, Aylen; Cuitino, Jose I.</t>
  </si>
  <si>
    <t>Pérez, DE (corresponding author), Consejo Nacl Invest Cient &amp; Tecn, Ctr Nacl Patagon, CCT, IPGP, Blvd Brown 2915,U9120CD, Puerto Madryn, Chubut, Argentina.</t>
  </si>
  <si>
    <t>Agencia Nacional de Promocion de la Investigacion, el Desarrollo Tecnologico y la Innovacion [PICT 2019-0390, PICT 2020-01396]; Consejo Nacional de Investigaciones Cientificas y Tecnicas [PUE 22920200100014CO]</t>
  </si>
  <si>
    <t>Agencia Nacional de Promocion de la Investigacion, el Desarrollo Tecnologico y la Innovacion; Consejo Nacional de Investigaciones Cientificas y Tecnicas(Consejo Nacional de Investigaciones Cientificas y Tecnicas (CONICET))</t>
  </si>
  <si>
    <t>Thanks to Santiago Bessone (IPGP CENPAT-CONICET) who prepared the material, Sol Bonaudo who found some of the specimens studied herein, and to Mariana Viglino, Monica Buono, Maximiliano Gaetan from the Grupo de Paleontologia y Paleoambientes del Neogeno Marino Patagonico (IPGP CENPAT-CONICET) for their assistance in the field. we also thank to the reviewers, Maria Aleksandra Bitner and Jeffrey Robinson, the editor Sven Nielsen and the artwork editor Nahuel Munoz, whose suggestions improved this manuscript. This work was supported by the Agencia Nacional de Promocion de la Investigacion, el Desarrollo Tecnologico y la Innovacion through grant PICT 2019-0390 to JIC and PICT 2020-01396 to DEP, and the Consejo Nacional de Investigaciones Cientificas y Tecnicas through grant PUE 22920200100014CO to the IPGP.</t>
  </si>
  <si>
    <t>MAIPU 645, 1ER PISO, 1006 BUENOS AIRES, ARGENTINA</t>
  </si>
  <si>
    <t>0002-7014</t>
  </si>
  <si>
    <t>1851-8044</t>
  </si>
  <si>
    <t>Ameghiniana</t>
  </si>
  <si>
    <t>H3QZ9</t>
  </si>
  <si>
    <t>WOS:000995159300001</t>
  </si>
  <si>
    <t>Manuel Lopez, Jose; Otaola, Clara; Giardina, Miguel; Huczak, Carolina; Cona, Monica; Albanese, Soledad; Fernanda Cuevas, Maria; Campos, Claudia M.</t>
  </si>
  <si>
    <t>Consejo Nacional de Investigaciones Cientificas y Tecnicas (CONICET); Consejo Nacional de Investigaciones Cientificas y Tecnicas (CONICET); University Nacional Cuyo Mendoza; Consejo Nacional de Investigaciones Cientificas y Tecnicas (CONICET); Consejo Nacional de Investigaciones Cientificas y Tecnicas (CONICET)</t>
  </si>
  <si>
    <t>López, JM (corresponding author), CCT CONICET Mendoza, Inst Argentino Invest Zonas Aridas IADIZA, Ave Ruiz Leal S-N,Parque Gen San Martin, RA-5500 Mendoza, Argentina.;López, JM (corresponding author), Univ Nacl Cuyo, CCT CONICET Mendoza, Fac Filosofia &amp; Letras, Inst Arqueol &amp; Etnol, Ave Ruiz Leal S-N,Parque Gen San Martin, RA-5500 Mendoza, Argentina.</t>
  </si>
  <si>
    <t>Albanese, M. Soledad/0000-0001-7857-3296; Lopez, Jose Manuel/0000-0003-0383-1558</t>
  </si>
  <si>
    <t>FONCYT, Agencia Nacional de Promocion de la Investigacion, el Desarrollo Tecnologico y la Innovacion, Argentina [PICT 2017-2154, PICT 2018-1345, PICT 2019-01515]; Universidad Nacional de Cuyo, Argentina [06/G805]</t>
  </si>
  <si>
    <t>FONCYT, Agencia Nacional de Promocion de la Investigacion, el Desarrollo Tecnologico y la Innovacion, Argentina; Universidad Nacional de Cuyo, Argentina</t>
  </si>
  <si>
    <t>This research was carried out within the framework of the following projects: Projects PICT 2017-2154; PICT 2018-1345, PICT 2019-01515 (FONCYT, Agencia Nacional de Promocion de la Investigacion, el Desarrollo Tecnologico y la Innovacion, Argentina); Project 06/G805 (Universidad Nacional de Cuyo, Argentina); PUE IADIZA (Consejo Nacional de Investigaciones Cientificas y Tecnicas). Zbigniew Bochenski read a draft of the manuscript and provided valuable comments and suggestions that improved the original work. Two anonymous reviewers provided their time, knowledge, and expertise, which resulted in valuable comments and suggestions that enriched the original version of the manuscript. Our special gratitude to Silvia Barbuzza (CETI, Facultad de Filosofia y Letras, Universidad Nacional de Cuyo) for her English editing and proofreading work.</t>
  </si>
  <si>
    <t>2352-409X</t>
  </si>
  <si>
    <t>J. Archaeol. Sci.-Rep.</t>
  </si>
  <si>
    <t>8V1BW</t>
  </si>
  <si>
    <t>WOS:000930375000001</t>
  </si>
  <si>
    <t>Taylor, Joshua; Nunez, Paula; Gaspero, Pablo; Pooley, Simon; Fernandez-Arhex, Valeria</t>
  </si>
  <si>
    <t>Taylor, J (corresponding author), Inst Invest Forestales &amp; Agr Bariloche IFAB, Grp Fauna, Area Recursos Nat, Modesta Victoria 4450, RA-8400 San Carlos De Bariloche, Rio Negro, Argentina.;Taylor, J (corresponding author), INTA CONICET, Modesta Victoria 4450, RA-8400 San Carlos De Bariloche, Rio Negro, Argentina.</t>
  </si>
  <si>
    <t>Fernández-Arhex, Valeria/AAG-1096-2020</t>
  </si>
  <si>
    <t>Taylor, Joshua/0000-0001-5867-6618; Gaspero, Pablo Gabriel/0000-0002-6291-2449</t>
  </si>
  <si>
    <t>National Institute for Agricultural Technology [INTA-PD I002, INTA-PD I038, INTA-PL 448]; FONTAGRO [ATN/RF-16680-RG]</t>
  </si>
  <si>
    <t>National Institute for Agricultural Technology; FONTAGRO</t>
  </si>
  <si>
    <t>This work was supported by the National Institute for Agricultural Technology (INTA-PD I002, INTA-PD I038, INTA-PL 448); and FONTAGRO (ATN/RF-16680-RG).</t>
  </si>
  <si>
    <t>CLAYTON</t>
  </si>
  <si>
    <t>UNIPARK, BLDG 1, LEVEL 1, 195 WELLINGTON RD, LOCKED BAG 10, CLAYTON, VIC 3168, AUSTRALIA</t>
  </si>
  <si>
    <t>1036-9872</t>
  </si>
  <si>
    <t>1834-7541</t>
  </si>
  <si>
    <t>Rangeland J.</t>
  </si>
  <si>
    <t>J8JY7</t>
  </si>
  <si>
    <t>WOS:001001409900001</t>
  </si>
  <si>
    <t>Renison, Daniel; Quispe-Melgar, Harold Rusbelth; Cuyckens, G. A. Erica; Cingolani, Ana M.</t>
  </si>
  <si>
    <t>National University of Cordoba; Consejo Nacional de Investigaciones Cientificas y Tecnicas (CONICET); Universidad Continental; Consejo Nacional de Investigaciones Cientificas y Tecnicas (CONICET); National University of Cordoba; Consejo Nacional de Investigaciones Cientificas y Tecnicas (CONICET)</t>
  </si>
  <si>
    <t>Renison, D (corresponding author), Univ Nacl Cordoba, Ctr Ecol &amp; Recursos Nat Renovables, Dr Ricardo Luti Inst Invest Biol &amp; Tecnol, CONICET, Av Velez Sarsfield 1611,X5016GCA, Cordoba, Argentina.;Renison, D (corresponding author), Ecosistemas Argentinos, 27 Abril, RA-2050 Cordoba, Argentina.</t>
  </si>
  <si>
    <t>Quispe Melgar, Harold Rusbelth/AIA-4523-2022</t>
  </si>
  <si>
    <t>Quispe Melgar, Harold Rusbelth/0000-0001-6676-0879; Renison, Daniel/0000-0002-1817-6552</t>
  </si>
  <si>
    <t>CONICET-Argentina [11220170100143C]; CONCYTEC-Peru [187-2019-FONDECYT]</t>
  </si>
  <si>
    <t>CONICET-Argentina(Consejo Nacional de Investigaciones Cientificas y Tecnicas (CONICET)); CONCYTEC-Peru</t>
  </si>
  <si>
    <t>AcknowledgementsPablo Friedlander who made a gift to first author of a camera trap and thus triggered the study. Sebastian Stanganelli, Gabriela Hermitte and Duilio Schinner helped with field work. Daniela Tamburini, Joaquin Piedrabuena and Fernando Barri helped identify species when difficult. Jorgelina Brasca checked our English. This work was supported by CONICET-Argentina under Grant PIP # 11220170100143C which funded 4 of the camera traps and by CONCYTEC-Peru under grant contract No. 187-2019-FONDECYT which funded the stay of HRQM in Cordoba, Argentina.</t>
  </si>
  <si>
    <t>2192-1709</t>
  </si>
  <si>
    <t>Ecol. Process.</t>
  </si>
  <si>
    <t>E4VL0</t>
  </si>
  <si>
    <t>WOS:000975533300001</t>
  </si>
  <si>
    <t>Tucumán</t>
  </si>
  <si>
    <t>Santa Fé</t>
  </si>
  <si>
    <t>Neuquén</t>
  </si>
  <si>
    <t>NOA</t>
  </si>
  <si>
    <t>Catamarca, Jujuy, Tucumán, Salta y Santiago del Estero</t>
  </si>
  <si>
    <t>NEA</t>
  </si>
  <si>
    <t>Chaco, Corrientes, Formosa y Misiones</t>
  </si>
  <si>
    <t>Buenos Aires, Córdoba, Entre Ríos y Santa Fe, y por la Ciudad Autónoma de Buenos Aires (CABA).</t>
  </si>
  <si>
    <t>CUYO</t>
  </si>
  <si>
    <t>La Rioja, Mendoza, San Juan y San Luis.</t>
  </si>
  <si>
    <t>Chubut, La Pampa, Neuquén, Río Negro, Santa Cruz y Tierra del Fuego, Antártida e Islas del Atlántico Sur.</t>
  </si>
  <si>
    <t>Depredación</t>
  </si>
  <si>
    <t>Hay mas de 12 porque los trabajos pueden hacerse en mas de una provincia</t>
  </si>
  <si>
    <t>En un mismo trabajo hay mas de una categoria en detalle y por eso supera el total</t>
  </si>
  <si>
    <t>Uso de hábitat fue registrada en mayor cantidad por NEA y Centro (n=10)</t>
  </si>
  <si>
    <t>Dimension Ecológica</t>
  </si>
  <si>
    <t>Centro</t>
  </si>
  <si>
    <t>Cuyo</t>
  </si>
  <si>
    <t>Patagonia</t>
  </si>
  <si>
    <t>Patagonia presentó la mayor cantidad de trabajos de dieta (n=14) y relaciones tróficas (n=3)</t>
  </si>
  <si>
    <t>Cuyo registró la mayor cantidad de trabajos de depredación (n=11) e interacción interespecífica (n=8)</t>
  </si>
  <si>
    <t>Abundancia (n=9), conservación (n=5), densidad (n=6) y distribución (n=2) liderados por NEA</t>
  </si>
  <si>
    <t>Centro se destacó por ser la región con mayor cantidad de trabajos de presencia (n=12)</t>
  </si>
  <si>
    <t>No se registraron trabajos de: distribución en Patagonia, NOA y Cuyo, relaciones tróficas en NOA, NEA y Centro, densidad en Centro y presencia en NOA y Cuyo</t>
  </si>
  <si>
    <t>Conservación</t>
  </si>
  <si>
    <t>Interacción interespecífica</t>
  </si>
  <si>
    <t>Distribución</t>
  </si>
  <si>
    <t>Dimension humana</t>
  </si>
  <si>
    <t>Percepción</t>
  </si>
  <si>
    <t>Estimación de pérdidas económicas</t>
  </si>
  <si>
    <t>Region Centro presentó la mayor cantidad de trabajos de conflicto puma-humano (n=13) y Cuyo la menor cantidad  (n=3)</t>
  </si>
  <si>
    <t>NOA (n=15) y Centro (n=19) registraron la mayor cantidad de trabajos de percepción mientras que Cuyo tuvo la menor cantidad (n=3)</t>
  </si>
  <si>
    <t xml:space="preserve">NOA (n=15) y Centro (n=19) registraron la mayor cantidad de trabajos de estrategias de manejo mientras que Cuyo (n=3) tuvo la menor cantidad </t>
  </si>
  <si>
    <t>La región Centro registró la mayoria de publicaciones en todas las categorías salvo en representatividad liderada por Patagonia</t>
  </si>
  <si>
    <t xml:space="preserve">Conflicto puma-humano, percepción y estrategias de manejo fue liderada por Centro seguido de NOA. Cuyo fue la región de menos registros en esos temas. </t>
  </si>
  <si>
    <t xml:space="preserve">No se encontrarón trabajos de estimacion de pérdidas económicas en NOA y NEA mientras que Centro lideró la temática. </t>
  </si>
  <si>
    <t>Patagonia fue la única región representada por la tematica representatividad</t>
  </si>
  <si>
    <t>Trabajos por provincia</t>
  </si>
  <si>
    <t>NORTE</t>
  </si>
  <si>
    <t xml:space="preserve">ESTE </t>
  </si>
  <si>
    <t>OESTE</t>
  </si>
  <si>
    <t>SUR</t>
  </si>
  <si>
    <t>HAY MAS DE UNA PROVINCIA POR TRABAJOEN ALGUNOS</t>
  </si>
  <si>
    <t>LA RECOPILACION Y LOS REVIEW SI PUEDO, NO PONGO LA PROVINCIA YA QUE HAGO SNOWBALL</t>
  </si>
  <si>
    <t>DETALLAR EN GENER</t>
  </si>
  <si>
    <t>Tipo de Publicacion</t>
  </si>
  <si>
    <t>Argentina + 1</t>
  </si>
  <si>
    <t>Argentina + 2</t>
  </si>
  <si>
    <t>Actitudes y comportamiento</t>
  </si>
  <si>
    <t>Politica</t>
  </si>
  <si>
    <t>Patrones de actividad</t>
  </si>
  <si>
    <t>Actividad</t>
  </si>
  <si>
    <t>Predación</t>
  </si>
  <si>
    <t>Metódos de deteccion de rastros (ej: perros rastreros de fecas)</t>
  </si>
  <si>
    <t>Conservación (Situacion poblacional)</t>
  </si>
  <si>
    <t>Revision</t>
  </si>
  <si>
    <t>Muestra</t>
  </si>
  <si>
    <t>sI DESCRIBE TRICHINIOSIS EN CARNIVOROS SI VA</t>
  </si>
  <si>
    <t>DE ESE PORCENTAJE DE VETERINARIA NO SON DIRIGIDOS, SI NO QUE LOS MENCIONA.</t>
  </si>
  <si>
    <t>MENCIONAR CUALES SON MULTIPLES ESPECIES</t>
  </si>
  <si>
    <r>
      <rPr>
        <sz val="10"/>
        <color theme="1"/>
        <rFont val="Arial"/>
        <family val="2"/>
      </rPr>
      <t xml:space="preserve">Of the 289 feces collected, 209 (72.3%) had sufficient sample remaining to be used in this studyand the majority of these were genetically confirmed to individual (81.3%) and sex (78.4%) level. In fact, thesesamples represent a minimum of 115 individuals (10 jaguars, 13 pumas, 33 ocelots, 38 oncillas, and 21 bush dogs). </t>
    </r>
    <r>
      <rPr>
        <b/>
        <sz val="10"/>
        <color theme="1"/>
        <rFont val="Arial"/>
        <family val="2"/>
      </rPr>
      <t>While no samples showed evidence of infection, this does not exclude the occurrence of CPV in wild carnivores inthe area, as intermittent viral shedding could condition the diagnosis of CPV in feces of infected wild mammals.</t>
    </r>
  </si>
  <si>
    <t>muestras de tejido muscular de puma de Santa Cruz</t>
  </si>
  <si>
    <r>
      <rPr>
        <sz val="10"/>
        <color theme="1"/>
        <rFont val="Arial"/>
        <family val="2"/>
      </rPr>
      <t xml:space="preserve">The medicinal use of animals was reported by 57% of the surveyed people. The species most frequently used by residents were R.pennata (58.60% of responses) followed by L.  guanicoe (guanaco; 44.34%), Puma concolor (mountain lion; 5.38%) , Pseudalopex sp. (fox; 1.07%),L. vicugna(vicuña; 0.54%),L.europaeus(European hare; 0.54%), andConepatus chinga(Molina’s hog-nosed skunk; 0.54%). </t>
    </r>
    <r>
      <rPr>
        <b/>
        <sz val="10"/>
        <color theme="1"/>
        <rFont val="Arial"/>
        <family val="2"/>
      </rPr>
      <t>Puma</t>
    </r>
    <r>
      <rPr>
        <sz val="10"/>
        <color theme="1"/>
        <rFont val="Arial"/>
        <family val="2"/>
      </rPr>
      <t xml:space="preserve">: Fat. The fat is heated, and when cold,the ointment is collected for use. Desease treated: Rheumatism and bones’pain, Category: muscular-skeletal system disorders. Desease treated: Chest pain.  Category: Respiratory system disorders. Frequency ofresponses (N = 186): 5 for both. Percentages(%): 2.69 both of them. </t>
    </r>
  </si>
  <si>
    <t>Reporte</t>
  </si>
  <si>
    <r>
      <rPr>
        <b/>
        <sz val="10"/>
        <color theme="1"/>
        <rFont val="Arial"/>
        <family val="2"/>
      </rPr>
      <t>No se puede definir.</t>
    </r>
    <r>
      <rPr>
        <sz val="10"/>
        <color theme="1"/>
        <rFont val="Arial"/>
        <family val="2"/>
      </rPr>
      <t xml:space="preserve"> Para  alcanzar  el  propósito  propuesto  se  utilizó  la  encuesta  virtual  online  a  través  de  Facebook  y  correo  electrónico.  </t>
    </r>
  </si>
  <si>
    <t>Fernandez et al</t>
  </si>
  <si>
    <t>Segura Valentina</t>
  </si>
  <si>
    <t>Flueck &amp; Jones</t>
  </si>
  <si>
    <t xml:space="preserve">Buscan identificar 194 cacas recolectadas en PAraguay par diferenciar entre jaguar y puma. Y para poner a punto el metodo de identificacion de cromatografia usan pumas cacas de argentina. No lo cuento como trabajo en Argentina. </t>
  </si>
  <si>
    <t>Bellusci et al</t>
  </si>
  <si>
    <t>The rock shelter Gruta del Indio (GI) is an emblematicarcheological and paleontological site located from Mendoza, Argentina. Several studies were conducted at this site, whichprovided a stratified sequence spanning the last ∼31ky BP. The aim of this work was to study parasite remains found in coprolitesassigned to carnivores from GI, with the purpose of contributing to the paleoecological knowledge of the site. Twenty coproliteswere examined for parasites. The macroscopic remains were separated and dried at room temperatureand were examined for diet analysis. All micromammal prey belonged to the Order Rodentia, and six histricomorphs could beidentified. Also, bird bones, plant, arthropod, and hair remains were found. Five coprolites contained parasite remains, and eightnematode species were recovered. This is the first paleoparasitological study at this site, and the findings broaden the knowledgeof the biogeographic history of the gastrointestinal helminths found. The obtained results evidence the importance of carnivorecoprolite studies recovered from archeological contexts in the reconstruction of paleoecological scenarios. Also, the importanceof carnivores for the dispersion of their own parasites and the parasites of their prey are discusse. In the particularcases of the coprolites GI9 and GI10, their morphology andsize suggested that correspond to a large carnivore.P. concolor is the only large size carnivore inhabiting current-ly in this area, although P. onca lived in the area until histor-ical times (Lehaman-Nitsche 1907)</t>
  </si>
  <si>
    <t>Journal of forense</t>
  </si>
  <si>
    <t xml:space="preserve">ANDERSON AE </t>
  </si>
  <si>
    <t>A critical review of literature on Puma (Felis concolor).  [1983]</t>
  </si>
  <si>
    <t>Cabrera, A., &amp; C. Yepes</t>
  </si>
  <si>
    <t>Mamíferos Sud-Americanos</t>
  </si>
  <si>
    <t>Cabrera, A.</t>
  </si>
  <si>
    <t>1961.</t>
  </si>
  <si>
    <t>Los felidos vivientes de la Republica Argentina</t>
  </si>
  <si>
    <t>Hugh H. Genoways, Michael A. Mares</t>
  </si>
  <si>
    <t>Mammalian biology in South America</t>
  </si>
  <si>
    <t>Guia De Los Mamiferos Argentinos C Olrog Fundacion Miguel Lillo 1981 : Free Download, Borrow, and Streaming : Internet Archive</t>
  </si>
  <si>
    <t>Ariel Carmarán,</t>
  </si>
  <si>
    <t>Articulo</t>
  </si>
  <si>
    <t>Estudio exploratorio del Puma concolor (Linnaeus, 1771) en el Parque Nacional Pre Delta y zona de influencia, Provincia de Entre Ríos, Argentina</t>
  </si>
  <si>
    <t>Catálogo en línea (unlp.edu.ar)</t>
  </si>
  <si>
    <t>Fundación de Historia Natural Félix de Azara</t>
  </si>
  <si>
    <t>Juan Carlos Chebez1 y Norberto Angel Nigro</t>
  </si>
  <si>
    <t>REPORTE TECNICO</t>
  </si>
  <si>
    <t>APORTES PRELIMINARES PARA UN PLAN DE CONSERVACIÓN Y MANEJO DEL PUMA (Puma concolor) EN LA REPÚBLICA ARGENTINA</t>
  </si>
  <si>
    <t>Gallo et al</t>
  </si>
  <si>
    <t>Paper?</t>
  </si>
  <si>
    <t>Preliminary data on the genetic structure of puma (Puma concolor) populations in Argentina</t>
  </si>
  <si>
    <t>Di Bitteti et al</t>
  </si>
  <si>
    <t>RESUMEN CONGRESO</t>
  </si>
  <si>
    <t>Nuevos registros de puma (Puma concolor) en la Provincia de Corrientes:  recolonización, expansión o vacío de información?</t>
  </si>
  <si>
    <t>Biologica</t>
  </si>
  <si>
    <t>Soler, L. y F. Cáceres</t>
  </si>
  <si>
    <t>Evaluación preliminar de la actividad y uso del hábitat por carnívoros silvestres del Parque Nacional Mburucuyá a través de evidencias indirectas y trampeo</t>
  </si>
  <si>
    <t>Breve análisis sobre la presencia del puma (Puma concolor) en la Provincia de Corrientes.</t>
  </si>
  <si>
    <t>Soler, L et al</t>
  </si>
  <si>
    <t>Informe tecnico</t>
  </si>
  <si>
    <t>Evaluación preliminar de la actividad y uso del hábitat por carnívoros silvestres del Parque Nacional fotográfico</t>
  </si>
  <si>
    <t>Erlich de Yofre, A</t>
  </si>
  <si>
    <t>El puma. Fauna Argentina</t>
  </si>
  <si>
    <t>Novaro &amp; Walker</t>
  </si>
  <si>
    <t>Capitulo 14. Human-induced Changes in the Effect of Top Carnivores on Biodiversity in the Patagonian Steppe. En: Large Carnivores and the Conservation of Biodiversity</t>
  </si>
  <si>
    <t>Susan Walker &amp; Novaro</t>
  </si>
  <si>
    <t>Chapter 7. The World’s Southernmost Pumas in Patagonia and the Southern Andes. En: Cougar</t>
  </si>
  <si>
    <t>Libro capitulo</t>
  </si>
  <si>
    <t>Orden Carnívora. Mamíferos de Córdoba y su estado de conservación (R. Torres &amp; D. Tamburini, eds.</t>
  </si>
  <si>
    <t>Pia &amp; Novaro</t>
  </si>
  <si>
    <t>Informe de consultoria</t>
  </si>
  <si>
    <t>Monitoreo de poblaciones de carnívoros y análisis de alternativas para reducir conflictos con la ganadería del área circundante al Parque Nacional Monte León. Informe final de consultoría. Fundación Patagonia Natural</t>
  </si>
  <si>
    <t xml:space="preserve">Agustin et al </t>
  </si>
  <si>
    <t>Carnivore coprolites from “Gruta del Indio” site as source of paleoparasitological and paleoecological evidences (late Pleistocene-Holocene, Mendoza, Argentina)</t>
  </si>
  <si>
    <t>Ercoli et al</t>
  </si>
  <si>
    <t>Ornela Beltrame, et al</t>
  </si>
  <si>
    <t xml:space="preserve">Cueva Galpón (departamento de Valcheta, provincia de Río Negro. In this paper, two coprolites of felid found in Cueva Galpón, an 
initial late Holocene mortuary site from northeast Patagonia (Argentina), were studied for 
paleoparasitological purposes. Samples were processed by rehydration, homogenization, 
filtered and processed by spontaneous sedimentation. The samples were assigned to Puma 
concolor (puma) or Panthera onca (jaguar). “Cueva Galpón” (CG) is a mortuary archaeological context dated to the initial late 
Holocene (ca. 3000 years BP), located in the northeast of Patagonia region, Argentina. The 
site is located inside a rock shelter of ca. 50 m wide at the entrance and 10 m high, located on
the eastern edge of the Pailemán hills. </t>
  </si>
  <si>
    <t>Monk, J et al</t>
  </si>
  <si>
    <t>https://www.conicet.gov.ar/una-investigacion-evidencia-como-un-parasito-afecta-a-la-fauna-de-los-altos-andes/</t>
  </si>
  <si>
    <t>Facultad de Ciencias Exactas y Naturales, Universidad Nacional de Mar del Plata, Buenos Aires, Argentina.</t>
  </si>
  <si>
    <t>Llanos, Romina</t>
  </si>
  <si>
    <t>Tesis Doctoral</t>
  </si>
  <si>
    <t>Identificación y cuantificación de conflictos entre la fauna silvestre y la actividad productiva en Patagonia: el puma (Puma concolor) y la ganadería ovina en la provincia del Chubut</t>
  </si>
  <si>
    <t xml:space="preserve">Lucherini &amp; Soler </t>
  </si>
  <si>
    <t>New data on felids of the high-altitude Andes. Cat News 26: 16-17.</t>
  </si>
  <si>
    <t>Revista de Medicina Veterinaria</t>
  </si>
  <si>
    <t>Moriena</t>
  </si>
  <si>
    <t>Cita para la Argentina de Ancylostoma pluridentatum. Alessandrini, 1905 (Nematoda, Ancylostomidae) en Felis concolor</t>
  </si>
  <si>
    <t>Rodriguez Curras, et al</t>
  </si>
  <si>
    <t>Anthony Caragiulo</t>
  </si>
  <si>
    <t>POPULATION GENETIC STRUCTURE AND PHYLOGEOGRAPHY OF PUMAS (PUMA CONCOLOR)</t>
  </si>
  <si>
    <t>Especie/s objetivo de estudio</t>
  </si>
  <si>
    <t>Registros de pumas cazados/ muertos</t>
  </si>
  <si>
    <t>Dimension H y E</t>
  </si>
  <si>
    <t>No puma / otra especie</t>
  </si>
  <si>
    <t>Puma y  1 presa</t>
  </si>
  <si>
    <t>Puma y dos carnivoros</t>
  </si>
  <si>
    <t>Puma, presa y otro carnivoro</t>
  </si>
  <si>
    <t>Puma, carnivoro y otra especie en funcion no presa</t>
  </si>
  <si>
    <t>We simultaneously quantified overlap in the critical niche axes of a simple carnivore community—an apex carnivore (Puma concolor), a dominant mesocarnivore (Lycalopex culpaeus), and a subordinate small carnivore (Lycalopex griseus)—in a human landscape featuring pastoralists and semidomestic carnivores (i.e., dogs, Canis familiaris).</t>
  </si>
  <si>
    <t>Barcelo et al</t>
  </si>
  <si>
    <t xml:space="preserve">We evaluated the role of carcasses as multitrophic resources and explored 
dietary partitioning for a sexually dimorphic obligate scavenger known for its 
hierarchical social system. This study was set in a well-studied community of  camelids Vicugna, Lama guanicoe, pumas Puma concolor and Andean condors 
Vultur gryphus in the Andes San Guillermo NP (29°12′S–69°20′W) extends over 1,660 km2
 in  the Andean plateau in the province of San Juan, Argentina. </t>
  </si>
  <si>
    <t>LaBarge et al</t>
  </si>
  <si>
    <t>Sintetizamos  la  literatura  publicada  que  documenta  las  interacciones  bióticas  de  los  pumas,  con  el  fin  de:  1)  avanzar  en  nuestra  comprensión  de  los  roles  ecológicos  que  juegan  los  pumas  en  los  sistemas  naturales,  y  2)  apoyar  la  toma  de  decisiones  estratégicas  sobre  inversiones  en  conservación,  educación  pública  y  gestión  de  la  conservación  de  todo  el  ecosistema.   Dividimos  las  interacciones  bióticas  del  puma  en  cinco  categorías:  1)  regu-lación  de  la  dieta  y  las  presas,  2)  efectos  del  miedo  en  las  presas  (incluidas  las  cascadas  tróficas),  3)  efectos  a  través  de  la  producción  de  carroña,  4)  efectos en otros carnívoros y 5) servicios ecosistémicos</t>
  </si>
  <si>
    <t>Caruso Nicolas</t>
  </si>
  <si>
    <t>Factores determinantes de la distribución de cuatro especies de carnívoros en el sudoeste de la provincia de Buenos Aires</t>
  </si>
  <si>
    <t>El objetivo de esta tesis fue estudiar aspectos ecológicos de las cuatro especies de carnívoros más comunes presentes en el Espinal del sudoeste bonaerense, Conepatus chinga, Leopardus geoffroyi, Pseudalopex gymnocercus y Puma concolor, con un enfoque a escala de paisaje (27.300 km2) y con particular atención a los efectos de las alteraciones antrópicas que están afectando intensamente los ambientes naturales de esta región. En Provincia de Bs As</t>
  </si>
  <si>
    <t xml:space="preserve">Walker, S.; Novaro, A. </t>
  </si>
  <si>
    <t>The world’s southernmost pumas in Patagonia and the Southern Andes. In Cougar: Ecology and Conservation;</t>
  </si>
  <si>
    <t>Chile y Argentina????</t>
  </si>
  <si>
    <t>To determine how risk-avoidance behaviors shape the space-use of carnivore communities, we studied a simple community of carnivores in northern Patagonia, Argentina: pumas (Puma concolor; an apex carnivore), culpeo foxes (Lycalopex culpaeus; a meso-carnivore), and chilla foxes (Lycalopex griseus; a small carnivore). We used multi-species occupancy models to quantify the space use within the carnivore community and giving-up densities to understand the behaviors that structure space use. EN Northen Patagonia</t>
  </si>
  <si>
    <t xml:space="preserve"> </t>
  </si>
  <si>
    <t>PhD disertation</t>
  </si>
  <si>
    <t xml:space="preserve">POPULATION GENETIC STRUCTURE AND PHYLOGEOGRAPHY OF PUMAS (PUMA CONCOLOR)
</t>
  </si>
  <si>
    <t>However, this study identified a population of pumas inhabiting the areas near the border northeastern Argentina and southwestern Brazil as being genetically isolated due to suitable habitat nearly completely surrounded by agricultural land. Additionally, a population of pumas inhabiting a peninsula on the Pacific coast of Costa Rica was also genetically distinct from surrounding populations, also indicating a lack of connectivity with other pumas. Methodologically, the majority of samples was obtained non-invasively (except North 
American samples), and this study will be the first of its kind to use scat samples to 
reliably assess puma population structure. Scat samples were collected from Argentina (Iguazú National Park), Belize 
(Cockscomb Basin Wildlife Sanctuary and Runaway Creek Nature Preserve), Bolivia 
(Tucavaca Valley Municipal Reserve, Isoso Station Reserve, and Ravelo Reserse), Brazil 
(Emas National Park and Iguaçu National Park), Costa Rica (Corcovado National Park, 
Golfo Dulce Forestal Reserve, Barbilla National Park, and Braulio Carrillo National 
Park), Guatemala (Mirador Rio Azul National Park), Honduras (Rio Platano Biosphere 
Reserve, Cerro Azul Meambar National Park, Pico Bonito National Park, Jeannette 
Kawas National Park, and Texiguat Biological Reserve), Mexico (La Cañada and Sierra 
Norte regions of Oaxaca), Paraguay (Chaco Eco region), and Peru (Tambopata National 
Reserve and Los Amigos Biological Field Station) as part of the Global Felid Genetics 
Project</t>
  </si>
  <si>
    <t>Dimension SE y E</t>
  </si>
  <si>
    <t>Trabajos por año</t>
  </si>
  <si>
    <t>publicaciones</t>
  </si>
  <si>
    <t>%</t>
  </si>
  <si>
    <t>1929-2022</t>
  </si>
  <si>
    <t>2008-2022</t>
  </si>
  <si>
    <t>1929-2021</t>
  </si>
  <si>
    <t>2008-2021</t>
  </si>
  <si>
    <t>Paleoecologia</t>
  </si>
  <si>
    <t>Semidirigidos</t>
  </si>
  <si>
    <t>AUTOR</t>
  </si>
  <si>
    <t>Conflicto</t>
  </si>
  <si>
    <t>Opinion</t>
  </si>
  <si>
    <t>Ecologia estructural</t>
  </si>
  <si>
    <t>año</t>
  </si>
  <si>
    <t>hacer 1 y 0 en cada provincia</t>
  </si>
  <si>
    <t>patrones</t>
  </si>
  <si>
    <t>abundancia</t>
  </si>
  <si>
    <t>uso de habitat</t>
  </si>
  <si>
    <t>presencia</t>
  </si>
  <si>
    <t>actividad</t>
  </si>
  <si>
    <t>Web of Science</t>
  </si>
  <si>
    <t>Total=62 (con sign in)</t>
  </si>
  <si>
    <t>Total=98 (sin sign in)</t>
  </si>
  <si>
    <t>se repite el 25</t>
  </si>
  <si>
    <t>se repite el 10</t>
  </si>
  <si>
    <t>no va</t>
  </si>
  <si>
    <t>ver lucherini y decidir si incluir</t>
  </si>
  <si>
    <t>duda si va (es de huemul donde puma es primer causa de mortalidad natural)</t>
  </si>
  <si>
    <t>no va (es de Sus scrofa)</t>
  </si>
  <si>
    <t>Summer habitat use and activity patterns on wild boar Sus scrofa in rangelands of central Argentina</t>
  </si>
  <si>
    <t>no va (es en Sea lion)</t>
  </si>
  <si>
    <t>Trichinella spiralis in a South America Sea lion (Otaria flavescens) from Patagonia, Argentina</t>
  </si>
  <si>
    <t>no va (tafonomia de small mammal)</t>
  </si>
  <si>
    <t>no va (registro de parasito en puma o yaguarete)</t>
  </si>
  <si>
    <t>ZOONOTIC PARASITES IN FELINE COPROLITES FROM A HOLOCENIC MORTUARY CONTEXT FROM EASTERN PATAGONIA (ARGENTINA)</t>
  </si>
  <si>
    <t>se repite 33</t>
  </si>
  <si>
    <t>no va (es de parasitologia y ciervo colorado)</t>
  </si>
  <si>
    <t>duda. Casi seguro que no va (tafonomia de pequeños mamiferos ingeridos por carnivoros)</t>
  </si>
  <si>
    <t>Review of the actualistic taphonomy of small mammals ingested by South American predators: its importance in the interpretation of the fossil record</t>
  </si>
  <si>
    <t>Review of the actualistic taphonomy of small mammals ingested by South American predators: its importance in the interpretation of the fossil record (unlp.edu.ar)</t>
  </si>
  <si>
    <t>duda. medio rebuscado incluirlo</t>
  </si>
  <si>
    <t>Información molecular obtenida a partir de pieles de la colección del Museo Regional Fagnano, Río Grande, Tierra del Fuego</t>
  </si>
  <si>
    <t>Información molecular obtenida a partir de pieles de la colección del Museo Regional Fagnano, Río Grande, Tierra del Fuego / Molecular data from furs belonging to the Fagnano Regional Museum collection, Río Grande, Tierra del Fuego | Revista Argentina de Antropología Biológica (unlp.edu.ar)</t>
  </si>
  <si>
    <t>se repite el anterior</t>
  </si>
  <si>
    <t>no va (tafonomia de pequeños y medianos felinos)</t>
  </si>
  <si>
    <t>Taphonomic analysis of small mammal bone remains preyed upon by wildcats (Carnivora: Felidae) from the central Monte Desert (Mendoza, Argentina)</t>
  </si>
  <si>
    <t>se repite el 39</t>
  </si>
  <si>
    <t>repite el anterior</t>
  </si>
  <si>
    <t>no va (el resultado corresponde a Puma yagouaroundi)</t>
  </si>
  <si>
    <t>no va (lo mencionan para describir ambiente)</t>
  </si>
  <si>
    <t>DINÁMICA DE PASTOREO EN DOS COMUNIDADES DE LA PUNA DE JUJUY, ARGENTINA: LAGUNILLAS DEL FARALLÓN Y SURIPUJIO</t>
  </si>
  <si>
    <t>El espacio y los recursos: análisis arqueofaunístico mediante GIS en los distintos ambientes de la provincia de Santa Fe (Argentina)</t>
  </si>
  <si>
    <t>Aprovechamiento de camélidos y variabilidad morfométrica en el sector norte de Quebrada de Humahuaca. El sitio Cóndor II (Jujuy, Argentina)</t>
  </si>
  <si>
    <t>repite el 48 que no va</t>
  </si>
  <si>
    <t xml:space="preserve">mm duda (predacion de Rhea) </t>
  </si>
  <si>
    <t>Greater Rhea predation in the Eastern Chaco of Argentina</t>
  </si>
  <si>
    <t>Claudia Mercolli (revaconacyt.org)</t>
  </si>
  <si>
    <t>Nro</t>
  </si>
  <si>
    <t>Nombres</t>
  </si>
  <si>
    <t>Sur</t>
  </si>
  <si>
    <t>Oeste</t>
  </si>
  <si>
    <t>Trabajos</t>
  </si>
  <si>
    <t>Ecología</t>
  </si>
  <si>
    <t>Socio-ecología</t>
  </si>
  <si>
    <t>Ecologia y Socioecologia</t>
  </si>
  <si>
    <t>iso_nombre</t>
  </si>
  <si>
    <t>categoria</t>
  </si>
  <si>
    <t>fuente</t>
  </si>
  <si>
    <t>id</t>
  </si>
  <si>
    <t>iso_id</t>
  </si>
  <si>
    <t>nombre</t>
  </si>
  <si>
    <t>nombre_completo</t>
  </si>
  <si>
    <t>IN1</t>
  </si>
  <si>
    <t>SHAPE_STAr</t>
  </si>
  <si>
    <t>SHAPE_STLe</t>
  </si>
  <si>
    <t>36° 35' 52.4"</t>
  </si>
  <si>
    <t>60° 22' 11.543"</t>
  </si>
  <si>
    <t>Provincia</t>
  </si>
  <si>
    <t>IGN</t>
  </si>
  <si>
    <t>AR-B</t>
  </si>
  <si>
    <t>Provincia de Buenos Aires</t>
  </si>
  <si>
    <t>27° 19' 57.846"</t>
  </si>
  <si>
    <t>67° 20' 6.738"</t>
  </si>
  <si>
    <t>AR-K</t>
  </si>
  <si>
    <t>Provincia de Catamarca</t>
  </si>
  <si>
    <t>26° 18' 47.207"</t>
  </si>
  <si>
    <t>60° 36' 21.884"</t>
  </si>
  <si>
    <t>AR-H</t>
  </si>
  <si>
    <t>Provincia del Chaco</t>
  </si>
  <si>
    <t>43° 50' 4.297"</t>
  </si>
  <si>
    <t>68° 40' 31.933"</t>
  </si>
  <si>
    <t>AR-U</t>
  </si>
  <si>
    <t>Provincia del Chubut</t>
  </si>
  <si>
    <t>31° 22' 20.636"</t>
  </si>
  <si>
    <t xml:space="preserve"> 64° 8' 57.012" </t>
  </si>
  <si>
    <t>Cordoba</t>
  </si>
  <si>
    <t>AR-X</t>
  </si>
  <si>
    <t>Provincia de Cordoba</t>
  </si>
  <si>
    <t>28° 58' 45.523"</t>
  </si>
  <si>
    <t>57° 55' 51.269"</t>
  </si>
  <si>
    <t>AR-W</t>
  </si>
  <si>
    <t>Provincia de Corrientes</t>
  </si>
  <si>
    <t>32° 0' 29.074"</t>
  </si>
  <si>
    <t xml:space="preserve">59° 13' 38.262" </t>
  </si>
  <si>
    <t>Entre Rios</t>
  </si>
  <si>
    <t>AR-E</t>
  </si>
  <si>
    <t>Provincia de Entre Rios</t>
  </si>
  <si>
    <t>24° 44' 12.671"</t>
  </si>
  <si>
    <t xml:space="preserve"> 60° 9' 20.304"</t>
  </si>
  <si>
    <t>AR-P</t>
  </si>
  <si>
    <t>Provincia de Formosa</t>
  </si>
  <si>
    <t>23° 3' 34.258"</t>
  </si>
  <si>
    <t>66° 10' 14.354"</t>
  </si>
  <si>
    <t>AR-Y</t>
  </si>
  <si>
    <t>Provincia de Jujuy</t>
  </si>
  <si>
    <t>37° 12' 46.195"</t>
  </si>
  <si>
    <t>65° 41' 14.122"</t>
  </si>
  <si>
    <t>AR-L</t>
  </si>
  <si>
    <t>Provincia de La Pampa</t>
  </si>
  <si>
    <t>29° 44' 43.087"</t>
  </si>
  <si>
    <t>66° 59' 1.115"</t>
  </si>
  <si>
    <t>AR-F</t>
  </si>
  <si>
    <t>Provincia de La Rioja</t>
  </si>
  <si>
    <t>34° 41' 14.741"</t>
  </si>
  <si>
    <t>68° 20' 45.409"</t>
  </si>
  <si>
    <t>AR-M</t>
  </si>
  <si>
    <t>Provincia de Mendoza</t>
  </si>
  <si>
    <t>27° 9' 24.912"</t>
  </si>
  <si>
    <t>54° 35' 27.83"</t>
  </si>
  <si>
    <t>AR-N</t>
  </si>
  <si>
    <t>Provincia de Misiones</t>
  </si>
  <si>
    <t>38° 30' 49.637"</t>
  </si>
  <si>
    <t>69° 38' 32.402"</t>
  </si>
  <si>
    <t>AR-Q</t>
  </si>
  <si>
    <t>Provincia del Neuquen</t>
  </si>
  <si>
    <t>40° 20' 47.558"</t>
  </si>
  <si>
    <t>66° 40' 33.69"</t>
  </si>
  <si>
    <t>Rio Negro</t>
  </si>
  <si>
    <t>AR-R</t>
  </si>
  <si>
    <t>Provincia de Rio Negro</t>
  </si>
  <si>
    <t>25° 11' 6.212"</t>
  </si>
  <si>
    <t>66° 2' 19.745"</t>
  </si>
  <si>
    <t>AR-A</t>
  </si>
  <si>
    <t>Provincia de Salta</t>
  </si>
  <si>
    <t xml:space="preserve">31° 13' 19.909" </t>
  </si>
  <si>
    <t xml:space="preserve">68° 41' 51.036" </t>
  </si>
  <si>
    <t>AR-J</t>
  </si>
  <si>
    <t>Provincia de San Juan</t>
  </si>
  <si>
    <t>33° 23' 41.132"</t>
  </si>
  <si>
    <t>66° 14' 11.659"</t>
  </si>
  <si>
    <t>AR-D</t>
  </si>
  <si>
    <t>Provincia de San Luis</t>
  </si>
  <si>
    <t>49° 11' 45.83"</t>
  </si>
  <si>
    <t>70° 32' 35.567"</t>
  </si>
  <si>
    <t>AR-Z</t>
  </si>
  <si>
    <t>Provincia de Santa Cruz</t>
  </si>
  <si>
    <t>31° 3' 10.562"</t>
  </si>
  <si>
    <t>61° 1' 44.591"</t>
  </si>
  <si>
    <t>AR-S</t>
  </si>
  <si>
    <t>Provincia de Santa Fe</t>
  </si>
  <si>
    <t>27° 51' 30.614"</t>
  </si>
  <si>
    <t>63° 17' 32.05"</t>
  </si>
  <si>
    <t>AR-G</t>
  </si>
  <si>
    <t>Provincia de Santiago del Estero</t>
  </si>
  <si>
    <t xml:space="preserve">54° 27' 26.161" </t>
  </si>
  <si>
    <t>67° 29' 20.45"</t>
  </si>
  <si>
    <t>AR-V</t>
  </si>
  <si>
    <t>Provincia de Tierra del Fuego</t>
  </si>
  <si>
    <t>27° 2' 22.405"</t>
  </si>
  <si>
    <t>65° 13' 32.988"</t>
  </si>
  <si>
    <t>AR-T</t>
  </si>
  <si>
    <t>Provincia de Tucuman</t>
  </si>
  <si>
    <t>NO ACLARA</t>
  </si>
  <si>
    <t>MARCO CONCEPTUAL</t>
  </si>
  <si>
    <t>SOCIAL MEASUREMENTS</t>
  </si>
  <si>
    <t>ECOLOGICAL MEASUREMENTS</t>
  </si>
  <si>
    <t>ESPECIE OBJETIVO</t>
  </si>
  <si>
    <t>PAIS</t>
  </si>
  <si>
    <t>DEPARTAMENTO SANTA CRUZ</t>
  </si>
  <si>
    <t>Deseado</t>
  </si>
  <si>
    <t>Guer Aike</t>
  </si>
  <si>
    <t>AÑO</t>
  </si>
  <si>
    <t>CNG</t>
  </si>
  <si>
    <t>Crisis ambiental</t>
  </si>
  <si>
    <t>Ecologico</t>
  </si>
  <si>
    <t>Social</t>
  </si>
  <si>
    <t>Socioecologico</t>
  </si>
  <si>
    <t>Genética</t>
  </si>
  <si>
    <t>Etnozoología</t>
  </si>
  <si>
    <t>Etología</t>
  </si>
  <si>
    <t>Austral</t>
  </si>
  <si>
    <t>Área protegida</t>
  </si>
  <si>
    <t>Área no protegida</t>
  </si>
  <si>
    <t>Rural</t>
  </si>
  <si>
    <t>Urbana</t>
  </si>
  <si>
    <t>Encuestas</t>
  </si>
  <si>
    <t>Casos de estudio</t>
  </si>
  <si>
    <t>OTHER MEASUREMENTS</t>
  </si>
  <si>
    <t>Arqueofauna</t>
  </si>
  <si>
    <t>Paleoecología</t>
  </si>
  <si>
    <t>Anatomía</t>
  </si>
  <si>
    <t>Taxonomia</t>
  </si>
  <si>
    <t>Ecomorfología</t>
  </si>
  <si>
    <t>Pérdidas económicas</t>
  </si>
  <si>
    <t>Representativdad mediática</t>
  </si>
  <si>
    <t>Espacial</t>
  </si>
  <si>
    <t>Poblacional</t>
  </si>
  <si>
    <t>Temporal</t>
  </si>
  <si>
    <t>Solapamiento, redes troficas</t>
  </si>
  <si>
    <t>Competencia intragremio</t>
  </si>
  <si>
    <t>Poblacion</t>
  </si>
  <si>
    <t>Relaciones intraespecifica</t>
  </si>
  <si>
    <t>Depredación sobre ganado</t>
  </si>
  <si>
    <t>Alouatta caraya</t>
  </si>
  <si>
    <t>Condor andino</t>
  </si>
  <si>
    <t>Vizcacha</t>
  </si>
  <si>
    <t>Parasitos</t>
  </si>
  <si>
    <t>Multiespecies</t>
  </si>
  <si>
    <t>Ensamble de carnívoros</t>
  </si>
  <si>
    <t>Puma + presa</t>
  </si>
  <si>
    <t>Puma solo</t>
  </si>
  <si>
    <t>Otra especie</t>
  </si>
  <si>
    <t>Dirigido</t>
  </si>
  <si>
    <t>Colateral</t>
  </si>
  <si>
    <t>Brasil</t>
  </si>
  <si>
    <t>Guyana Francesa</t>
  </si>
  <si>
    <t>Belice</t>
  </si>
  <si>
    <t>PAISES</t>
  </si>
  <si>
    <t>Mayor a 3 paises</t>
  </si>
  <si>
    <t>Argentina + 3 paises</t>
  </si>
  <si>
    <t>OTRO PAIS/ES</t>
  </si>
  <si>
    <t>PROVINCIA/S</t>
  </si>
  <si>
    <t>Lago Argentino</t>
  </si>
  <si>
    <t>Corpen Aike</t>
  </si>
  <si>
    <t>Río Chico</t>
  </si>
  <si>
    <t>Magallanes</t>
  </si>
  <si>
    <t>Lago Buenos Aires</t>
  </si>
  <si>
    <t>Other measurements</t>
  </si>
  <si>
    <t>Otro Pais</t>
  </si>
  <si>
    <t>Entrevistas, Encuestas</t>
  </si>
  <si>
    <t>Puma + Presa</t>
  </si>
  <si>
    <t>JOURNAL</t>
  </si>
  <si>
    <t xml:space="preserve">We aimed to study the food habits of puma in LGNP, while trying to determine if the presence of Patagonian huemul is an important part of its diet. We report preliminary resulsts regarding the diet of pumas between 2004-2006. We collected 21 feces. </t>
  </si>
  <si>
    <t>Notes from the field</t>
  </si>
  <si>
    <t>Book</t>
  </si>
  <si>
    <t>Definir</t>
  </si>
  <si>
    <t>Reserva Natural</t>
  </si>
  <si>
    <t>Otra</t>
  </si>
  <si>
    <t>DETALLE DE AREA</t>
  </si>
  <si>
    <t>Productiva ganadera</t>
  </si>
  <si>
    <t>Parque Nacional</t>
  </si>
  <si>
    <t>AREA</t>
  </si>
  <si>
    <t>OTRO</t>
  </si>
  <si>
    <t>Estudiamos los patrones de depredación por puma sobre guanacos en dos sitios con diferente topografía en La Payunia, Mendoza, Argentina, analizando selección por sexo, edad y estado nutricional. La depredación fue la causa más frecuente de muerte (73%, n = 118 carcasas). En el sitio Este (más escarpado) los guanacos fueron depredados con mayor frecuencia que lo esperado en base a su densidad. No encontramos selección por parte de pumas por edades ni condición nutricional de guanacos, pero sí de machos por encima de hembras, a diferencia de otros estudios. En invierno, cuando se reduce el forraje, aumentó la frecuencia de carcasas en condición nutricional pobre.</t>
  </si>
  <si>
    <t>Patrones de depredación</t>
  </si>
  <si>
    <t>Comunidades (relaciones troficas)</t>
  </si>
  <si>
    <t>SP OBJETIVO</t>
  </si>
  <si>
    <t>Guanaco</t>
  </si>
  <si>
    <t>Oveja</t>
  </si>
  <si>
    <t>Jaguar</t>
  </si>
  <si>
    <t>Culpeo fox</t>
  </si>
  <si>
    <t>Puma + Carnivoro</t>
  </si>
  <si>
    <t>ESPECIE OBJ DOS (INTERACCION)</t>
  </si>
  <si>
    <t>SP obj 2</t>
  </si>
  <si>
    <t>Medidas de manejo</t>
  </si>
  <si>
    <t>Vaca</t>
  </si>
  <si>
    <t>Caballo</t>
  </si>
  <si>
    <t>Oveja, Vaca, Caballo</t>
  </si>
  <si>
    <t>Human-carnivore interaction in a context of socio-productive crisis: Assessing smallholder strategies for reducing predation in North-west Patagonia, Argentina</t>
  </si>
  <si>
    <t>Mitigating carnivore-livestock interaction is essential to ensuring the persistence of carnivores in landscapes dominated by livestock activity. Our aim was to explore, in the context of social and productive crises triggered by environmental events, the values and attitudes adopted by smallholders in relation to wild carnivores. We performed semi-structured interviews on issues related to the management decisions of the productive system. To study the relative importance and associations among different factors, we constructed causal maps and used centrality measures based on network analysis to identify the dominant discourse. Although carnivores were perceived as one of the central problems of the map, retaliatory killing was not a central loss-prevention strategy. Smallholders turned to semi-intensification of livestock practices to increase the efficiency of their production as a response to different perceived problems. Lethal control techniques were weakly associated with a subsidized control system, which the state implements to stimulate the hunting of carnivores. Whereas policies were oriented to control native wild predators as the major source of disturbance, strategies of smallholders were based on adaptive responses to multiple perceived problems. This work provides new insights to improve the monitoring of mitigation measures to promote effective evidence-based policy.</t>
  </si>
  <si>
    <t>Cabras</t>
  </si>
  <si>
    <t>Depredación sobre ganado, Pérdidas económicas, Percepción, Medidas de manejo</t>
  </si>
  <si>
    <t>Percepción, Pérdidas económicas, Medidas de manejo, Depredación sobre ganado</t>
  </si>
  <si>
    <t>Puma + Carnivoro, Puma + Presa</t>
  </si>
  <si>
    <t>Vaca, Cabras, Oveja, Culpeo fox</t>
  </si>
  <si>
    <t>Reserva Natural, Productiva ganadera</t>
  </si>
  <si>
    <t>Medidas de manejo, Percepción, Depredación sobre ganado</t>
  </si>
  <si>
    <t>Oveja, Vaca, Caballo, Cabras</t>
  </si>
  <si>
    <t>Surplus killing (i.e. predation in which predators kill more prey than necessary to satiate their hunger) appears to be widespread in carnivores and has the potential to exacerbate human–carnivore conflict. Nevertheless, little is known about the frequency of surplus killing or about its impact on livestock. 2. We review the information available on surplus killing by pumas Puma concolor and use data from central Argentina to quantify its impact on ranching and to analyse both its causes and its implications for puma–human conflicts. 3. We reviewed 73 publications and found nine mentions of surplus killing events from six countries. The sheep was by far the most commonly affected livestock species. In central Argentina, surplus killing was reported by 25–33% of the ranchers. In this region, the number of livestock killed during each event ranged from seven to 160 (median = 23) for the literature reports and from two to 70 (median = 7) in the records we personally collated. The number of individual animals killed per event was greater for interview-based second-hand reports than for first-hand reports and verified events. 4. Our results indicate that although surplus killing by pumas is uncommonly reported in the literature, it may be locally recurrent. Although surplus killing may be overestimated in interview-based reports, it can produce significant losses for sheep and goat ranchers, may strongly exacerbate puma–human conflicts, and should be considered in puma–human conflict mitigation strategies. 5. Ranchers typically attributed surplus killing to female pumas teaching kittens to hunt. However, there is little evidence supporting this interpretation. Surplus killing by pumas may be more likely to occur in situations where the predator’s ‘normal’ hunting sequence is disrupted by the accessibility of large numbers of easy prey. Confinement, stormy weather and poor antipredator behaviour may favour the occurrence of surplus killing events on livestock.</t>
  </si>
  <si>
    <t xml:space="preserve">Puma   depredation   events   from   central   Argentina ranches. For this review, we defined SK events as those predation events in which two or more prey individuals were killed, but not consumed (Khorozyan et al. 2017). We reviewed two distinct sources of data for information on SK events attributed to pumas: 1) a database of publications obtained through a literature search; and 2) an original database of puma depredation events from central Argentina (Guerisoli et al. 2017). To construct the first database, we retrieved peer-reviewed English and Spanish language scientific articles and book chapters through Google Scholar and the International Union for Conservation of Nature’s Species Survival Commission Cat Specialist Group Digital Library (http://www.catsg.org).    </t>
  </si>
  <si>
    <t>El conflicto entre carnívoros nativos y ganado en Argentina es manejado principalmente matando carnívoros, una estrategia ineficiente para proteger ganado y con consecuencias ecológicas negativas. En el norte de Patagonia, donde productores de escasos recursos crían cabras y ovejas, este conflicto es la mayor amenaza para el gato andino (Leopardus jacobita). Para mitigar el conflicto y conservar a este felino satisfaciendo las percepciones y condicionamientos de pobladores rurales encuestamos a los productores y probamos un método de protección utilizando perros mestizos que se crían con el ganado. Las mayores pérdidas reportadas de ganado se debieron al zorro culpeo (Lycalopex culpaeus) y puma (Puma concolor). De 2005 a 2013 la crianza de 58 perros por 45 productores (rebaños promedio de 379 cabras, DE = 184) entrenó satisfactoriamente 28 perros (48% de éxito). Dieciséis de 18 crianceros (89%) con perros protectores reportaron reducción en ataques a ganado y 86% dejaron de cazar carnívoros nativos. En un grupo control de 9 productores sin perros, 8 (89%) reportaron similar o mayor depredación de ganado y todos continuaron cazando carnívoros nativos. El costo anual promedio de mantenimiento de cada perro fue 183 dólares, 7% de las pérdidas promedio de ganado. Los perros mestizos utilizados fueron de menor tamaño (15-20 kilos) y más económicos para mantener que razas protectoras tradicionales (30-55 kilos). Su éxito reduciendo pérdidas estimadas de ganado y caza de carnívoros nativos dependió especialmente del interés y capacitación de los productores para entrenarlos, ambos facilitados por la difusión de la experiencia de productores exitosos.</t>
  </si>
  <si>
    <t>Medidas de manejo, Depredación sobre ganado, Percepción, Pérdidas económicas</t>
  </si>
  <si>
    <t>Productiva ganadera, Reserva Natural</t>
  </si>
  <si>
    <t>Mendoza, Neuquen</t>
  </si>
  <si>
    <t>CUYO, PATAGONIA</t>
  </si>
  <si>
    <t>En este trabajo reportamos el hallazgo de restos de basura en heces de puma en el Parque Nacional Los Glaciares (PNLG), provincia de Santa Cruz (República Argentina). Los residuos fueron encontrados en tres heces de puma colectadas en los senderos de trekking dentro del PNLG, e incluyeron los siguientes ítems: hilo, fósforos y dos tipos de polietileno. A partir de estos resultados se recomienda continuar con el análisis de heces de puma e incorporar las de otros carnívoros presentes en el PNLG, para tener más elementos que permitan evaluar si se trata de un consumo accidental o si están cambiando algunos hábitos alimenticios.</t>
  </si>
  <si>
    <t>El control letal de carnívoros es una práctica común, pero su eficacia ha sido escasamente evaluada y es aún poco clara. En Patagonia, el puma (Puma concolor) es considerado depredador de ganado ovino y su caza control es incentivada desde algunos estados provinciales mediante el pago de recompensas económicas. Esta medida de manejo no contempla la fiscalización ni monitoreo de los individuos removidos. Nuestro objetivo fue determinar la estructura de edades y sexos de los pumas recompensados en las provincias de Santa Cruz y Chubut bajo este sistema de control. Examinamos 411 cráneos colectados en ambas provincias. La edad relativa se determinó mediante un patrón de desgaste dentario, establecido en base a cráneos de edad conocida. El sexo fue especificado por los cazadores u obtenido mediante un análisis discriminante basado en cuatro medidas craneales de especímenes de sexo conocido. La mayor proporción de individuos en ambas provincias corresponde a la clase de edad I o sub-adultos (entre 16 meses y dos años) (43.6% Chubut y 46.5% Santa Cruz), seguidos de las crías (hasta 16 meses de edad) y las sucesivas clases de edad adultas. El sesgo hacia las clases más jóvenes podría deberse a una mayor abundancia de estos individuos en la población sumada a una mayor vulnerabilidad a la captura. La caza control por recompensas no es una medida que brinde soluciones reales al sector productivo. El esfuerzo y los recursos disponibles para el manejo del puma deberían destinarse al desarrollo de estrategias alternativas que contemplen los aspectos tratados en este trabajo y que redunden en beneficios tanto para el productor como para la conservación de la especie.</t>
  </si>
  <si>
    <t>Recopilacion de datos, Observacional</t>
  </si>
  <si>
    <t>INDETERMINADO</t>
  </si>
  <si>
    <t>El puma (Puma concolor) es el carnívoro de mayor tamaño de Patagonia y su persecución en la región es una constante. Es considerado por los productores ganaderos como uno de los principales predadores de ganado y causante de una gran pérdida económica. El conflicto se ha agravado en los últimos años y el señalamiento del puma como perjudicial, plaga o especie dañina tiene gran difusión. Los medios de comunicación pueden influir en la percepción que las personas tienen sobre el puma y contribuir a consolidar determinadas representaciones sociales de la especie. A su vez, pueden avalar o legitimar las prácticas ya establecidas, que atentan contra su conservación. El objetivo de este trabajo fue identificar una de las maneras en que los medios de prensa escrita pueden construir una imagen del puma en Patagonia. El estudio se realizó a partir de los lineamientos generales del análisis ideológico del discurso, de Teun Van Dijk. El corpus informativo estuvo compuesto por 68 notas periodísticas publicadas sobre la especie en 11 diarios provinciales de Patagonia, entre los años 2000 y 2013. En éstos se reconocieron los cuatro mecanismos propuestos por Van Dijk, mediante los cuales se construye la figura de un ‘nosotros’ (el hombre en este caso) y la de un ‘ellos’ (el puma), y se describe positivamente al primer grupo y negativamente al segundo.</t>
  </si>
  <si>
    <t>Chubut, Santa Cruz</t>
  </si>
  <si>
    <t>Chubut, La Pampa, Santa Cruz, Neuquen, Río Negro</t>
  </si>
  <si>
    <t>There is evidence for the ecological extinction of the native prey of the puma Puma concolor in northwestern Argentine Patagonia. In this study we examine whether this is also the case in southern Patagonia. From 2004 to 2007 we examined the puma’s diet in three protected areas and two sheep ranches in Santa Cruz province. A total of 282 puma scats were analysed. In two of the protected areas and in the ranches 60–74% of the puma’s diet was native prey. Prey species were primarily guanaco Lama guanicoe, followed by Patagonian mara Dolichotis patagonum, lesser rhea Pterocnemia pennata pennata, Patagonian pichi Zaedyus pichiy and Magellanic penguin Spheniscus magellanicus. In the third protected area the main prey was the European hare Lepus europaeus. Our results show a clear difference in the diet of the puma in southern compared to north-western Patagonia. Large native herbivores (i.e. guanaco and lesser rhea) maintain their role as the main prey species for the puma in southern Patagonia. We suggest, therefore, that native prey could be restored to those areas of Argentine Patagonia, such as the north-west, where they are currently ecologically extinct. Facilitating native species recovery and/or restoration and applying more rigorous controls to prevent the introduction of potential alien prey species of the puma, both within and outside protected areas, needs to be evaluated as a regional strategy.</t>
  </si>
  <si>
    <t>Productiva ganadera, Parque Nacional</t>
  </si>
  <si>
    <t>AP_NP</t>
  </si>
  <si>
    <t>Estepa, Bosque Andino</t>
  </si>
  <si>
    <t>Deseado, Corpen Aike, Lago Argentino</t>
  </si>
  <si>
    <t>The Patagonia region of South America has been severely modiÆed by the introduction of livestock and wild exotic species. We studied diets of culpeo foxes (Pseudalopex culpaeus), chilla foxes (P. griseus), hog-nosed skunks (Conepatus chinga), Georoy's cats (Oncifelis georoyi), and pumas (Puma concolor) between 1989 and 1994, and evaluated prey biomass on rangelands in Neuque¬ n, Argentina. The carnivores consumed primarily (and selected) introduced hares (Lepus europaeus), red deer (Cervus elaphus), or carrion of introduced species. Native species represented 6% of the potential-prey biomass, and similar percentages of carnivore diets. We conclude that native large-bodied species (guanacos, Lama guanicoe, and rheas, Pterocnemia pennata) are ecologically extinct as prey and sources of carrion in our study area, and likely throughout Argentine Patagonia. Other ecological implications of their currently low biomass are unknown. Measures to control introduced species, prevent new introductions, and create protected areas are urgently needed</t>
  </si>
  <si>
    <t>Chilla fox</t>
  </si>
  <si>
    <t>Conepatus chinga</t>
  </si>
  <si>
    <t>Culpeo fox, Chilla fox, Conepatus chinga, Geoffreys Cat</t>
  </si>
  <si>
    <t>Oveja, Cabras, Culpeo fox, Chilla fox</t>
  </si>
  <si>
    <t>Local spatial parameters</t>
  </si>
  <si>
    <t>Patagonia Region</t>
  </si>
  <si>
    <t>Local Spatial parameters</t>
  </si>
  <si>
    <t>Norte</t>
  </si>
  <si>
    <t>Sur, Norte</t>
  </si>
  <si>
    <t>This study was conducted onfive livestock ranches located innortheastern Chubut. At the time of the study, sheep density was from 6 to 25 headsper km2. In the context of human-puma conflict in Chubut province, our study addresses the following questions: What is the main prey of this large carnivore in livestock areas? What is the importance of sheep in their diet? Is it advisable to maintain suitable abundance of wild prey to limit livestock predation? In order to answer these questions, our aim
was to examine puma's diet in ranches of northeastern Chubut.</t>
  </si>
  <si>
    <t>En la Patagonia, las relaciones funcionales entre el puma y sus presas nativas se han modificado como consecuencia de la introducción de especies exóticas. Estudiamos los hábitos alimentarios de Puma concolor en el nordeste del Chubut durante un período de 3 años y encontramos que: (1) el guanaco, Lama guanicoe, fue la presa más importante en su dieta; (2) ante una reducción sustancial en la abundancia de ovinos, el puma respondió con una ampliación de su nicho trófico mediante la incorporación de presas de menor tamaño; y (3) la depredación por pumas fue la principal causa de muerte de guanacos.</t>
  </si>
  <si>
    <t>TÓPICO</t>
  </si>
  <si>
    <t>Topico</t>
  </si>
  <si>
    <t>SOCIAL MESUREMENTS</t>
  </si>
  <si>
    <t>ESPACIAL</t>
  </si>
  <si>
    <t>POBLACION</t>
  </si>
  <si>
    <t>Interaccion intraespecifica</t>
  </si>
  <si>
    <t>TEMPORAL</t>
  </si>
  <si>
    <t>DIETA</t>
  </si>
  <si>
    <t>Relaciones intragremio</t>
  </si>
  <si>
    <t>PUMA SOLO</t>
  </si>
  <si>
    <t>PUMA Y PRESA</t>
  </si>
  <si>
    <t>PUMA Y CARNIVORO</t>
  </si>
  <si>
    <t>PUMA Y DOS CARNIVOROS</t>
  </si>
  <si>
    <t>ENSAMBLE DE CARNIVOROS</t>
  </si>
  <si>
    <t>MULTIESPECIE</t>
  </si>
  <si>
    <t>OTRA ESPECIE OBJETIVO</t>
  </si>
  <si>
    <t>COLATERAL</t>
  </si>
  <si>
    <t>Argentina y 3 o mas paises</t>
  </si>
  <si>
    <t>NO ESPECIFICA</t>
  </si>
  <si>
    <t>PROVINCIAS</t>
  </si>
  <si>
    <t>Ecorregion</t>
  </si>
  <si>
    <t>Departamento</t>
  </si>
  <si>
    <t>Rio chico</t>
  </si>
  <si>
    <t>PATAGONIA REGION</t>
  </si>
  <si>
    <t>TARGET SPECIE</t>
  </si>
  <si>
    <t>METODOLOGY</t>
  </si>
  <si>
    <t>Main disciplinary theme</t>
  </si>
  <si>
    <t>Other</t>
  </si>
  <si>
    <r>
      <t>We evaluated the use of local, mediumsized, mixed-breed guarding dogs to reduce predation and retaliatory killing of carnivores. We interviewed 64 herders, and delivered 37 puppies to 25 herders. Most economic loss was attributed to cougars (</t>
    </r>
    <r>
      <rPr>
        <i/>
        <sz val="8"/>
        <color theme="1"/>
        <rFont val="Arial"/>
        <family val="2"/>
      </rPr>
      <t>Puma concolor</t>
    </r>
    <r>
      <rPr>
        <sz val="8"/>
        <color theme="1"/>
        <rFont val="Arial"/>
        <family val="2"/>
      </rPr>
      <t>) and culpeos (Lycalopex culpaeus). Location of study area in Mendoza and Neuquén provinces, Argentina, where interviews were carried out, sites where livestock guarding dogs were used, and provincial protected areas. From 2005 to 2011, we interviewed 64 herders in an area of approximately 57,000 km2 about predation on their livestock by different carnivore species; economic losses to predation; and management, size, and composition of herds. Because our primary purpose was to reduce confl ict between goat herders and carnivores, interviews were concentrated in areas of conservation importance for the Andean cat or areas important for other wildlife where conflict with pumas and culpeos was high and herders requested our assistance or assistance from government agencies to reduce predation on their goats.</t>
    </r>
  </si>
  <si>
    <t>PALEONTOLOGÍA</t>
  </si>
  <si>
    <t>VETERINARIA</t>
  </si>
  <si>
    <t>ETNOZOOLOGIA</t>
  </si>
  <si>
    <t>OPERACIONALES</t>
  </si>
  <si>
    <t>DEPREDACION SOBRE GANADO</t>
  </si>
  <si>
    <t>DEPREDACION DE GANADO CON EVIDENCIA</t>
  </si>
  <si>
    <t>ESTIMACION PERDIDAS ECONOMICAS</t>
  </si>
  <si>
    <t>PERCEPCION</t>
  </si>
  <si>
    <t>MEDIDAS DE MANEJO</t>
  </si>
  <si>
    <t>GANADERA</t>
  </si>
  <si>
    <t>RURAL</t>
  </si>
  <si>
    <t>URBANA</t>
  </si>
  <si>
    <t>ECOLOGIA TROFICA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</si>
</sst>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m\ yyyy"/>
    <numFmt numFmtId="165" formatCode="yyyy\ mmm\ d"/>
    <numFmt numFmtId="166" formatCode="mmm\ d"/>
    <numFmt numFmtId="167" formatCode="yyyy\-mm\-dd"/>
    <numFmt numFmtId="168" formatCode="yyyy\ mmm"/>
  </numFmts>
  <fonts count="88">
    <font>
      <sz val="10"/>
      <color rgb="FF000000"/>
      <name val="Arial"/>
      <scheme val="minor"/>
    </font>
    <font>
      <b/>
      <sz val="11"/>
      <color theme="1"/>
      <name val="Arial"/>
      <family val="2"/>
    </font>
    <font>
      <sz val="10"/>
      <color theme="1"/>
      <name val="Arial"/>
      <family val="2"/>
      <scheme val="minor"/>
    </font>
    <font>
      <b/>
      <sz val="10"/>
      <color theme="1"/>
      <name val="Arial"/>
      <family val="2"/>
    </font>
    <font>
      <sz val="10"/>
      <color theme="1"/>
      <name val="Arial"/>
      <family val="2"/>
    </font>
    <font>
      <sz val="8"/>
      <color theme="1"/>
      <name val="Arial"/>
      <family val="2"/>
    </font>
    <font>
      <sz val="10"/>
      <color theme="1"/>
      <name val="Arial"/>
      <family val="2"/>
    </font>
    <font>
      <sz val="10"/>
      <color rgb="FF000000"/>
      <name val="Roboto"/>
    </font>
    <font>
      <sz val="9"/>
      <color theme="1"/>
      <name val="Serif"/>
    </font>
    <font>
      <sz val="9"/>
      <color theme="1"/>
      <name val="Arial"/>
      <family val="2"/>
    </font>
    <font>
      <sz val="10"/>
      <color theme="1"/>
      <name val="Times New Roman"/>
      <family val="1"/>
    </font>
    <font>
      <sz val="10"/>
      <color rgb="FF212121"/>
      <name val="Arial"/>
      <family val="2"/>
    </font>
    <font>
      <sz val="10"/>
      <color rgb="FF111111"/>
      <name val="Roboto"/>
    </font>
    <font>
      <sz val="10"/>
      <color rgb="FF111111"/>
      <name val="Arial"/>
      <family val="2"/>
    </font>
    <font>
      <sz val="10"/>
      <color rgb="FF000000"/>
      <name val="Arial"/>
      <family val="2"/>
    </font>
    <font>
      <sz val="8"/>
      <color rgb="FF000000"/>
      <name val="Inconsolata"/>
    </font>
    <font>
      <sz val="8"/>
      <color rgb="FF000000"/>
      <name val="Arial"/>
      <family val="2"/>
    </font>
    <font>
      <sz val="10"/>
      <color rgb="FF333333"/>
      <name val="Arial"/>
      <family val="2"/>
    </font>
    <font>
      <sz val="10"/>
      <color rgb="FF111111"/>
      <name val="Calibri"/>
      <family val="2"/>
    </font>
    <font>
      <sz val="11"/>
      <color theme="1"/>
      <name val="Calibri"/>
      <family val="2"/>
    </font>
    <font>
      <sz val="9"/>
      <color rgb="FF1F1F1F"/>
      <name val="&quot;Google Sans&quot;"/>
    </font>
    <font>
      <b/>
      <sz val="9"/>
      <color theme="1"/>
      <name val="Arial"/>
      <family val="2"/>
    </font>
    <font>
      <b/>
      <sz val="10"/>
      <color theme="1"/>
      <name val="Arial"/>
      <family val="2"/>
    </font>
    <font>
      <sz val="10"/>
      <name val="Arial"/>
      <family val="2"/>
    </font>
    <font>
      <b/>
      <sz val="8"/>
      <color theme="1"/>
      <name val="Arial"/>
      <family val="2"/>
    </font>
    <font>
      <b/>
      <i/>
      <sz val="8"/>
      <color theme="1"/>
      <name val="Arial"/>
      <family val="2"/>
    </font>
    <font>
      <u/>
      <sz val="8"/>
      <color rgb="FF0000FF"/>
      <name val="Arial"/>
      <family val="2"/>
    </font>
    <font>
      <u/>
      <sz val="10"/>
      <color rgb="FF0000FF"/>
      <name val="Arial"/>
      <family val="2"/>
    </font>
    <font>
      <sz val="8"/>
      <color rgb="FF000000"/>
      <name val="Roboto"/>
    </font>
    <font>
      <u/>
      <sz val="10"/>
      <color rgb="FF0000FF"/>
      <name val="Arial"/>
      <family val="2"/>
    </font>
    <font>
      <u/>
      <sz val="10"/>
      <color rgb="FF0000FF"/>
      <name val="Arial"/>
      <family val="2"/>
    </font>
    <font>
      <u/>
      <sz val="10"/>
      <color rgb="FF0000FF"/>
      <name val="Arial"/>
      <family val="2"/>
    </font>
    <font>
      <sz val="10"/>
      <color theme="1"/>
      <name val="Serif"/>
    </font>
    <font>
      <u/>
      <sz val="10"/>
      <color rgb="FF0000FF"/>
      <name val="Arial"/>
      <family val="2"/>
    </font>
    <font>
      <u/>
      <sz val="10"/>
      <color rgb="FF0000FF"/>
      <name val="Arial"/>
      <family val="2"/>
    </font>
    <font>
      <u/>
      <sz val="10"/>
      <color rgb="FF0000FF"/>
      <name val="Arial"/>
      <family val="2"/>
    </font>
    <font>
      <sz val="8"/>
      <color theme="1"/>
      <name val="Serif"/>
    </font>
    <font>
      <sz val="7"/>
      <color theme="1"/>
      <name val="Arial"/>
      <family val="2"/>
    </font>
    <font>
      <sz val="11"/>
      <color theme="1"/>
      <name val="Arial"/>
      <family val="2"/>
    </font>
    <font>
      <sz val="8"/>
      <color theme="1"/>
      <name val="Times New Roman"/>
      <family val="1"/>
    </font>
    <font>
      <sz val="11"/>
      <color theme="1"/>
      <name val="Times New Roman"/>
      <family val="1"/>
    </font>
    <font>
      <sz val="9"/>
      <color rgb="FF000000"/>
      <name val="Arial"/>
      <family val="2"/>
    </font>
    <font>
      <sz val="11"/>
      <color rgb="FF111111"/>
      <name val="Calibri"/>
      <family val="2"/>
    </font>
    <font>
      <sz val="8"/>
      <color rgb="FF000000"/>
      <name val="Calibri"/>
      <family val="2"/>
    </font>
    <font>
      <b/>
      <sz val="12"/>
      <color theme="1"/>
      <name val="Arial"/>
      <family val="2"/>
    </font>
    <font>
      <b/>
      <sz val="12"/>
      <color rgb="FF000000"/>
      <name val="Calibri"/>
      <family val="2"/>
    </font>
    <font>
      <u/>
      <sz val="10"/>
      <color rgb="FF0000FF"/>
      <name val="Arial"/>
      <family val="2"/>
    </font>
    <font>
      <u/>
      <sz val="10"/>
      <color rgb="FF0000FF"/>
      <name val="Arial"/>
      <family val="2"/>
    </font>
    <font>
      <sz val="10"/>
      <color rgb="FFFF0000"/>
      <name val="Arial"/>
      <family val="2"/>
    </font>
    <font>
      <u/>
      <sz val="10"/>
      <color rgb="FFFF0000"/>
      <name val="Arial"/>
      <family val="2"/>
    </font>
    <font>
      <sz val="10"/>
      <color rgb="FFFF0000"/>
      <name val="Arial"/>
      <family val="2"/>
      <scheme val="minor"/>
    </font>
    <font>
      <u/>
      <sz val="10"/>
      <color rgb="FF0000FF"/>
      <name val="Arial"/>
      <family val="2"/>
    </font>
    <font>
      <sz val="12"/>
      <color rgb="FF000000"/>
      <name val="Calibri"/>
      <family val="2"/>
    </font>
    <font>
      <b/>
      <sz val="12"/>
      <color rgb="FF000000"/>
      <name val="Arial"/>
      <family val="2"/>
    </font>
    <font>
      <b/>
      <sz val="10"/>
      <color rgb="FF000000"/>
      <name val="Arial"/>
      <family val="2"/>
    </font>
    <font>
      <b/>
      <sz val="10"/>
      <color rgb="FFFF0000"/>
      <name val="Arial"/>
      <family val="2"/>
    </font>
    <font>
      <b/>
      <i/>
      <sz val="10"/>
      <color theme="1"/>
      <name val="Arial"/>
      <family val="2"/>
    </font>
    <font>
      <b/>
      <i/>
      <sz val="10"/>
      <color rgb="FF000000"/>
      <name val="Arial"/>
      <family val="2"/>
    </font>
    <font>
      <b/>
      <sz val="12"/>
      <color theme="1"/>
      <name val="Calibri"/>
      <family val="2"/>
    </font>
    <font>
      <b/>
      <sz val="11"/>
      <color theme="1"/>
      <name val="Calibri"/>
      <family val="2"/>
    </font>
    <font>
      <sz val="12"/>
      <color theme="1"/>
      <name val="Calibri"/>
      <family val="2"/>
    </font>
    <font>
      <b/>
      <i/>
      <sz val="12"/>
      <color rgb="FF000000"/>
      <name val="Calibri"/>
      <family val="2"/>
    </font>
    <font>
      <sz val="10"/>
      <color rgb="FF000000"/>
      <name val="Arimo"/>
    </font>
    <font>
      <u/>
      <sz val="10"/>
      <color rgb="FF000000"/>
      <name val="Arial"/>
      <family val="2"/>
    </font>
    <font>
      <sz val="9"/>
      <color rgb="FF333333"/>
      <name val="Open Sans"/>
    </font>
    <font>
      <sz val="11"/>
      <color rgb="FF000000"/>
      <name val="Inconsolata"/>
    </font>
    <font>
      <sz val="10"/>
      <color rgb="FF2A2A2A"/>
      <name val="Arial"/>
      <family val="2"/>
    </font>
    <font>
      <sz val="10"/>
      <color rgb="FF505050"/>
      <name val="Nexusserif"/>
    </font>
    <font>
      <i/>
      <sz val="10"/>
      <color theme="1"/>
      <name val="Arial"/>
      <family val="2"/>
    </font>
    <font>
      <i/>
      <sz val="9"/>
      <color theme="1"/>
      <name val="Arial"/>
      <family val="2"/>
    </font>
    <font>
      <b/>
      <sz val="8"/>
      <color rgb="FFFF0000"/>
      <name val="Arial"/>
      <family val="2"/>
    </font>
    <font>
      <i/>
      <sz val="8"/>
      <color theme="1"/>
      <name val="Arial"/>
      <family val="2"/>
    </font>
    <font>
      <b/>
      <sz val="7"/>
      <color theme="1"/>
      <name val="Arial"/>
      <family val="2"/>
    </font>
    <font>
      <sz val="8"/>
      <color rgb="FFFF0000"/>
      <name val="Arial"/>
      <family val="2"/>
    </font>
    <font>
      <sz val="10"/>
      <color rgb="FF000000"/>
      <name val="Arial"/>
      <family val="2"/>
      <scheme val="minor"/>
    </font>
    <font>
      <sz val="9"/>
      <color indexed="81"/>
      <name val="Tahoma"/>
      <family val="2"/>
    </font>
    <font>
      <b/>
      <sz val="10"/>
      <color rgb="FF000000"/>
      <name val="Arial"/>
      <family val="2"/>
      <scheme val="minor"/>
    </font>
    <font>
      <b/>
      <sz val="9"/>
      <color indexed="81"/>
      <name val="Tahoma"/>
      <family val="2"/>
    </font>
    <font>
      <sz val="10"/>
      <color rgb="FF000000"/>
      <name val="Arial"/>
      <family val="2"/>
      <scheme val="major"/>
    </font>
    <font>
      <b/>
      <sz val="10"/>
      <color theme="1"/>
      <name val="Arial"/>
      <family val="2"/>
      <scheme val="major"/>
    </font>
    <font>
      <b/>
      <sz val="10"/>
      <color rgb="FF000000"/>
      <name val="Arial"/>
      <family val="2"/>
      <scheme val="major"/>
    </font>
    <font>
      <sz val="9"/>
      <color indexed="81"/>
      <name val="Tahoma"/>
    </font>
    <font>
      <b/>
      <sz val="9"/>
      <color indexed="81"/>
      <name val="Tahoma"/>
    </font>
    <font>
      <i/>
      <sz val="8"/>
      <color rgb="FF000000"/>
      <name val="Arial"/>
      <family val="2"/>
      <scheme val="minor"/>
    </font>
    <font>
      <b/>
      <sz val="8"/>
      <color theme="0"/>
      <name val="Arial"/>
      <family val="2"/>
    </font>
    <font>
      <sz val="10"/>
      <color theme="0"/>
      <name val="Arial"/>
      <family val="2"/>
    </font>
    <font>
      <b/>
      <sz val="9"/>
      <color theme="0"/>
      <name val="Arial"/>
      <family val="2"/>
    </font>
    <font>
      <b/>
      <sz val="11"/>
      <color theme="0"/>
      <name val="Arial"/>
      <family val="2"/>
    </font>
  </fonts>
  <fills count="90">
    <fill>
      <patternFill patternType="none"/>
    </fill>
    <fill>
      <patternFill patternType="gray125"/>
    </fill>
    <fill>
      <patternFill patternType="solid">
        <fgColor rgb="FFFFFF00"/>
        <bgColor rgb="FFFFFF00"/>
      </patternFill>
    </fill>
    <fill>
      <patternFill patternType="solid">
        <fgColor rgb="FF00FFFF"/>
        <bgColor rgb="FF00FFFF"/>
      </patternFill>
    </fill>
    <fill>
      <patternFill patternType="solid">
        <fgColor rgb="FFFFFFFF"/>
        <bgColor rgb="FFFFFFFF"/>
      </patternFill>
    </fill>
    <fill>
      <patternFill patternType="solid">
        <fgColor rgb="FFCCCCCC"/>
        <bgColor rgb="FFCCCCCC"/>
      </patternFill>
    </fill>
    <fill>
      <patternFill patternType="solid">
        <fgColor rgb="FF00B0F0"/>
        <bgColor rgb="FF00B0F0"/>
      </patternFill>
    </fill>
    <fill>
      <patternFill patternType="solid">
        <fgColor theme="0"/>
        <bgColor theme="0"/>
      </patternFill>
    </fill>
    <fill>
      <patternFill patternType="solid">
        <fgColor rgb="FFFF0000"/>
        <bgColor rgb="FFFF0000"/>
      </patternFill>
    </fill>
    <fill>
      <patternFill patternType="solid">
        <fgColor rgb="FFF9F9F9"/>
        <bgColor rgb="FFF9F9F9"/>
      </patternFill>
    </fill>
    <fill>
      <patternFill patternType="solid">
        <fgColor rgb="FFFAF6F4"/>
        <bgColor rgb="FFFAF6F4"/>
      </patternFill>
    </fill>
    <fill>
      <patternFill patternType="solid">
        <fgColor rgb="FFEAD1DC"/>
        <bgColor rgb="FFEAD1DC"/>
      </patternFill>
    </fill>
    <fill>
      <patternFill patternType="solid">
        <fgColor rgb="FFFFF2CC"/>
        <bgColor rgb="FFFFF2CC"/>
      </patternFill>
    </fill>
    <fill>
      <patternFill patternType="solid">
        <fgColor rgb="FFB6D7A8"/>
        <bgColor rgb="FFB6D7A8"/>
      </patternFill>
    </fill>
    <fill>
      <patternFill patternType="solid">
        <fgColor rgb="FFD9EAD3"/>
        <bgColor rgb="FFD9EAD3"/>
      </patternFill>
    </fill>
    <fill>
      <patternFill patternType="solid">
        <fgColor rgb="FF4A86E8"/>
        <bgColor rgb="FF4A86E8"/>
      </patternFill>
    </fill>
    <fill>
      <patternFill patternType="solid">
        <fgColor rgb="FFC9DAF8"/>
        <bgColor rgb="FFC9DAF8"/>
      </patternFill>
    </fill>
    <fill>
      <patternFill patternType="solid">
        <fgColor rgb="FFD9D2E9"/>
        <bgColor rgb="FFD9D2E9"/>
      </patternFill>
    </fill>
    <fill>
      <patternFill patternType="solid">
        <fgColor rgb="FFB3CEFA"/>
        <bgColor rgb="FFB3CEFA"/>
      </patternFill>
    </fill>
    <fill>
      <patternFill patternType="solid">
        <fgColor rgb="FF92D050"/>
        <bgColor rgb="FF92D050"/>
      </patternFill>
    </fill>
    <fill>
      <patternFill patternType="solid">
        <fgColor rgb="FFD2F1DA"/>
        <bgColor rgb="FFD2F1DA"/>
      </patternFill>
    </fill>
    <fill>
      <patternFill patternType="solid">
        <fgColor rgb="FFFFC499"/>
        <bgColor rgb="FFFFC499"/>
      </patternFill>
    </fill>
    <fill>
      <patternFill patternType="solid">
        <fgColor rgb="FFA6E3B6"/>
        <bgColor rgb="FFA6E3B6"/>
      </patternFill>
    </fill>
    <fill>
      <patternFill patternType="solid">
        <fgColor rgb="FF6AA84F"/>
        <bgColor rgb="FF6AA84F"/>
      </patternFill>
    </fill>
    <fill>
      <patternFill patternType="solid">
        <fgColor rgb="FF76A5AF"/>
        <bgColor rgb="FF76A5AF"/>
      </patternFill>
    </fill>
    <fill>
      <patternFill patternType="solid">
        <fgColor rgb="FFD5A6BD"/>
        <bgColor rgb="FFD5A6BD"/>
      </patternFill>
    </fill>
    <fill>
      <patternFill patternType="solid">
        <fgColor rgb="FF999999"/>
        <bgColor rgb="FF999999"/>
      </patternFill>
    </fill>
    <fill>
      <patternFill patternType="solid">
        <fgColor rgb="FF666666"/>
        <bgColor rgb="FF666666"/>
      </patternFill>
    </fill>
    <fill>
      <patternFill patternType="solid">
        <fgColor rgb="FF00B050"/>
        <bgColor rgb="FF00B050"/>
      </patternFill>
    </fill>
    <fill>
      <patternFill patternType="solid">
        <fgColor rgb="FF0C5ADB"/>
        <bgColor rgb="FF0C5ADB"/>
      </patternFill>
    </fill>
    <fill>
      <patternFill patternType="solid">
        <fgColor rgb="FFE6B8AF"/>
        <bgColor rgb="FFE6B8AF"/>
      </patternFill>
    </fill>
    <fill>
      <patternFill patternType="solid">
        <fgColor rgb="FFFEF1CC"/>
        <bgColor rgb="FFFEF1CC"/>
      </patternFill>
    </fill>
    <fill>
      <patternFill patternType="solid">
        <fgColor rgb="FFD8D8D8"/>
        <bgColor rgb="FFD8D8D8"/>
      </patternFill>
    </fill>
    <fill>
      <patternFill patternType="solid">
        <fgColor rgb="FFFF9900"/>
        <bgColor rgb="FFFF9900"/>
      </patternFill>
    </fill>
    <fill>
      <patternFill patternType="solid">
        <fgColor rgb="FFC00000"/>
        <bgColor rgb="FFC00000"/>
      </patternFill>
    </fill>
    <fill>
      <patternFill patternType="solid">
        <fgColor rgb="FF7030A0"/>
        <bgColor rgb="FF7030A0"/>
      </patternFill>
    </fill>
    <fill>
      <patternFill patternType="solid">
        <fgColor rgb="FFFFC000"/>
        <bgColor rgb="FFFFC000"/>
      </patternFill>
    </fill>
    <fill>
      <patternFill patternType="solid">
        <fgColor rgb="FFA5A5A5"/>
        <bgColor rgb="FFA5A5A5"/>
      </patternFill>
    </fill>
    <fill>
      <patternFill patternType="solid">
        <fgColor rgb="FFFCD668"/>
        <bgColor rgb="FFFCD668"/>
      </patternFill>
    </fill>
    <fill>
      <patternFill patternType="solid">
        <fgColor rgb="FFFDE49A"/>
        <bgColor rgb="FFFDE49A"/>
      </patternFill>
    </fill>
    <fill>
      <patternFill patternType="solid">
        <fgColor rgb="FF7AD592"/>
        <bgColor rgb="FF7AD592"/>
      </patternFill>
    </fill>
    <fill>
      <patternFill patternType="solid">
        <fgColor rgb="FFFFA766"/>
        <bgColor rgb="FFFFA766"/>
      </patternFill>
    </fill>
    <fill>
      <patternFill patternType="solid">
        <fgColor theme="5"/>
        <bgColor theme="5"/>
      </patternFill>
    </fill>
    <fill>
      <patternFill patternType="solid">
        <fgColor rgb="FF00FF00"/>
        <bgColor rgb="FF00FF00"/>
      </patternFill>
    </fill>
    <fill>
      <patternFill patternType="solid">
        <fgColor rgb="FFF5F7F2"/>
        <bgColor rgb="FFF5F7F2"/>
      </patternFill>
    </fill>
    <fill>
      <patternFill patternType="solid">
        <fgColor rgb="FF9900FF"/>
        <bgColor rgb="FF9900FF"/>
      </patternFill>
    </fill>
    <fill>
      <patternFill patternType="solid">
        <fgColor rgb="FFFF00FF"/>
        <bgColor rgb="FFFF00FF"/>
      </patternFill>
    </fill>
    <fill>
      <patternFill patternType="solid">
        <fgColor rgb="FFEFF2F7"/>
        <bgColor rgb="FFEFF2F7"/>
      </patternFill>
    </fill>
    <fill>
      <patternFill patternType="solid">
        <fgColor rgb="FFFFFF00"/>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rgb="FF00B050"/>
        <bgColor indexed="64"/>
      </patternFill>
    </fill>
    <fill>
      <patternFill patternType="solid">
        <fgColor rgb="FF00B0F0"/>
        <bgColor rgb="FF00FFFF"/>
      </patternFill>
    </fill>
    <fill>
      <patternFill patternType="solid">
        <fgColor rgb="FF00B0F0"/>
        <bgColor indexed="64"/>
      </patternFill>
    </fill>
    <fill>
      <patternFill patternType="solid">
        <fgColor rgb="FF0070C0"/>
        <bgColor indexed="64"/>
      </patternFill>
    </fill>
    <fill>
      <patternFill patternType="solid">
        <fgColor rgb="FFFFFF00"/>
        <bgColor rgb="FF00FFFF"/>
      </patternFill>
    </fill>
    <fill>
      <patternFill patternType="solid">
        <fgColor theme="7" tint="0.39997558519241921"/>
        <bgColor indexed="64"/>
      </patternFill>
    </fill>
    <fill>
      <patternFill patternType="solid">
        <fgColor theme="7" tint="0.39997558519241921"/>
        <bgColor rgb="FFFFFF00"/>
      </patternFill>
    </fill>
    <fill>
      <patternFill patternType="solid">
        <fgColor rgb="FFFFC000"/>
        <bgColor indexed="64"/>
      </patternFill>
    </fill>
    <fill>
      <patternFill patternType="solid">
        <fgColor rgb="FFFF0000"/>
        <bgColor indexed="64"/>
      </patternFill>
    </fill>
    <fill>
      <patternFill patternType="solid">
        <fgColor theme="7"/>
        <bgColor indexed="64"/>
      </patternFill>
    </fill>
    <fill>
      <patternFill patternType="solid">
        <fgColor rgb="FFFFFF00"/>
        <bgColor rgb="FFEAD1DC"/>
      </patternFill>
    </fill>
    <fill>
      <patternFill patternType="solid">
        <fgColor rgb="FFFFFF00"/>
        <bgColor rgb="FFFFF2CC"/>
      </patternFill>
    </fill>
    <fill>
      <patternFill patternType="solid">
        <fgColor theme="4" tint="0.39997558519241921"/>
        <bgColor rgb="FF00B0F0"/>
      </patternFill>
    </fill>
    <fill>
      <patternFill patternType="solid">
        <fgColor theme="0"/>
        <bgColor rgb="FF00B0F0"/>
      </patternFill>
    </fill>
    <fill>
      <patternFill patternType="solid">
        <fgColor theme="2" tint="-0.14999847407452621"/>
        <bgColor rgb="FFD2F1DA"/>
      </patternFill>
    </fill>
    <fill>
      <patternFill patternType="solid">
        <fgColor theme="2" tint="-0.14999847407452621"/>
        <bgColor rgb="FFFFC499"/>
      </patternFill>
    </fill>
    <fill>
      <patternFill patternType="solid">
        <fgColor theme="2" tint="-0.14999847407452621"/>
        <bgColor indexed="64"/>
      </patternFill>
    </fill>
    <fill>
      <patternFill patternType="solid">
        <fgColor theme="2" tint="-0.14999847407452621"/>
        <bgColor rgb="FFFFFF00"/>
      </patternFill>
    </fill>
    <fill>
      <patternFill patternType="solid">
        <fgColor theme="2" tint="-0.14999847407452621"/>
        <bgColor rgb="FF92D050"/>
      </patternFill>
    </fill>
    <fill>
      <patternFill patternType="solid">
        <fgColor theme="2" tint="-0.14999847407452621"/>
        <bgColor rgb="FFB3CEFA"/>
      </patternFill>
    </fill>
    <fill>
      <patternFill patternType="solid">
        <fgColor theme="2" tint="-0.14999847407452621"/>
        <bgColor rgb="FFA6E3B6"/>
      </patternFill>
    </fill>
    <fill>
      <patternFill patternType="solid">
        <fgColor theme="2" tint="-0.14999847407452621"/>
        <bgColor rgb="FF00FFFF"/>
      </patternFill>
    </fill>
    <fill>
      <patternFill patternType="solid">
        <fgColor theme="4" tint="-0.249977111117893"/>
        <bgColor rgb="FFEAD1DC"/>
      </patternFill>
    </fill>
    <fill>
      <patternFill patternType="solid">
        <fgColor theme="4" tint="-0.249977111117893"/>
        <bgColor indexed="64"/>
      </patternFill>
    </fill>
    <fill>
      <patternFill patternType="solid">
        <fgColor theme="2" tint="-0.249977111117893"/>
        <bgColor rgb="FF6AA84F"/>
      </patternFill>
    </fill>
    <fill>
      <patternFill patternType="solid">
        <fgColor theme="2" tint="-0.249977111117893"/>
        <bgColor rgb="FF76A5AF"/>
      </patternFill>
    </fill>
    <fill>
      <patternFill patternType="solid">
        <fgColor theme="2" tint="-0.249977111117893"/>
        <bgColor rgb="FFD5A6BD"/>
      </patternFill>
    </fill>
    <fill>
      <patternFill patternType="solid">
        <fgColor theme="4" tint="-0.249977111117893"/>
        <bgColor rgb="FFFFFF00"/>
      </patternFill>
    </fill>
    <fill>
      <patternFill patternType="solid">
        <fgColor theme="4" tint="-0.249977111117893"/>
        <bgColor rgb="FFB6D7A8"/>
      </patternFill>
    </fill>
    <fill>
      <patternFill patternType="solid">
        <fgColor theme="4" tint="-0.249977111117893"/>
        <bgColor rgb="FFD5A6BD"/>
      </patternFill>
    </fill>
    <fill>
      <patternFill patternType="solid">
        <fgColor theme="4" tint="-0.249977111117893"/>
        <bgColor rgb="FF76A5AF"/>
      </patternFill>
    </fill>
    <fill>
      <patternFill patternType="solid">
        <fgColor theme="4" tint="-0.249977111117893"/>
        <bgColor rgb="FFB3CEFA"/>
      </patternFill>
    </fill>
    <fill>
      <patternFill patternType="solid">
        <fgColor theme="4" tint="-0.249977111117893"/>
        <bgColor rgb="FF6AA84F"/>
      </patternFill>
    </fill>
    <fill>
      <patternFill patternType="solid">
        <fgColor theme="4" tint="-0.249977111117893"/>
        <bgColor rgb="FFA6E3B6"/>
      </patternFill>
    </fill>
    <fill>
      <patternFill patternType="solid">
        <fgColor theme="0" tint="-0.14999847407452621"/>
        <bgColor indexed="64"/>
      </patternFill>
    </fill>
    <fill>
      <patternFill patternType="solid">
        <fgColor theme="6" tint="0.59999389629810485"/>
        <bgColor rgb="FFFFFF00"/>
      </patternFill>
    </fill>
    <fill>
      <patternFill patternType="solid">
        <fgColor theme="6" tint="0.79998168889431442"/>
        <bgColor indexed="64"/>
      </patternFill>
    </fill>
    <fill>
      <patternFill patternType="solid">
        <fgColor theme="2" tint="-0.14999847407452621"/>
        <bgColor theme="0"/>
      </patternFill>
    </fill>
  </fills>
  <borders count="64">
    <border>
      <left/>
      <right/>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right/>
      <top style="medium">
        <color rgb="FF000000"/>
      </top>
      <bottom style="medium">
        <color rgb="FF000000"/>
      </bottom>
      <diagonal/>
    </border>
    <border>
      <left style="medium">
        <color rgb="FF000000"/>
      </left>
      <right style="thin">
        <color rgb="FF000000"/>
      </right>
      <top/>
      <bottom/>
      <diagonal/>
    </border>
    <border>
      <left/>
      <right style="thin">
        <color rgb="FF000000"/>
      </right>
      <top/>
      <bottom/>
      <diagonal/>
    </border>
    <border>
      <left/>
      <right style="thin">
        <color rgb="FF000000"/>
      </right>
      <top/>
      <bottom style="thin">
        <color rgb="FF000000"/>
      </bottom>
      <diagonal/>
    </border>
    <border>
      <left/>
      <right style="medium">
        <color rgb="FF000000"/>
      </right>
      <top/>
      <bottom style="thin">
        <color rgb="FF000000"/>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medium">
        <color rgb="FF000000"/>
      </left>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bottom/>
      <diagonal/>
    </border>
    <border>
      <left style="thin">
        <color rgb="FF000000"/>
      </left>
      <right style="thin">
        <color rgb="FF000000"/>
      </right>
      <top/>
      <bottom/>
      <diagonal/>
    </border>
    <border>
      <left style="thin">
        <color rgb="FF000000"/>
      </left>
      <right/>
      <top style="thin">
        <color rgb="FF000000"/>
      </top>
      <bottom/>
      <diagonal/>
    </border>
    <border>
      <left style="thin">
        <color indexed="64"/>
      </left>
      <right/>
      <top style="thin">
        <color indexed="64"/>
      </top>
      <bottom style="thin">
        <color rgb="FF000000"/>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rgb="FF000000"/>
      </bottom>
      <diagonal/>
    </border>
    <border>
      <left/>
      <right/>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rgb="FF000000"/>
      </left>
      <right/>
      <top/>
      <bottom/>
      <diagonal/>
    </border>
    <border>
      <left style="thin">
        <color rgb="FF000000"/>
      </left>
      <right/>
      <top/>
      <bottom style="thin">
        <color rgb="FF000000"/>
      </bottom>
      <diagonal/>
    </border>
    <border>
      <left/>
      <right style="medium">
        <color indexed="64"/>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style="thin">
        <color indexed="64"/>
      </right>
      <top/>
      <bottom style="medium">
        <color indexed="64"/>
      </bottom>
      <diagonal/>
    </border>
  </borders>
  <cellStyleXfs count="1">
    <xf numFmtId="0" fontId="0" fillId="0" borderId="0"/>
  </cellStyleXfs>
  <cellXfs count="615">
    <xf numFmtId="0" fontId="0" fillId="0" borderId="0" xfId="0"/>
    <xf numFmtId="0" fontId="2" fillId="0" borderId="0" xfId="0" applyFont="1" applyAlignment="1">
      <alignment horizontal="center" vertical="center"/>
    </xf>
    <xf numFmtId="0" fontId="4" fillId="2" borderId="0" xfId="0" applyFont="1" applyFill="1" applyAlignment="1">
      <alignment horizontal="center" vertical="center" wrapText="1"/>
    </xf>
    <xf numFmtId="0" fontId="4" fillId="0" borderId="0" xfId="0" applyFont="1" applyAlignment="1">
      <alignment horizontal="center" vertical="center" wrapText="1"/>
    </xf>
    <xf numFmtId="0" fontId="4" fillId="0" borderId="9" xfId="0" applyFont="1" applyBorder="1" applyAlignment="1">
      <alignment horizontal="center" vertical="center" wrapText="1"/>
    </xf>
    <xf numFmtId="0" fontId="5" fillId="0" borderId="0" xfId="0" applyFont="1" applyAlignment="1">
      <alignment horizontal="center" vertical="center" wrapText="1"/>
    </xf>
    <xf numFmtId="0" fontId="5" fillId="0" borderId="10" xfId="0" applyFont="1" applyBorder="1" applyAlignment="1">
      <alignment horizontal="center" vertical="center" wrapText="1"/>
    </xf>
    <xf numFmtId="0" fontId="6" fillId="0" borderId="10" xfId="0" applyFont="1" applyBorder="1" applyAlignment="1">
      <alignment horizontal="center" vertical="center" wrapText="1"/>
    </xf>
    <xf numFmtId="0" fontId="5" fillId="0" borderId="10" xfId="0" applyFont="1" applyBorder="1" applyAlignment="1">
      <alignment horizontal="center" vertical="center"/>
    </xf>
    <xf numFmtId="0" fontId="4" fillId="0" borderId="0" xfId="0" applyFont="1" applyAlignment="1">
      <alignment horizontal="center" vertical="center"/>
    </xf>
    <xf numFmtId="0" fontId="4" fillId="0" borderId="9" xfId="0" applyFont="1" applyBorder="1" applyAlignment="1">
      <alignment horizontal="center" vertical="center"/>
    </xf>
    <xf numFmtId="0" fontId="3" fillId="0" borderId="0" xfId="0" applyFont="1" applyAlignment="1">
      <alignment horizontal="center" vertical="center"/>
    </xf>
    <xf numFmtId="0" fontId="3" fillId="0" borderId="9" xfId="0" applyFont="1" applyBorder="1" applyAlignment="1">
      <alignment horizontal="center" vertical="center"/>
    </xf>
    <xf numFmtId="0" fontId="5" fillId="3" borderId="11" xfId="0" applyFont="1" applyFill="1" applyBorder="1" applyAlignment="1">
      <alignment horizontal="center" vertical="center" wrapText="1"/>
    </xf>
    <xf numFmtId="0" fontId="7" fillId="4" borderId="10" xfId="0" applyFont="1" applyFill="1" applyBorder="1" applyAlignment="1">
      <alignment horizontal="center" vertical="center" wrapText="1"/>
    </xf>
    <xf numFmtId="0" fontId="8" fillId="4" borderId="10"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6" fillId="0" borderId="10" xfId="0" applyFont="1" applyBorder="1" applyAlignment="1">
      <alignment vertical="center" wrapText="1"/>
    </xf>
    <xf numFmtId="0" fontId="9" fillId="0" borderId="0" xfId="0" applyFont="1" applyAlignment="1">
      <alignment vertical="center" wrapText="1"/>
    </xf>
    <xf numFmtId="0" fontId="9" fillId="0" borderId="10" xfId="0" applyFont="1" applyBorder="1" applyAlignment="1">
      <alignment horizontal="center" vertical="center" wrapText="1"/>
    </xf>
    <xf numFmtId="0" fontId="5" fillId="3" borderId="11" xfId="0" applyFont="1" applyFill="1" applyBorder="1" applyAlignment="1">
      <alignment horizontal="center" vertical="center"/>
    </xf>
    <xf numFmtId="0" fontId="6" fillId="0" borderId="10" xfId="0" applyFont="1" applyBorder="1" applyAlignment="1">
      <alignment horizontal="center" vertical="center"/>
    </xf>
    <xf numFmtId="0" fontId="6" fillId="5" borderId="10" xfId="0" applyFont="1" applyFill="1" applyBorder="1" applyAlignment="1">
      <alignment horizontal="center" vertical="center" wrapText="1"/>
    </xf>
    <xf numFmtId="0" fontId="5" fillId="5" borderId="10"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10" fillId="0" borderId="10" xfId="0" applyFont="1" applyBorder="1" applyAlignment="1">
      <alignment horizontal="center" vertical="center" wrapText="1"/>
    </xf>
    <xf numFmtId="0" fontId="11" fillId="4" borderId="0" xfId="0" applyFont="1" applyFill="1" applyAlignment="1">
      <alignment horizontal="center" vertical="center" wrapText="1"/>
    </xf>
    <xf numFmtId="0" fontId="11" fillId="4" borderId="11" xfId="0" applyFont="1" applyFill="1" applyBorder="1" applyAlignment="1">
      <alignment horizontal="center" vertical="center" wrapText="1"/>
    </xf>
    <xf numFmtId="0" fontId="5" fillId="6" borderId="11" xfId="0" applyFont="1" applyFill="1" applyBorder="1" applyAlignment="1">
      <alignment horizontal="center" vertical="center"/>
    </xf>
    <xf numFmtId="0" fontId="6" fillId="0" borderId="10" xfId="0" applyFont="1" applyBorder="1" applyAlignment="1">
      <alignment horizontal="left" vertical="center" wrapText="1"/>
    </xf>
    <xf numFmtId="0" fontId="9" fillId="6" borderId="10" xfId="0" applyFont="1" applyFill="1" applyBorder="1" applyAlignment="1">
      <alignment horizontal="center" vertical="center" wrapText="1"/>
    </xf>
    <xf numFmtId="0" fontId="5" fillId="7" borderId="11" xfId="0" applyFont="1" applyFill="1" applyBorder="1" applyAlignment="1">
      <alignment horizontal="center" vertical="center" wrapText="1"/>
    </xf>
    <xf numFmtId="0" fontId="5" fillId="8" borderId="11" xfId="0" applyFont="1" applyFill="1" applyBorder="1" applyAlignment="1">
      <alignment horizontal="center" vertical="center" wrapText="1"/>
    </xf>
    <xf numFmtId="0" fontId="6" fillId="0" borderId="0" xfId="0" applyFont="1" applyAlignment="1">
      <alignment horizontal="center" vertical="center" wrapText="1"/>
    </xf>
    <xf numFmtId="0" fontId="12" fillId="9" borderId="10" xfId="0" applyFont="1" applyFill="1" applyBorder="1" applyAlignment="1">
      <alignment horizontal="center" vertical="center" wrapText="1"/>
    </xf>
    <xf numFmtId="0" fontId="12" fillId="9" borderId="11" xfId="0" applyFont="1" applyFill="1" applyBorder="1" applyAlignment="1">
      <alignment horizontal="center" vertical="center" wrapText="1"/>
    </xf>
    <xf numFmtId="0" fontId="13" fillId="4" borderId="0" xfId="0" applyFont="1" applyFill="1" applyAlignment="1">
      <alignment horizontal="center" vertical="center"/>
    </xf>
    <xf numFmtId="0" fontId="13" fillId="4" borderId="11" xfId="0" applyFont="1" applyFill="1" applyBorder="1" applyAlignment="1">
      <alignment horizontal="center" vertical="center"/>
    </xf>
    <xf numFmtId="0" fontId="14" fillId="0" borderId="10" xfId="0" applyFont="1" applyBorder="1" applyAlignment="1">
      <alignment horizontal="center" vertical="center" wrapText="1"/>
    </xf>
    <xf numFmtId="0" fontId="5" fillId="0" borderId="10" xfId="0" applyFont="1" applyBorder="1" applyAlignment="1">
      <alignment vertical="center" wrapText="1"/>
    </xf>
    <xf numFmtId="0" fontId="15" fillId="6" borderId="11" xfId="0" applyFont="1" applyFill="1" applyBorder="1" applyAlignment="1">
      <alignment horizontal="center" vertical="center" wrapText="1"/>
    </xf>
    <xf numFmtId="0" fontId="16" fillId="4" borderId="10" xfId="0" applyFont="1" applyFill="1" applyBorder="1" applyAlignment="1">
      <alignment horizontal="center" vertical="center"/>
    </xf>
    <xf numFmtId="0" fontId="14" fillId="4" borderId="10"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7" fillId="0" borderId="0" xfId="0" applyFont="1" applyAlignment="1">
      <alignment horizontal="center" vertical="center" wrapText="1"/>
    </xf>
    <xf numFmtId="0" fontId="6" fillId="0" borderId="12" xfId="0" applyFont="1" applyBorder="1" applyAlignment="1">
      <alignment horizontal="center" vertical="center" wrapText="1"/>
    </xf>
    <xf numFmtId="0" fontId="18" fillId="10" borderId="10" xfId="0" applyFont="1" applyFill="1" applyBorder="1" applyAlignment="1">
      <alignment horizontal="center" vertical="center" wrapText="1"/>
    </xf>
    <xf numFmtId="0" fontId="19" fillId="0" borderId="10" xfId="0" applyFont="1" applyBorder="1" applyAlignment="1">
      <alignment horizontal="center" vertical="center" wrapText="1"/>
    </xf>
    <xf numFmtId="0" fontId="6" fillId="0" borderId="13" xfId="0" applyFont="1" applyBorder="1" applyAlignment="1">
      <alignment horizontal="center" vertical="center" wrapText="1"/>
    </xf>
    <xf numFmtId="0" fontId="15" fillId="2" borderId="11" xfId="0" applyFont="1" applyFill="1" applyBorder="1" applyAlignment="1">
      <alignment horizontal="center" vertical="center" wrapText="1"/>
    </xf>
    <xf numFmtId="0" fontId="15" fillId="0" borderId="0" xfId="0" applyFont="1" applyAlignment="1">
      <alignment horizontal="center" vertical="center" wrapText="1"/>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15" fillId="0" borderId="0" xfId="0" applyFont="1"/>
    <xf numFmtId="0" fontId="4" fillId="8" borderId="7" xfId="0" applyFont="1" applyFill="1" applyBorder="1" applyAlignment="1">
      <alignment horizontal="center" vertical="center"/>
    </xf>
    <xf numFmtId="0" fontId="4" fillId="8" borderId="8" xfId="0" applyFont="1" applyFill="1" applyBorder="1" applyAlignment="1">
      <alignment horizontal="center" vertical="center" wrapText="1"/>
    </xf>
    <xf numFmtId="0" fontId="4" fillId="0" borderId="7" xfId="0" applyFont="1" applyBorder="1" applyAlignment="1">
      <alignment horizontal="center" vertical="center"/>
    </xf>
    <xf numFmtId="0" fontId="20" fillId="4" borderId="0" xfId="0" applyFont="1" applyFill="1" applyAlignment="1">
      <alignment horizontal="center" vertical="center"/>
    </xf>
    <xf numFmtId="0" fontId="20" fillId="4" borderId="0" xfId="0" applyFont="1" applyFill="1" applyAlignment="1">
      <alignment horizontal="center" vertical="center" wrapText="1"/>
    </xf>
    <xf numFmtId="0" fontId="5" fillId="0" borderId="14" xfId="0" applyFont="1" applyBorder="1" applyAlignment="1">
      <alignment horizontal="center" vertical="center" wrapText="1"/>
    </xf>
    <xf numFmtId="0" fontId="4" fillId="11" borderId="0" xfId="0" applyFont="1" applyFill="1" applyAlignment="1">
      <alignment horizontal="center" vertical="center" wrapText="1"/>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wrapText="1"/>
    </xf>
    <xf numFmtId="0" fontId="4" fillId="0" borderId="17" xfId="0" applyFont="1" applyBorder="1" applyAlignment="1">
      <alignment horizontal="center" vertical="center"/>
    </xf>
    <xf numFmtId="0" fontId="21" fillId="0" borderId="0" xfId="0" applyFont="1"/>
    <xf numFmtId="0" fontId="9" fillId="0" borderId="0" xfId="0" applyFont="1"/>
    <xf numFmtId="0" fontId="22" fillId="0" borderId="0" xfId="0" applyFont="1"/>
    <xf numFmtId="0" fontId="21" fillId="13" borderId="11" xfId="0" applyFont="1" applyFill="1" applyBorder="1" applyAlignment="1">
      <alignment horizontal="center"/>
    </xf>
    <xf numFmtId="0" fontId="21" fillId="15" borderId="11" xfId="0" applyFont="1" applyFill="1" applyBorder="1"/>
    <xf numFmtId="0" fontId="21" fillId="16" borderId="11" xfId="0" applyFont="1" applyFill="1" applyBorder="1" applyAlignment="1">
      <alignment horizontal="center"/>
    </xf>
    <xf numFmtId="0" fontId="24" fillId="0" borderId="0" xfId="0" applyFont="1"/>
    <xf numFmtId="0" fontId="24" fillId="0" borderId="10" xfId="0" applyFont="1" applyBorder="1" applyAlignment="1">
      <alignment horizontal="center" vertical="center" wrapText="1"/>
    </xf>
    <xf numFmtId="0" fontId="24" fillId="0" borderId="10" xfId="0" applyFont="1" applyBorder="1"/>
    <xf numFmtId="0" fontId="22" fillId="0" borderId="10" xfId="0" applyFont="1" applyBorder="1"/>
    <xf numFmtId="0" fontId="24" fillId="0" borderId="10" xfId="0" applyFont="1" applyBorder="1" applyAlignment="1">
      <alignment horizontal="center"/>
    </xf>
    <xf numFmtId="0" fontId="24" fillId="7" borderId="10" xfId="0" applyFont="1" applyFill="1" applyBorder="1"/>
    <xf numFmtId="0" fontId="24" fillId="18" borderId="10" xfId="0" applyFont="1" applyFill="1" applyBorder="1"/>
    <xf numFmtId="0" fontId="24" fillId="6" borderId="10" xfId="0" applyFont="1" applyFill="1" applyBorder="1"/>
    <xf numFmtId="0" fontId="24" fillId="2" borderId="10" xfId="0" applyFont="1" applyFill="1" applyBorder="1"/>
    <xf numFmtId="0" fontId="24" fillId="19" borderId="10" xfId="0" applyFont="1" applyFill="1" applyBorder="1" applyAlignment="1">
      <alignment horizontal="center" vertical="center"/>
    </xf>
    <xf numFmtId="0" fontId="24" fillId="19" borderId="10" xfId="0" applyFont="1" applyFill="1" applyBorder="1"/>
    <xf numFmtId="0" fontId="24" fillId="20" borderId="10" xfId="0" applyFont="1" applyFill="1" applyBorder="1"/>
    <xf numFmtId="0" fontId="24" fillId="21" borderId="10" xfId="0" applyFont="1" applyFill="1" applyBorder="1"/>
    <xf numFmtId="0" fontId="24" fillId="0" borderId="10" xfId="0" applyFont="1" applyBorder="1" applyAlignment="1">
      <alignment wrapText="1"/>
    </xf>
    <xf numFmtId="0" fontId="24" fillId="2" borderId="27" xfId="0" applyFont="1" applyFill="1" applyBorder="1"/>
    <xf numFmtId="0" fontId="24" fillId="2" borderId="27" xfId="0" applyFont="1" applyFill="1" applyBorder="1" applyAlignment="1">
      <alignment wrapText="1"/>
    </xf>
    <xf numFmtId="0" fontId="24" fillId="0" borderId="13" xfId="0" applyFont="1" applyBorder="1" applyAlignment="1">
      <alignment vertical="center"/>
    </xf>
    <xf numFmtId="0" fontId="24" fillId="22" borderId="27" xfId="0" applyFont="1" applyFill="1" applyBorder="1" applyAlignment="1">
      <alignment vertical="center"/>
    </xf>
    <xf numFmtId="0" fontId="24" fillId="22" borderId="27" xfId="0" applyFont="1" applyFill="1" applyBorder="1"/>
    <xf numFmtId="0" fontId="24" fillId="3" borderId="27" xfId="0" applyFont="1" applyFill="1" applyBorder="1" applyAlignment="1">
      <alignment wrapText="1"/>
    </xf>
    <xf numFmtId="0" fontId="25" fillId="3" borderId="27" xfId="0" applyFont="1" applyFill="1" applyBorder="1"/>
    <xf numFmtId="0" fontId="24" fillId="0" borderId="13" xfId="0" applyFont="1" applyBorder="1"/>
    <xf numFmtId="0" fontId="24" fillId="0" borderId="13" xfId="0" applyFont="1" applyBorder="1" applyAlignment="1">
      <alignment horizontal="left" vertical="center" wrapText="1"/>
    </xf>
    <xf numFmtId="0" fontId="24" fillId="0" borderId="13" xfId="0" applyFont="1" applyBorder="1" applyAlignment="1">
      <alignment horizontal="left" vertical="center"/>
    </xf>
    <xf numFmtId="0" fontId="24" fillId="23" borderId="10" xfId="0" applyFont="1" applyFill="1" applyBorder="1" applyAlignment="1">
      <alignment vertical="center"/>
    </xf>
    <xf numFmtId="0" fontId="24" fillId="23" borderId="10" xfId="0" applyFont="1" applyFill="1" applyBorder="1"/>
    <xf numFmtId="0" fontId="24" fillId="24" borderId="10" xfId="0" applyFont="1" applyFill="1" applyBorder="1" applyAlignment="1">
      <alignment vertical="center"/>
    </xf>
    <xf numFmtId="0" fontId="24" fillId="24" borderId="10" xfId="0" applyFont="1" applyFill="1" applyBorder="1"/>
    <xf numFmtId="0" fontId="24" fillId="25" borderId="10" xfId="0" applyFont="1" applyFill="1" applyBorder="1" applyAlignment="1">
      <alignment vertical="center"/>
    </xf>
    <xf numFmtId="0" fontId="24" fillId="25" borderId="10" xfId="0" applyFont="1" applyFill="1" applyBorder="1"/>
    <xf numFmtId="0" fontId="24" fillId="13" borderId="10" xfId="0" applyFont="1" applyFill="1" applyBorder="1"/>
    <xf numFmtId="0" fontId="24" fillId="22" borderId="10" xfId="0" applyFont="1" applyFill="1" applyBorder="1"/>
    <xf numFmtId="0" fontId="5" fillId="3" borderId="10" xfId="0" applyFont="1" applyFill="1" applyBorder="1" applyAlignment="1">
      <alignment horizontal="center" vertical="center" wrapText="1"/>
    </xf>
    <xf numFmtId="0" fontId="9" fillId="2" borderId="10"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0" borderId="10" xfId="0" applyFont="1" applyBorder="1"/>
    <xf numFmtId="0" fontId="5" fillId="26" borderId="10" xfId="0" applyFont="1" applyFill="1" applyBorder="1" applyAlignment="1">
      <alignment horizontal="center" vertical="center" wrapText="1"/>
    </xf>
    <xf numFmtId="0" fontId="5" fillId="4" borderId="10" xfId="0" applyFont="1" applyFill="1" applyBorder="1" applyAlignment="1">
      <alignment horizontal="center" vertical="center" wrapText="1"/>
    </xf>
    <xf numFmtId="0" fontId="26" fillId="0" borderId="10" xfId="0" applyFont="1" applyBorder="1" applyAlignment="1">
      <alignment horizontal="center" vertical="center" wrapText="1"/>
    </xf>
    <xf numFmtId="0" fontId="6" fillId="0" borderId="0" xfId="0" applyFont="1"/>
    <xf numFmtId="0" fontId="9" fillId="3" borderId="10" xfId="0" applyFont="1" applyFill="1" applyBorder="1" applyAlignment="1">
      <alignment horizontal="center" vertical="center" wrapText="1"/>
    </xf>
    <xf numFmtId="0" fontId="5" fillId="6" borderId="10" xfId="0" applyFont="1" applyFill="1" applyBorder="1" applyAlignment="1">
      <alignment horizontal="center" vertical="center" wrapText="1"/>
    </xf>
    <xf numFmtId="0" fontId="5" fillId="27" borderId="10" xfId="0" applyFont="1" applyFill="1" applyBorder="1" applyAlignment="1">
      <alignment horizontal="center" vertical="center" wrapText="1"/>
    </xf>
    <xf numFmtId="0" fontId="27" fillId="0" borderId="10" xfId="0" applyFont="1" applyBorder="1" applyAlignment="1">
      <alignment horizontal="center" vertical="center" wrapText="1"/>
    </xf>
    <xf numFmtId="0" fontId="28" fillId="4" borderId="10" xfId="0" applyFont="1" applyFill="1" applyBorder="1" applyAlignment="1">
      <alignment horizontal="center" vertical="center" wrapText="1"/>
    </xf>
    <xf numFmtId="0" fontId="6" fillId="0" borderId="10" xfId="0" applyFont="1" applyBorder="1" applyAlignment="1">
      <alignment vertical="center"/>
    </xf>
    <xf numFmtId="0" fontId="29" fillId="0" borderId="10" xfId="0" applyFont="1" applyBorder="1" applyAlignment="1">
      <alignment vertical="center" wrapText="1"/>
    </xf>
    <xf numFmtId="0" fontId="6" fillId="0" borderId="0" xfId="0" applyFont="1" applyAlignment="1">
      <alignment vertical="top"/>
    </xf>
    <xf numFmtId="0" fontId="8" fillId="4" borderId="10" xfId="0" applyFont="1" applyFill="1" applyBorder="1" applyAlignment="1">
      <alignment horizontal="center" vertical="center"/>
    </xf>
    <xf numFmtId="0" fontId="5" fillId="4" borderId="10" xfId="0" applyFont="1" applyFill="1" applyBorder="1" applyAlignment="1">
      <alignment vertical="center" wrapText="1"/>
    </xf>
    <xf numFmtId="0" fontId="9" fillId="4" borderId="10" xfId="0" applyFont="1" applyFill="1" applyBorder="1" applyAlignment="1">
      <alignment horizontal="center" vertical="center"/>
    </xf>
    <xf numFmtId="0" fontId="30" fillId="0" borderId="0" xfId="0" applyFont="1" applyAlignment="1">
      <alignment vertical="center" wrapText="1"/>
    </xf>
    <xf numFmtId="0" fontId="31" fillId="0" borderId="0" xfId="0" applyFont="1" applyAlignment="1">
      <alignment horizontal="center" vertical="center" wrapText="1"/>
    </xf>
    <xf numFmtId="0" fontId="5" fillId="0" borderId="12" xfId="0" applyFont="1" applyBorder="1" applyAlignment="1">
      <alignment horizontal="center" vertical="center" wrapText="1"/>
    </xf>
    <xf numFmtId="0" fontId="5" fillId="8" borderId="10" xfId="0" applyFont="1" applyFill="1" applyBorder="1" applyAlignment="1">
      <alignment horizontal="center" vertical="center" wrapText="1"/>
    </xf>
    <xf numFmtId="0" fontId="28" fillId="4" borderId="11" xfId="0" applyFont="1" applyFill="1" applyBorder="1" applyAlignment="1">
      <alignment vertical="center" wrapText="1"/>
    </xf>
    <xf numFmtId="0" fontId="5" fillId="0" borderId="21" xfId="0" applyFont="1" applyBorder="1" applyAlignment="1">
      <alignment horizontal="center" vertical="center" wrapText="1"/>
    </xf>
    <xf numFmtId="0" fontId="32" fillId="4" borderId="11" xfId="0" applyFont="1" applyFill="1" applyBorder="1" applyAlignment="1">
      <alignment vertical="center" wrapText="1"/>
    </xf>
    <xf numFmtId="0" fontId="9" fillId="4" borderId="10" xfId="0" applyFont="1" applyFill="1" applyBorder="1" applyAlignment="1">
      <alignment vertical="center" wrapText="1"/>
    </xf>
    <xf numFmtId="0" fontId="5" fillId="0" borderId="13" xfId="0" applyFont="1" applyBorder="1" applyAlignment="1">
      <alignment horizontal="center" vertical="center" wrapText="1"/>
    </xf>
    <xf numFmtId="0" fontId="33" fillId="0" borderId="0" xfId="0" applyFont="1" applyAlignment="1">
      <alignment vertical="center"/>
    </xf>
    <xf numFmtId="0" fontId="9" fillId="4" borderId="11" xfId="0" applyFont="1" applyFill="1" applyBorder="1" applyAlignment="1">
      <alignment vertical="center" wrapText="1"/>
    </xf>
    <xf numFmtId="0" fontId="34" fillId="0" borderId="10" xfId="0" applyFont="1" applyBorder="1" applyAlignment="1">
      <alignment horizontal="center" vertical="center"/>
    </xf>
    <xf numFmtId="0" fontId="35" fillId="0" borderId="0" xfId="0" applyFont="1"/>
    <xf numFmtId="0" fontId="5" fillId="4" borderId="11" xfId="0" applyFont="1" applyFill="1" applyBorder="1" applyAlignment="1">
      <alignment vertical="center" wrapText="1"/>
    </xf>
    <xf numFmtId="0" fontId="36" fillId="4" borderId="11" xfId="0" applyFont="1" applyFill="1" applyBorder="1" applyAlignment="1">
      <alignment vertical="center" wrapText="1"/>
    </xf>
    <xf numFmtId="0" fontId="6" fillId="0" borderId="0" xfId="0" applyFont="1" applyAlignment="1">
      <alignment horizontal="center" vertical="center"/>
    </xf>
    <xf numFmtId="0" fontId="9" fillId="0" borderId="0" xfId="0" applyFont="1" applyAlignment="1">
      <alignment horizontal="center" vertical="center" wrapText="1"/>
    </xf>
    <xf numFmtId="0" fontId="5" fillId="0" borderId="0" xfId="0" applyFont="1" applyAlignment="1">
      <alignment vertical="center" wrapText="1"/>
    </xf>
    <xf numFmtId="0" fontId="5" fillId="0" borderId="28" xfId="0" applyFont="1" applyBorder="1" applyAlignment="1">
      <alignment horizontal="center" vertical="center" wrapText="1"/>
    </xf>
    <xf numFmtId="0" fontId="5" fillId="4" borderId="11" xfId="0" applyFont="1" applyFill="1" applyBorder="1" applyAlignment="1">
      <alignment horizontal="center" vertical="center" wrapText="1"/>
    </xf>
    <xf numFmtId="0" fontId="5" fillId="0" borderId="29" xfId="0" applyFont="1" applyBorder="1" applyAlignment="1">
      <alignment horizontal="center" vertical="center" wrapText="1"/>
    </xf>
    <xf numFmtId="0" fontId="6" fillId="2" borderId="10" xfId="0" applyFont="1" applyFill="1" applyBorder="1"/>
    <xf numFmtId="0" fontId="9" fillId="11" borderId="10" xfId="0" applyFont="1" applyFill="1" applyBorder="1" applyAlignment="1">
      <alignment horizontal="center" vertical="center" wrapText="1"/>
    </xf>
    <xf numFmtId="0" fontId="37" fillId="0" borderId="10" xfId="0" applyFont="1" applyBorder="1" applyAlignment="1">
      <alignment horizontal="center" vertical="center" wrapText="1"/>
    </xf>
    <xf numFmtId="0" fontId="6" fillId="2" borderId="10" xfId="0" applyFont="1" applyFill="1" applyBorder="1" applyAlignment="1">
      <alignment horizontal="center" vertical="center" wrapText="1"/>
    </xf>
    <xf numFmtId="0" fontId="6" fillId="4" borderId="10" xfId="0" applyFont="1" applyFill="1" applyBorder="1" applyAlignment="1">
      <alignment horizontal="center" vertical="center" wrapText="1"/>
    </xf>
    <xf numFmtId="0" fontId="9" fillId="3" borderId="10" xfId="0" applyFont="1" applyFill="1" applyBorder="1" applyAlignment="1">
      <alignment horizontal="center" vertical="center"/>
    </xf>
    <xf numFmtId="0" fontId="8" fillId="4" borderId="11" xfId="0" applyFont="1" applyFill="1" applyBorder="1" applyAlignment="1">
      <alignment vertical="center" wrapText="1"/>
    </xf>
    <xf numFmtId="0" fontId="9" fillId="3" borderId="11" xfId="0" applyFont="1" applyFill="1" applyBorder="1" applyAlignment="1">
      <alignment horizontal="center" vertical="center" wrapText="1"/>
    </xf>
    <xf numFmtId="0" fontId="6" fillId="5" borderId="11" xfId="0" applyFont="1" applyFill="1" applyBorder="1" applyAlignment="1">
      <alignment horizontal="center" vertical="center" wrapText="1"/>
    </xf>
    <xf numFmtId="0" fontId="6" fillId="6" borderId="10" xfId="0" applyFont="1" applyFill="1" applyBorder="1" applyAlignment="1">
      <alignment horizontal="center" vertical="center" wrapText="1"/>
    </xf>
    <xf numFmtId="0" fontId="38" fillId="0" borderId="0" xfId="0" applyFont="1" applyAlignment="1">
      <alignment vertical="center" wrapText="1"/>
    </xf>
    <xf numFmtId="0" fontId="39" fillId="0" borderId="10" xfId="0" applyFont="1" applyBorder="1" applyAlignment="1">
      <alignment vertical="center" wrapText="1"/>
    </xf>
    <xf numFmtId="0" fontId="40" fillId="0" borderId="10" xfId="0" applyFont="1" applyBorder="1" applyAlignment="1">
      <alignment horizontal="center" vertical="center" wrapText="1"/>
    </xf>
    <xf numFmtId="0" fontId="14" fillId="4" borderId="11" xfId="0" applyFont="1" applyFill="1" applyBorder="1" applyAlignment="1">
      <alignment horizontal="center" vertical="center"/>
    </xf>
    <xf numFmtId="0" fontId="6" fillId="9" borderId="10" xfId="0" applyFont="1" applyFill="1" applyBorder="1" applyAlignment="1">
      <alignment horizontal="center" vertical="center" wrapText="1"/>
    </xf>
    <xf numFmtId="0" fontId="6" fillId="28" borderId="10" xfId="0" applyFont="1" applyFill="1" applyBorder="1" applyAlignment="1">
      <alignment horizontal="center" vertical="center" wrapText="1"/>
    </xf>
    <xf numFmtId="0" fontId="9" fillId="6" borderId="10" xfId="0" applyFont="1" applyFill="1" applyBorder="1" applyAlignment="1">
      <alignment horizontal="center" vertical="center"/>
    </xf>
    <xf numFmtId="0" fontId="6" fillId="6" borderId="10" xfId="0" applyFont="1" applyFill="1" applyBorder="1" applyAlignment="1">
      <alignment horizontal="center" vertical="center"/>
    </xf>
    <xf numFmtId="0" fontId="6" fillId="28" borderId="10" xfId="0" applyFont="1" applyFill="1" applyBorder="1" applyAlignment="1">
      <alignment horizontal="center" vertical="center"/>
    </xf>
    <xf numFmtId="0" fontId="5" fillId="0" borderId="10" xfId="0" applyFont="1" applyBorder="1" applyAlignment="1">
      <alignment horizontal="left" vertical="center" wrapText="1"/>
    </xf>
    <xf numFmtId="0" fontId="6" fillId="0" borderId="0" xfId="0" applyFont="1" applyAlignment="1">
      <alignment horizontal="left" vertical="center" wrapText="1"/>
    </xf>
    <xf numFmtId="0" fontId="6" fillId="29" borderId="10" xfId="0" applyFont="1" applyFill="1" applyBorder="1" applyAlignment="1">
      <alignment horizontal="center" vertical="center"/>
    </xf>
    <xf numFmtId="0" fontId="6" fillId="6" borderId="10" xfId="0" applyFont="1" applyFill="1" applyBorder="1"/>
    <xf numFmtId="0" fontId="6" fillId="7" borderId="10" xfId="0" applyFont="1" applyFill="1" applyBorder="1" applyAlignment="1">
      <alignment horizontal="center" vertical="center" wrapText="1"/>
    </xf>
    <xf numFmtId="0" fontId="9" fillId="8" borderId="10" xfId="0" applyFont="1" applyFill="1" applyBorder="1" applyAlignment="1">
      <alignment horizontal="center" vertical="center" wrapText="1"/>
    </xf>
    <xf numFmtId="0" fontId="12" fillId="9" borderId="10" xfId="0" applyFont="1" applyFill="1" applyBorder="1" applyAlignment="1">
      <alignment horizontal="center" vertical="center"/>
    </xf>
    <xf numFmtId="0" fontId="12" fillId="9" borderId="11" xfId="0" applyFont="1" applyFill="1" applyBorder="1" applyAlignment="1">
      <alignment horizontal="center" vertical="center"/>
    </xf>
    <xf numFmtId="0" fontId="6" fillId="6" borderId="30" xfId="0" applyFont="1" applyFill="1" applyBorder="1" applyAlignment="1">
      <alignment horizontal="center" vertical="center" wrapText="1"/>
    </xf>
    <xf numFmtId="0" fontId="6" fillId="0" borderId="21" xfId="0" applyFont="1" applyBorder="1" applyAlignment="1">
      <alignment horizontal="center" vertical="center" wrapText="1"/>
    </xf>
    <xf numFmtId="0" fontId="6" fillId="0" borderId="29" xfId="0" applyFont="1" applyBorder="1" applyAlignment="1">
      <alignment horizontal="center" vertical="center" wrapText="1"/>
    </xf>
    <xf numFmtId="0" fontId="14" fillId="0" borderId="10" xfId="0" applyFont="1" applyBorder="1"/>
    <xf numFmtId="0" fontId="6" fillId="6" borderId="10" xfId="0" applyFont="1" applyFill="1" applyBorder="1" applyAlignment="1">
      <alignment vertical="center" wrapText="1"/>
    </xf>
    <xf numFmtId="0" fontId="41" fillId="6" borderId="11" xfId="0" applyFont="1" applyFill="1" applyBorder="1" applyAlignment="1">
      <alignment horizontal="center" vertical="center" wrapText="1"/>
    </xf>
    <xf numFmtId="0" fontId="5" fillId="0" borderId="10" xfId="0" applyFont="1" applyBorder="1" applyAlignment="1">
      <alignment wrapText="1"/>
    </xf>
    <xf numFmtId="0" fontId="41" fillId="6" borderId="10" xfId="0" applyFont="1" applyFill="1" applyBorder="1" applyAlignment="1">
      <alignment horizontal="center" vertical="center" wrapText="1"/>
    </xf>
    <xf numFmtId="0" fontId="42" fillId="10" borderId="11" xfId="0" applyFont="1" applyFill="1" applyBorder="1" applyAlignment="1">
      <alignment horizontal="center" vertical="center" wrapText="1"/>
    </xf>
    <xf numFmtId="0" fontId="43" fillId="0" borderId="29" xfId="0" applyFont="1" applyBorder="1" applyAlignment="1">
      <alignment horizontal="center" vertical="center" wrapText="1"/>
    </xf>
    <xf numFmtId="0" fontId="19" fillId="0" borderId="0" xfId="0" applyFont="1" applyAlignment="1">
      <alignment horizontal="center" vertical="center" wrapText="1"/>
    </xf>
    <xf numFmtId="0" fontId="41" fillId="2" borderId="10" xfId="0" applyFont="1" applyFill="1" applyBorder="1" applyAlignment="1">
      <alignment horizontal="center" vertical="center" wrapText="1"/>
    </xf>
    <xf numFmtId="0" fontId="41" fillId="4" borderId="10" xfId="0" applyFont="1" applyFill="1" applyBorder="1" applyAlignment="1">
      <alignment horizontal="center" vertical="center" wrapText="1"/>
    </xf>
    <xf numFmtId="0" fontId="6" fillId="8" borderId="10" xfId="0" applyFont="1" applyFill="1" applyBorder="1"/>
    <xf numFmtId="0" fontId="5" fillId="8" borderId="10" xfId="0" applyFont="1" applyFill="1" applyBorder="1"/>
    <xf numFmtId="0" fontId="6" fillId="8" borderId="11" xfId="0" applyFont="1" applyFill="1" applyBorder="1"/>
    <xf numFmtId="0" fontId="41" fillId="4" borderId="10" xfId="0" applyFont="1" applyFill="1" applyBorder="1"/>
    <xf numFmtId="0" fontId="5" fillId="0" borderId="10" xfId="0" applyFont="1" applyBorder="1"/>
    <xf numFmtId="0" fontId="41" fillId="4" borderId="11" xfId="0" applyFont="1" applyFill="1" applyBorder="1"/>
    <xf numFmtId="0" fontId="16" fillId="0" borderId="0" xfId="0" applyFont="1"/>
    <xf numFmtId="0" fontId="14" fillId="0" borderId="0" xfId="0" applyFont="1"/>
    <xf numFmtId="0" fontId="2" fillId="0" borderId="0" xfId="0" applyFont="1"/>
    <xf numFmtId="0" fontId="6" fillId="14" borderId="31" xfId="0" applyFont="1" applyFill="1" applyBorder="1"/>
    <xf numFmtId="0" fontId="6" fillId="30" borderId="31" xfId="0" applyFont="1" applyFill="1" applyBorder="1"/>
    <xf numFmtId="0" fontId="6" fillId="19" borderId="10" xfId="0" applyFont="1" applyFill="1" applyBorder="1"/>
    <xf numFmtId="0" fontId="6" fillId="3" borderId="10" xfId="0" applyFont="1" applyFill="1" applyBorder="1"/>
    <xf numFmtId="0" fontId="6" fillId="22" borderId="10" xfId="0" applyFont="1" applyFill="1" applyBorder="1"/>
    <xf numFmtId="0" fontId="6" fillId="31" borderId="10" xfId="0" applyFont="1" applyFill="1" applyBorder="1"/>
    <xf numFmtId="0" fontId="6" fillId="32" borderId="10" xfId="0" applyFont="1" applyFill="1" applyBorder="1"/>
    <xf numFmtId="0" fontId="1" fillId="2" borderId="10" xfId="0" applyFont="1" applyFill="1" applyBorder="1"/>
    <xf numFmtId="0" fontId="22" fillId="20" borderId="10" xfId="0" applyFont="1" applyFill="1" applyBorder="1"/>
    <xf numFmtId="0" fontId="6" fillId="20" borderId="10" xfId="0" applyFont="1" applyFill="1" applyBorder="1"/>
    <xf numFmtId="0" fontId="22" fillId="6" borderId="10" xfId="0" applyFont="1" applyFill="1" applyBorder="1"/>
    <xf numFmtId="0" fontId="6" fillId="14" borderId="10" xfId="0" applyFont="1" applyFill="1" applyBorder="1"/>
    <xf numFmtId="0" fontId="44" fillId="0" borderId="10" xfId="0" applyFont="1" applyBorder="1"/>
    <xf numFmtId="0" fontId="1" fillId="0" borderId="10" xfId="0" applyFont="1" applyBorder="1"/>
    <xf numFmtId="0" fontId="6" fillId="2" borderId="11" xfId="0" applyFont="1" applyFill="1" applyBorder="1"/>
    <xf numFmtId="0" fontId="41" fillId="4" borderId="32" xfId="0" applyFont="1" applyFill="1" applyBorder="1"/>
    <xf numFmtId="0" fontId="45" fillId="0" borderId="0" xfId="0" applyFont="1"/>
    <xf numFmtId="0" fontId="2" fillId="0" borderId="10" xfId="0" applyFont="1" applyBorder="1"/>
    <xf numFmtId="0" fontId="16" fillId="0" borderId="10" xfId="0" applyFont="1" applyBorder="1"/>
    <xf numFmtId="0" fontId="41" fillId="0" borderId="10" xfId="0" applyFont="1" applyBorder="1"/>
    <xf numFmtId="0" fontId="41" fillId="0" borderId="0" xfId="0" applyFont="1"/>
    <xf numFmtId="0" fontId="3" fillId="0" borderId="0" xfId="0" applyFont="1"/>
    <xf numFmtId="0" fontId="4" fillId="33" borderId="0" xfId="0" applyFont="1" applyFill="1"/>
    <xf numFmtId="0" fontId="4" fillId="33" borderId="0" xfId="0" applyFont="1" applyFill="1" applyAlignment="1">
      <alignment horizontal="center"/>
    </xf>
    <xf numFmtId="0" fontId="46" fillId="33" borderId="0" xfId="0" applyFont="1" applyFill="1"/>
    <xf numFmtId="164" fontId="4" fillId="33" borderId="0" xfId="0" applyNumberFormat="1" applyFont="1" applyFill="1"/>
    <xf numFmtId="0" fontId="4" fillId="33" borderId="0" xfId="0" applyFont="1" applyFill="1" applyAlignment="1">
      <alignment horizontal="right"/>
    </xf>
    <xf numFmtId="0" fontId="2" fillId="33" borderId="0" xfId="0" applyFont="1" applyFill="1"/>
    <xf numFmtId="165" fontId="4" fillId="33" borderId="0" xfId="0" applyNumberFormat="1" applyFont="1" applyFill="1" applyAlignment="1">
      <alignment horizontal="center"/>
    </xf>
    <xf numFmtId="0" fontId="4" fillId="0" borderId="0" xfId="0" applyFont="1"/>
    <xf numFmtId="0" fontId="4" fillId="0" borderId="0" xfId="0" applyFont="1" applyAlignment="1">
      <alignment horizontal="center"/>
    </xf>
    <xf numFmtId="0" fontId="47" fillId="0" borderId="0" xfId="0" applyFont="1"/>
    <xf numFmtId="0" fontId="4" fillId="0" borderId="0" xfId="0" applyFont="1" applyAlignment="1">
      <alignment horizontal="right"/>
    </xf>
    <xf numFmtId="164" fontId="4" fillId="0" borderId="0" xfId="0" applyNumberFormat="1" applyFont="1"/>
    <xf numFmtId="166" fontId="4" fillId="0" borderId="0" xfId="0" applyNumberFormat="1" applyFont="1" applyAlignment="1">
      <alignment horizontal="center"/>
    </xf>
    <xf numFmtId="0" fontId="48" fillId="0" borderId="0" xfId="0" applyFont="1"/>
    <xf numFmtId="0" fontId="48" fillId="0" borderId="0" xfId="0" applyFont="1" applyAlignment="1">
      <alignment horizontal="center"/>
    </xf>
    <xf numFmtId="0" fontId="49" fillId="0" borderId="0" xfId="0" applyFont="1"/>
    <xf numFmtId="0" fontId="48" fillId="0" borderId="0" xfId="0" applyFont="1" applyAlignment="1">
      <alignment horizontal="right"/>
    </xf>
    <xf numFmtId="0" fontId="50" fillId="0" borderId="0" xfId="0" applyFont="1"/>
    <xf numFmtId="166" fontId="48" fillId="0" borderId="0" xfId="0" applyNumberFormat="1" applyFont="1" applyAlignment="1">
      <alignment horizontal="center"/>
    </xf>
    <xf numFmtId="0" fontId="2" fillId="0" borderId="0" xfId="0" applyFont="1" applyAlignment="1">
      <alignment horizontal="center"/>
    </xf>
    <xf numFmtId="167" fontId="4" fillId="0" borderId="0" xfId="0" applyNumberFormat="1" applyFont="1"/>
    <xf numFmtId="168" fontId="4" fillId="0" borderId="0" xfId="0" applyNumberFormat="1" applyFont="1"/>
    <xf numFmtId="165" fontId="4" fillId="0" borderId="0" xfId="0" applyNumberFormat="1" applyFont="1"/>
    <xf numFmtId="166" fontId="4" fillId="0" borderId="0" xfId="0" applyNumberFormat="1" applyFont="1"/>
    <xf numFmtId="0" fontId="4" fillId="2" borderId="0" xfId="0" applyFont="1" applyFill="1"/>
    <xf numFmtId="0" fontId="4" fillId="2" borderId="0" xfId="0" applyFont="1" applyFill="1" applyAlignment="1">
      <alignment horizontal="right"/>
    </xf>
    <xf numFmtId="165" fontId="4" fillId="2" borderId="0" xfId="0" applyNumberFormat="1" applyFont="1" applyFill="1"/>
    <xf numFmtId="0" fontId="51" fillId="2" borderId="0" xfId="0" applyFont="1" applyFill="1"/>
    <xf numFmtId="164" fontId="4" fillId="2" borderId="0" xfId="0" applyNumberFormat="1" applyFont="1" applyFill="1"/>
    <xf numFmtId="167" fontId="4" fillId="2" borderId="0" xfId="0" applyNumberFormat="1" applyFont="1" applyFill="1"/>
    <xf numFmtId="0" fontId="22" fillId="0" borderId="0" xfId="0" applyFont="1" applyAlignment="1">
      <alignment horizontal="center" vertical="center"/>
    </xf>
    <xf numFmtId="0" fontId="6" fillId="6" borderId="11" xfId="0" applyFont="1" applyFill="1" applyBorder="1"/>
    <xf numFmtId="0" fontId="6" fillId="28" borderId="11" xfId="0" applyFont="1" applyFill="1" applyBorder="1"/>
    <xf numFmtId="0" fontId="6" fillId="34" borderId="11" xfId="0" applyFont="1" applyFill="1" applyBorder="1"/>
    <xf numFmtId="0" fontId="6" fillId="35" borderId="11" xfId="0" applyFont="1" applyFill="1" applyBorder="1"/>
    <xf numFmtId="0" fontId="6" fillId="36" borderId="11" xfId="0" applyFont="1" applyFill="1" applyBorder="1"/>
    <xf numFmtId="0" fontId="52" fillId="4" borderId="11" xfId="0" applyFont="1" applyFill="1" applyBorder="1"/>
    <xf numFmtId="0" fontId="53" fillId="0" borderId="0" xfId="0" applyFont="1"/>
    <xf numFmtId="0" fontId="24" fillId="2" borderId="10" xfId="0" applyFont="1" applyFill="1" applyBorder="1" applyAlignment="1">
      <alignment horizontal="center" vertical="center"/>
    </xf>
    <xf numFmtId="0" fontId="24" fillId="37" borderId="10" xfId="0" applyFont="1" applyFill="1" applyBorder="1"/>
    <xf numFmtId="0" fontId="24" fillId="28" borderId="10" xfId="0" applyFont="1" applyFill="1" applyBorder="1"/>
    <xf numFmtId="0" fontId="24" fillId="34" borderId="10" xfId="0" applyFont="1" applyFill="1" applyBorder="1"/>
    <xf numFmtId="0" fontId="24" fillId="35" borderId="10" xfId="0" applyFont="1" applyFill="1" applyBorder="1"/>
    <xf numFmtId="0" fontId="24" fillId="38" borderId="10" xfId="0" applyFont="1" applyFill="1" applyBorder="1"/>
    <xf numFmtId="0" fontId="5" fillId="37" borderId="10" xfId="0" applyFont="1" applyFill="1" applyBorder="1" applyAlignment="1">
      <alignment horizontal="center" vertical="center" wrapText="1"/>
    </xf>
    <xf numFmtId="0" fontId="5" fillId="37" borderId="11" xfId="0" applyFont="1" applyFill="1" applyBorder="1" applyAlignment="1">
      <alignment horizontal="center" vertical="center" wrapText="1"/>
    </xf>
    <xf numFmtId="0" fontId="6" fillId="37" borderId="10" xfId="0" applyFont="1" applyFill="1" applyBorder="1" applyAlignment="1">
      <alignment horizontal="center" vertical="center" wrapText="1"/>
    </xf>
    <xf numFmtId="0" fontId="6" fillId="37" borderId="10" xfId="0" applyFont="1" applyFill="1" applyBorder="1" applyAlignment="1">
      <alignment horizontal="center" vertical="center"/>
    </xf>
    <xf numFmtId="0" fontId="6" fillId="37" borderId="10" xfId="0" applyFont="1" applyFill="1" applyBorder="1" applyAlignment="1">
      <alignment horizontal="left" vertical="center" wrapText="1"/>
    </xf>
    <xf numFmtId="0" fontId="6" fillId="37" borderId="10" xfId="0" applyFont="1" applyFill="1" applyBorder="1"/>
    <xf numFmtId="0" fontId="6" fillId="37" borderId="30" xfId="0" applyFont="1" applyFill="1" applyBorder="1" applyAlignment="1">
      <alignment horizontal="center" vertical="center" wrapText="1"/>
    </xf>
    <xf numFmtId="0" fontId="6" fillId="37" borderId="11" xfId="0" applyFont="1" applyFill="1" applyBorder="1" applyAlignment="1">
      <alignment horizontal="center" vertical="center" wrapText="1"/>
    </xf>
    <xf numFmtId="0" fontId="6" fillId="37" borderId="27" xfId="0" applyFont="1" applyFill="1" applyBorder="1" applyAlignment="1">
      <alignment horizontal="center" vertical="center" wrapText="1"/>
    </xf>
    <xf numFmtId="0" fontId="6" fillId="37" borderId="10" xfId="0" applyFont="1" applyFill="1" applyBorder="1" applyAlignment="1">
      <alignment vertical="center" wrapText="1"/>
    </xf>
    <xf numFmtId="0" fontId="19" fillId="37" borderId="10" xfId="0" applyFont="1" applyFill="1" applyBorder="1" applyAlignment="1">
      <alignment horizontal="center" vertical="center" wrapText="1"/>
    </xf>
    <xf numFmtId="0" fontId="6" fillId="2" borderId="33" xfId="0" applyFont="1" applyFill="1" applyBorder="1" applyAlignment="1">
      <alignment horizontal="center" vertical="center" wrapText="1"/>
    </xf>
    <xf numFmtId="0" fontId="24" fillId="6" borderId="30" xfId="0" applyFont="1" applyFill="1" applyBorder="1"/>
    <xf numFmtId="0" fontId="24" fillId="6" borderId="30" xfId="0" applyFont="1" applyFill="1" applyBorder="1" applyAlignment="1">
      <alignment wrapText="1"/>
    </xf>
    <xf numFmtId="0" fontId="24" fillId="28" borderId="30" xfId="0" applyFont="1" applyFill="1" applyBorder="1"/>
    <xf numFmtId="0" fontId="24" fillId="34" borderId="30" xfId="0" applyFont="1" applyFill="1" applyBorder="1"/>
    <xf numFmtId="0" fontId="24" fillId="35" borderId="30" xfId="0" applyFont="1" applyFill="1" applyBorder="1"/>
    <xf numFmtId="0" fontId="24" fillId="38" borderId="30" xfId="0" applyFont="1" applyFill="1" applyBorder="1"/>
    <xf numFmtId="0" fontId="24" fillId="22" borderId="30" xfId="0" applyFont="1" applyFill="1" applyBorder="1"/>
    <xf numFmtId="0" fontId="24" fillId="13" borderId="30" xfId="0" applyFont="1" applyFill="1" applyBorder="1"/>
    <xf numFmtId="0" fontId="24" fillId="38" borderId="33" xfId="0" applyFont="1" applyFill="1" applyBorder="1"/>
    <xf numFmtId="0" fontId="54" fillId="0" borderId="10" xfId="0" applyFont="1" applyBorder="1" applyAlignment="1">
      <alignment horizontal="center"/>
    </xf>
    <xf numFmtId="0" fontId="55" fillId="0" borderId="0" xfId="0" applyFont="1" applyAlignment="1">
      <alignment horizontal="center" vertical="center"/>
    </xf>
    <xf numFmtId="0" fontId="55" fillId="0" borderId="0" xfId="0" applyFont="1" applyAlignment="1">
      <alignment horizontal="center"/>
    </xf>
    <xf numFmtId="0" fontId="56" fillId="0" borderId="0" xfId="0" applyFont="1" applyAlignment="1">
      <alignment horizontal="center" vertical="center"/>
    </xf>
    <xf numFmtId="0" fontId="57" fillId="0" borderId="0" xfId="0" applyFont="1" applyAlignment="1">
      <alignment horizontal="center" vertical="center"/>
    </xf>
    <xf numFmtId="0" fontId="57" fillId="0" borderId="10" xfId="0" applyFont="1" applyBorder="1" applyAlignment="1">
      <alignment vertical="center"/>
    </xf>
    <xf numFmtId="0" fontId="57" fillId="0" borderId="10" xfId="0" applyFont="1" applyBorder="1" applyAlignment="1">
      <alignment horizontal="center" vertical="center"/>
    </xf>
    <xf numFmtId="0" fontId="24" fillId="0" borderId="10" xfId="0" applyFont="1" applyBorder="1" applyAlignment="1">
      <alignment horizontal="center" vertical="center"/>
    </xf>
    <xf numFmtId="0" fontId="24" fillId="2" borderId="11" xfId="0" applyFont="1" applyFill="1" applyBorder="1"/>
    <xf numFmtId="0" fontId="14" fillId="7" borderId="11" xfId="0" applyFont="1" applyFill="1" applyBorder="1"/>
    <xf numFmtId="0" fontId="54" fillId="7" borderId="11" xfId="0" applyFont="1" applyFill="1" applyBorder="1" applyAlignment="1">
      <alignment horizontal="center"/>
    </xf>
    <xf numFmtId="0" fontId="54" fillId="0" borderId="0" xfId="0" applyFont="1" applyAlignment="1">
      <alignment horizontal="center"/>
    </xf>
    <xf numFmtId="0" fontId="58" fillId="6" borderId="33" xfId="0" applyFont="1" applyFill="1" applyBorder="1"/>
    <xf numFmtId="0" fontId="58" fillId="28" borderId="33" xfId="0" applyFont="1" applyFill="1" applyBorder="1"/>
    <xf numFmtId="0" fontId="58" fillId="34" borderId="33" xfId="0" applyFont="1" applyFill="1" applyBorder="1"/>
    <xf numFmtId="0" fontId="58" fillId="35" borderId="33" xfId="0" applyFont="1" applyFill="1" applyBorder="1"/>
    <xf numFmtId="0" fontId="58" fillId="38" borderId="33" xfId="0" applyFont="1" applyFill="1" applyBorder="1"/>
    <xf numFmtId="0" fontId="59" fillId="22" borderId="30" xfId="0" applyFont="1" applyFill="1" applyBorder="1"/>
    <xf numFmtId="0" fontId="59" fillId="13" borderId="30" xfId="0" applyFont="1" applyFill="1" applyBorder="1"/>
    <xf numFmtId="0" fontId="59" fillId="38" borderId="34" xfId="0" applyFont="1" applyFill="1" applyBorder="1"/>
    <xf numFmtId="0" fontId="60" fillId="0" borderId="10" xfId="0" applyFont="1" applyBorder="1" applyAlignment="1">
      <alignment horizontal="left" vertical="center"/>
    </xf>
    <xf numFmtId="0" fontId="52" fillId="18" borderId="10" xfId="0" applyFont="1" applyFill="1" applyBorder="1" applyAlignment="1">
      <alignment horizontal="center" vertical="center"/>
    </xf>
    <xf numFmtId="0" fontId="52" fillId="2" borderId="10" xfId="0" applyFont="1" applyFill="1" applyBorder="1" applyAlignment="1">
      <alignment horizontal="center" vertical="center"/>
    </xf>
    <xf numFmtId="0" fontId="52" fillId="35" borderId="10" xfId="0" applyFont="1" applyFill="1" applyBorder="1" applyAlignment="1">
      <alignment horizontal="center" vertical="center"/>
    </xf>
    <xf numFmtId="0" fontId="52" fillId="39" borderId="10" xfId="0" applyFont="1" applyFill="1" applyBorder="1" applyAlignment="1">
      <alignment horizontal="center" vertical="center"/>
    </xf>
    <xf numFmtId="0" fontId="60" fillId="0" borderId="10" xfId="0" applyFont="1" applyBorder="1" applyAlignment="1">
      <alignment horizontal="center" vertical="center"/>
    </xf>
    <xf numFmtId="0" fontId="60" fillId="0" borderId="21" xfId="0" applyFont="1" applyBorder="1" applyAlignment="1">
      <alignment horizontal="center" vertical="center"/>
    </xf>
    <xf numFmtId="0" fontId="52" fillId="40" borderId="10" xfId="0" applyFont="1" applyFill="1" applyBorder="1" applyAlignment="1">
      <alignment horizontal="center" vertical="center"/>
    </xf>
    <xf numFmtId="0" fontId="52" fillId="41" borderId="10" xfId="0" applyFont="1" applyFill="1" applyBorder="1" applyAlignment="1">
      <alignment horizontal="center" vertical="center"/>
    </xf>
    <xf numFmtId="0" fontId="6" fillId="0" borderId="0" xfId="0" applyFont="1" applyAlignment="1">
      <alignment vertical="center"/>
    </xf>
    <xf numFmtId="0" fontId="61" fillId="0" borderId="10" xfId="0" applyFont="1" applyBorder="1" applyAlignment="1">
      <alignment horizontal="center" vertical="center"/>
    </xf>
    <xf numFmtId="0" fontId="52" fillId="0" borderId="10" xfId="0" applyFont="1" applyBorder="1" applyAlignment="1">
      <alignment horizontal="center" vertical="center"/>
    </xf>
    <xf numFmtId="0" fontId="6" fillId="2" borderId="10" xfId="0" applyFont="1" applyFill="1" applyBorder="1" applyAlignment="1">
      <alignment horizontal="center" vertical="center"/>
    </xf>
    <xf numFmtId="0" fontId="14" fillId="6" borderId="11" xfId="0" applyFont="1" applyFill="1" applyBorder="1"/>
    <xf numFmtId="0" fontId="14" fillId="28" borderId="11" xfId="0" applyFont="1" applyFill="1" applyBorder="1"/>
    <xf numFmtId="0" fontId="14" fillId="34" borderId="11" xfId="0" applyFont="1" applyFill="1" applyBorder="1"/>
    <xf numFmtId="0" fontId="14" fillId="35" borderId="11" xfId="0" applyFont="1" applyFill="1" applyBorder="1"/>
    <xf numFmtId="0" fontId="14" fillId="36" borderId="11" xfId="0" applyFont="1" applyFill="1" applyBorder="1"/>
    <xf numFmtId="0" fontId="6" fillId="0" borderId="0" xfId="0" applyFont="1" applyAlignment="1">
      <alignment horizontal="left" vertical="center"/>
    </xf>
    <xf numFmtId="0" fontId="22" fillId="2" borderId="10" xfId="0" applyFont="1" applyFill="1" applyBorder="1"/>
    <xf numFmtId="0" fontId="24" fillId="42" borderId="10" xfId="0" applyFont="1" applyFill="1" applyBorder="1"/>
    <xf numFmtId="0" fontId="6" fillId="43" borderId="10" xfId="0" applyFont="1" applyFill="1" applyBorder="1" applyAlignment="1">
      <alignment horizontal="center" vertical="center" wrapText="1"/>
    </xf>
    <xf numFmtId="0" fontId="6" fillId="33" borderId="10" xfId="0" applyFont="1" applyFill="1" applyBorder="1" applyAlignment="1">
      <alignment horizontal="center" vertical="center" wrapText="1"/>
    </xf>
    <xf numFmtId="0" fontId="6" fillId="8" borderId="10"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14" fillId="2" borderId="11" xfId="0" applyFont="1" applyFill="1" applyBorder="1" applyAlignment="1">
      <alignment wrapText="1"/>
    </xf>
    <xf numFmtId="0" fontId="14" fillId="2" borderId="11" xfId="0" applyFont="1" applyFill="1" applyBorder="1" applyAlignment="1">
      <alignment horizontal="left" vertical="center" wrapText="1"/>
    </xf>
    <xf numFmtId="0" fontId="14" fillId="4" borderId="11" xfId="0" applyFont="1" applyFill="1" applyBorder="1"/>
    <xf numFmtId="0" fontId="62" fillId="4" borderId="11" xfId="0" applyFont="1" applyFill="1" applyBorder="1" applyAlignment="1">
      <alignment horizontal="left"/>
    </xf>
    <xf numFmtId="0" fontId="14" fillId="4" borderId="11" xfId="0" applyFont="1" applyFill="1" applyBorder="1" applyAlignment="1">
      <alignment horizontal="left"/>
    </xf>
    <xf numFmtId="0" fontId="63" fillId="44" borderId="11" xfId="0" applyFont="1" applyFill="1" applyBorder="1" applyAlignment="1">
      <alignment horizontal="left" wrapText="1"/>
    </xf>
    <xf numFmtId="0" fontId="64" fillId="10" borderId="11" xfId="0" applyFont="1" applyFill="1" applyBorder="1"/>
    <xf numFmtId="0" fontId="6" fillId="0" borderId="0" xfId="0" applyFont="1" applyAlignment="1">
      <alignment horizontal="right" vertical="center" wrapText="1"/>
    </xf>
    <xf numFmtId="0" fontId="5" fillId="0" borderId="0" xfId="0" applyFont="1" applyAlignment="1">
      <alignment horizontal="left" vertical="center"/>
    </xf>
    <xf numFmtId="0" fontId="6" fillId="2" borderId="11" xfId="0" applyFont="1" applyFill="1" applyBorder="1" applyAlignment="1">
      <alignment horizontal="right" vertical="center"/>
    </xf>
    <xf numFmtId="0" fontId="65" fillId="4" borderId="11"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7" fillId="4" borderId="11" xfId="0" applyFont="1" applyFill="1" applyBorder="1" applyAlignment="1">
      <alignment vertical="center"/>
    </xf>
    <xf numFmtId="0" fontId="6" fillId="0" borderId="10" xfId="0" applyFont="1" applyBorder="1" applyAlignment="1">
      <alignment horizontal="left" vertical="center"/>
    </xf>
    <xf numFmtId="0" fontId="7" fillId="4" borderId="11" xfId="0" applyFont="1" applyFill="1" applyBorder="1"/>
    <xf numFmtId="0" fontId="22" fillId="13" borderId="11" xfId="0" applyFont="1" applyFill="1" applyBorder="1" applyAlignment="1">
      <alignment horizontal="center"/>
    </xf>
    <xf numFmtId="0" fontId="22" fillId="16" borderId="11" xfId="0" applyFont="1" applyFill="1" applyBorder="1" applyAlignment="1">
      <alignment horizontal="center"/>
    </xf>
    <xf numFmtId="0" fontId="22" fillId="0" borderId="10" xfId="0" applyFont="1" applyBorder="1" applyAlignment="1">
      <alignment horizontal="center"/>
    </xf>
    <xf numFmtId="0" fontId="22" fillId="13" borderId="10" xfId="0" applyFont="1" applyFill="1" applyBorder="1"/>
    <xf numFmtId="0" fontId="6" fillId="17" borderId="10" xfId="0" applyFont="1" applyFill="1" applyBorder="1" applyAlignment="1">
      <alignment horizontal="center" vertical="center" wrapText="1"/>
    </xf>
    <xf numFmtId="0" fontId="6" fillId="45" borderId="10" xfId="0" applyFont="1" applyFill="1" applyBorder="1" applyAlignment="1">
      <alignment horizontal="center" vertical="center" wrapText="1"/>
    </xf>
    <xf numFmtId="0" fontId="6" fillId="46" borderId="10" xfId="0" applyFont="1" applyFill="1" applyBorder="1" applyAlignment="1">
      <alignment horizontal="center" vertical="center" wrapText="1"/>
    </xf>
    <xf numFmtId="0" fontId="66" fillId="47" borderId="11" xfId="0" applyFont="1" applyFill="1" applyBorder="1" applyAlignment="1">
      <alignment horizontal="center" vertical="center" wrapText="1"/>
    </xf>
    <xf numFmtId="0" fontId="6" fillId="11" borderId="10" xfId="0" applyFont="1" applyFill="1" applyBorder="1" applyAlignment="1">
      <alignment horizontal="center" vertical="center" wrapText="1"/>
    </xf>
    <xf numFmtId="0" fontId="6" fillId="2" borderId="11" xfId="0" applyFont="1" applyFill="1" applyBorder="1" applyAlignment="1">
      <alignment horizontal="center" vertical="center"/>
    </xf>
    <xf numFmtId="0" fontId="6" fillId="25" borderId="11" xfId="0" applyFont="1" applyFill="1" applyBorder="1"/>
    <xf numFmtId="2" fontId="6" fillId="0" borderId="0" xfId="0" applyNumberFormat="1" applyFont="1"/>
    <xf numFmtId="0" fontId="6" fillId="2" borderId="10" xfId="0" applyFont="1" applyFill="1" applyBorder="1" applyAlignment="1">
      <alignment vertical="center" wrapText="1"/>
    </xf>
    <xf numFmtId="0" fontId="6" fillId="0" borderId="0" xfId="0" applyFont="1" applyAlignment="1">
      <alignment horizontal="right"/>
    </xf>
    <xf numFmtId="0" fontId="67" fillId="0" borderId="0" xfId="0" applyFont="1"/>
    <xf numFmtId="0" fontId="11" fillId="4" borderId="11" xfId="0" applyFont="1" applyFill="1" applyBorder="1"/>
    <xf numFmtId="0" fontId="52" fillId="0" borderId="0" xfId="0" applyFont="1"/>
    <xf numFmtId="1" fontId="14" fillId="0" borderId="0" xfId="0" applyNumberFormat="1" applyFont="1"/>
    <xf numFmtId="0" fontId="74" fillId="0" borderId="0" xfId="0" applyFont="1"/>
    <xf numFmtId="0" fontId="5" fillId="0" borderId="10" xfId="0" applyFont="1" applyBorder="1" applyAlignment="1">
      <alignment horizontal="left" vertical="center"/>
    </xf>
    <xf numFmtId="0" fontId="5" fillId="0" borderId="0" xfId="0" applyFont="1" applyAlignment="1">
      <alignment horizontal="center" vertical="center"/>
    </xf>
    <xf numFmtId="0" fontId="4" fillId="0" borderId="10" xfId="0" applyFont="1" applyBorder="1" applyAlignment="1">
      <alignment horizontal="center" vertical="center" wrapText="1"/>
    </xf>
    <xf numFmtId="0" fontId="76" fillId="48" borderId="38" xfId="0" applyFont="1" applyFill="1" applyBorder="1"/>
    <xf numFmtId="0" fontId="76" fillId="48" borderId="32" xfId="0" applyFont="1" applyFill="1" applyBorder="1"/>
    <xf numFmtId="0" fontId="76" fillId="48" borderId="39" xfId="0" applyFont="1" applyFill="1" applyBorder="1"/>
    <xf numFmtId="0" fontId="74" fillId="0" borderId="38" xfId="0" applyFont="1" applyBorder="1"/>
    <xf numFmtId="0" fontId="74" fillId="0" borderId="32" xfId="0" applyFont="1" applyBorder="1"/>
    <xf numFmtId="0" fontId="74" fillId="0" borderId="39" xfId="0" applyFont="1" applyBorder="1"/>
    <xf numFmtId="0" fontId="0" fillId="0" borderId="38" xfId="0" applyBorder="1"/>
    <xf numFmtId="0" fontId="0" fillId="0" borderId="39" xfId="0" applyBorder="1"/>
    <xf numFmtId="0" fontId="0" fillId="0" borderId="32" xfId="0" applyBorder="1"/>
    <xf numFmtId="0" fontId="0" fillId="0" borderId="40" xfId="0" applyBorder="1"/>
    <xf numFmtId="0" fontId="0" fillId="0" borderId="41" xfId="0" applyBorder="1"/>
    <xf numFmtId="0" fontId="0" fillId="0" borderId="42" xfId="0" applyBorder="1"/>
    <xf numFmtId="0" fontId="76" fillId="0" borderId="32" xfId="0" applyFont="1" applyBorder="1"/>
    <xf numFmtId="0" fontId="74" fillId="0" borderId="41" xfId="0" applyFont="1" applyBorder="1"/>
    <xf numFmtId="0" fontId="76" fillId="49" borderId="0" xfId="0" applyFont="1" applyFill="1"/>
    <xf numFmtId="0" fontId="76" fillId="50" borderId="32" xfId="0" applyFont="1" applyFill="1" applyBorder="1"/>
    <xf numFmtId="0" fontId="76" fillId="51" borderId="38" xfId="0" applyFont="1" applyFill="1" applyBorder="1"/>
    <xf numFmtId="0" fontId="76" fillId="51" borderId="39" xfId="0" applyFont="1" applyFill="1" applyBorder="1"/>
    <xf numFmtId="0" fontId="79" fillId="0" borderId="35" xfId="0" applyFont="1" applyBorder="1" applyAlignment="1">
      <alignment horizontal="left" vertical="center"/>
    </xf>
    <xf numFmtId="0" fontId="79" fillId="0" borderId="43" xfId="0" applyFont="1" applyBorder="1" applyAlignment="1">
      <alignment horizontal="left" vertical="center"/>
    </xf>
    <xf numFmtId="0" fontId="79" fillId="0" borderId="4" xfId="0" applyFont="1" applyBorder="1" applyAlignment="1">
      <alignment horizontal="left" vertical="center"/>
    </xf>
    <xf numFmtId="0" fontId="78" fillId="0" borderId="37" xfId="0" applyFont="1" applyBorder="1" applyAlignment="1">
      <alignment horizontal="left"/>
    </xf>
    <xf numFmtId="0" fontId="78" fillId="0" borderId="36" xfId="0" applyFont="1" applyBorder="1" applyAlignment="1">
      <alignment horizontal="left"/>
    </xf>
    <xf numFmtId="0" fontId="78" fillId="0" borderId="0" xfId="0" applyFont="1" applyAlignment="1">
      <alignment horizontal="left"/>
    </xf>
    <xf numFmtId="0" fontId="79" fillId="0" borderId="36" xfId="0" applyFont="1" applyBorder="1" applyAlignment="1">
      <alignment horizontal="left" vertical="center"/>
    </xf>
    <xf numFmtId="0" fontId="76" fillId="51" borderId="32" xfId="0" applyFont="1" applyFill="1" applyBorder="1"/>
    <xf numFmtId="0" fontId="3" fillId="0" borderId="0" xfId="0" applyFont="1" applyAlignment="1">
      <alignment horizontal="center" vertical="center" wrapText="1"/>
    </xf>
    <xf numFmtId="0" fontId="5" fillId="3" borderId="32" xfId="0" applyFont="1" applyFill="1" applyBorder="1" applyAlignment="1">
      <alignment horizontal="center" vertical="center" wrapText="1"/>
    </xf>
    <xf numFmtId="0" fontId="5" fillId="6" borderId="32" xfId="0" applyFont="1" applyFill="1" applyBorder="1" applyAlignment="1">
      <alignment horizontal="center" vertical="center" wrapText="1"/>
    </xf>
    <xf numFmtId="0" fontId="5" fillId="7" borderId="32" xfId="0" applyFont="1" applyFill="1" applyBorder="1" applyAlignment="1">
      <alignment horizontal="center" vertical="center" wrapText="1"/>
    </xf>
    <xf numFmtId="0" fontId="5" fillId="8" borderId="32" xfId="0" applyFont="1" applyFill="1" applyBorder="1" applyAlignment="1">
      <alignment horizontal="center" vertical="center" wrapText="1"/>
    </xf>
    <xf numFmtId="0" fontId="5" fillId="2" borderId="32" xfId="0" applyFont="1" applyFill="1" applyBorder="1" applyAlignment="1">
      <alignment horizontal="center" vertical="center" wrapText="1"/>
    </xf>
    <xf numFmtId="0" fontId="5" fillId="52" borderId="0" xfId="0" applyFont="1" applyFill="1" applyAlignment="1">
      <alignment horizontal="center" vertical="center" wrapText="1"/>
    </xf>
    <xf numFmtId="0" fontId="9" fillId="0" borderId="0" xfId="0" applyFont="1" applyAlignment="1">
      <alignment vertical="center"/>
    </xf>
    <xf numFmtId="0" fontId="4" fillId="0" borderId="47" xfId="0" applyFont="1" applyBorder="1" applyAlignment="1">
      <alignment horizontal="center" vertical="center" wrapText="1"/>
    </xf>
    <xf numFmtId="0" fontId="4" fillId="0" borderId="48" xfId="0" applyFont="1" applyBorder="1" applyAlignment="1">
      <alignment horizontal="center" vertical="center" wrapText="1"/>
    </xf>
    <xf numFmtId="0" fontId="3" fillId="0" borderId="47" xfId="0" applyFont="1" applyBorder="1" applyAlignment="1">
      <alignment horizontal="center" vertical="center"/>
    </xf>
    <xf numFmtId="0" fontId="4" fillId="0" borderId="48" xfId="0" applyFont="1" applyBorder="1" applyAlignment="1">
      <alignment horizontal="center" vertical="center"/>
    </xf>
    <xf numFmtId="0" fontId="4" fillId="0" borderId="47" xfId="0" applyFont="1" applyBorder="1" applyAlignment="1">
      <alignment horizontal="center" vertical="center"/>
    </xf>
    <xf numFmtId="0" fontId="9" fillId="0" borderId="48" xfId="0" applyFont="1" applyBorder="1" applyAlignment="1">
      <alignment horizontal="left" vertical="center" wrapText="1"/>
    </xf>
    <xf numFmtId="0" fontId="4" fillId="0" borderId="49" xfId="0" applyFont="1" applyBorder="1" applyAlignment="1">
      <alignment horizontal="center" vertical="center"/>
    </xf>
    <xf numFmtId="0" fontId="4" fillId="0" borderId="50" xfId="0" applyFont="1" applyBorder="1" applyAlignment="1">
      <alignment horizontal="center" vertical="center"/>
    </xf>
    <xf numFmtId="0" fontId="4" fillId="53" borderId="0" xfId="0" applyFont="1" applyFill="1" applyAlignment="1">
      <alignment horizontal="center" vertical="center" wrapText="1"/>
    </xf>
    <xf numFmtId="0" fontId="4" fillId="54" borderId="0" xfId="0" applyFont="1" applyFill="1" applyAlignment="1">
      <alignment horizontal="center" vertical="center" wrapText="1"/>
    </xf>
    <xf numFmtId="0" fontId="1" fillId="54" borderId="4" xfId="0" applyFont="1" applyFill="1" applyBorder="1" applyAlignment="1">
      <alignment horizontal="left" vertical="center"/>
    </xf>
    <xf numFmtId="0" fontId="1" fillId="54" borderId="4" xfId="0" applyFont="1" applyFill="1" applyBorder="1" applyAlignment="1">
      <alignment horizontal="center" vertical="center"/>
    </xf>
    <xf numFmtId="0" fontId="1" fillId="55" borderId="45" xfId="0" applyFont="1" applyFill="1" applyBorder="1" applyAlignment="1">
      <alignment horizontal="center" vertical="center"/>
    </xf>
    <xf numFmtId="0" fontId="1" fillId="55" borderId="46" xfId="0" applyFont="1" applyFill="1" applyBorder="1" applyAlignment="1">
      <alignment vertical="center"/>
    </xf>
    <xf numFmtId="0" fontId="4" fillId="48" borderId="0" xfId="0" applyFont="1" applyFill="1" applyAlignment="1">
      <alignment horizontal="center" vertical="center" wrapText="1"/>
    </xf>
    <xf numFmtId="0" fontId="4" fillId="56" borderId="0" xfId="0" applyFont="1" applyFill="1" applyAlignment="1">
      <alignment horizontal="center" vertical="center" wrapText="1"/>
    </xf>
    <xf numFmtId="0" fontId="4" fillId="48" borderId="9" xfId="0" applyFont="1" applyFill="1" applyBorder="1" applyAlignment="1">
      <alignment horizontal="center" vertical="center" wrapText="1"/>
    </xf>
    <xf numFmtId="0" fontId="1" fillId="48" borderId="2" xfId="0" applyFont="1" applyFill="1" applyBorder="1" applyAlignment="1">
      <alignment horizontal="left" vertical="center"/>
    </xf>
    <xf numFmtId="0" fontId="1" fillId="48" borderId="2" xfId="0" applyFont="1" applyFill="1" applyBorder="1" applyAlignment="1">
      <alignment horizontal="center" vertical="center"/>
    </xf>
    <xf numFmtId="0" fontId="1" fillId="57" borderId="2" xfId="0" applyFont="1" applyFill="1" applyBorder="1" applyAlignment="1">
      <alignment horizontal="left" vertical="center"/>
    </xf>
    <xf numFmtId="0" fontId="1" fillId="57" borderId="2" xfId="0" applyFont="1" applyFill="1" applyBorder="1" applyAlignment="1">
      <alignment horizontal="center" vertical="center"/>
    </xf>
    <xf numFmtId="0" fontId="1" fillId="57" borderId="3" xfId="0" applyFont="1" applyFill="1" applyBorder="1" applyAlignment="1">
      <alignment horizontal="center" vertical="center"/>
    </xf>
    <xf numFmtId="0" fontId="4" fillId="58" borderId="0" xfId="0" applyFont="1" applyFill="1" applyAlignment="1">
      <alignment horizontal="center" vertical="center" wrapText="1"/>
    </xf>
    <xf numFmtId="0" fontId="4" fillId="57" borderId="0" xfId="0" applyFont="1" applyFill="1" applyAlignment="1">
      <alignment horizontal="center" vertical="center" wrapText="1"/>
    </xf>
    <xf numFmtId="0" fontId="4" fillId="57" borderId="9" xfId="0" applyFont="1" applyFill="1" applyBorder="1" applyAlignment="1">
      <alignment horizontal="center" vertical="center" wrapText="1"/>
    </xf>
    <xf numFmtId="0" fontId="1" fillId="59" borderId="1" xfId="0" applyFont="1" applyFill="1" applyBorder="1" applyAlignment="1">
      <alignment horizontal="left" vertical="center"/>
    </xf>
    <xf numFmtId="0" fontId="1" fillId="59" borderId="2" xfId="0" applyFont="1" applyFill="1" applyBorder="1" applyAlignment="1">
      <alignment horizontal="center" vertical="center"/>
    </xf>
    <xf numFmtId="0" fontId="1" fillId="59" borderId="3" xfId="0" applyFont="1" applyFill="1" applyBorder="1" applyAlignment="1">
      <alignment horizontal="center" vertical="center"/>
    </xf>
    <xf numFmtId="0" fontId="3" fillId="59" borderId="5" xfId="0" applyFont="1" applyFill="1" applyBorder="1" applyAlignment="1">
      <alignment horizontal="center" vertical="center" wrapText="1"/>
    </xf>
    <xf numFmtId="0" fontId="3" fillId="59" borderId="6" xfId="0" applyFont="1" applyFill="1" applyBorder="1" applyAlignment="1">
      <alignment horizontal="center" vertical="center" wrapText="1"/>
    </xf>
    <xf numFmtId="0" fontId="3" fillId="59" borderId="7" xfId="0" applyFont="1" applyFill="1" applyBorder="1" applyAlignment="1">
      <alignment horizontal="center" vertical="center" wrapText="1"/>
    </xf>
    <xf numFmtId="0" fontId="3" fillId="59" borderId="44" xfId="0" applyFont="1" applyFill="1" applyBorder="1" applyAlignment="1">
      <alignment horizontal="center" vertical="center" wrapText="1"/>
    </xf>
    <xf numFmtId="0" fontId="3" fillId="59" borderId="8" xfId="0" applyFont="1" applyFill="1" applyBorder="1" applyAlignment="1">
      <alignment horizontal="center" vertical="center" wrapText="1"/>
    </xf>
    <xf numFmtId="0" fontId="9" fillId="0" borderId="10" xfId="0" applyFont="1" applyBorder="1" applyAlignment="1">
      <alignment horizontal="left" vertical="center"/>
    </xf>
    <xf numFmtId="0" fontId="1" fillId="54" borderId="32" xfId="0" applyFont="1" applyFill="1" applyBorder="1" applyAlignment="1">
      <alignment horizontal="center" vertical="center"/>
    </xf>
    <xf numFmtId="0" fontId="80" fillId="0" borderId="0" xfId="0" applyFont="1" applyAlignment="1">
      <alignment horizontal="center" vertical="center"/>
    </xf>
    <xf numFmtId="0" fontId="76" fillId="54" borderId="0" xfId="0" applyFont="1" applyFill="1"/>
    <xf numFmtId="0" fontId="5" fillId="0" borderId="11" xfId="0" applyFont="1" applyBorder="1" applyAlignment="1">
      <alignment horizontal="center" vertical="center" wrapText="1"/>
    </xf>
    <xf numFmtId="0" fontId="5" fillId="0" borderId="11" xfId="0" applyFont="1" applyBorder="1" applyAlignment="1">
      <alignment horizontal="center" vertical="center"/>
    </xf>
    <xf numFmtId="0" fontId="5" fillId="60" borderId="0" xfId="0" applyFont="1" applyFill="1" applyAlignment="1">
      <alignment horizontal="center" vertical="center" wrapText="1"/>
    </xf>
    <xf numFmtId="0" fontId="15" fillId="60" borderId="0" xfId="0" applyFont="1" applyFill="1"/>
    <xf numFmtId="0" fontId="5" fillId="60" borderId="10" xfId="0" applyFont="1" applyFill="1" applyBorder="1" applyAlignment="1">
      <alignment horizontal="center" vertical="center" wrapText="1"/>
    </xf>
    <xf numFmtId="0" fontId="4" fillId="60" borderId="0" xfId="0" applyFont="1" applyFill="1" applyAlignment="1">
      <alignment horizontal="center" vertical="center"/>
    </xf>
    <xf numFmtId="0" fontId="4" fillId="60" borderId="9" xfId="0" applyFont="1" applyFill="1" applyBorder="1" applyAlignment="1">
      <alignment horizontal="center" vertical="center"/>
    </xf>
    <xf numFmtId="0" fontId="5" fillId="60" borderId="0" xfId="0" applyFont="1" applyFill="1" applyAlignment="1">
      <alignment horizontal="center" vertical="center"/>
    </xf>
    <xf numFmtId="0" fontId="3" fillId="60" borderId="0" xfId="0" applyFont="1" applyFill="1" applyAlignment="1">
      <alignment horizontal="center" vertical="center"/>
    </xf>
    <xf numFmtId="0" fontId="4" fillId="60" borderId="0" xfId="0" applyFont="1" applyFill="1" applyAlignment="1">
      <alignment horizontal="center" vertical="center" wrapText="1"/>
    </xf>
    <xf numFmtId="0" fontId="4" fillId="60" borderId="47" xfId="0" applyFont="1" applyFill="1" applyBorder="1" applyAlignment="1">
      <alignment horizontal="center" vertical="center"/>
    </xf>
    <xf numFmtId="0" fontId="4" fillId="60" borderId="48" xfId="0" applyFont="1" applyFill="1" applyBorder="1" applyAlignment="1">
      <alignment horizontal="center" vertical="center"/>
    </xf>
    <xf numFmtId="0" fontId="2" fillId="60" borderId="0" xfId="0" applyFont="1" applyFill="1" applyAlignment="1">
      <alignment horizontal="center" vertical="center"/>
    </xf>
    <xf numFmtId="0" fontId="0" fillId="60" borderId="0" xfId="0" applyFill="1"/>
    <xf numFmtId="0" fontId="5" fillId="61" borderId="0" xfId="0" applyFont="1" applyFill="1" applyAlignment="1">
      <alignment horizontal="center" vertical="center" wrapText="1"/>
    </xf>
    <xf numFmtId="0" fontId="9" fillId="0" borderId="10" xfId="0" applyFont="1" applyBorder="1" applyAlignment="1">
      <alignment horizontal="center" vertical="center"/>
    </xf>
    <xf numFmtId="0" fontId="4" fillId="48" borderId="0" xfId="0" applyFont="1" applyFill="1" applyAlignment="1">
      <alignment horizontal="center" vertical="center"/>
    </xf>
    <xf numFmtId="0" fontId="1" fillId="59" borderId="2" xfId="0" applyFont="1" applyFill="1" applyBorder="1" applyAlignment="1">
      <alignment horizontal="left" vertical="center"/>
    </xf>
    <xf numFmtId="0" fontId="5" fillId="58" borderId="51" xfId="0" applyFont="1" applyFill="1" applyBorder="1" applyAlignment="1">
      <alignment horizontal="center" vertical="center" wrapText="1"/>
    </xf>
    <xf numFmtId="0" fontId="74" fillId="0" borderId="51" xfId="0" applyFont="1" applyBorder="1"/>
    <xf numFmtId="0" fontId="0" fillId="0" borderId="51" xfId="0" applyBorder="1"/>
    <xf numFmtId="0" fontId="0" fillId="0" borderId="51" xfId="0" applyBorder="1" applyAlignment="1">
      <alignment horizontal="center" vertical="center"/>
    </xf>
    <xf numFmtId="0" fontId="5" fillId="0" borderId="30"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31" xfId="0" applyFont="1" applyBorder="1" applyAlignment="1">
      <alignment horizontal="center" vertical="center" wrapText="1"/>
    </xf>
    <xf numFmtId="0" fontId="6" fillId="0" borderId="30" xfId="0" applyFont="1" applyBorder="1" applyAlignment="1">
      <alignment horizontal="center" vertical="center" wrapText="1"/>
    </xf>
    <xf numFmtId="0" fontId="6" fillId="0" borderId="27" xfId="0" applyFont="1" applyBorder="1" applyAlignment="1">
      <alignment horizontal="center" vertical="center" wrapText="1"/>
    </xf>
    <xf numFmtId="0" fontId="24" fillId="7" borderId="33" xfId="0" applyFont="1" applyFill="1" applyBorder="1"/>
    <xf numFmtId="0" fontId="3" fillId="0" borderId="32" xfId="0" applyFont="1" applyBorder="1" applyAlignment="1">
      <alignment horizontal="center" vertical="center" wrapText="1"/>
    </xf>
    <xf numFmtId="0" fontId="22" fillId="0" borderId="31" xfId="0" applyFont="1" applyBorder="1"/>
    <xf numFmtId="0" fontId="24" fillId="0" borderId="27" xfId="0" applyFont="1" applyBorder="1"/>
    <xf numFmtId="0" fontId="24" fillId="0" borderId="27" xfId="0" applyFont="1" applyBorder="1" applyAlignment="1">
      <alignment horizontal="center"/>
    </xf>
    <xf numFmtId="0" fontId="24" fillId="0" borderId="27" xfId="0" applyFont="1" applyBorder="1" applyAlignment="1">
      <alignment wrapText="1"/>
    </xf>
    <xf numFmtId="0" fontId="24" fillId="49" borderId="27" xfId="0" applyFont="1" applyFill="1" applyBorder="1"/>
    <xf numFmtId="0" fontId="24" fillId="64" borderId="27" xfId="0" applyFont="1" applyFill="1" applyBorder="1"/>
    <xf numFmtId="0" fontId="24" fillId="18" borderId="27" xfId="0" applyFont="1" applyFill="1" applyBorder="1" applyAlignment="1">
      <alignment horizontal="center" vertical="center"/>
    </xf>
    <xf numFmtId="0" fontId="24" fillId="0" borderId="27" xfId="0" applyFont="1" applyBorder="1" applyAlignment="1">
      <alignment horizontal="center" vertical="center"/>
    </xf>
    <xf numFmtId="0" fontId="24" fillId="0" borderId="27" xfId="0" applyFont="1" applyBorder="1" applyAlignment="1">
      <alignment horizontal="center" vertical="center" wrapText="1"/>
    </xf>
    <xf numFmtId="0" fontId="6" fillId="0" borderId="31" xfId="0" applyFont="1" applyBorder="1" applyAlignment="1">
      <alignment horizontal="center" vertical="center" wrapText="1"/>
    </xf>
    <xf numFmtId="0" fontId="7" fillId="4" borderId="31" xfId="0" applyFont="1" applyFill="1" applyBorder="1" applyAlignment="1">
      <alignment horizontal="center" vertical="center" wrapText="1"/>
    </xf>
    <xf numFmtId="0" fontId="6" fillId="0" borderId="31" xfId="0" applyFont="1" applyBorder="1" applyAlignment="1">
      <alignment vertical="center" wrapText="1"/>
    </xf>
    <xf numFmtId="0" fontId="5" fillId="3" borderId="29"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3" borderId="27" xfId="0" applyFont="1" applyFill="1" applyBorder="1" applyAlignment="1">
      <alignment horizontal="center" vertical="center" wrapText="1"/>
    </xf>
    <xf numFmtId="0" fontId="24" fillId="57" borderId="51" xfId="0" applyFont="1" applyFill="1" applyBorder="1" applyAlignment="1">
      <alignment horizontal="center" vertical="center"/>
    </xf>
    <xf numFmtId="0" fontId="24" fillId="58" borderId="51" xfId="0" applyFont="1" applyFill="1" applyBorder="1" applyAlignment="1">
      <alignment horizontal="center" vertical="center"/>
    </xf>
    <xf numFmtId="0" fontId="5" fillId="65" borderId="56" xfId="0" applyFont="1" applyFill="1" applyBorder="1" applyAlignment="1">
      <alignment horizontal="center" vertical="center" wrapText="1"/>
    </xf>
    <xf numFmtId="0" fontId="76" fillId="0" borderId="32" xfId="0" applyFont="1" applyBorder="1" applyAlignment="1">
      <alignment horizontal="center" vertical="center"/>
    </xf>
    <xf numFmtId="0" fontId="25" fillId="66" borderId="27" xfId="0" applyFont="1" applyFill="1" applyBorder="1" applyAlignment="1">
      <alignment horizontal="center" vertical="center" wrapText="1"/>
    </xf>
    <xf numFmtId="0" fontId="25" fillId="67" borderId="27" xfId="0" applyFont="1" applyFill="1" applyBorder="1" applyAlignment="1">
      <alignment horizontal="center" vertical="center"/>
    </xf>
    <xf numFmtId="0" fontId="25" fillId="68" borderId="27" xfId="0" applyFont="1" applyFill="1" applyBorder="1" applyAlignment="1">
      <alignment horizontal="center" vertical="center" wrapText="1"/>
    </xf>
    <xf numFmtId="0" fontId="25" fillId="67" borderId="27" xfId="0" applyFont="1" applyFill="1" applyBorder="1" applyAlignment="1">
      <alignment horizontal="center" vertical="center" wrapText="1"/>
    </xf>
    <xf numFmtId="0" fontId="25" fillId="69" borderId="27" xfId="0" applyFont="1" applyFill="1" applyBorder="1" applyAlignment="1">
      <alignment horizontal="center" vertical="center" wrapText="1"/>
    </xf>
    <xf numFmtId="0" fontId="25" fillId="68" borderId="27" xfId="0" applyFont="1" applyFill="1" applyBorder="1" applyAlignment="1">
      <alignment horizontal="center" vertical="center"/>
    </xf>
    <xf numFmtId="0" fontId="25" fillId="70" borderId="27" xfId="0" applyFont="1" applyFill="1" applyBorder="1" applyAlignment="1">
      <alignment horizontal="center" vertical="center"/>
    </xf>
    <xf numFmtId="0" fontId="25" fillId="71" borderId="27" xfId="0" applyFont="1" applyFill="1" applyBorder="1" applyAlignment="1">
      <alignment horizontal="center" vertical="center"/>
    </xf>
    <xf numFmtId="0" fontId="25" fillId="66" borderId="27" xfId="0" applyFont="1" applyFill="1" applyBorder="1" applyAlignment="1">
      <alignment horizontal="center" vertical="center"/>
    </xf>
    <xf numFmtId="0" fontId="83" fillId="68" borderId="32" xfId="0" applyFont="1" applyFill="1" applyBorder="1" applyAlignment="1">
      <alignment horizontal="center" vertical="center" wrapText="1"/>
    </xf>
    <xf numFmtId="0" fontId="71" fillId="68" borderId="27" xfId="0" applyFont="1" applyFill="1" applyBorder="1" applyAlignment="1">
      <alignment horizontal="center" vertical="center"/>
    </xf>
    <xf numFmtId="0" fontId="24" fillId="2" borderId="10" xfId="0" applyFont="1" applyFill="1" applyBorder="1" applyAlignment="1">
      <alignment horizontal="center" vertical="center" wrapText="1"/>
    </xf>
    <xf numFmtId="0" fontId="24" fillId="22" borderId="27" xfId="0" applyFont="1" applyFill="1" applyBorder="1" applyAlignment="1">
      <alignment vertical="center" wrapText="1"/>
    </xf>
    <xf numFmtId="0" fontId="24" fillId="0" borderId="13" xfId="0" applyFont="1" applyBorder="1" applyAlignment="1">
      <alignment horizontal="center" vertical="center"/>
    </xf>
    <xf numFmtId="0" fontId="71" fillId="72" borderId="27" xfId="0" applyFont="1" applyFill="1" applyBorder="1" applyAlignment="1">
      <alignment horizontal="center" vertical="center"/>
    </xf>
    <xf numFmtId="0" fontId="24" fillId="3" borderId="27" xfId="0" applyFont="1" applyFill="1" applyBorder="1" applyAlignment="1">
      <alignment horizontal="center" vertical="center" wrapText="1"/>
    </xf>
    <xf numFmtId="0" fontId="71" fillId="73" borderId="27" xfId="0" applyFont="1" applyFill="1" applyBorder="1" applyAlignment="1">
      <alignment horizontal="center" vertical="center" wrapText="1"/>
    </xf>
    <xf numFmtId="0" fontId="24" fillId="0" borderId="13" xfId="0" applyFont="1" applyBorder="1" applyAlignment="1">
      <alignment horizontal="center" vertical="center" wrapText="1"/>
    </xf>
    <xf numFmtId="0" fontId="0" fillId="0" borderId="0" xfId="0" applyAlignment="1">
      <alignment horizontal="center" vertical="center" wrapText="1"/>
    </xf>
    <xf numFmtId="0" fontId="14" fillId="0" borderId="0" xfId="0" applyFont="1" applyAlignment="1">
      <alignment horizontal="center" vertical="center" wrapText="1"/>
    </xf>
    <xf numFmtId="0" fontId="71" fillId="69" borderId="27" xfId="0" applyFont="1" applyFill="1" applyBorder="1" applyAlignment="1">
      <alignment horizontal="center" vertical="center"/>
    </xf>
    <xf numFmtId="0" fontId="71" fillId="69" borderId="27" xfId="0" applyFont="1" applyFill="1" applyBorder="1" applyAlignment="1">
      <alignment horizontal="center" vertical="center" wrapText="1"/>
    </xf>
    <xf numFmtId="0" fontId="5" fillId="68" borderId="10" xfId="0" applyFont="1" applyFill="1" applyBorder="1" applyAlignment="1">
      <alignment horizontal="center" vertical="center"/>
    </xf>
    <xf numFmtId="0" fontId="71" fillId="76" borderId="10" xfId="0" applyFont="1" applyFill="1" applyBorder="1" applyAlignment="1">
      <alignment horizontal="center" vertical="center"/>
    </xf>
    <xf numFmtId="0" fontId="71" fillId="77" borderId="10" xfId="0" applyFont="1" applyFill="1" applyBorder="1" applyAlignment="1">
      <alignment horizontal="center" vertical="center"/>
    </xf>
    <xf numFmtId="0" fontId="71" fillId="78" borderId="10" xfId="0" applyFont="1" applyFill="1" applyBorder="1" applyAlignment="1">
      <alignment horizontal="center" vertical="center"/>
    </xf>
    <xf numFmtId="0" fontId="24" fillId="13" borderId="10" xfId="0" applyFont="1" applyFill="1" applyBorder="1" applyAlignment="1">
      <alignment horizontal="center" vertical="center"/>
    </xf>
    <xf numFmtId="0" fontId="24" fillId="79" borderId="10" xfId="0" applyFont="1" applyFill="1" applyBorder="1" applyAlignment="1">
      <alignment horizontal="center" vertical="center"/>
    </xf>
    <xf numFmtId="0" fontId="24" fillId="80" borderId="10" xfId="0" applyFont="1" applyFill="1" applyBorder="1" applyAlignment="1">
      <alignment horizontal="center" vertical="center"/>
    </xf>
    <xf numFmtId="0" fontId="24" fillId="81" borderId="10" xfId="0" applyFont="1" applyFill="1" applyBorder="1" applyAlignment="1">
      <alignment horizontal="center" vertical="center" wrapText="1"/>
    </xf>
    <xf numFmtId="0" fontId="24" fillId="82" borderId="10" xfId="0" applyFont="1" applyFill="1" applyBorder="1" applyAlignment="1">
      <alignment vertical="center"/>
    </xf>
    <xf numFmtId="0" fontId="24" fillId="83" borderId="10" xfId="0" applyFont="1" applyFill="1" applyBorder="1" applyAlignment="1">
      <alignment horizontal="center" vertical="center"/>
    </xf>
    <xf numFmtId="0" fontId="24" fillId="84" borderId="10" xfId="0" applyFont="1" applyFill="1" applyBorder="1" applyAlignment="1">
      <alignment vertical="center"/>
    </xf>
    <xf numFmtId="0" fontId="24" fillId="22" borderId="10" xfId="0" applyFont="1" applyFill="1" applyBorder="1" applyAlignment="1">
      <alignment horizontal="center" vertical="center"/>
    </xf>
    <xf numFmtId="0" fontId="6" fillId="19" borderId="32" xfId="0" applyFont="1" applyFill="1" applyBorder="1"/>
    <xf numFmtId="0" fontId="0" fillId="0" borderId="0" xfId="0" applyAlignment="1">
      <alignment horizontal="center" vertical="center"/>
    </xf>
    <xf numFmtId="0" fontId="1" fillId="48" borderId="38" xfId="0" applyFont="1" applyFill="1" applyBorder="1" applyAlignment="1">
      <alignment vertical="center"/>
    </xf>
    <xf numFmtId="0" fontId="1" fillId="48" borderId="32" xfId="0" applyFont="1" applyFill="1" applyBorder="1" applyAlignment="1">
      <alignment vertical="center"/>
    </xf>
    <xf numFmtId="0" fontId="1" fillId="48" borderId="6" xfId="0" applyFont="1" applyFill="1" applyBorder="1" applyAlignment="1">
      <alignment vertical="center"/>
    </xf>
    <xf numFmtId="0" fontId="6" fillId="8" borderId="10" xfId="0" applyFont="1" applyFill="1" applyBorder="1" applyAlignment="1">
      <alignment horizontal="center" vertical="center"/>
    </xf>
    <xf numFmtId="0" fontId="14" fillId="0" borderId="0" xfId="0" applyFont="1" applyAlignment="1">
      <alignment horizontal="center" vertical="center"/>
    </xf>
    <xf numFmtId="0" fontId="6" fillId="3" borderId="10" xfId="0" applyFont="1" applyFill="1" applyBorder="1" applyAlignment="1">
      <alignment horizontal="center" vertical="center"/>
    </xf>
    <xf numFmtId="0" fontId="14" fillId="0" borderId="10" xfId="0" applyFont="1" applyBorder="1" applyAlignment="1">
      <alignment horizontal="center" vertical="center"/>
    </xf>
    <xf numFmtId="0" fontId="32" fillId="4" borderId="11" xfId="0" applyFont="1" applyFill="1" applyBorder="1" applyAlignment="1">
      <alignment horizontal="center" vertical="center" wrapText="1"/>
    </xf>
    <xf numFmtId="0" fontId="9" fillId="4" borderId="11" xfId="0" applyFont="1" applyFill="1" applyBorder="1" applyAlignment="1">
      <alignment horizontal="center" vertical="center" wrapText="1"/>
    </xf>
    <xf numFmtId="0" fontId="8" fillId="4" borderId="11" xfId="0" applyFont="1" applyFill="1" applyBorder="1" applyAlignment="1">
      <alignment horizontal="center" vertical="center" wrapText="1"/>
    </xf>
    <xf numFmtId="0" fontId="6" fillId="32" borderId="10" xfId="0" applyFont="1" applyFill="1" applyBorder="1" applyAlignment="1">
      <alignment horizontal="center" vertical="center"/>
    </xf>
    <xf numFmtId="0" fontId="2" fillId="0" borderId="10" xfId="0" applyFont="1" applyBorder="1" applyAlignment="1">
      <alignment horizontal="center" vertical="center"/>
    </xf>
    <xf numFmtId="0" fontId="24" fillId="0" borderId="55" xfId="0" applyFont="1" applyBorder="1" applyAlignment="1">
      <alignment horizontal="center" vertical="center"/>
    </xf>
    <xf numFmtId="0" fontId="71" fillId="86" borderId="27" xfId="0" applyFont="1" applyFill="1" applyBorder="1" applyAlignment="1">
      <alignment horizontal="center" vertical="center" wrapText="1"/>
    </xf>
    <xf numFmtId="0" fontId="76" fillId="0" borderId="32" xfId="0" applyFont="1" applyBorder="1" applyAlignment="1">
      <alignment horizontal="center" vertical="center" wrapText="1"/>
    </xf>
    <xf numFmtId="0" fontId="71" fillId="68" borderId="55" xfId="0" applyFont="1" applyFill="1" applyBorder="1" applyAlignment="1">
      <alignment horizontal="center" vertical="center"/>
    </xf>
    <xf numFmtId="0" fontId="71" fillId="68" borderId="27" xfId="0" applyFont="1" applyFill="1" applyBorder="1" applyAlignment="1">
      <alignment horizontal="center" vertical="center" wrapText="1"/>
    </xf>
    <xf numFmtId="0" fontId="71" fillId="89" borderId="27" xfId="0" applyFont="1" applyFill="1" applyBorder="1" applyAlignment="1">
      <alignment horizontal="center" vertical="center"/>
    </xf>
    <xf numFmtId="0" fontId="3" fillId="48" borderId="53" xfId="0" applyFont="1" applyFill="1" applyBorder="1" applyAlignment="1">
      <alignment vertical="center" wrapText="1"/>
    </xf>
    <xf numFmtId="0" fontId="24" fillId="68" borderId="27" xfId="0" applyFont="1" applyFill="1" applyBorder="1" applyAlignment="1">
      <alignment horizontal="center" vertical="center"/>
    </xf>
    <xf numFmtId="0" fontId="24" fillId="7" borderId="27" xfId="0" applyFont="1" applyFill="1" applyBorder="1" applyAlignment="1">
      <alignment horizontal="center" vertical="center"/>
    </xf>
    <xf numFmtId="0" fontId="1" fillId="48" borderId="62" xfId="0" applyFont="1" applyFill="1" applyBorder="1" applyAlignment="1">
      <alignment vertical="center"/>
    </xf>
    <xf numFmtId="0" fontId="3" fillId="87" borderId="52" xfId="0" applyFont="1" applyFill="1" applyBorder="1" applyAlignment="1">
      <alignment vertical="center" wrapText="1"/>
    </xf>
    <xf numFmtId="0" fontId="3" fillId="87" borderId="54" xfId="0" applyFont="1" applyFill="1" applyBorder="1" applyAlignment="1">
      <alignment vertical="center" wrapText="1"/>
    </xf>
    <xf numFmtId="0" fontId="3" fillId="87" borderId="53" xfId="0" applyFont="1" applyFill="1" applyBorder="1" applyAlignment="1">
      <alignment vertical="center" wrapText="1"/>
    </xf>
    <xf numFmtId="0" fontId="3" fillId="68" borderId="27" xfId="0" applyFont="1" applyFill="1" applyBorder="1" applyAlignment="1">
      <alignment horizontal="center" vertical="center"/>
    </xf>
    <xf numFmtId="0" fontId="21" fillId="0" borderId="0" xfId="0" applyFont="1" applyAlignment="1">
      <alignment horizontal="center" vertical="center"/>
    </xf>
    <xf numFmtId="0" fontId="0" fillId="0" borderId="0" xfId="0" applyAlignment="1">
      <alignment horizontal="center" vertical="center"/>
    </xf>
    <xf numFmtId="0" fontId="1" fillId="57" borderId="59" xfId="0" applyFont="1" applyFill="1" applyBorder="1" applyAlignment="1">
      <alignment horizontal="center" vertical="center"/>
    </xf>
    <xf numFmtId="0" fontId="1" fillId="57" borderId="60" xfId="0" applyFont="1" applyFill="1" applyBorder="1" applyAlignment="1">
      <alignment horizontal="center" vertical="center"/>
    </xf>
    <xf numFmtId="0" fontId="1" fillId="57" borderId="61" xfId="0" applyFont="1" applyFill="1" applyBorder="1" applyAlignment="1">
      <alignment horizontal="center" vertical="center"/>
    </xf>
    <xf numFmtId="0" fontId="1" fillId="48" borderId="62" xfId="0" applyFont="1" applyFill="1" applyBorder="1" applyAlignment="1">
      <alignment horizontal="center" vertical="center"/>
    </xf>
    <xf numFmtId="0" fontId="1" fillId="48" borderId="63" xfId="0" applyFont="1" applyFill="1" applyBorder="1" applyAlignment="1">
      <alignment horizontal="center" vertical="center"/>
    </xf>
    <xf numFmtId="0" fontId="87" fillId="55" borderId="47" xfId="0" applyFont="1" applyFill="1" applyBorder="1" applyAlignment="1">
      <alignment horizontal="center" vertical="center"/>
    </xf>
    <xf numFmtId="0" fontId="87" fillId="55" borderId="32" xfId="0" applyFont="1" applyFill="1" applyBorder="1" applyAlignment="1">
      <alignment horizontal="center" vertical="center"/>
    </xf>
    <xf numFmtId="0" fontId="86" fillId="74" borderId="57" xfId="0" applyFont="1" applyFill="1" applyBorder="1" applyAlignment="1">
      <alignment horizontal="center" vertical="center"/>
    </xf>
    <xf numFmtId="0" fontId="86" fillId="74" borderId="44" xfId="0" applyFont="1" applyFill="1" applyBorder="1" applyAlignment="1">
      <alignment horizontal="center" vertical="center"/>
    </xf>
    <xf numFmtId="0" fontId="86" fillId="74" borderId="58" xfId="0" applyFont="1" applyFill="1" applyBorder="1" applyAlignment="1">
      <alignment horizontal="center" vertical="center"/>
    </xf>
    <xf numFmtId="0" fontId="21" fillId="0" borderId="0" xfId="0" applyFont="1"/>
    <xf numFmtId="0" fontId="0" fillId="0" borderId="0" xfId="0"/>
    <xf numFmtId="0" fontId="21" fillId="62" borderId="52" xfId="0" applyFont="1" applyFill="1" applyBorder="1" applyAlignment="1">
      <alignment horizontal="center" vertical="center"/>
    </xf>
    <xf numFmtId="0" fontId="23" fillId="48" borderId="54" xfId="0" applyFont="1" applyFill="1" applyBorder="1" applyAlignment="1">
      <alignment vertical="center"/>
    </xf>
    <xf numFmtId="0" fontId="23" fillId="48" borderId="53" xfId="0" applyFont="1" applyFill="1" applyBorder="1" applyAlignment="1">
      <alignment vertical="center"/>
    </xf>
    <xf numFmtId="0" fontId="21" fillId="17" borderId="18" xfId="0" applyFont="1" applyFill="1" applyBorder="1"/>
    <xf numFmtId="0" fontId="23" fillId="0" borderId="19" xfId="0" applyFont="1" applyBorder="1"/>
    <xf numFmtId="0" fontId="23" fillId="0" borderId="20" xfId="0" applyFont="1" applyBorder="1"/>
    <xf numFmtId="0" fontId="24" fillId="48" borderId="25" xfId="0" applyFont="1" applyFill="1" applyBorder="1" applyAlignment="1">
      <alignment horizontal="center" vertical="center"/>
    </xf>
    <xf numFmtId="0" fontId="24" fillId="48" borderId="7" xfId="0" applyFont="1" applyFill="1" applyBorder="1" applyAlignment="1">
      <alignment horizontal="center" vertical="center"/>
    </xf>
    <xf numFmtId="0" fontId="86" fillId="74" borderId="31" xfId="0" applyFont="1" applyFill="1" applyBorder="1" applyAlignment="1">
      <alignment horizontal="center" vertical="center"/>
    </xf>
    <xf numFmtId="0" fontId="86" fillId="74" borderId="23" xfId="0" applyFont="1" applyFill="1" applyBorder="1" applyAlignment="1">
      <alignment horizontal="center" vertical="center"/>
    </xf>
    <xf numFmtId="0" fontId="3" fillId="58" borderId="38" xfId="0" applyFont="1" applyFill="1" applyBorder="1" applyAlignment="1">
      <alignment horizontal="center" vertical="center" wrapText="1"/>
    </xf>
    <xf numFmtId="0" fontId="3" fillId="58" borderId="32" xfId="0" applyFont="1" applyFill="1" applyBorder="1" applyAlignment="1">
      <alignment horizontal="center" vertical="center" wrapText="1"/>
    </xf>
    <xf numFmtId="0" fontId="3" fillId="58" borderId="39" xfId="0" applyFont="1" applyFill="1" applyBorder="1" applyAlignment="1">
      <alignment horizontal="center" vertical="center" wrapText="1"/>
    </xf>
    <xf numFmtId="0" fontId="3" fillId="88" borderId="52" xfId="0" applyFont="1" applyFill="1" applyBorder="1" applyAlignment="1">
      <alignment horizontal="center" vertical="center" wrapText="1"/>
    </xf>
    <xf numFmtId="0" fontId="3" fillId="88" borderId="54" xfId="0" applyFont="1" applyFill="1" applyBorder="1" applyAlignment="1">
      <alignment horizontal="center" vertical="center" wrapText="1"/>
    </xf>
    <xf numFmtId="0" fontId="3" fillId="88" borderId="53" xfId="0" applyFont="1" applyFill="1" applyBorder="1" applyAlignment="1">
      <alignment horizontal="center" vertical="center" wrapText="1"/>
    </xf>
    <xf numFmtId="0" fontId="3" fillId="51" borderId="52" xfId="0" applyFont="1" applyFill="1" applyBorder="1" applyAlignment="1">
      <alignment horizontal="center" vertical="center" wrapText="1"/>
    </xf>
    <xf numFmtId="0" fontId="3" fillId="51" borderId="54" xfId="0" applyFont="1" applyFill="1" applyBorder="1" applyAlignment="1">
      <alignment horizontal="center" vertical="center" wrapText="1"/>
    </xf>
    <xf numFmtId="0" fontId="3" fillId="51" borderId="53" xfId="0" applyFont="1" applyFill="1" applyBorder="1" applyAlignment="1">
      <alignment horizontal="center" vertical="center" wrapText="1"/>
    </xf>
    <xf numFmtId="0" fontId="74" fillId="0" borderId="32" xfId="0" applyFont="1" applyBorder="1" applyAlignment="1">
      <alignment horizontal="center" vertical="center"/>
    </xf>
    <xf numFmtId="0" fontId="0" fillId="0" borderId="32" xfId="0" applyBorder="1" applyAlignment="1">
      <alignment horizontal="center" vertical="center"/>
    </xf>
    <xf numFmtId="0" fontId="0" fillId="0" borderId="6" xfId="0" applyBorder="1" applyAlignment="1">
      <alignment horizontal="center" vertical="center"/>
    </xf>
    <xf numFmtId="0" fontId="21" fillId="63" borderId="52" xfId="0" applyFont="1" applyFill="1" applyBorder="1" applyAlignment="1">
      <alignment horizontal="center" vertical="center"/>
    </xf>
    <xf numFmtId="0" fontId="21" fillId="63" borderId="54" xfId="0" applyFont="1" applyFill="1" applyBorder="1" applyAlignment="1">
      <alignment horizontal="center" vertical="center"/>
    </xf>
    <xf numFmtId="0" fontId="21" fillId="63" borderId="53" xfId="0" applyFont="1" applyFill="1" applyBorder="1" applyAlignment="1">
      <alignment horizontal="center" vertical="center"/>
    </xf>
    <xf numFmtId="0" fontId="76" fillId="0" borderId="32" xfId="0" applyFont="1" applyBorder="1" applyAlignment="1">
      <alignment horizontal="center" vertical="center"/>
    </xf>
    <xf numFmtId="0" fontId="74" fillId="0" borderId="44" xfId="0" applyFont="1" applyBorder="1" applyAlignment="1">
      <alignment horizontal="center" vertical="center"/>
    </xf>
    <xf numFmtId="0" fontId="84" fillId="85" borderId="31" xfId="0" applyFont="1" applyFill="1" applyBorder="1" applyAlignment="1">
      <alignment horizontal="center" vertical="center"/>
    </xf>
    <xf numFmtId="0" fontId="84" fillId="85" borderId="23" xfId="0" applyFont="1" applyFill="1" applyBorder="1" applyAlignment="1">
      <alignment horizontal="center" vertical="center"/>
    </xf>
    <xf numFmtId="0" fontId="84" fillId="85" borderId="29" xfId="0" applyFont="1" applyFill="1" applyBorder="1" applyAlignment="1">
      <alignment horizontal="center" vertical="center"/>
    </xf>
    <xf numFmtId="0" fontId="85" fillId="75" borderId="23" xfId="0" applyFont="1" applyFill="1" applyBorder="1" applyAlignment="1">
      <alignment horizontal="center" vertical="center"/>
    </xf>
    <xf numFmtId="0" fontId="85" fillId="75" borderId="29" xfId="0" applyFont="1" applyFill="1" applyBorder="1" applyAlignment="1">
      <alignment horizontal="center" vertical="center"/>
    </xf>
    <xf numFmtId="0" fontId="21" fillId="11" borderId="24" xfId="0" applyFont="1" applyFill="1" applyBorder="1"/>
    <xf numFmtId="0" fontId="23" fillId="0" borderId="25" xfId="0" applyFont="1" applyBorder="1"/>
    <xf numFmtId="0" fontId="23" fillId="0" borderId="26" xfId="0" applyFont="1" applyBorder="1"/>
    <xf numFmtId="0" fontId="21" fillId="0" borderId="0" xfId="0" applyFont="1" applyAlignment="1">
      <alignment horizontal="center"/>
    </xf>
    <xf numFmtId="0" fontId="21" fillId="11" borderId="18" xfId="0" applyFont="1" applyFill="1" applyBorder="1" applyAlignment="1">
      <alignment horizontal="center"/>
    </xf>
    <xf numFmtId="0" fontId="21" fillId="12" borderId="18" xfId="0" applyFont="1" applyFill="1" applyBorder="1" applyAlignment="1">
      <alignment horizontal="center"/>
    </xf>
    <xf numFmtId="0" fontId="21" fillId="13" borderId="18" xfId="0" applyFont="1" applyFill="1" applyBorder="1" applyAlignment="1">
      <alignment horizontal="center"/>
    </xf>
    <xf numFmtId="0" fontId="21" fillId="14" borderId="21" xfId="0" applyFont="1" applyFill="1" applyBorder="1" applyAlignment="1">
      <alignment horizontal="left"/>
    </xf>
    <xf numFmtId="0" fontId="23" fillId="0" borderId="22" xfId="0" applyFont="1" applyBorder="1"/>
    <xf numFmtId="0" fontId="23" fillId="0" borderId="23" xfId="0" applyFont="1" applyBorder="1"/>
    <xf numFmtId="0" fontId="21" fillId="11" borderId="21" xfId="0" applyFont="1" applyFill="1" applyBorder="1" applyAlignment="1">
      <alignment horizontal="left"/>
    </xf>
    <xf numFmtId="0" fontId="5" fillId="58" borderId="51" xfId="0" applyFont="1" applyFill="1" applyBorder="1" applyAlignment="1">
      <alignment horizontal="center" vertical="center" wrapText="1"/>
    </xf>
    <xf numFmtId="0" fontId="3" fillId="57" borderId="51" xfId="0" applyFont="1" applyFill="1" applyBorder="1" applyAlignment="1">
      <alignment horizontal="center" vertical="center" wrapText="1"/>
    </xf>
    <xf numFmtId="0" fontId="4" fillId="57" borderId="51" xfId="0" applyFont="1" applyFill="1" applyBorder="1" applyAlignment="1">
      <alignment horizontal="center" vertical="center" wrapText="1"/>
    </xf>
    <xf numFmtId="0" fontId="1" fillId="57" borderId="32" xfId="0" applyFont="1" applyFill="1" applyBorder="1" applyAlignment="1">
      <alignment horizontal="center" vertical="center"/>
    </xf>
    <xf numFmtId="0" fontId="22" fillId="17" borderId="18" xfId="0" applyFont="1" applyFill="1" applyBorder="1"/>
    <xf numFmtId="0" fontId="22" fillId="0" borderId="21" xfId="0" applyFont="1" applyBorder="1" applyAlignment="1">
      <alignment horizontal="center"/>
    </xf>
    <xf numFmtId="0" fontId="23" fillId="0" borderId="29" xfId="0" applyFont="1" applyBorder="1"/>
    <xf numFmtId="0" fontId="22" fillId="0" borderId="21" xfId="0" applyFont="1" applyBorder="1" applyAlignment="1">
      <alignment horizontal="left"/>
    </xf>
    <xf numFmtId="0" fontId="22" fillId="11" borderId="18" xfId="0" applyFont="1" applyFill="1" applyBorder="1" applyAlignment="1">
      <alignment horizontal="center"/>
    </xf>
    <xf numFmtId="0" fontId="22" fillId="12" borderId="18" xfId="0" applyFont="1" applyFill="1" applyBorder="1" applyAlignment="1">
      <alignment horizontal="center"/>
    </xf>
    <xf numFmtId="0" fontId="22" fillId="13" borderId="18" xfId="0" applyFont="1" applyFill="1" applyBorder="1" applyAlignment="1">
      <alignment horizontal="center"/>
    </xf>
    <xf numFmtId="0" fontId="22" fillId="16" borderId="18" xfId="0" applyFont="1" applyFill="1" applyBorder="1" applyAlignment="1">
      <alignment horizontal="center"/>
    </xf>
    <xf numFmtId="0" fontId="22" fillId="11" borderId="24" xfId="0" applyFont="1" applyFill="1" applyBorder="1"/>
    <xf numFmtId="0" fontId="22" fillId="0" borderId="0" xfId="0" applyFont="1" applyAlignment="1">
      <alignment horizontal="center"/>
    </xf>
  </cellXfs>
  <cellStyles count="1">
    <cellStyle name="Normal" xfId="0" builtinId="0"/>
  </cellStyles>
  <dxfs count="112">
    <dxf>
      <fill>
        <patternFill patternType="solid">
          <fgColor rgb="FFB7E1CD"/>
          <bgColor rgb="FFB7E1CD"/>
        </patternFill>
      </fill>
    </dxf>
    <dxf>
      <fill>
        <patternFill patternType="solid">
          <fgColor rgb="FFF4CCCC"/>
          <bgColor rgb="FFF4CCCC"/>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EA9999"/>
          <bgColor rgb="FFEA9999"/>
        </patternFill>
      </fill>
    </dxf>
    <dxf>
      <font>
        <color rgb="FF9C0006"/>
      </font>
      <fill>
        <patternFill patternType="solid">
          <fgColor rgb="FFFFC7CE"/>
          <bgColor rgb="FFFFC7CE"/>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ont>
        <color rgb="FF9C0006"/>
      </font>
      <fill>
        <patternFill patternType="solid">
          <fgColor rgb="FFFFC7CE"/>
          <bgColor rgb="FFFFC7CE"/>
        </patternFill>
      </fill>
    </dxf>
    <dxf>
      <fill>
        <patternFill patternType="solid">
          <fgColor rgb="FFB7E1CD"/>
          <bgColor rgb="FFB7E1CD"/>
        </patternFill>
      </fill>
    </dxf>
    <dxf>
      <font>
        <color rgb="FF9C0006"/>
      </font>
      <fill>
        <patternFill patternType="solid">
          <fgColor rgb="FFFFC7CE"/>
          <bgColor rgb="FFFFC7CE"/>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ill>
        <patternFill patternType="solid">
          <fgColor rgb="FFB7E1CD"/>
          <bgColor rgb="FFB7E1CD"/>
        </patternFill>
      </fill>
    </dxf>
    <dxf>
      <fill>
        <patternFill patternType="solid">
          <fgColor rgb="FFB7E1CD"/>
          <bgColor rgb="FFB7E1CD"/>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ont>
        <color rgb="FF9C0006"/>
      </font>
      <fill>
        <patternFill patternType="solid">
          <fgColor rgb="FFFFC7CE"/>
          <bgColor rgb="FFFFC7CE"/>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outline="0">
        <left/>
        <right style="medium">
          <color rgb="FF000000"/>
        </right>
        <top/>
        <bottom/>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right style="medium">
          <color rgb="FF000000"/>
        </right>
        <top/>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outline="0">
        <left/>
        <right style="medium">
          <color rgb="FF000000"/>
        </right>
        <top/>
        <bottom/>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border diagonalUp="0" diagonalDown="0">
        <left/>
        <right style="medium">
          <color rgb="FF000000"/>
        </right>
        <top/>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outline="0">
        <left/>
        <right style="medium">
          <color rgb="FF000000"/>
        </right>
        <top/>
        <bottom/>
      </border>
    </dxf>
    <dxf>
      <font>
        <b val="0"/>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left/>
        <right style="medium">
          <color rgb="FF000000"/>
        </right>
        <top/>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medium">
          <color rgb="FF000000"/>
        </left>
        <right/>
        <top/>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left style="medium">
          <color rgb="FF000000"/>
        </left>
        <right/>
        <top/>
        <bottom/>
        <vertical/>
        <horizontal/>
      </border>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1" indent="0" justifyLastLine="0" shrinkToFit="0" readingOrder="0"/>
      <border diagonalUp="0" diagonalDown="0" outline="0">
        <left style="medium">
          <color rgb="FF000000"/>
        </left>
        <right style="medium">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2.xml.rels><?xml version="1.0" encoding="UTF-8" standalone="yes"?>
<Relationships xmlns="http://schemas.openxmlformats.org/package/2006/relationships"><Relationship Id="rId1" Type="http://customschemas.google.com/relationships/workbookmetadata" Target="commentsmeta0"/></Relationships>
</file>

<file path=xl/_rels/comments4.xml.rels><?xml version="1.0" encoding="UTF-8" standalone="yes"?>
<Relationships xmlns="http://schemas.openxmlformats.org/package/2006/relationships"><Relationship Id="rId1" Type="http://customschemas.google.com/relationships/workbookmetadata" Target="commentsmeta1"/></Relationships>
</file>

<file path=xl/_rels/comments5.xml.rels><?xml version="1.0" encoding="UTF-8" standalone="yes"?>
<Relationships xmlns="http://schemas.openxmlformats.org/package/2006/relationships"><Relationship Id="rId1" Type="http://customschemas.google.com/relationships/workbookmetadata" Target="commentsmeta2"/></Relationships>
</file>

<file path=xl/_rels/comments6.xml.rels><?xml version="1.0" encoding="UTF-8" standalone="yes"?>
<Relationships xmlns="http://schemas.openxmlformats.org/package/2006/relationships"><Relationship Id="rId1" Type="http://customschemas.google.com/relationships/workbookmetadata" Target="commentsmeta3"/></Relationships>
</file>

<file path=xl/_rels/comments7.xml.rels><?xml version="1.0" encoding="UTF-8" standalone="yes"?>
<Relationships xmlns="http://schemas.openxmlformats.org/package/2006/relationships"><Relationship Id="rId1" Type="http://customschemas.google.com/relationships/workbookmetadata" Target="commentsmeta4"/></Relationships>
</file>

<file path=xl/_rels/comments8.xml.rels><?xml version="1.0" encoding="UTF-8" standalone="yes"?>
<Relationships xmlns="http://schemas.openxmlformats.org/package/2006/relationships"><Relationship Id="rId1" Type="http://customschemas.google.com/relationships/workbookmetadata" Target="commentsmeta5"/></Relationships>
</file>

<file path=xl/_rels/comments9.xml.rels><?xml version="1.0" encoding="UTF-8" standalone="yes"?>
<Relationships xmlns="http://schemas.openxmlformats.org/package/2006/relationships"><Relationship Id="rId1" Type="http://customschemas.google.com/relationships/workbookmetadata" Target="commentsmeta6"/></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customschemas.google.com/relationships/workbookmetadata" Target="metadata"/><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7.5414555555555554E-2"/>
          <c:y val="0.15086637006927492"/>
          <c:w val="0.90906322222222224"/>
          <c:h val="0.5585736061368396"/>
        </c:manualLayout>
      </c:layout>
      <c:barChart>
        <c:barDir val="col"/>
        <c:grouping val="clustered"/>
        <c:varyColors val="1"/>
        <c:ser>
          <c:idx val="0"/>
          <c:order val="0"/>
          <c:tx>
            <c:v>Dimension Ecológica</c:v>
          </c:tx>
          <c:spPr>
            <a:solidFill>
              <a:srgbClr val="4285F4"/>
            </a:solidFill>
            <a:ln cmpd="sng">
              <a:solidFill>
                <a:srgbClr val="000000"/>
              </a:solidFill>
            </a:ln>
          </c:spPr>
          <c:invertIfNegative val="1"/>
          <c:dLbls>
            <c:spPr>
              <a:noFill/>
              <a:ln>
                <a:noFill/>
              </a:ln>
              <a:effectLst/>
            </c:spPr>
            <c:txPr>
              <a:bodyPr/>
              <a:lstStyle/>
              <a:p>
                <a:pPr lvl="0">
                  <a:defRPr sz="2400" b="0" i="0">
                    <a:solidFill>
                      <a:srgbClr val="000000"/>
                    </a:solidFill>
                    <a:latin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ordenado'!$C$172:$L$172</c:f>
              <c:numCache>
                <c:formatCode>General</c:formatCode>
                <c:ptCount val="10"/>
                <c:pt idx="0">
                  <c:v>3</c:v>
                </c:pt>
                <c:pt idx="1">
                  <c:v>2</c:v>
                </c:pt>
                <c:pt idx="2">
                  <c:v>2</c:v>
                </c:pt>
                <c:pt idx="3">
                  <c:v>4</c:v>
                </c:pt>
                <c:pt idx="4">
                  <c:v>4</c:v>
                </c:pt>
                <c:pt idx="5">
                  <c:v>3</c:v>
                </c:pt>
                <c:pt idx="6">
                  <c:v>0</c:v>
                </c:pt>
                <c:pt idx="7">
                  <c:v>2</c:v>
                </c:pt>
                <c:pt idx="8">
                  <c:v>1</c:v>
                </c:pt>
                <c:pt idx="9">
                  <c:v>12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88DA-4E09-983F-778E65C579DE}"/>
            </c:ext>
          </c:extLst>
        </c:ser>
        <c:ser>
          <c:idx val="1"/>
          <c:order val="1"/>
          <c:tx>
            <c:v>Dimension Socio-ecológica</c:v>
          </c:tx>
          <c:spPr>
            <a:solidFill>
              <a:srgbClr val="EA4335"/>
            </a:solidFill>
            <a:ln cmpd="sng">
              <a:solidFill>
                <a:srgbClr val="000000"/>
              </a:solidFill>
            </a:ln>
          </c:spPr>
          <c:invertIfNegative val="1"/>
          <c:dLbls>
            <c:spPr>
              <a:noFill/>
              <a:ln>
                <a:noFill/>
              </a:ln>
              <a:effectLst/>
            </c:spPr>
            <c:txPr>
              <a:bodyPr/>
              <a:lstStyle/>
              <a:p>
                <a:pPr lvl="0">
                  <a:defRPr sz="2400" b="0" i="0">
                    <a:solidFill>
                      <a:srgbClr val="000000"/>
                    </a:solidFill>
                    <a:latin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ordenado'!$N$171:$Y$171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88DA-4E09-983F-778E65C579DE}"/>
            </c:ext>
          </c:extLst>
        </c:ser>
        <c:ser>
          <c:idx val="2"/>
          <c:order val="2"/>
          <c:spPr>
            <a:solidFill>
              <a:srgbClr val="FBBC04"/>
            </a:solidFill>
            <a:ln cmpd="sng">
              <a:solidFill>
                <a:srgbClr val="000000"/>
              </a:solidFill>
            </a:ln>
          </c:spPr>
          <c:invertIfNegative val="1"/>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ordenado'!$N$172:$Y$172</c:f>
              <c:numCache>
                <c:formatCode>General</c:formatCode>
                <c:ptCount val="12"/>
                <c:pt idx="0">
                  <c:v>5</c:v>
                </c:pt>
                <c:pt idx="1">
                  <c:v>1</c:v>
                </c:pt>
                <c:pt idx="2">
                  <c:v>2</c:v>
                </c:pt>
                <c:pt idx="3">
                  <c:v>0</c:v>
                </c:pt>
                <c:pt idx="4">
                  <c:v>4</c:v>
                </c:pt>
                <c:pt idx="5">
                  <c:v>0</c:v>
                </c:pt>
                <c:pt idx="6">
                  <c:v>0</c:v>
                </c:pt>
                <c:pt idx="7">
                  <c:v>2</c:v>
                </c:pt>
                <c:pt idx="8">
                  <c:v>4</c:v>
                </c:pt>
                <c:pt idx="9">
                  <c:v>3</c:v>
                </c:pt>
                <c:pt idx="10">
                  <c:v>2</c:v>
                </c:pt>
                <c:pt idx="11">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88DA-4E09-983F-778E65C579DE}"/>
            </c:ext>
          </c:extLst>
        </c:ser>
        <c:ser>
          <c:idx val="3"/>
          <c:order val="3"/>
          <c:spPr>
            <a:solidFill>
              <a:srgbClr val="34A853"/>
            </a:solidFill>
            <a:ln cmpd="sng">
              <a:solidFill>
                <a:srgbClr val="000000"/>
              </a:solidFill>
            </a:ln>
          </c:spPr>
          <c:invertIfNegative val="1"/>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ordenado'!$C$172:$L$172</c:f>
              <c:numCache>
                <c:formatCode>General</c:formatCode>
                <c:ptCount val="10"/>
                <c:pt idx="0">
                  <c:v>3</c:v>
                </c:pt>
                <c:pt idx="1">
                  <c:v>2</c:v>
                </c:pt>
                <c:pt idx="2">
                  <c:v>2</c:v>
                </c:pt>
                <c:pt idx="3">
                  <c:v>4</c:v>
                </c:pt>
                <c:pt idx="4">
                  <c:v>4</c:v>
                </c:pt>
                <c:pt idx="5">
                  <c:v>3</c:v>
                </c:pt>
                <c:pt idx="6">
                  <c:v>0</c:v>
                </c:pt>
                <c:pt idx="7">
                  <c:v>2</c:v>
                </c:pt>
                <c:pt idx="8">
                  <c:v>1</c:v>
                </c:pt>
                <c:pt idx="9">
                  <c:v>12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88DA-4E09-983F-778E65C579DE}"/>
            </c:ext>
          </c:extLst>
        </c:ser>
        <c:ser>
          <c:idx val="4"/>
          <c:order val="4"/>
          <c:invertIfNegative val="1"/>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ordenado'!$N$172:$Y$172</c:f>
              <c:numCache>
                <c:formatCode>General</c:formatCode>
                <c:ptCount val="12"/>
                <c:pt idx="0">
                  <c:v>5</c:v>
                </c:pt>
                <c:pt idx="1">
                  <c:v>1</c:v>
                </c:pt>
                <c:pt idx="2">
                  <c:v>2</c:v>
                </c:pt>
                <c:pt idx="3">
                  <c:v>0</c:v>
                </c:pt>
                <c:pt idx="4">
                  <c:v>4</c:v>
                </c:pt>
                <c:pt idx="5">
                  <c:v>0</c:v>
                </c:pt>
                <c:pt idx="6">
                  <c:v>0</c:v>
                </c:pt>
                <c:pt idx="7">
                  <c:v>2</c:v>
                </c:pt>
                <c:pt idx="8">
                  <c:v>4</c:v>
                </c:pt>
                <c:pt idx="9">
                  <c:v>3</c:v>
                </c:pt>
                <c:pt idx="10">
                  <c:v>2</c:v>
                </c:pt>
                <c:pt idx="11">
                  <c:v>1</c:v>
                </c:pt>
              </c:numCache>
            </c:numRef>
          </c:val>
          <c:extLst>
            <c:ext xmlns:c16="http://schemas.microsoft.com/office/drawing/2014/chart" uri="{C3380CC4-5D6E-409C-BE32-E72D297353CC}">
              <c16:uniqueId val="{00000004-88DA-4E09-983F-778E65C579DE}"/>
            </c:ext>
          </c:extLst>
        </c:ser>
        <c:dLbls>
          <c:showLegendKey val="0"/>
          <c:showVal val="0"/>
          <c:showCatName val="0"/>
          <c:showSerName val="0"/>
          <c:showPercent val="0"/>
          <c:showBubbleSize val="0"/>
        </c:dLbls>
        <c:gapWidth val="150"/>
        <c:axId val="122395498"/>
        <c:axId val="1681323856"/>
      </c:barChart>
      <c:catAx>
        <c:axId val="122395498"/>
        <c:scaling>
          <c:orientation val="minMax"/>
        </c:scaling>
        <c:delete val="0"/>
        <c:axPos val="b"/>
        <c:title>
          <c:tx>
            <c:rich>
              <a:bodyPr/>
              <a:lstStyle/>
              <a:p>
                <a:pPr lvl="0">
                  <a:defRPr sz="2000" b="1" i="0">
                    <a:solidFill>
                      <a:srgbClr val="000000"/>
                    </a:solidFill>
                    <a:latin typeface="Calibri"/>
                  </a:defRPr>
                </a:pPr>
                <a:r>
                  <a:rPr sz="2000" b="1" i="0">
                    <a:solidFill>
                      <a:srgbClr val="000000"/>
                    </a:solidFill>
                    <a:latin typeface="Calibri"/>
                  </a:rPr>
                  <a:t>Provincias y regiones</a:t>
                </a:r>
              </a:p>
            </c:rich>
          </c:tx>
          <c:layout>
            <c:manualLayout>
              <c:xMode val="edge"/>
              <c:yMode val="edge"/>
              <c:x val="0.47363111111111111"/>
              <c:y val="0.91247716654480548"/>
            </c:manualLayout>
          </c:layout>
          <c:overlay val="0"/>
        </c:title>
        <c:numFmt formatCode="General" sourceLinked="1"/>
        <c:majorTickMark val="out"/>
        <c:minorTickMark val="none"/>
        <c:tickLblPos val="nextTo"/>
        <c:txPr>
          <a:bodyPr/>
          <a:lstStyle/>
          <a:p>
            <a:pPr lvl="0">
              <a:defRPr sz="2400" b="0" i="0">
                <a:solidFill>
                  <a:srgbClr val="000000"/>
                </a:solidFill>
                <a:latin typeface="Calibri"/>
              </a:defRPr>
            </a:pPr>
            <a:endParaRPr lang="en-US"/>
          </a:p>
        </c:txPr>
        <c:crossAx val="1681323856"/>
        <c:crosses val="autoZero"/>
        <c:auto val="1"/>
        <c:lblAlgn val="ctr"/>
        <c:lblOffset val="100"/>
        <c:noMultiLvlLbl val="1"/>
      </c:catAx>
      <c:valAx>
        <c:axId val="1681323856"/>
        <c:scaling>
          <c:orientation val="minMax"/>
          <c:max val="20"/>
        </c:scaling>
        <c:delete val="0"/>
        <c:axPos val="l"/>
        <c:title>
          <c:tx>
            <c:rich>
              <a:bodyPr/>
              <a:lstStyle/>
              <a:p>
                <a:pPr lvl="0">
                  <a:defRPr sz="2000" b="1" i="0">
                    <a:solidFill>
                      <a:srgbClr val="000000"/>
                    </a:solidFill>
                    <a:latin typeface="Calibri"/>
                  </a:defRPr>
                </a:pPr>
                <a:r>
                  <a:rPr sz="2000" b="1" i="0">
                    <a:solidFill>
                      <a:srgbClr val="000000"/>
                    </a:solidFill>
                    <a:latin typeface="Calibri"/>
                  </a:rPr>
                  <a:t>Número acumulado de publicaciones</a:t>
                </a:r>
              </a:p>
            </c:rich>
          </c:tx>
          <c:layout>
            <c:manualLayout>
              <c:xMode val="edge"/>
              <c:yMode val="edge"/>
              <c:x val="9.877777777777777E-3"/>
              <c:y val="0.1607891638679935"/>
            </c:manualLayout>
          </c:layout>
          <c:overlay val="0"/>
        </c:title>
        <c:numFmt formatCode="General" sourceLinked="1"/>
        <c:majorTickMark val="out"/>
        <c:minorTickMark val="none"/>
        <c:tickLblPos val="nextTo"/>
        <c:spPr>
          <a:ln/>
        </c:spPr>
        <c:txPr>
          <a:bodyPr/>
          <a:lstStyle/>
          <a:p>
            <a:pPr lvl="0">
              <a:defRPr sz="2400" b="0" i="0">
                <a:solidFill>
                  <a:srgbClr val="000000"/>
                </a:solidFill>
                <a:latin typeface="Calibri"/>
              </a:defRPr>
            </a:pPr>
            <a:endParaRPr lang="en-US"/>
          </a:p>
        </c:txPr>
        <c:crossAx val="122395498"/>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7.5414555555555554E-2"/>
          <c:y val="0.15086637006927492"/>
          <c:w val="0.90906322222222224"/>
          <c:h val="0.5585736061368396"/>
        </c:manualLayout>
      </c:layout>
      <c:barChart>
        <c:barDir val="col"/>
        <c:grouping val="clustered"/>
        <c:varyColors val="1"/>
        <c:ser>
          <c:idx val="0"/>
          <c:order val="0"/>
          <c:tx>
            <c:v>Dimension Ecológica</c:v>
          </c:tx>
          <c:spPr>
            <a:solidFill>
              <a:srgbClr val="4285F4"/>
            </a:solidFill>
            <a:ln cmpd="sng">
              <a:solidFill>
                <a:srgbClr val="000000"/>
              </a:solidFill>
            </a:ln>
          </c:spPr>
          <c:invertIfNegative val="1"/>
          <c:dLbls>
            <c:spPr>
              <a:noFill/>
              <a:ln>
                <a:noFill/>
              </a:ln>
              <a:effectLst/>
            </c:spPr>
            <c:txPr>
              <a:bodyPr/>
              <a:lstStyle/>
              <a:p>
                <a:pPr lvl="0">
                  <a:defRPr sz="1100" b="0" i="0">
                    <a:solidFill>
                      <a:srgbClr val="000000"/>
                    </a:solidFill>
                    <a:latin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ordenado'!$C$172:$L$172</c:f>
              <c:numCache>
                <c:formatCode>General</c:formatCode>
                <c:ptCount val="10"/>
                <c:pt idx="0">
                  <c:v>3</c:v>
                </c:pt>
                <c:pt idx="1">
                  <c:v>2</c:v>
                </c:pt>
                <c:pt idx="2">
                  <c:v>2</c:v>
                </c:pt>
                <c:pt idx="3">
                  <c:v>4</c:v>
                </c:pt>
                <c:pt idx="4">
                  <c:v>4</c:v>
                </c:pt>
                <c:pt idx="5">
                  <c:v>3</c:v>
                </c:pt>
                <c:pt idx="6">
                  <c:v>0</c:v>
                </c:pt>
                <c:pt idx="7">
                  <c:v>2</c:v>
                </c:pt>
                <c:pt idx="8">
                  <c:v>1</c:v>
                </c:pt>
                <c:pt idx="9">
                  <c:v>12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17D5-4F1C-A58C-080EC61AD176}"/>
            </c:ext>
          </c:extLst>
        </c:ser>
        <c:ser>
          <c:idx val="1"/>
          <c:order val="1"/>
          <c:tx>
            <c:v>Dimension Socio-ecológica</c:v>
          </c:tx>
          <c:spPr>
            <a:solidFill>
              <a:srgbClr val="EA4335"/>
            </a:solidFill>
            <a:ln cmpd="sng">
              <a:solidFill>
                <a:srgbClr val="000000"/>
              </a:solidFill>
            </a:ln>
          </c:spPr>
          <c:invertIfNegative val="1"/>
          <c:dLbls>
            <c:spPr>
              <a:noFill/>
              <a:ln>
                <a:noFill/>
              </a:ln>
              <a:effectLst/>
            </c:spPr>
            <c:txPr>
              <a:bodyPr/>
              <a:lstStyle/>
              <a:p>
                <a:pPr lvl="0">
                  <a:defRPr sz="1100" b="0" i="0">
                    <a:solidFill>
                      <a:srgbClr val="000000"/>
                    </a:solidFill>
                    <a:latin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ordenado'!$N$171:$Y$171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17D5-4F1C-A58C-080EC61AD176}"/>
            </c:ext>
          </c:extLst>
        </c:ser>
        <c:ser>
          <c:idx val="2"/>
          <c:order val="2"/>
          <c:spPr>
            <a:solidFill>
              <a:srgbClr val="FBBC04"/>
            </a:solidFill>
            <a:ln cmpd="sng">
              <a:solidFill>
                <a:srgbClr val="000000"/>
              </a:solidFill>
            </a:ln>
          </c:spPr>
          <c:invertIfNegative val="1"/>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ordenado'!$N$172:$Y$172</c:f>
              <c:numCache>
                <c:formatCode>General</c:formatCode>
                <c:ptCount val="12"/>
                <c:pt idx="0">
                  <c:v>5</c:v>
                </c:pt>
                <c:pt idx="1">
                  <c:v>1</c:v>
                </c:pt>
                <c:pt idx="2">
                  <c:v>2</c:v>
                </c:pt>
                <c:pt idx="3">
                  <c:v>0</c:v>
                </c:pt>
                <c:pt idx="4">
                  <c:v>4</c:v>
                </c:pt>
                <c:pt idx="5">
                  <c:v>0</c:v>
                </c:pt>
                <c:pt idx="6">
                  <c:v>0</c:v>
                </c:pt>
                <c:pt idx="7">
                  <c:v>2</c:v>
                </c:pt>
                <c:pt idx="8">
                  <c:v>4</c:v>
                </c:pt>
                <c:pt idx="9">
                  <c:v>3</c:v>
                </c:pt>
                <c:pt idx="10">
                  <c:v>2</c:v>
                </c:pt>
                <c:pt idx="11">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17D5-4F1C-A58C-080EC61AD176}"/>
            </c:ext>
          </c:extLst>
        </c:ser>
        <c:ser>
          <c:idx val="3"/>
          <c:order val="3"/>
          <c:spPr>
            <a:solidFill>
              <a:srgbClr val="34A853"/>
            </a:solidFill>
            <a:ln cmpd="sng">
              <a:solidFill>
                <a:srgbClr val="000000"/>
              </a:solidFill>
            </a:ln>
          </c:spPr>
          <c:invertIfNegative val="1"/>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'Detalle Ecologica'!$AB$173:$AK$173</c:f>
              <c:numCache>
                <c:formatCode>General</c:formatCode>
                <c:ptCount val="10"/>
                <c:pt idx="0">
                  <c:v>3</c:v>
                </c:pt>
                <c:pt idx="1">
                  <c:v>1</c:v>
                </c:pt>
                <c:pt idx="2">
                  <c:v>1</c:v>
                </c:pt>
                <c:pt idx="3">
                  <c:v>0</c:v>
                </c:pt>
                <c:pt idx="4">
                  <c:v>0</c:v>
                </c:pt>
                <c:pt idx="5">
                  <c:v>4</c:v>
                </c:pt>
                <c:pt idx="6">
                  <c:v>0</c:v>
                </c:pt>
                <c:pt idx="7">
                  <c:v>2</c:v>
                </c:pt>
                <c:pt idx="8">
                  <c:v>2</c:v>
                </c:pt>
                <c:pt idx="9">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17D5-4F1C-A58C-080EC61AD176}"/>
            </c:ext>
          </c:extLst>
        </c:ser>
        <c:ser>
          <c:idx val="4"/>
          <c:order val="4"/>
          <c:invertIfNegative val="1"/>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'Detalle Ecologica'!$AM$173</c:f>
              <c:numCache>
                <c:formatCode>General</c:formatCode>
                <c:ptCount val="1"/>
                <c:pt idx="0">
                  <c:v>0</c:v>
                </c:pt>
              </c:numCache>
            </c:numRef>
          </c:val>
          <c:extLst>
            <c:ext xmlns:c16="http://schemas.microsoft.com/office/drawing/2014/chart" uri="{C3380CC4-5D6E-409C-BE32-E72D297353CC}">
              <c16:uniqueId val="{00000004-17D5-4F1C-A58C-080EC61AD176}"/>
            </c:ext>
          </c:extLst>
        </c:ser>
        <c:dLbls>
          <c:showLegendKey val="0"/>
          <c:showVal val="0"/>
          <c:showCatName val="0"/>
          <c:showSerName val="0"/>
          <c:showPercent val="0"/>
          <c:showBubbleSize val="0"/>
        </c:dLbls>
        <c:gapWidth val="150"/>
        <c:axId val="1414506682"/>
        <c:axId val="788144038"/>
      </c:barChart>
      <c:catAx>
        <c:axId val="1414506682"/>
        <c:scaling>
          <c:orientation val="minMax"/>
        </c:scaling>
        <c:delete val="0"/>
        <c:axPos val="b"/>
        <c:title>
          <c:tx>
            <c:rich>
              <a:bodyPr/>
              <a:lstStyle/>
              <a:p>
                <a:pPr lvl="0">
                  <a:defRPr sz="1200" b="1" i="0">
                    <a:solidFill>
                      <a:srgbClr val="000000"/>
                    </a:solidFill>
                    <a:latin typeface="Calibri"/>
                  </a:defRPr>
                </a:pPr>
                <a:r>
                  <a:rPr sz="1200" b="1" i="0">
                    <a:solidFill>
                      <a:srgbClr val="000000"/>
                    </a:solidFill>
                    <a:latin typeface="Calibri"/>
                  </a:rPr>
                  <a:t>Provincias</a:t>
                </a:r>
              </a:p>
            </c:rich>
          </c:tx>
          <c:layout>
            <c:manualLayout>
              <c:xMode val="edge"/>
              <c:yMode val="edge"/>
              <c:x val="0.47363111111111111"/>
              <c:y val="0.91247716654480548"/>
            </c:manualLayout>
          </c:layout>
          <c:overlay val="0"/>
        </c:title>
        <c:numFmt formatCode="General" sourceLinked="1"/>
        <c:majorTickMark val="out"/>
        <c:minorTickMark val="none"/>
        <c:tickLblPos val="nextTo"/>
        <c:txPr>
          <a:bodyPr/>
          <a:lstStyle/>
          <a:p>
            <a:pPr lvl="0">
              <a:defRPr sz="1100" b="0" i="0">
                <a:solidFill>
                  <a:srgbClr val="000000"/>
                </a:solidFill>
                <a:latin typeface="Calibri"/>
              </a:defRPr>
            </a:pPr>
            <a:endParaRPr lang="en-US"/>
          </a:p>
        </c:txPr>
        <c:crossAx val="788144038"/>
        <c:crosses val="autoZero"/>
        <c:auto val="1"/>
        <c:lblAlgn val="ctr"/>
        <c:lblOffset val="100"/>
        <c:noMultiLvlLbl val="1"/>
      </c:catAx>
      <c:valAx>
        <c:axId val="788144038"/>
        <c:scaling>
          <c:orientation val="minMax"/>
          <c:max val="20"/>
        </c:scaling>
        <c:delete val="0"/>
        <c:axPos val="l"/>
        <c:title>
          <c:tx>
            <c:rich>
              <a:bodyPr/>
              <a:lstStyle/>
              <a:p>
                <a:pPr lvl="0">
                  <a:defRPr sz="1200" b="1" i="0">
                    <a:solidFill>
                      <a:srgbClr val="000000"/>
                    </a:solidFill>
                    <a:latin typeface="Calibri"/>
                  </a:defRPr>
                </a:pPr>
                <a:r>
                  <a:rPr sz="1200" b="1" i="0">
                    <a:solidFill>
                      <a:srgbClr val="000000"/>
                    </a:solidFill>
                    <a:latin typeface="Calibri"/>
                  </a:rPr>
                  <a:t>Número acumulado de publicaciones</a:t>
                </a:r>
              </a:p>
            </c:rich>
          </c:tx>
          <c:layout>
            <c:manualLayout>
              <c:xMode val="edge"/>
              <c:yMode val="edge"/>
              <c:x val="9.877777777777777E-3"/>
              <c:y val="0.1607891638679935"/>
            </c:manualLayout>
          </c:layout>
          <c:overlay val="0"/>
        </c:title>
        <c:numFmt formatCode="General" sourceLinked="1"/>
        <c:majorTickMark val="out"/>
        <c:minorTickMark val="none"/>
        <c:tickLblPos val="nextTo"/>
        <c:spPr>
          <a:ln/>
        </c:spPr>
        <c:txPr>
          <a:bodyPr/>
          <a:lstStyle/>
          <a:p>
            <a:pPr lvl="0">
              <a:defRPr sz="1100" b="0" i="0">
                <a:solidFill>
                  <a:srgbClr val="000000"/>
                </a:solidFill>
                <a:latin typeface="Calibri"/>
              </a:defRPr>
            </a:pPr>
            <a:endParaRPr lang="en-US"/>
          </a:p>
        </c:txPr>
        <c:crossAx val="1414506682"/>
        <c:crosses val="autoZero"/>
        <c:crossBetween val="between"/>
      </c:valAx>
    </c:plotArea>
    <c:legend>
      <c:legendPos val="t"/>
      <c:layout>
        <c:manualLayout>
          <c:xMode val="edge"/>
          <c:yMode val="edge"/>
          <c:x val="0.27824012619758987"/>
          <c:y val="5.0678497515273938E-2"/>
        </c:manualLayout>
      </c:layout>
      <c:overlay val="0"/>
      <c:txPr>
        <a:bodyPr/>
        <a:lstStyle/>
        <a:p>
          <a:pPr lvl="0">
            <a:defRPr sz="1400" b="0" i="0">
              <a:solidFill>
                <a:srgbClr val="000000"/>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9.0477000000000002E-2"/>
          <c:y val="3.8805555555555558E-2"/>
          <c:w val="0.89258966666666661"/>
          <c:h val="0.54461138888888894"/>
        </c:manualLayout>
      </c:layout>
      <c:barChart>
        <c:barDir val="col"/>
        <c:grouping val="clustered"/>
        <c:varyColors val="1"/>
        <c:ser>
          <c:idx val="0"/>
          <c:order val="0"/>
          <c:tx>
            <c:v>Uso de habitat</c:v>
          </c:tx>
          <c:spPr>
            <a:solidFill>
              <a:srgbClr val="4285F4"/>
            </a:solidFill>
            <a:ln cmpd="sng">
              <a:solidFill>
                <a:srgbClr val="000000"/>
              </a:solidFill>
            </a:ln>
          </c:spPr>
          <c:invertIfNegative val="1"/>
          <c:cat>
            <c:strRef>
              <c:f>'Detalle Ecologica'!$R$172:$AP$172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Ecologica'!$R$173:$AP$173</c:f>
              <c:numCache>
                <c:formatCode>General</c:formatCode>
                <c:ptCount val="25"/>
                <c:pt idx="0">
                  <c:v>0</c:v>
                </c:pt>
                <c:pt idx="1">
                  <c:v>2</c:v>
                </c:pt>
                <c:pt idx="2">
                  <c:v>0</c:v>
                </c:pt>
                <c:pt idx="3">
                  <c:v>0</c:v>
                </c:pt>
                <c:pt idx="4">
                  <c:v>2</c:v>
                </c:pt>
                <c:pt idx="5">
                  <c:v>2</c:v>
                </c:pt>
                <c:pt idx="6">
                  <c:v>0</c:v>
                </c:pt>
                <c:pt idx="7">
                  <c:v>1</c:v>
                </c:pt>
                <c:pt idx="8">
                  <c:v>7</c:v>
                </c:pt>
                <c:pt idx="9">
                  <c:v>5</c:v>
                </c:pt>
                <c:pt idx="10">
                  <c:v>3</c:v>
                </c:pt>
                <c:pt idx="11">
                  <c:v>1</c:v>
                </c:pt>
                <c:pt idx="12">
                  <c:v>1</c:v>
                </c:pt>
                <c:pt idx="13">
                  <c:v>0</c:v>
                </c:pt>
                <c:pt idx="14">
                  <c:v>0</c:v>
                </c:pt>
                <c:pt idx="15">
                  <c:v>4</c:v>
                </c:pt>
                <c:pt idx="16">
                  <c:v>0</c:v>
                </c:pt>
                <c:pt idx="17">
                  <c:v>2</c:v>
                </c:pt>
                <c:pt idx="18">
                  <c:v>2</c:v>
                </c:pt>
                <c:pt idx="19">
                  <c:v>2</c:v>
                </c:pt>
                <c:pt idx="20">
                  <c:v>1</c:v>
                </c:pt>
                <c:pt idx="21">
                  <c:v>0</c:v>
                </c:pt>
                <c:pt idx="22">
                  <c:v>0</c:v>
                </c:pt>
                <c:pt idx="23">
                  <c:v>0</c:v>
                </c:pt>
                <c:pt idx="24">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CC83-4F9D-AFDA-EADA919EE4A0}"/>
            </c:ext>
          </c:extLst>
        </c:ser>
        <c:ser>
          <c:idx val="1"/>
          <c:order val="1"/>
          <c:tx>
            <c:v>Dieta</c:v>
          </c:tx>
          <c:spPr>
            <a:solidFill>
              <a:srgbClr val="EA4335"/>
            </a:solidFill>
            <a:ln cmpd="sng">
              <a:solidFill>
                <a:srgbClr val="000000"/>
              </a:solidFill>
            </a:ln>
          </c:spPr>
          <c:invertIfNegative val="1"/>
          <c:cat>
            <c:strRef>
              <c:f>'Detalle Ecologica'!$R$172:$AP$172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Ecologica'!$R$174:$AP$174</c:f>
              <c:numCache>
                <c:formatCode>General</c:formatCode>
                <c:ptCount val="25"/>
                <c:pt idx="0">
                  <c:v>0</c:v>
                </c:pt>
                <c:pt idx="1">
                  <c:v>0</c:v>
                </c:pt>
                <c:pt idx="2">
                  <c:v>0</c:v>
                </c:pt>
                <c:pt idx="3">
                  <c:v>1</c:v>
                </c:pt>
                <c:pt idx="4">
                  <c:v>0</c:v>
                </c:pt>
                <c:pt idx="5">
                  <c:v>0</c:v>
                </c:pt>
                <c:pt idx="6">
                  <c:v>0</c:v>
                </c:pt>
                <c:pt idx="7">
                  <c:v>0</c:v>
                </c:pt>
                <c:pt idx="8">
                  <c:v>1</c:v>
                </c:pt>
                <c:pt idx="9">
                  <c:v>1</c:v>
                </c:pt>
                <c:pt idx="10">
                  <c:v>3</c:v>
                </c:pt>
                <c:pt idx="11">
                  <c:v>0</c:v>
                </c:pt>
                <c:pt idx="12">
                  <c:v>0</c:v>
                </c:pt>
                <c:pt idx="13">
                  <c:v>1</c:v>
                </c:pt>
                <c:pt idx="14">
                  <c:v>1</c:v>
                </c:pt>
                <c:pt idx="15">
                  <c:v>2</c:v>
                </c:pt>
                <c:pt idx="16">
                  <c:v>3</c:v>
                </c:pt>
                <c:pt idx="17">
                  <c:v>2</c:v>
                </c:pt>
                <c:pt idx="18">
                  <c:v>4</c:v>
                </c:pt>
                <c:pt idx="19">
                  <c:v>2</c:v>
                </c:pt>
                <c:pt idx="20">
                  <c:v>1</c:v>
                </c:pt>
                <c:pt idx="21">
                  <c:v>5</c:v>
                </c:pt>
                <c:pt idx="22">
                  <c:v>0</c:v>
                </c:pt>
                <c:pt idx="23">
                  <c:v>0</c:v>
                </c:pt>
                <c:pt idx="24">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CC83-4F9D-AFDA-EADA919EE4A0}"/>
            </c:ext>
          </c:extLst>
        </c:ser>
        <c:ser>
          <c:idx val="2"/>
          <c:order val="2"/>
          <c:tx>
            <c:v>Depredación</c:v>
          </c:tx>
          <c:spPr>
            <a:solidFill>
              <a:srgbClr val="FBBC04"/>
            </a:solidFill>
            <a:ln cmpd="sng">
              <a:solidFill>
                <a:srgbClr val="000000"/>
              </a:solidFill>
            </a:ln>
          </c:spPr>
          <c:invertIfNegative val="1"/>
          <c:cat>
            <c:strRef>
              <c:f>'Detalle Ecologica'!$R$172:$AP$172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Ecologica'!$R$175:$AP$175</c:f>
              <c:numCache>
                <c:formatCode>General</c:formatCode>
                <c:ptCount val="25"/>
                <c:pt idx="0">
                  <c:v>0</c:v>
                </c:pt>
                <c:pt idx="1">
                  <c:v>0</c:v>
                </c:pt>
                <c:pt idx="2">
                  <c:v>0</c:v>
                </c:pt>
                <c:pt idx="3">
                  <c:v>1</c:v>
                </c:pt>
                <c:pt idx="4">
                  <c:v>0</c:v>
                </c:pt>
                <c:pt idx="5">
                  <c:v>0</c:v>
                </c:pt>
                <c:pt idx="6">
                  <c:v>0</c:v>
                </c:pt>
                <c:pt idx="7">
                  <c:v>0</c:v>
                </c:pt>
                <c:pt idx="8">
                  <c:v>1</c:v>
                </c:pt>
                <c:pt idx="9">
                  <c:v>2</c:v>
                </c:pt>
                <c:pt idx="10">
                  <c:v>1</c:v>
                </c:pt>
                <c:pt idx="11">
                  <c:v>0</c:v>
                </c:pt>
                <c:pt idx="12">
                  <c:v>0</c:v>
                </c:pt>
                <c:pt idx="13">
                  <c:v>1</c:v>
                </c:pt>
                <c:pt idx="14">
                  <c:v>2</c:v>
                </c:pt>
                <c:pt idx="15">
                  <c:v>6</c:v>
                </c:pt>
                <c:pt idx="16">
                  <c:v>2</c:v>
                </c:pt>
                <c:pt idx="17">
                  <c:v>2</c:v>
                </c:pt>
                <c:pt idx="18">
                  <c:v>2</c:v>
                </c:pt>
                <c:pt idx="19">
                  <c:v>1</c:v>
                </c:pt>
                <c:pt idx="20">
                  <c:v>0</c:v>
                </c:pt>
                <c:pt idx="21">
                  <c:v>1</c:v>
                </c:pt>
                <c:pt idx="22">
                  <c:v>0</c:v>
                </c:pt>
                <c:pt idx="23">
                  <c:v>1</c:v>
                </c:pt>
                <c:pt idx="2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CC83-4F9D-AFDA-EADA919EE4A0}"/>
            </c:ext>
          </c:extLst>
        </c:ser>
        <c:ser>
          <c:idx val="3"/>
          <c:order val="3"/>
          <c:tx>
            <c:v>Abundancia</c:v>
          </c:tx>
          <c:spPr>
            <a:solidFill>
              <a:srgbClr val="34A853"/>
            </a:solidFill>
            <a:ln cmpd="sng">
              <a:solidFill>
                <a:srgbClr val="000000"/>
              </a:solidFill>
            </a:ln>
          </c:spPr>
          <c:invertIfNegative val="1"/>
          <c:cat>
            <c:strRef>
              <c:f>'Detalle Ecologica'!$R$172:$AP$172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Ecologica'!$R$176:$AP$176</c:f>
              <c:numCache>
                <c:formatCode>General</c:formatCode>
                <c:ptCount val="25"/>
                <c:pt idx="0">
                  <c:v>0</c:v>
                </c:pt>
                <c:pt idx="1">
                  <c:v>0</c:v>
                </c:pt>
                <c:pt idx="2">
                  <c:v>0</c:v>
                </c:pt>
                <c:pt idx="3">
                  <c:v>0</c:v>
                </c:pt>
                <c:pt idx="4">
                  <c:v>1</c:v>
                </c:pt>
                <c:pt idx="5">
                  <c:v>1</c:v>
                </c:pt>
                <c:pt idx="6">
                  <c:v>0</c:v>
                </c:pt>
                <c:pt idx="7">
                  <c:v>1</c:v>
                </c:pt>
                <c:pt idx="8">
                  <c:v>7</c:v>
                </c:pt>
                <c:pt idx="9">
                  <c:v>0</c:v>
                </c:pt>
                <c:pt idx="10">
                  <c:v>2</c:v>
                </c:pt>
                <c:pt idx="11">
                  <c:v>0</c:v>
                </c:pt>
                <c:pt idx="12">
                  <c:v>1</c:v>
                </c:pt>
                <c:pt idx="13">
                  <c:v>0</c:v>
                </c:pt>
                <c:pt idx="14">
                  <c:v>0</c:v>
                </c:pt>
                <c:pt idx="15">
                  <c:v>1</c:v>
                </c:pt>
                <c:pt idx="16">
                  <c:v>1</c:v>
                </c:pt>
                <c:pt idx="17">
                  <c:v>1</c:v>
                </c:pt>
                <c:pt idx="18">
                  <c:v>1</c:v>
                </c:pt>
                <c:pt idx="19">
                  <c:v>0</c:v>
                </c:pt>
                <c:pt idx="20">
                  <c:v>0</c:v>
                </c:pt>
                <c:pt idx="21">
                  <c:v>1</c:v>
                </c:pt>
                <c:pt idx="22">
                  <c:v>0</c:v>
                </c:pt>
                <c:pt idx="23">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CC83-4F9D-AFDA-EADA919EE4A0}"/>
            </c:ext>
          </c:extLst>
        </c:ser>
        <c:ser>
          <c:idx val="4"/>
          <c:order val="4"/>
          <c:tx>
            <c:v>Patrones actividad</c:v>
          </c:tx>
          <c:spPr>
            <a:solidFill>
              <a:srgbClr val="FF6D01"/>
            </a:solidFill>
            <a:ln cmpd="sng">
              <a:solidFill>
                <a:srgbClr val="000000"/>
              </a:solidFill>
            </a:ln>
          </c:spPr>
          <c:invertIfNegative val="1"/>
          <c:cat>
            <c:strRef>
              <c:f>'Detalle Ecologica'!$R$172:$AP$172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Ecologica'!$R$177:$AP$177</c:f>
              <c:numCache>
                <c:formatCode>General</c:formatCode>
                <c:ptCount val="25"/>
                <c:pt idx="0">
                  <c:v>0</c:v>
                </c:pt>
                <c:pt idx="1">
                  <c:v>1</c:v>
                </c:pt>
                <c:pt idx="2">
                  <c:v>1</c:v>
                </c:pt>
                <c:pt idx="3">
                  <c:v>1</c:v>
                </c:pt>
                <c:pt idx="4">
                  <c:v>0</c:v>
                </c:pt>
                <c:pt idx="5">
                  <c:v>0</c:v>
                </c:pt>
                <c:pt idx="6">
                  <c:v>0</c:v>
                </c:pt>
                <c:pt idx="7">
                  <c:v>0</c:v>
                </c:pt>
                <c:pt idx="8">
                  <c:v>3</c:v>
                </c:pt>
                <c:pt idx="9">
                  <c:v>3</c:v>
                </c:pt>
                <c:pt idx="10">
                  <c:v>0</c:v>
                </c:pt>
                <c:pt idx="11">
                  <c:v>0</c:v>
                </c:pt>
                <c:pt idx="12">
                  <c:v>0</c:v>
                </c:pt>
                <c:pt idx="13">
                  <c:v>0</c:v>
                </c:pt>
                <c:pt idx="14">
                  <c:v>0</c:v>
                </c:pt>
                <c:pt idx="15">
                  <c:v>2</c:v>
                </c:pt>
                <c:pt idx="16">
                  <c:v>1</c:v>
                </c:pt>
                <c:pt idx="17">
                  <c:v>0</c:v>
                </c:pt>
                <c:pt idx="18">
                  <c:v>2</c:v>
                </c:pt>
                <c:pt idx="19">
                  <c:v>0</c:v>
                </c:pt>
                <c:pt idx="20">
                  <c:v>0</c:v>
                </c:pt>
                <c:pt idx="21">
                  <c:v>0</c:v>
                </c:pt>
                <c:pt idx="22">
                  <c:v>0</c:v>
                </c:pt>
                <c:pt idx="23">
                  <c:v>0</c:v>
                </c:pt>
                <c:pt idx="2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CC83-4F9D-AFDA-EADA919EE4A0}"/>
            </c:ext>
          </c:extLst>
        </c:ser>
        <c:ser>
          <c:idx val="5"/>
          <c:order val="5"/>
          <c:tx>
            <c:v>Conservacion</c:v>
          </c:tx>
          <c:spPr>
            <a:solidFill>
              <a:srgbClr val="46BDC6"/>
            </a:solidFill>
            <a:ln cmpd="sng">
              <a:solidFill>
                <a:srgbClr val="000000"/>
              </a:solidFill>
            </a:ln>
          </c:spPr>
          <c:invertIfNegative val="1"/>
          <c:cat>
            <c:strRef>
              <c:f>'Detalle Ecologica'!$R$172:$AP$172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Ecologica'!$R$178:$AP$178</c:f>
              <c:numCache>
                <c:formatCode>General</c:formatCode>
                <c:ptCount val="25"/>
                <c:pt idx="0">
                  <c:v>0</c:v>
                </c:pt>
                <c:pt idx="1">
                  <c:v>1</c:v>
                </c:pt>
                <c:pt idx="2">
                  <c:v>1</c:v>
                </c:pt>
                <c:pt idx="3">
                  <c:v>1</c:v>
                </c:pt>
                <c:pt idx="4">
                  <c:v>1</c:v>
                </c:pt>
                <c:pt idx="5">
                  <c:v>1</c:v>
                </c:pt>
                <c:pt idx="6">
                  <c:v>1</c:v>
                </c:pt>
                <c:pt idx="7">
                  <c:v>1</c:v>
                </c:pt>
                <c:pt idx="8">
                  <c:v>2</c:v>
                </c:pt>
                <c:pt idx="9">
                  <c:v>1</c:v>
                </c:pt>
                <c:pt idx="10">
                  <c:v>0</c:v>
                </c:pt>
                <c:pt idx="11">
                  <c:v>1</c:v>
                </c:pt>
                <c:pt idx="12">
                  <c:v>0</c:v>
                </c:pt>
                <c:pt idx="13">
                  <c:v>0</c:v>
                </c:pt>
                <c:pt idx="14">
                  <c:v>1</c:v>
                </c:pt>
                <c:pt idx="15">
                  <c:v>2</c:v>
                </c:pt>
                <c:pt idx="16">
                  <c:v>0</c:v>
                </c:pt>
                <c:pt idx="17">
                  <c:v>1</c:v>
                </c:pt>
                <c:pt idx="18">
                  <c:v>0</c:v>
                </c:pt>
                <c:pt idx="19">
                  <c:v>1</c:v>
                </c:pt>
                <c:pt idx="20">
                  <c:v>1</c:v>
                </c:pt>
                <c:pt idx="21">
                  <c:v>1</c:v>
                </c:pt>
                <c:pt idx="22">
                  <c:v>0</c:v>
                </c:pt>
                <c:pt idx="23">
                  <c:v>0</c:v>
                </c:pt>
                <c:pt idx="24">
                  <c:v>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5-CC83-4F9D-AFDA-EADA919EE4A0}"/>
            </c:ext>
          </c:extLst>
        </c:ser>
        <c:ser>
          <c:idx val="6"/>
          <c:order val="6"/>
          <c:tx>
            <c:v>Presencia</c:v>
          </c:tx>
          <c:spPr>
            <a:solidFill>
              <a:srgbClr val="4285F4"/>
            </a:solidFill>
            <a:ln cmpd="sng">
              <a:solidFill>
                <a:srgbClr val="000000"/>
              </a:solidFill>
            </a:ln>
          </c:spPr>
          <c:invertIfNegative val="1"/>
          <c:cat>
            <c:strRef>
              <c:f>'Detalle Ecologica'!$R$172:$AP$172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Ecologica'!$R$179:$AP$179</c:f>
              <c:numCache>
                <c:formatCode>General</c:formatCode>
                <c:ptCount val="25"/>
                <c:pt idx="0">
                  <c:v>0</c:v>
                </c:pt>
                <c:pt idx="1">
                  <c:v>0</c:v>
                </c:pt>
                <c:pt idx="2">
                  <c:v>0</c:v>
                </c:pt>
                <c:pt idx="3">
                  <c:v>0</c:v>
                </c:pt>
                <c:pt idx="4">
                  <c:v>0</c:v>
                </c:pt>
                <c:pt idx="5">
                  <c:v>0</c:v>
                </c:pt>
                <c:pt idx="6">
                  <c:v>0</c:v>
                </c:pt>
                <c:pt idx="7">
                  <c:v>0</c:v>
                </c:pt>
                <c:pt idx="8">
                  <c:v>1</c:v>
                </c:pt>
                <c:pt idx="9">
                  <c:v>7</c:v>
                </c:pt>
                <c:pt idx="10">
                  <c:v>2</c:v>
                </c:pt>
                <c:pt idx="11">
                  <c:v>2</c:v>
                </c:pt>
                <c:pt idx="12">
                  <c:v>1</c:v>
                </c:pt>
                <c:pt idx="13">
                  <c:v>0</c:v>
                </c:pt>
                <c:pt idx="14">
                  <c:v>0</c:v>
                </c:pt>
                <c:pt idx="15">
                  <c:v>0</c:v>
                </c:pt>
                <c:pt idx="16">
                  <c:v>0</c:v>
                </c:pt>
                <c:pt idx="17">
                  <c:v>0</c:v>
                </c:pt>
                <c:pt idx="18">
                  <c:v>1</c:v>
                </c:pt>
                <c:pt idx="19">
                  <c:v>0</c:v>
                </c:pt>
                <c:pt idx="20">
                  <c:v>0</c:v>
                </c:pt>
                <c:pt idx="21">
                  <c:v>1</c:v>
                </c:pt>
                <c:pt idx="22">
                  <c:v>0</c:v>
                </c:pt>
                <c:pt idx="23">
                  <c:v>0</c:v>
                </c:pt>
                <c:pt idx="2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6-CC83-4F9D-AFDA-EADA919EE4A0}"/>
            </c:ext>
          </c:extLst>
        </c:ser>
        <c:dLbls>
          <c:showLegendKey val="0"/>
          <c:showVal val="0"/>
          <c:showCatName val="0"/>
          <c:showSerName val="0"/>
          <c:showPercent val="0"/>
          <c:showBubbleSize val="0"/>
        </c:dLbls>
        <c:gapWidth val="150"/>
        <c:axId val="1091571667"/>
        <c:axId val="357751242"/>
      </c:barChart>
      <c:catAx>
        <c:axId val="1091571667"/>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Provincias y regiones</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357751242"/>
        <c:crosses val="autoZero"/>
        <c:auto val="1"/>
        <c:lblAlgn val="ctr"/>
        <c:lblOffset val="100"/>
        <c:noMultiLvlLbl val="1"/>
      </c:catAx>
      <c:valAx>
        <c:axId val="357751242"/>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mn-lt"/>
                  </a:defRPr>
                </a:pPr>
                <a:r>
                  <a:rPr sz="1000" b="0" i="0">
                    <a:solidFill>
                      <a:srgbClr val="000000"/>
                    </a:solidFill>
                    <a:latin typeface="+mn-lt"/>
                  </a:rPr>
                  <a:t>Número acumulado de publicaciones</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1091571667"/>
        <c:crosses val="autoZero"/>
        <c:crossBetween val="between"/>
      </c:valAx>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tx>
            <c:v>NOA</c:v>
          </c:tx>
          <c:spPr>
            <a:solidFill>
              <a:srgbClr val="4285F4"/>
            </a:solidFill>
            <a:ln cmpd="sng">
              <a:solidFill>
                <a:srgbClr val="000000"/>
              </a:solidFill>
            </a:ln>
          </c:spPr>
          <c:invertIfNegative val="1"/>
          <c:cat>
            <c:strRef>
              <c:f>'Detalle Ecologica'!$Q$189:$Q$199</c:f>
              <c:strCache>
                <c:ptCount val="11"/>
                <c:pt idx="0">
                  <c:v>Uso de habitat</c:v>
                </c:pt>
                <c:pt idx="1">
                  <c:v>Dieta</c:v>
                </c:pt>
                <c:pt idx="2">
                  <c:v>Depredación</c:v>
                </c:pt>
                <c:pt idx="3">
                  <c:v>Abundancia</c:v>
                </c:pt>
                <c:pt idx="4">
                  <c:v>Patrones actividad</c:v>
                </c:pt>
                <c:pt idx="5">
                  <c:v>Conservación</c:v>
                </c:pt>
                <c:pt idx="6">
                  <c:v>Presencia</c:v>
                </c:pt>
                <c:pt idx="7">
                  <c:v>Interacción interespecífica</c:v>
                </c:pt>
                <c:pt idx="8">
                  <c:v>Densidad</c:v>
                </c:pt>
                <c:pt idx="9">
                  <c:v>Relaciones tróficas</c:v>
                </c:pt>
                <c:pt idx="10">
                  <c:v>Distribución</c:v>
                </c:pt>
              </c:strCache>
            </c:strRef>
          </c:cat>
          <c:val>
            <c:numRef>
              <c:f>'Detalle Ecologica'!$R$189:$R$199</c:f>
              <c:numCache>
                <c:formatCode>General</c:formatCode>
                <c:ptCount val="11"/>
                <c:pt idx="0">
                  <c:v>4</c:v>
                </c:pt>
                <c:pt idx="1">
                  <c:v>1</c:v>
                </c:pt>
                <c:pt idx="2">
                  <c:v>1</c:v>
                </c:pt>
                <c:pt idx="3">
                  <c:v>1</c:v>
                </c:pt>
                <c:pt idx="4">
                  <c:v>3</c:v>
                </c:pt>
                <c:pt idx="5">
                  <c:v>4</c:v>
                </c:pt>
                <c:pt idx="6">
                  <c:v>0</c:v>
                </c:pt>
                <c:pt idx="7">
                  <c:v>2</c:v>
                </c:pt>
                <c:pt idx="8">
                  <c:v>2</c:v>
                </c:pt>
                <c:pt idx="9">
                  <c:v>0</c:v>
                </c:pt>
                <c:pt idx="10">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6A9-494E-AA8A-6619759CC7CD}"/>
            </c:ext>
          </c:extLst>
        </c:ser>
        <c:ser>
          <c:idx val="1"/>
          <c:order val="1"/>
          <c:tx>
            <c:v>NEA</c:v>
          </c:tx>
          <c:spPr>
            <a:solidFill>
              <a:srgbClr val="EA4335"/>
            </a:solidFill>
            <a:ln cmpd="sng">
              <a:solidFill>
                <a:srgbClr val="000000"/>
              </a:solidFill>
            </a:ln>
          </c:spPr>
          <c:invertIfNegative val="1"/>
          <c:cat>
            <c:strRef>
              <c:f>'Detalle Ecologica'!$Q$189:$Q$199</c:f>
              <c:strCache>
                <c:ptCount val="11"/>
                <c:pt idx="0">
                  <c:v>Uso de habitat</c:v>
                </c:pt>
                <c:pt idx="1">
                  <c:v>Dieta</c:v>
                </c:pt>
                <c:pt idx="2">
                  <c:v>Depredación</c:v>
                </c:pt>
                <c:pt idx="3">
                  <c:v>Abundancia</c:v>
                </c:pt>
                <c:pt idx="4">
                  <c:v>Patrones actividad</c:v>
                </c:pt>
                <c:pt idx="5">
                  <c:v>Conservación</c:v>
                </c:pt>
                <c:pt idx="6">
                  <c:v>Presencia</c:v>
                </c:pt>
                <c:pt idx="7">
                  <c:v>Interacción interespecífica</c:v>
                </c:pt>
                <c:pt idx="8">
                  <c:v>Densidad</c:v>
                </c:pt>
                <c:pt idx="9">
                  <c:v>Relaciones tróficas</c:v>
                </c:pt>
                <c:pt idx="10">
                  <c:v>Distribución</c:v>
                </c:pt>
              </c:strCache>
            </c:strRef>
          </c:cat>
          <c:val>
            <c:numRef>
              <c:f>'Detalle Ecologica'!$S$189:$S$199</c:f>
              <c:numCache>
                <c:formatCode>General</c:formatCode>
                <c:ptCount val="11"/>
                <c:pt idx="0">
                  <c:v>10</c:v>
                </c:pt>
                <c:pt idx="1">
                  <c:v>1</c:v>
                </c:pt>
                <c:pt idx="2">
                  <c:v>1</c:v>
                </c:pt>
                <c:pt idx="3">
                  <c:v>9</c:v>
                </c:pt>
                <c:pt idx="4">
                  <c:v>3</c:v>
                </c:pt>
                <c:pt idx="5">
                  <c:v>5</c:v>
                </c:pt>
                <c:pt idx="6">
                  <c:v>1</c:v>
                </c:pt>
                <c:pt idx="7">
                  <c:v>1</c:v>
                </c:pt>
                <c:pt idx="8">
                  <c:v>6</c:v>
                </c:pt>
                <c:pt idx="9">
                  <c:v>0</c:v>
                </c:pt>
                <c:pt idx="10">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56A9-494E-AA8A-6619759CC7CD}"/>
            </c:ext>
          </c:extLst>
        </c:ser>
        <c:ser>
          <c:idx val="2"/>
          <c:order val="2"/>
          <c:tx>
            <c:v>Centro</c:v>
          </c:tx>
          <c:spPr>
            <a:solidFill>
              <a:srgbClr val="FBBC04"/>
            </a:solidFill>
            <a:ln cmpd="sng">
              <a:solidFill>
                <a:srgbClr val="000000"/>
              </a:solidFill>
            </a:ln>
          </c:spPr>
          <c:invertIfNegative val="1"/>
          <c:cat>
            <c:strRef>
              <c:f>'Detalle Ecologica'!$Q$189:$Q$199</c:f>
              <c:strCache>
                <c:ptCount val="11"/>
                <c:pt idx="0">
                  <c:v>Uso de habitat</c:v>
                </c:pt>
                <c:pt idx="1">
                  <c:v>Dieta</c:v>
                </c:pt>
                <c:pt idx="2">
                  <c:v>Depredación</c:v>
                </c:pt>
                <c:pt idx="3">
                  <c:v>Abundancia</c:v>
                </c:pt>
                <c:pt idx="4">
                  <c:v>Patrones actividad</c:v>
                </c:pt>
                <c:pt idx="5">
                  <c:v>Conservación</c:v>
                </c:pt>
                <c:pt idx="6">
                  <c:v>Presencia</c:v>
                </c:pt>
                <c:pt idx="7">
                  <c:v>Interacción interespecífica</c:v>
                </c:pt>
                <c:pt idx="8">
                  <c:v>Densidad</c:v>
                </c:pt>
                <c:pt idx="9">
                  <c:v>Relaciones tróficas</c:v>
                </c:pt>
                <c:pt idx="10">
                  <c:v>Distribución</c:v>
                </c:pt>
              </c:strCache>
            </c:strRef>
          </c:cat>
          <c:val>
            <c:numRef>
              <c:f>'Detalle Ecologica'!$T$189:$T$199</c:f>
              <c:numCache>
                <c:formatCode>General</c:formatCode>
                <c:ptCount val="11"/>
                <c:pt idx="0">
                  <c:v>10</c:v>
                </c:pt>
                <c:pt idx="1">
                  <c:v>4</c:v>
                </c:pt>
                <c:pt idx="2">
                  <c:v>3</c:v>
                </c:pt>
                <c:pt idx="3">
                  <c:v>3</c:v>
                </c:pt>
                <c:pt idx="4">
                  <c:v>3</c:v>
                </c:pt>
                <c:pt idx="5">
                  <c:v>2</c:v>
                </c:pt>
                <c:pt idx="6">
                  <c:v>12</c:v>
                </c:pt>
                <c:pt idx="7">
                  <c:v>0</c:v>
                </c:pt>
                <c:pt idx="8">
                  <c:v>0</c:v>
                </c:pt>
                <c:pt idx="9">
                  <c:v>0</c:v>
                </c:pt>
                <c:pt idx="10">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56A9-494E-AA8A-6619759CC7CD}"/>
            </c:ext>
          </c:extLst>
        </c:ser>
        <c:ser>
          <c:idx val="3"/>
          <c:order val="3"/>
          <c:tx>
            <c:v>Cuyo</c:v>
          </c:tx>
          <c:spPr>
            <a:solidFill>
              <a:srgbClr val="34A853"/>
            </a:solidFill>
            <a:ln cmpd="sng">
              <a:solidFill>
                <a:srgbClr val="000000"/>
              </a:solidFill>
            </a:ln>
          </c:spPr>
          <c:invertIfNegative val="1"/>
          <c:cat>
            <c:strRef>
              <c:f>'Detalle Ecologica'!$Q$189:$Q$199</c:f>
              <c:strCache>
                <c:ptCount val="11"/>
                <c:pt idx="0">
                  <c:v>Uso de habitat</c:v>
                </c:pt>
                <c:pt idx="1">
                  <c:v>Dieta</c:v>
                </c:pt>
                <c:pt idx="2">
                  <c:v>Depredación</c:v>
                </c:pt>
                <c:pt idx="3">
                  <c:v>Abundancia</c:v>
                </c:pt>
                <c:pt idx="4">
                  <c:v>Patrones actividad</c:v>
                </c:pt>
                <c:pt idx="5">
                  <c:v>Conservación</c:v>
                </c:pt>
                <c:pt idx="6">
                  <c:v>Presencia</c:v>
                </c:pt>
                <c:pt idx="7">
                  <c:v>Interacción interespecífica</c:v>
                </c:pt>
                <c:pt idx="8">
                  <c:v>Densidad</c:v>
                </c:pt>
                <c:pt idx="9">
                  <c:v>Relaciones tróficas</c:v>
                </c:pt>
                <c:pt idx="10">
                  <c:v>Distribución</c:v>
                </c:pt>
              </c:strCache>
            </c:strRef>
          </c:cat>
          <c:val>
            <c:numRef>
              <c:f>'Detalle Ecologica'!$U$189:$U$199</c:f>
              <c:numCache>
                <c:formatCode>General</c:formatCode>
                <c:ptCount val="11"/>
                <c:pt idx="0">
                  <c:v>4</c:v>
                </c:pt>
                <c:pt idx="1">
                  <c:v>7</c:v>
                </c:pt>
                <c:pt idx="2">
                  <c:v>11</c:v>
                </c:pt>
                <c:pt idx="3">
                  <c:v>2</c:v>
                </c:pt>
                <c:pt idx="4">
                  <c:v>3</c:v>
                </c:pt>
                <c:pt idx="5">
                  <c:v>3</c:v>
                </c:pt>
                <c:pt idx="6">
                  <c:v>0</c:v>
                </c:pt>
                <c:pt idx="7">
                  <c:v>8</c:v>
                </c:pt>
                <c:pt idx="8">
                  <c:v>1</c:v>
                </c:pt>
                <c:pt idx="9">
                  <c:v>2</c:v>
                </c:pt>
                <c:pt idx="10">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56A9-494E-AA8A-6619759CC7CD}"/>
            </c:ext>
          </c:extLst>
        </c:ser>
        <c:ser>
          <c:idx val="4"/>
          <c:order val="4"/>
          <c:tx>
            <c:v>Patagonia</c:v>
          </c:tx>
          <c:spPr>
            <a:solidFill>
              <a:srgbClr val="FF6D01"/>
            </a:solidFill>
            <a:ln cmpd="sng">
              <a:solidFill>
                <a:srgbClr val="000000"/>
              </a:solidFill>
            </a:ln>
          </c:spPr>
          <c:invertIfNegative val="1"/>
          <c:cat>
            <c:strRef>
              <c:f>'Detalle Ecologica'!$Q$189:$Q$199</c:f>
              <c:strCache>
                <c:ptCount val="11"/>
                <c:pt idx="0">
                  <c:v>Uso de habitat</c:v>
                </c:pt>
                <c:pt idx="1">
                  <c:v>Dieta</c:v>
                </c:pt>
                <c:pt idx="2">
                  <c:v>Depredación</c:v>
                </c:pt>
                <c:pt idx="3">
                  <c:v>Abundancia</c:v>
                </c:pt>
                <c:pt idx="4">
                  <c:v>Patrones actividad</c:v>
                </c:pt>
                <c:pt idx="5">
                  <c:v>Conservación</c:v>
                </c:pt>
                <c:pt idx="6">
                  <c:v>Presencia</c:v>
                </c:pt>
                <c:pt idx="7">
                  <c:v>Interacción interespecífica</c:v>
                </c:pt>
                <c:pt idx="8">
                  <c:v>Densidad</c:v>
                </c:pt>
                <c:pt idx="9">
                  <c:v>Relaciones tróficas</c:v>
                </c:pt>
                <c:pt idx="10">
                  <c:v>Distribución</c:v>
                </c:pt>
              </c:strCache>
            </c:strRef>
          </c:cat>
          <c:val>
            <c:numRef>
              <c:f>'Detalle Ecologica'!$V$189:$V$199</c:f>
              <c:numCache>
                <c:formatCode>General</c:formatCode>
                <c:ptCount val="11"/>
                <c:pt idx="0">
                  <c:v>7</c:v>
                </c:pt>
                <c:pt idx="1">
                  <c:v>14</c:v>
                </c:pt>
                <c:pt idx="2">
                  <c:v>6</c:v>
                </c:pt>
                <c:pt idx="3">
                  <c:v>3</c:v>
                </c:pt>
                <c:pt idx="4">
                  <c:v>2</c:v>
                </c:pt>
                <c:pt idx="5">
                  <c:v>4</c:v>
                </c:pt>
                <c:pt idx="6">
                  <c:v>2</c:v>
                </c:pt>
                <c:pt idx="7">
                  <c:v>3</c:v>
                </c:pt>
                <c:pt idx="8">
                  <c:v>2</c:v>
                </c:pt>
                <c:pt idx="9">
                  <c:v>3</c:v>
                </c:pt>
                <c:pt idx="10">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56A9-494E-AA8A-6619759CC7CD}"/>
            </c:ext>
          </c:extLst>
        </c:ser>
        <c:dLbls>
          <c:showLegendKey val="0"/>
          <c:showVal val="0"/>
          <c:showCatName val="0"/>
          <c:showSerName val="0"/>
          <c:showPercent val="0"/>
          <c:showBubbleSize val="0"/>
        </c:dLbls>
        <c:gapWidth val="150"/>
        <c:axId val="1767156354"/>
        <c:axId val="908682341"/>
      </c:barChart>
      <c:catAx>
        <c:axId val="176715635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908682341"/>
        <c:crosses val="autoZero"/>
        <c:auto val="1"/>
        <c:lblAlgn val="ctr"/>
        <c:lblOffset val="100"/>
        <c:noMultiLvlLbl val="1"/>
      </c:catAx>
      <c:valAx>
        <c:axId val="90868234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1767156354"/>
        <c:crosses val="autoZero"/>
        <c:crossBetween val="between"/>
      </c:valAx>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7.5414555555555554E-2"/>
          <c:y val="0.15086637006927492"/>
          <c:w val="0.90906322222222224"/>
          <c:h val="0.5585736061368396"/>
        </c:manualLayout>
      </c:layout>
      <c:barChart>
        <c:barDir val="col"/>
        <c:grouping val="clustered"/>
        <c:varyColors val="1"/>
        <c:ser>
          <c:idx val="0"/>
          <c:order val="0"/>
          <c:tx>
            <c:v>Dimension Ecológica</c:v>
          </c:tx>
          <c:spPr>
            <a:solidFill>
              <a:srgbClr val="4285F4"/>
            </a:solidFill>
            <a:ln cmpd="sng">
              <a:solidFill>
                <a:srgbClr val="000000"/>
              </a:solidFill>
            </a:ln>
          </c:spPr>
          <c:invertIfNegative val="1"/>
          <c:dLbls>
            <c:spPr>
              <a:noFill/>
              <a:ln>
                <a:noFill/>
              </a:ln>
              <a:effectLst/>
            </c:spPr>
            <c:txPr>
              <a:bodyPr/>
              <a:lstStyle/>
              <a:p>
                <a:pPr lvl="0">
                  <a:defRPr sz="1100" b="0" i="0">
                    <a:solidFill>
                      <a:srgbClr val="000000"/>
                    </a:solidFill>
                    <a:latin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ordenado'!$C$172:$L$172</c:f>
              <c:numCache>
                <c:formatCode>General</c:formatCode>
                <c:ptCount val="10"/>
                <c:pt idx="0">
                  <c:v>3</c:v>
                </c:pt>
                <c:pt idx="1">
                  <c:v>2</c:v>
                </c:pt>
                <c:pt idx="2">
                  <c:v>2</c:v>
                </c:pt>
                <c:pt idx="3">
                  <c:v>4</c:v>
                </c:pt>
                <c:pt idx="4">
                  <c:v>4</c:v>
                </c:pt>
                <c:pt idx="5">
                  <c:v>3</c:v>
                </c:pt>
                <c:pt idx="6">
                  <c:v>0</c:v>
                </c:pt>
                <c:pt idx="7">
                  <c:v>2</c:v>
                </c:pt>
                <c:pt idx="8">
                  <c:v>1</c:v>
                </c:pt>
                <c:pt idx="9">
                  <c:v>12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1AED-4565-8BAA-6A0B94D7CE1A}"/>
            </c:ext>
          </c:extLst>
        </c:ser>
        <c:ser>
          <c:idx val="1"/>
          <c:order val="1"/>
          <c:tx>
            <c:v>Dimension Socio-ecológica</c:v>
          </c:tx>
          <c:spPr>
            <a:solidFill>
              <a:srgbClr val="EA4335"/>
            </a:solidFill>
            <a:ln cmpd="sng">
              <a:solidFill>
                <a:srgbClr val="000000"/>
              </a:solidFill>
            </a:ln>
          </c:spPr>
          <c:invertIfNegative val="1"/>
          <c:dLbls>
            <c:spPr>
              <a:noFill/>
              <a:ln>
                <a:noFill/>
              </a:ln>
              <a:effectLst/>
            </c:spPr>
            <c:txPr>
              <a:bodyPr/>
              <a:lstStyle/>
              <a:p>
                <a:pPr lvl="0">
                  <a:defRPr sz="1100" b="0" i="0">
                    <a:solidFill>
                      <a:srgbClr val="000000"/>
                    </a:solidFill>
                    <a:latin typeface="Calibr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ordenado'!$N$171:$Y$171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1AED-4565-8BAA-6A0B94D7CE1A}"/>
            </c:ext>
          </c:extLst>
        </c:ser>
        <c:ser>
          <c:idx val="2"/>
          <c:order val="2"/>
          <c:spPr>
            <a:solidFill>
              <a:srgbClr val="FBBC04"/>
            </a:solidFill>
            <a:ln cmpd="sng">
              <a:solidFill>
                <a:srgbClr val="000000"/>
              </a:solidFill>
            </a:ln>
          </c:spPr>
          <c:invertIfNegative val="1"/>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'Dimension Social ordenado'!$N$172:$Y$172</c:f>
              <c:numCache>
                <c:formatCode>General</c:formatCode>
                <c:ptCount val="12"/>
                <c:pt idx="0">
                  <c:v>5</c:v>
                </c:pt>
                <c:pt idx="1">
                  <c:v>1</c:v>
                </c:pt>
                <c:pt idx="2">
                  <c:v>2</c:v>
                </c:pt>
                <c:pt idx="3">
                  <c:v>0</c:v>
                </c:pt>
                <c:pt idx="4">
                  <c:v>4</c:v>
                </c:pt>
                <c:pt idx="5">
                  <c:v>0</c:v>
                </c:pt>
                <c:pt idx="6">
                  <c:v>0</c:v>
                </c:pt>
                <c:pt idx="7">
                  <c:v>2</c:v>
                </c:pt>
                <c:pt idx="8">
                  <c:v>4</c:v>
                </c:pt>
                <c:pt idx="9">
                  <c:v>3</c:v>
                </c:pt>
                <c:pt idx="10">
                  <c:v>2</c:v>
                </c:pt>
                <c:pt idx="11">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1AED-4565-8BAA-6A0B94D7CE1A}"/>
            </c:ext>
          </c:extLst>
        </c:ser>
        <c:ser>
          <c:idx val="3"/>
          <c:order val="3"/>
          <c:spPr>
            <a:solidFill>
              <a:srgbClr val="34A853"/>
            </a:solidFill>
            <a:ln cmpd="sng">
              <a:solidFill>
                <a:srgbClr val="000000"/>
              </a:solidFill>
            </a:ln>
          </c:spPr>
          <c:invertIfNegative val="1"/>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'Detalle Social'!$Q$173:$Z$173</c:f>
              <c:numCache>
                <c:formatCode>General</c:formatCode>
                <c:ptCount val="10"/>
                <c:pt idx="0">
                  <c:v>3</c:v>
                </c:pt>
                <c:pt idx="1">
                  <c:v>0</c:v>
                </c:pt>
                <c:pt idx="2">
                  <c:v>1</c:v>
                </c:pt>
                <c:pt idx="3">
                  <c:v>0</c:v>
                </c:pt>
                <c:pt idx="4">
                  <c:v>3</c:v>
                </c:pt>
                <c:pt idx="5">
                  <c:v>0</c:v>
                </c:pt>
                <c:pt idx="6">
                  <c:v>0</c:v>
                </c:pt>
                <c:pt idx="7">
                  <c:v>1</c:v>
                </c:pt>
                <c:pt idx="8">
                  <c:v>2</c:v>
                </c:pt>
                <c:pt idx="9">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1AED-4565-8BAA-6A0B94D7CE1A}"/>
            </c:ext>
          </c:extLst>
        </c:ser>
        <c:ser>
          <c:idx val="4"/>
          <c:order val="4"/>
          <c:invertIfNegative val="1"/>
          <c:cat>
            <c:strRef>
              <c:f>'Dimension Social ordenado'!$C$171:$L$171</c:f>
              <c:strCache>
                <c:ptCount val="10"/>
                <c:pt idx="0">
                  <c:v>Catamarca</c:v>
                </c:pt>
                <c:pt idx="1">
                  <c:v>Jujuy</c:v>
                </c:pt>
                <c:pt idx="2">
                  <c:v>Tucumán</c:v>
                </c:pt>
                <c:pt idx="3">
                  <c:v>Salta</c:v>
                </c:pt>
                <c:pt idx="4">
                  <c:v>Santiago del Estero</c:v>
                </c:pt>
                <c:pt idx="5">
                  <c:v>Chaco</c:v>
                </c:pt>
                <c:pt idx="6">
                  <c:v>Corrientes</c:v>
                </c:pt>
                <c:pt idx="7">
                  <c:v>Formosa</c:v>
                </c:pt>
                <c:pt idx="8">
                  <c:v>Misiones</c:v>
                </c:pt>
                <c:pt idx="9">
                  <c:v>Buenos Aires</c:v>
                </c:pt>
              </c:strCache>
            </c:strRef>
          </c:cat>
          <c:val>
            <c:numRef>
              <c:f>'Detalle Social'!$AB$173</c:f>
              <c:numCache>
                <c:formatCode>General</c:formatCode>
                <c:ptCount val="1"/>
                <c:pt idx="0">
                  <c:v>0</c:v>
                </c:pt>
              </c:numCache>
            </c:numRef>
          </c:val>
          <c:extLst>
            <c:ext xmlns:c16="http://schemas.microsoft.com/office/drawing/2014/chart" uri="{C3380CC4-5D6E-409C-BE32-E72D297353CC}">
              <c16:uniqueId val="{00000004-1AED-4565-8BAA-6A0B94D7CE1A}"/>
            </c:ext>
          </c:extLst>
        </c:ser>
        <c:dLbls>
          <c:showLegendKey val="0"/>
          <c:showVal val="0"/>
          <c:showCatName val="0"/>
          <c:showSerName val="0"/>
          <c:showPercent val="0"/>
          <c:showBubbleSize val="0"/>
        </c:dLbls>
        <c:gapWidth val="150"/>
        <c:axId val="186062901"/>
        <c:axId val="1195936364"/>
      </c:barChart>
      <c:catAx>
        <c:axId val="186062901"/>
        <c:scaling>
          <c:orientation val="minMax"/>
        </c:scaling>
        <c:delete val="0"/>
        <c:axPos val="b"/>
        <c:title>
          <c:tx>
            <c:rich>
              <a:bodyPr/>
              <a:lstStyle/>
              <a:p>
                <a:pPr lvl="0">
                  <a:defRPr sz="1200" b="1" i="0">
                    <a:solidFill>
                      <a:srgbClr val="000000"/>
                    </a:solidFill>
                    <a:latin typeface="Calibri"/>
                  </a:defRPr>
                </a:pPr>
                <a:r>
                  <a:rPr sz="1200" b="1" i="0">
                    <a:solidFill>
                      <a:srgbClr val="000000"/>
                    </a:solidFill>
                    <a:latin typeface="Calibri"/>
                  </a:rPr>
                  <a:t>Provincias</a:t>
                </a:r>
              </a:p>
            </c:rich>
          </c:tx>
          <c:layout>
            <c:manualLayout>
              <c:xMode val="edge"/>
              <c:yMode val="edge"/>
              <c:x val="0.47363111111111111"/>
              <c:y val="0.91247716654480548"/>
            </c:manualLayout>
          </c:layout>
          <c:overlay val="0"/>
        </c:title>
        <c:numFmt formatCode="General" sourceLinked="1"/>
        <c:majorTickMark val="out"/>
        <c:minorTickMark val="none"/>
        <c:tickLblPos val="nextTo"/>
        <c:txPr>
          <a:bodyPr/>
          <a:lstStyle/>
          <a:p>
            <a:pPr lvl="0">
              <a:defRPr sz="1100" b="0" i="0">
                <a:solidFill>
                  <a:srgbClr val="000000"/>
                </a:solidFill>
                <a:latin typeface="Calibri"/>
              </a:defRPr>
            </a:pPr>
            <a:endParaRPr lang="en-US"/>
          </a:p>
        </c:txPr>
        <c:crossAx val="1195936364"/>
        <c:crosses val="autoZero"/>
        <c:auto val="1"/>
        <c:lblAlgn val="ctr"/>
        <c:lblOffset val="100"/>
        <c:noMultiLvlLbl val="1"/>
      </c:catAx>
      <c:valAx>
        <c:axId val="1195936364"/>
        <c:scaling>
          <c:orientation val="minMax"/>
          <c:max val="20"/>
        </c:scaling>
        <c:delete val="0"/>
        <c:axPos val="l"/>
        <c:title>
          <c:tx>
            <c:rich>
              <a:bodyPr/>
              <a:lstStyle/>
              <a:p>
                <a:pPr lvl="0">
                  <a:defRPr sz="1200" b="1" i="0">
                    <a:solidFill>
                      <a:srgbClr val="000000"/>
                    </a:solidFill>
                    <a:latin typeface="Calibri"/>
                  </a:defRPr>
                </a:pPr>
                <a:r>
                  <a:rPr sz="1200" b="1" i="0">
                    <a:solidFill>
                      <a:srgbClr val="000000"/>
                    </a:solidFill>
                    <a:latin typeface="Calibri"/>
                  </a:rPr>
                  <a:t>Número acumulado de publicaciones</a:t>
                </a:r>
              </a:p>
            </c:rich>
          </c:tx>
          <c:layout>
            <c:manualLayout>
              <c:xMode val="edge"/>
              <c:yMode val="edge"/>
              <c:x val="9.877777777777777E-3"/>
              <c:y val="0.1607891638679935"/>
            </c:manualLayout>
          </c:layout>
          <c:overlay val="0"/>
        </c:title>
        <c:numFmt formatCode="General" sourceLinked="1"/>
        <c:majorTickMark val="out"/>
        <c:minorTickMark val="none"/>
        <c:tickLblPos val="nextTo"/>
        <c:spPr>
          <a:ln/>
        </c:spPr>
        <c:txPr>
          <a:bodyPr/>
          <a:lstStyle/>
          <a:p>
            <a:pPr lvl="0">
              <a:defRPr sz="1100" b="0" i="0">
                <a:solidFill>
                  <a:srgbClr val="000000"/>
                </a:solidFill>
                <a:latin typeface="Calibri"/>
              </a:defRPr>
            </a:pPr>
            <a:endParaRPr lang="en-US"/>
          </a:p>
        </c:txPr>
        <c:crossAx val="186062901"/>
        <c:crosses val="autoZero"/>
        <c:crossBetween val="between"/>
      </c:valAx>
    </c:plotArea>
    <c:legend>
      <c:legendPos val="t"/>
      <c:layout>
        <c:manualLayout>
          <c:xMode val="edge"/>
          <c:yMode val="edge"/>
          <c:x val="0.27824012619758987"/>
          <c:y val="5.0678497515273938E-2"/>
        </c:manualLayout>
      </c:layout>
      <c:overlay val="0"/>
      <c:txPr>
        <a:bodyPr/>
        <a:lstStyle/>
        <a:p>
          <a:pPr lvl="0">
            <a:defRPr sz="1400" b="0" i="0">
              <a:solidFill>
                <a:srgbClr val="000000"/>
              </a:solidFill>
              <a:latin typeface="Calibri"/>
            </a:defRPr>
          </a:pPr>
          <a:endParaRPr lang="en-US"/>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9.0477000000000002E-2"/>
          <c:y val="3.8805555555555558E-2"/>
          <c:w val="0.89258966666666661"/>
          <c:h val="0.54461138888888894"/>
        </c:manualLayout>
      </c:layout>
      <c:barChart>
        <c:barDir val="col"/>
        <c:grouping val="clustered"/>
        <c:varyColors val="1"/>
        <c:ser>
          <c:idx val="0"/>
          <c:order val="0"/>
          <c:tx>
            <c:v>Conflicto puma-humano</c:v>
          </c:tx>
          <c:spPr>
            <a:solidFill>
              <a:srgbClr val="4285F4"/>
            </a:solidFill>
            <a:ln cmpd="sng">
              <a:solidFill>
                <a:srgbClr val="000000"/>
              </a:solidFill>
            </a:ln>
          </c:spPr>
          <c:invertIfNegative val="1"/>
          <c:cat>
            <c:strRef>
              <c:f>'Detalle Social'!$G$172:$AE$172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Social'!$G$173:$AE$173</c:f>
              <c:numCache>
                <c:formatCode>General</c:formatCode>
                <c:ptCount val="25"/>
                <c:pt idx="0">
                  <c:v>1</c:v>
                </c:pt>
                <c:pt idx="1">
                  <c:v>0</c:v>
                </c:pt>
                <c:pt idx="2">
                  <c:v>0</c:v>
                </c:pt>
                <c:pt idx="3">
                  <c:v>2</c:v>
                </c:pt>
                <c:pt idx="4">
                  <c:v>4</c:v>
                </c:pt>
                <c:pt idx="5">
                  <c:v>3</c:v>
                </c:pt>
                <c:pt idx="6">
                  <c:v>0</c:v>
                </c:pt>
                <c:pt idx="7">
                  <c:v>2</c:v>
                </c:pt>
                <c:pt idx="8">
                  <c:v>1</c:v>
                </c:pt>
                <c:pt idx="9">
                  <c:v>9</c:v>
                </c:pt>
                <c:pt idx="10">
                  <c:v>3</c:v>
                </c:pt>
                <c:pt idx="11">
                  <c:v>0</c:v>
                </c:pt>
                <c:pt idx="12">
                  <c:v>1</c:v>
                </c:pt>
                <c:pt idx="13">
                  <c:v>0</c:v>
                </c:pt>
                <c:pt idx="14">
                  <c:v>3</c:v>
                </c:pt>
                <c:pt idx="15">
                  <c:v>0</c:v>
                </c:pt>
                <c:pt idx="16">
                  <c:v>0</c:v>
                </c:pt>
                <c:pt idx="17">
                  <c:v>1</c:v>
                </c:pt>
                <c:pt idx="18">
                  <c:v>2</c:v>
                </c:pt>
                <c:pt idx="19">
                  <c:v>2</c:v>
                </c:pt>
                <c:pt idx="20">
                  <c:v>1</c:v>
                </c:pt>
                <c:pt idx="21">
                  <c:v>0</c:v>
                </c:pt>
                <c:pt idx="22">
                  <c:v>0</c:v>
                </c:pt>
                <c:pt idx="23">
                  <c:v>2</c:v>
                </c:pt>
                <c:pt idx="24">
                  <c:v>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3D5-459E-A869-2C4B1B76FB71}"/>
            </c:ext>
          </c:extLst>
        </c:ser>
        <c:ser>
          <c:idx val="1"/>
          <c:order val="1"/>
          <c:tx>
            <c:v>Percepción</c:v>
          </c:tx>
          <c:spPr>
            <a:solidFill>
              <a:srgbClr val="EA4335"/>
            </a:solidFill>
            <a:ln cmpd="sng">
              <a:solidFill>
                <a:srgbClr val="000000"/>
              </a:solidFill>
            </a:ln>
          </c:spPr>
          <c:invertIfNegative val="1"/>
          <c:cat>
            <c:strRef>
              <c:f>'Detalle Social'!$G$172:$AE$172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Social'!$G$174:$AE$174</c:f>
              <c:numCache>
                <c:formatCode>General</c:formatCode>
                <c:ptCount val="25"/>
                <c:pt idx="0">
                  <c:v>3</c:v>
                </c:pt>
                <c:pt idx="1">
                  <c:v>2</c:v>
                </c:pt>
                <c:pt idx="2">
                  <c:v>2</c:v>
                </c:pt>
                <c:pt idx="3">
                  <c:v>4</c:v>
                </c:pt>
                <c:pt idx="4">
                  <c:v>4</c:v>
                </c:pt>
                <c:pt idx="5">
                  <c:v>3</c:v>
                </c:pt>
                <c:pt idx="6">
                  <c:v>0</c:v>
                </c:pt>
                <c:pt idx="7">
                  <c:v>2</c:v>
                </c:pt>
                <c:pt idx="8">
                  <c:v>1</c:v>
                </c:pt>
                <c:pt idx="9">
                  <c:v>12</c:v>
                </c:pt>
                <c:pt idx="10">
                  <c:v>4</c:v>
                </c:pt>
                <c:pt idx="11">
                  <c:v>1</c:v>
                </c:pt>
                <c:pt idx="12">
                  <c:v>2</c:v>
                </c:pt>
                <c:pt idx="13">
                  <c:v>0</c:v>
                </c:pt>
                <c:pt idx="14">
                  <c:v>3</c:v>
                </c:pt>
                <c:pt idx="15">
                  <c:v>0</c:v>
                </c:pt>
                <c:pt idx="16">
                  <c:v>0</c:v>
                </c:pt>
                <c:pt idx="17">
                  <c:v>1</c:v>
                </c:pt>
                <c:pt idx="18">
                  <c:v>3</c:v>
                </c:pt>
                <c:pt idx="19">
                  <c:v>2</c:v>
                </c:pt>
                <c:pt idx="20">
                  <c:v>1</c:v>
                </c:pt>
                <c:pt idx="21">
                  <c:v>0</c:v>
                </c:pt>
                <c:pt idx="22">
                  <c:v>0</c:v>
                </c:pt>
                <c:pt idx="23">
                  <c:v>3</c:v>
                </c:pt>
                <c:pt idx="24">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53D5-459E-A869-2C4B1B76FB71}"/>
            </c:ext>
          </c:extLst>
        </c:ser>
        <c:ser>
          <c:idx val="2"/>
          <c:order val="2"/>
          <c:tx>
            <c:v>Estrategias de manejo</c:v>
          </c:tx>
          <c:spPr>
            <a:solidFill>
              <a:srgbClr val="FBBC04"/>
            </a:solidFill>
            <a:ln cmpd="sng">
              <a:solidFill>
                <a:srgbClr val="000000"/>
              </a:solidFill>
            </a:ln>
          </c:spPr>
          <c:invertIfNegative val="1"/>
          <c:cat>
            <c:strRef>
              <c:f>'Detalle Social'!$G$172:$AE$172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Social'!$G$175:$AE$175</c:f>
              <c:numCache>
                <c:formatCode>General</c:formatCode>
                <c:ptCount val="25"/>
                <c:pt idx="0">
                  <c:v>3</c:v>
                </c:pt>
                <c:pt idx="1">
                  <c:v>2</c:v>
                </c:pt>
                <c:pt idx="2">
                  <c:v>2</c:v>
                </c:pt>
                <c:pt idx="3">
                  <c:v>3</c:v>
                </c:pt>
                <c:pt idx="4">
                  <c:v>3</c:v>
                </c:pt>
                <c:pt idx="5">
                  <c:v>2</c:v>
                </c:pt>
                <c:pt idx="6">
                  <c:v>0</c:v>
                </c:pt>
                <c:pt idx="7">
                  <c:v>1</c:v>
                </c:pt>
                <c:pt idx="8">
                  <c:v>1</c:v>
                </c:pt>
                <c:pt idx="9">
                  <c:v>10</c:v>
                </c:pt>
                <c:pt idx="10">
                  <c:v>3</c:v>
                </c:pt>
                <c:pt idx="11">
                  <c:v>0</c:v>
                </c:pt>
                <c:pt idx="12">
                  <c:v>1</c:v>
                </c:pt>
                <c:pt idx="13">
                  <c:v>0</c:v>
                </c:pt>
                <c:pt idx="14">
                  <c:v>3</c:v>
                </c:pt>
                <c:pt idx="15">
                  <c:v>0</c:v>
                </c:pt>
                <c:pt idx="16">
                  <c:v>0</c:v>
                </c:pt>
                <c:pt idx="17">
                  <c:v>0</c:v>
                </c:pt>
                <c:pt idx="18">
                  <c:v>2</c:v>
                </c:pt>
                <c:pt idx="19">
                  <c:v>2</c:v>
                </c:pt>
                <c:pt idx="20">
                  <c:v>0</c:v>
                </c:pt>
                <c:pt idx="21">
                  <c:v>0</c:v>
                </c:pt>
                <c:pt idx="22">
                  <c:v>0</c:v>
                </c:pt>
                <c:pt idx="23">
                  <c:v>2</c:v>
                </c:pt>
                <c:pt idx="24">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53D5-459E-A869-2C4B1B76FB71}"/>
            </c:ext>
          </c:extLst>
        </c:ser>
        <c:ser>
          <c:idx val="3"/>
          <c:order val="3"/>
          <c:tx>
            <c:v>Estimación de pérdidas económicas</c:v>
          </c:tx>
          <c:spPr>
            <a:solidFill>
              <a:srgbClr val="34A853"/>
            </a:solidFill>
            <a:ln cmpd="sng">
              <a:solidFill>
                <a:srgbClr val="000000"/>
              </a:solidFill>
            </a:ln>
          </c:spPr>
          <c:invertIfNegative val="1"/>
          <c:cat>
            <c:strRef>
              <c:f>'Detalle Social'!$G$172:$AE$172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Social'!$G$176:$AE$176</c:f>
              <c:numCache>
                <c:formatCode>General</c:formatCode>
                <c:ptCount val="25"/>
                <c:pt idx="0">
                  <c:v>0</c:v>
                </c:pt>
                <c:pt idx="1">
                  <c:v>0</c:v>
                </c:pt>
                <c:pt idx="2">
                  <c:v>0</c:v>
                </c:pt>
                <c:pt idx="3">
                  <c:v>0</c:v>
                </c:pt>
                <c:pt idx="4">
                  <c:v>0</c:v>
                </c:pt>
                <c:pt idx="5">
                  <c:v>0</c:v>
                </c:pt>
                <c:pt idx="6">
                  <c:v>0</c:v>
                </c:pt>
                <c:pt idx="7">
                  <c:v>0</c:v>
                </c:pt>
                <c:pt idx="8">
                  <c:v>0</c:v>
                </c:pt>
                <c:pt idx="9">
                  <c:v>7</c:v>
                </c:pt>
                <c:pt idx="10">
                  <c:v>2</c:v>
                </c:pt>
                <c:pt idx="11">
                  <c:v>0</c:v>
                </c:pt>
                <c:pt idx="12">
                  <c:v>1</c:v>
                </c:pt>
                <c:pt idx="13">
                  <c:v>0</c:v>
                </c:pt>
                <c:pt idx="14">
                  <c:v>2</c:v>
                </c:pt>
                <c:pt idx="15">
                  <c:v>0</c:v>
                </c:pt>
                <c:pt idx="16">
                  <c:v>0</c:v>
                </c:pt>
                <c:pt idx="17">
                  <c:v>0</c:v>
                </c:pt>
                <c:pt idx="18">
                  <c:v>1</c:v>
                </c:pt>
                <c:pt idx="19">
                  <c:v>2</c:v>
                </c:pt>
                <c:pt idx="20">
                  <c:v>0</c:v>
                </c:pt>
                <c:pt idx="21">
                  <c:v>0</c:v>
                </c:pt>
                <c:pt idx="22">
                  <c:v>0</c:v>
                </c:pt>
                <c:pt idx="23">
                  <c:v>1</c:v>
                </c:pt>
                <c:pt idx="2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53D5-459E-A869-2C4B1B76FB71}"/>
            </c:ext>
          </c:extLst>
        </c:ser>
        <c:ser>
          <c:idx val="4"/>
          <c:order val="4"/>
          <c:tx>
            <c:v>Representatividad</c:v>
          </c:tx>
          <c:spPr>
            <a:solidFill>
              <a:srgbClr val="FF6D01"/>
            </a:solidFill>
            <a:ln cmpd="sng">
              <a:solidFill>
                <a:srgbClr val="000000"/>
              </a:solidFill>
            </a:ln>
          </c:spPr>
          <c:invertIfNegative val="1"/>
          <c:cat>
            <c:strRef>
              <c:f>'Detalle Social'!$G$172:$AE$172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Social'!$G$177:$AE$177</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1</c:v>
                </c:pt>
                <c:pt idx="20">
                  <c:v>1</c:v>
                </c:pt>
                <c:pt idx="21">
                  <c:v>1</c:v>
                </c:pt>
                <c:pt idx="22">
                  <c:v>0</c:v>
                </c:pt>
                <c:pt idx="23">
                  <c:v>0</c:v>
                </c:pt>
                <c:pt idx="2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53D5-459E-A869-2C4B1B76FB71}"/>
            </c:ext>
          </c:extLst>
        </c:ser>
        <c:ser>
          <c:idx val="5"/>
          <c:order val="5"/>
          <c:tx>
            <c:strRef>
              <c:f>'Detalle Social'!$F$178</c:f>
              <c:strCache>
                <c:ptCount val="1"/>
              </c:strCache>
            </c:strRef>
          </c:tx>
          <c:invertIfNegative val="1"/>
          <c:cat>
            <c:strRef>
              <c:f>'Detalle Social'!$G$172:$AE$172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Social'!$G$178:$AE$178</c:f>
              <c:numCache>
                <c:formatCode>General</c:formatCode>
                <c:ptCount val="25"/>
              </c:numCache>
            </c:numRef>
          </c:val>
          <c:extLst>
            <c:ext xmlns:c16="http://schemas.microsoft.com/office/drawing/2014/chart" uri="{C3380CC4-5D6E-409C-BE32-E72D297353CC}">
              <c16:uniqueId val="{00000005-53D5-459E-A869-2C4B1B76FB71}"/>
            </c:ext>
          </c:extLst>
        </c:ser>
        <c:ser>
          <c:idx val="6"/>
          <c:order val="6"/>
          <c:tx>
            <c:strRef>
              <c:f>'Detalle Social'!$F$179</c:f>
              <c:strCache>
                <c:ptCount val="1"/>
              </c:strCache>
            </c:strRef>
          </c:tx>
          <c:invertIfNegative val="1"/>
          <c:cat>
            <c:strRef>
              <c:f>'Detalle Social'!$G$172:$AE$172</c:f>
              <c:strCache>
                <c:ptCount val="25"/>
                <c:pt idx="0">
                  <c:v>Catamarca</c:v>
                </c:pt>
                <c:pt idx="1">
                  <c:v>Jujuy</c:v>
                </c:pt>
                <c:pt idx="2">
                  <c:v>Tucuman</c:v>
                </c:pt>
                <c:pt idx="3">
                  <c:v>Salta</c:v>
                </c:pt>
                <c:pt idx="4">
                  <c:v>Santiago del Estero</c:v>
                </c:pt>
                <c:pt idx="5">
                  <c:v>Chaco</c:v>
                </c:pt>
                <c:pt idx="6">
                  <c:v>Corrientes</c:v>
                </c:pt>
                <c:pt idx="7">
                  <c:v>Formosa</c:v>
                </c:pt>
                <c:pt idx="8">
                  <c:v>Misiones</c:v>
                </c:pt>
                <c:pt idx="9">
                  <c:v>Buenos Aires</c:v>
                </c:pt>
                <c:pt idx="10">
                  <c:v>Córdoba</c:v>
                </c:pt>
                <c:pt idx="11">
                  <c:v>Entre Ríos</c:v>
                </c:pt>
                <c:pt idx="12">
                  <c:v>Santa Fe</c:v>
                </c:pt>
                <c:pt idx="13">
                  <c:v>La Rioja</c:v>
                </c:pt>
                <c:pt idx="14">
                  <c:v>Mendoza</c:v>
                </c:pt>
                <c:pt idx="15">
                  <c:v>San Juan</c:v>
                </c:pt>
                <c:pt idx="16">
                  <c:v>San Luis</c:v>
                </c:pt>
                <c:pt idx="17">
                  <c:v>Chubut</c:v>
                </c:pt>
                <c:pt idx="18">
                  <c:v>La Pampa</c:v>
                </c:pt>
                <c:pt idx="19">
                  <c:v>Neuquen</c:v>
                </c:pt>
                <c:pt idx="20">
                  <c:v>Río Negro</c:v>
                </c:pt>
                <c:pt idx="21">
                  <c:v>Santa Cruz</c:v>
                </c:pt>
                <c:pt idx="22">
                  <c:v>Tierra del Fuego</c:v>
                </c:pt>
                <c:pt idx="23">
                  <c:v>No aclara en detalle</c:v>
                </c:pt>
                <c:pt idx="24">
                  <c:v>No aplica</c:v>
                </c:pt>
              </c:strCache>
            </c:strRef>
          </c:cat>
          <c:val>
            <c:numRef>
              <c:f>'Detalle Social'!$G$179:$AE$179</c:f>
              <c:numCache>
                <c:formatCode>General</c:formatCode>
                <c:ptCount val="25"/>
              </c:numCache>
            </c:numRef>
          </c:val>
          <c:extLst>
            <c:ext xmlns:c16="http://schemas.microsoft.com/office/drawing/2014/chart" uri="{C3380CC4-5D6E-409C-BE32-E72D297353CC}">
              <c16:uniqueId val="{00000006-53D5-459E-A869-2C4B1B76FB71}"/>
            </c:ext>
          </c:extLst>
        </c:ser>
        <c:dLbls>
          <c:showLegendKey val="0"/>
          <c:showVal val="0"/>
          <c:showCatName val="0"/>
          <c:showSerName val="0"/>
          <c:showPercent val="0"/>
          <c:showBubbleSize val="0"/>
        </c:dLbls>
        <c:gapWidth val="150"/>
        <c:axId val="1350734640"/>
        <c:axId val="618457222"/>
      </c:barChart>
      <c:catAx>
        <c:axId val="1350734640"/>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Provincias y regiones</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618457222"/>
        <c:crosses val="autoZero"/>
        <c:auto val="1"/>
        <c:lblAlgn val="ctr"/>
        <c:lblOffset val="100"/>
        <c:noMultiLvlLbl val="1"/>
      </c:catAx>
      <c:valAx>
        <c:axId val="618457222"/>
        <c:scaling>
          <c:orientation val="minMax"/>
        </c:scaling>
        <c:delete val="0"/>
        <c:axPos val="l"/>
        <c:majorGridlines>
          <c:spPr>
            <a:ln>
              <a:solidFill>
                <a:srgbClr val="B7B7B7"/>
              </a:solidFill>
            </a:ln>
          </c:spPr>
        </c:majorGridlines>
        <c:title>
          <c:tx>
            <c:rich>
              <a:bodyPr/>
              <a:lstStyle/>
              <a:p>
                <a:pPr lvl="0">
                  <a:defRPr sz="1000" b="0" i="0">
                    <a:solidFill>
                      <a:srgbClr val="000000"/>
                    </a:solidFill>
                    <a:latin typeface="+mn-lt"/>
                  </a:defRPr>
                </a:pPr>
                <a:r>
                  <a:rPr sz="1000" b="0" i="0">
                    <a:solidFill>
                      <a:srgbClr val="000000"/>
                    </a:solidFill>
                    <a:latin typeface="+mn-lt"/>
                  </a:rPr>
                  <a:t>Número acumulado de publicaciones</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1350734640"/>
        <c:crosses val="autoZero"/>
        <c:crossBetween val="between"/>
      </c:valAx>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tx>
            <c:v>NOA</c:v>
          </c:tx>
          <c:spPr>
            <a:solidFill>
              <a:srgbClr val="4285F4"/>
            </a:solidFill>
            <a:ln cmpd="sng">
              <a:solidFill>
                <a:srgbClr val="000000"/>
              </a:solidFill>
            </a:ln>
          </c:spPr>
          <c:invertIfNegative val="1"/>
          <c:cat>
            <c:strRef>
              <c:f>'Detalle Social'!$F$189:$F$193</c:f>
              <c:strCache>
                <c:ptCount val="5"/>
                <c:pt idx="0">
                  <c:v>Conflicto puma-humano</c:v>
                </c:pt>
                <c:pt idx="1">
                  <c:v>Percepción</c:v>
                </c:pt>
                <c:pt idx="2">
                  <c:v>Estrategias de manejo</c:v>
                </c:pt>
                <c:pt idx="3">
                  <c:v>Estimación de pérdidas económicas</c:v>
                </c:pt>
                <c:pt idx="4">
                  <c:v>Representatividad</c:v>
                </c:pt>
              </c:strCache>
            </c:strRef>
          </c:cat>
          <c:val>
            <c:numRef>
              <c:f>'Detalle Social'!$G$189:$G$193</c:f>
              <c:numCache>
                <c:formatCode>General</c:formatCode>
                <c:ptCount val="5"/>
                <c:pt idx="0">
                  <c:v>7</c:v>
                </c:pt>
                <c:pt idx="1">
                  <c:v>15</c:v>
                </c:pt>
                <c:pt idx="2">
                  <c:v>13</c:v>
                </c:pt>
                <c:pt idx="3">
                  <c:v>0</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9E8C-4E8F-A073-82C68AE09380}"/>
            </c:ext>
          </c:extLst>
        </c:ser>
        <c:ser>
          <c:idx val="1"/>
          <c:order val="1"/>
          <c:tx>
            <c:v>NEA</c:v>
          </c:tx>
          <c:spPr>
            <a:solidFill>
              <a:srgbClr val="EA4335"/>
            </a:solidFill>
            <a:ln cmpd="sng">
              <a:solidFill>
                <a:srgbClr val="000000"/>
              </a:solidFill>
            </a:ln>
          </c:spPr>
          <c:invertIfNegative val="1"/>
          <c:cat>
            <c:strRef>
              <c:f>'Detalle Social'!$F$189:$F$193</c:f>
              <c:strCache>
                <c:ptCount val="5"/>
                <c:pt idx="0">
                  <c:v>Conflicto puma-humano</c:v>
                </c:pt>
                <c:pt idx="1">
                  <c:v>Percepción</c:v>
                </c:pt>
                <c:pt idx="2">
                  <c:v>Estrategias de manejo</c:v>
                </c:pt>
                <c:pt idx="3">
                  <c:v>Estimación de pérdidas económicas</c:v>
                </c:pt>
                <c:pt idx="4">
                  <c:v>Representatividad</c:v>
                </c:pt>
              </c:strCache>
            </c:strRef>
          </c:cat>
          <c:val>
            <c:numRef>
              <c:f>'Detalle Social'!$H$189:$H$193</c:f>
              <c:numCache>
                <c:formatCode>General</c:formatCode>
                <c:ptCount val="5"/>
                <c:pt idx="0">
                  <c:v>6</c:v>
                </c:pt>
                <c:pt idx="1">
                  <c:v>6</c:v>
                </c:pt>
                <c:pt idx="2">
                  <c:v>4</c:v>
                </c:pt>
                <c:pt idx="3">
                  <c:v>0</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9E8C-4E8F-A073-82C68AE09380}"/>
            </c:ext>
          </c:extLst>
        </c:ser>
        <c:ser>
          <c:idx val="2"/>
          <c:order val="2"/>
          <c:tx>
            <c:v>Centro</c:v>
          </c:tx>
          <c:spPr>
            <a:solidFill>
              <a:srgbClr val="FBBC04"/>
            </a:solidFill>
            <a:ln cmpd="sng">
              <a:solidFill>
                <a:srgbClr val="000000"/>
              </a:solidFill>
            </a:ln>
          </c:spPr>
          <c:invertIfNegative val="1"/>
          <c:cat>
            <c:strRef>
              <c:f>'Detalle Social'!$F$189:$F$193</c:f>
              <c:strCache>
                <c:ptCount val="5"/>
                <c:pt idx="0">
                  <c:v>Conflicto puma-humano</c:v>
                </c:pt>
                <c:pt idx="1">
                  <c:v>Percepción</c:v>
                </c:pt>
                <c:pt idx="2">
                  <c:v>Estrategias de manejo</c:v>
                </c:pt>
                <c:pt idx="3">
                  <c:v>Estimación de pérdidas económicas</c:v>
                </c:pt>
                <c:pt idx="4">
                  <c:v>Representatividad</c:v>
                </c:pt>
              </c:strCache>
            </c:strRef>
          </c:cat>
          <c:val>
            <c:numRef>
              <c:f>'Detalle Social'!$I$189:$I$193</c:f>
              <c:numCache>
                <c:formatCode>General</c:formatCode>
                <c:ptCount val="5"/>
                <c:pt idx="0">
                  <c:v>13</c:v>
                </c:pt>
                <c:pt idx="1">
                  <c:v>19</c:v>
                </c:pt>
                <c:pt idx="2">
                  <c:v>14</c:v>
                </c:pt>
                <c:pt idx="3">
                  <c:v>10</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9E8C-4E8F-A073-82C68AE09380}"/>
            </c:ext>
          </c:extLst>
        </c:ser>
        <c:ser>
          <c:idx val="3"/>
          <c:order val="3"/>
          <c:tx>
            <c:v>Cuyo</c:v>
          </c:tx>
          <c:spPr>
            <a:solidFill>
              <a:srgbClr val="34A853"/>
            </a:solidFill>
            <a:ln cmpd="sng">
              <a:solidFill>
                <a:srgbClr val="000000"/>
              </a:solidFill>
            </a:ln>
          </c:spPr>
          <c:invertIfNegative val="1"/>
          <c:cat>
            <c:strRef>
              <c:f>'Detalle Social'!$F$189:$F$193</c:f>
              <c:strCache>
                <c:ptCount val="5"/>
                <c:pt idx="0">
                  <c:v>Conflicto puma-humano</c:v>
                </c:pt>
                <c:pt idx="1">
                  <c:v>Percepción</c:v>
                </c:pt>
                <c:pt idx="2">
                  <c:v>Estrategias de manejo</c:v>
                </c:pt>
                <c:pt idx="3">
                  <c:v>Estimación de pérdidas económicas</c:v>
                </c:pt>
                <c:pt idx="4">
                  <c:v>Representatividad</c:v>
                </c:pt>
              </c:strCache>
            </c:strRef>
          </c:cat>
          <c:val>
            <c:numRef>
              <c:f>'Detalle Social'!$J$189:$J$193</c:f>
              <c:numCache>
                <c:formatCode>General</c:formatCode>
                <c:ptCount val="5"/>
                <c:pt idx="0">
                  <c:v>3</c:v>
                </c:pt>
                <c:pt idx="1">
                  <c:v>3</c:v>
                </c:pt>
                <c:pt idx="2">
                  <c:v>3</c:v>
                </c:pt>
                <c:pt idx="3">
                  <c:v>2</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9E8C-4E8F-A073-82C68AE09380}"/>
            </c:ext>
          </c:extLst>
        </c:ser>
        <c:ser>
          <c:idx val="4"/>
          <c:order val="4"/>
          <c:tx>
            <c:v>Patagonia</c:v>
          </c:tx>
          <c:spPr>
            <a:solidFill>
              <a:srgbClr val="FF6D01"/>
            </a:solidFill>
            <a:ln cmpd="sng">
              <a:solidFill>
                <a:srgbClr val="000000"/>
              </a:solidFill>
            </a:ln>
          </c:spPr>
          <c:invertIfNegative val="1"/>
          <c:cat>
            <c:strRef>
              <c:f>'Detalle Social'!$F$189:$F$193</c:f>
              <c:strCache>
                <c:ptCount val="5"/>
                <c:pt idx="0">
                  <c:v>Conflicto puma-humano</c:v>
                </c:pt>
                <c:pt idx="1">
                  <c:v>Percepción</c:v>
                </c:pt>
                <c:pt idx="2">
                  <c:v>Estrategias de manejo</c:v>
                </c:pt>
                <c:pt idx="3">
                  <c:v>Estimación de pérdidas económicas</c:v>
                </c:pt>
                <c:pt idx="4">
                  <c:v>Representatividad</c:v>
                </c:pt>
              </c:strCache>
            </c:strRef>
          </c:cat>
          <c:val>
            <c:numRef>
              <c:f>'Detalle Social'!$K$189:$K$193</c:f>
              <c:numCache>
                <c:formatCode>General</c:formatCode>
                <c:ptCount val="5"/>
                <c:pt idx="0">
                  <c:v>6</c:v>
                </c:pt>
                <c:pt idx="1">
                  <c:v>7</c:v>
                </c:pt>
                <c:pt idx="2">
                  <c:v>4</c:v>
                </c:pt>
                <c:pt idx="3">
                  <c:v>3</c:v>
                </c:pt>
                <c:pt idx="4">
                  <c:v>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9E8C-4E8F-A073-82C68AE09380}"/>
            </c:ext>
          </c:extLst>
        </c:ser>
        <c:dLbls>
          <c:showLegendKey val="0"/>
          <c:showVal val="0"/>
          <c:showCatName val="0"/>
          <c:showSerName val="0"/>
          <c:showPercent val="0"/>
          <c:showBubbleSize val="0"/>
        </c:dLbls>
        <c:gapWidth val="150"/>
        <c:axId val="2078425900"/>
        <c:axId val="1189966292"/>
      </c:barChart>
      <c:catAx>
        <c:axId val="20784259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189966292"/>
        <c:crosses val="autoZero"/>
        <c:auto val="1"/>
        <c:lblAlgn val="ctr"/>
        <c:lblOffset val="100"/>
        <c:noMultiLvlLbl val="1"/>
      </c:catAx>
      <c:valAx>
        <c:axId val="118996629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n-US"/>
          </a:p>
        </c:txPr>
        <c:crossAx val="2078425900"/>
        <c:crosses val="autoZero"/>
        <c:crossBetween val="between"/>
      </c:valAx>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i="0">
                <a:solidFill>
                  <a:srgbClr val="757575"/>
                </a:solidFill>
                <a:latin typeface="+mn-lt"/>
              </a:defRPr>
            </a:pPr>
            <a:r>
              <a:rPr b="0" i="0">
                <a:solidFill>
                  <a:srgbClr val="757575"/>
                </a:solidFill>
                <a:latin typeface="+mn-lt"/>
              </a:rPr>
              <a:t>Trabajos sobre puma (Puma concolor) realizados en Argentina por provincia</a:t>
            </a:r>
          </a:p>
        </c:rich>
      </c:tx>
      <c:layout>
        <c:manualLayout>
          <c:xMode val="edge"/>
          <c:yMode val="edge"/>
          <c:x val="3.0916666666666669E-2"/>
          <c:y val="4.7304582210242592E-2"/>
        </c:manualLayout>
      </c:layout>
      <c:overlay val="0"/>
    </c:title>
    <c:autoTitleDeleted val="0"/>
    <c:plotArea>
      <c:layout/>
      <c:barChart>
        <c:barDir val="col"/>
        <c:grouping val="clustered"/>
        <c:varyColors val="1"/>
        <c:ser>
          <c:idx val="0"/>
          <c:order val="0"/>
          <c:tx>
            <c:v>Trabajos por año</c:v>
          </c:tx>
          <c:spPr>
            <a:solidFill>
              <a:srgbClr val="4285F4"/>
            </a:solidFill>
            <a:ln cmpd="sng">
              <a:solidFill>
                <a:srgbClr val="000000"/>
              </a:solidFill>
            </a:ln>
          </c:spPr>
          <c:invertIfNegative val="1"/>
          <c:dLbls>
            <c:spPr>
              <a:noFill/>
              <a:ln>
                <a:noFill/>
              </a:ln>
              <a:effectLst/>
            </c:spPr>
            <c:txPr>
              <a:bodyPr/>
              <a:lstStyle/>
              <a:p>
                <a:pPr lvl="0">
                  <a:defRPr b="1"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'Resultados provincia-provincia'!$A$2:$A$27</c:f>
              <c:strCache>
                <c:ptCount val="26"/>
                <c:pt idx="0">
                  <c:v>No aplica</c:v>
                </c:pt>
                <c:pt idx="1">
                  <c:v>Buenos Aires</c:v>
                </c:pt>
                <c:pt idx="2">
                  <c:v>CABA</c:v>
                </c:pt>
                <c:pt idx="3">
                  <c:v>Catamarca</c:v>
                </c:pt>
                <c:pt idx="4">
                  <c:v>Chaco</c:v>
                </c:pt>
                <c:pt idx="5">
                  <c:v>Chubut</c:v>
                </c:pt>
                <c:pt idx="6">
                  <c:v>Córdoba</c:v>
                </c:pt>
                <c:pt idx="7">
                  <c:v>Corrientes</c:v>
                </c:pt>
                <c:pt idx="8">
                  <c:v>Entre Ríos</c:v>
                </c:pt>
                <c:pt idx="9">
                  <c:v>Formosa</c:v>
                </c:pt>
                <c:pt idx="10">
                  <c:v>Jujuy</c:v>
                </c:pt>
                <c:pt idx="11">
                  <c:v>La Pampa</c:v>
                </c:pt>
                <c:pt idx="12">
                  <c:v>La Rioja</c:v>
                </c:pt>
                <c:pt idx="13">
                  <c:v>Mendoza</c:v>
                </c:pt>
                <c:pt idx="14">
                  <c:v>Misiones</c:v>
                </c:pt>
                <c:pt idx="15">
                  <c:v>Neuquen</c:v>
                </c:pt>
                <c:pt idx="16">
                  <c:v>Río Negro</c:v>
                </c:pt>
                <c:pt idx="17">
                  <c:v>Salta</c:v>
                </c:pt>
                <c:pt idx="18">
                  <c:v>San Juan</c:v>
                </c:pt>
                <c:pt idx="19">
                  <c:v>San Luis</c:v>
                </c:pt>
                <c:pt idx="20">
                  <c:v>Santa Cruz</c:v>
                </c:pt>
                <c:pt idx="21">
                  <c:v>Santa Fe</c:v>
                </c:pt>
                <c:pt idx="22">
                  <c:v>Santiago del Estero</c:v>
                </c:pt>
                <c:pt idx="23">
                  <c:v>Tierra del Fuego</c:v>
                </c:pt>
                <c:pt idx="24">
                  <c:v>Tucuman</c:v>
                </c:pt>
                <c:pt idx="25">
                  <c:v>No aclara en detalle</c:v>
                </c:pt>
              </c:strCache>
            </c:strRef>
          </c:cat>
          <c:val>
            <c:numRef>
              <c:f>'Resultados provincia-provincia'!$B$2:$B$27</c:f>
              <c:numCache>
                <c:formatCode>General</c:formatCode>
                <c:ptCount val="26"/>
                <c:pt idx="0">
                  <c:v>22</c:v>
                </c:pt>
                <c:pt idx="1">
                  <c:v>25</c:v>
                </c:pt>
                <c:pt idx="2">
                  <c:v>0</c:v>
                </c:pt>
                <c:pt idx="3">
                  <c:v>10</c:v>
                </c:pt>
                <c:pt idx="4">
                  <c:v>6</c:v>
                </c:pt>
                <c:pt idx="5">
                  <c:v>13</c:v>
                </c:pt>
                <c:pt idx="6">
                  <c:v>14</c:v>
                </c:pt>
                <c:pt idx="7">
                  <c:v>1</c:v>
                </c:pt>
                <c:pt idx="8">
                  <c:v>4</c:v>
                </c:pt>
                <c:pt idx="9">
                  <c:v>4</c:v>
                </c:pt>
                <c:pt idx="10">
                  <c:v>7</c:v>
                </c:pt>
                <c:pt idx="11">
                  <c:v>14</c:v>
                </c:pt>
                <c:pt idx="12">
                  <c:v>1</c:v>
                </c:pt>
                <c:pt idx="13">
                  <c:v>10</c:v>
                </c:pt>
                <c:pt idx="14">
                  <c:v>20</c:v>
                </c:pt>
                <c:pt idx="15">
                  <c:v>12</c:v>
                </c:pt>
                <c:pt idx="16">
                  <c:v>10</c:v>
                </c:pt>
                <c:pt idx="17">
                  <c:v>9</c:v>
                </c:pt>
                <c:pt idx="18">
                  <c:v>13</c:v>
                </c:pt>
                <c:pt idx="19">
                  <c:v>5</c:v>
                </c:pt>
                <c:pt idx="20">
                  <c:v>20</c:v>
                </c:pt>
                <c:pt idx="21">
                  <c:v>4</c:v>
                </c:pt>
                <c:pt idx="22">
                  <c:v>5</c:v>
                </c:pt>
                <c:pt idx="23">
                  <c:v>0</c:v>
                </c:pt>
                <c:pt idx="24">
                  <c:v>4</c:v>
                </c:pt>
                <c:pt idx="25">
                  <c:v>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F01-41B1-98F2-3550A13C857B}"/>
            </c:ext>
          </c:extLst>
        </c:ser>
        <c:dLbls>
          <c:showLegendKey val="0"/>
          <c:showVal val="0"/>
          <c:showCatName val="0"/>
          <c:showSerName val="0"/>
          <c:showPercent val="0"/>
          <c:showBubbleSize val="0"/>
        </c:dLbls>
        <c:gapWidth val="150"/>
        <c:axId val="618794199"/>
        <c:axId val="1274576017"/>
      </c:barChart>
      <c:catAx>
        <c:axId val="618794199"/>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Año</a:t>
                </a:r>
              </a:p>
            </c:rich>
          </c:tx>
          <c:overlay val="0"/>
        </c:title>
        <c:numFmt formatCode="General" sourceLinked="1"/>
        <c:majorTickMark val="none"/>
        <c:minorTickMark val="none"/>
        <c:tickLblPos val="nextTo"/>
        <c:txPr>
          <a:bodyPr rot="-5400000"/>
          <a:lstStyle/>
          <a:p>
            <a:pPr lvl="0">
              <a:defRPr b="0" i="0">
                <a:solidFill>
                  <a:srgbClr val="000000"/>
                </a:solidFill>
                <a:latin typeface="+mn-lt"/>
              </a:defRPr>
            </a:pPr>
            <a:endParaRPr lang="en-US"/>
          </a:p>
        </c:txPr>
        <c:crossAx val="1274576017"/>
        <c:crosses val="autoZero"/>
        <c:auto val="1"/>
        <c:lblAlgn val="ctr"/>
        <c:lblOffset val="100"/>
        <c:noMultiLvlLbl val="1"/>
      </c:catAx>
      <c:valAx>
        <c:axId val="1274576017"/>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i="0">
                    <a:solidFill>
                      <a:srgbClr val="000000"/>
                    </a:solidFill>
                    <a:latin typeface="+mn-lt"/>
                  </a:defRPr>
                </a:pPr>
                <a:r>
                  <a:rPr b="0" i="0">
                    <a:solidFill>
                      <a:srgbClr val="000000"/>
                    </a:solidFill>
                    <a:latin typeface="+mn-lt"/>
                  </a:rPr>
                  <a:t>Trabajos publicados por provincia</a:t>
                </a:r>
              </a:p>
            </c:rich>
          </c:tx>
          <c:overlay val="0"/>
        </c:title>
        <c:numFmt formatCode="General" sourceLinked="1"/>
        <c:majorTickMark val="none"/>
        <c:minorTickMark val="none"/>
        <c:tickLblPos val="nextTo"/>
        <c:spPr>
          <a:ln/>
        </c:spPr>
        <c:txPr>
          <a:bodyPr/>
          <a:lstStyle/>
          <a:p>
            <a:pPr lvl="0">
              <a:defRPr b="0" i="0">
                <a:solidFill>
                  <a:srgbClr val="000000"/>
                </a:solidFill>
                <a:latin typeface="+mn-lt"/>
              </a:defRPr>
            </a:pPr>
            <a:endParaRPr lang="en-US"/>
          </a:p>
        </c:txPr>
        <c:crossAx val="618794199"/>
        <c:crosses val="autoZero"/>
        <c:crossBetween val="between"/>
      </c:valAx>
    </c:plotArea>
    <c:legend>
      <c:legendPos val="r"/>
      <c:overlay val="0"/>
      <c:txPr>
        <a:bodyPr/>
        <a:lstStyle/>
        <a:p>
          <a:pPr lvl="0">
            <a:defRPr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i="0">
                <a:solidFill>
                  <a:srgbClr val="757575"/>
                </a:solidFill>
                <a:latin typeface="+mn-lt"/>
              </a:defRPr>
            </a:pPr>
            <a:r>
              <a:rPr b="0" i="0">
                <a:solidFill>
                  <a:srgbClr val="757575"/>
                </a:solidFill>
                <a:latin typeface="+mn-lt"/>
              </a:rPr>
              <a:t>Trabajos sobre puma (Puma concolor) realizados en Argentina</a:t>
            </a:r>
          </a:p>
        </c:rich>
      </c:tx>
      <c:layout>
        <c:manualLayout>
          <c:xMode val="edge"/>
          <c:yMode val="edge"/>
          <c:x val="3.0916666666666669E-2"/>
          <c:y val="4.7304582210242592E-2"/>
        </c:manualLayout>
      </c:layout>
      <c:overlay val="0"/>
    </c:title>
    <c:autoTitleDeleted val="0"/>
    <c:plotArea>
      <c:layout/>
      <c:barChart>
        <c:barDir val="col"/>
        <c:grouping val="clustered"/>
        <c:varyColors val="1"/>
        <c:ser>
          <c:idx val="0"/>
          <c:order val="0"/>
          <c:tx>
            <c:v>Trabajos por año</c:v>
          </c:tx>
          <c:spPr>
            <a:solidFill>
              <a:srgbClr val="4285F4"/>
            </a:solidFill>
            <a:ln cmpd="sng">
              <a:solidFill>
                <a:srgbClr val="000000"/>
              </a:solidFill>
            </a:ln>
          </c:spPr>
          <c:invertIfNegative val="1"/>
          <c:dLbls>
            <c:spPr>
              <a:noFill/>
              <a:ln>
                <a:noFill/>
              </a:ln>
              <a:effectLst/>
            </c:spPr>
            <c:txPr>
              <a:bodyPr/>
              <a:lstStyle/>
              <a:p>
                <a:pPr lvl="0">
                  <a:defRPr b="1"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name>Expon. (Trabajos por año)</c:name>
            <c:spPr>
              <a:ln w="19050">
                <a:solidFill>
                  <a:srgbClr val="000000">
                    <a:alpha val="0"/>
                  </a:srgbClr>
                </a:solidFill>
              </a:ln>
            </c:spPr>
            <c:trendlineType val="exp"/>
            <c:dispRSqr val="0"/>
            <c:dispEq val="0"/>
          </c:trendline>
          <c:cat>
            <c:numRef>
              <c:f>'Resultados año-año'!$A$2:$A$95</c:f>
              <c:numCache>
                <c:formatCode>General</c:formatCode>
                <c:ptCount val="94"/>
                <c:pt idx="0">
                  <c:v>1929</c:v>
                </c:pt>
                <c:pt idx="1">
                  <c:v>1930</c:v>
                </c:pt>
                <c:pt idx="2">
                  <c:v>1931</c:v>
                </c:pt>
                <c:pt idx="3">
                  <c:v>1932</c:v>
                </c:pt>
                <c:pt idx="4">
                  <c:v>1933</c:v>
                </c:pt>
                <c:pt idx="5">
                  <c:v>1934</c:v>
                </c:pt>
                <c:pt idx="6">
                  <c:v>1935</c:v>
                </c:pt>
                <c:pt idx="7">
                  <c:v>1936</c:v>
                </c:pt>
                <c:pt idx="8">
                  <c:v>1937</c:v>
                </c:pt>
                <c:pt idx="9">
                  <c:v>1938</c:v>
                </c:pt>
                <c:pt idx="10">
                  <c:v>1939</c:v>
                </c:pt>
                <c:pt idx="11">
                  <c:v>1940</c:v>
                </c:pt>
                <c:pt idx="12">
                  <c:v>1941</c:v>
                </c:pt>
                <c:pt idx="13">
                  <c:v>1942</c:v>
                </c:pt>
                <c:pt idx="14">
                  <c:v>1943</c:v>
                </c:pt>
                <c:pt idx="15">
                  <c:v>1944</c:v>
                </c:pt>
                <c:pt idx="16">
                  <c:v>1945</c:v>
                </c:pt>
                <c:pt idx="17">
                  <c:v>1946</c:v>
                </c:pt>
                <c:pt idx="18">
                  <c:v>1947</c:v>
                </c:pt>
                <c:pt idx="19">
                  <c:v>1948</c:v>
                </c:pt>
                <c:pt idx="20">
                  <c:v>1949</c:v>
                </c:pt>
                <c:pt idx="21">
                  <c:v>1950</c:v>
                </c:pt>
                <c:pt idx="22">
                  <c:v>1951</c:v>
                </c:pt>
                <c:pt idx="23">
                  <c:v>1952</c:v>
                </c:pt>
                <c:pt idx="24">
                  <c:v>1953</c:v>
                </c:pt>
                <c:pt idx="25">
                  <c:v>1954</c:v>
                </c:pt>
                <c:pt idx="26">
                  <c:v>1955</c:v>
                </c:pt>
                <c:pt idx="27">
                  <c:v>1956</c:v>
                </c:pt>
                <c:pt idx="28">
                  <c:v>1957</c:v>
                </c:pt>
                <c:pt idx="29">
                  <c:v>1958</c:v>
                </c:pt>
                <c:pt idx="30">
                  <c:v>1959</c:v>
                </c:pt>
                <c:pt idx="31">
                  <c:v>1960</c:v>
                </c:pt>
                <c:pt idx="32">
                  <c:v>1961</c:v>
                </c:pt>
                <c:pt idx="33">
                  <c:v>1962</c:v>
                </c:pt>
                <c:pt idx="34">
                  <c:v>1963</c:v>
                </c:pt>
                <c:pt idx="35">
                  <c:v>1964</c:v>
                </c:pt>
                <c:pt idx="36">
                  <c:v>1965</c:v>
                </c:pt>
                <c:pt idx="37">
                  <c:v>1966</c:v>
                </c:pt>
                <c:pt idx="38">
                  <c:v>1967</c:v>
                </c:pt>
                <c:pt idx="39">
                  <c:v>1968</c:v>
                </c:pt>
                <c:pt idx="40">
                  <c:v>1969</c:v>
                </c:pt>
                <c:pt idx="41">
                  <c:v>1970</c:v>
                </c:pt>
                <c:pt idx="42">
                  <c:v>1971</c:v>
                </c:pt>
                <c:pt idx="43">
                  <c:v>1972</c:v>
                </c:pt>
                <c:pt idx="44">
                  <c:v>1973</c:v>
                </c:pt>
                <c:pt idx="45">
                  <c:v>1974</c:v>
                </c:pt>
                <c:pt idx="46">
                  <c:v>1975</c:v>
                </c:pt>
                <c:pt idx="47">
                  <c:v>1976</c:v>
                </c:pt>
                <c:pt idx="48">
                  <c:v>1977</c:v>
                </c:pt>
                <c:pt idx="49">
                  <c:v>1978</c:v>
                </c:pt>
                <c:pt idx="50">
                  <c:v>1979</c:v>
                </c:pt>
                <c:pt idx="51">
                  <c:v>1980</c:v>
                </c:pt>
                <c:pt idx="52">
                  <c:v>1981</c:v>
                </c:pt>
                <c:pt idx="53">
                  <c:v>1982</c:v>
                </c:pt>
                <c:pt idx="54">
                  <c:v>1983</c:v>
                </c:pt>
                <c:pt idx="55">
                  <c:v>1984</c:v>
                </c:pt>
                <c:pt idx="56">
                  <c:v>1985</c:v>
                </c:pt>
                <c:pt idx="57">
                  <c:v>1986</c:v>
                </c:pt>
                <c:pt idx="58">
                  <c:v>1987</c:v>
                </c:pt>
                <c:pt idx="59">
                  <c:v>1988</c:v>
                </c:pt>
                <c:pt idx="60">
                  <c:v>1989</c:v>
                </c:pt>
                <c:pt idx="61">
                  <c:v>1990</c:v>
                </c:pt>
                <c:pt idx="62">
                  <c:v>1991</c:v>
                </c:pt>
                <c:pt idx="63">
                  <c:v>1992</c:v>
                </c:pt>
                <c:pt idx="64">
                  <c:v>1993</c:v>
                </c:pt>
                <c:pt idx="65">
                  <c:v>1994</c:v>
                </c:pt>
                <c:pt idx="66">
                  <c:v>1995</c:v>
                </c:pt>
                <c:pt idx="67">
                  <c:v>1996</c:v>
                </c:pt>
                <c:pt idx="68">
                  <c:v>1997</c:v>
                </c:pt>
                <c:pt idx="69">
                  <c:v>1998</c:v>
                </c:pt>
                <c:pt idx="70">
                  <c:v>1999</c:v>
                </c:pt>
                <c:pt idx="71">
                  <c:v>2000</c:v>
                </c:pt>
                <c:pt idx="72">
                  <c:v>2001</c:v>
                </c:pt>
                <c:pt idx="73">
                  <c:v>2002</c:v>
                </c:pt>
                <c:pt idx="74">
                  <c:v>2003</c:v>
                </c:pt>
                <c:pt idx="75">
                  <c:v>2004</c:v>
                </c:pt>
                <c:pt idx="76">
                  <c:v>2005</c:v>
                </c:pt>
                <c:pt idx="77">
                  <c:v>2006</c:v>
                </c:pt>
                <c:pt idx="78">
                  <c:v>2007</c:v>
                </c:pt>
                <c:pt idx="79">
                  <c:v>2008</c:v>
                </c:pt>
                <c:pt idx="80">
                  <c:v>2009</c:v>
                </c:pt>
                <c:pt idx="81">
                  <c:v>2010</c:v>
                </c:pt>
                <c:pt idx="82">
                  <c:v>2011</c:v>
                </c:pt>
                <c:pt idx="83">
                  <c:v>2012</c:v>
                </c:pt>
                <c:pt idx="84">
                  <c:v>2013</c:v>
                </c:pt>
                <c:pt idx="85">
                  <c:v>2014</c:v>
                </c:pt>
                <c:pt idx="86">
                  <c:v>2015</c:v>
                </c:pt>
                <c:pt idx="87">
                  <c:v>2016</c:v>
                </c:pt>
                <c:pt idx="88">
                  <c:v>2017</c:v>
                </c:pt>
                <c:pt idx="89">
                  <c:v>2018</c:v>
                </c:pt>
                <c:pt idx="90">
                  <c:v>2019</c:v>
                </c:pt>
                <c:pt idx="91">
                  <c:v>2020</c:v>
                </c:pt>
                <c:pt idx="92">
                  <c:v>2021</c:v>
                </c:pt>
                <c:pt idx="93">
                  <c:v>2022</c:v>
                </c:pt>
              </c:numCache>
            </c:numRef>
          </c:cat>
          <c:val>
            <c:numRef>
              <c:f>'Resultados año-año'!$B$2:$B$95</c:f>
              <c:numCache>
                <c:formatCode>General</c:formatCode>
                <c:ptCount val="94"/>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0</c:v>
                </c:pt>
                <c:pt idx="58">
                  <c:v>1</c:v>
                </c:pt>
                <c:pt idx="59">
                  <c:v>0</c:v>
                </c:pt>
                <c:pt idx="60">
                  <c:v>0</c:v>
                </c:pt>
                <c:pt idx="61">
                  <c:v>0</c:v>
                </c:pt>
                <c:pt idx="62">
                  <c:v>0</c:v>
                </c:pt>
                <c:pt idx="63">
                  <c:v>0</c:v>
                </c:pt>
                <c:pt idx="64">
                  <c:v>0</c:v>
                </c:pt>
                <c:pt idx="65">
                  <c:v>1</c:v>
                </c:pt>
                <c:pt idx="66">
                  <c:v>0</c:v>
                </c:pt>
                <c:pt idx="67">
                  <c:v>2</c:v>
                </c:pt>
                <c:pt idx="68">
                  <c:v>2</c:v>
                </c:pt>
                <c:pt idx="69">
                  <c:v>0</c:v>
                </c:pt>
                <c:pt idx="70">
                  <c:v>1</c:v>
                </c:pt>
                <c:pt idx="71">
                  <c:v>4</c:v>
                </c:pt>
                <c:pt idx="72">
                  <c:v>4</c:v>
                </c:pt>
                <c:pt idx="73">
                  <c:v>1</c:v>
                </c:pt>
                <c:pt idx="74">
                  <c:v>0</c:v>
                </c:pt>
                <c:pt idx="75">
                  <c:v>2</c:v>
                </c:pt>
                <c:pt idx="76">
                  <c:v>0</c:v>
                </c:pt>
                <c:pt idx="77">
                  <c:v>2</c:v>
                </c:pt>
                <c:pt idx="78">
                  <c:v>3</c:v>
                </c:pt>
                <c:pt idx="79">
                  <c:v>6</c:v>
                </c:pt>
                <c:pt idx="80">
                  <c:v>7</c:v>
                </c:pt>
                <c:pt idx="81">
                  <c:v>10</c:v>
                </c:pt>
                <c:pt idx="82">
                  <c:v>7</c:v>
                </c:pt>
                <c:pt idx="83">
                  <c:v>9</c:v>
                </c:pt>
                <c:pt idx="84">
                  <c:v>9</c:v>
                </c:pt>
                <c:pt idx="85">
                  <c:v>7</c:v>
                </c:pt>
                <c:pt idx="86">
                  <c:v>10</c:v>
                </c:pt>
                <c:pt idx="87">
                  <c:v>13</c:v>
                </c:pt>
                <c:pt idx="88">
                  <c:v>18</c:v>
                </c:pt>
                <c:pt idx="89">
                  <c:v>11</c:v>
                </c:pt>
                <c:pt idx="90">
                  <c:v>8</c:v>
                </c:pt>
                <c:pt idx="91">
                  <c:v>14</c:v>
                </c:pt>
                <c:pt idx="92">
                  <c:v>14</c:v>
                </c:pt>
                <c:pt idx="93">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ED61-4445-854A-4E7074BC5B99}"/>
            </c:ext>
          </c:extLst>
        </c:ser>
        <c:dLbls>
          <c:showLegendKey val="0"/>
          <c:showVal val="0"/>
          <c:showCatName val="0"/>
          <c:showSerName val="0"/>
          <c:showPercent val="0"/>
          <c:showBubbleSize val="0"/>
        </c:dLbls>
        <c:gapWidth val="150"/>
        <c:axId val="836344873"/>
        <c:axId val="879419984"/>
      </c:barChart>
      <c:catAx>
        <c:axId val="836344873"/>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Año</a:t>
                </a:r>
              </a:p>
            </c:rich>
          </c:tx>
          <c:overlay val="0"/>
        </c:title>
        <c:numFmt formatCode="General" sourceLinked="1"/>
        <c:majorTickMark val="none"/>
        <c:minorTickMark val="none"/>
        <c:tickLblPos val="nextTo"/>
        <c:txPr>
          <a:bodyPr rot="-5400000"/>
          <a:lstStyle/>
          <a:p>
            <a:pPr lvl="0">
              <a:defRPr sz="1100" b="0" i="0">
                <a:solidFill>
                  <a:srgbClr val="000000"/>
                </a:solidFill>
                <a:latin typeface="+mn-lt"/>
              </a:defRPr>
            </a:pPr>
            <a:endParaRPr lang="en-US"/>
          </a:p>
        </c:txPr>
        <c:crossAx val="879419984"/>
        <c:crosses val="autoZero"/>
        <c:auto val="1"/>
        <c:lblAlgn val="ctr"/>
        <c:lblOffset val="100"/>
        <c:noMultiLvlLbl val="1"/>
      </c:catAx>
      <c:valAx>
        <c:axId val="87941998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i="0">
                    <a:solidFill>
                      <a:srgbClr val="000000"/>
                    </a:solidFill>
                    <a:latin typeface="+mn-lt"/>
                  </a:defRPr>
                </a:pPr>
                <a:r>
                  <a:rPr b="0" i="0">
                    <a:solidFill>
                      <a:srgbClr val="000000"/>
                    </a:solidFill>
                    <a:latin typeface="+mn-lt"/>
                  </a:rPr>
                  <a:t>Trabajos publicados por año</a:t>
                </a:r>
              </a:p>
            </c:rich>
          </c:tx>
          <c:overlay val="0"/>
        </c:title>
        <c:numFmt formatCode="General" sourceLinked="1"/>
        <c:majorTickMark val="none"/>
        <c:minorTickMark val="none"/>
        <c:tickLblPos val="nextTo"/>
        <c:spPr>
          <a:ln/>
        </c:spPr>
        <c:txPr>
          <a:bodyPr/>
          <a:lstStyle/>
          <a:p>
            <a:pPr lvl="0">
              <a:defRPr b="0" i="0">
                <a:solidFill>
                  <a:srgbClr val="000000"/>
                </a:solidFill>
                <a:latin typeface="+mn-lt"/>
              </a:defRPr>
            </a:pPr>
            <a:endParaRPr lang="en-US"/>
          </a:p>
        </c:txPr>
        <c:crossAx val="836344873"/>
        <c:crosses val="autoZero"/>
        <c:crossBetween val="between"/>
      </c:valAx>
    </c:plotArea>
    <c:legend>
      <c:legendPos val="r"/>
      <c:overlay val="0"/>
      <c:txPr>
        <a:bodyPr/>
        <a:lstStyle/>
        <a:p>
          <a:pPr lvl="0">
            <a:defRPr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spPr>
            <a:solidFill>
              <a:srgbClr val="4285F4"/>
            </a:solidFill>
            <a:ln cmpd="sng">
              <a:solidFill>
                <a:srgbClr val="000000"/>
              </a:solidFill>
            </a:ln>
          </c:spPr>
          <c:invertIfNegative val="1"/>
          <c:dLbls>
            <c:spPr>
              <a:noFill/>
              <a:ln>
                <a:noFill/>
              </a:ln>
              <a:effectLst/>
            </c:spPr>
            <c:txPr>
              <a:bodyPr/>
              <a:lstStyle/>
              <a:p>
                <a:pPr lvl="0">
                  <a:defRPr sz="1200" b="1" i="0">
                    <a:solidFill>
                      <a:srgbClr val="FFFFFF"/>
                    </a:solidFill>
                    <a:latin typeface="+mn-lt"/>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a:solidFill>
                  <a:srgbClr val="000000">
                    <a:alpha val="0"/>
                  </a:srgbClr>
                </a:solidFill>
              </a:ln>
            </c:spPr>
            <c:trendlineType val="exp"/>
            <c:dispRSqr val="1"/>
            <c:dispEq val="0"/>
            <c:trendlineLbl>
              <c:numFmt formatCode="General" sourceLinked="0"/>
            </c:trendlineLbl>
          </c:trendline>
          <c:cat>
            <c:numRef>
              <c:f>'Resultados año-año'!$I$29:$I$44</c:f>
              <c:numCache>
                <c:formatCode>General</c:formatCode>
                <c:ptCount val="16"/>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pt idx="13">
                  <c:v>2019</c:v>
                </c:pt>
                <c:pt idx="14">
                  <c:v>2020</c:v>
                </c:pt>
                <c:pt idx="15">
                  <c:v>2021</c:v>
                </c:pt>
              </c:numCache>
            </c:numRef>
          </c:cat>
          <c:val>
            <c:numRef>
              <c:f>'Resultados año-año'!$J$29:$J$44</c:f>
              <c:numCache>
                <c:formatCode>General</c:formatCode>
                <c:ptCount val="16"/>
                <c:pt idx="0">
                  <c:v>2</c:v>
                </c:pt>
                <c:pt idx="1">
                  <c:v>3</c:v>
                </c:pt>
                <c:pt idx="2">
                  <c:v>6</c:v>
                </c:pt>
                <c:pt idx="3">
                  <c:v>7</c:v>
                </c:pt>
                <c:pt idx="4">
                  <c:v>10</c:v>
                </c:pt>
                <c:pt idx="5">
                  <c:v>7</c:v>
                </c:pt>
                <c:pt idx="6">
                  <c:v>9</c:v>
                </c:pt>
                <c:pt idx="7">
                  <c:v>9</c:v>
                </c:pt>
                <c:pt idx="8">
                  <c:v>7</c:v>
                </c:pt>
                <c:pt idx="9">
                  <c:v>10</c:v>
                </c:pt>
                <c:pt idx="10">
                  <c:v>13</c:v>
                </c:pt>
                <c:pt idx="11">
                  <c:v>18</c:v>
                </c:pt>
                <c:pt idx="12">
                  <c:v>11</c:v>
                </c:pt>
                <c:pt idx="13">
                  <c:v>8</c:v>
                </c:pt>
                <c:pt idx="14">
                  <c:v>14</c:v>
                </c:pt>
                <c:pt idx="15">
                  <c:v>14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2E0E-4840-9320-8181C9979895}"/>
            </c:ext>
          </c:extLst>
        </c:ser>
        <c:dLbls>
          <c:showLegendKey val="0"/>
          <c:showVal val="0"/>
          <c:showCatName val="0"/>
          <c:showSerName val="0"/>
          <c:showPercent val="0"/>
          <c:showBubbleSize val="0"/>
        </c:dLbls>
        <c:gapWidth val="150"/>
        <c:axId val="785100593"/>
        <c:axId val="1563489597"/>
      </c:barChart>
      <c:catAx>
        <c:axId val="785100593"/>
        <c:scaling>
          <c:orientation val="minMax"/>
        </c:scaling>
        <c:delete val="0"/>
        <c:axPos val="b"/>
        <c:title>
          <c:tx>
            <c:rich>
              <a:bodyPr/>
              <a:lstStyle/>
              <a:p>
                <a:pPr lvl="0">
                  <a:defRPr sz="1200" b="1" i="0">
                    <a:solidFill>
                      <a:schemeClr val="dk1"/>
                    </a:solidFill>
                    <a:latin typeface="+mn-lt"/>
                  </a:defRPr>
                </a:pPr>
                <a:r>
                  <a:rPr sz="1200" b="1" i="0">
                    <a:solidFill>
                      <a:schemeClr val="dk1"/>
                    </a:solidFill>
                    <a:latin typeface="+mn-lt"/>
                  </a:rPr>
                  <a:t>Año de publicación</a:t>
                </a:r>
              </a:p>
            </c:rich>
          </c:tx>
          <c:overlay val="0"/>
        </c:title>
        <c:numFmt formatCode="General" sourceLinked="1"/>
        <c:majorTickMark val="out"/>
        <c:minorTickMark val="none"/>
        <c:tickLblPos val="nextTo"/>
        <c:txPr>
          <a:bodyPr/>
          <a:lstStyle/>
          <a:p>
            <a:pPr lvl="0">
              <a:defRPr sz="1200" b="0" i="0">
                <a:solidFill>
                  <a:schemeClr val="dk1"/>
                </a:solidFill>
                <a:latin typeface="+mn-lt"/>
              </a:defRPr>
            </a:pPr>
            <a:endParaRPr lang="en-US"/>
          </a:p>
        </c:txPr>
        <c:crossAx val="1563489597"/>
        <c:crosses val="autoZero"/>
        <c:auto val="1"/>
        <c:lblAlgn val="ctr"/>
        <c:lblOffset val="100"/>
        <c:noMultiLvlLbl val="1"/>
      </c:catAx>
      <c:valAx>
        <c:axId val="1563489597"/>
        <c:scaling>
          <c:orientation val="minMax"/>
        </c:scaling>
        <c:delete val="0"/>
        <c:axPos val="l"/>
        <c:majorGridlines>
          <c:spPr>
            <a:ln>
              <a:solidFill>
                <a:srgbClr val="B7B7B7"/>
              </a:solidFill>
            </a:ln>
          </c:spPr>
        </c:majorGridlines>
        <c:title>
          <c:tx>
            <c:rich>
              <a:bodyPr/>
              <a:lstStyle/>
              <a:p>
                <a:pPr lvl="0">
                  <a:defRPr sz="1200" b="1" i="0">
                    <a:solidFill>
                      <a:schemeClr val="dk1"/>
                    </a:solidFill>
                    <a:latin typeface="+mn-lt"/>
                  </a:defRPr>
                </a:pPr>
                <a:r>
                  <a:rPr sz="1200" b="1" i="0">
                    <a:solidFill>
                      <a:schemeClr val="dk1"/>
                    </a:solidFill>
                    <a:latin typeface="+mn-lt"/>
                  </a:rPr>
                  <a:t>Número acumulado de publicaciones</a:t>
                </a:r>
              </a:p>
            </c:rich>
          </c:tx>
          <c:overlay val="0"/>
        </c:title>
        <c:numFmt formatCode="General" sourceLinked="1"/>
        <c:majorTickMark val="out"/>
        <c:minorTickMark val="none"/>
        <c:tickLblPos val="nextTo"/>
        <c:spPr>
          <a:ln/>
        </c:spPr>
        <c:txPr>
          <a:bodyPr/>
          <a:lstStyle/>
          <a:p>
            <a:pPr lvl="0">
              <a:defRPr sz="1200" b="0" i="0">
                <a:solidFill>
                  <a:schemeClr val="dk1"/>
                </a:solidFill>
                <a:latin typeface="+mn-lt"/>
              </a:defRPr>
            </a:pPr>
            <a:endParaRPr lang="en-US"/>
          </a:p>
        </c:txPr>
        <c:crossAx val="785100593"/>
        <c:crosses val="autoZero"/>
        <c:crossBetween val="between"/>
      </c:valAx>
    </c:plotArea>
    <c:plotVisOnly val="1"/>
    <c:dispBlanksAs val="zero"/>
    <c:showDLblsOverMax val="1"/>
  </c:chart>
  <c:spPr>
    <a:solidFill>
      <a:schemeClr val="lt1"/>
    </a:solid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i="0">
                <a:solidFill>
                  <a:srgbClr val="757575"/>
                </a:solidFill>
                <a:latin typeface="+mn-lt"/>
              </a:defRPr>
            </a:pPr>
            <a:r>
              <a:rPr b="0" i="0">
                <a:solidFill>
                  <a:srgbClr val="757575"/>
                </a:solidFill>
                <a:latin typeface="+mn-lt"/>
              </a:rPr>
              <a:t>Trabajos sobre puma (Puma concolor) realizados en Argentina</a:t>
            </a:r>
          </a:p>
        </c:rich>
      </c:tx>
      <c:layout>
        <c:manualLayout>
          <c:xMode val="edge"/>
          <c:yMode val="edge"/>
          <c:x val="3.0916666666666669E-2"/>
          <c:y val="4.7304582210242592E-2"/>
        </c:manualLayout>
      </c:layout>
      <c:overlay val="0"/>
    </c:title>
    <c:autoTitleDeleted val="0"/>
    <c:plotArea>
      <c:layout/>
      <c:barChart>
        <c:barDir val="col"/>
        <c:grouping val="clustered"/>
        <c:varyColors val="1"/>
        <c:ser>
          <c:idx val="0"/>
          <c:order val="0"/>
          <c:tx>
            <c:v>Trabajos por año</c:v>
          </c:tx>
          <c:spPr>
            <a:solidFill>
              <a:srgbClr val="4285F4"/>
            </a:solidFill>
            <a:ln cmpd="sng">
              <a:solidFill>
                <a:srgbClr val="000000"/>
              </a:solidFill>
            </a:ln>
          </c:spPr>
          <c:invertIfNegative val="1"/>
          <c:dLbls>
            <c:spPr>
              <a:noFill/>
              <a:ln>
                <a:noFill/>
              </a:ln>
              <a:effectLst/>
            </c:spPr>
            <c:txPr>
              <a:bodyPr/>
              <a:lstStyle/>
              <a:p>
                <a:pPr lvl="0">
                  <a:defRPr b="1" i="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name>Expon. (Trabajos por año)</c:name>
            <c:spPr>
              <a:ln w="19050">
                <a:solidFill>
                  <a:srgbClr val="000000">
                    <a:alpha val="0"/>
                  </a:srgbClr>
                </a:solidFill>
              </a:ln>
            </c:spPr>
            <c:trendlineType val="exp"/>
            <c:dispRSqr val="0"/>
            <c:dispEq val="0"/>
          </c:trendline>
          <c:cat>
            <c:numRef>
              <c:f>'Resultados tématica'!$A$2:$A$41</c:f>
              <c:numCache>
                <c:formatCode>General</c:formatCode>
                <c:ptCount val="40"/>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pt idx="32">
                  <c:v>2015</c:v>
                </c:pt>
                <c:pt idx="33">
                  <c:v>2016</c:v>
                </c:pt>
                <c:pt idx="34">
                  <c:v>2017</c:v>
                </c:pt>
                <c:pt idx="35">
                  <c:v>2018</c:v>
                </c:pt>
                <c:pt idx="36">
                  <c:v>2019</c:v>
                </c:pt>
                <c:pt idx="37">
                  <c:v>2020</c:v>
                </c:pt>
                <c:pt idx="38">
                  <c:v>2021</c:v>
                </c:pt>
                <c:pt idx="39">
                  <c:v>2022</c:v>
                </c:pt>
              </c:numCache>
            </c:numRef>
          </c:cat>
          <c:val>
            <c:numRef>
              <c:f>'Resultados tématica'!$B$2:$B$41</c:f>
              <c:numCache>
                <c:formatCode>General</c:formatCode>
                <c:ptCount val="40"/>
                <c:pt idx="0">
                  <c:v>0</c:v>
                </c:pt>
                <c:pt idx="1">
                  <c:v>0</c:v>
                </c:pt>
                <c:pt idx="2">
                  <c:v>0</c:v>
                </c:pt>
                <c:pt idx="3">
                  <c:v>0</c:v>
                </c:pt>
                <c:pt idx="4">
                  <c:v>1</c:v>
                </c:pt>
                <c:pt idx="5">
                  <c:v>0</c:v>
                </c:pt>
                <c:pt idx="6">
                  <c:v>0</c:v>
                </c:pt>
                <c:pt idx="7">
                  <c:v>0</c:v>
                </c:pt>
                <c:pt idx="8">
                  <c:v>0</c:v>
                </c:pt>
                <c:pt idx="9">
                  <c:v>0</c:v>
                </c:pt>
                <c:pt idx="10">
                  <c:v>0</c:v>
                </c:pt>
                <c:pt idx="11">
                  <c:v>0</c:v>
                </c:pt>
                <c:pt idx="12">
                  <c:v>0</c:v>
                </c:pt>
                <c:pt idx="13">
                  <c:v>2</c:v>
                </c:pt>
                <c:pt idx="14">
                  <c:v>2</c:v>
                </c:pt>
                <c:pt idx="15">
                  <c:v>0</c:v>
                </c:pt>
                <c:pt idx="16">
                  <c:v>0</c:v>
                </c:pt>
                <c:pt idx="17">
                  <c:v>3</c:v>
                </c:pt>
                <c:pt idx="18">
                  <c:v>4</c:v>
                </c:pt>
                <c:pt idx="19">
                  <c:v>0</c:v>
                </c:pt>
                <c:pt idx="20">
                  <c:v>0</c:v>
                </c:pt>
                <c:pt idx="21">
                  <c:v>2</c:v>
                </c:pt>
                <c:pt idx="22">
                  <c:v>0</c:v>
                </c:pt>
                <c:pt idx="23">
                  <c:v>0</c:v>
                </c:pt>
                <c:pt idx="24">
                  <c:v>2</c:v>
                </c:pt>
                <c:pt idx="25">
                  <c:v>6</c:v>
                </c:pt>
                <c:pt idx="26">
                  <c:v>7</c:v>
                </c:pt>
                <c:pt idx="27">
                  <c:v>8</c:v>
                </c:pt>
                <c:pt idx="28">
                  <c:v>5</c:v>
                </c:pt>
                <c:pt idx="29">
                  <c:v>5</c:v>
                </c:pt>
                <c:pt idx="30">
                  <c:v>7</c:v>
                </c:pt>
                <c:pt idx="31">
                  <c:v>6</c:v>
                </c:pt>
                <c:pt idx="32">
                  <c:v>6</c:v>
                </c:pt>
                <c:pt idx="33">
                  <c:v>12</c:v>
                </c:pt>
                <c:pt idx="34">
                  <c:v>14</c:v>
                </c:pt>
                <c:pt idx="35">
                  <c:v>7</c:v>
                </c:pt>
                <c:pt idx="36">
                  <c:v>7</c:v>
                </c:pt>
                <c:pt idx="37">
                  <c:v>12</c:v>
                </c:pt>
                <c:pt idx="38">
                  <c:v>11</c:v>
                </c:pt>
                <c:pt idx="39">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F042-4C5C-B1B0-75DD2A49F5C9}"/>
            </c:ext>
          </c:extLst>
        </c:ser>
        <c:dLbls>
          <c:showLegendKey val="0"/>
          <c:showVal val="0"/>
          <c:showCatName val="0"/>
          <c:showSerName val="0"/>
          <c:showPercent val="0"/>
          <c:showBubbleSize val="0"/>
        </c:dLbls>
        <c:gapWidth val="150"/>
        <c:axId val="54603745"/>
        <c:axId val="1307900512"/>
      </c:barChart>
      <c:catAx>
        <c:axId val="54603745"/>
        <c:scaling>
          <c:orientation val="minMax"/>
        </c:scaling>
        <c:delete val="0"/>
        <c:axPos val="b"/>
        <c:title>
          <c:tx>
            <c:rich>
              <a:bodyPr/>
              <a:lstStyle/>
              <a:p>
                <a:pPr lvl="0">
                  <a:defRPr b="0" i="0">
                    <a:solidFill>
                      <a:srgbClr val="000000"/>
                    </a:solidFill>
                    <a:latin typeface="+mn-lt"/>
                  </a:defRPr>
                </a:pPr>
                <a:r>
                  <a:rPr b="0" i="0">
                    <a:solidFill>
                      <a:srgbClr val="000000"/>
                    </a:solidFill>
                    <a:latin typeface="+mn-lt"/>
                  </a:rPr>
                  <a:t>Año</a:t>
                </a:r>
              </a:p>
            </c:rich>
          </c:tx>
          <c:overlay val="0"/>
        </c:title>
        <c:numFmt formatCode="General" sourceLinked="1"/>
        <c:majorTickMark val="none"/>
        <c:minorTickMark val="none"/>
        <c:tickLblPos val="nextTo"/>
        <c:txPr>
          <a:bodyPr rot="-5400000"/>
          <a:lstStyle/>
          <a:p>
            <a:pPr lvl="0">
              <a:defRPr b="0" i="0">
                <a:solidFill>
                  <a:srgbClr val="000000"/>
                </a:solidFill>
                <a:latin typeface="+mn-lt"/>
              </a:defRPr>
            </a:pPr>
            <a:endParaRPr lang="en-US"/>
          </a:p>
        </c:txPr>
        <c:crossAx val="1307900512"/>
        <c:crosses val="autoZero"/>
        <c:auto val="1"/>
        <c:lblAlgn val="ctr"/>
        <c:lblOffset val="100"/>
        <c:noMultiLvlLbl val="1"/>
      </c:catAx>
      <c:valAx>
        <c:axId val="130790051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i="0">
                    <a:solidFill>
                      <a:srgbClr val="000000"/>
                    </a:solidFill>
                    <a:latin typeface="+mn-lt"/>
                  </a:defRPr>
                </a:pPr>
                <a:r>
                  <a:rPr b="0" i="0">
                    <a:solidFill>
                      <a:srgbClr val="000000"/>
                    </a:solidFill>
                    <a:latin typeface="+mn-lt"/>
                  </a:rPr>
                  <a:t>Trabajos publicados por año</a:t>
                </a:r>
              </a:p>
            </c:rich>
          </c:tx>
          <c:overlay val="0"/>
        </c:title>
        <c:numFmt formatCode="General" sourceLinked="1"/>
        <c:majorTickMark val="none"/>
        <c:minorTickMark val="none"/>
        <c:tickLblPos val="nextTo"/>
        <c:spPr>
          <a:ln/>
        </c:spPr>
        <c:txPr>
          <a:bodyPr/>
          <a:lstStyle/>
          <a:p>
            <a:pPr lvl="0">
              <a:defRPr b="0" i="0">
                <a:solidFill>
                  <a:srgbClr val="000000"/>
                </a:solidFill>
                <a:latin typeface="+mn-lt"/>
              </a:defRPr>
            </a:pPr>
            <a:endParaRPr lang="en-US"/>
          </a:p>
        </c:txPr>
        <c:crossAx val="54603745"/>
        <c:crosses val="autoZero"/>
        <c:crossBetween val="between"/>
      </c:valAx>
    </c:plotArea>
    <c:legend>
      <c:legendPos val="r"/>
      <c:overlay val="0"/>
      <c:txPr>
        <a:bodyPr/>
        <a:lstStyle/>
        <a:p>
          <a:pPr lvl="0">
            <a:defRPr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oneCellAnchor>
    <xdr:from>
      <xdr:col>228</xdr:col>
      <xdr:colOff>1304925</xdr:colOff>
      <xdr:row>4</xdr:row>
      <xdr:rowOff>1590675</xdr:rowOff>
    </xdr:from>
    <xdr:ext cx="2124075" cy="304800"/>
    <xdr:pic>
      <xdr:nvPicPr>
        <xdr:cNvPr id="2" name="image1.png" title="Imagen">
          <a:extLst>
            <a:ext uri="{FF2B5EF4-FFF2-40B4-BE49-F238E27FC236}">
              <a16:creationId xmlns:a16="http://schemas.microsoft.com/office/drawing/2014/main" id="{EF23CD8B-53D8-463F-9403-029FA6B13C44}"/>
            </a:ext>
          </a:extLst>
        </xdr:cNvPr>
        <xdr:cNvPicPr preferRelativeResize="0"/>
      </xdr:nvPicPr>
      <xdr:blipFill>
        <a:blip xmlns:r="http://schemas.openxmlformats.org/officeDocument/2006/relationships" r:embed="rId1" cstate="print"/>
        <a:stretch>
          <a:fillRect/>
        </a:stretch>
      </xdr:blipFill>
      <xdr:spPr>
        <a:xfrm>
          <a:off x="157152975" y="2009775"/>
          <a:ext cx="2124075" cy="30480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194</xdr:col>
      <xdr:colOff>1304925</xdr:colOff>
      <xdr:row>3</xdr:row>
      <xdr:rowOff>1590675</xdr:rowOff>
    </xdr:from>
    <xdr:ext cx="2124075" cy="304800"/>
    <xdr:pic>
      <xdr:nvPicPr>
        <xdr:cNvPr id="2" name="image1.png" title="Imagen">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485775</xdr:colOff>
      <xdr:row>185</xdr:row>
      <xdr:rowOff>85725</xdr:rowOff>
    </xdr:from>
    <xdr:ext cx="20535900" cy="5010150"/>
    <xdr:graphicFrame macro="">
      <xdr:nvGraphicFramePr>
        <xdr:cNvPr id="87365792" name="Chart 1">
          <a:extLst>
            <a:ext uri="{FF2B5EF4-FFF2-40B4-BE49-F238E27FC236}">
              <a16:creationId xmlns:a16="http://schemas.microsoft.com/office/drawing/2014/main" id="{00000000-0008-0000-0500-0000A01835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695325</xdr:colOff>
      <xdr:row>199</xdr:row>
      <xdr:rowOff>95250</xdr:rowOff>
    </xdr:from>
    <xdr:ext cx="27936825" cy="4029075"/>
    <xdr:graphicFrame macro="">
      <xdr:nvGraphicFramePr>
        <xdr:cNvPr id="275772528" name="Chart 2">
          <a:extLst>
            <a:ext uri="{FF2B5EF4-FFF2-40B4-BE49-F238E27FC236}">
              <a16:creationId xmlns:a16="http://schemas.microsoft.com/office/drawing/2014/main" id="{00000000-0008-0000-0600-000070F46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38</xdr:col>
      <xdr:colOff>257175</xdr:colOff>
      <xdr:row>186</xdr:row>
      <xdr:rowOff>85725</xdr:rowOff>
    </xdr:from>
    <xdr:ext cx="6819900" cy="3600450"/>
    <xdr:graphicFrame macro="">
      <xdr:nvGraphicFramePr>
        <xdr:cNvPr id="1703848251" name="Chart 3">
          <a:extLst>
            <a:ext uri="{FF2B5EF4-FFF2-40B4-BE49-F238E27FC236}">
              <a16:creationId xmlns:a16="http://schemas.microsoft.com/office/drawing/2014/main" id="{00000000-0008-0000-0600-00003BA98E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26</xdr:col>
      <xdr:colOff>266700</xdr:colOff>
      <xdr:row>186</xdr:row>
      <xdr:rowOff>142875</xdr:rowOff>
    </xdr:from>
    <xdr:ext cx="5229225" cy="2743200"/>
    <xdr:graphicFrame macro="">
      <xdr:nvGraphicFramePr>
        <xdr:cNvPr id="25840233" name="Chart 4">
          <a:extLst>
            <a:ext uri="{FF2B5EF4-FFF2-40B4-BE49-F238E27FC236}">
              <a16:creationId xmlns:a16="http://schemas.microsoft.com/office/drawing/2014/main" id="{00000000-0008-0000-0600-0000694A8A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695325</xdr:colOff>
      <xdr:row>199</xdr:row>
      <xdr:rowOff>95250</xdr:rowOff>
    </xdr:from>
    <xdr:ext cx="19573875" cy="4029075"/>
    <xdr:graphicFrame macro="">
      <xdr:nvGraphicFramePr>
        <xdr:cNvPr id="1900122233" name="Chart 5">
          <a:extLst>
            <a:ext uri="{FF2B5EF4-FFF2-40B4-BE49-F238E27FC236}">
              <a16:creationId xmlns:a16="http://schemas.microsoft.com/office/drawing/2014/main" id="{00000000-0008-0000-0800-0000799041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27</xdr:col>
      <xdr:colOff>257175</xdr:colOff>
      <xdr:row>186</xdr:row>
      <xdr:rowOff>85725</xdr:rowOff>
    </xdr:from>
    <xdr:ext cx="6819900" cy="3600450"/>
    <xdr:graphicFrame macro="">
      <xdr:nvGraphicFramePr>
        <xdr:cNvPr id="1039173141" name="Chart 6">
          <a:extLst>
            <a:ext uri="{FF2B5EF4-FFF2-40B4-BE49-F238E27FC236}">
              <a16:creationId xmlns:a16="http://schemas.microsoft.com/office/drawing/2014/main" id="{00000000-0008-0000-0800-00001586F0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15</xdr:col>
      <xdr:colOff>209550</xdr:colOff>
      <xdr:row>184</xdr:row>
      <xdr:rowOff>123825</xdr:rowOff>
    </xdr:from>
    <xdr:ext cx="5229225" cy="2743200"/>
    <xdr:graphicFrame macro="">
      <xdr:nvGraphicFramePr>
        <xdr:cNvPr id="630419850" name="Chart 7">
          <a:extLst>
            <a:ext uri="{FF2B5EF4-FFF2-40B4-BE49-F238E27FC236}">
              <a16:creationId xmlns:a16="http://schemas.microsoft.com/office/drawing/2014/main" id="{00000000-0008-0000-0800-00008A719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2</xdr:col>
      <xdr:colOff>714375</xdr:colOff>
      <xdr:row>1</xdr:row>
      <xdr:rowOff>9525</xdr:rowOff>
    </xdr:from>
    <xdr:ext cx="6629400" cy="4733925"/>
    <xdr:graphicFrame macro="">
      <xdr:nvGraphicFramePr>
        <xdr:cNvPr id="450671764" name="Chart 8" title="Gráfico">
          <a:extLst>
            <a:ext uri="{FF2B5EF4-FFF2-40B4-BE49-F238E27FC236}">
              <a16:creationId xmlns:a16="http://schemas.microsoft.com/office/drawing/2014/main" id="{00000000-0008-0000-0900-000094B4DC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xdr:col>
      <xdr:colOff>923925</xdr:colOff>
      <xdr:row>28</xdr:row>
      <xdr:rowOff>95250</xdr:rowOff>
    </xdr:from>
    <xdr:ext cx="2667000" cy="3819525"/>
    <xdr:pic>
      <xdr:nvPicPr>
        <xdr:cNvPr id="2" name="image2.png" title="Imagen">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5</xdr:col>
      <xdr:colOff>381000</xdr:colOff>
      <xdr:row>6</xdr:row>
      <xdr:rowOff>123825</xdr:rowOff>
    </xdr:from>
    <xdr:ext cx="5715000" cy="3533775"/>
    <xdr:graphicFrame macro="">
      <xdr:nvGraphicFramePr>
        <xdr:cNvPr id="226561918" name="Chart 9" title="Gráfico">
          <a:extLst>
            <a:ext uri="{FF2B5EF4-FFF2-40B4-BE49-F238E27FC236}">
              <a16:creationId xmlns:a16="http://schemas.microsoft.com/office/drawing/2014/main" id="{00000000-0008-0000-0E00-00007E0F8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10</xdr:col>
      <xdr:colOff>647700</xdr:colOff>
      <xdr:row>1</xdr:row>
      <xdr:rowOff>57150</xdr:rowOff>
    </xdr:from>
    <xdr:ext cx="9391650" cy="5800725"/>
    <xdr:graphicFrame macro="">
      <xdr:nvGraphicFramePr>
        <xdr:cNvPr id="781218517" name="Chart 10" title="Gráfico">
          <a:extLst>
            <a:ext uri="{FF2B5EF4-FFF2-40B4-BE49-F238E27FC236}">
              <a16:creationId xmlns:a16="http://schemas.microsoft.com/office/drawing/2014/main" id="{00000000-0008-0000-0E00-0000D57290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6</xdr:row>
      <xdr:rowOff>-200025</xdr:rowOff>
    </xdr:from>
    <xdr:ext cx="5724525" cy="4048125"/>
    <xdr:pic>
      <xdr:nvPicPr>
        <xdr:cNvPr id="2" name="image3.png" title="Imagen">
          <a:extLst>
            <a:ext uri="{FF2B5EF4-FFF2-40B4-BE49-F238E27FC236}">
              <a16:creationId xmlns:a16="http://schemas.microsoft.com/office/drawing/2014/main" id="{00000000-0008-0000-1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25</xdr:row>
      <xdr:rowOff>104775</xdr:rowOff>
    </xdr:from>
    <xdr:ext cx="5419725" cy="733425"/>
    <xdr:pic>
      <xdr:nvPicPr>
        <xdr:cNvPr id="3" name="image4.png" title="Imagen">
          <a:extLst>
            <a:ext uri="{FF2B5EF4-FFF2-40B4-BE49-F238E27FC236}">
              <a16:creationId xmlns:a16="http://schemas.microsoft.com/office/drawing/2014/main" id="{00000000-0008-0000-1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4</xdr:col>
      <xdr:colOff>1038225</xdr:colOff>
      <xdr:row>2</xdr:row>
      <xdr:rowOff>-104775</xdr:rowOff>
    </xdr:from>
    <xdr:ext cx="7543800" cy="4657725"/>
    <xdr:pic>
      <xdr:nvPicPr>
        <xdr:cNvPr id="4" name="image5.png" title="Imagen">
          <a:extLst>
            <a:ext uri="{FF2B5EF4-FFF2-40B4-BE49-F238E27FC236}">
              <a16:creationId xmlns:a16="http://schemas.microsoft.com/office/drawing/2014/main" id="{00000000-0008-0000-1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4</xdr:col>
      <xdr:colOff>1038225</xdr:colOff>
      <xdr:row>24</xdr:row>
      <xdr:rowOff>200025</xdr:rowOff>
    </xdr:from>
    <xdr:ext cx="6648450" cy="942975"/>
    <xdr:pic>
      <xdr:nvPicPr>
        <xdr:cNvPr id="5" name="image6.png" title="Imagen">
          <a:extLst>
            <a:ext uri="{FF2B5EF4-FFF2-40B4-BE49-F238E27FC236}">
              <a16:creationId xmlns:a16="http://schemas.microsoft.com/office/drawing/2014/main" id="{00000000-0008-0000-10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3</xdr:col>
      <xdr:colOff>1704975</xdr:colOff>
      <xdr:row>115</xdr:row>
      <xdr:rowOff>142875</xdr:rowOff>
    </xdr:from>
    <xdr:ext cx="2667000" cy="3819525"/>
    <xdr:pic>
      <xdr:nvPicPr>
        <xdr:cNvPr id="6" name="image2.png" title="Imagen">
          <a:extLst>
            <a:ext uri="{FF2B5EF4-FFF2-40B4-BE49-F238E27FC236}">
              <a16:creationId xmlns:a16="http://schemas.microsoft.com/office/drawing/2014/main" id="{00000000-0008-0000-10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2</xdr:col>
      <xdr:colOff>628650</xdr:colOff>
      <xdr:row>0</xdr:row>
      <xdr:rowOff>85725</xdr:rowOff>
    </xdr:from>
    <xdr:ext cx="5172075" cy="3209925"/>
    <xdr:graphicFrame macro="">
      <xdr:nvGraphicFramePr>
        <xdr:cNvPr id="1456897567" name="Chart 11" title="Gráfico">
          <a:extLst>
            <a:ext uri="{FF2B5EF4-FFF2-40B4-BE49-F238E27FC236}">
              <a16:creationId xmlns:a16="http://schemas.microsoft.com/office/drawing/2014/main" id="{00000000-0008-0000-1100-00001F7ED6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8</xdr:col>
      <xdr:colOff>190500</xdr:colOff>
      <xdr:row>0</xdr:row>
      <xdr:rowOff>152400</xdr:rowOff>
    </xdr:from>
    <xdr:ext cx="2667000" cy="3819525"/>
    <xdr:pic>
      <xdr:nvPicPr>
        <xdr:cNvPr id="2" name="image2.png" title="Imagen">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6654D3-DD33-464F-AAF7-D156F92CC5B3}" name="Tabla1" displayName="Tabla1" ref="A2:AB206" totalsRowCount="1" headerRowDxfId="111" dataDxfId="110">
  <tableColumns count="28">
    <tableColumn id="1" xr3:uid="{5C042734-EFD2-4ED2-8EC9-7DC4F0E9E3DF}" name="ID" totalsRowFunction="sum" dataDxfId="109" totalsRowDxfId="108">
      <calculatedColumnFormula>A2+1</calculatedColumnFormula>
    </tableColumn>
    <tableColumn id="2" xr3:uid="{3CB32F88-6868-4554-9B4C-CADD56AC58E9}" name="Revisado" totalsRowFunction="sum" dataDxfId="107" totalsRowDxfId="106"/>
    <tableColumn id="3" xr3:uid="{52D2D641-FC7A-414D-8CB7-249AEF4A2B4A}" name="Titulo" totalsRowFunction="sum" dataDxfId="105" totalsRowDxfId="104"/>
    <tableColumn id="4" xr3:uid="{2D1A1F50-B2BE-4FB4-B369-97D550B4B2CE}" name="Abstract" totalsRowFunction="sum" dataDxfId="103" totalsRowDxfId="102"/>
    <tableColumn id="5" xr3:uid="{4A78ED87-1F24-40C6-A8BA-D5A52A1B0368}" name="Autor/es" totalsRowFunction="sum" dataDxfId="101" totalsRowDxfId="100"/>
    <tableColumn id="6" xr3:uid="{DB61AAEA-4D8D-4299-BB5A-1342DA3E90FE}" name="Año" totalsRowFunction="sum" dataDxfId="99" totalsRowDxfId="98"/>
    <tableColumn id="25" xr3:uid="{7F0BFE1B-AE84-4EDA-9BEA-1106EA6BFB52}" name="Document Type" totalsRowFunction="sum" dataDxfId="97" totalsRowDxfId="96"/>
    <tableColumn id="7" xr3:uid="{A2BA0EDC-F9BC-42BD-9B7B-F6ADD9B73A8F}" name="Revista" totalsRowFunction="sum" dataDxfId="95" totalsRowDxfId="94"/>
    <tableColumn id="8" xr3:uid="{93147DF8-6DF6-4B45-8207-C4A493F2CB71}" name="MARCO CONEPTUAL" totalsRowFunction="sum" dataDxfId="93" totalsRowDxfId="92"/>
    <tableColumn id="9" xr3:uid="{CDD1EF60-88EE-4130-BCEE-C823726D7C7E}" name="FRAMEWORK o  foco?" totalsRowFunction="sum" dataDxfId="91" totalsRowDxfId="90"/>
    <tableColumn id="10" xr3:uid="{400148F5-A001-485B-8A0D-9D6C8C33BD84}" name="NODO" totalsRowFunction="sum" dataDxfId="89" totalsRowDxfId="88"/>
    <tableColumn id="11" xr3:uid="{20107C88-F9E4-4D8D-97CF-03A340060703}" name="AREA DE ESTUDIO" totalsRowFunction="sum" dataDxfId="87" totalsRowDxfId="86"/>
    <tableColumn id="12" xr3:uid="{9B8BF1EC-58AB-47AF-BF39-93171BFB575A}" name="USO DE SUELO" totalsRowFunction="sum" dataDxfId="85" totalsRowDxfId="84"/>
    <tableColumn id="26" xr3:uid="{7CA19BDF-5DE6-4288-A411-6C3A0DACA0CB}" name="AREA" totalsRowFunction="sum" dataDxfId="83" totalsRowDxfId="82"/>
    <tableColumn id="13" xr3:uid="{7F8DA61F-85EA-404E-B1E8-38956B1C7537}" name="METODOLOGIA" totalsRowFunction="sum" dataDxfId="81" totalsRowDxfId="80"/>
    <tableColumn id="14" xr3:uid="{258E4B28-ACC7-4BAB-91B0-E40E667210FB}" name="Social measurements" totalsRowFunction="sum" dataDxfId="79" totalsRowDxfId="78"/>
    <tableColumn id="15" xr3:uid="{1DD55C15-F11E-47A8-97A4-3D55B3014D2A}" name="Ecological measurements" totalsRowFunction="sum" dataDxfId="77" totalsRowDxfId="76"/>
    <tableColumn id="16" xr3:uid="{9B437CC8-B279-4135-BB8F-4853E5C3B8C7}" name="Other measurements" totalsRowFunction="sum" dataDxfId="75" totalsRowDxfId="74"/>
    <tableColumn id="17" xr3:uid="{5FE8CF69-83D3-4CF0-96E0-30887ED67821}" name="SP OBJETIVO" totalsRowFunction="sum" dataDxfId="73" totalsRowDxfId="72"/>
    <tableColumn id="27" xr3:uid="{7D5E73C6-E6A9-438A-8DD0-ACBBC0313EE0}" name="SP obj 2" totalsRowFunction="sum" dataDxfId="71" totalsRowDxfId="70"/>
    <tableColumn id="18" xr3:uid="{14C9C6A4-A90D-4729-8B2D-5471A2868C56}" name="ROL PUMA" totalsRowFunction="sum" dataDxfId="69" totalsRowDxfId="68"/>
    <tableColumn id="19" xr3:uid="{12F4FBB4-7518-45FE-95D6-EC0D20F5F2A3}" name="PAISES" totalsRowFunction="sum" dataDxfId="67" totalsRowDxfId="66"/>
    <tableColumn id="20" xr3:uid="{7185AB55-07BA-4A22-8820-81FD6928382F}" name="Otro Pais" totalsRowFunction="sum" dataDxfId="65" totalsRowDxfId="64"/>
    <tableColumn id="21" xr3:uid="{C3C6D5B8-16DF-4639-849A-5DC040EDAD4A}" name="PROVINCIA/AS" totalsRowFunction="sum" dataDxfId="63" totalsRowDxfId="62"/>
    <tableColumn id="22" xr3:uid="{A90CD039-5150-4D1A-A12C-8AF6133ECD6F}" name="REGION" totalsRowFunction="sum" dataDxfId="61" totalsRowDxfId="60"/>
    <tableColumn id="29" xr3:uid="{A631E732-9B96-4B04-9611-814400505852}" name="Patagonia Region" totalsRowFunction="sum" dataDxfId="59" totalsRowDxfId="58"/>
    <tableColumn id="23" xr3:uid="{6EDD4D0D-20D5-42C3-AAD1-F7E474C388A0}" name="ECORREGION SANTA CRUZ" totalsRowFunction="sum" dataDxfId="57" totalsRowDxfId="56"/>
    <tableColumn id="24" xr3:uid="{5F952A99-A82F-4DB9-BCA7-5D63BE6FCF87}" name="DEPARTAMENTO SANTA CRUZ" totalsRowFunction="sum" dataDxfId="55" totalsRowDxfId="54"/>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hyperlink" Target="https://pdfviewer.softgateon.net/?state=%7B%22ids%22:%5B%221TsF7Dn4Y_awDj48CcmTCjIyLfkDbCfLZ%22%5D,%22action%22:%22open%22,%22userId%22:%22109958747550891173915%22,%22resourceKeys%22:%7B%7D%7D" TargetMode="External"/><Relationship Id="rId18" Type="http://schemas.openxmlformats.org/officeDocument/2006/relationships/hyperlink" Target="https://pdfviewer.softgateon.net/?state=%7B%22ids%22:%5B%221uPUUsrAxgDKDF22rMOiCdZ4E_ZfGYv_z%22%5D,%22action%22:%22open%22,%22userId%22:%22109958747550891173915%22,%22resourceKeys%22:%7B%7D%7D" TargetMode="External"/><Relationship Id="rId26" Type="http://schemas.openxmlformats.org/officeDocument/2006/relationships/hyperlink" Target="https://pdfviewer.softgateon.net/?state=%7B%22ids%22:%5B%221UbCsJzW0t0RSQFHeCpmLLATX1Wk4tVMl%22%5D,%22action%22:%22open%22,%22userId%22:%22109958747550891173915%22,%22resourceKeys%22:%7B%7D%7D" TargetMode="External"/><Relationship Id="rId3" Type="http://schemas.openxmlformats.org/officeDocument/2006/relationships/hyperlink" Target="https://pdfviewer.softgateon.net/?state=%7B%22ids%22:%5B%221mXn28ukPPVdFv_-l3fAhaQ4Y1_obEu1S%22%5D,%22action%22:%22open%22,%22userId%22:%22109958747550891173915%22,%22resourceKeys%22:%7B%7D%7D" TargetMode="External"/><Relationship Id="rId21" Type="http://schemas.openxmlformats.org/officeDocument/2006/relationships/hyperlink" Target="https://pdfviewer.softgateon.net/?state=%7B%22ids%22:%5B%221QX7wcEzh2ydZtlqqVww1tVv8dadyOz9z%22%5D,%22action%22:%22open%22,%22userId%22:%22109958747550891173915%22,%22resourceKeys%22:%7B%7D%7D" TargetMode="External"/><Relationship Id="rId34" Type="http://schemas.openxmlformats.org/officeDocument/2006/relationships/comments" Target="../comments1.xml"/><Relationship Id="rId7" Type="http://schemas.openxmlformats.org/officeDocument/2006/relationships/hyperlink" Target="https://pdfviewer.softgateon.net/?state=%7B%22ids%22:%5B%2215Xbp5K8Tu0-Xy4-W9l91HjEO3HYGQ0zM%22%5D,%22action%22:%22open%22,%22userId%22:%22109958747550891173915%22,%22resourceKeys%22:%7B%7D%7D" TargetMode="External"/><Relationship Id="rId12" Type="http://schemas.openxmlformats.org/officeDocument/2006/relationships/hyperlink" Target="https://pdfviewer.softgateon.net/?state=%7B%22ids%22:%5B%221KY9NuBJzXORLD27N7v3A81e_eZqrORUu%22%5D,%22action%22:%22open%22,%22userId%22:%22109958747550891173915%22,%22resourceKeys%22:%7B%7D%7D" TargetMode="External"/><Relationship Id="rId17" Type="http://schemas.openxmlformats.org/officeDocument/2006/relationships/hyperlink" Target="https://pdfviewer.softgateon.net/?state=%7B%22ids%22:%5B%221khKhHDV8YUGlB5pnWQ1TrA5KJP9TW01D%22%5D,%22action%22:%22open%22,%22userId%22:%22109958747550891173915%22,%22resourceKeys%22:%7B%7D%7D" TargetMode="External"/><Relationship Id="rId25" Type="http://schemas.openxmlformats.org/officeDocument/2006/relationships/hyperlink" Target="https://pdfviewer.softgateon.net/?state=%7B%22ids%22:%5B%221u8Z4DAZMwmHxP7c2vCa2hBaDPCUbpX-O%22%5D,%22action%22:%22open%22,%22userId%22:%22109958747550891173915%22,%22resourceKeys%22:%7B%7D%7D" TargetMode="External"/><Relationship Id="rId33" Type="http://schemas.openxmlformats.org/officeDocument/2006/relationships/vmlDrawing" Target="../drawings/vmlDrawing1.vml"/><Relationship Id="rId2" Type="http://schemas.openxmlformats.org/officeDocument/2006/relationships/hyperlink" Target="http://pdfviewer.softgateon.net/?state=%7B%22ids%22:%5B%221NYqyUP6zfqc6ieXj_xjntjnPgWcssJAA%22%5D,%22action%22:%22open%22,%22userId%22:%22109958747550891173915%22,%22resourceKeys%22:%7B%7D%7D" TargetMode="External"/><Relationship Id="rId16" Type="http://schemas.openxmlformats.org/officeDocument/2006/relationships/hyperlink" Target="https://pdfviewer.softgateon.net/?state=%7B%22ids%22:%5B%221mSZoqfifQxbLT1gzu4OR_M9r9GJqW4Jf%22%5D,%22action%22:%22open%22,%22userId%22:%22109958747550891173915%22,%22resourceKeys%22:%7B%7D%7D" TargetMode="External"/><Relationship Id="rId20" Type="http://schemas.openxmlformats.org/officeDocument/2006/relationships/hyperlink" Target="https://pdfviewer.softgateon.net/?state=%7B%22ids%22:%5B%221zNefEHpCiiM-6xM5E1TT4LhT2z2ZMdjQ%22%5D,%22action%22:%22open%22,%22userId%22:%22109958747550891173915%22,%22resourceKeys%22:%7B%7D%7D" TargetMode="External"/><Relationship Id="rId29" Type="http://schemas.openxmlformats.org/officeDocument/2006/relationships/hyperlink" Target="https://web.kamihq.com/web/viewer.html?state=%7B%22ids%22%3A%5B%221UNdbF6HlOl321gUp-vBkZnbPNcAWAtbt%22%5D%2C%22action%22%3A%22open%22%2C%22userId%22%3A%22105011109821087023565%22%2C%22resourceKeys%22%3A%7B%7D%7D&amp;kami_user_id=34138434" TargetMode="External"/><Relationship Id="rId1" Type="http://schemas.openxmlformats.org/officeDocument/2006/relationships/hyperlink" Target="https://www.academia.edu/4051731/DE_LUCCA_E_R_2010_PRESENCIA_DEL_PUMA_Puma_concolor_Y_SU_CONFLICTO_CON_EL_HOMBRE_EN_LAS_PAMPAS_ARGENTINAS?email_work_card=title" TargetMode="External"/><Relationship Id="rId6" Type="http://schemas.openxmlformats.org/officeDocument/2006/relationships/hyperlink" Target="https://pdfviewer.softgateon.net/?state=%7B%22ids%22:%5B%2212csjpByqMA_VcPavefyLy-054pe49EFx%22%5D,%22action%22:%22open%22,%22userId%22:%22109958747550891173915%22,%22resourceKeys%22:%7B%7D%7D" TargetMode="External"/><Relationship Id="rId11" Type="http://schemas.openxmlformats.org/officeDocument/2006/relationships/hyperlink" Target="https://pdfviewer.softgateon.net/?state=%7B%22ids%22:%5B%221cGP9pgrG7Fz6bwHiwYr__Rfr0muIAFYJ%22%5D,%22action%22:%22open%22,%22userId%22:%22109958747550891173915%22,%22resourceKeys%22:%7B%7D%7D" TargetMode="External"/><Relationship Id="rId24" Type="http://schemas.openxmlformats.org/officeDocument/2006/relationships/hyperlink" Target="https://pdfviewer.softgateon.net/?state=%7B%22ids%22:%5B%221O5zvUr1hkLQBOVU57s4fluIO1MnNP5FT%22%5D,%22action%22:%22open%22,%22userId%22:%22109958747550891173915%22,%22resourceKeys%22:%7B%7D%7D" TargetMode="External"/><Relationship Id="rId32" Type="http://schemas.openxmlformats.org/officeDocument/2006/relationships/drawing" Target="../drawings/drawing1.xml"/><Relationship Id="rId5" Type="http://schemas.openxmlformats.org/officeDocument/2006/relationships/hyperlink" Target="https://pdfviewer.softgateon.net/?state=%7B%22ids%22:%5B%221fWXT_JTgvoM9-gOuPZRCbKEJil0-1c_9%22%5D,%22action%22:%22open%22,%22userId%22:%22109958747550891173915%22,%22resourceKeys%22:%7B%7D%7D" TargetMode="External"/><Relationship Id="rId15" Type="http://schemas.openxmlformats.org/officeDocument/2006/relationships/hyperlink" Target="https://pdfviewer.softgateon.net/?state=%7B%22ids%22:%5B%2212S1vJeiGNya1e5jn8Lc2jjyB4kQzSUX4%22%5D,%22action%22:%22open%22,%22userId%22:%22109958747550891173915%22,%22resourceKeys%22:%7B%7D%7D" TargetMode="External"/><Relationship Id="rId23" Type="http://schemas.openxmlformats.org/officeDocument/2006/relationships/hyperlink" Target="https://pdfviewer.softgateon.net/?state=%7B%22ids%22:%5B%221FhCToWIrLFBJSbuPoN9xTn8MHswtj22t%22%5D,%22action%22:%22open%22,%22userId%22:%22109958747550891173915%22,%22resourceKeys%22:%7B%7D%7D" TargetMode="External"/><Relationship Id="rId28" Type="http://schemas.openxmlformats.org/officeDocument/2006/relationships/hyperlink" Target="https://web.kamihq.com/web/viewer.html?state=%7B%22ids%22%3A%5B%221hALcSqMxIgpaEOfabHrAtPwL7R5-dE0N%22%5D%2C%22action%22%3A%22open%22%2C%22userId%22%3A%22105011109821087023565%22%2C%22resourceKeys%22%3A%7B%7D%7D&amp;kami_user_id=34138434" TargetMode="External"/><Relationship Id="rId10" Type="http://schemas.openxmlformats.org/officeDocument/2006/relationships/hyperlink" Target="https://pdfviewer.softgateon.net/?state=%7B%22ids%22:%5B%221WlGPeF0RyyAvoIded_4FCbSqYBFaPF80%22%5D,%22action%22:%22open%22,%22userId%22:%22109958747550891173915%22,%22resourceKeys%22:%7B%7D%7D" TargetMode="External"/><Relationship Id="rId19" Type="http://schemas.openxmlformats.org/officeDocument/2006/relationships/hyperlink" Target="https://pdfviewer.softgateon.net/?state=%7B%22ids%22:%5B%221F5GGYW5GqSy6N_3plc41iz7waJ_Bw00t%22%5D,%22action%22:%22open%22,%22userId%22:%22109958747550891173915%22,%22resourceKeys%22:%7B%7D%7D" TargetMode="External"/><Relationship Id="rId31" Type="http://schemas.openxmlformats.org/officeDocument/2006/relationships/printerSettings" Target="../printerSettings/printerSettings1.bin"/><Relationship Id="rId4" Type="http://schemas.openxmlformats.org/officeDocument/2006/relationships/hyperlink" Target="https://pdfviewer.softgateon.net/?state=%7B%22ids%22:%5B%2211vWRQYtiRO4DgOwyewAs1QaAejuQIG4V%22%5D,%22action%22:%22open%22,%22userId%22:%22109958747550891173915%22,%22resourceKeys%22:%7B%7D%7D" TargetMode="External"/><Relationship Id="rId9" Type="http://schemas.openxmlformats.org/officeDocument/2006/relationships/hyperlink" Target="https://pdfviewer.softgateon.net/?state=%7B%22ids%22:%5B%2211aHzV-S_lHdTYphPoj7BHTWR_DJ_MqF_%22%5D,%22action%22:%22open%22,%22userId%22:%22109958747550891173915%22,%22resourceKeys%22:%7B%7D%7D" TargetMode="External"/><Relationship Id="rId14" Type="http://schemas.openxmlformats.org/officeDocument/2006/relationships/hyperlink" Target="https://pdfviewer.softgateon.net/?state=%7B%22ids%22:%5B%2212S1vJeiGNya1e5jn8Lc2jjyB4kQzSUX4%22%5D,%22action%22:%22open%22,%22userId%22:%22109958747550891173915%22,%22resourceKeys%22:%7B%7D%7D" TargetMode="External"/><Relationship Id="rId22" Type="http://schemas.openxmlformats.org/officeDocument/2006/relationships/hyperlink" Target="https://pdfviewer.softgateon.net/?state=%7B%22ids%22:%5B%2216UqgaUGKjLlixLx2Rt6evGmGmR6NGiOZ%22%5D,%22action%22:%22open%22,%22userId%22:%22109958747550891173915%22,%22resourceKeys%22:%7B%7D%7D" TargetMode="External"/><Relationship Id="rId27" Type="http://schemas.openxmlformats.org/officeDocument/2006/relationships/hyperlink" Target="https://pdfviewer.softgateon.net/?state=%7B%22ids%22:%5B%221Pra8OSe2-cpIXXH9hffrtXpkYyRibsam%22%5D,%22action%22:%22open%22,%22userId%22:%22109958747550891173915%22,%22resourceKeys%22:%7B%7D%7D" TargetMode="External"/><Relationship Id="rId30" Type="http://schemas.openxmlformats.org/officeDocument/2006/relationships/hyperlink" Target="https://web.kamihq.com/web/viewer.html?state=%7B%22ids%22%3A%5B%221nbauyT9oOAjTbBWaLGpgORLfMrGMw2JV%22%5D%2C%22action%22%3A%22open%22%2C%22userId%22%3A%22105011109821087023565%22%2C%22resourceKeys%22%3A%7B%7D%7D&amp;kami_user_id=34138434" TargetMode="External"/><Relationship Id="rId8" Type="http://schemas.openxmlformats.org/officeDocument/2006/relationships/hyperlink" Target="https://pdfviewer.softgateon.net/?state=%7B%22ids%22:%5B%221_ZMsGaJNMwxxwjnbQlLPtZT2KbmHMdKK%22%5D,%22action%22:%22open%22,%22userId%22:%22109958747550891173915%22,%22resourceKeys%22:%7B%7D%7D"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pdfviewer.softgateon.net/?state=%7B%22ids%22:%5B%221TsF7Dn4Y_awDj48CcmTCjIyLfkDbCfLZ%22%5D,%22action%22:%22open%22,%22userId%22:%22109958747550891173915%22,%22resourceKeys%22:%7B%7D%7D" TargetMode="External"/><Relationship Id="rId18" Type="http://schemas.openxmlformats.org/officeDocument/2006/relationships/hyperlink" Target="https://pdfviewer.softgateon.net/?state=%7B%22ids%22:%5B%221uPUUsrAxgDKDF22rMOiCdZ4E_ZfGYv_z%22%5D,%22action%22:%22open%22,%22userId%22:%22109958747550891173915%22,%22resourceKeys%22:%7B%7D%7D" TargetMode="External"/><Relationship Id="rId26" Type="http://schemas.openxmlformats.org/officeDocument/2006/relationships/hyperlink" Target="https://pdfviewer.softgateon.net/?state=%7B%22ids%22:%5B%221UbCsJzW0t0RSQFHeCpmLLATX1Wk4tVMl%22%5D,%22action%22:%22open%22,%22userId%22:%22109958747550891173915%22,%22resourceKeys%22:%7B%7D%7D" TargetMode="External"/><Relationship Id="rId3" Type="http://schemas.openxmlformats.org/officeDocument/2006/relationships/hyperlink" Target="https://pdfviewer.softgateon.net/?state=%7B%22ids%22:%5B%221mXn28ukPPVdFv_-l3fAhaQ4Y1_obEu1S%22%5D,%22action%22:%22open%22,%22userId%22:%22109958747550891173915%22,%22resourceKeys%22:%7B%7D%7D" TargetMode="External"/><Relationship Id="rId21" Type="http://schemas.openxmlformats.org/officeDocument/2006/relationships/hyperlink" Target="https://pdfviewer.softgateon.net/?state=%7B%22ids%22:%5B%221QX7wcEzh2ydZtlqqVww1tVv8dadyOz9z%22%5D,%22action%22:%22open%22,%22userId%22:%22109958747550891173915%22,%22resourceKeys%22:%7B%7D%7D" TargetMode="External"/><Relationship Id="rId7" Type="http://schemas.openxmlformats.org/officeDocument/2006/relationships/hyperlink" Target="https://pdfviewer.softgateon.net/?state=%7B%22ids%22:%5B%2215Xbp5K8Tu0-Xy4-W9l91HjEO3HYGQ0zM%22%5D,%22action%22:%22open%22,%22userId%22:%22109958747550891173915%22,%22resourceKeys%22:%7B%7D%7D" TargetMode="External"/><Relationship Id="rId12" Type="http://schemas.openxmlformats.org/officeDocument/2006/relationships/hyperlink" Target="https://pdfviewer.softgateon.net/?state=%7B%22ids%22:%5B%221KY9NuBJzXORLD27N7v3A81e_eZqrORUu%22%5D,%22action%22:%22open%22,%22userId%22:%22109958747550891173915%22,%22resourceKeys%22:%7B%7D%7D" TargetMode="External"/><Relationship Id="rId17" Type="http://schemas.openxmlformats.org/officeDocument/2006/relationships/hyperlink" Target="https://pdfviewer.softgateon.net/?state=%7B%22ids%22:%5B%221khKhHDV8YUGlB5pnWQ1TrA5KJP9TW01D%22%5D,%22action%22:%22open%22,%22userId%22:%22109958747550891173915%22,%22resourceKeys%22:%7B%7D%7D" TargetMode="External"/><Relationship Id="rId25" Type="http://schemas.openxmlformats.org/officeDocument/2006/relationships/hyperlink" Target="https://pdfviewer.softgateon.net/?state=%7B%22ids%22:%5B%221u8Z4DAZMwmHxP7c2vCa2hBaDPCUbpX-O%22%5D,%22action%22:%22open%22,%22userId%22:%22109958747550891173915%22,%22resourceKeys%22:%7B%7D%7D" TargetMode="External"/><Relationship Id="rId33" Type="http://schemas.openxmlformats.org/officeDocument/2006/relationships/comments" Target="../comments2.xml"/><Relationship Id="rId2" Type="http://schemas.openxmlformats.org/officeDocument/2006/relationships/hyperlink" Target="http://pdfviewer.softgateon.net/?state=%7B%22ids%22:%5B%221NYqyUP6zfqc6ieXj_xjntjnPgWcssJAA%22%5D,%22action%22:%22open%22,%22userId%22:%22109958747550891173915%22,%22resourceKeys%22:%7B%7D%7D" TargetMode="External"/><Relationship Id="rId16" Type="http://schemas.openxmlformats.org/officeDocument/2006/relationships/hyperlink" Target="https://pdfviewer.softgateon.net/?state=%7B%22ids%22:%5B%221mSZoqfifQxbLT1gzu4OR_M9r9GJqW4Jf%22%5D,%22action%22:%22open%22,%22userId%22:%22109958747550891173915%22,%22resourceKeys%22:%7B%7D%7D" TargetMode="External"/><Relationship Id="rId20" Type="http://schemas.openxmlformats.org/officeDocument/2006/relationships/hyperlink" Target="https://pdfviewer.softgateon.net/?state=%7B%22ids%22:%5B%221zNefEHpCiiM-6xM5E1TT4LhT2z2ZMdjQ%22%5D,%22action%22:%22open%22,%22userId%22:%22109958747550891173915%22,%22resourceKeys%22:%7B%7D%7D" TargetMode="External"/><Relationship Id="rId29" Type="http://schemas.openxmlformats.org/officeDocument/2006/relationships/hyperlink" Target="https://web.kamihq.com/web/viewer.html?state=%7B%22ids%22%3A%5B%221UNdbF6HlOl321gUp-vBkZnbPNcAWAtbt%22%5D%2C%22action%22%3A%22open%22%2C%22userId%22%3A%22105011109821087023565%22%2C%22resourceKeys%22%3A%7B%7D%7D&amp;kami_user_id=34138434" TargetMode="External"/><Relationship Id="rId1" Type="http://schemas.openxmlformats.org/officeDocument/2006/relationships/hyperlink" Target="https://www.academia.edu/4051731/DE_LUCCA_E_R_2010_PRESENCIA_DEL_PUMA_Puma_concolor_Y_SU_CONFLICTO_CON_EL_HOMBRE_EN_LAS_PAMPAS_ARGENTINAS?email_work_card=title" TargetMode="External"/><Relationship Id="rId6" Type="http://schemas.openxmlformats.org/officeDocument/2006/relationships/hyperlink" Target="https://pdfviewer.softgateon.net/?state=%7B%22ids%22:%5B%2212csjpByqMA_VcPavefyLy-054pe49EFx%22%5D,%22action%22:%22open%22,%22userId%22:%22109958747550891173915%22,%22resourceKeys%22:%7B%7D%7D" TargetMode="External"/><Relationship Id="rId11" Type="http://schemas.openxmlformats.org/officeDocument/2006/relationships/hyperlink" Target="https://pdfviewer.softgateon.net/?state=%7B%22ids%22:%5B%221cGP9pgrG7Fz6bwHiwYr__Rfr0muIAFYJ%22%5D,%22action%22:%22open%22,%22userId%22:%22109958747550891173915%22,%22resourceKeys%22:%7B%7D%7D" TargetMode="External"/><Relationship Id="rId24" Type="http://schemas.openxmlformats.org/officeDocument/2006/relationships/hyperlink" Target="https://pdfviewer.softgateon.net/?state=%7B%22ids%22:%5B%221O5zvUr1hkLQBOVU57s4fluIO1MnNP5FT%22%5D,%22action%22:%22open%22,%22userId%22:%22109958747550891173915%22,%22resourceKeys%22:%7B%7D%7D" TargetMode="External"/><Relationship Id="rId32" Type="http://schemas.openxmlformats.org/officeDocument/2006/relationships/vmlDrawing" Target="../drawings/vmlDrawing2.vml"/><Relationship Id="rId5" Type="http://schemas.openxmlformats.org/officeDocument/2006/relationships/hyperlink" Target="https://pdfviewer.softgateon.net/?state=%7B%22ids%22:%5B%221fWXT_JTgvoM9-gOuPZRCbKEJil0-1c_9%22%5D,%22action%22:%22open%22,%22userId%22:%22109958747550891173915%22,%22resourceKeys%22:%7B%7D%7D" TargetMode="External"/><Relationship Id="rId15" Type="http://schemas.openxmlformats.org/officeDocument/2006/relationships/hyperlink" Target="https://pdfviewer.softgateon.net/?state=%7B%22ids%22:%5B%2212S1vJeiGNya1e5jn8Lc2jjyB4kQzSUX4%22%5D,%22action%22:%22open%22,%22userId%22:%22109958747550891173915%22,%22resourceKeys%22:%7B%7D%7D" TargetMode="External"/><Relationship Id="rId23" Type="http://schemas.openxmlformats.org/officeDocument/2006/relationships/hyperlink" Target="https://pdfviewer.softgateon.net/?state=%7B%22ids%22:%5B%221FhCToWIrLFBJSbuPoN9xTn8MHswtj22t%22%5D,%22action%22:%22open%22,%22userId%22:%22109958747550891173915%22,%22resourceKeys%22:%7B%7D%7D" TargetMode="External"/><Relationship Id="rId28" Type="http://schemas.openxmlformats.org/officeDocument/2006/relationships/hyperlink" Target="https://web.kamihq.com/web/viewer.html?state=%7B%22ids%22%3A%5B%221hALcSqMxIgpaEOfabHrAtPwL7R5-dE0N%22%5D%2C%22action%22%3A%22open%22%2C%22userId%22%3A%22105011109821087023565%22%2C%22resourceKeys%22%3A%7B%7D%7D&amp;kami_user_id=34138434" TargetMode="External"/><Relationship Id="rId10" Type="http://schemas.openxmlformats.org/officeDocument/2006/relationships/hyperlink" Target="https://pdfviewer.softgateon.net/?state=%7B%22ids%22:%5B%221WlGPeF0RyyAvoIded_4FCbSqYBFaPF80%22%5D,%22action%22:%22open%22,%22userId%22:%22109958747550891173915%22,%22resourceKeys%22:%7B%7D%7D" TargetMode="External"/><Relationship Id="rId19" Type="http://schemas.openxmlformats.org/officeDocument/2006/relationships/hyperlink" Target="https://pdfviewer.softgateon.net/?state=%7B%22ids%22:%5B%221F5GGYW5GqSy6N_3plc41iz7waJ_Bw00t%22%5D,%22action%22:%22open%22,%22userId%22:%22109958747550891173915%22,%22resourceKeys%22:%7B%7D%7D" TargetMode="External"/><Relationship Id="rId31" Type="http://schemas.openxmlformats.org/officeDocument/2006/relationships/drawing" Target="../drawings/drawing2.xml"/><Relationship Id="rId4" Type="http://schemas.openxmlformats.org/officeDocument/2006/relationships/hyperlink" Target="https://pdfviewer.softgateon.net/?state=%7B%22ids%22:%5B%2211vWRQYtiRO4DgOwyewAs1QaAejuQIG4V%22%5D,%22action%22:%22open%22,%22userId%22:%22109958747550891173915%22,%22resourceKeys%22:%7B%7D%7D" TargetMode="External"/><Relationship Id="rId9" Type="http://schemas.openxmlformats.org/officeDocument/2006/relationships/hyperlink" Target="https://pdfviewer.softgateon.net/?state=%7B%22ids%22:%5B%2211aHzV-S_lHdTYphPoj7BHTWR_DJ_MqF_%22%5D,%22action%22:%22open%22,%22userId%22:%22109958747550891173915%22,%22resourceKeys%22:%7B%7D%7D" TargetMode="External"/><Relationship Id="rId14" Type="http://schemas.openxmlformats.org/officeDocument/2006/relationships/hyperlink" Target="https://pdfviewer.softgateon.net/?state=%7B%22ids%22:%5B%2212S1vJeiGNya1e5jn8Lc2jjyB4kQzSUX4%22%5D,%22action%22:%22open%22,%22userId%22:%22109958747550891173915%22,%22resourceKeys%22:%7B%7D%7D" TargetMode="External"/><Relationship Id="rId22" Type="http://schemas.openxmlformats.org/officeDocument/2006/relationships/hyperlink" Target="https://pdfviewer.softgateon.net/?state=%7B%22ids%22:%5B%2216UqgaUGKjLlixLx2Rt6evGmGmR6NGiOZ%22%5D,%22action%22:%22open%22,%22userId%22:%22109958747550891173915%22,%22resourceKeys%22:%7B%7D%7D" TargetMode="External"/><Relationship Id="rId27" Type="http://schemas.openxmlformats.org/officeDocument/2006/relationships/hyperlink" Target="https://pdfviewer.softgateon.net/?state=%7B%22ids%22:%5B%221Pra8OSe2-cpIXXH9hffrtXpkYyRibsam%22%5D,%22action%22:%22open%22,%22userId%22:%22109958747550891173915%22,%22resourceKeys%22:%7B%7D%7D" TargetMode="External"/><Relationship Id="rId30" Type="http://schemas.openxmlformats.org/officeDocument/2006/relationships/hyperlink" Target="https://web.kamihq.com/web/viewer.html?state=%7B%22ids%22%3A%5B%221nbauyT9oOAjTbBWaLGpgORLfMrGMw2JV%22%5D%2C%22action%22%3A%22open%22%2C%22userId%22%3A%22105011109821087023565%22%2C%22resourceKeys%22%3A%7B%7D%7D&amp;kami_user_id=34138434" TargetMode="External"/><Relationship Id="rId8" Type="http://schemas.openxmlformats.org/officeDocument/2006/relationships/hyperlink" Target="https://pdfviewer.softgateon.net/?state=%7B%22ids%22:%5B%221_ZMsGaJNMwxxwjnbQlLPtZT2KbmHMdKK%22%5D,%22action%22:%22open%22,%22userId%22:%22109958747550891173915%22,%22resourceKeys%22:%7B%7D%7D"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17" Type="http://schemas.openxmlformats.org/officeDocument/2006/relationships/hyperlink" Target="http://dx.doi.org/10.15446/abc.v21n3.52938" TargetMode="External"/><Relationship Id="rId21" Type="http://schemas.openxmlformats.org/officeDocument/2006/relationships/hyperlink" Target="http://dx.doi.org/10.1111/mam.12323" TargetMode="External"/><Relationship Id="rId42" Type="http://schemas.openxmlformats.org/officeDocument/2006/relationships/hyperlink" Target="http://dx.doi.org/10.1007/s13364-020-00549-0" TargetMode="External"/><Relationship Id="rId63" Type="http://schemas.openxmlformats.org/officeDocument/2006/relationships/hyperlink" Target="http://dx.doi.org/10.3390/d12090319" TargetMode="External"/><Relationship Id="rId84" Type="http://schemas.openxmlformats.org/officeDocument/2006/relationships/hyperlink" Target="http://dx.doi.org/10.1016/j.quaint.2016.03.003" TargetMode="External"/><Relationship Id="rId138" Type="http://schemas.openxmlformats.org/officeDocument/2006/relationships/hyperlink" Target="http://dx.doi.org/10.1007/s10211-014-0206-4" TargetMode="External"/><Relationship Id="rId159" Type="http://schemas.openxmlformats.org/officeDocument/2006/relationships/hyperlink" Target="http://dx.doi.org/10.1016/j.rcim.2012.07.007" TargetMode="External"/><Relationship Id="rId170" Type="http://schemas.openxmlformats.org/officeDocument/2006/relationships/hyperlink" Target="http://dx.doi.org/10.1016/j.quaint.2010.12.027" TargetMode="External"/><Relationship Id="rId191" Type="http://schemas.openxmlformats.org/officeDocument/2006/relationships/hyperlink" Target="http://dx.doi.org/10.1644/06-MAMM-A-424R.1" TargetMode="External"/><Relationship Id="rId205" Type="http://schemas.openxmlformats.org/officeDocument/2006/relationships/hyperlink" Target="http://dx.doi.org/10.1016/S0377-0273(02)00257-3" TargetMode="External"/><Relationship Id="rId107" Type="http://schemas.openxmlformats.org/officeDocument/2006/relationships/hyperlink" Target="http://dx.doi.org/10.1007/s11165-015-9496-4" TargetMode="External"/><Relationship Id="rId11" Type="http://schemas.openxmlformats.org/officeDocument/2006/relationships/hyperlink" Target="http://dx.doi.org/10.1007/s00436-023-07989-y" TargetMode="External"/><Relationship Id="rId32" Type="http://schemas.openxmlformats.org/officeDocument/2006/relationships/hyperlink" Target="http://dx.doi.org/10.1515/mammalia-2020-0194" TargetMode="External"/><Relationship Id="rId53" Type="http://schemas.openxmlformats.org/officeDocument/2006/relationships/hyperlink" Target="http://dx.doi.org/10.1007/s11692-020-09529-3" TargetMode="External"/><Relationship Id="rId74" Type="http://schemas.openxmlformats.org/officeDocument/2006/relationships/hyperlink" Target="http://dx.doi.org/10.1111/ele.13198" TargetMode="External"/><Relationship Id="rId128" Type="http://schemas.openxmlformats.org/officeDocument/2006/relationships/hyperlink" Target="http://dx.doi.org/10.1371/journal.pone.0152266" TargetMode="External"/><Relationship Id="rId149" Type="http://schemas.openxmlformats.org/officeDocument/2006/relationships/hyperlink" Target="http://dx.doi.org/10.1007/s12542-013-0203-3" TargetMode="External"/><Relationship Id="rId5" Type="http://schemas.openxmlformats.org/officeDocument/2006/relationships/hyperlink" Target="http://dx.doi.org/10.1111/mam.12343" TargetMode="External"/><Relationship Id="rId95" Type="http://schemas.openxmlformats.org/officeDocument/2006/relationships/hyperlink" Target="http://dx.doi.org/10.1080/08912963.2017.1319831" TargetMode="External"/><Relationship Id="rId160" Type="http://schemas.openxmlformats.org/officeDocument/2006/relationships/hyperlink" Target="http://dx.doi.org/10.1017/S0030605310001821" TargetMode="External"/><Relationship Id="rId181" Type="http://schemas.openxmlformats.org/officeDocument/2006/relationships/hyperlink" Target="http://dx.doi.org/10.1111/j.1095-8312.2010.01461.x" TargetMode="External"/><Relationship Id="rId22" Type="http://schemas.openxmlformats.org/officeDocument/2006/relationships/hyperlink" Target="http://dx.doi.org/10.1111/ibi.13202" TargetMode="External"/><Relationship Id="rId43" Type="http://schemas.openxmlformats.org/officeDocument/2006/relationships/hyperlink" Target="http://dx.doi.org/10.1111/mam.12224" TargetMode="External"/><Relationship Id="rId64" Type="http://schemas.openxmlformats.org/officeDocument/2006/relationships/hyperlink" Target="http://dx.doi.org/10.1080/10871209.2019.1668987" TargetMode="External"/><Relationship Id="rId118" Type="http://schemas.openxmlformats.org/officeDocument/2006/relationships/hyperlink" Target="http://dx.doi.org/10.1016/j.jaridenv.2016.06.015" TargetMode="External"/><Relationship Id="rId139" Type="http://schemas.openxmlformats.org/officeDocument/2006/relationships/hyperlink" Target="http://dx.doi.org/10.1016/j.ecolmodel.2015.04.020" TargetMode="External"/><Relationship Id="rId85" Type="http://schemas.openxmlformats.org/officeDocument/2006/relationships/hyperlink" Target="http://dx.doi.org/10.1111/eth.12727" TargetMode="External"/><Relationship Id="rId150" Type="http://schemas.openxmlformats.org/officeDocument/2006/relationships/hyperlink" Target="http://dx.doi.org/10.1371/journal.pone.0089060" TargetMode="External"/><Relationship Id="rId171" Type="http://schemas.openxmlformats.org/officeDocument/2006/relationships/hyperlink" Target="http://dx.doi.org/10.1155/2011/759847" TargetMode="External"/><Relationship Id="rId192" Type="http://schemas.openxmlformats.org/officeDocument/2006/relationships/hyperlink" Target="http://dx.doi.org/10.1659/mrd.0903" TargetMode="External"/><Relationship Id="rId206" Type="http://schemas.openxmlformats.org/officeDocument/2006/relationships/hyperlink" Target="http://dx.doi.org/10.1007/BF02241548" TargetMode="External"/><Relationship Id="rId12" Type="http://schemas.openxmlformats.org/officeDocument/2006/relationships/hyperlink" Target="http://dx.doi.org/10.1007/s10344-023-01717-8" TargetMode="External"/><Relationship Id="rId33" Type="http://schemas.openxmlformats.org/officeDocument/2006/relationships/hyperlink" Target="http://dx.doi.org/10.1111/bor.12579" TargetMode="External"/><Relationship Id="rId108" Type="http://schemas.openxmlformats.org/officeDocument/2006/relationships/hyperlink" Target="http://dx.doi.org/10.1016/j.vetpar.2017.03.019" TargetMode="External"/><Relationship Id="rId129" Type="http://schemas.openxmlformats.org/officeDocument/2006/relationships/hyperlink" Target="http://dx.doi.org/10.1016/j.clay.2015.12.031" TargetMode="External"/><Relationship Id="rId54" Type="http://schemas.openxmlformats.org/officeDocument/2006/relationships/hyperlink" Target="http://dx.doi.org/10.1007/s12520-021-01272-w" TargetMode="External"/><Relationship Id="rId75" Type="http://schemas.openxmlformats.org/officeDocument/2006/relationships/hyperlink" Target="http://dx.doi.org/10.1038/s41598-019-45769-w" TargetMode="External"/><Relationship Id="rId96" Type="http://schemas.openxmlformats.org/officeDocument/2006/relationships/hyperlink" Target="http://dx.doi.org/10.1007/s00394-017-1404-4" TargetMode="External"/><Relationship Id="rId140" Type="http://schemas.openxmlformats.org/officeDocument/2006/relationships/hyperlink" Target="http://dx.doi.org/10.1644/13-MAMM-A-126" TargetMode="External"/><Relationship Id="rId161" Type="http://schemas.openxmlformats.org/officeDocument/2006/relationships/hyperlink" Target="http://dx.doi.org/10.1644/12-MAMM-A-062.1" TargetMode="External"/><Relationship Id="rId182" Type="http://schemas.openxmlformats.org/officeDocument/2006/relationships/hyperlink" Target="http://dx.doi.org/10.1111/j.1439-0310.2010.01812.x" TargetMode="External"/><Relationship Id="rId6" Type="http://schemas.openxmlformats.org/officeDocument/2006/relationships/hyperlink" Target="http://dx.doi.org/10.34096/arqueologia.t30.n1.12657" TargetMode="External"/><Relationship Id="rId23" Type="http://schemas.openxmlformats.org/officeDocument/2006/relationships/hyperlink" Target="http://dx.doi.org/10.1007/s10914-023-09653-9" TargetMode="External"/><Relationship Id="rId119" Type="http://schemas.openxmlformats.org/officeDocument/2006/relationships/hyperlink" Target="http://dx.doi.org/10.1016/j.jnc.2016.02.004" TargetMode="External"/><Relationship Id="rId44" Type="http://schemas.openxmlformats.org/officeDocument/2006/relationships/hyperlink" Target="http://dx.doi.org/10.15366/archaeofauna2021.30.003" TargetMode="External"/><Relationship Id="rId65" Type="http://schemas.openxmlformats.org/officeDocument/2006/relationships/hyperlink" Target="http://dx.doi.org/10.1002/ecy.3172" TargetMode="External"/><Relationship Id="rId86" Type="http://schemas.openxmlformats.org/officeDocument/2006/relationships/hyperlink" Target="http://dx.doi.org/10.1016/j.ijppaw.2018.02.004" TargetMode="External"/><Relationship Id="rId130" Type="http://schemas.openxmlformats.org/officeDocument/2006/relationships/hyperlink" Target="http://dx.doi.org/10.1016/j.quaint.2015.08.017" TargetMode="External"/><Relationship Id="rId151" Type="http://schemas.openxmlformats.org/officeDocument/2006/relationships/hyperlink" Target="http://dx.doi.org/10.1515/mammalia-2012-0096" TargetMode="External"/><Relationship Id="rId172" Type="http://schemas.openxmlformats.org/officeDocument/2006/relationships/hyperlink" Target="http://dx.doi.org/10.1016/j.robot.2011.03.007" TargetMode="External"/><Relationship Id="rId193" Type="http://schemas.openxmlformats.org/officeDocument/2006/relationships/hyperlink" Target="http://dx.doi.org/10.1124/mol.107.040808" TargetMode="External"/><Relationship Id="rId207" Type="http://schemas.openxmlformats.org/officeDocument/2006/relationships/hyperlink" Target="http://dx.doi.org/10.1016/S1342-937X(05)70339-7" TargetMode="External"/><Relationship Id="rId13" Type="http://schemas.openxmlformats.org/officeDocument/2006/relationships/hyperlink" Target="http://dx.doi.org/10.1016/j.fooweb.2023.e00290" TargetMode="External"/><Relationship Id="rId109" Type="http://schemas.openxmlformats.org/officeDocument/2006/relationships/hyperlink" Target="http://dx.doi.org/10.1186/s12890-017-0414-6" TargetMode="External"/><Relationship Id="rId34" Type="http://schemas.openxmlformats.org/officeDocument/2006/relationships/hyperlink" Target="http://dx.doi.org/10.1111/1365-2435.14041" TargetMode="External"/><Relationship Id="rId55" Type="http://schemas.openxmlformats.org/officeDocument/2006/relationships/hyperlink" Target="http://dx.doi.org/10.1016/j.cub.2021.06.029" TargetMode="External"/><Relationship Id="rId76" Type="http://schemas.openxmlformats.org/officeDocument/2006/relationships/hyperlink" Target="http://dx.doi.org/10.1017/S0031182019000787" TargetMode="External"/><Relationship Id="rId97" Type="http://schemas.openxmlformats.org/officeDocument/2006/relationships/hyperlink" Target="http://dx.doi.org/10.1016/j.biocon.2018.10.022" TargetMode="External"/><Relationship Id="rId120" Type="http://schemas.openxmlformats.org/officeDocument/2006/relationships/hyperlink" Target="http://dx.doi.org/10.1038/srep19647" TargetMode="External"/><Relationship Id="rId141" Type="http://schemas.openxmlformats.org/officeDocument/2006/relationships/hyperlink" Target="http://dx.doi.org/10.1111/1749-4877.12113" TargetMode="External"/><Relationship Id="rId7" Type="http://schemas.openxmlformats.org/officeDocument/2006/relationships/hyperlink" Target="http://dx.doi.org/10.1016/j.jasrep.2024.104638" TargetMode="External"/><Relationship Id="rId162" Type="http://schemas.openxmlformats.org/officeDocument/2006/relationships/hyperlink" Target="http://dx.doi.org/10.1016/j.ijpara.2012.07.009" TargetMode="External"/><Relationship Id="rId183" Type="http://schemas.openxmlformats.org/officeDocument/2006/relationships/hyperlink" Target="http://dx.doi.org/10.1644/08-MAMM-A-128.1" TargetMode="External"/><Relationship Id="rId24" Type="http://schemas.openxmlformats.org/officeDocument/2006/relationships/hyperlink" Target="http://dx.doi.org/10.5710/AMGH.23.01.2023.3544" TargetMode="External"/><Relationship Id="rId45" Type="http://schemas.openxmlformats.org/officeDocument/2006/relationships/hyperlink" Target="http://dx.doi.org/10.32800/abc.2021.44.0251" TargetMode="External"/><Relationship Id="rId66" Type="http://schemas.openxmlformats.org/officeDocument/2006/relationships/hyperlink" Target="http://dx.doi.org/10.1111/brv.12551" TargetMode="External"/><Relationship Id="rId87" Type="http://schemas.openxmlformats.org/officeDocument/2006/relationships/hyperlink" Target="http://dx.doi.org/10.1638/2016-0301.1" TargetMode="External"/><Relationship Id="rId110" Type="http://schemas.openxmlformats.org/officeDocument/2006/relationships/hyperlink" Target="http://dx.doi.org/10.1017/laq.2016.7" TargetMode="External"/><Relationship Id="rId131" Type="http://schemas.openxmlformats.org/officeDocument/2006/relationships/hyperlink" Target="http://dx.doi.org/10.1016/j.ecolmodel.2014.11.004" TargetMode="External"/><Relationship Id="rId152" Type="http://schemas.openxmlformats.org/officeDocument/2006/relationships/hyperlink" Target="http://dx.doi.org/10.1016/j.jaridenv.2012.11.004" TargetMode="External"/><Relationship Id="rId173" Type="http://schemas.openxmlformats.org/officeDocument/2006/relationships/hyperlink" Target="http://dx.doi.org/10.1111/j.1469-7998.2010.00746.x" TargetMode="External"/><Relationship Id="rId194" Type="http://schemas.openxmlformats.org/officeDocument/2006/relationships/hyperlink" Target="http://dx.doi.org/10.1016/j.jas.2007.02.012" TargetMode="External"/><Relationship Id="rId208" Type="http://schemas.openxmlformats.org/officeDocument/2006/relationships/hyperlink" Target="http://dx.doi.org/10.1016/S0306-4549(00)00098-0" TargetMode="External"/><Relationship Id="rId19" Type="http://schemas.openxmlformats.org/officeDocument/2006/relationships/hyperlink" Target="http://dx.doi.org/10.1016/j.jasrep.2022.103733" TargetMode="External"/><Relationship Id="rId14" Type="http://schemas.openxmlformats.org/officeDocument/2006/relationships/hyperlink" Target="http://dx.doi.org/10.1080/08912963.2022.2132158" TargetMode="External"/><Relationship Id="rId30" Type="http://schemas.openxmlformats.org/officeDocument/2006/relationships/hyperlink" Target="http://dx.doi.org/10.3389/fcosc.2022.739026" TargetMode="External"/><Relationship Id="rId35" Type="http://schemas.openxmlformats.org/officeDocument/2006/relationships/hyperlink" Target="http://dx.doi.org/10.1002/oa.2797" TargetMode="External"/><Relationship Id="rId56" Type="http://schemas.openxmlformats.org/officeDocument/2006/relationships/hyperlink" Target="http://dx.doi.org/10.1016/j.ygcen.2021.113795" TargetMode="External"/><Relationship Id="rId77" Type="http://schemas.openxmlformats.org/officeDocument/2006/relationships/hyperlink" Target="http://dx.doi.org/10.5710/AMGH.31.03.2019.3206" TargetMode="External"/><Relationship Id="rId100" Type="http://schemas.openxmlformats.org/officeDocument/2006/relationships/hyperlink" Target="http://dx.doi.org/10.1371/journal.pone.0188877" TargetMode="External"/><Relationship Id="rId105" Type="http://schemas.openxmlformats.org/officeDocument/2006/relationships/hyperlink" Target="http://dx.doi.org/10.1016/j.physbeh.2017.08.015" TargetMode="External"/><Relationship Id="rId126" Type="http://schemas.openxmlformats.org/officeDocument/2006/relationships/hyperlink" Target="http://dx.doi.org/10.1111/resp.12834" TargetMode="External"/><Relationship Id="rId147" Type="http://schemas.openxmlformats.org/officeDocument/2006/relationships/hyperlink" Target="http://dx.doi.org/10.1111/liv.12421" TargetMode="External"/><Relationship Id="rId168" Type="http://schemas.openxmlformats.org/officeDocument/2006/relationships/hyperlink" Target="http://dx.doi.org/10.1017/S0030605310000840" TargetMode="External"/><Relationship Id="rId8" Type="http://schemas.openxmlformats.org/officeDocument/2006/relationships/hyperlink" Target="http://dx.doi.org/10.1080/00295639.2024.2331906" TargetMode="External"/><Relationship Id="rId51" Type="http://schemas.openxmlformats.org/officeDocument/2006/relationships/hyperlink" Target="http://dx.doi.org/10.1016/j.vetpar.2021.109542" TargetMode="External"/><Relationship Id="rId72" Type="http://schemas.openxmlformats.org/officeDocument/2006/relationships/hyperlink" Target="http://dx.doi.org/10.1002/ecy.2724" TargetMode="External"/><Relationship Id="rId93" Type="http://schemas.openxmlformats.org/officeDocument/2006/relationships/hyperlink" Target="http://dx.doi.org/10.1016/j.foreco.2018.08.029" TargetMode="External"/><Relationship Id="rId98" Type="http://schemas.openxmlformats.org/officeDocument/2006/relationships/hyperlink" Target="http://dx.doi.org/10.1016/j.quaint.2017.09.025" TargetMode="External"/><Relationship Id="rId121" Type="http://schemas.openxmlformats.org/officeDocument/2006/relationships/hyperlink" Target="http://dx.doi.org/10.1093/jmammal/gyw020" TargetMode="External"/><Relationship Id="rId142" Type="http://schemas.openxmlformats.org/officeDocument/2006/relationships/hyperlink" Target="http://dx.doi.org/10.1007/s10914-013-9251-4" TargetMode="External"/><Relationship Id="rId163" Type="http://schemas.openxmlformats.org/officeDocument/2006/relationships/hyperlink" Target="http://dx.doi.org/10.1016/j.quaint.2011.11.029" TargetMode="External"/><Relationship Id="rId184" Type="http://schemas.openxmlformats.org/officeDocument/2006/relationships/hyperlink" Target="http://dx.doi.org/10.1111/j.1600-0587.2009.05781.x" TargetMode="External"/><Relationship Id="rId189" Type="http://schemas.openxmlformats.org/officeDocument/2006/relationships/hyperlink" Target="http://dx.doi.org/10.1016/j.quaint.2007.08.013" TargetMode="External"/><Relationship Id="rId3" Type="http://schemas.openxmlformats.org/officeDocument/2006/relationships/hyperlink" Target="http://dx.doi.org/10.1007/s10021-023-00893-7" TargetMode="External"/><Relationship Id="rId214" Type="http://schemas.openxmlformats.org/officeDocument/2006/relationships/hyperlink" Target="http://dx.doi.org/10.1111/j.1469-7998.1994.tb01580.x" TargetMode="External"/><Relationship Id="rId25" Type="http://schemas.openxmlformats.org/officeDocument/2006/relationships/hyperlink" Target="http://dx.doi.org/10.1071/RJ23005" TargetMode="External"/><Relationship Id="rId46" Type="http://schemas.openxmlformats.org/officeDocument/2006/relationships/hyperlink" Target="http://dx.doi.org/10.1515/mammalia-2019-0089" TargetMode="External"/><Relationship Id="rId67" Type="http://schemas.openxmlformats.org/officeDocument/2006/relationships/hyperlink" Target="http://dx.doi.org/10.1186/s13104-020-05312-x" TargetMode="External"/><Relationship Id="rId116" Type="http://schemas.openxmlformats.org/officeDocument/2006/relationships/hyperlink" Target="http://dx.doi.org/10.1071/WR16056" TargetMode="External"/><Relationship Id="rId137" Type="http://schemas.openxmlformats.org/officeDocument/2006/relationships/hyperlink" Target="http://dx.doi.org/10.1186/1746-4269-11-15" TargetMode="External"/><Relationship Id="rId158" Type="http://schemas.openxmlformats.org/officeDocument/2006/relationships/hyperlink" Target="http://dx.doi.org/10.1016/j.anucene.2013.04.022" TargetMode="External"/><Relationship Id="rId20" Type="http://schemas.openxmlformats.org/officeDocument/2006/relationships/hyperlink" Target="http://dx.doi.org/10.2110/palo.2022.040" TargetMode="External"/><Relationship Id="rId41" Type="http://schemas.openxmlformats.org/officeDocument/2006/relationships/hyperlink" Target="http://dx.doi.org/10.1080/10871209.2020.1843742" TargetMode="External"/><Relationship Id="rId62" Type="http://schemas.openxmlformats.org/officeDocument/2006/relationships/hyperlink" Target="http://dx.doi.org/10.1007/s10164-020-00658-y" TargetMode="External"/><Relationship Id="rId83" Type="http://schemas.openxmlformats.org/officeDocument/2006/relationships/hyperlink" Target="http://dx.doi.org/10.1016/j.quaint.2016.04.011" TargetMode="External"/><Relationship Id="rId88" Type="http://schemas.openxmlformats.org/officeDocument/2006/relationships/hyperlink" Target="http://dx.doi.org/10.1016/j.biocon.2017.11.019" TargetMode="External"/><Relationship Id="rId111" Type="http://schemas.openxmlformats.org/officeDocument/2006/relationships/hyperlink" Target="http://dx.doi.org/10.1002/jcb.25616" TargetMode="External"/><Relationship Id="rId132" Type="http://schemas.openxmlformats.org/officeDocument/2006/relationships/hyperlink" Target="http://dx.doi.org/10.1515/helmin-2015-0057" TargetMode="External"/><Relationship Id="rId153" Type="http://schemas.openxmlformats.org/officeDocument/2006/relationships/hyperlink" Target="http://dx.doi.org/10.1111/zoj.12047" TargetMode="External"/><Relationship Id="rId174" Type="http://schemas.openxmlformats.org/officeDocument/2006/relationships/hyperlink" Target="http://dx.doi.org/10.2193/2009-293" TargetMode="External"/><Relationship Id="rId179" Type="http://schemas.openxmlformats.org/officeDocument/2006/relationships/hyperlink" Target="http://dx.doi.org/10.1007/s10530-009-9618-x" TargetMode="External"/><Relationship Id="rId195" Type="http://schemas.openxmlformats.org/officeDocument/2006/relationships/hyperlink" Target="http://dx.doi.org/10.1017/S003118200700248X" TargetMode="External"/><Relationship Id="rId209" Type="http://schemas.openxmlformats.org/officeDocument/2006/relationships/hyperlink" Target="http://dx.doi.org/10.1016/S0006-3207(99)00065-8" TargetMode="External"/><Relationship Id="rId190" Type="http://schemas.openxmlformats.org/officeDocument/2006/relationships/hyperlink" Target="http://dx.doi.org/10.1016/j.vetpar.2008.06.003" TargetMode="External"/><Relationship Id="rId204" Type="http://schemas.openxmlformats.org/officeDocument/2006/relationships/hyperlink" Target="http://dx.doi.org/10.1017/S0025315403008488" TargetMode="External"/><Relationship Id="rId15" Type="http://schemas.openxmlformats.org/officeDocument/2006/relationships/hyperlink" Target="http://dx.doi.org/10.1002/ecs2.4701" TargetMode="External"/><Relationship Id="rId36" Type="http://schemas.openxmlformats.org/officeDocument/2006/relationships/hyperlink" Target="http://dx.doi.org/10.1086/718472" TargetMode="External"/><Relationship Id="rId57" Type="http://schemas.openxmlformats.org/officeDocument/2006/relationships/hyperlink" Target="http://dx.doi.org/10.3390/ani11082278" TargetMode="External"/><Relationship Id="rId106" Type="http://schemas.openxmlformats.org/officeDocument/2006/relationships/hyperlink" Target="http://dx.doi.org/10.1645/17-45" TargetMode="External"/><Relationship Id="rId127" Type="http://schemas.openxmlformats.org/officeDocument/2006/relationships/hyperlink" Target="http://dx.doi.org/10.12697/SSS.2016.44.1-2.13" TargetMode="External"/><Relationship Id="rId10" Type="http://schemas.openxmlformats.org/officeDocument/2006/relationships/hyperlink" Target="http://dx.doi.org/10.1007/s10980-022-01585-8" TargetMode="External"/><Relationship Id="rId31" Type="http://schemas.openxmlformats.org/officeDocument/2006/relationships/hyperlink" Target="http://dx.doi.org/10.1111/ele.13983" TargetMode="External"/><Relationship Id="rId52" Type="http://schemas.openxmlformats.org/officeDocument/2006/relationships/hyperlink" Target="http://dx.doi.org/10.3390/d13120633" TargetMode="External"/><Relationship Id="rId73" Type="http://schemas.openxmlformats.org/officeDocument/2006/relationships/hyperlink" Target="http://dx.doi.org/10.1007/s00442-019-04381-5" TargetMode="External"/><Relationship Id="rId78" Type="http://schemas.openxmlformats.org/officeDocument/2006/relationships/hyperlink" Target="http://dx.doi.org/10.1016/j.mambio.2018.12.003" TargetMode="External"/><Relationship Id="rId94" Type="http://schemas.openxmlformats.org/officeDocument/2006/relationships/hyperlink" Target="http://dx.doi.org/10.2744/CCB-v17i2.15" TargetMode="External"/><Relationship Id="rId99" Type="http://schemas.openxmlformats.org/officeDocument/2006/relationships/hyperlink" Target="http://dx.doi.org/10.1098/rsos.170852" TargetMode="External"/><Relationship Id="rId101" Type="http://schemas.openxmlformats.org/officeDocument/2006/relationships/hyperlink" Target="http://dx.doi.org/10.1017/S0030605315001192" TargetMode="External"/><Relationship Id="rId122" Type="http://schemas.openxmlformats.org/officeDocument/2006/relationships/hyperlink" Target="http://dx.doi.org/10.1371/journal.pone.0150488" TargetMode="External"/><Relationship Id="rId143" Type="http://schemas.openxmlformats.org/officeDocument/2006/relationships/hyperlink" Target="http://dx.doi.org/10.1016/j.vetpar.2014.06.033" TargetMode="External"/><Relationship Id="rId148" Type="http://schemas.openxmlformats.org/officeDocument/2006/relationships/hyperlink" Target="http://dx.doi.org/10.1016/j.rcim.2013.08.003" TargetMode="External"/><Relationship Id="rId164" Type="http://schemas.openxmlformats.org/officeDocument/2006/relationships/hyperlink" Target="http://dx.doi.org/10.1007/s00435-012-0145-4" TargetMode="External"/><Relationship Id="rId169" Type="http://schemas.openxmlformats.org/officeDocument/2006/relationships/hyperlink" Target="http://dx.doi.org/10.1111/j.1472-4642.2011.00746.x" TargetMode="External"/><Relationship Id="rId185" Type="http://schemas.openxmlformats.org/officeDocument/2006/relationships/hyperlink" Target="http://dx.doi.org/10.1644/09-MAMM-A-002R.1" TargetMode="External"/><Relationship Id="rId4" Type="http://schemas.openxmlformats.org/officeDocument/2006/relationships/hyperlink" Target="http://dx.doi.org/10.1002/ecy.4262" TargetMode="External"/><Relationship Id="rId9" Type="http://schemas.openxmlformats.org/officeDocument/2006/relationships/hyperlink" Target="http://dx.doi.org/10.1016/j.jnc.2023.126475" TargetMode="External"/><Relationship Id="rId180" Type="http://schemas.openxmlformats.org/officeDocument/2006/relationships/hyperlink" Target="http://dx.doi.org/10.1007/s00436-010-1873-3" TargetMode="External"/><Relationship Id="rId210" Type="http://schemas.openxmlformats.org/officeDocument/2006/relationships/hyperlink" Target="http://dx.doi.org/10.4098/AT.arch.00-6" TargetMode="External"/><Relationship Id="rId26" Type="http://schemas.openxmlformats.org/officeDocument/2006/relationships/hyperlink" Target="http://dx.doi.org/10.1186/s13717-023-00434-z" TargetMode="External"/><Relationship Id="rId47" Type="http://schemas.openxmlformats.org/officeDocument/2006/relationships/hyperlink" Target="http://dx.doi.org/10.1007/s10329-021-00896-9" TargetMode="External"/><Relationship Id="rId68" Type="http://schemas.openxmlformats.org/officeDocument/2006/relationships/hyperlink" Target="http://dx.doi.org/10.1016/j.vetpar.2020.109248" TargetMode="External"/><Relationship Id="rId89" Type="http://schemas.openxmlformats.org/officeDocument/2006/relationships/hyperlink" Target="http://dx.doi.org/10.1007/s00436-018-6116-z" TargetMode="External"/><Relationship Id="rId112" Type="http://schemas.openxmlformats.org/officeDocument/2006/relationships/hyperlink" Target="http://dx.doi.org/10.1016/j.steroids.2017.05.012" TargetMode="External"/><Relationship Id="rId133" Type="http://schemas.openxmlformats.org/officeDocument/2006/relationships/hyperlink" Target="http://dx.doi.org/10.1016/j.jaridenv.2014.12.009" TargetMode="External"/><Relationship Id="rId154" Type="http://schemas.openxmlformats.org/officeDocument/2006/relationships/hyperlink" Target="http://dx.doi.org/10.1111/j.1439-0264.2012.01170.x" TargetMode="External"/><Relationship Id="rId175" Type="http://schemas.openxmlformats.org/officeDocument/2006/relationships/hyperlink" Target="http://dx.doi.org/10.1111/j.1469-7998.2009.00638.x" TargetMode="External"/><Relationship Id="rId196" Type="http://schemas.openxmlformats.org/officeDocument/2006/relationships/hyperlink" Target="http://dx.doi.org/10.1016/j.mambio.2006.07.003" TargetMode="External"/><Relationship Id="rId200" Type="http://schemas.openxmlformats.org/officeDocument/2006/relationships/hyperlink" Target="http://dx.doi.org/10.1007/s10344-005-0105-0" TargetMode="External"/><Relationship Id="rId16" Type="http://schemas.openxmlformats.org/officeDocument/2006/relationships/hyperlink" Target="http://dx.doi.org/10.1002/ecy.3871" TargetMode="External"/><Relationship Id="rId37" Type="http://schemas.openxmlformats.org/officeDocument/2006/relationships/hyperlink" Target="http://dx.doi.org/10.1002/eap.2482" TargetMode="External"/><Relationship Id="rId58" Type="http://schemas.openxmlformats.org/officeDocument/2006/relationships/hyperlink" Target="http://dx.doi.org/10.3847/1538-4357/abc892" TargetMode="External"/><Relationship Id="rId79" Type="http://schemas.openxmlformats.org/officeDocument/2006/relationships/hyperlink" Target="http://dx.doi.org/10.1248/bpb.b18-00424" TargetMode="External"/><Relationship Id="rId102" Type="http://schemas.openxmlformats.org/officeDocument/2006/relationships/hyperlink" Target="http://dx.doi.org/10.1111/1365-2664.12802" TargetMode="External"/><Relationship Id="rId123" Type="http://schemas.openxmlformats.org/officeDocument/2006/relationships/hyperlink" Target="http://dx.doi.org/10.1038/srep37147" TargetMode="External"/><Relationship Id="rId144" Type="http://schemas.openxmlformats.org/officeDocument/2006/relationships/hyperlink" Target="http://dx.doi.org/10.1002/wsb.474" TargetMode="External"/><Relationship Id="rId90" Type="http://schemas.openxmlformats.org/officeDocument/2006/relationships/hyperlink" Target="http://dx.doi.org/10.1371/journal.pone.0206513" TargetMode="External"/><Relationship Id="rId165" Type="http://schemas.openxmlformats.org/officeDocument/2006/relationships/hyperlink" Target="http://dx.doi.org/10.1016/j.mambio.2012.01.001" TargetMode="External"/><Relationship Id="rId186" Type="http://schemas.openxmlformats.org/officeDocument/2006/relationships/hyperlink" Target="http://dx.doi.org/10.1007/s10709-008-9347-6" TargetMode="External"/><Relationship Id="rId211" Type="http://schemas.openxmlformats.org/officeDocument/2006/relationships/hyperlink" Target="http://dx.doi.org/10.2307/3802608" TargetMode="External"/><Relationship Id="rId27" Type="http://schemas.openxmlformats.org/officeDocument/2006/relationships/hyperlink" Target="http://dx.doi.org/10.1016/j.fooweb.2022.e00226" TargetMode="External"/><Relationship Id="rId48" Type="http://schemas.openxmlformats.org/officeDocument/2006/relationships/hyperlink" Target="http://dx.doi.org/10.1016/j.vetpar.2020.109166" TargetMode="External"/><Relationship Id="rId69" Type="http://schemas.openxmlformats.org/officeDocument/2006/relationships/hyperlink" Target="http://dx.doi.org/10.1111/mam.12197" TargetMode="External"/><Relationship Id="rId113" Type="http://schemas.openxmlformats.org/officeDocument/2006/relationships/hyperlink" Target="http://dx.doi.org/10.5588/ijtld.16.0633" TargetMode="External"/><Relationship Id="rId134" Type="http://schemas.openxmlformats.org/officeDocument/2006/relationships/hyperlink" Target="http://dx.doi.org/10.1139/cjz-2014-0148" TargetMode="External"/><Relationship Id="rId80" Type="http://schemas.openxmlformats.org/officeDocument/2006/relationships/hyperlink" Target="http://dx.doi.org/10.1186/s12860-019-0222-3" TargetMode="External"/><Relationship Id="rId155" Type="http://schemas.openxmlformats.org/officeDocument/2006/relationships/hyperlink" Target="http://dx.doi.org/10.1016/j.vetpar.2013.01.047" TargetMode="External"/><Relationship Id="rId176" Type="http://schemas.openxmlformats.org/officeDocument/2006/relationships/hyperlink" Target="http://dx.doi.org/10.1016/j.actao.2010.04.001" TargetMode="External"/><Relationship Id="rId197" Type="http://schemas.openxmlformats.org/officeDocument/2006/relationships/hyperlink" Target="http://dx.doi.org/10.1016/j.vetpar.2005.10.009" TargetMode="External"/><Relationship Id="rId201" Type="http://schemas.openxmlformats.org/officeDocument/2006/relationships/hyperlink" Target="http://dx.doi.org/10.1016/j.vetpar.2005.05.042" TargetMode="External"/><Relationship Id="rId17" Type="http://schemas.openxmlformats.org/officeDocument/2006/relationships/hyperlink" Target="http://dx.doi.org/10.1371/journal.pone.0283258" TargetMode="External"/><Relationship Id="rId38" Type="http://schemas.openxmlformats.org/officeDocument/2006/relationships/hyperlink" Target="http://dx.doi.org/10.1515/mammalia-2022-0026" TargetMode="External"/><Relationship Id="rId59" Type="http://schemas.openxmlformats.org/officeDocument/2006/relationships/hyperlink" Target="http://dx.doi.org/10.1016/j.jnc.2020.125846" TargetMode="External"/><Relationship Id="rId103" Type="http://schemas.openxmlformats.org/officeDocument/2006/relationships/hyperlink" Target="http://dx.doi.org/10.1016/j.quaint.2017.03.006" TargetMode="External"/><Relationship Id="rId124" Type="http://schemas.openxmlformats.org/officeDocument/2006/relationships/hyperlink" Target="http://dx.doi.org/10.1007/978-3-319-39324-7_34" TargetMode="External"/><Relationship Id="rId70" Type="http://schemas.openxmlformats.org/officeDocument/2006/relationships/hyperlink" Target="http://dx.doi.org/10.1017/S0030605318001552" TargetMode="External"/><Relationship Id="rId91" Type="http://schemas.openxmlformats.org/officeDocument/2006/relationships/hyperlink" Target="http://dx.doi.org/10.4067/S0717-65382018000200105" TargetMode="External"/><Relationship Id="rId145" Type="http://schemas.openxmlformats.org/officeDocument/2006/relationships/hyperlink" Target="http://dx.doi.org/10.1017/S0030605312000944" TargetMode="External"/><Relationship Id="rId166" Type="http://schemas.openxmlformats.org/officeDocument/2006/relationships/hyperlink" Target="http://dx.doi.org/10.1016/j.foreco.2011.12.045" TargetMode="External"/><Relationship Id="rId187" Type="http://schemas.openxmlformats.org/officeDocument/2006/relationships/hyperlink" Target="http://dx.doi.org/10.1080/08912960903249337" TargetMode="External"/><Relationship Id="rId1" Type="http://schemas.openxmlformats.org/officeDocument/2006/relationships/hyperlink" Target="http://dx.doi.org/10.1016/j.jasrep.2024.104422" TargetMode="External"/><Relationship Id="rId212" Type="http://schemas.openxmlformats.org/officeDocument/2006/relationships/hyperlink" Target="http://dx.doi.org/10.1086/204634" TargetMode="External"/><Relationship Id="rId28" Type="http://schemas.openxmlformats.org/officeDocument/2006/relationships/hyperlink" Target="http://dx.doi.org/10.5252/anthropozoologi-ca2022v57a11" TargetMode="External"/><Relationship Id="rId49" Type="http://schemas.openxmlformats.org/officeDocument/2006/relationships/hyperlink" Target="http://dx.doi.org/10.1093/beheco/arab104" TargetMode="External"/><Relationship Id="rId114" Type="http://schemas.openxmlformats.org/officeDocument/2006/relationships/hyperlink" Target="http://dx.doi.org/10.1016/j.arbres.2016.08.015" TargetMode="External"/><Relationship Id="rId60" Type="http://schemas.openxmlformats.org/officeDocument/2006/relationships/hyperlink" Target="http://dx.doi.org/10.1093/jmammal/gyaa039" TargetMode="External"/><Relationship Id="rId81" Type="http://schemas.openxmlformats.org/officeDocument/2006/relationships/hyperlink" Target="http://dx.doi.org/10.1111/mam.12135" TargetMode="External"/><Relationship Id="rId135" Type="http://schemas.openxmlformats.org/officeDocument/2006/relationships/hyperlink" Target="http://dx.doi.org/10.1016/j.applanim.2014.12.006" TargetMode="External"/><Relationship Id="rId156" Type="http://schemas.openxmlformats.org/officeDocument/2006/relationships/hyperlink" Target="http://dx.doi.org/10.1016/j.quaint.2012.12.039" TargetMode="External"/><Relationship Id="rId177" Type="http://schemas.openxmlformats.org/officeDocument/2006/relationships/hyperlink" Target="http://dx.doi.org/10.1016/j.mambio.2009.08.001" TargetMode="External"/><Relationship Id="rId198" Type="http://schemas.openxmlformats.org/officeDocument/2006/relationships/hyperlink" Target="http://dx.doi.org/10.1017/S0030605306000731" TargetMode="External"/><Relationship Id="rId202" Type="http://schemas.openxmlformats.org/officeDocument/2006/relationships/hyperlink" Target="http://dx.doi.org/10.22621/cfn.v118i1.898" TargetMode="External"/><Relationship Id="rId18" Type="http://schemas.openxmlformats.org/officeDocument/2006/relationships/hyperlink" Target="http://dx.doi.org/10.1080/08912963.2021.2023140" TargetMode="External"/><Relationship Id="rId39" Type="http://schemas.openxmlformats.org/officeDocument/2006/relationships/hyperlink" Target="http://dx.doi.org/10.1016/j.biocon.2022.109600" TargetMode="External"/><Relationship Id="rId50" Type="http://schemas.openxmlformats.org/officeDocument/2006/relationships/hyperlink" Target="http://dx.doi.org/10.1016/j.biocon.2021.109185" TargetMode="External"/><Relationship Id="rId104" Type="http://schemas.openxmlformats.org/officeDocument/2006/relationships/hyperlink" Target="http://dx.doi.org/10.1371/journal.pone.0183648" TargetMode="External"/><Relationship Id="rId125" Type="http://schemas.openxmlformats.org/officeDocument/2006/relationships/hyperlink" Target="http://dx.doi.org/10.1111/jzo.12358" TargetMode="External"/><Relationship Id="rId146" Type="http://schemas.openxmlformats.org/officeDocument/2006/relationships/hyperlink" Target="http://dx.doi.org/10.1016/j.arbres.2014.03.006" TargetMode="External"/><Relationship Id="rId167" Type="http://schemas.openxmlformats.org/officeDocument/2006/relationships/hyperlink" Target="http://dx.doi.org/10.1016/j.robot.2011.07.008" TargetMode="External"/><Relationship Id="rId188" Type="http://schemas.openxmlformats.org/officeDocument/2006/relationships/hyperlink" Target="http://dx.doi.org/10.1016/j.geobios.2006.11.010" TargetMode="External"/><Relationship Id="rId71" Type="http://schemas.openxmlformats.org/officeDocument/2006/relationships/hyperlink" Target="http://dx.doi.org/10.1093/jmammal/gyz005" TargetMode="External"/><Relationship Id="rId92" Type="http://schemas.openxmlformats.org/officeDocument/2006/relationships/hyperlink" Target="http://dx.doi.org/10.1016/j.gecco.2018.e00394" TargetMode="External"/><Relationship Id="rId213" Type="http://schemas.openxmlformats.org/officeDocument/2006/relationships/hyperlink" Target="http://dx.doi.org/10.2307/1382795" TargetMode="External"/><Relationship Id="rId2" Type="http://schemas.openxmlformats.org/officeDocument/2006/relationships/hyperlink" Target="http://dx.doi.org/10.1590/1678-4162-13078" TargetMode="External"/><Relationship Id="rId29" Type="http://schemas.openxmlformats.org/officeDocument/2006/relationships/hyperlink" Target="http://dx.doi.org/10.1080/10871209.2021.1954267" TargetMode="External"/><Relationship Id="rId40" Type="http://schemas.openxmlformats.org/officeDocument/2006/relationships/hyperlink" Target="http://dx.doi.org/10.1007/s42991-021-00160-z" TargetMode="External"/><Relationship Id="rId115" Type="http://schemas.openxmlformats.org/officeDocument/2006/relationships/hyperlink" Target="http://dx.doi.org/10.4187/respcare.05440" TargetMode="External"/><Relationship Id="rId136" Type="http://schemas.openxmlformats.org/officeDocument/2006/relationships/hyperlink" Target="http://dx.doi.org/10.1371/journal.pone.0126645" TargetMode="External"/><Relationship Id="rId157" Type="http://schemas.openxmlformats.org/officeDocument/2006/relationships/hyperlink" Target="http://dx.doi.org/10.1111/j.1556-4029.2012.02281.x" TargetMode="External"/><Relationship Id="rId178" Type="http://schemas.openxmlformats.org/officeDocument/2006/relationships/hyperlink" Target="http://dx.doi.org/10.1007/s10344-010-0423-8" TargetMode="External"/><Relationship Id="rId61" Type="http://schemas.openxmlformats.org/officeDocument/2006/relationships/hyperlink" Target="http://dx.doi.org/10.1016/j.jaridenv.2020.104145" TargetMode="External"/><Relationship Id="rId82" Type="http://schemas.openxmlformats.org/officeDocument/2006/relationships/hyperlink" Target="http://dx.doi.org/10.1007/s10914-017-9385-x" TargetMode="External"/><Relationship Id="rId199" Type="http://schemas.openxmlformats.org/officeDocument/2006/relationships/hyperlink" Target="http://dx.doi.org/10.1111/j.1469-7998.2006.00102.x" TargetMode="External"/><Relationship Id="rId203" Type="http://schemas.openxmlformats.org/officeDocument/2006/relationships/hyperlink" Target="http://dx.doi.org/10.1016/S1342-937X(05)71060-1"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dx.doi.org/10.1007/s10344-023-01717-8" TargetMode="External"/><Relationship Id="rId13" Type="http://schemas.openxmlformats.org/officeDocument/2006/relationships/hyperlink" Target="http://dx.doi.org/10.1086/718472" TargetMode="External"/><Relationship Id="rId18" Type="http://schemas.openxmlformats.org/officeDocument/2006/relationships/hyperlink" Target="http://dx.doi.org/10.1111/bor.12579" TargetMode="External"/><Relationship Id="rId26" Type="http://schemas.openxmlformats.org/officeDocument/2006/relationships/hyperlink" Target="http://dx.doi.org/10.1016/j.jasrep.2022.103733" TargetMode="External"/><Relationship Id="rId3" Type="http://schemas.openxmlformats.org/officeDocument/2006/relationships/hyperlink" Target="http://dx.doi.org/10.1016/j.jnc.2023.126475" TargetMode="External"/><Relationship Id="rId21" Type="http://schemas.openxmlformats.org/officeDocument/2006/relationships/hyperlink" Target="http://dx.doi.org/10.1002/ecy.4262" TargetMode="External"/><Relationship Id="rId7" Type="http://schemas.openxmlformats.org/officeDocument/2006/relationships/hyperlink" Target="http://dx.doi.org/10.1080/08912963.2022.2132158" TargetMode="External"/><Relationship Id="rId12" Type="http://schemas.openxmlformats.org/officeDocument/2006/relationships/hyperlink" Target="http://dx.doi.org/10.1007/s10914-023-09653-9" TargetMode="External"/><Relationship Id="rId17" Type="http://schemas.openxmlformats.org/officeDocument/2006/relationships/hyperlink" Target="http://dx.doi.org/10.1111/mam.12323" TargetMode="External"/><Relationship Id="rId25" Type="http://schemas.openxmlformats.org/officeDocument/2006/relationships/hyperlink" Target="http://dx.doi.org/10.5710/AMGH.23.01.2023.3544" TargetMode="External"/><Relationship Id="rId2" Type="http://schemas.openxmlformats.org/officeDocument/2006/relationships/hyperlink" Target="http://dx.doi.org/10.1016/j.fooweb.2022.e00226" TargetMode="External"/><Relationship Id="rId16" Type="http://schemas.openxmlformats.org/officeDocument/2006/relationships/hyperlink" Target="http://dx.doi.org/10.3389/fcosc.2022.739026" TargetMode="External"/><Relationship Id="rId20" Type="http://schemas.openxmlformats.org/officeDocument/2006/relationships/hyperlink" Target="http://dx.doi.org/10.1111/ibi.13202" TargetMode="External"/><Relationship Id="rId1" Type="http://schemas.openxmlformats.org/officeDocument/2006/relationships/hyperlink" Target="http://dx.doi.org/10.5252/anthropozoologi-ca2022v57a11" TargetMode="External"/><Relationship Id="rId6" Type="http://schemas.openxmlformats.org/officeDocument/2006/relationships/hyperlink" Target="http://dx.doi.org/10.1371/journal.pone.0283258" TargetMode="External"/><Relationship Id="rId11" Type="http://schemas.openxmlformats.org/officeDocument/2006/relationships/hyperlink" Target="http://dx.doi.org/10.1002/ecy.3871" TargetMode="External"/><Relationship Id="rId24" Type="http://schemas.openxmlformats.org/officeDocument/2006/relationships/hyperlink" Target="http://dx.doi.org/10.1111/ele.13983" TargetMode="External"/><Relationship Id="rId5" Type="http://schemas.openxmlformats.org/officeDocument/2006/relationships/hyperlink" Target="http://dx.doi.org/10.1016/j.fooweb.2023.e00290" TargetMode="External"/><Relationship Id="rId15" Type="http://schemas.openxmlformats.org/officeDocument/2006/relationships/hyperlink" Target="http://dx.doi.org/10.1002/ecs2.4701" TargetMode="External"/><Relationship Id="rId23" Type="http://schemas.openxmlformats.org/officeDocument/2006/relationships/hyperlink" Target="http://dx.doi.org/10.1007/s10021-023-00893-7" TargetMode="External"/><Relationship Id="rId28" Type="http://schemas.openxmlformats.org/officeDocument/2006/relationships/hyperlink" Target="http://dx.doi.org/10.1186/s13717-023-00434-z" TargetMode="External"/><Relationship Id="rId10" Type="http://schemas.openxmlformats.org/officeDocument/2006/relationships/hyperlink" Target="http://dx.doi.org/10.1080/08912963.2021.2023140" TargetMode="External"/><Relationship Id="rId19" Type="http://schemas.openxmlformats.org/officeDocument/2006/relationships/hyperlink" Target="http://dx.doi.org/10.1111/mam.12343" TargetMode="External"/><Relationship Id="rId4" Type="http://schemas.openxmlformats.org/officeDocument/2006/relationships/hyperlink" Target="http://dx.doi.org/10.1007/s00436-023-07989-y" TargetMode="External"/><Relationship Id="rId9" Type="http://schemas.openxmlformats.org/officeDocument/2006/relationships/hyperlink" Target="http://dx.doi.org/10.1007/s10980-022-01585-8" TargetMode="External"/><Relationship Id="rId14" Type="http://schemas.openxmlformats.org/officeDocument/2006/relationships/hyperlink" Target="http://dx.doi.org/10.2110/palo.2022.040" TargetMode="External"/><Relationship Id="rId22" Type="http://schemas.openxmlformats.org/officeDocument/2006/relationships/hyperlink" Target="http://dx.doi.org/10.1111/1365-2435.14041" TargetMode="External"/><Relationship Id="rId27" Type="http://schemas.openxmlformats.org/officeDocument/2006/relationships/hyperlink" Target="http://dx.doi.org/10.1071/RJ23005"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3" Type="http://schemas.openxmlformats.org/officeDocument/2006/relationships/hyperlink" Target="https://babilonia.fcnym.unlp.edu.ar/catalogo/index.php?lvl=notice_display&amp;id=37641" TargetMode="External"/><Relationship Id="rId2" Type="http://schemas.openxmlformats.org/officeDocument/2006/relationships/hyperlink" Target="https://babilonia.fcnym.unlp.edu.ar/catalogo/index.php?lvl=author_see&amp;id=19432" TargetMode="External"/><Relationship Id="rId1" Type="http://schemas.openxmlformats.org/officeDocument/2006/relationships/hyperlink" Target="https://archive.org/details/GuiaDeLosMamiferosArgentinosCOlrogFundacionMiguelLillo1981/page/n65/mode/2up" TargetMode="External"/><Relationship Id="rId6" Type="http://schemas.openxmlformats.org/officeDocument/2006/relationships/comments" Target="../comments8.xml"/><Relationship Id="rId5" Type="http://schemas.openxmlformats.org/officeDocument/2006/relationships/vmlDrawing" Target="../drawings/vmlDrawing8.vml"/><Relationship Id="rId4" Type="http://schemas.openxmlformats.org/officeDocument/2006/relationships/hyperlink" Target="https://www.conicet.gov.ar/una-investigacion-evidencia-como-un-parasito-afecta-a-la-fauna-de-los-altos-andes/"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3" Type="http://schemas.openxmlformats.org/officeDocument/2006/relationships/hyperlink" Target="http://directorioacademico.revaconacyt.org/xmlui-directorioacademico/bitstream/handle/123456789/104/2001%20greater%20rhea%20predation%20in%20the%20eastern%20chaco%20of%20argentina.pdf" TargetMode="External"/><Relationship Id="rId2" Type="http://schemas.openxmlformats.org/officeDocument/2006/relationships/hyperlink" Target="https://revistas.unlp.edu.ar/raab/article/view/863" TargetMode="External"/><Relationship Id="rId1" Type="http://schemas.openxmlformats.org/officeDocument/2006/relationships/hyperlink" Target="http://sedici.unlp.edu.ar/handle/10915/115993" TargetMode="External"/><Relationship Id="rId4" Type="http://schemas.openxmlformats.org/officeDocument/2006/relationships/drawing" Target="../drawings/drawing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D966"/>
    <outlinePr summaryBelow="0" summaryRight="0"/>
  </sheetPr>
  <dimension ref="A1:AK1001"/>
  <sheetViews>
    <sheetView tabSelected="1" topLeftCell="F1" zoomScaleNormal="100" workbookViewId="0">
      <pane ySplit="2" topLeftCell="A6" activePane="bottomLeft" state="frozen"/>
      <selection pane="bottomLeft" activeCell="S2" sqref="S2"/>
    </sheetView>
  </sheetViews>
  <sheetFormatPr baseColWidth="10" defaultColWidth="12.5703125" defaultRowHeight="15" customHeight="1"/>
  <cols>
    <col min="1" max="1" width="7.7109375" customWidth="1"/>
    <col min="2" max="2" width="11.85546875" customWidth="1"/>
    <col min="3" max="3" width="46" customWidth="1"/>
    <col min="4" max="4" width="20.42578125" customWidth="1"/>
    <col min="5" max="5" width="22.28515625" customWidth="1"/>
    <col min="7" max="7" width="19.7109375" bestFit="1" customWidth="1"/>
    <col min="8" max="8" width="17.140625" customWidth="1"/>
    <col min="9" max="9" width="21.85546875" customWidth="1"/>
    <col min="10" max="10" width="23.28515625" customWidth="1"/>
    <col min="11" max="11" width="15.7109375" customWidth="1"/>
    <col min="12" max="12" width="25.42578125" customWidth="1"/>
    <col min="13" max="14" width="17.85546875" customWidth="1"/>
    <col min="15" max="15" width="19.5703125" customWidth="1"/>
    <col min="16" max="16" width="22.7109375" customWidth="1"/>
    <col min="17" max="17" width="26.42578125" customWidth="1"/>
    <col min="18" max="18" width="22" customWidth="1"/>
    <col min="19" max="19" width="16.85546875" customWidth="1"/>
    <col min="20" max="20" width="24.42578125" customWidth="1"/>
    <col min="21" max="21" width="13" customWidth="1"/>
    <col min="24" max="24" width="21.42578125" customWidth="1"/>
    <col min="25" max="26" width="14.28515625" customWidth="1"/>
    <col min="27" max="27" width="27.7109375" customWidth="1"/>
    <col min="28" max="28" width="33.5703125" customWidth="1"/>
  </cols>
  <sheetData>
    <row r="1" spans="1:37" ht="15.75" thickBot="1">
      <c r="A1" s="422" t="s">
        <v>0</v>
      </c>
      <c r="B1" s="423"/>
      <c r="C1" s="423"/>
      <c r="D1" s="423"/>
      <c r="E1" s="423"/>
      <c r="F1" s="423"/>
      <c r="G1" s="423"/>
      <c r="H1" s="424"/>
      <c r="I1" s="416" t="s">
        <v>1</v>
      </c>
      <c r="J1" s="417"/>
      <c r="K1" s="418"/>
      <c r="L1" s="414" t="s">
        <v>2</v>
      </c>
      <c r="M1" s="415"/>
      <c r="N1" s="415"/>
      <c r="O1" s="415"/>
      <c r="P1" s="415"/>
      <c r="Q1" s="415"/>
      <c r="R1" s="415"/>
      <c r="S1" s="415"/>
      <c r="T1" s="415"/>
      <c r="U1" s="415"/>
      <c r="V1" s="407" t="s">
        <v>3</v>
      </c>
      <c r="W1" s="407"/>
      <c r="X1" s="408"/>
      <c r="Y1" s="408"/>
      <c r="Z1" s="431"/>
      <c r="AA1" s="409" t="s">
        <v>4792</v>
      </c>
      <c r="AB1" s="410"/>
      <c r="AI1" s="1"/>
      <c r="AJ1" s="1"/>
      <c r="AK1" s="1"/>
    </row>
    <row r="2" spans="1:37" ht="25.5">
      <c r="A2" s="425" t="s">
        <v>4</v>
      </c>
      <c r="B2" s="426" t="s">
        <v>5</v>
      </c>
      <c r="C2" s="427" t="s">
        <v>6</v>
      </c>
      <c r="D2" s="427" t="s">
        <v>7</v>
      </c>
      <c r="E2" s="427" t="s">
        <v>8</v>
      </c>
      <c r="F2" s="427" t="s">
        <v>9</v>
      </c>
      <c r="G2" s="428" t="s">
        <v>1478</v>
      </c>
      <c r="H2" s="429" t="s">
        <v>10</v>
      </c>
      <c r="I2" s="419" t="s">
        <v>11</v>
      </c>
      <c r="J2" s="420" t="s">
        <v>12</v>
      </c>
      <c r="K2" s="421" t="s">
        <v>13</v>
      </c>
      <c r="L2" s="411" t="s">
        <v>14</v>
      </c>
      <c r="M2" s="411" t="s">
        <v>15</v>
      </c>
      <c r="N2" s="411" t="s">
        <v>4741</v>
      </c>
      <c r="O2" s="411" t="s">
        <v>16</v>
      </c>
      <c r="P2" s="2" t="s">
        <v>17</v>
      </c>
      <c r="Q2" s="2" t="s">
        <v>18</v>
      </c>
      <c r="R2" s="2" t="s">
        <v>4727</v>
      </c>
      <c r="S2" s="412" t="s">
        <v>4746</v>
      </c>
      <c r="T2" s="412" t="s">
        <v>4753</v>
      </c>
      <c r="U2" s="413" t="s">
        <v>19</v>
      </c>
      <c r="V2" s="405" t="s">
        <v>4717</v>
      </c>
      <c r="W2" s="405" t="s">
        <v>4728</v>
      </c>
      <c r="X2" s="405" t="s">
        <v>20</v>
      </c>
      <c r="Y2" s="406" t="s">
        <v>21</v>
      </c>
      <c r="Z2" s="406" t="s">
        <v>4793</v>
      </c>
      <c r="AA2" s="397" t="s">
        <v>22</v>
      </c>
      <c r="AB2" s="398" t="s">
        <v>4668</v>
      </c>
      <c r="AC2" s="3"/>
      <c r="AD2" s="3"/>
      <c r="AE2" s="3"/>
      <c r="AF2" s="3"/>
      <c r="AG2" s="3"/>
      <c r="AH2" s="3"/>
      <c r="AI2" s="1"/>
      <c r="AJ2" s="1"/>
      <c r="AK2" s="1"/>
    </row>
    <row r="3" spans="1:37" ht="45">
      <c r="A3" s="395">
        <v>1</v>
      </c>
      <c r="B3" s="6" t="s">
        <v>23</v>
      </c>
      <c r="C3" s="362" t="s">
        <v>24</v>
      </c>
      <c r="D3" s="8" t="s">
        <v>25</v>
      </c>
      <c r="E3" s="6" t="s">
        <v>26</v>
      </c>
      <c r="F3" s="6">
        <v>2010</v>
      </c>
      <c r="G3" s="6" t="s">
        <v>1499</v>
      </c>
      <c r="H3" s="6" t="s">
        <v>27</v>
      </c>
      <c r="I3" s="361" t="s">
        <v>28</v>
      </c>
      <c r="J3" s="9" t="s">
        <v>4676</v>
      </c>
      <c r="K3" s="10" t="s">
        <v>29</v>
      </c>
      <c r="L3" s="360" t="s">
        <v>30</v>
      </c>
      <c r="M3" s="9" t="s">
        <v>4682</v>
      </c>
      <c r="N3" s="9" t="s">
        <v>4739</v>
      </c>
      <c r="O3" s="361" t="s">
        <v>4729</v>
      </c>
      <c r="P3" s="5" t="s">
        <v>4761</v>
      </c>
      <c r="Q3" s="11" t="s">
        <v>4695</v>
      </c>
      <c r="R3" s="11" t="s">
        <v>29</v>
      </c>
      <c r="S3" s="11" t="s">
        <v>4730</v>
      </c>
      <c r="T3" s="389" t="s">
        <v>4757</v>
      </c>
      <c r="U3" s="12" t="s">
        <v>4712</v>
      </c>
      <c r="V3" s="11" t="s">
        <v>665</v>
      </c>
      <c r="W3" s="11" t="s">
        <v>665</v>
      </c>
      <c r="X3" s="11" t="s">
        <v>694</v>
      </c>
      <c r="Y3" s="11" t="s">
        <v>4348</v>
      </c>
      <c r="Z3" s="11" t="s">
        <v>29</v>
      </c>
      <c r="AA3" s="399" t="s">
        <v>29</v>
      </c>
      <c r="AB3" s="400" t="s">
        <v>29</v>
      </c>
      <c r="AC3" s="9"/>
      <c r="AD3" s="9"/>
      <c r="AE3" s="9"/>
      <c r="AF3" s="9"/>
      <c r="AG3" s="9"/>
      <c r="AH3" s="9"/>
      <c r="AI3" s="1"/>
      <c r="AJ3" s="1"/>
      <c r="AK3" s="1"/>
    </row>
    <row r="4" spans="1:37" ht="38.25">
      <c r="A4" s="395">
        <f t="shared" ref="A4:A174" si="0">A3+1</f>
        <v>2</v>
      </c>
      <c r="B4" s="6" t="s">
        <v>23</v>
      </c>
      <c r="C4" s="7" t="s">
        <v>36</v>
      </c>
      <c r="D4" s="8" t="s">
        <v>4732</v>
      </c>
      <c r="E4" s="6" t="s">
        <v>37</v>
      </c>
      <c r="F4" s="6">
        <v>2019</v>
      </c>
      <c r="G4" s="6" t="s">
        <v>4733</v>
      </c>
      <c r="H4" s="6" t="s">
        <v>38</v>
      </c>
      <c r="I4" s="9" t="s">
        <v>4735</v>
      </c>
      <c r="J4" s="9" t="s">
        <v>4674</v>
      </c>
      <c r="K4" s="10" t="s">
        <v>29</v>
      </c>
      <c r="L4" s="9" t="s">
        <v>1411</v>
      </c>
      <c r="M4" s="9" t="s">
        <v>4681</v>
      </c>
      <c r="N4" s="9" t="s">
        <v>4740</v>
      </c>
      <c r="O4" s="361" t="s">
        <v>569</v>
      </c>
      <c r="P4" s="5" t="s">
        <v>29</v>
      </c>
      <c r="Q4" s="11" t="s">
        <v>617</v>
      </c>
      <c r="R4" s="11" t="s">
        <v>29</v>
      </c>
      <c r="S4" s="11" t="s">
        <v>4730</v>
      </c>
      <c r="T4" s="389" t="s">
        <v>642</v>
      </c>
      <c r="U4" s="12" t="s">
        <v>4712</v>
      </c>
      <c r="V4" s="11" t="s">
        <v>665</v>
      </c>
      <c r="W4" s="11" t="s">
        <v>29</v>
      </c>
      <c r="X4" s="11" t="s">
        <v>713</v>
      </c>
      <c r="Y4" s="11" t="s">
        <v>4350</v>
      </c>
      <c r="Z4" s="11" t="s">
        <v>4549</v>
      </c>
      <c r="AA4" s="399" t="s">
        <v>720</v>
      </c>
      <c r="AB4" s="400" t="s">
        <v>4722</v>
      </c>
      <c r="AC4" s="9"/>
      <c r="AD4" s="9"/>
      <c r="AE4" s="9"/>
      <c r="AF4" s="9"/>
      <c r="AG4" s="9"/>
      <c r="AH4" s="9"/>
      <c r="AI4" s="1"/>
      <c r="AJ4" s="1"/>
      <c r="AK4" s="1"/>
    </row>
    <row r="5" spans="1:37" ht="38.25">
      <c r="A5" s="395">
        <f t="shared" si="0"/>
        <v>3</v>
      </c>
      <c r="B5" s="6" t="s">
        <v>23</v>
      </c>
      <c r="C5" s="14" t="s">
        <v>39</v>
      </c>
      <c r="D5" s="8" t="s">
        <v>4743</v>
      </c>
      <c r="E5" s="6" t="s">
        <v>40</v>
      </c>
      <c r="F5" s="6">
        <v>2015</v>
      </c>
      <c r="G5" s="6" t="s">
        <v>1499</v>
      </c>
      <c r="H5" s="6" t="s">
        <v>41</v>
      </c>
      <c r="I5" s="9" t="s">
        <v>4735</v>
      </c>
      <c r="J5" s="9" t="s">
        <v>4674</v>
      </c>
      <c r="K5" s="10" t="s">
        <v>29</v>
      </c>
      <c r="L5" s="6" t="s">
        <v>765</v>
      </c>
      <c r="M5" s="9" t="s">
        <v>4681</v>
      </c>
      <c r="N5" s="9" t="s">
        <v>4736</v>
      </c>
      <c r="O5" s="361" t="s">
        <v>569</v>
      </c>
      <c r="P5" s="5" t="s">
        <v>29</v>
      </c>
      <c r="Q5" s="11" t="s">
        <v>609</v>
      </c>
      <c r="R5" s="11" t="s">
        <v>29</v>
      </c>
      <c r="S5" s="11" t="s">
        <v>4730</v>
      </c>
      <c r="T5" s="389" t="s">
        <v>4747</v>
      </c>
      <c r="U5" s="12" t="s">
        <v>4712</v>
      </c>
      <c r="V5" s="11" t="s">
        <v>665</v>
      </c>
      <c r="W5" s="11" t="s">
        <v>29</v>
      </c>
      <c r="X5" s="11" t="s">
        <v>706</v>
      </c>
      <c r="Y5" s="11" t="s">
        <v>4349</v>
      </c>
      <c r="Z5" s="11" t="s">
        <v>29</v>
      </c>
      <c r="AA5" s="399" t="s">
        <v>29</v>
      </c>
      <c r="AB5" s="400" t="s">
        <v>29</v>
      </c>
      <c r="AC5" s="9"/>
      <c r="AD5" s="9"/>
      <c r="AE5" s="9"/>
      <c r="AF5" s="9"/>
      <c r="AG5" s="9"/>
      <c r="AH5" s="9"/>
      <c r="AI5" s="1"/>
      <c r="AJ5" s="1"/>
      <c r="AK5" s="1"/>
    </row>
    <row r="6" spans="1:37" ht="51">
      <c r="A6" s="395">
        <f t="shared" si="0"/>
        <v>4</v>
      </c>
      <c r="B6" s="6" t="s">
        <v>23</v>
      </c>
      <c r="C6" s="362" t="s">
        <v>4758</v>
      </c>
      <c r="D6" s="8" t="s">
        <v>4759</v>
      </c>
      <c r="E6" s="6" t="s">
        <v>43</v>
      </c>
      <c r="F6" s="6">
        <v>2017</v>
      </c>
      <c r="G6" s="6" t="s">
        <v>1499</v>
      </c>
      <c r="H6" s="15" t="s">
        <v>44</v>
      </c>
      <c r="I6" s="361" t="s">
        <v>28</v>
      </c>
      <c r="J6" s="9" t="s">
        <v>4675</v>
      </c>
      <c r="K6" s="10" t="s">
        <v>29</v>
      </c>
      <c r="L6" s="6" t="s">
        <v>780</v>
      </c>
      <c r="M6" s="9" t="s">
        <v>4682</v>
      </c>
      <c r="N6" s="9" t="s">
        <v>4739</v>
      </c>
      <c r="O6" s="361" t="s">
        <v>4685</v>
      </c>
      <c r="P6" s="5" t="s">
        <v>4762</v>
      </c>
      <c r="Q6" s="11" t="s">
        <v>29</v>
      </c>
      <c r="R6" s="11" t="s">
        <v>29</v>
      </c>
      <c r="S6" s="389" t="s">
        <v>4763</v>
      </c>
      <c r="T6" s="3" t="s">
        <v>4764</v>
      </c>
      <c r="U6" s="12" t="s">
        <v>4712</v>
      </c>
      <c r="V6" s="11" t="s">
        <v>665</v>
      </c>
      <c r="W6" s="11" t="s">
        <v>29</v>
      </c>
      <c r="X6" s="11" t="s">
        <v>709</v>
      </c>
      <c r="Y6" s="11" t="s">
        <v>4350</v>
      </c>
      <c r="Z6" s="11" t="s">
        <v>4795</v>
      </c>
      <c r="AA6" s="399" t="s">
        <v>29</v>
      </c>
      <c r="AB6" s="400" t="s">
        <v>29</v>
      </c>
      <c r="AC6" s="9"/>
      <c r="AD6" s="9"/>
      <c r="AE6" s="9"/>
      <c r="AF6" s="9"/>
      <c r="AG6" s="9"/>
      <c r="AH6" s="9"/>
      <c r="AI6" s="1"/>
      <c r="AJ6" s="1"/>
      <c r="AK6" s="1"/>
    </row>
    <row r="7" spans="1:37" ht="78.75">
      <c r="A7" s="395">
        <f t="shared" si="0"/>
        <v>5</v>
      </c>
      <c r="B7" s="6" t="s">
        <v>23</v>
      </c>
      <c r="C7" s="7" t="s">
        <v>45</v>
      </c>
      <c r="D7" s="8" t="s">
        <v>2287</v>
      </c>
      <c r="E7" s="6" t="s">
        <v>46</v>
      </c>
      <c r="F7" s="6">
        <v>2019</v>
      </c>
      <c r="G7" s="6" t="s">
        <v>1499</v>
      </c>
      <c r="H7" s="16" t="s">
        <v>47</v>
      </c>
      <c r="I7" s="361" t="s">
        <v>28</v>
      </c>
      <c r="J7" s="9" t="s">
        <v>4675</v>
      </c>
      <c r="K7" s="10" t="s">
        <v>29</v>
      </c>
      <c r="L7" s="6" t="s">
        <v>791</v>
      </c>
      <c r="M7" s="3" t="s">
        <v>4784</v>
      </c>
      <c r="N7" s="3" t="s">
        <v>4765</v>
      </c>
      <c r="O7" s="361" t="s">
        <v>4685</v>
      </c>
      <c r="P7" s="5" t="s">
        <v>4766</v>
      </c>
      <c r="Q7" s="11" t="s">
        <v>29</v>
      </c>
      <c r="R7" s="11" t="s">
        <v>29</v>
      </c>
      <c r="S7" s="11" t="s">
        <v>4730</v>
      </c>
      <c r="T7" s="3" t="s">
        <v>4767</v>
      </c>
      <c r="U7" s="12" t="s">
        <v>4712</v>
      </c>
      <c r="V7" s="11" t="s">
        <v>665</v>
      </c>
      <c r="W7" s="11" t="s">
        <v>29</v>
      </c>
      <c r="X7" s="11" t="s">
        <v>698</v>
      </c>
      <c r="Y7" s="11" t="s">
        <v>4350</v>
      </c>
      <c r="Z7" s="11" t="s">
        <v>4549</v>
      </c>
      <c r="AA7" s="399" t="s">
        <v>29</v>
      </c>
      <c r="AB7" s="400" t="s">
        <v>29</v>
      </c>
      <c r="AC7" s="9"/>
      <c r="AD7" s="9"/>
      <c r="AE7" s="9"/>
      <c r="AF7" s="9"/>
      <c r="AG7" s="9"/>
      <c r="AH7" s="9"/>
      <c r="AI7" s="1"/>
      <c r="AJ7" s="1"/>
      <c r="AK7" s="1"/>
    </row>
    <row r="8" spans="1:37" ht="55.5" customHeight="1">
      <c r="A8" s="395">
        <f t="shared" si="0"/>
        <v>6</v>
      </c>
      <c r="B8" s="6" t="s">
        <v>23</v>
      </c>
      <c r="C8" s="7" t="s">
        <v>49</v>
      </c>
      <c r="D8" s="8" t="s">
        <v>4768</v>
      </c>
      <c r="E8" s="6" t="s">
        <v>50</v>
      </c>
      <c r="F8" s="6">
        <v>2018</v>
      </c>
      <c r="G8" s="6" t="s">
        <v>1456</v>
      </c>
      <c r="H8" s="6" t="s">
        <v>51</v>
      </c>
      <c r="I8" s="9" t="s">
        <v>4735</v>
      </c>
      <c r="J8" s="9" t="s">
        <v>4675</v>
      </c>
      <c r="K8" s="10" t="s">
        <v>29</v>
      </c>
      <c r="L8" s="107" t="s">
        <v>4769</v>
      </c>
      <c r="M8" s="9" t="s">
        <v>29</v>
      </c>
      <c r="N8" s="9" t="s">
        <v>29</v>
      </c>
      <c r="O8" s="361" t="s">
        <v>570</v>
      </c>
      <c r="P8" s="5" t="s">
        <v>4702</v>
      </c>
      <c r="Q8" s="11" t="s">
        <v>29</v>
      </c>
      <c r="R8" s="11" t="s">
        <v>29</v>
      </c>
      <c r="S8" s="11" t="s">
        <v>1465</v>
      </c>
      <c r="T8" s="3" t="s">
        <v>29</v>
      </c>
      <c r="U8" s="12" t="s">
        <v>4712</v>
      </c>
      <c r="V8" s="11" t="s">
        <v>665</v>
      </c>
      <c r="W8" s="11" t="s">
        <v>29</v>
      </c>
      <c r="X8" s="11" t="s">
        <v>29</v>
      </c>
      <c r="Y8" s="11" t="s">
        <v>29</v>
      </c>
      <c r="Z8" s="11" t="s">
        <v>29</v>
      </c>
      <c r="AA8" s="399" t="s">
        <v>29</v>
      </c>
      <c r="AB8" s="400" t="s">
        <v>29</v>
      </c>
      <c r="AC8" s="9"/>
      <c r="AD8" s="9"/>
      <c r="AE8" s="9"/>
      <c r="AF8" s="9"/>
      <c r="AG8" s="9"/>
      <c r="AH8" s="9"/>
      <c r="AI8" s="1"/>
      <c r="AJ8" s="1"/>
      <c r="AK8" s="1"/>
    </row>
    <row r="9" spans="1:37" ht="45">
      <c r="A9" s="395">
        <f t="shared" si="0"/>
        <v>7</v>
      </c>
      <c r="B9" s="6" t="s">
        <v>23</v>
      </c>
      <c r="C9" s="7" t="s">
        <v>52</v>
      </c>
      <c r="D9" s="8" t="s">
        <v>4770</v>
      </c>
      <c r="E9" s="6" t="s">
        <v>53</v>
      </c>
      <c r="F9" s="6">
        <v>2017</v>
      </c>
      <c r="G9" s="6" t="s">
        <v>1499</v>
      </c>
      <c r="H9" s="6" t="s">
        <v>54</v>
      </c>
      <c r="I9" s="361" t="s">
        <v>28</v>
      </c>
      <c r="J9" s="9" t="s">
        <v>4675</v>
      </c>
      <c r="K9" s="10" t="s">
        <v>29</v>
      </c>
      <c r="L9" s="6" t="s">
        <v>812</v>
      </c>
      <c r="M9" s="9" t="s">
        <v>4784</v>
      </c>
      <c r="N9" s="3" t="s">
        <v>4772</v>
      </c>
      <c r="O9" s="361" t="s">
        <v>4685</v>
      </c>
      <c r="P9" s="5" t="s">
        <v>4771</v>
      </c>
      <c r="Q9" s="11" t="s">
        <v>29</v>
      </c>
      <c r="R9" s="11" t="s">
        <v>29</v>
      </c>
      <c r="S9" s="389" t="s">
        <v>4708</v>
      </c>
      <c r="T9" s="3" t="s">
        <v>4791</v>
      </c>
      <c r="U9" s="12" t="s">
        <v>4712</v>
      </c>
      <c r="V9" s="11" t="s">
        <v>665</v>
      </c>
      <c r="W9" s="11" t="s">
        <v>29</v>
      </c>
      <c r="X9" s="11" t="s">
        <v>4773</v>
      </c>
      <c r="Y9" s="3" t="s">
        <v>4774</v>
      </c>
      <c r="Z9" s="11" t="s">
        <v>4795</v>
      </c>
      <c r="AA9" s="399" t="s">
        <v>29</v>
      </c>
      <c r="AB9" s="400" t="s">
        <v>29</v>
      </c>
      <c r="AC9" s="9"/>
      <c r="AD9" s="9"/>
      <c r="AE9" s="9"/>
      <c r="AF9" s="9"/>
      <c r="AG9" s="9"/>
      <c r="AH9" s="9"/>
      <c r="AI9" s="1"/>
      <c r="AJ9" s="1"/>
      <c r="AK9" s="1"/>
    </row>
    <row r="10" spans="1:37" ht="38.25">
      <c r="A10" s="395">
        <f t="shared" si="0"/>
        <v>8</v>
      </c>
      <c r="B10" s="6" t="s">
        <v>23</v>
      </c>
      <c r="C10" s="7" t="s">
        <v>56</v>
      </c>
      <c r="D10" s="8" t="s">
        <v>4775</v>
      </c>
      <c r="E10" s="6" t="s">
        <v>37</v>
      </c>
      <c r="F10" s="6">
        <v>2020</v>
      </c>
      <c r="G10" s="6" t="s">
        <v>1499</v>
      </c>
      <c r="H10" s="6" t="s">
        <v>57</v>
      </c>
      <c r="I10" s="9" t="s">
        <v>4735</v>
      </c>
      <c r="J10" s="9" t="s">
        <v>4674</v>
      </c>
      <c r="K10" s="10" t="s">
        <v>29</v>
      </c>
      <c r="L10" s="9" t="s">
        <v>1411</v>
      </c>
      <c r="M10" s="9" t="s">
        <v>4681</v>
      </c>
      <c r="N10" s="9" t="s">
        <v>4740</v>
      </c>
      <c r="O10" s="361" t="s">
        <v>569</v>
      </c>
      <c r="P10" s="5" t="s">
        <v>29</v>
      </c>
      <c r="Q10" s="11" t="s">
        <v>617</v>
      </c>
      <c r="R10" s="11" t="s">
        <v>29</v>
      </c>
      <c r="S10" s="11" t="s">
        <v>1465</v>
      </c>
      <c r="T10" s="3" t="s">
        <v>29</v>
      </c>
      <c r="U10" s="12" t="s">
        <v>4712</v>
      </c>
      <c r="V10" s="11" t="s">
        <v>665</v>
      </c>
      <c r="W10" s="11" t="s">
        <v>29</v>
      </c>
      <c r="X10" s="11" t="s">
        <v>713</v>
      </c>
      <c r="Y10" s="11" t="s">
        <v>4350</v>
      </c>
      <c r="Z10" s="11" t="s">
        <v>4549</v>
      </c>
      <c r="AA10" s="399" t="s">
        <v>720</v>
      </c>
      <c r="AB10" s="400" t="s">
        <v>4722</v>
      </c>
      <c r="AC10" s="9"/>
      <c r="AD10" s="9"/>
      <c r="AE10" s="9"/>
      <c r="AF10" s="9"/>
      <c r="AG10" s="9"/>
      <c r="AH10" s="9"/>
      <c r="AI10" s="1"/>
      <c r="AJ10" s="1"/>
      <c r="AK10" s="1"/>
    </row>
    <row r="11" spans="1:37" ht="51">
      <c r="A11" s="395">
        <f t="shared" si="0"/>
        <v>9</v>
      </c>
      <c r="B11" s="6" t="s">
        <v>23</v>
      </c>
      <c r="C11" s="7" t="s">
        <v>58</v>
      </c>
      <c r="D11" s="8" t="s">
        <v>4776</v>
      </c>
      <c r="E11" s="6" t="s">
        <v>59</v>
      </c>
      <c r="F11" s="6">
        <v>2014</v>
      </c>
      <c r="G11" s="6" t="s">
        <v>1499</v>
      </c>
      <c r="H11" s="6" t="s">
        <v>60</v>
      </c>
      <c r="I11" s="9" t="s">
        <v>4735</v>
      </c>
      <c r="J11" s="9" t="s">
        <v>4674</v>
      </c>
      <c r="K11" s="10" t="s">
        <v>29</v>
      </c>
      <c r="L11" s="6" t="s">
        <v>829</v>
      </c>
      <c r="M11" s="9" t="s">
        <v>4682</v>
      </c>
      <c r="N11" s="9" t="s">
        <v>4739</v>
      </c>
      <c r="O11" s="5" t="s">
        <v>4777</v>
      </c>
      <c r="P11" s="5" t="s">
        <v>29</v>
      </c>
      <c r="Q11" s="11" t="s">
        <v>4696</v>
      </c>
      <c r="R11" s="11" t="s">
        <v>29</v>
      </c>
      <c r="S11" s="11" t="s">
        <v>1465</v>
      </c>
      <c r="T11" s="3" t="s">
        <v>29</v>
      </c>
      <c r="U11" s="12" t="s">
        <v>4712</v>
      </c>
      <c r="V11" s="11" t="s">
        <v>665</v>
      </c>
      <c r="W11" s="11" t="s">
        <v>29</v>
      </c>
      <c r="X11" s="9" t="s">
        <v>4780</v>
      </c>
      <c r="Y11" s="11" t="s">
        <v>4350</v>
      </c>
      <c r="Z11" s="11" t="s">
        <v>4549</v>
      </c>
      <c r="AA11" s="399" t="s">
        <v>4778</v>
      </c>
      <c r="AB11" s="400" t="s">
        <v>4778</v>
      </c>
      <c r="AC11" s="9"/>
      <c r="AD11" s="9"/>
      <c r="AE11" s="9"/>
      <c r="AF11" s="9"/>
      <c r="AG11" s="9"/>
      <c r="AH11" s="9"/>
      <c r="AI11" s="1"/>
      <c r="AJ11" s="1"/>
      <c r="AK11" s="1"/>
    </row>
    <row r="12" spans="1:37" ht="51">
      <c r="A12" s="395">
        <f t="shared" si="0"/>
        <v>10</v>
      </c>
      <c r="B12" s="6" t="s">
        <v>23</v>
      </c>
      <c r="C12" s="17" t="s">
        <v>62</v>
      </c>
      <c r="D12" s="360" t="s">
        <v>4779</v>
      </c>
      <c r="E12" s="6" t="s">
        <v>63</v>
      </c>
      <c r="F12" s="6">
        <v>2016</v>
      </c>
      <c r="G12" s="6" t="s">
        <v>1499</v>
      </c>
      <c r="H12" s="6" t="s">
        <v>64</v>
      </c>
      <c r="I12" s="9" t="s">
        <v>4735</v>
      </c>
      <c r="J12" s="9" t="s">
        <v>4675</v>
      </c>
      <c r="K12" s="10" t="s">
        <v>29</v>
      </c>
      <c r="L12" s="6" t="s">
        <v>841</v>
      </c>
      <c r="M12" s="9" t="s">
        <v>29</v>
      </c>
      <c r="N12" s="9" t="s">
        <v>29</v>
      </c>
      <c r="O12" s="5" t="s">
        <v>580</v>
      </c>
      <c r="P12" s="5" t="s">
        <v>4694</v>
      </c>
      <c r="Q12" s="11" t="s">
        <v>29</v>
      </c>
      <c r="R12" s="11" t="s">
        <v>29</v>
      </c>
      <c r="S12" s="11" t="s">
        <v>1465</v>
      </c>
      <c r="T12" s="3" t="s">
        <v>29</v>
      </c>
      <c r="U12" s="12" t="s">
        <v>4712</v>
      </c>
      <c r="V12" s="11" t="s">
        <v>665</v>
      </c>
      <c r="W12" s="11" t="s">
        <v>29</v>
      </c>
      <c r="X12" s="3" t="s">
        <v>4781</v>
      </c>
      <c r="Y12" s="3" t="s">
        <v>4350</v>
      </c>
      <c r="Z12" s="11" t="s">
        <v>4796</v>
      </c>
      <c r="AA12" s="399" t="s">
        <v>4778</v>
      </c>
      <c r="AB12" s="400" t="s">
        <v>4778</v>
      </c>
      <c r="AC12" s="9"/>
      <c r="AD12" s="9"/>
      <c r="AE12" s="9"/>
      <c r="AF12" s="9"/>
      <c r="AG12" s="9"/>
      <c r="AH12" s="9"/>
      <c r="AI12" s="1"/>
      <c r="AJ12" s="1"/>
      <c r="AK12" s="1"/>
    </row>
    <row r="13" spans="1:37" ht="54.75" customHeight="1">
      <c r="A13" s="395">
        <f t="shared" si="0"/>
        <v>11</v>
      </c>
      <c r="B13" s="6" t="s">
        <v>23</v>
      </c>
      <c r="C13" s="7" t="s">
        <v>65</v>
      </c>
      <c r="D13" s="360" t="s">
        <v>4782</v>
      </c>
      <c r="E13" s="6" t="s">
        <v>66</v>
      </c>
      <c r="F13" s="6">
        <v>2012</v>
      </c>
      <c r="G13" s="6" t="s">
        <v>1499</v>
      </c>
      <c r="H13" s="6" t="s">
        <v>67</v>
      </c>
      <c r="I13" s="9" t="s">
        <v>4735</v>
      </c>
      <c r="J13" s="9" t="s">
        <v>4674</v>
      </c>
      <c r="K13" s="10" t="s">
        <v>29</v>
      </c>
      <c r="L13" s="128" t="s">
        <v>852</v>
      </c>
      <c r="M13" s="9" t="s">
        <v>4784</v>
      </c>
      <c r="N13" s="3" t="s">
        <v>4783</v>
      </c>
      <c r="O13" s="361" t="s">
        <v>569</v>
      </c>
      <c r="P13" s="5" t="s">
        <v>29</v>
      </c>
      <c r="Q13" s="11" t="s">
        <v>617</v>
      </c>
      <c r="R13" s="11" t="s">
        <v>29</v>
      </c>
      <c r="S13" s="11" t="s">
        <v>1465</v>
      </c>
      <c r="T13" s="3" t="s">
        <v>29</v>
      </c>
      <c r="U13" s="12" t="s">
        <v>4712</v>
      </c>
      <c r="V13" s="11" t="s">
        <v>665</v>
      </c>
      <c r="W13" s="11" t="s">
        <v>29</v>
      </c>
      <c r="X13" s="11" t="s">
        <v>713</v>
      </c>
      <c r="Y13" s="11" t="s">
        <v>4350</v>
      </c>
      <c r="Z13" s="11" t="s">
        <v>4549</v>
      </c>
      <c r="AA13" s="399" t="s">
        <v>4785</v>
      </c>
      <c r="AB13" s="400" t="s">
        <v>4786</v>
      </c>
      <c r="AC13" s="9"/>
      <c r="AD13" s="9"/>
      <c r="AE13" s="9"/>
      <c r="AF13" s="9"/>
      <c r="AG13" s="9"/>
      <c r="AH13" s="9"/>
      <c r="AI13" s="1"/>
      <c r="AJ13" s="1"/>
      <c r="AK13" s="1"/>
    </row>
    <row r="14" spans="1:37" ht="38.25">
      <c r="A14" s="395">
        <f t="shared" si="0"/>
        <v>12</v>
      </c>
      <c r="B14" s="6" t="s">
        <v>23</v>
      </c>
      <c r="C14" s="362" t="s">
        <v>3921</v>
      </c>
      <c r="D14" s="396" t="s">
        <v>4787</v>
      </c>
      <c r="E14" s="140" t="s">
        <v>69</v>
      </c>
      <c r="F14" s="6">
        <v>2000</v>
      </c>
      <c r="G14" s="6" t="s">
        <v>1499</v>
      </c>
      <c r="H14" s="6" t="s">
        <v>70</v>
      </c>
      <c r="I14" s="9" t="s">
        <v>4735</v>
      </c>
      <c r="J14" s="9" t="s">
        <v>4674</v>
      </c>
      <c r="K14" s="10" t="s">
        <v>29</v>
      </c>
      <c r="L14" s="6" t="s">
        <v>863</v>
      </c>
      <c r="M14" s="9" t="s">
        <v>4682</v>
      </c>
      <c r="N14" s="9" t="s">
        <v>4739</v>
      </c>
      <c r="O14" s="361" t="s">
        <v>569</v>
      </c>
      <c r="P14" s="5" t="s">
        <v>29</v>
      </c>
      <c r="Q14" s="11" t="s">
        <v>617</v>
      </c>
      <c r="R14" s="11" t="s">
        <v>29</v>
      </c>
      <c r="S14" s="389" t="s">
        <v>4708</v>
      </c>
      <c r="T14" s="3" t="s">
        <v>4790</v>
      </c>
      <c r="U14" s="12" t="s">
        <v>4712</v>
      </c>
      <c r="V14" s="11" t="s">
        <v>665</v>
      </c>
      <c r="W14" s="11" t="s">
        <v>29</v>
      </c>
      <c r="X14" s="9" t="s">
        <v>708</v>
      </c>
      <c r="Y14" s="11" t="s">
        <v>4350</v>
      </c>
      <c r="Z14" s="11" t="s">
        <v>4795</v>
      </c>
      <c r="AA14" s="399" t="s">
        <v>4778</v>
      </c>
      <c r="AB14" s="400" t="s">
        <v>4778</v>
      </c>
      <c r="AC14" s="9"/>
      <c r="AD14" s="9"/>
      <c r="AE14" s="9"/>
      <c r="AF14" s="9"/>
      <c r="AG14" s="9"/>
      <c r="AH14" s="9"/>
      <c r="AI14" s="1"/>
      <c r="AJ14" s="1"/>
      <c r="AK14" s="1"/>
    </row>
    <row r="15" spans="1:37" ht="25.5">
      <c r="A15" s="395">
        <f t="shared" si="0"/>
        <v>13</v>
      </c>
      <c r="B15" s="6" t="s">
        <v>23</v>
      </c>
      <c r="C15" s="362" t="s">
        <v>2251</v>
      </c>
      <c r="D15" s="430" t="s">
        <v>2252</v>
      </c>
      <c r="E15" s="19" t="s">
        <v>72</v>
      </c>
      <c r="F15" s="6">
        <v>2020</v>
      </c>
      <c r="G15" s="6" t="s">
        <v>1499</v>
      </c>
      <c r="H15" s="6" t="s">
        <v>73</v>
      </c>
      <c r="I15" s="9" t="s">
        <v>4735</v>
      </c>
      <c r="J15" s="9" t="s">
        <v>4674</v>
      </c>
      <c r="K15" s="10" t="s">
        <v>29</v>
      </c>
      <c r="L15" s="360" t="s">
        <v>4797</v>
      </c>
      <c r="M15" s="9" t="s">
        <v>4682</v>
      </c>
      <c r="N15" s="9" t="s">
        <v>4739</v>
      </c>
      <c r="O15" s="361" t="s">
        <v>569</v>
      </c>
      <c r="P15" s="5" t="s">
        <v>29</v>
      </c>
      <c r="Q15" s="11" t="s">
        <v>617</v>
      </c>
      <c r="R15" s="11" t="s">
        <v>29</v>
      </c>
      <c r="S15" s="11" t="s">
        <v>1465</v>
      </c>
      <c r="T15" s="3" t="s">
        <v>29</v>
      </c>
      <c r="U15" s="12" t="s">
        <v>4712</v>
      </c>
      <c r="V15" s="11" t="s">
        <v>665</v>
      </c>
      <c r="W15" s="11" t="s">
        <v>29</v>
      </c>
      <c r="X15" s="11" t="s">
        <v>698</v>
      </c>
      <c r="Y15" s="11" t="s">
        <v>4350</v>
      </c>
      <c r="Z15" s="11" t="s">
        <v>4549</v>
      </c>
      <c r="AA15" s="399" t="s">
        <v>29</v>
      </c>
      <c r="AB15" s="400" t="s">
        <v>29</v>
      </c>
      <c r="AC15" s="9"/>
      <c r="AD15" s="9"/>
      <c r="AE15" s="9"/>
      <c r="AF15" s="9"/>
      <c r="AG15" s="9"/>
      <c r="AH15" s="9"/>
      <c r="AI15" s="1"/>
      <c r="AJ15" s="1"/>
      <c r="AK15" s="1"/>
    </row>
    <row r="16" spans="1:37" ht="45">
      <c r="A16" s="448">
        <f t="shared" si="0"/>
        <v>14</v>
      </c>
      <c r="B16" s="6" t="s">
        <v>23</v>
      </c>
      <c r="C16" s="6" t="s">
        <v>74</v>
      </c>
      <c r="D16" s="449" t="s">
        <v>4798</v>
      </c>
      <c r="E16" s="19" t="s">
        <v>75</v>
      </c>
      <c r="F16" s="6">
        <v>2014</v>
      </c>
      <c r="G16" s="6" t="s">
        <v>1499</v>
      </c>
      <c r="H16" s="6" t="s">
        <v>76</v>
      </c>
      <c r="I16" s="450"/>
      <c r="J16" s="9" t="s">
        <v>4674</v>
      </c>
      <c r="K16" s="10" t="s">
        <v>29</v>
      </c>
      <c r="L16" s="8" t="s">
        <v>884</v>
      </c>
      <c r="M16" s="9" t="s">
        <v>4681</v>
      </c>
      <c r="N16" s="9"/>
      <c r="O16" s="361"/>
      <c r="P16" s="5"/>
      <c r="Q16" s="11"/>
      <c r="R16" s="11"/>
      <c r="S16" s="11"/>
      <c r="T16" s="3"/>
      <c r="U16" s="10"/>
      <c r="V16" s="9"/>
      <c r="W16" s="9"/>
      <c r="X16" s="9"/>
      <c r="Y16" s="9"/>
      <c r="Z16" s="11"/>
      <c r="AA16" s="401"/>
      <c r="AB16" s="400"/>
      <c r="AC16" s="9"/>
      <c r="AD16" s="9"/>
      <c r="AE16" s="9"/>
      <c r="AF16" s="9"/>
      <c r="AG16" s="9"/>
      <c r="AH16" s="9"/>
      <c r="AI16" s="1"/>
      <c r="AJ16" s="1"/>
      <c r="AK16" s="1"/>
    </row>
    <row r="17" spans="1:37" ht="60">
      <c r="A17" s="5">
        <f t="shared" si="0"/>
        <v>15</v>
      </c>
      <c r="B17" s="434"/>
      <c r="C17" s="7" t="s">
        <v>77</v>
      </c>
      <c r="D17" s="19"/>
      <c r="E17" s="19" t="s">
        <v>78</v>
      </c>
      <c r="F17" s="6">
        <v>2016</v>
      </c>
      <c r="G17" s="6"/>
      <c r="H17" s="6" t="s">
        <v>44</v>
      </c>
      <c r="I17" s="9"/>
      <c r="J17" s="9"/>
      <c r="K17" s="10"/>
      <c r="L17" s="9"/>
      <c r="M17" s="9"/>
      <c r="N17" s="9"/>
      <c r="O17" s="361"/>
      <c r="P17" s="5"/>
      <c r="Q17" s="11"/>
      <c r="R17" s="11"/>
      <c r="S17" s="11"/>
      <c r="T17" s="3"/>
      <c r="U17" s="10"/>
      <c r="V17" s="9"/>
      <c r="W17" s="9"/>
      <c r="X17" s="9"/>
      <c r="Y17" s="9"/>
      <c r="Z17" s="11"/>
      <c r="AA17" s="401"/>
      <c r="AB17" s="400"/>
      <c r="AC17" s="9"/>
      <c r="AD17" s="9"/>
      <c r="AE17" s="9"/>
      <c r="AF17" s="9"/>
      <c r="AG17" s="9"/>
      <c r="AH17" s="9"/>
      <c r="AI17" s="1"/>
      <c r="AJ17" s="1"/>
      <c r="AK17" s="1"/>
    </row>
    <row r="18" spans="1:37" ht="48">
      <c r="A18" s="5">
        <f t="shared" si="0"/>
        <v>16</v>
      </c>
      <c r="B18" s="434"/>
      <c r="C18" s="7" t="s">
        <v>79</v>
      </c>
      <c r="D18" s="19"/>
      <c r="E18" s="19" t="s">
        <v>80</v>
      </c>
      <c r="F18" s="6">
        <v>2015</v>
      </c>
      <c r="G18" s="6"/>
      <c r="H18" s="6" t="s">
        <v>81</v>
      </c>
      <c r="I18" s="9"/>
      <c r="J18" s="9"/>
      <c r="K18" s="10"/>
      <c r="L18" s="9"/>
      <c r="M18" s="9"/>
      <c r="N18" s="9"/>
      <c r="O18" s="361"/>
      <c r="P18" s="5"/>
      <c r="Q18" s="11"/>
      <c r="R18" s="11"/>
      <c r="S18" s="11"/>
      <c r="T18" s="3"/>
      <c r="U18" s="10"/>
      <c r="V18" s="9"/>
      <c r="W18" s="9"/>
      <c r="X18" s="9"/>
      <c r="Y18" s="9"/>
      <c r="Z18" s="11"/>
      <c r="AA18" s="401"/>
      <c r="AB18" s="400"/>
      <c r="AC18" s="9"/>
      <c r="AD18" s="9"/>
      <c r="AE18" s="9"/>
      <c r="AF18" s="9"/>
      <c r="AG18" s="9"/>
      <c r="AH18" s="9"/>
      <c r="AI18" s="1"/>
      <c r="AJ18" s="1"/>
      <c r="AK18" s="1"/>
    </row>
    <row r="19" spans="1:37" ht="38.25">
      <c r="A19" s="5">
        <f t="shared" si="0"/>
        <v>17</v>
      </c>
      <c r="B19" s="434"/>
      <c r="C19" s="7" t="s">
        <v>82</v>
      </c>
      <c r="D19" s="6"/>
      <c r="E19" s="6" t="s">
        <v>83</v>
      </c>
      <c r="F19" s="6">
        <v>2016</v>
      </c>
      <c r="G19" s="6"/>
      <c r="H19" s="6" t="s">
        <v>84</v>
      </c>
      <c r="I19" s="9"/>
      <c r="J19" s="9"/>
      <c r="K19" s="10"/>
      <c r="L19" s="9"/>
      <c r="M19" s="9"/>
      <c r="N19" s="9"/>
      <c r="O19" s="361"/>
      <c r="P19" s="5"/>
      <c r="Q19" s="11"/>
      <c r="R19" s="11"/>
      <c r="S19" s="11"/>
      <c r="T19" s="3"/>
      <c r="U19" s="10"/>
      <c r="V19" s="9"/>
      <c r="W19" s="9"/>
      <c r="X19" s="9"/>
      <c r="Y19" s="9"/>
      <c r="Z19" s="11"/>
      <c r="AA19" s="401"/>
      <c r="AB19" s="400"/>
      <c r="AC19" s="9"/>
      <c r="AD19" s="9"/>
      <c r="AE19" s="9"/>
      <c r="AF19" s="9"/>
      <c r="AG19" s="9"/>
      <c r="AH19" s="9"/>
      <c r="AI19" s="1"/>
      <c r="AJ19" s="1"/>
      <c r="AK19" s="1"/>
    </row>
    <row r="20" spans="1:37" ht="33.75">
      <c r="A20" s="5">
        <f t="shared" si="0"/>
        <v>18</v>
      </c>
      <c r="B20" s="434"/>
      <c r="C20" s="7" t="s">
        <v>85</v>
      </c>
      <c r="D20" s="6"/>
      <c r="E20" s="6" t="s">
        <v>86</v>
      </c>
      <c r="F20" s="6">
        <v>2016</v>
      </c>
      <c r="G20" s="6"/>
      <c r="H20" s="6" t="s">
        <v>67</v>
      </c>
      <c r="I20" s="9"/>
      <c r="J20" s="9"/>
      <c r="K20" s="10"/>
      <c r="L20" s="9"/>
      <c r="M20" s="9"/>
      <c r="N20" s="9"/>
      <c r="O20" s="361"/>
      <c r="P20" s="5"/>
      <c r="Q20" s="11"/>
      <c r="R20" s="11"/>
      <c r="S20" s="11"/>
      <c r="T20" s="3"/>
      <c r="U20" s="10"/>
      <c r="V20" s="9"/>
      <c r="W20" s="9"/>
      <c r="X20" s="9"/>
      <c r="Y20" s="9"/>
      <c r="Z20" s="11"/>
      <c r="AA20" s="401"/>
      <c r="AB20" s="400"/>
      <c r="AC20" s="9"/>
      <c r="AD20" s="9"/>
      <c r="AE20" s="9"/>
      <c r="AF20" s="9"/>
      <c r="AG20" s="9"/>
      <c r="AH20" s="9"/>
      <c r="AI20" s="1"/>
      <c r="AJ20" s="1"/>
      <c r="AK20" s="1"/>
    </row>
    <row r="21" spans="1:37" ht="38.25">
      <c r="A21" s="5">
        <f t="shared" si="0"/>
        <v>19</v>
      </c>
      <c r="B21" s="434"/>
      <c r="C21" s="7" t="s">
        <v>87</v>
      </c>
      <c r="D21" s="6"/>
      <c r="E21" s="6" t="s">
        <v>88</v>
      </c>
      <c r="F21" s="6">
        <v>2012</v>
      </c>
      <c r="G21" s="6"/>
      <c r="H21" s="6" t="s">
        <v>89</v>
      </c>
      <c r="I21" s="9"/>
      <c r="J21" s="9"/>
      <c r="K21" s="10"/>
      <c r="L21" s="9"/>
      <c r="M21" s="9"/>
      <c r="N21" s="9"/>
      <c r="O21" s="361"/>
      <c r="P21" s="5"/>
      <c r="Q21" s="11"/>
      <c r="R21" s="11"/>
      <c r="S21" s="11"/>
      <c r="T21" s="3"/>
      <c r="U21" s="10"/>
      <c r="V21" s="9"/>
      <c r="W21" s="9"/>
      <c r="X21" s="9"/>
      <c r="Y21" s="9"/>
      <c r="Z21" s="11"/>
      <c r="AA21" s="401"/>
      <c r="AB21" s="400"/>
      <c r="AC21" s="9"/>
      <c r="AD21" s="9"/>
      <c r="AE21" s="9"/>
      <c r="AF21" s="9"/>
      <c r="AG21" s="9"/>
      <c r="AH21" s="9"/>
      <c r="AI21" s="1"/>
      <c r="AJ21" s="1"/>
      <c r="AK21" s="1"/>
    </row>
    <row r="22" spans="1:37" ht="25.5">
      <c r="A22" s="5">
        <f t="shared" si="0"/>
        <v>20</v>
      </c>
      <c r="B22" s="434"/>
      <c r="C22" s="7" t="s">
        <v>90</v>
      </c>
      <c r="D22" s="6"/>
      <c r="E22" s="6" t="s">
        <v>91</v>
      </c>
      <c r="F22" s="6">
        <v>2009</v>
      </c>
      <c r="G22" s="6"/>
      <c r="H22" s="6" t="s">
        <v>92</v>
      </c>
      <c r="I22" s="9"/>
      <c r="J22" s="9"/>
      <c r="K22" s="10"/>
      <c r="L22" s="9"/>
      <c r="M22" s="9"/>
      <c r="N22" s="9"/>
      <c r="O22" s="361"/>
      <c r="P22" s="5"/>
      <c r="Q22" s="11"/>
      <c r="R22" s="11"/>
      <c r="S22" s="11"/>
      <c r="T22" s="3"/>
      <c r="U22" s="10"/>
      <c r="V22" s="9"/>
      <c r="W22" s="9"/>
      <c r="X22" s="9"/>
      <c r="Y22" s="9"/>
      <c r="Z22" s="11"/>
      <c r="AA22" s="401"/>
      <c r="AB22" s="400"/>
      <c r="AC22" s="9"/>
      <c r="AD22" s="9"/>
      <c r="AE22" s="9"/>
      <c r="AF22" s="9"/>
      <c r="AG22" s="9"/>
      <c r="AH22" s="9"/>
      <c r="AI22" s="1"/>
      <c r="AJ22" s="1"/>
      <c r="AK22" s="1"/>
    </row>
    <row r="23" spans="1:37" ht="25.5">
      <c r="A23" s="5">
        <f t="shared" si="0"/>
        <v>21</v>
      </c>
      <c r="B23" s="434"/>
      <c r="C23" s="7" t="s">
        <v>93</v>
      </c>
      <c r="D23" s="6"/>
      <c r="E23" s="6" t="s">
        <v>94</v>
      </c>
      <c r="F23" s="6">
        <v>2008</v>
      </c>
      <c r="G23" s="6"/>
      <c r="H23" s="6" t="s">
        <v>95</v>
      </c>
      <c r="I23" s="9"/>
      <c r="J23" s="9"/>
      <c r="K23" s="10"/>
      <c r="L23" s="9"/>
      <c r="M23" s="9"/>
      <c r="N23" s="9"/>
      <c r="O23" s="361"/>
      <c r="P23" s="5"/>
      <c r="Q23" s="11"/>
      <c r="R23" s="11"/>
      <c r="S23" s="11"/>
      <c r="T23" s="3"/>
      <c r="U23" s="10"/>
      <c r="V23" s="9"/>
      <c r="W23" s="9"/>
      <c r="X23" s="9"/>
      <c r="Y23" s="9"/>
      <c r="Z23" s="11"/>
      <c r="AA23" s="401"/>
      <c r="AB23" s="400"/>
      <c r="AC23" s="9"/>
      <c r="AD23" s="9"/>
      <c r="AE23" s="9"/>
      <c r="AF23" s="9"/>
      <c r="AG23" s="9"/>
      <c r="AH23" s="9"/>
      <c r="AI23" s="1"/>
      <c r="AJ23" s="1"/>
      <c r="AK23" s="1"/>
    </row>
    <row r="24" spans="1:37" ht="38.25">
      <c r="A24" s="5">
        <f t="shared" si="0"/>
        <v>22</v>
      </c>
      <c r="B24" s="434"/>
      <c r="C24" s="7" t="s">
        <v>96</v>
      </c>
      <c r="D24" s="7"/>
      <c r="E24" s="7" t="s">
        <v>97</v>
      </c>
      <c r="F24" s="6">
        <v>2013</v>
      </c>
      <c r="G24" s="6"/>
      <c r="H24" s="6" t="s">
        <v>73</v>
      </c>
      <c r="I24" s="9"/>
      <c r="J24" s="9"/>
      <c r="K24" s="10"/>
      <c r="L24" s="9"/>
      <c r="M24" s="9"/>
      <c r="N24" s="9"/>
      <c r="O24" s="361"/>
      <c r="P24" s="5"/>
      <c r="Q24" s="11"/>
      <c r="R24" s="11"/>
      <c r="S24" s="11"/>
      <c r="T24" s="3"/>
      <c r="U24" s="10"/>
      <c r="V24" s="9"/>
      <c r="W24" s="9"/>
      <c r="X24" s="9"/>
      <c r="Y24" s="9"/>
      <c r="Z24" s="11"/>
      <c r="AA24" s="401"/>
      <c r="AB24" s="400"/>
      <c r="AC24" s="9"/>
      <c r="AD24" s="9"/>
      <c r="AE24" s="9"/>
      <c r="AF24" s="9"/>
      <c r="AG24" s="9"/>
      <c r="AH24" s="9"/>
      <c r="AI24" s="1"/>
      <c r="AJ24" s="1"/>
      <c r="AK24" s="1"/>
    </row>
    <row r="25" spans="1:37" ht="45">
      <c r="A25" s="5">
        <f t="shared" si="0"/>
        <v>23</v>
      </c>
      <c r="B25" s="434"/>
      <c r="C25" s="7" t="s">
        <v>98</v>
      </c>
      <c r="D25" s="6"/>
      <c r="E25" s="6" t="s">
        <v>99</v>
      </c>
      <c r="F25" s="6">
        <v>2016</v>
      </c>
      <c r="G25" s="6"/>
      <c r="H25" s="6" t="s">
        <v>100</v>
      </c>
      <c r="I25" s="9"/>
      <c r="J25" s="9"/>
      <c r="K25" s="10"/>
      <c r="L25" s="9"/>
      <c r="M25" s="9"/>
      <c r="N25" s="9"/>
      <c r="O25" s="361"/>
      <c r="P25" s="5"/>
      <c r="Q25" s="11"/>
      <c r="R25" s="11"/>
      <c r="S25" s="11"/>
      <c r="T25" s="3"/>
      <c r="U25" s="10"/>
      <c r="V25" s="9"/>
      <c r="W25" s="9"/>
      <c r="X25" s="9"/>
      <c r="Y25" s="9"/>
      <c r="Z25" s="11"/>
      <c r="AA25" s="401"/>
      <c r="AB25" s="400"/>
      <c r="AC25" s="9"/>
      <c r="AD25" s="9"/>
      <c r="AE25" s="9"/>
      <c r="AF25" s="9"/>
      <c r="AG25" s="9"/>
      <c r="AH25" s="9"/>
      <c r="AI25" s="1"/>
      <c r="AJ25" s="1"/>
      <c r="AK25" s="1"/>
    </row>
    <row r="26" spans="1:37" ht="36">
      <c r="A26" s="434">
        <f t="shared" si="0"/>
        <v>24</v>
      </c>
      <c r="B26" s="434"/>
      <c r="C26" s="7" t="s">
        <v>101</v>
      </c>
      <c r="D26" s="19"/>
      <c r="E26" s="19" t="s">
        <v>102</v>
      </c>
      <c r="F26" s="6">
        <v>2020</v>
      </c>
      <c r="G26" s="6"/>
      <c r="H26" s="19" t="s">
        <v>51</v>
      </c>
      <c r="I26" s="9"/>
      <c r="J26" s="9"/>
      <c r="K26" s="10"/>
      <c r="L26" s="9"/>
      <c r="M26" s="9"/>
      <c r="N26" s="9"/>
      <c r="O26" s="361"/>
      <c r="P26" s="5"/>
      <c r="Q26" s="11"/>
      <c r="R26" s="11"/>
      <c r="S26" s="11"/>
      <c r="T26" s="3"/>
      <c r="U26" s="10"/>
      <c r="V26" s="9"/>
      <c r="W26" s="9"/>
      <c r="X26" s="9"/>
      <c r="Y26" s="9"/>
      <c r="Z26" s="11"/>
      <c r="AA26" s="401"/>
      <c r="AB26" s="400"/>
      <c r="AC26" s="9"/>
      <c r="AD26" s="9"/>
      <c r="AE26" s="9"/>
      <c r="AF26" s="9"/>
      <c r="AG26" s="9"/>
      <c r="AH26" s="9"/>
      <c r="AI26" s="1"/>
      <c r="AJ26" s="1"/>
      <c r="AK26" s="1"/>
    </row>
    <row r="27" spans="1:37" ht="51">
      <c r="A27" s="434">
        <f t="shared" si="0"/>
        <v>25</v>
      </c>
      <c r="B27" s="434"/>
      <c r="C27" s="7" t="s">
        <v>104</v>
      </c>
      <c r="D27" s="7"/>
      <c r="E27" s="7" t="s">
        <v>105</v>
      </c>
      <c r="F27" s="6">
        <v>2019</v>
      </c>
      <c r="G27" s="6"/>
      <c r="H27" s="6" t="s">
        <v>92</v>
      </c>
      <c r="I27" s="9"/>
      <c r="J27" s="9"/>
      <c r="K27" s="10"/>
      <c r="L27" s="9"/>
      <c r="M27" s="9"/>
      <c r="N27" s="9"/>
      <c r="O27" s="361"/>
      <c r="P27" s="5"/>
      <c r="Q27" s="11"/>
      <c r="R27" s="11"/>
      <c r="S27" s="11"/>
      <c r="T27" s="3"/>
      <c r="U27" s="10"/>
      <c r="V27" s="9"/>
      <c r="W27" s="9"/>
      <c r="X27" s="9"/>
      <c r="Y27" s="9"/>
      <c r="Z27" s="11"/>
      <c r="AA27" s="401"/>
      <c r="AB27" s="400"/>
      <c r="AC27" s="9"/>
      <c r="AD27" s="9"/>
      <c r="AE27" s="9"/>
      <c r="AF27" s="9"/>
      <c r="AG27" s="9"/>
      <c r="AH27" s="9"/>
      <c r="AI27" s="1"/>
      <c r="AJ27" s="1"/>
      <c r="AK27" s="1"/>
    </row>
    <row r="28" spans="1:37" ht="38.25">
      <c r="A28" s="434">
        <f t="shared" si="0"/>
        <v>26</v>
      </c>
      <c r="B28" s="434"/>
      <c r="C28" s="7" t="s">
        <v>106</v>
      </c>
      <c r="D28" s="7"/>
      <c r="E28" s="7" t="s">
        <v>107</v>
      </c>
      <c r="F28" s="6">
        <v>2020</v>
      </c>
      <c r="G28" s="6"/>
      <c r="H28" s="6" t="s">
        <v>47</v>
      </c>
      <c r="I28" s="9"/>
      <c r="J28" s="9"/>
      <c r="K28" s="10"/>
      <c r="L28" s="9"/>
      <c r="M28" s="9"/>
      <c r="N28" s="9"/>
      <c r="O28" s="361"/>
      <c r="P28" s="5"/>
      <c r="Q28" s="11"/>
      <c r="R28" s="11"/>
      <c r="S28" s="11"/>
      <c r="T28" s="3"/>
      <c r="U28" s="10"/>
      <c r="V28" s="9"/>
      <c r="W28" s="9"/>
      <c r="X28" s="9"/>
      <c r="Y28" s="9"/>
      <c r="Z28" s="11"/>
      <c r="AA28" s="401"/>
      <c r="AB28" s="400"/>
      <c r="AC28" s="9"/>
      <c r="AD28" s="9"/>
      <c r="AE28" s="9"/>
      <c r="AF28" s="9"/>
      <c r="AG28" s="9"/>
      <c r="AH28" s="9"/>
      <c r="AI28" s="1"/>
      <c r="AJ28" s="1"/>
      <c r="AK28" s="1"/>
    </row>
    <row r="29" spans="1:37" ht="38.25">
      <c r="A29" s="434">
        <f t="shared" si="0"/>
        <v>27</v>
      </c>
      <c r="B29" s="434"/>
      <c r="C29" s="7" t="s">
        <v>109</v>
      </c>
      <c r="D29" s="7"/>
      <c r="E29" s="7" t="s">
        <v>110</v>
      </c>
      <c r="F29" s="6">
        <v>2021</v>
      </c>
      <c r="G29" s="6"/>
      <c r="H29" s="6" t="s">
        <v>47</v>
      </c>
      <c r="I29" s="9"/>
      <c r="J29" s="9"/>
      <c r="K29" s="10"/>
      <c r="L29" s="9"/>
      <c r="M29" s="9"/>
      <c r="N29" s="9"/>
      <c r="O29" s="361"/>
      <c r="P29" s="5"/>
      <c r="Q29" s="11"/>
      <c r="R29" s="11"/>
      <c r="S29" s="11"/>
      <c r="T29" s="3"/>
      <c r="U29" s="10"/>
      <c r="V29" s="9"/>
      <c r="W29" s="9"/>
      <c r="X29" s="9"/>
      <c r="Y29" s="9"/>
      <c r="Z29" s="11"/>
      <c r="AA29" s="401"/>
      <c r="AB29" s="400"/>
      <c r="AC29" s="9"/>
      <c r="AD29" s="9"/>
      <c r="AE29" s="9"/>
      <c r="AF29" s="9"/>
      <c r="AG29" s="9"/>
      <c r="AH29" s="9"/>
      <c r="AI29" s="1"/>
      <c r="AJ29" s="1"/>
      <c r="AK29" s="1"/>
    </row>
    <row r="30" spans="1:37" ht="76.5">
      <c r="A30" s="434">
        <f t="shared" si="0"/>
        <v>28</v>
      </c>
      <c r="B30" s="434"/>
      <c r="C30" s="7" t="s">
        <v>112</v>
      </c>
      <c r="D30" s="7"/>
      <c r="E30" s="7" t="s">
        <v>113</v>
      </c>
      <c r="F30" s="8">
        <v>2017</v>
      </c>
      <c r="G30" s="6"/>
      <c r="H30" s="7" t="s">
        <v>114</v>
      </c>
      <c r="I30" s="9"/>
      <c r="J30" s="9"/>
      <c r="K30" s="10"/>
      <c r="L30" s="9"/>
      <c r="M30" s="9"/>
      <c r="N30" s="9"/>
      <c r="O30" s="361"/>
      <c r="P30" s="5"/>
      <c r="Q30" s="11"/>
      <c r="R30" s="11"/>
      <c r="S30" s="11"/>
      <c r="T30" s="3"/>
      <c r="U30" s="10"/>
      <c r="V30" s="9"/>
      <c r="W30" s="9"/>
      <c r="X30" s="9"/>
      <c r="Y30" s="9"/>
      <c r="Z30" s="11"/>
      <c r="AA30" s="401"/>
      <c r="AB30" s="400"/>
      <c r="AC30" s="9"/>
      <c r="AD30" s="9"/>
      <c r="AE30" s="9"/>
      <c r="AF30" s="9"/>
      <c r="AG30" s="9"/>
      <c r="AH30" s="9"/>
      <c r="AI30" s="1"/>
      <c r="AJ30" s="1"/>
      <c r="AK30" s="1"/>
    </row>
    <row r="31" spans="1:37" ht="38.25">
      <c r="A31" s="5">
        <f t="shared" si="0"/>
        <v>29</v>
      </c>
      <c r="B31" s="434"/>
      <c r="C31" s="7" t="s">
        <v>115</v>
      </c>
      <c r="D31" s="7"/>
      <c r="E31" s="7" t="s">
        <v>116</v>
      </c>
      <c r="F31" s="6">
        <v>2007</v>
      </c>
      <c r="G31" s="6"/>
      <c r="H31" s="7" t="s">
        <v>117</v>
      </c>
      <c r="I31" s="9"/>
      <c r="J31" s="9"/>
      <c r="K31" s="10"/>
      <c r="L31" s="9"/>
      <c r="M31" s="9"/>
      <c r="N31" s="9"/>
      <c r="O31" s="361"/>
      <c r="P31" s="5"/>
      <c r="Q31" s="11"/>
      <c r="R31" s="11"/>
      <c r="S31" s="11"/>
      <c r="T31" s="3"/>
      <c r="U31" s="10"/>
      <c r="V31" s="9"/>
      <c r="W31" s="9"/>
      <c r="X31" s="9"/>
      <c r="Y31" s="9"/>
      <c r="Z31" s="11"/>
      <c r="AA31" s="401"/>
      <c r="AB31" s="400"/>
      <c r="AC31" s="9"/>
      <c r="AD31" s="9"/>
      <c r="AE31" s="9"/>
      <c r="AF31" s="9"/>
      <c r="AG31" s="9"/>
      <c r="AH31" s="9"/>
      <c r="AI31" s="1"/>
      <c r="AJ31" s="1"/>
      <c r="AK31" s="1"/>
    </row>
    <row r="32" spans="1:37" ht="25.5">
      <c r="A32" s="5">
        <f t="shared" si="0"/>
        <v>30</v>
      </c>
      <c r="B32" s="434"/>
      <c r="C32" s="7" t="s">
        <v>118</v>
      </c>
      <c r="D32" s="7"/>
      <c r="E32" s="7" t="s">
        <v>119</v>
      </c>
      <c r="F32" s="6">
        <v>2021</v>
      </c>
      <c r="G32" s="6"/>
      <c r="H32" s="7" t="s">
        <v>120</v>
      </c>
      <c r="I32" s="9"/>
      <c r="J32" s="9"/>
      <c r="K32" s="10"/>
      <c r="L32" s="9"/>
      <c r="M32" s="9"/>
      <c r="N32" s="9"/>
      <c r="O32" s="361"/>
      <c r="P32" s="5"/>
      <c r="Q32" s="11"/>
      <c r="R32" s="11"/>
      <c r="S32" s="11"/>
      <c r="T32" s="3"/>
      <c r="U32" s="10"/>
      <c r="V32" s="9"/>
      <c r="W32" s="9"/>
      <c r="X32" s="9"/>
      <c r="Y32" s="9"/>
      <c r="Z32" s="11"/>
      <c r="AA32" s="401"/>
      <c r="AB32" s="400"/>
      <c r="AC32" s="9"/>
      <c r="AD32" s="9"/>
      <c r="AE32" s="9"/>
      <c r="AF32" s="9"/>
      <c r="AG32" s="9"/>
      <c r="AH32" s="9"/>
      <c r="AI32" s="1"/>
      <c r="AJ32" s="1"/>
      <c r="AK32" s="1"/>
    </row>
    <row r="33" spans="1:37" ht="51">
      <c r="A33" s="5">
        <f t="shared" si="0"/>
        <v>31</v>
      </c>
      <c r="B33" s="435"/>
      <c r="C33" s="7" t="s">
        <v>121</v>
      </c>
      <c r="D33" s="21"/>
      <c r="E33" s="21" t="s">
        <v>122</v>
      </c>
      <c r="F33" s="8">
        <v>2001</v>
      </c>
      <c r="G33" s="6"/>
      <c r="H33" s="7" t="s">
        <v>60</v>
      </c>
      <c r="I33" s="9"/>
      <c r="J33" s="9"/>
      <c r="K33" s="10"/>
      <c r="L33" s="9"/>
      <c r="M33" s="9"/>
      <c r="N33" s="9"/>
      <c r="O33" s="361"/>
      <c r="P33" s="5"/>
      <c r="Q33" s="11"/>
      <c r="R33" s="11"/>
      <c r="S33" s="11"/>
      <c r="T33" s="3"/>
      <c r="U33" s="10"/>
      <c r="V33" s="9"/>
      <c r="W33" s="9"/>
      <c r="X33" s="9"/>
      <c r="Y33" s="9"/>
      <c r="Z33" s="11"/>
      <c r="AA33" s="401"/>
      <c r="AB33" s="400"/>
      <c r="AC33" s="9"/>
      <c r="AD33" s="9"/>
      <c r="AE33" s="9"/>
      <c r="AF33" s="9"/>
      <c r="AG33" s="9"/>
      <c r="AH33" s="9"/>
      <c r="AI33" s="1"/>
      <c r="AJ33" s="1"/>
      <c r="AK33" s="1"/>
    </row>
    <row r="34" spans="1:37" ht="38.25">
      <c r="A34" s="5">
        <f t="shared" si="0"/>
        <v>32</v>
      </c>
      <c r="B34" s="434"/>
      <c r="C34" s="7" t="s">
        <v>124</v>
      </c>
      <c r="D34" s="7"/>
      <c r="E34" s="7" t="s">
        <v>125</v>
      </c>
      <c r="F34" s="6">
        <v>2008</v>
      </c>
      <c r="G34" s="6"/>
      <c r="H34" s="7" t="s">
        <v>126</v>
      </c>
      <c r="I34" s="9"/>
      <c r="J34" s="9"/>
      <c r="K34" s="10"/>
      <c r="L34" s="9"/>
      <c r="M34" s="9"/>
      <c r="N34" s="9"/>
      <c r="O34" s="361"/>
      <c r="P34" s="5"/>
      <c r="Q34" s="11"/>
      <c r="R34" s="11"/>
      <c r="S34" s="11"/>
      <c r="T34" s="3"/>
      <c r="U34" s="10"/>
      <c r="V34" s="9"/>
      <c r="W34" s="9"/>
      <c r="X34" s="9"/>
      <c r="Y34" s="9"/>
      <c r="Z34" s="11"/>
      <c r="AA34" s="401"/>
      <c r="AB34" s="400"/>
      <c r="AC34" s="9"/>
      <c r="AD34" s="9"/>
      <c r="AE34" s="9"/>
      <c r="AF34" s="9"/>
      <c r="AG34" s="9"/>
      <c r="AH34" s="9"/>
      <c r="AI34" s="1"/>
      <c r="AJ34" s="1"/>
      <c r="AK34" s="1"/>
    </row>
    <row r="35" spans="1:37" ht="25.5">
      <c r="A35" s="5">
        <f t="shared" si="0"/>
        <v>33</v>
      </c>
      <c r="B35" s="434"/>
      <c r="C35" s="7" t="s">
        <v>127</v>
      </c>
      <c r="D35" s="7"/>
      <c r="E35" s="7" t="s">
        <v>128</v>
      </c>
      <c r="F35" s="6">
        <v>2017</v>
      </c>
      <c r="G35" s="6"/>
      <c r="H35" s="7" t="s">
        <v>129</v>
      </c>
      <c r="I35" s="9"/>
      <c r="J35" s="9"/>
      <c r="K35" s="10"/>
      <c r="L35" s="9"/>
      <c r="M35" s="9"/>
      <c r="N35" s="9"/>
      <c r="O35" s="361"/>
      <c r="P35" s="5"/>
      <c r="Q35" s="11"/>
      <c r="R35" s="11"/>
      <c r="S35" s="11"/>
      <c r="T35" s="3"/>
      <c r="U35" s="10"/>
      <c r="V35" s="9"/>
      <c r="W35" s="9"/>
      <c r="X35" s="9"/>
      <c r="Y35" s="9"/>
      <c r="Z35" s="11"/>
      <c r="AA35" s="401"/>
      <c r="AB35" s="400"/>
      <c r="AC35" s="9"/>
      <c r="AD35" s="9"/>
      <c r="AE35" s="9"/>
      <c r="AF35" s="9"/>
      <c r="AG35" s="9"/>
      <c r="AH35" s="9"/>
      <c r="AI35" s="1"/>
      <c r="AJ35" s="1"/>
      <c r="AK35" s="1"/>
    </row>
    <row r="36" spans="1:37" ht="25.5">
      <c r="A36" s="5">
        <f t="shared" si="0"/>
        <v>34</v>
      </c>
      <c r="B36" s="434"/>
      <c r="C36" s="7" t="s">
        <v>130</v>
      </c>
      <c r="D36" s="7"/>
      <c r="E36" s="7" t="s">
        <v>131</v>
      </c>
      <c r="F36" s="6">
        <v>2000</v>
      </c>
      <c r="G36" s="6"/>
      <c r="H36" s="7" t="s">
        <v>132</v>
      </c>
      <c r="I36" s="9"/>
      <c r="J36" s="9"/>
      <c r="K36" s="10"/>
      <c r="L36" s="9"/>
      <c r="M36" s="9"/>
      <c r="N36" s="9"/>
      <c r="O36" s="361"/>
      <c r="P36" s="5"/>
      <c r="Q36" s="11"/>
      <c r="R36" s="11"/>
      <c r="S36" s="11"/>
      <c r="T36" s="3"/>
      <c r="U36" s="10"/>
      <c r="V36" s="9"/>
      <c r="W36" s="9"/>
      <c r="X36" s="9"/>
      <c r="Y36" s="9"/>
      <c r="Z36" s="11"/>
      <c r="AA36" s="401"/>
      <c r="AB36" s="400"/>
      <c r="AC36" s="9"/>
      <c r="AD36" s="9"/>
      <c r="AE36" s="9"/>
      <c r="AF36" s="9"/>
      <c r="AG36" s="9"/>
      <c r="AH36" s="9"/>
      <c r="AI36" s="1"/>
      <c r="AJ36" s="1"/>
      <c r="AK36" s="1"/>
    </row>
    <row r="37" spans="1:37" ht="25.5">
      <c r="A37" s="5">
        <f t="shared" si="0"/>
        <v>35</v>
      </c>
      <c r="B37" s="434"/>
      <c r="C37" s="22" t="s">
        <v>134</v>
      </c>
      <c r="D37" s="22"/>
      <c r="E37" s="22" t="s">
        <v>135</v>
      </c>
      <c r="F37" s="23">
        <v>2009</v>
      </c>
      <c r="G37" s="6"/>
      <c r="H37" s="22" t="s">
        <v>136</v>
      </c>
      <c r="I37" s="9"/>
      <c r="J37" s="9"/>
      <c r="K37" s="10"/>
      <c r="L37" s="9"/>
      <c r="M37" s="9"/>
      <c r="N37" s="9"/>
      <c r="O37" s="361"/>
      <c r="P37" s="5"/>
      <c r="Q37" s="11"/>
      <c r="R37" s="11"/>
      <c r="S37" s="11"/>
      <c r="T37" s="3"/>
      <c r="U37" s="10"/>
      <c r="V37" s="9"/>
      <c r="W37" s="9"/>
      <c r="X37" s="9"/>
      <c r="Y37" s="9"/>
      <c r="Z37" s="11"/>
      <c r="AA37" s="401"/>
      <c r="AB37" s="400"/>
      <c r="AC37" s="9"/>
      <c r="AD37" s="9"/>
      <c r="AE37" s="9"/>
      <c r="AF37" s="9"/>
      <c r="AG37" s="9"/>
      <c r="AH37" s="9"/>
      <c r="AI37" s="1"/>
      <c r="AJ37" s="1"/>
      <c r="AK37" s="1"/>
    </row>
    <row r="38" spans="1:37" ht="51">
      <c r="A38" s="5">
        <f t="shared" si="0"/>
        <v>36</v>
      </c>
      <c r="B38" s="434"/>
      <c r="C38" s="7" t="s">
        <v>138</v>
      </c>
      <c r="D38" s="7"/>
      <c r="E38" s="7" t="s">
        <v>139</v>
      </c>
      <c r="F38" s="6">
        <v>2009</v>
      </c>
      <c r="G38" s="6"/>
      <c r="H38" s="7" t="s">
        <v>140</v>
      </c>
      <c r="I38" s="9"/>
      <c r="J38" s="9"/>
      <c r="K38" s="10"/>
      <c r="L38" s="9"/>
      <c r="M38" s="9"/>
      <c r="N38" s="9"/>
      <c r="O38" s="361"/>
      <c r="P38" s="5"/>
      <c r="Q38" s="11"/>
      <c r="R38" s="11"/>
      <c r="S38" s="11"/>
      <c r="T38" s="3"/>
      <c r="U38" s="10"/>
      <c r="V38" s="9"/>
      <c r="W38" s="9"/>
      <c r="X38" s="9"/>
      <c r="Y38" s="9"/>
      <c r="Z38" s="11"/>
      <c r="AA38" s="401"/>
      <c r="AB38" s="400"/>
      <c r="AC38" s="9"/>
      <c r="AD38" s="9"/>
      <c r="AE38" s="9"/>
      <c r="AF38" s="9"/>
      <c r="AG38" s="9"/>
      <c r="AH38" s="9"/>
      <c r="AI38" s="1"/>
      <c r="AJ38" s="1"/>
      <c r="AK38" s="1"/>
    </row>
    <row r="39" spans="1:37" ht="38.25">
      <c r="A39" s="5">
        <f t="shared" si="0"/>
        <v>37</v>
      </c>
      <c r="B39" s="434"/>
      <c r="C39" s="7" t="s">
        <v>141</v>
      </c>
      <c r="D39" s="7"/>
      <c r="E39" s="7" t="s">
        <v>142</v>
      </c>
      <c r="F39" s="6">
        <v>2021</v>
      </c>
      <c r="G39" s="6"/>
      <c r="H39" s="7" t="s">
        <v>143</v>
      </c>
      <c r="I39" s="9"/>
      <c r="J39" s="9"/>
      <c r="K39" s="10"/>
      <c r="L39" s="9"/>
      <c r="M39" s="9"/>
      <c r="N39" s="9"/>
      <c r="O39" s="361"/>
      <c r="P39" s="5"/>
      <c r="Q39" s="11"/>
      <c r="R39" s="11"/>
      <c r="S39" s="11"/>
      <c r="T39" s="3"/>
      <c r="U39" s="10"/>
      <c r="V39" s="9"/>
      <c r="W39" s="9"/>
      <c r="X39" s="9"/>
      <c r="Y39" s="9"/>
      <c r="Z39" s="11"/>
      <c r="AA39" s="401"/>
      <c r="AB39" s="400"/>
      <c r="AC39" s="9"/>
      <c r="AD39" s="9"/>
      <c r="AE39" s="9"/>
      <c r="AF39" s="9"/>
      <c r="AG39" s="9"/>
      <c r="AH39" s="9"/>
      <c r="AI39" s="1"/>
      <c r="AJ39" s="1"/>
      <c r="AK39" s="1"/>
    </row>
    <row r="40" spans="1:37" ht="38.25">
      <c r="A40" s="5">
        <f t="shared" si="0"/>
        <v>38</v>
      </c>
      <c r="B40" s="434"/>
      <c r="C40" s="7" t="s">
        <v>145</v>
      </c>
      <c r="D40" s="21"/>
      <c r="E40" s="21" t="s">
        <v>146</v>
      </c>
      <c r="F40" s="8">
        <v>2011</v>
      </c>
      <c r="G40" s="6"/>
      <c r="H40" s="7" t="s">
        <v>147</v>
      </c>
      <c r="I40" s="9"/>
      <c r="J40" s="9"/>
      <c r="K40" s="10"/>
      <c r="L40" s="9"/>
      <c r="M40" s="9"/>
      <c r="N40" s="9"/>
      <c r="O40" s="361"/>
      <c r="P40" s="5"/>
      <c r="Q40" s="11"/>
      <c r="R40" s="11"/>
      <c r="S40" s="11"/>
      <c r="T40" s="3"/>
      <c r="U40" s="10"/>
      <c r="V40" s="9"/>
      <c r="W40" s="9"/>
      <c r="X40" s="9"/>
      <c r="Y40" s="9"/>
      <c r="Z40" s="11"/>
      <c r="AA40" s="401"/>
      <c r="AB40" s="400"/>
      <c r="AC40" s="9"/>
      <c r="AD40" s="9"/>
      <c r="AE40" s="9"/>
      <c r="AF40" s="9"/>
      <c r="AG40" s="9"/>
      <c r="AH40" s="9"/>
      <c r="AI40" s="1"/>
      <c r="AJ40" s="1"/>
      <c r="AK40" s="1"/>
    </row>
    <row r="41" spans="1:37" ht="25.5">
      <c r="A41" s="5">
        <f t="shared" si="0"/>
        <v>39</v>
      </c>
      <c r="B41" s="434"/>
      <c r="C41" s="7" t="s">
        <v>149</v>
      </c>
      <c r="D41" s="7"/>
      <c r="E41" s="7" t="s">
        <v>150</v>
      </c>
      <c r="F41" s="6">
        <v>1996</v>
      </c>
      <c r="G41" s="6"/>
      <c r="H41" s="7" t="s">
        <v>92</v>
      </c>
      <c r="I41" s="9"/>
      <c r="J41" s="9"/>
      <c r="K41" s="10"/>
      <c r="L41" s="9"/>
      <c r="M41" s="9"/>
      <c r="N41" s="9"/>
      <c r="O41" s="361"/>
      <c r="P41" s="5"/>
      <c r="Q41" s="11"/>
      <c r="R41" s="11"/>
      <c r="S41" s="11"/>
      <c r="T41" s="3"/>
      <c r="U41" s="10"/>
      <c r="V41" s="9"/>
      <c r="W41" s="9"/>
      <c r="X41" s="9"/>
      <c r="Y41" s="9"/>
      <c r="Z41" s="11"/>
      <c r="AA41" s="401"/>
      <c r="AB41" s="400"/>
      <c r="AC41" s="9"/>
      <c r="AD41" s="9"/>
      <c r="AE41" s="9"/>
      <c r="AF41" s="9"/>
      <c r="AG41" s="9"/>
      <c r="AH41" s="9"/>
      <c r="AI41" s="1"/>
      <c r="AJ41" s="1"/>
      <c r="AK41" s="1"/>
    </row>
    <row r="42" spans="1:37" ht="25.5">
      <c r="A42" s="5">
        <f t="shared" si="0"/>
        <v>40</v>
      </c>
      <c r="B42" s="434"/>
      <c r="C42" s="17" t="s">
        <v>151</v>
      </c>
      <c r="D42" s="7"/>
      <c r="E42" s="7" t="s">
        <v>152</v>
      </c>
      <c r="F42" s="6">
        <v>2016</v>
      </c>
      <c r="G42" s="6"/>
      <c r="H42" s="7" t="s">
        <v>153</v>
      </c>
      <c r="I42" s="9"/>
      <c r="J42" s="9"/>
      <c r="K42" s="10"/>
      <c r="L42" s="9"/>
      <c r="M42" s="9"/>
      <c r="N42" s="9"/>
      <c r="O42" s="361"/>
      <c r="P42" s="5"/>
      <c r="Q42" s="11"/>
      <c r="R42" s="11"/>
      <c r="S42" s="11"/>
      <c r="T42" s="3"/>
      <c r="U42" s="10"/>
      <c r="V42" s="9"/>
      <c r="W42" s="9"/>
      <c r="X42" s="9"/>
      <c r="Y42" s="9"/>
      <c r="Z42" s="11"/>
      <c r="AA42" s="401"/>
      <c r="AB42" s="400"/>
      <c r="AC42" s="9"/>
      <c r="AD42" s="9"/>
      <c r="AE42" s="9"/>
      <c r="AF42" s="9"/>
      <c r="AG42" s="9"/>
      <c r="AH42" s="9"/>
      <c r="AI42" s="1"/>
      <c r="AJ42" s="1"/>
      <c r="AK42" s="1"/>
    </row>
    <row r="43" spans="1:37" ht="51">
      <c r="A43" s="5">
        <f t="shared" si="0"/>
        <v>41</v>
      </c>
      <c r="B43" s="434"/>
      <c r="C43" s="7" t="s">
        <v>154</v>
      </c>
      <c r="D43" s="7"/>
      <c r="E43" s="7" t="s">
        <v>155</v>
      </c>
      <c r="F43" s="6">
        <v>2016</v>
      </c>
      <c r="G43" s="6"/>
      <c r="H43" s="7" t="s">
        <v>156</v>
      </c>
      <c r="I43" s="9"/>
      <c r="J43" s="9"/>
      <c r="K43" s="10"/>
      <c r="L43" s="9"/>
      <c r="M43" s="9"/>
      <c r="N43" s="9"/>
      <c r="O43" s="361"/>
      <c r="P43" s="5"/>
      <c r="Q43" s="11"/>
      <c r="R43" s="11"/>
      <c r="S43" s="11"/>
      <c r="T43" s="3"/>
      <c r="U43" s="10"/>
      <c r="V43" s="9"/>
      <c r="W43" s="9"/>
      <c r="X43" s="9"/>
      <c r="Y43" s="9"/>
      <c r="Z43" s="11"/>
      <c r="AA43" s="401"/>
      <c r="AB43" s="400"/>
      <c r="AC43" s="9"/>
      <c r="AD43" s="9"/>
      <c r="AE43" s="9"/>
      <c r="AF43" s="9"/>
      <c r="AG43" s="9"/>
      <c r="AH43" s="9"/>
      <c r="AI43" s="1"/>
      <c r="AJ43" s="1"/>
      <c r="AK43" s="1"/>
    </row>
    <row r="44" spans="1:37" ht="38.25">
      <c r="A44" s="5">
        <f t="shared" si="0"/>
        <v>42</v>
      </c>
      <c r="B44" s="434"/>
      <c r="C44" s="7" t="s">
        <v>157</v>
      </c>
      <c r="D44" s="7"/>
      <c r="E44" s="7" t="s">
        <v>158</v>
      </c>
      <c r="F44" s="6">
        <v>2020</v>
      </c>
      <c r="G44" s="6"/>
      <c r="H44" s="7" t="s">
        <v>92</v>
      </c>
      <c r="I44" s="9"/>
      <c r="J44" s="9"/>
      <c r="K44" s="10"/>
      <c r="L44" s="9"/>
      <c r="M44" s="9"/>
      <c r="N44" s="9"/>
      <c r="O44" s="361"/>
      <c r="P44" s="5"/>
      <c r="Q44" s="11"/>
      <c r="R44" s="11"/>
      <c r="S44" s="11"/>
      <c r="T44" s="3"/>
      <c r="U44" s="10"/>
      <c r="V44" s="9"/>
      <c r="W44" s="9"/>
      <c r="X44" s="9"/>
      <c r="Y44" s="9"/>
      <c r="Z44" s="11"/>
      <c r="AA44" s="401"/>
      <c r="AB44" s="400"/>
      <c r="AC44" s="9"/>
      <c r="AD44" s="9"/>
      <c r="AE44" s="9"/>
      <c r="AF44" s="9"/>
      <c r="AG44" s="9"/>
      <c r="AH44" s="9"/>
      <c r="AI44" s="1"/>
      <c r="AJ44" s="1"/>
      <c r="AK44" s="1"/>
    </row>
    <row r="45" spans="1:37" ht="38.25">
      <c r="A45" s="5">
        <f t="shared" si="0"/>
        <v>43</v>
      </c>
      <c r="B45" s="24" t="s">
        <v>159</v>
      </c>
      <c r="C45" s="7" t="s">
        <v>160</v>
      </c>
      <c r="D45" s="7"/>
      <c r="E45" s="7" t="s">
        <v>161</v>
      </c>
      <c r="F45" s="6">
        <v>2008</v>
      </c>
      <c r="G45" s="6"/>
      <c r="H45" s="7" t="s">
        <v>92</v>
      </c>
      <c r="I45" s="9"/>
      <c r="J45" s="9"/>
      <c r="K45" s="10"/>
      <c r="L45" s="9"/>
      <c r="M45" s="9"/>
      <c r="N45" s="9"/>
      <c r="O45" s="361"/>
      <c r="P45" s="5"/>
      <c r="Q45" s="11"/>
      <c r="R45" s="11"/>
      <c r="S45" s="11"/>
      <c r="T45" s="3"/>
      <c r="U45" s="10"/>
      <c r="V45" s="9"/>
      <c r="W45" s="9"/>
      <c r="X45" s="9"/>
      <c r="Y45" s="9"/>
      <c r="Z45" s="11"/>
      <c r="AA45" s="401"/>
      <c r="AB45" s="400"/>
      <c r="AC45" s="9"/>
      <c r="AD45" s="9"/>
      <c r="AE45" s="9"/>
      <c r="AF45" s="9"/>
      <c r="AG45" s="9"/>
      <c r="AH45" s="9"/>
      <c r="AI45" s="1"/>
      <c r="AJ45" s="1"/>
      <c r="AK45" s="1"/>
    </row>
    <row r="46" spans="1:37" ht="38.25">
      <c r="A46" s="5">
        <f t="shared" si="0"/>
        <v>44</v>
      </c>
      <c r="B46" s="13" t="s">
        <v>35</v>
      </c>
      <c r="C46" s="7" t="s">
        <v>162</v>
      </c>
      <c r="D46" s="7"/>
      <c r="E46" s="7" t="s">
        <v>163</v>
      </c>
      <c r="F46" s="6">
        <v>2016</v>
      </c>
      <c r="G46" s="6"/>
      <c r="H46" s="7" t="s">
        <v>164</v>
      </c>
      <c r="I46" s="9"/>
      <c r="J46" s="9"/>
      <c r="K46" s="10"/>
      <c r="L46" s="9"/>
      <c r="M46" s="9"/>
      <c r="N46" s="9"/>
      <c r="O46" s="361"/>
      <c r="P46" s="5"/>
      <c r="Q46" s="11"/>
      <c r="R46" s="11"/>
      <c r="S46" s="11"/>
      <c r="T46" s="3"/>
      <c r="U46" s="10"/>
      <c r="V46" s="9"/>
      <c r="W46" s="9"/>
      <c r="X46" s="9"/>
      <c r="Y46" s="9"/>
      <c r="Z46" s="11"/>
      <c r="AA46" s="401"/>
      <c r="AB46" s="400"/>
      <c r="AC46" s="9"/>
      <c r="AD46" s="9"/>
      <c r="AE46" s="9"/>
      <c r="AF46" s="9"/>
      <c r="AG46" s="9"/>
      <c r="AH46" s="9"/>
      <c r="AI46" s="1"/>
      <c r="AJ46" s="1"/>
      <c r="AK46" s="1"/>
    </row>
    <row r="47" spans="1:37" ht="25.5">
      <c r="A47" s="5">
        <f t="shared" si="0"/>
        <v>45</v>
      </c>
      <c r="B47" s="13" t="s">
        <v>35</v>
      </c>
      <c r="C47" s="7" t="s">
        <v>165</v>
      </c>
      <c r="D47" s="7"/>
      <c r="E47" s="7" t="s">
        <v>166</v>
      </c>
      <c r="F47" s="6">
        <v>2008</v>
      </c>
      <c r="G47" s="6"/>
      <c r="H47" s="7" t="s">
        <v>167</v>
      </c>
      <c r="I47" s="9"/>
      <c r="J47" s="9"/>
      <c r="K47" s="10"/>
      <c r="L47" s="9"/>
      <c r="M47" s="9"/>
      <c r="N47" s="9"/>
      <c r="O47" s="361"/>
      <c r="P47" s="5"/>
      <c r="Q47" s="11"/>
      <c r="R47" s="11"/>
      <c r="S47" s="11"/>
      <c r="T47" s="3"/>
      <c r="U47" s="10"/>
      <c r="V47" s="9"/>
      <c r="W47" s="9"/>
      <c r="X47" s="9"/>
      <c r="Y47" s="9"/>
      <c r="Z47" s="11"/>
      <c r="AA47" s="401"/>
      <c r="AB47" s="400"/>
      <c r="AC47" s="9"/>
      <c r="AD47" s="9"/>
      <c r="AE47" s="9"/>
      <c r="AF47" s="9"/>
      <c r="AG47" s="9"/>
      <c r="AH47" s="9"/>
      <c r="AI47" s="1"/>
      <c r="AJ47" s="1"/>
      <c r="AK47" s="1"/>
    </row>
    <row r="48" spans="1:37" ht="38.25">
      <c r="A48" s="5">
        <f t="shared" si="0"/>
        <v>46</v>
      </c>
      <c r="B48" s="24" t="s">
        <v>168</v>
      </c>
      <c r="C48" s="7" t="s">
        <v>169</v>
      </c>
      <c r="D48" s="7"/>
      <c r="E48" s="7" t="s">
        <v>170</v>
      </c>
      <c r="F48" s="6">
        <v>2018</v>
      </c>
      <c r="G48" s="6"/>
      <c r="H48" s="7" t="s">
        <v>171</v>
      </c>
      <c r="I48" s="9"/>
      <c r="J48" s="9"/>
      <c r="K48" s="10"/>
      <c r="L48" s="9"/>
      <c r="M48" s="9"/>
      <c r="N48" s="9"/>
      <c r="O48" s="361"/>
      <c r="P48" s="5"/>
      <c r="Q48" s="11"/>
      <c r="R48" s="11"/>
      <c r="S48" s="11"/>
      <c r="T48" s="3"/>
      <c r="U48" s="10"/>
      <c r="V48" s="9"/>
      <c r="W48" s="9"/>
      <c r="X48" s="9"/>
      <c r="Y48" s="9"/>
      <c r="Z48" s="11"/>
      <c r="AA48" s="401"/>
      <c r="AB48" s="400"/>
      <c r="AC48" s="9"/>
      <c r="AD48" s="9"/>
      <c r="AE48" s="9"/>
      <c r="AF48" s="9"/>
      <c r="AG48" s="9"/>
      <c r="AH48" s="9"/>
      <c r="AI48" s="1"/>
      <c r="AJ48" s="1"/>
      <c r="AK48" s="1"/>
    </row>
    <row r="49" spans="1:37" ht="38.25">
      <c r="A49" s="5">
        <f t="shared" si="0"/>
        <v>47</v>
      </c>
      <c r="B49" s="24" t="s">
        <v>35</v>
      </c>
      <c r="C49" s="7" t="s">
        <v>172</v>
      </c>
      <c r="D49" s="7"/>
      <c r="E49" s="7" t="s">
        <v>173</v>
      </c>
      <c r="F49" s="6">
        <v>2010</v>
      </c>
      <c r="G49" s="6"/>
      <c r="H49" s="7" t="s">
        <v>174</v>
      </c>
      <c r="I49" s="9"/>
      <c r="J49" s="9"/>
      <c r="K49" s="10"/>
      <c r="L49" s="9"/>
      <c r="M49" s="9"/>
      <c r="N49" s="9"/>
      <c r="O49" s="361"/>
      <c r="P49" s="5"/>
      <c r="Q49" s="11"/>
      <c r="R49" s="11"/>
      <c r="S49" s="11"/>
      <c r="T49" s="3"/>
      <c r="U49" s="10"/>
      <c r="V49" s="9"/>
      <c r="W49" s="9"/>
      <c r="X49" s="9"/>
      <c r="Y49" s="9"/>
      <c r="Z49" s="11"/>
      <c r="AA49" s="401"/>
      <c r="AB49" s="400"/>
      <c r="AC49" s="9"/>
      <c r="AD49" s="9"/>
      <c r="AE49" s="9"/>
      <c r="AF49" s="9"/>
      <c r="AG49" s="9"/>
      <c r="AH49" s="9"/>
      <c r="AI49" s="1"/>
      <c r="AJ49" s="1"/>
      <c r="AK49" s="1"/>
    </row>
    <row r="50" spans="1:37" ht="45">
      <c r="A50" s="5">
        <f t="shared" si="0"/>
        <v>48</v>
      </c>
      <c r="B50" s="25" t="s">
        <v>175</v>
      </c>
      <c r="C50" s="7" t="s">
        <v>176</v>
      </c>
      <c r="D50" s="7"/>
      <c r="E50" s="7" t="s">
        <v>177</v>
      </c>
      <c r="F50" s="6">
        <v>2021</v>
      </c>
      <c r="G50" s="6"/>
      <c r="H50" s="7" t="s">
        <v>178</v>
      </c>
      <c r="I50" s="9"/>
      <c r="J50" s="9"/>
      <c r="K50" s="10"/>
      <c r="L50" s="9"/>
      <c r="M50" s="9"/>
      <c r="N50" s="9"/>
      <c r="O50" s="361"/>
      <c r="P50" s="5"/>
      <c r="Q50" s="11"/>
      <c r="R50" s="11"/>
      <c r="S50" s="11"/>
      <c r="T50" s="3"/>
      <c r="U50" s="10"/>
      <c r="V50" s="9"/>
      <c r="W50" s="9"/>
      <c r="X50" s="9"/>
      <c r="Y50" s="9"/>
      <c r="Z50" s="11"/>
      <c r="AA50" s="401"/>
      <c r="AB50" s="400"/>
      <c r="AC50" s="9"/>
      <c r="AD50" s="9"/>
      <c r="AE50" s="9"/>
      <c r="AF50" s="9"/>
      <c r="AG50" s="9"/>
      <c r="AH50" s="9"/>
      <c r="AI50" s="1"/>
      <c r="AJ50" s="1"/>
      <c r="AK50" s="1"/>
    </row>
    <row r="51" spans="1:37" ht="45">
      <c r="A51" s="5">
        <f t="shared" si="0"/>
        <v>49</v>
      </c>
      <c r="B51" s="25" t="s">
        <v>175</v>
      </c>
      <c r="C51" s="7" t="s">
        <v>179</v>
      </c>
      <c r="D51" s="7"/>
      <c r="E51" s="7" t="s">
        <v>180</v>
      </c>
      <c r="F51" s="6">
        <v>2011</v>
      </c>
      <c r="G51" s="6"/>
      <c r="H51" s="7" t="s">
        <v>181</v>
      </c>
      <c r="I51" s="9"/>
      <c r="J51" s="9"/>
      <c r="K51" s="10"/>
      <c r="L51" s="9"/>
      <c r="M51" s="9"/>
      <c r="N51" s="9"/>
      <c r="O51" s="361"/>
      <c r="P51" s="5"/>
      <c r="Q51" s="11"/>
      <c r="R51" s="11"/>
      <c r="S51" s="11"/>
      <c r="T51" s="3"/>
      <c r="U51" s="10"/>
      <c r="V51" s="9"/>
      <c r="W51" s="9"/>
      <c r="X51" s="9"/>
      <c r="Y51" s="9"/>
      <c r="Z51" s="11"/>
      <c r="AA51" s="401"/>
      <c r="AB51" s="400"/>
      <c r="AC51" s="9"/>
      <c r="AD51" s="9"/>
      <c r="AE51" s="9"/>
      <c r="AF51" s="9"/>
      <c r="AG51" s="9"/>
      <c r="AH51" s="9"/>
      <c r="AI51" s="1"/>
      <c r="AJ51" s="1"/>
      <c r="AK51" s="1"/>
    </row>
    <row r="52" spans="1:37" ht="45">
      <c r="A52" s="5">
        <f t="shared" si="0"/>
        <v>50</v>
      </c>
      <c r="B52" s="24" t="s">
        <v>182</v>
      </c>
      <c r="C52" s="7" t="s">
        <v>183</v>
      </c>
      <c r="D52" s="7"/>
      <c r="E52" s="7" t="s">
        <v>184</v>
      </c>
      <c r="F52" s="6">
        <v>2008</v>
      </c>
      <c r="G52" s="6"/>
      <c r="H52" s="7" t="s">
        <v>185</v>
      </c>
      <c r="I52" s="9"/>
      <c r="J52" s="9"/>
      <c r="K52" s="10"/>
      <c r="L52" s="9"/>
      <c r="M52" s="9"/>
      <c r="N52" s="9"/>
      <c r="O52" s="361"/>
      <c r="P52" s="5"/>
      <c r="Q52" s="11"/>
      <c r="R52" s="11"/>
      <c r="S52" s="11"/>
      <c r="T52" s="3"/>
      <c r="U52" s="10"/>
      <c r="V52" s="9"/>
      <c r="W52" s="9"/>
      <c r="X52" s="9"/>
      <c r="Y52" s="9"/>
      <c r="Z52" s="11"/>
      <c r="AA52" s="401"/>
      <c r="AB52" s="400"/>
      <c r="AC52" s="9"/>
      <c r="AD52" s="9"/>
      <c r="AE52" s="9"/>
      <c r="AF52" s="9"/>
      <c r="AG52" s="9"/>
      <c r="AH52" s="9"/>
      <c r="AI52" s="1"/>
      <c r="AJ52" s="1"/>
      <c r="AK52" s="1"/>
    </row>
    <row r="53" spans="1:37" ht="51">
      <c r="A53" s="5">
        <f t="shared" si="0"/>
        <v>51</v>
      </c>
      <c r="B53" s="24" t="s">
        <v>186</v>
      </c>
      <c r="C53" s="7" t="s">
        <v>187</v>
      </c>
      <c r="D53" s="7"/>
      <c r="E53" s="7" t="s">
        <v>188</v>
      </c>
      <c r="F53" s="6">
        <v>2017</v>
      </c>
      <c r="G53" s="6"/>
      <c r="H53" s="7" t="s">
        <v>167</v>
      </c>
      <c r="I53" s="9"/>
      <c r="J53" s="9"/>
      <c r="K53" s="10"/>
      <c r="L53" s="9"/>
      <c r="M53" s="9"/>
      <c r="N53" s="9"/>
      <c r="O53" s="361"/>
      <c r="P53" s="5"/>
      <c r="Q53" s="11"/>
      <c r="R53" s="11"/>
      <c r="S53" s="11"/>
      <c r="T53" s="3"/>
      <c r="U53" s="10"/>
      <c r="V53" s="9"/>
      <c r="W53" s="9"/>
      <c r="X53" s="9"/>
      <c r="Y53" s="9"/>
      <c r="Z53" s="11"/>
      <c r="AA53" s="401"/>
      <c r="AB53" s="400"/>
      <c r="AC53" s="9"/>
      <c r="AD53" s="9"/>
      <c r="AE53" s="9"/>
      <c r="AF53" s="9"/>
      <c r="AG53" s="9"/>
      <c r="AH53" s="9"/>
      <c r="AI53" s="1"/>
      <c r="AJ53" s="1"/>
      <c r="AK53" s="1"/>
    </row>
    <row r="54" spans="1:37" ht="25.5">
      <c r="A54" s="5">
        <f t="shared" si="0"/>
        <v>52</v>
      </c>
      <c r="B54" s="24" t="s">
        <v>186</v>
      </c>
      <c r="C54" s="7" t="s">
        <v>189</v>
      </c>
      <c r="D54" s="7"/>
      <c r="E54" s="7" t="s">
        <v>190</v>
      </c>
      <c r="F54" s="6">
        <v>2010</v>
      </c>
      <c r="G54" s="6"/>
      <c r="H54" s="7" t="s">
        <v>191</v>
      </c>
      <c r="I54" s="9"/>
      <c r="J54" s="9"/>
      <c r="K54" s="10"/>
      <c r="L54" s="9"/>
      <c r="M54" s="9"/>
      <c r="N54" s="9"/>
      <c r="O54" s="361"/>
      <c r="P54" s="5"/>
      <c r="Q54" s="11"/>
      <c r="R54" s="11"/>
      <c r="S54" s="11"/>
      <c r="T54" s="3"/>
      <c r="U54" s="10"/>
      <c r="V54" s="9"/>
      <c r="W54" s="9"/>
      <c r="X54" s="9"/>
      <c r="Y54" s="9"/>
      <c r="Z54" s="11"/>
      <c r="AA54" s="401"/>
      <c r="AB54" s="400"/>
      <c r="AC54" s="9"/>
      <c r="AD54" s="9"/>
      <c r="AE54" s="9"/>
      <c r="AF54" s="9"/>
      <c r="AG54" s="9"/>
      <c r="AH54" s="9"/>
      <c r="AI54" s="1"/>
      <c r="AJ54" s="1"/>
      <c r="AK54" s="1"/>
    </row>
    <row r="55" spans="1:37" ht="38.25">
      <c r="A55" s="5">
        <f t="shared" si="0"/>
        <v>53</v>
      </c>
      <c r="B55" s="24" t="s">
        <v>192</v>
      </c>
      <c r="C55" s="7" t="s">
        <v>193</v>
      </c>
      <c r="D55" s="7"/>
      <c r="E55" s="7" t="s">
        <v>194</v>
      </c>
      <c r="F55" s="6">
        <v>2014</v>
      </c>
      <c r="G55" s="6"/>
      <c r="H55" s="7" t="s">
        <v>195</v>
      </c>
      <c r="I55" s="9"/>
      <c r="J55" s="9"/>
      <c r="K55" s="10"/>
      <c r="L55" s="9"/>
      <c r="M55" s="9"/>
      <c r="N55" s="9"/>
      <c r="O55" s="361"/>
      <c r="P55" s="5"/>
      <c r="Q55" s="11"/>
      <c r="R55" s="11"/>
      <c r="S55" s="11"/>
      <c r="T55" s="3"/>
      <c r="U55" s="10"/>
      <c r="V55" s="9"/>
      <c r="W55" s="9"/>
      <c r="X55" s="9"/>
      <c r="Y55" s="9"/>
      <c r="Z55" s="11"/>
      <c r="AA55" s="401"/>
      <c r="AB55" s="400"/>
      <c r="AC55" s="9"/>
      <c r="AD55" s="9"/>
      <c r="AE55" s="9"/>
      <c r="AF55" s="9"/>
      <c r="AG55" s="9"/>
      <c r="AH55" s="9"/>
      <c r="AI55" s="1"/>
      <c r="AJ55" s="1"/>
      <c r="AK55" s="1"/>
    </row>
    <row r="56" spans="1:37" ht="38.25">
      <c r="A56" s="5">
        <f t="shared" si="0"/>
        <v>54</v>
      </c>
      <c r="B56" s="24" t="s">
        <v>196</v>
      </c>
      <c r="C56" s="7" t="s">
        <v>197</v>
      </c>
      <c r="D56" s="7"/>
      <c r="E56" s="7" t="s">
        <v>198</v>
      </c>
      <c r="F56" s="6">
        <v>2015</v>
      </c>
      <c r="G56" s="6"/>
      <c r="H56" s="7" t="s">
        <v>199</v>
      </c>
      <c r="I56" s="9"/>
      <c r="J56" s="9"/>
      <c r="K56" s="10"/>
      <c r="L56" s="9"/>
      <c r="M56" s="9"/>
      <c r="N56" s="9"/>
      <c r="O56" s="361"/>
      <c r="P56" s="5"/>
      <c r="Q56" s="11"/>
      <c r="R56" s="11"/>
      <c r="S56" s="11"/>
      <c r="T56" s="3"/>
      <c r="U56" s="10"/>
      <c r="V56" s="9"/>
      <c r="W56" s="9"/>
      <c r="X56" s="9"/>
      <c r="Y56" s="9"/>
      <c r="Z56" s="11"/>
      <c r="AA56" s="401"/>
      <c r="AB56" s="400"/>
      <c r="AC56" s="9"/>
      <c r="AD56" s="9"/>
      <c r="AE56" s="9"/>
      <c r="AF56" s="9"/>
      <c r="AG56" s="9"/>
      <c r="AH56" s="9"/>
      <c r="AI56" s="1"/>
      <c r="AJ56" s="1"/>
      <c r="AK56" s="1"/>
    </row>
    <row r="57" spans="1:37" ht="38.25">
      <c r="A57" s="5">
        <f t="shared" si="0"/>
        <v>55</v>
      </c>
      <c r="B57" s="24" t="s">
        <v>192</v>
      </c>
      <c r="C57" s="7" t="s">
        <v>200</v>
      </c>
      <c r="D57" s="7"/>
      <c r="E57" s="7" t="s">
        <v>201</v>
      </c>
      <c r="F57" s="6">
        <v>2021</v>
      </c>
      <c r="G57" s="6"/>
      <c r="H57" s="7" t="s">
        <v>202</v>
      </c>
      <c r="I57" s="9"/>
      <c r="J57" s="9"/>
      <c r="K57" s="10"/>
      <c r="L57" s="9"/>
      <c r="M57" s="9"/>
      <c r="N57" s="9"/>
      <c r="O57" s="361"/>
      <c r="P57" s="5"/>
      <c r="Q57" s="11"/>
      <c r="R57" s="11"/>
      <c r="S57" s="11"/>
      <c r="T57" s="3"/>
      <c r="U57" s="10"/>
      <c r="V57" s="9"/>
      <c r="W57" s="9"/>
      <c r="X57" s="9"/>
      <c r="Y57" s="9"/>
      <c r="Z57" s="11"/>
      <c r="AA57" s="401"/>
      <c r="AB57" s="400"/>
      <c r="AC57" s="9"/>
      <c r="AD57" s="9"/>
      <c r="AE57" s="9"/>
      <c r="AF57" s="9"/>
      <c r="AG57" s="9"/>
      <c r="AH57" s="9"/>
      <c r="AI57" s="1"/>
      <c r="AJ57" s="1"/>
      <c r="AK57" s="1"/>
    </row>
    <row r="58" spans="1:37" ht="25.5">
      <c r="A58" s="5">
        <f t="shared" si="0"/>
        <v>56</v>
      </c>
      <c r="B58" s="24" t="s">
        <v>35</v>
      </c>
      <c r="C58" s="7" t="s">
        <v>203</v>
      </c>
      <c r="D58" s="7"/>
      <c r="E58" s="7" t="s">
        <v>204</v>
      </c>
      <c r="F58" s="6">
        <v>2009</v>
      </c>
      <c r="G58" s="6"/>
      <c r="H58" s="7" t="s">
        <v>205</v>
      </c>
      <c r="I58" s="9"/>
      <c r="J58" s="9"/>
      <c r="K58" s="10"/>
      <c r="L58" s="9"/>
      <c r="M58" s="9"/>
      <c r="N58" s="9"/>
      <c r="O58" s="361"/>
      <c r="P58" s="5"/>
      <c r="Q58" s="11"/>
      <c r="R58" s="11"/>
      <c r="S58" s="11"/>
      <c r="T58" s="3"/>
      <c r="U58" s="10"/>
      <c r="V58" s="9"/>
      <c r="W58" s="9"/>
      <c r="X58" s="9"/>
      <c r="Y58" s="9"/>
      <c r="Z58" s="11"/>
      <c r="AA58" s="401"/>
      <c r="AB58" s="400"/>
      <c r="AC58" s="9"/>
      <c r="AD58" s="9"/>
      <c r="AE58" s="9"/>
      <c r="AF58" s="9"/>
      <c r="AG58" s="9"/>
      <c r="AH58" s="9"/>
      <c r="AI58" s="1"/>
      <c r="AJ58" s="1"/>
      <c r="AK58" s="1"/>
    </row>
    <row r="59" spans="1:37" ht="38.25">
      <c r="A59" s="5">
        <f t="shared" si="0"/>
        <v>57</v>
      </c>
      <c r="B59" s="24" t="s">
        <v>35</v>
      </c>
      <c r="C59" s="7" t="s">
        <v>206</v>
      </c>
      <c r="D59" s="7"/>
      <c r="E59" s="7" t="s">
        <v>207</v>
      </c>
      <c r="F59" s="6">
        <v>2017</v>
      </c>
      <c r="G59" s="6"/>
      <c r="H59" s="7" t="s">
        <v>208</v>
      </c>
      <c r="I59" s="9"/>
      <c r="J59" s="9"/>
      <c r="K59" s="10"/>
      <c r="L59" s="9"/>
      <c r="M59" s="9"/>
      <c r="N59" s="9"/>
      <c r="O59" s="361"/>
      <c r="P59" s="5"/>
      <c r="Q59" s="11"/>
      <c r="R59" s="11"/>
      <c r="S59" s="11"/>
      <c r="T59" s="3"/>
      <c r="U59" s="10"/>
      <c r="V59" s="9"/>
      <c r="W59" s="9"/>
      <c r="X59" s="9"/>
      <c r="Y59" s="9"/>
      <c r="Z59" s="11"/>
      <c r="AA59" s="401"/>
      <c r="AB59" s="400"/>
      <c r="AC59" s="9"/>
      <c r="AD59" s="9"/>
      <c r="AE59" s="9"/>
      <c r="AF59" s="9"/>
      <c r="AG59" s="9"/>
      <c r="AH59" s="9"/>
      <c r="AI59" s="1"/>
      <c r="AJ59" s="1"/>
      <c r="AK59" s="1"/>
    </row>
    <row r="60" spans="1:37" ht="25.5">
      <c r="A60" s="5">
        <f t="shared" si="0"/>
        <v>58</v>
      </c>
      <c r="B60" s="24" t="s">
        <v>35</v>
      </c>
      <c r="C60" s="26" t="s">
        <v>209</v>
      </c>
      <c r="D60" s="7"/>
      <c r="E60" s="7" t="s">
        <v>210</v>
      </c>
      <c r="F60" s="6">
        <v>2020</v>
      </c>
      <c r="G60" s="6"/>
      <c r="H60" s="7" t="s">
        <v>211</v>
      </c>
      <c r="I60" s="9"/>
      <c r="J60" s="9"/>
      <c r="K60" s="10"/>
      <c r="L60" s="9"/>
      <c r="M60" s="9"/>
      <c r="N60" s="9"/>
      <c r="O60" s="361"/>
      <c r="P60" s="5"/>
      <c r="Q60" s="11"/>
      <c r="R60" s="11"/>
      <c r="S60" s="11"/>
      <c r="T60" s="3"/>
      <c r="U60" s="10"/>
      <c r="V60" s="9"/>
      <c r="W60" s="9"/>
      <c r="X60" s="9"/>
      <c r="Y60" s="9"/>
      <c r="Z60" s="11"/>
      <c r="AA60" s="401"/>
      <c r="AB60" s="400"/>
      <c r="AC60" s="9"/>
      <c r="AD60" s="9"/>
      <c r="AE60" s="9"/>
      <c r="AF60" s="9"/>
      <c r="AG60" s="9"/>
      <c r="AH60" s="9"/>
      <c r="AI60" s="1"/>
      <c r="AJ60" s="1"/>
      <c r="AK60" s="1"/>
    </row>
    <row r="61" spans="1:37" ht="25.5">
      <c r="A61" s="5">
        <f t="shared" si="0"/>
        <v>59</v>
      </c>
      <c r="B61" s="24" t="s">
        <v>35</v>
      </c>
      <c r="C61" s="7" t="s">
        <v>212</v>
      </c>
      <c r="D61" s="27"/>
      <c r="E61" s="28" t="s">
        <v>213</v>
      </c>
      <c r="F61" s="6">
        <v>2016</v>
      </c>
      <c r="G61" s="6"/>
      <c r="H61" s="7" t="s">
        <v>214</v>
      </c>
      <c r="I61" s="9"/>
      <c r="J61" s="9"/>
      <c r="K61" s="10"/>
      <c r="L61" s="9"/>
      <c r="M61" s="9"/>
      <c r="N61" s="9"/>
      <c r="O61" s="361"/>
      <c r="P61" s="5"/>
      <c r="Q61" s="11"/>
      <c r="R61" s="11"/>
      <c r="S61" s="11"/>
      <c r="T61" s="3"/>
      <c r="U61" s="10"/>
      <c r="V61" s="9"/>
      <c r="W61" s="9"/>
      <c r="X61" s="9"/>
      <c r="Y61" s="9"/>
      <c r="Z61" s="11"/>
      <c r="AA61" s="401"/>
      <c r="AB61" s="400"/>
      <c r="AC61" s="9"/>
      <c r="AD61" s="9"/>
      <c r="AE61" s="9"/>
      <c r="AF61" s="9"/>
      <c r="AG61" s="9"/>
      <c r="AH61" s="9"/>
      <c r="AI61" s="1"/>
      <c r="AJ61" s="1"/>
      <c r="AK61" s="1"/>
    </row>
    <row r="62" spans="1:37" ht="38.25">
      <c r="A62" s="5">
        <f t="shared" si="0"/>
        <v>60</v>
      </c>
      <c r="B62" s="24" t="s">
        <v>55</v>
      </c>
      <c r="C62" s="7" t="s">
        <v>215</v>
      </c>
      <c r="D62" s="7"/>
      <c r="E62" s="7" t="s">
        <v>216</v>
      </c>
      <c r="F62" s="6">
        <v>2021</v>
      </c>
      <c r="G62" s="6"/>
      <c r="H62" s="7" t="s">
        <v>217</v>
      </c>
      <c r="I62" s="9"/>
      <c r="J62" s="9"/>
      <c r="K62" s="10"/>
      <c r="L62" s="9"/>
      <c r="M62" s="9"/>
      <c r="N62" s="9"/>
      <c r="O62" s="361"/>
      <c r="P62" s="5"/>
      <c r="Q62" s="11"/>
      <c r="R62" s="11"/>
      <c r="S62" s="11"/>
      <c r="T62" s="3"/>
      <c r="U62" s="10"/>
      <c r="V62" s="9"/>
      <c r="W62" s="9"/>
      <c r="X62" s="9"/>
      <c r="Y62" s="9"/>
      <c r="Z62" s="11"/>
      <c r="AA62" s="401"/>
      <c r="AB62" s="400"/>
      <c r="AC62" s="9"/>
      <c r="AD62" s="9"/>
      <c r="AE62" s="9"/>
      <c r="AF62" s="9"/>
      <c r="AG62" s="9"/>
      <c r="AH62" s="9"/>
      <c r="AI62" s="1"/>
      <c r="AJ62" s="1"/>
      <c r="AK62" s="1"/>
    </row>
    <row r="63" spans="1:37" ht="38.25">
      <c r="A63" s="5">
        <f t="shared" si="0"/>
        <v>61</v>
      </c>
      <c r="B63" s="24" t="s">
        <v>35</v>
      </c>
      <c r="C63" s="26" t="s">
        <v>218</v>
      </c>
      <c r="D63" s="7"/>
      <c r="E63" s="7" t="s">
        <v>219</v>
      </c>
      <c r="F63" s="6">
        <v>2018</v>
      </c>
      <c r="G63" s="6"/>
      <c r="H63" s="7" t="s">
        <v>220</v>
      </c>
      <c r="I63" s="9"/>
      <c r="J63" s="9"/>
      <c r="K63" s="10"/>
      <c r="L63" s="9"/>
      <c r="M63" s="9"/>
      <c r="N63" s="9"/>
      <c r="O63" s="361"/>
      <c r="P63" s="5"/>
      <c r="Q63" s="11"/>
      <c r="R63" s="11"/>
      <c r="S63" s="11"/>
      <c r="T63" s="3"/>
      <c r="U63" s="10"/>
      <c r="V63" s="9"/>
      <c r="W63" s="9"/>
      <c r="X63" s="9"/>
      <c r="Y63" s="9"/>
      <c r="Z63" s="11"/>
      <c r="AA63" s="401"/>
      <c r="AB63" s="400"/>
      <c r="AC63" s="9"/>
      <c r="AD63" s="9"/>
      <c r="AE63" s="9"/>
      <c r="AF63" s="9"/>
      <c r="AG63" s="9"/>
      <c r="AH63" s="9"/>
      <c r="AI63" s="1"/>
      <c r="AJ63" s="1"/>
      <c r="AK63" s="1"/>
    </row>
    <row r="64" spans="1:37" ht="25.5">
      <c r="A64" s="5">
        <f t="shared" si="0"/>
        <v>62</v>
      </c>
      <c r="B64" s="24" t="s">
        <v>35</v>
      </c>
      <c r="C64" s="7" t="s">
        <v>221</v>
      </c>
      <c r="D64" s="7"/>
      <c r="E64" s="7" t="s">
        <v>222</v>
      </c>
      <c r="F64" s="6">
        <v>2004</v>
      </c>
      <c r="G64" s="6"/>
      <c r="H64" s="7" t="s">
        <v>76</v>
      </c>
      <c r="I64" s="9"/>
      <c r="J64" s="9"/>
      <c r="K64" s="10"/>
      <c r="L64" s="9"/>
      <c r="M64" s="9"/>
      <c r="N64" s="9"/>
      <c r="O64" s="361"/>
      <c r="P64" s="5"/>
      <c r="Q64" s="11"/>
      <c r="R64" s="11"/>
      <c r="S64" s="11"/>
      <c r="T64" s="3"/>
      <c r="U64" s="10"/>
      <c r="V64" s="9"/>
      <c r="W64" s="9"/>
      <c r="X64" s="9"/>
      <c r="Y64" s="9"/>
      <c r="Z64" s="11"/>
      <c r="AA64" s="401"/>
      <c r="AB64" s="400"/>
      <c r="AC64" s="9"/>
      <c r="AD64" s="9"/>
      <c r="AE64" s="9"/>
      <c r="AF64" s="9"/>
      <c r="AG64" s="9"/>
      <c r="AH64" s="9"/>
      <c r="AI64" s="1"/>
      <c r="AJ64" s="1"/>
      <c r="AK64" s="1"/>
    </row>
    <row r="65" spans="1:37" ht="25.5">
      <c r="A65" s="5">
        <f t="shared" si="0"/>
        <v>63</v>
      </c>
      <c r="B65" s="24" t="s">
        <v>35</v>
      </c>
      <c r="C65" s="7" t="s">
        <v>223</v>
      </c>
      <c r="D65" s="7"/>
      <c r="E65" s="7" t="s">
        <v>224</v>
      </c>
      <c r="F65" s="6">
        <v>2010</v>
      </c>
      <c r="G65" s="6"/>
      <c r="H65" s="7" t="s">
        <v>120</v>
      </c>
      <c r="I65" s="9"/>
      <c r="J65" s="9"/>
      <c r="K65" s="10"/>
      <c r="L65" s="9"/>
      <c r="M65" s="9"/>
      <c r="N65" s="9"/>
      <c r="O65" s="361"/>
      <c r="P65" s="5"/>
      <c r="Q65" s="11"/>
      <c r="R65" s="11"/>
      <c r="S65" s="11"/>
      <c r="T65" s="3"/>
      <c r="U65" s="10"/>
      <c r="V65" s="9"/>
      <c r="W65" s="9"/>
      <c r="X65" s="9"/>
      <c r="Y65" s="9"/>
      <c r="Z65" s="11"/>
      <c r="AA65" s="401"/>
      <c r="AB65" s="400"/>
      <c r="AC65" s="9"/>
      <c r="AD65" s="9"/>
      <c r="AE65" s="9"/>
      <c r="AF65" s="9"/>
      <c r="AG65" s="9"/>
      <c r="AH65" s="9"/>
      <c r="AI65" s="1"/>
      <c r="AJ65" s="1"/>
      <c r="AK65" s="1"/>
    </row>
    <row r="66" spans="1:37" ht="38.25">
      <c r="A66" s="5">
        <f t="shared" si="0"/>
        <v>64</v>
      </c>
      <c r="B66" s="24" t="s">
        <v>35</v>
      </c>
      <c r="C66" s="7" t="s">
        <v>225</v>
      </c>
      <c r="D66" s="7"/>
      <c r="E66" s="7" t="s">
        <v>226</v>
      </c>
      <c r="F66" s="6">
        <v>2020</v>
      </c>
      <c r="G66" s="6"/>
      <c r="H66" s="7" t="s">
        <v>57</v>
      </c>
      <c r="I66" s="9"/>
      <c r="J66" s="9"/>
      <c r="K66" s="10"/>
      <c r="L66" s="9"/>
      <c r="M66" s="9"/>
      <c r="N66" s="9"/>
      <c r="O66" s="361"/>
      <c r="P66" s="5"/>
      <c r="Q66" s="11"/>
      <c r="R66" s="11"/>
      <c r="S66" s="11"/>
      <c r="T66" s="3"/>
      <c r="U66" s="10"/>
      <c r="V66" s="9"/>
      <c r="W66" s="9"/>
      <c r="X66" s="9"/>
      <c r="Y66" s="9"/>
      <c r="Z66" s="11"/>
      <c r="AA66" s="401"/>
      <c r="AB66" s="400"/>
      <c r="AC66" s="9"/>
      <c r="AD66" s="9"/>
      <c r="AE66" s="9"/>
      <c r="AF66" s="9"/>
      <c r="AG66" s="9"/>
      <c r="AH66" s="9"/>
      <c r="AI66" s="1"/>
      <c r="AJ66" s="1"/>
      <c r="AK66" s="1"/>
    </row>
    <row r="67" spans="1:37" ht="48">
      <c r="A67" s="5">
        <f t="shared" si="0"/>
        <v>65</v>
      </c>
      <c r="B67" s="24" t="s">
        <v>35</v>
      </c>
      <c r="C67" s="19" t="s">
        <v>227</v>
      </c>
      <c r="D67" s="7"/>
      <c r="E67" s="7" t="s">
        <v>228</v>
      </c>
      <c r="F67" s="6">
        <v>2020</v>
      </c>
      <c r="G67" s="6"/>
      <c r="H67" s="7" t="s">
        <v>229</v>
      </c>
      <c r="I67" s="9"/>
      <c r="J67" s="9"/>
      <c r="K67" s="10"/>
      <c r="L67" s="9"/>
      <c r="M67" s="9"/>
      <c r="N67" s="9"/>
      <c r="O67" s="361"/>
      <c r="P67" s="5"/>
      <c r="Q67" s="11"/>
      <c r="R67" s="11"/>
      <c r="S67" s="11"/>
      <c r="T67" s="3"/>
      <c r="U67" s="10"/>
      <c r="V67" s="9"/>
      <c r="W67" s="9"/>
      <c r="X67" s="9"/>
      <c r="Y67" s="9"/>
      <c r="Z67" s="11"/>
      <c r="AA67" s="401"/>
      <c r="AB67" s="400"/>
      <c r="AC67" s="9"/>
      <c r="AD67" s="9"/>
      <c r="AE67" s="9"/>
      <c r="AF67" s="9"/>
      <c r="AG67" s="9"/>
      <c r="AH67" s="9"/>
      <c r="AI67" s="1"/>
      <c r="AJ67" s="1"/>
      <c r="AK67" s="1"/>
    </row>
    <row r="68" spans="1:37" ht="38.25">
      <c r="A68" s="24">
        <f t="shared" si="0"/>
        <v>66</v>
      </c>
      <c r="B68" s="29" t="s">
        <v>35</v>
      </c>
      <c r="C68" s="7" t="s">
        <v>230</v>
      </c>
      <c r="D68" s="21"/>
      <c r="E68" s="21" t="s">
        <v>231</v>
      </c>
      <c r="F68" s="8">
        <v>2014</v>
      </c>
      <c r="G68" s="6"/>
      <c r="H68" s="7" t="s">
        <v>232</v>
      </c>
      <c r="I68" s="9"/>
      <c r="J68" s="9"/>
      <c r="K68" s="10"/>
      <c r="L68" s="9"/>
      <c r="M68" s="9"/>
      <c r="N68" s="9"/>
      <c r="O68" s="361"/>
      <c r="P68" s="5"/>
      <c r="Q68" s="11"/>
      <c r="R68" s="11"/>
      <c r="S68" s="11"/>
      <c r="T68" s="3"/>
      <c r="U68" s="10"/>
      <c r="V68" s="9"/>
      <c r="W68" s="9"/>
      <c r="X68" s="9"/>
      <c r="Y68" s="9"/>
      <c r="Z68" s="11"/>
      <c r="AA68" s="401"/>
      <c r="AB68" s="400"/>
      <c r="AC68" s="9"/>
      <c r="AD68" s="9"/>
      <c r="AE68" s="9"/>
      <c r="AF68" s="9"/>
      <c r="AG68" s="9"/>
      <c r="AH68" s="9"/>
      <c r="AI68" s="1"/>
      <c r="AJ68" s="1"/>
      <c r="AK68" s="1"/>
    </row>
    <row r="69" spans="1:37" ht="36">
      <c r="A69" s="5">
        <f t="shared" si="0"/>
        <v>67</v>
      </c>
      <c r="B69" s="29" t="s">
        <v>35</v>
      </c>
      <c r="C69" s="19" t="s">
        <v>233</v>
      </c>
      <c r="D69" s="21"/>
      <c r="E69" s="21" t="s">
        <v>234</v>
      </c>
      <c r="F69" s="8">
        <v>2013</v>
      </c>
      <c r="G69" s="6"/>
      <c r="H69" s="7" t="s">
        <v>235</v>
      </c>
      <c r="I69" s="9"/>
      <c r="J69" s="9"/>
      <c r="K69" s="10"/>
      <c r="L69" s="9"/>
      <c r="M69" s="9"/>
      <c r="N69" s="9"/>
      <c r="O69" s="361"/>
      <c r="P69" s="5"/>
      <c r="Q69" s="11"/>
      <c r="R69" s="11"/>
      <c r="S69" s="11"/>
      <c r="T69" s="3"/>
      <c r="U69" s="10"/>
      <c r="V69" s="9"/>
      <c r="W69" s="9"/>
      <c r="X69" s="9"/>
      <c r="Y69" s="9"/>
      <c r="Z69" s="11"/>
      <c r="AA69" s="401"/>
      <c r="AB69" s="400"/>
      <c r="AC69" s="9"/>
      <c r="AD69" s="9"/>
      <c r="AE69" s="9"/>
      <c r="AF69" s="9"/>
      <c r="AG69" s="9"/>
      <c r="AH69" s="9"/>
      <c r="AI69" s="1"/>
      <c r="AJ69" s="1"/>
      <c r="AK69" s="1"/>
    </row>
    <row r="70" spans="1:37" ht="25.5">
      <c r="A70" s="5">
        <f t="shared" si="0"/>
        <v>68</v>
      </c>
      <c r="B70" s="29" t="s">
        <v>35</v>
      </c>
      <c r="C70" s="7" t="s">
        <v>85</v>
      </c>
      <c r="D70" s="21"/>
      <c r="E70" s="21" t="s">
        <v>236</v>
      </c>
      <c r="F70" s="8">
        <v>2017</v>
      </c>
      <c r="G70" s="6"/>
      <c r="H70" s="7" t="s">
        <v>67</v>
      </c>
      <c r="I70" s="9"/>
      <c r="J70" s="9"/>
      <c r="K70" s="10"/>
      <c r="L70" s="9"/>
      <c r="M70" s="9"/>
      <c r="N70" s="9"/>
      <c r="O70" s="361"/>
      <c r="P70" s="5"/>
      <c r="Q70" s="11"/>
      <c r="R70" s="11"/>
      <c r="S70" s="11"/>
      <c r="T70" s="3"/>
      <c r="U70" s="10"/>
      <c r="V70" s="9"/>
      <c r="W70" s="9"/>
      <c r="X70" s="9"/>
      <c r="Y70" s="9"/>
      <c r="Z70" s="11"/>
      <c r="AA70" s="401"/>
      <c r="AB70" s="400"/>
      <c r="AC70" s="9"/>
      <c r="AD70" s="9"/>
      <c r="AE70" s="9"/>
      <c r="AF70" s="9"/>
      <c r="AG70" s="9"/>
      <c r="AH70" s="9"/>
      <c r="AI70" s="1"/>
      <c r="AJ70" s="1"/>
      <c r="AK70" s="1"/>
    </row>
    <row r="71" spans="1:37" ht="25.5">
      <c r="A71" s="24">
        <f t="shared" si="0"/>
        <v>69</v>
      </c>
      <c r="B71" s="29" t="s">
        <v>55</v>
      </c>
      <c r="C71" s="7" t="s">
        <v>237</v>
      </c>
      <c r="D71" s="7"/>
      <c r="E71" s="7" t="s">
        <v>222</v>
      </c>
      <c r="F71" s="6">
        <v>2018</v>
      </c>
      <c r="G71" s="6"/>
      <c r="H71" s="7" t="s">
        <v>238</v>
      </c>
      <c r="I71" s="9"/>
      <c r="J71" s="9"/>
      <c r="K71" s="10"/>
      <c r="L71" s="9"/>
      <c r="M71" s="9"/>
      <c r="N71" s="9"/>
      <c r="O71" s="361"/>
      <c r="P71" s="5"/>
      <c r="Q71" s="11"/>
      <c r="R71" s="11"/>
      <c r="S71" s="11"/>
      <c r="T71" s="3"/>
      <c r="U71" s="10"/>
      <c r="V71" s="9"/>
      <c r="W71" s="9"/>
      <c r="X71" s="9"/>
      <c r="Y71" s="9"/>
      <c r="Z71" s="11"/>
      <c r="AA71" s="401"/>
      <c r="AB71" s="400"/>
      <c r="AC71" s="9"/>
      <c r="AD71" s="9"/>
      <c r="AE71" s="9"/>
      <c r="AF71" s="9"/>
      <c r="AG71" s="9"/>
      <c r="AH71" s="9"/>
      <c r="AI71" s="1"/>
      <c r="AJ71" s="1"/>
      <c r="AK71" s="1"/>
    </row>
    <row r="72" spans="1:37" ht="25.5">
      <c r="A72" s="5">
        <f t="shared" si="0"/>
        <v>70</v>
      </c>
      <c r="B72" s="24" t="s">
        <v>35</v>
      </c>
      <c r="C72" s="26" t="s">
        <v>239</v>
      </c>
      <c r="D72" s="7"/>
      <c r="E72" s="7" t="s">
        <v>240</v>
      </c>
      <c r="F72" s="6">
        <v>2016</v>
      </c>
      <c r="G72" s="6"/>
      <c r="H72" s="7" t="s">
        <v>41</v>
      </c>
      <c r="I72" s="9"/>
      <c r="J72" s="9"/>
      <c r="K72" s="10"/>
      <c r="L72" s="9"/>
      <c r="M72" s="9"/>
      <c r="N72" s="9"/>
      <c r="O72" s="361"/>
      <c r="P72" s="5"/>
      <c r="Q72" s="11"/>
      <c r="R72" s="11"/>
      <c r="S72" s="11"/>
      <c r="T72" s="3"/>
      <c r="U72" s="10"/>
      <c r="V72" s="9"/>
      <c r="W72" s="9"/>
      <c r="X72" s="9"/>
      <c r="Y72" s="9"/>
      <c r="Z72" s="11"/>
      <c r="AA72" s="401"/>
      <c r="AB72" s="400"/>
      <c r="AC72" s="9"/>
      <c r="AD72" s="9"/>
      <c r="AE72" s="9"/>
      <c r="AF72" s="9"/>
      <c r="AG72" s="9"/>
      <c r="AH72" s="9"/>
      <c r="AI72" s="1"/>
      <c r="AJ72" s="1"/>
      <c r="AK72" s="1"/>
    </row>
    <row r="73" spans="1:37" ht="38.25">
      <c r="A73" s="5">
        <f t="shared" si="0"/>
        <v>71</v>
      </c>
      <c r="B73" s="24" t="s">
        <v>35</v>
      </c>
      <c r="C73" s="7" t="s">
        <v>241</v>
      </c>
      <c r="D73" s="7"/>
      <c r="E73" s="7" t="s">
        <v>242</v>
      </c>
      <c r="F73" s="6">
        <v>2015</v>
      </c>
      <c r="G73" s="6"/>
      <c r="H73" s="7" t="s">
        <v>243</v>
      </c>
      <c r="I73" s="9"/>
      <c r="J73" s="9"/>
      <c r="K73" s="10"/>
      <c r="L73" s="9"/>
      <c r="M73" s="9"/>
      <c r="N73" s="9"/>
      <c r="O73" s="361"/>
      <c r="P73" s="5"/>
      <c r="Q73" s="11"/>
      <c r="R73" s="11"/>
      <c r="S73" s="11"/>
      <c r="T73" s="3"/>
      <c r="U73" s="10"/>
      <c r="V73" s="9"/>
      <c r="W73" s="9"/>
      <c r="X73" s="9"/>
      <c r="Y73" s="9"/>
      <c r="Z73" s="11"/>
      <c r="AA73" s="401"/>
      <c r="AB73" s="400"/>
      <c r="AC73" s="9"/>
      <c r="AD73" s="9"/>
      <c r="AE73" s="9"/>
      <c r="AF73" s="9"/>
      <c r="AG73" s="9"/>
      <c r="AH73" s="9"/>
      <c r="AI73" s="1"/>
      <c r="AJ73" s="1"/>
      <c r="AK73" s="1"/>
    </row>
    <row r="74" spans="1:37" ht="38.25">
      <c r="A74" s="24">
        <f t="shared" si="0"/>
        <v>72</v>
      </c>
      <c r="B74" s="24" t="s">
        <v>35</v>
      </c>
      <c r="C74" s="30" t="s">
        <v>244</v>
      </c>
      <c r="D74" s="30"/>
      <c r="E74" s="30" t="s">
        <v>245</v>
      </c>
      <c r="F74" s="6">
        <v>2004</v>
      </c>
      <c r="G74" s="6"/>
      <c r="H74" s="30" t="s">
        <v>246</v>
      </c>
      <c r="I74" s="9"/>
      <c r="J74" s="9"/>
      <c r="K74" s="10"/>
      <c r="L74" s="9"/>
      <c r="M74" s="9"/>
      <c r="N74" s="9"/>
      <c r="O74" s="361"/>
      <c r="P74" s="5"/>
      <c r="Q74" s="11"/>
      <c r="R74" s="11"/>
      <c r="S74" s="11"/>
      <c r="T74" s="3"/>
      <c r="U74" s="10"/>
      <c r="V74" s="9"/>
      <c r="W74" s="9"/>
      <c r="X74" s="9"/>
      <c r="Y74" s="9"/>
      <c r="Z74" s="11"/>
      <c r="AA74" s="401"/>
      <c r="AB74" s="400"/>
      <c r="AC74" s="9"/>
      <c r="AD74" s="9"/>
      <c r="AE74" s="9"/>
      <c r="AF74" s="9"/>
      <c r="AG74" s="9"/>
      <c r="AH74" s="9"/>
      <c r="AI74" s="1"/>
      <c r="AJ74" s="1"/>
      <c r="AK74" s="1"/>
    </row>
    <row r="75" spans="1:37" ht="38.25">
      <c r="A75" s="5">
        <f t="shared" si="0"/>
        <v>73</v>
      </c>
      <c r="B75" s="24" t="s">
        <v>35</v>
      </c>
      <c r="C75" s="7" t="s">
        <v>247</v>
      </c>
      <c r="D75" s="7"/>
      <c r="E75" s="7" t="s">
        <v>248</v>
      </c>
      <c r="F75" s="6">
        <v>2007</v>
      </c>
      <c r="G75" s="6"/>
      <c r="H75" s="7" t="s">
        <v>249</v>
      </c>
      <c r="I75" s="9"/>
      <c r="J75" s="9"/>
      <c r="K75" s="10"/>
      <c r="L75" s="9"/>
      <c r="M75" s="9"/>
      <c r="N75" s="9"/>
      <c r="O75" s="361"/>
      <c r="P75" s="5"/>
      <c r="Q75" s="11"/>
      <c r="R75" s="11"/>
      <c r="S75" s="11"/>
      <c r="T75" s="3"/>
      <c r="U75" s="10"/>
      <c r="V75" s="9"/>
      <c r="W75" s="9"/>
      <c r="X75" s="9"/>
      <c r="Y75" s="9"/>
      <c r="Z75" s="11"/>
      <c r="AA75" s="401"/>
      <c r="AB75" s="400"/>
      <c r="AC75" s="9"/>
      <c r="AD75" s="9"/>
      <c r="AE75" s="9"/>
      <c r="AF75" s="9"/>
      <c r="AG75" s="9"/>
      <c r="AH75" s="9"/>
      <c r="AI75" s="1"/>
      <c r="AJ75" s="1"/>
      <c r="AK75" s="1"/>
    </row>
    <row r="76" spans="1:37" ht="48">
      <c r="A76" s="5">
        <f t="shared" si="0"/>
        <v>74</v>
      </c>
      <c r="B76" s="24" t="s">
        <v>35</v>
      </c>
      <c r="C76" s="19" t="s">
        <v>250</v>
      </c>
      <c r="D76" s="7"/>
      <c r="E76" s="7" t="s">
        <v>251</v>
      </c>
      <c r="F76" s="6">
        <v>2013</v>
      </c>
      <c r="G76" s="6"/>
      <c r="H76" s="7" t="s">
        <v>252</v>
      </c>
      <c r="I76" s="9"/>
      <c r="J76" s="9"/>
      <c r="K76" s="10"/>
      <c r="L76" s="9"/>
      <c r="M76" s="9"/>
      <c r="N76" s="9"/>
      <c r="O76" s="361"/>
      <c r="P76" s="5"/>
      <c r="Q76" s="11"/>
      <c r="R76" s="11"/>
      <c r="S76" s="11"/>
      <c r="T76" s="3"/>
      <c r="U76" s="10"/>
      <c r="V76" s="9"/>
      <c r="W76" s="9"/>
      <c r="X76" s="9"/>
      <c r="Y76" s="9"/>
      <c r="Z76" s="11"/>
      <c r="AA76" s="401"/>
      <c r="AB76" s="400"/>
      <c r="AC76" s="9"/>
      <c r="AD76" s="9"/>
      <c r="AE76" s="9"/>
      <c r="AF76" s="9"/>
      <c r="AG76" s="9"/>
      <c r="AH76" s="9"/>
      <c r="AI76" s="1"/>
      <c r="AJ76" s="1"/>
      <c r="AK76" s="1"/>
    </row>
    <row r="77" spans="1:37" ht="33.75">
      <c r="A77" s="5">
        <f t="shared" si="0"/>
        <v>75</v>
      </c>
      <c r="B77" s="24" t="s">
        <v>253</v>
      </c>
      <c r="C77" s="7" t="s">
        <v>254</v>
      </c>
      <c r="D77" s="7"/>
      <c r="E77" s="7" t="s">
        <v>255</v>
      </c>
      <c r="F77" s="6">
        <v>2010</v>
      </c>
      <c r="G77" s="6"/>
      <c r="H77" s="7" t="s">
        <v>256</v>
      </c>
      <c r="I77" s="9"/>
      <c r="J77" s="9"/>
      <c r="K77" s="10"/>
      <c r="L77" s="9"/>
      <c r="M77" s="9"/>
      <c r="N77" s="9"/>
      <c r="O77" s="361"/>
      <c r="P77" s="5"/>
      <c r="Q77" s="11"/>
      <c r="R77" s="11"/>
      <c r="S77" s="11"/>
      <c r="T77" s="3"/>
      <c r="U77" s="10"/>
      <c r="V77" s="9"/>
      <c r="W77" s="9"/>
      <c r="X77" s="9"/>
      <c r="Y77" s="9"/>
      <c r="Z77" s="11"/>
      <c r="AA77" s="401"/>
      <c r="AB77" s="400"/>
      <c r="AC77" s="9"/>
      <c r="AD77" s="9"/>
      <c r="AE77" s="9"/>
      <c r="AF77" s="9"/>
      <c r="AG77" s="9"/>
      <c r="AH77" s="9"/>
      <c r="AI77" s="1"/>
      <c r="AJ77" s="1"/>
      <c r="AK77" s="1"/>
    </row>
    <row r="78" spans="1:37" ht="38.25">
      <c r="A78" s="5">
        <f t="shared" si="0"/>
        <v>76</v>
      </c>
      <c r="B78" s="24" t="s">
        <v>35</v>
      </c>
      <c r="C78" s="7" t="s">
        <v>257</v>
      </c>
      <c r="D78" s="7"/>
      <c r="E78" s="7" t="s">
        <v>258</v>
      </c>
      <c r="F78" s="6">
        <v>2000</v>
      </c>
      <c r="G78" s="6"/>
      <c r="H78" s="7" t="s">
        <v>259</v>
      </c>
      <c r="I78" s="9"/>
      <c r="J78" s="9"/>
      <c r="K78" s="10"/>
      <c r="L78" s="9"/>
      <c r="M78" s="9"/>
      <c r="N78" s="9"/>
      <c r="O78" s="361"/>
      <c r="P78" s="5"/>
      <c r="Q78" s="11"/>
      <c r="R78" s="11"/>
      <c r="S78" s="11"/>
      <c r="T78" s="3"/>
      <c r="U78" s="10"/>
      <c r="V78" s="9"/>
      <c r="W78" s="9"/>
      <c r="X78" s="9"/>
      <c r="Y78" s="9"/>
      <c r="Z78" s="11"/>
      <c r="AA78" s="401"/>
      <c r="AB78" s="400"/>
      <c r="AC78" s="9"/>
      <c r="AD78" s="9"/>
      <c r="AE78" s="9"/>
      <c r="AF78" s="9"/>
      <c r="AG78" s="9"/>
      <c r="AH78" s="9"/>
      <c r="AI78" s="1"/>
      <c r="AJ78" s="1"/>
      <c r="AK78" s="1"/>
    </row>
    <row r="79" spans="1:37" ht="36">
      <c r="A79" s="5">
        <f t="shared" si="0"/>
        <v>77</v>
      </c>
      <c r="B79" s="24" t="s">
        <v>35</v>
      </c>
      <c r="C79" s="31" t="s">
        <v>260</v>
      </c>
      <c r="D79" s="7"/>
      <c r="E79" s="7" t="s">
        <v>261</v>
      </c>
      <c r="F79" s="6">
        <v>2009</v>
      </c>
      <c r="G79" s="6"/>
      <c r="H79" s="7" t="s">
        <v>92</v>
      </c>
      <c r="I79" s="9"/>
      <c r="J79" s="9"/>
      <c r="K79" s="10"/>
      <c r="L79" s="9"/>
      <c r="M79" s="9"/>
      <c r="N79" s="9"/>
      <c r="O79" s="361"/>
      <c r="P79" s="5"/>
      <c r="Q79" s="11"/>
      <c r="R79" s="11"/>
      <c r="S79" s="11"/>
      <c r="T79" s="3"/>
      <c r="U79" s="10"/>
      <c r="V79" s="9"/>
      <c r="W79" s="9"/>
      <c r="X79" s="9"/>
      <c r="Y79" s="9"/>
      <c r="Z79" s="11"/>
      <c r="AA79" s="401"/>
      <c r="AB79" s="400"/>
      <c r="AC79" s="9"/>
      <c r="AD79" s="9"/>
      <c r="AE79" s="9"/>
      <c r="AF79" s="9"/>
      <c r="AG79" s="9"/>
      <c r="AH79" s="9"/>
      <c r="AI79" s="1"/>
      <c r="AJ79" s="1"/>
      <c r="AK79" s="1"/>
    </row>
    <row r="80" spans="1:37" ht="38.25">
      <c r="A80" s="5">
        <f t="shared" si="0"/>
        <v>78</v>
      </c>
      <c r="B80" s="24" t="s">
        <v>35</v>
      </c>
      <c r="C80" s="26" t="s">
        <v>262</v>
      </c>
      <c r="D80" s="7"/>
      <c r="E80" s="7" t="s">
        <v>263</v>
      </c>
      <c r="F80" s="6">
        <v>2014</v>
      </c>
      <c r="G80" s="6"/>
      <c r="H80" s="7" t="s">
        <v>264</v>
      </c>
      <c r="I80" s="9"/>
      <c r="J80" s="9"/>
      <c r="K80" s="10"/>
      <c r="L80" s="9"/>
      <c r="M80" s="9"/>
      <c r="N80" s="9"/>
      <c r="O80" s="361"/>
      <c r="P80" s="5"/>
      <c r="Q80" s="11"/>
      <c r="R80" s="11"/>
      <c r="S80" s="11"/>
      <c r="T80" s="3"/>
      <c r="U80" s="10"/>
      <c r="V80" s="9"/>
      <c r="W80" s="9"/>
      <c r="X80" s="9"/>
      <c r="Y80" s="9"/>
      <c r="Z80" s="11"/>
      <c r="AA80" s="401"/>
      <c r="AB80" s="400"/>
      <c r="AC80" s="9"/>
      <c r="AD80" s="9"/>
      <c r="AE80" s="9"/>
      <c r="AF80" s="9"/>
      <c r="AG80" s="9"/>
      <c r="AH80" s="9"/>
      <c r="AI80" s="1"/>
      <c r="AJ80" s="1"/>
      <c r="AK80" s="1"/>
    </row>
    <row r="81" spans="1:37" ht="36">
      <c r="A81" s="5">
        <f t="shared" si="0"/>
        <v>79</v>
      </c>
      <c r="B81" s="24" t="s">
        <v>35</v>
      </c>
      <c r="C81" s="19" t="s">
        <v>265</v>
      </c>
      <c r="D81" s="7"/>
      <c r="E81" s="7" t="s">
        <v>266</v>
      </c>
      <c r="F81" s="6">
        <v>2014</v>
      </c>
      <c r="G81" s="6"/>
      <c r="H81" s="7" t="s">
        <v>92</v>
      </c>
      <c r="I81" s="9"/>
      <c r="J81" s="9"/>
      <c r="K81" s="10"/>
      <c r="L81" s="9"/>
      <c r="M81" s="9"/>
      <c r="N81" s="9"/>
      <c r="O81" s="361"/>
      <c r="P81" s="5"/>
      <c r="Q81" s="11"/>
      <c r="R81" s="11"/>
      <c r="S81" s="11"/>
      <c r="T81" s="3"/>
      <c r="U81" s="10"/>
      <c r="V81" s="9"/>
      <c r="W81" s="9"/>
      <c r="X81" s="9"/>
      <c r="Y81" s="9"/>
      <c r="Z81" s="11"/>
      <c r="AA81" s="401"/>
      <c r="AB81" s="400"/>
      <c r="AC81" s="9"/>
      <c r="AD81" s="9"/>
      <c r="AE81" s="9"/>
      <c r="AF81" s="9"/>
      <c r="AG81" s="9"/>
      <c r="AH81" s="9"/>
      <c r="AI81" s="1"/>
      <c r="AJ81" s="1"/>
      <c r="AK81" s="1"/>
    </row>
    <row r="82" spans="1:37" ht="38.25">
      <c r="A82" s="5">
        <f t="shared" si="0"/>
        <v>80</v>
      </c>
      <c r="B82" s="24" t="s">
        <v>35</v>
      </c>
      <c r="C82" s="7" t="s">
        <v>267</v>
      </c>
      <c r="D82" s="7"/>
      <c r="E82" s="7" t="s">
        <v>166</v>
      </c>
      <c r="F82" s="6">
        <v>2012</v>
      </c>
      <c r="G82" s="6"/>
      <c r="H82" s="7" t="s">
        <v>268</v>
      </c>
      <c r="I82" s="9"/>
      <c r="J82" s="9"/>
      <c r="K82" s="10"/>
      <c r="L82" s="9"/>
      <c r="M82" s="9"/>
      <c r="N82" s="9"/>
      <c r="O82" s="361"/>
      <c r="P82" s="5"/>
      <c r="Q82" s="11"/>
      <c r="R82" s="11"/>
      <c r="S82" s="11"/>
      <c r="T82" s="3"/>
      <c r="U82" s="10"/>
      <c r="V82" s="9"/>
      <c r="W82" s="9"/>
      <c r="X82" s="9"/>
      <c r="Y82" s="9"/>
      <c r="Z82" s="11"/>
      <c r="AA82" s="401"/>
      <c r="AB82" s="400"/>
      <c r="AC82" s="9"/>
      <c r="AD82" s="9"/>
      <c r="AE82" s="9"/>
      <c r="AF82" s="9"/>
      <c r="AG82" s="9"/>
      <c r="AH82" s="9"/>
      <c r="AI82" s="1"/>
      <c r="AJ82" s="1"/>
      <c r="AK82" s="1"/>
    </row>
    <row r="83" spans="1:37" ht="38.25">
      <c r="A83" s="5">
        <f t="shared" si="0"/>
        <v>81</v>
      </c>
      <c r="B83" s="24" t="s">
        <v>35</v>
      </c>
      <c r="C83" s="7" t="s">
        <v>269</v>
      </c>
      <c r="D83" s="7"/>
      <c r="E83" s="7" t="s">
        <v>270</v>
      </c>
      <c r="F83" s="6">
        <v>2019</v>
      </c>
      <c r="G83" s="6"/>
      <c r="H83" s="7" t="s">
        <v>271</v>
      </c>
      <c r="I83" s="9"/>
      <c r="J83" s="9"/>
      <c r="K83" s="10"/>
      <c r="L83" s="9"/>
      <c r="M83" s="9"/>
      <c r="N83" s="9"/>
      <c r="O83" s="361"/>
      <c r="P83" s="5"/>
      <c r="Q83" s="11"/>
      <c r="R83" s="11"/>
      <c r="S83" s="11"/>
      <c r="T83" s="3"/>
      <c r="U83" s="10"/>
      <c r="V83" s="9"/>
      <c r="W83" s="9"/>
      <c r="X83" s="9"/>
      <c r="Y83" s="9"/>
      <c r="Z83" s="11"/>
      <c r="AA83" s="401"/>
      <c r="AB83" s="400"/>
      <c r="AC83" s="9"/>
      <c r="AD83" s="9"/>
      <c r="AE83" s="9"/>
      <c r="AF83" s="9"/>
      <c r="AG83" s="9"/>
      <c r="AH83" s="9"/>
      <c r="AI83" s="1"/>
      <c r="AJ83" s="1"/>
      <c r="AK83" s="1"/>
    </row>
    <row r="84" spans="1:37" ht="25.5">
      <c r="A84" s="5">
        <f t="shared" si="0"/>
        <v>82</v>
      </c>
      <c r="B84" s="24" t="s">
        <v>35</v>
      </c>
      <c r="C84" s="7" t="s">
        <v>272</v>
      </c>
      <c r="D84" s="7"/>
      <c r="E84" s="7" t="s">
        <v>273</v>
      </c>
      <c r="F84" s="6">
        <v>1997</v>
      </c>
      <c r="G84" s="6"/>
      <c r="H84" s="7" t="s">
        <v>274</v>
      </c>
      <c r="I84" s="9"/>
      <c r="J84" s="9"/>
      <c r="K84" s="10"/>
      <c r="L84" s="9"/>
      <c r="M84" s="9"/>
      <c r="N84" s="9"/>
      <c r="O84" s="361"/>
      <c r="P84" s="5"/>
      <c r="Q84" s="11"/>
      <c r="R84" s="11"/>
      <c r="S84" s="11"/>
      <c r="T84" s="3"/>
      <c r="U84" s="10"/>
      <c r="V84" s="9"/>
      <c r="W84" s="9"/>
      <c r="X84" s="9"/>
      <c r="Y84" s="9"/>
      <c r="Z84" s="11"/>
      <c r="AA84" s="401"/>
      <c r="AB84" s="400"/>
      <c r="AC84" s="9"/>
      <c r="AD84" s="9"/>
      <c r="AE84" s="9"/>
      <c r="AF84" s="9"/>
      <c r="AG84" s="9"/>
      <c r="AH84" s="9"/>
      <c r="AI84" s="1"/>
      <c r="AJ84" s="1"/>
      <c r="AK84" s="1"/>
    </row>
    <row r="85" spans="1:37" ht="38.25">
      <c r="A85" s="5">
        <f t="shared" si="0"/>
        <v>83</v>
      </c>
      <c r="B85" s="24" t="s">
        <v>35</v>
      </c>
      <c r="C85" s="7" t="s">
        <v>275</v>
      </c>
      <c r="D85" s="7"/>
      <c r="E85" s="7" t="s">
        <v>276</v>
      </c>
      <c r="F85" s="6">
        <v>2016</v>
      </c>
      <c r="G85" s="6"/>
      <c r="H85" s="7" t="s">
        <v>92</v>
      </c>
      <c r="I85" s="9"/>
      <c r="J85" s="9"/>
      <c r="K85" s="10"/>
      <c r="L85" s="9"/>
      <c r="M85" s="9"/>
      <c r="N85" s="9"/>
      <c r="O85" s="361"/>
      <c r="P85" s="5"/>
      <c r="Q85" s="11"/>
      <c r="R85" s="11"/>
      <c r="S85" s="11"/>
      <c r="T85" s="3"/>
      <c r="U85" s="10"/>
      <c r="V85" s="9"/>
      <c r="W85" s="9"/>
      <c r="X85" s="9"/>
      <c r="Y85" s="9"/>
      <c r="Z85" s="11"/>
      <c r="AA85" s="401"/>
      <c r="AB85" s="400"/>
      <c r="AC85" s="9"/>
      <c r="AD85" s="9"/>
      <c r="AE85" s="9"/>
      <c r="AF85" s="9"/>
      <c r="AG85" s="9"/>
      <c r="AH85" s="9"/>
      <c r="AI85" s="1"/>
      <c r="AJ85" s="1"/>
      <c r="AK85" s="1"/>
    </row>
    <row r="86" spans="1:37" ht="38.25">
      <c r="A86" s="5">
        <f t="shared" si="0"/>
        <v>84</v>
      </c>
      <c r="B86" s="24" t="s">
        <v>35</v>
      </c>
      <c r="C86" s="7" t="s">
        <v>277</v>
      </c>
      <c r="D86" s="7"/>
      <c r="E86" s="7" t="s">
        <v>278</v>
      </c>
      <c r="F86" s="6">
        <v>2010</v>
      </c>
      <c r="G86" s="6"/>
      <c r="H86" s="7" t="s">
        <v>279</v>
      </c>
      <c r="I86" s="9"/>
      <c r="J86" s="9"/>
      <c r="K86" s="10"/>
      <c r="L86" s="9"/>
      <c r="M86" s="9"/>
      <c r="N86" s="9"/>
      <c r="O86" s="361"/>
      <c r="P86" s="5"/>
      <c r="Q86" s="11"/>
      <c r="R86" s="11"/>
      <c r="S86" s="11"/>
      <c r="T86" s="3"/>
      <c r="U86" s="10"/>
      <c r="V86" s="9"/>
      <c r="W86" s="9"/>
      <c r="X86" s="9"/>
      <c r="Y86" s="9"/>
      <c r="Z86" s="11"/>
      <c r="AA86" s="401"/>
      <c r="AB86" s="400"/>
      <c r="AC86" s="9"/>
      <c r="AD86" s="9"/>
      <c r="AE86" s="9"/>
      <c r="AF86" s="9"/>
      <c r="AG86" s="9"/>
      <c r="AH86" s="9"/>
      <c r="AI86" s="1"/>
      <c r="AJ86" s="1"/>
      <c r="AK86" s="1"/>
    </row>
    <row r="87" spans="1:37" ht="25.5">
      <c r="A87" s="5">
        <f t="shared" si="0"/>
        <v>85</v>
      </c>
      <c r="B87" s="24" t="s">
        <v>35</v>
      </c>
      <c r="C87" s="7" t="s">
        <v>280</v>
      </c>
      <c r="D87" s="7"/>
      <c r="E87" s="7" t="s">
        <v>270</v>
      </c>
      <c r="F87" s="6">
        <v>2019</v>
      </c>
      <c r="G87" s="6"/>
      <c r="H87" s="7" t="s">
        <v>281</v>
      </c>
      <c r="I87" s="9"/>
      <c r="J87" s="9"/>
      <c r="K87" s="10"/>
      <c r="L87" s="9"/>
      <c r="M87" s="9"/>
      <c r="N87" s="9"/>
      <c r="O87" s="361"/>
      <c r="P87" s="5"/>
      <c r="Q87" s="11"/>
      <c r="R87" s="11"/>
      <c r="S87" s="11"/>
      <c r="T87" s="3"/>
      <c r="U87" s="10"/>
      <c r="V87" s="9"/>
      <c r="W87" s="9"/>
      <c r="X87" s="9"/>
      <c r="Y87" s="9"/>
      <c r="Z87" s="11"/>
      <c r="AA87" s="401"/>
      <c r="AB87" s="400"/>
      <c r="AC87" s="9"/>
      <c r="AD87" s="9"/>
      <c r="AE87" s="9"/>
      <c r="AF87" s="9"/>
      <c r="AG87" s="9"/>
      <c r="AH87" s="9"/>
      <c r="AI87" s="1"/>
      <c r="AJ87" s="1"/>
      <c r="AK87" s="1"/>
    </row>
    <row r="88" spans="1:37" ht="25.5">
      <c r="A88" s="5">
        <f t="shared" si="0"/>
        <v>86</v>
      </c>
      <c r="B88" s="24" t="s">
        <v>35</v>
      </c>
      <c r="C88" s="7" t="s">
        <v>282</v>
      </c>
      <c r="D88" s="7"/>
      <c r="E88" s="7" t="s">
        <v>283</v>
      </c>
      <c r="F88" s="6">
        <v>2008</v>
      </c>
      <c r="G88" s="6"/>
      <c r="H88" s="7" t="s">
        <v>164</v>
      </c>
      <c r="I88" s="9"/>
      <c r="J88" s="9"/>
      <c r="K88" s="10"/>
      <c r="L88" s="9"/>
      <c r="M88" s="9"/>
      <c r="N88" s="9"/>
      <c r="O88" s="361"/>
      <c r="P88" s="5"/>
      <c r="Q88" s="11"/>
      <c r="R88" s="11"/>
      <c r="S88" s="11"/>
      <c r="T88" s="3"/>
      <c r="U88" s="10"/>
      <c r="V88" s="9"/>
      <c r="W88" s="9"/>
      <c r="X88" s="9"/>
      <c r="Y88" s="9"/>
      <c r="Z88" s="11"/>
      <c r="AA88" s="401"/>
      <c r="AB88" s="400"/>
      <c r="AC88" s="9"/>
      <c r="AD88" s="9"/>
      <c r="AE88" s="9"/>
      <c r="AF88" s="9"/>
      <c r="AG88" s="9"/>
      <c r="AH88" s="9"/>
      <c r="AI88" s="1"/>
      <c r="AJ88" s="1"/>
      <c r="AK88" s="1"/>
    </row>
    <row r="89" spans="1:37" ht="33.75">
      <c r="A89" s="5">
        <f t="shared" si="0"/>
        <v>87</v>
      </c>
      <c r="B89" s="24" t="s">
        <v>284</v>
      </c>
      <c r="C89" s="7" t="s">
        <v>285</v>
      </c>
      <c r="D89" s="7"/>
      <c r="E89" s="7" t="s">
        <v>286</v>
      </c>
      <c r="F89" s="6">
        <v>2015</v>
      </c>
      <c r="G89" s="6"/>
      <c r="H89" s="7" t="s">
        <v>287</v>
      </c>
      <c r="I89" s="9"/>
      <c r="J89" s="9"/>
      <c r="K89" s="10"/>
      <c r="L89" s="9"/>
      <c r="M89" s="9"/>
      <c r="N89" s="9"/>
      <c r="O89" s="361"/>
      <c r="P89" s="5"/>
      <c r="Q89" s="11"/>
      <c r="R89" s="11"/>
      <c r="S89" s="11"/>
      <c r="T89" s="3"/>
      <c r="U89" s="10"/>
      <c r="V89" s="9"/>
      <c r="W89" s="9"/>
      <c r="X89" s="9"/>
      <c r="Y89" s="9"/>
      <c r="Z89" s="11"/>
      <c r="AA89" s="401"/>
      <c r="AB89" s="400"/>
      <c r="AC89" s="9"/>
      <c r="AD89" s="9"/>
      <c r="AE89" s="9"/>
      <c r="AF89" s="9"/>
      <c r="AG89" s="9"/>
      <c r="AH89" s="9"/>
      <c r="AI89" s="1"/>
      <c r="AJ89" s="1"/>
      <c r="AK89" s="1"/>
    </row>
    <row r="90" spans="1:37" ht="33.75">
      <c r="A90" s="5">
        <f t="shared" si="0"/>
        <v>88</v>
      </c>
      <c r="B90" s="25" t="s">
        <v>288</v>
      </c>
      <c r="C90" s="7" t="s">
        <v>289</v>
      </c>
      <c r="D90" s="7"/>
      <c r="E90" s="7" t="s">
        <v>236</v>
      </c>
      <c r="F90" s="6">
        <v>2018</v>
      </c>
      <c r="G90" s="6"/>
      <c r="H90" s="7" t="s">
        <v>290</v>
      </c>
      <c r="I90" s="9"/>
      <c r="J90" s="9"/>
      <c r="K90" s="10"/>
      <c r="L90" s="9"/>
      <c r="M90" s="9"/>
      <c r="N90" s="9"/>
      <c r="O90" s="361"/>
      <c r="P90" s="5"/>
      <c r="Q90" s="11"/>
      <c r="R90" s="11"/>
      <c r="S90" s="11"/>
      <c r="T90" s="3"/>
      <c r="U90" s="10"/>
      <c r="V90" s="9"/>
      <c r="W90" s="9"/>
      <c r="X90" s="9"/>
      <c r="Y90" s="9"/>
      <c r="Z90" s="11"/>
      <c r="AA90" s="401"/>
      <c r="AB90" s="400"/>
      <c r="AC90" s="9"/>
      <c r="AD90" s="9"/>
      <c r="AE90" s="9"/>
      <c r="AF90" s="9"/>
      <c r="AG90" s="9"/>
      <c r="AH90" s="9"/>
      <c r="AI90" s="1"/>
      <c r="AJ90" s="1"/>
      <c r="AK90" s="1"/>
    </row>
    <row r="91" spans="1:37" ht="38.25">
      <c r="A91" s="5">
        <f t="shared" si="0"/>
        <v>89</v>
      </c>
      <c r="B91" s="24" t="s">
        <v>35</v>
      </c>
      <c r="C91" s="7" t="s">
        <v>291</v>
      </c>
      <c r="D91" s="7"/>
      <c r="E91" s="7" t="s">
        <v>292</v>
      </c>
      <c r="F91" s="6">
        <v>2012</v>
      </c>
      <c r="G91" s="6"/>
      <c r="H91" s="7" t="s">
        <v>120</v>
      </c>
      <c r="I91" s="9"/>
      <c r="J91" s="9"/>
      <c r="K91" s="10"/>
      <c r="L91" s="9"/>
      <c r="M91" s="9"/>
      <c r="N91" s="9"/>
      <c r="O91" s="361"/>
      <c r="P91" s="5"/>
      <c r="Q91" s="11"/>
      <c r="R91" s="11"/>
      <c r="S91" s="11"/>
      <c r="T91" s="3"/>
      <c r="U91" s="10"/>
      <c r="V91" s="9"/>
      <c r="W91" s="9"/>
      <c r="X91" s="9"/>
      <c r="Y91" s="9"/>
      <c r="Z91" s="11"/>
      <c r="AA91" s="401"/>
      <c r="AB91" s="400"/>
      <c r="AC91" s="9"/>
      <c r="AD91" s="9"/>
      <c r="AE91" s="9"/>
      <c r="AF91" s="9"/>
      <c r="AG91" s="9"/>
      <c r="AH91" s="9"/>
      <c r="AI91" s="1"/>
      <c r="AJ91" s="1"/>
      <c r="AK91" s="1"/>
    </row>
    <row r="92" spans="1:37" ht="38.25">
      <c r="A92" s="5">
        <f t="shared" si="0"/>
        <v>90</v>
      </c>
      <c r="B92" s="25" t="s">
        <v>293</v>
      </c>
      <c r="C92" s="7" t="s">
        <v>294</v>
      </c>
      <c r="D92" s="7"/>
      <c r="E92" s="7" t="s">
        <v>194</v>
      </c>
      <c r="F92" s="6">
        <v>2017</v>
      </c>
      <c r="G92" s="6"/>
      <c r="H92" s="7" t="s">
        <v>290</v>
      </c>
      <c r="I92" s="9"/>
      <c r="J92" s="9"/>
      <c r="K92" s="10"/>
      <c r="L92" s="9"/>
      <c r="M92" s="9"/>
      <c r="N92" s="9"/>
      <c r="O92" s="361"/>
      <c r="P92" s="5"/>
      <c r="Q92" s="11"/>
      <c r="R92" s="11"/>
      <c r="S92" s="11"/>
      <c r="T92" s="3"/>
      <c r="U92" s="10"/>
      <c r="V92" s="9"/>
      <c r="W92" s="9"/>
      <c r="X92" s="9"/>
      <c r="Y92" s="9"/>
      <c r="Z92" s="11"/>
      <c r="AA92" s="401"/>
      <c r="AB92" s="400"/>
      <c r="AC92" s="9"/>
      <c r="AD92" s="9"/>
      <c r="AE92" s="9"/>
      <c r="AF92" s="9"/>
      <c r="AG92" s="9"/>
      <c r="AH92" s="9"/>
      <c r="AI92" s="1"/>
      <c r="AJ92" s="1"/>
      <c r="AK92" s="1"/>
    </row>
    <row r="93" spans="1:37" ht="38.25">
      <c r="A93" s="5">
        <f t="shared" si="0"/>
        <v>91</v>
      </c>
      <c r="B93" s="24" t="s">
        <v>35</v>
      </c>
      <c r="C93" s="19" t="s">
        <v>295</v>
      </c>
      <c r="D93" s="7"/>
      <c r="E93" s="7" t="s">
        <v>296</v>
      </c>
      <c r="F93" s="6">
        <v>2013</v>
      </c>
      <c r="G93" s="6"/>
      <c r="H93" s="7" t="s">
        <v>297</v>
      </c>
      <c r="I93" s="9"/>
      <c r="J93" s="9"/>
      <c r="K93" s="10"/>
      <c r="L93" s="9"/>
      <c r="M93" s="9"/>
      <c r="N93" s="9"/>
      <c r="O93" s="361"/>
      <c r="P93" s="5"/>
      <c r="Q93" s="11"/>
      <c r="R93" s="11"/>
      <c r="S93" s="11"/>
      <c r="T93" s="3"/>
      <c r="U93" s="10"/>
      <c r="V93" s="9"/>
      <c r="W93" s="9"/>
      <c r="X93" s="9"/>
      <c r="Y93" s="9"/>
      <c r="Z93" s="11"/>
      <c r="AA93" s="401"/>
      <c r="AB93" s="400"/>
      <c r="AC93" s="9"/>
      <c r="AD93" s="9"/>
      <c r="AE93" s="9"/>
      <c r="AF93" s="9"/>
      <c r="AG93" s="9"/>
      <c r="AH93" s="9"/>
      <c r="AI93" s="1"/>
      <c r="AJ93" s="1"/>
      <c r="AK93" s="1"/>
    </row>
    <row r="94" spans="1:37" ht="36">
      <c r="A94" s="5">
        <f t="shared" si="0"/>
        <v>92</v>
      </c>
      <c r="B94" s="24" t="s">
        <v>35</v>
      </c>
      <c r="C94" s="19" t="s">
        <v>298</v>
      </c>
      <c r="D94" s="7"/>
      <c r="E94" s="7" t="s">
        <v>299</v>
      </c>
      <c r="F94" s="6">
        <v>2011</v>
      </c>
      <c r="G94" s="6"/>
      <c r="H94" s="7" t="s">
        <v>67</v>
      </c>
      <c r="I94" s="9"/>
      <c r="J94" s="9"/>
      <c r="K94" s="10"/>
      <c r="L94" s="9"/>
      <c r="M94" s="9"/>
      <c r="N94" s="9"/>
      <c r="O94" s="361"/>
      <c r="P94" s="5"/>
      <c r="Q94" s="11"/>
      <c r="R94" s="11"/>
      <c r="S94" s="11"/>
      <c r="T94" s="3"/>
      <c r="U94" s="10"/>
      <c r="V94" s="9"/>
      <c r="W94" s="9"/>
      <c r="X94" s="9"/>
      <c r="Y94" s="9"/>
      <c r="Z94" s="11"/>
      <c r="AA94" s="401"/>
      <c r="AB94" s="400"/>
      <c r="AC94" s="9"/>
      <c r="AD94" s="9"/>
      <c r="AE94" s="9"/>
      <c r="AF94" s="9"/>
      <c r="AG94" s="9"/>
      <c r="AH94" s="9"/>
      <c r="AI94" s="1"/>
      <c r="AJ94" s="1"/>
      <c r="AK94" s="1"/>
    </row>
    <row r="95" spans="1:37" ht="36">
      <c r="A95" s="5">
        <f t="shared" si="0"/>
        <v>93</v>
      </c>
      <c r="B95" s="25" t="s">
        <v>300</v>
      </c>
      <c r="C95" s="19" t="s">
        <v>96</v>
      </c>
      <c r="D95" s="7"/>
      <c r="E95" s="7" t="s">
        <v>301</v>
      </c>
      <c r="F95" s="6">
        <v>2013</v>
      </c>
      <c r="G95" s="6"/>
      <c r="H95" s="7" t="s">
        <v>44</v>
      </c>
      <c r="I95" s="9"/>
      <c r="J95" s="9"/>
      <c r="K95" s="10"/>
      <c r="L95" s="9"/>
      <c r="M95" s="9"/>
      <c r="N95" s="9"/>
      <c r="O95" s="361"/>
      <c r="P95" s="5"/>
      <c r="Q95" s="11"/>
      <c r="R95" s="11"/>
      <c r="S95" s="11"/>
      <c r="T95" s="3"/>
      <c r="U95" s="10"/>
      <c r="V95" s="9"/>
      <c r="W95" s="9"/>
      <c r="X95" s="9"/>
      <c r="Y95" s="9"/>
      <c r="Z95" s="11"/>
      <c r="AA95" s="401"/>
      <c r="AB95" s="400"/>
      <c r="AC95" s="9"/>
      <c r="AD95" s="9"/>
      <c r="AE95" s="9"/>
      <c r="AF95" s="9"/>
      <c r="AG95" s="9"/>
      <c r="AH95" s="9"/>
      <c r="AI95" s="1"/>
      <c r="AJ95" s="1"/>
      <c r="AK95" s="1"/>
    </row>
    <row r="96" spans="1:37" ht="56.25">
      <c r="A96" s="5">
        <f t="shared" si="0"/>
        <v>94</v>
      </c>
      <c r="B96" s="24" t="s">
        <v>302</v>
      </c>
      <c r="C96" s="7" t="s">
        <v>303</v>
      </c>
      <c r="D96" s="7"/>
      <c r="E96" s="7" t="s">
        <v>146</v>
      </c>
      <c r="F96" s="6">
        <v>2010</v>
      </c>
      <c r="G96" s="6"/>
      <c r="H96" s="7" t="s">
        <v>304</v>
      </c>
      <c r="I96" s="9"/>
      <c r="J96" s="9"/>
      <c r="K96" s="10"/>
      <c r="L96" s="9"/>
      <c r="M96" s="9"/>
      <c r="N96" s="9"/>
      <c r="O96" s="361"/>
      <c r="P96" s="5"/>
      <c r="Q96" s="11"/>
      <c r="R96" s="11"/>
      <c r="S96" s="11"/>
      <c r="T96" s="3"/>
      <c r="U96" s="10"/>
      <c r="V96" s="9"/>
      <c r="W96" s="9"/>
      <c r="X96" s="9"/>
      <c r="Y96" s="9"/>
      <c r="Z96" s="11"/>
      <c r="AA96" s="401"/>
      <c r="AB96" s="400"/>
      <c r="AC96" s="9"/>
      <c r="AD96" s="9"/>
      <c r="AE96" s="9"/>
      <c r="AF96" s="9"/>
      <c r="AG96" s="9"/>
      <c r="AH96" s="9"/>
      <c r="AI96" s="1"/>
      <c r="AJ96" s="1"/>
      <c r="AK96" s="1"/>
    </row>
    <row r="97" spans="1:37" ht="25.5">
      <c r="A97" s="5">
        <f t="shared" si="0"/>
        <v>95</v>
      </c>
      <c r="B97" s="24" t="s">
        <v>35</v>
      </c>
      <c r="C97" s="7" t="s">
        <v>305</v>
      </c>
      <c r="D97" s="7"/>
      <c r="E97" s="7" t="s">
        <v>270</v>
      </c>
      <c r="F97" s="6">
        <v>2020</v>
      </c>
      <c r="G97" s="6"/>
      <c r="H97" s="7" t="s">
        <v>281</v>
      </c>
      <c r="I97" s="9"/>
      <c r="J97" s="9"/>
      <c r="K97" s="10"/>
      <c r="L97" s="9"/>
      <c r="M97" s="9"/>
      <c r="N97" s="9"/>
      <c r="O97" s="361"/>
      <c r="P97" s="5"/>
      <c r="Q97" s="11"/>
      <c r="R97" s="11"/>
      <c r="S97" s="11"/>
      <c r="T97" s="3"/>
      <c r="U97" s="10"/>
      <c r="V97" s="9"/>
      <c r="W97" s="9"/>
      <c r="X97" s="9"/>
      <c r="Y97" s="9"/>
      <c r="Z97" s="11"/>
      <c r="AA97" s="401"/>
      <c r="AB97" s="400"/>
      <c r="AC97" s="9"/>
      <c r="AD97" s="9"/>
      <c r="AE97" s="9"/>
      <c r="AF97" s="9"/>
      <c r="AG97" s="9"/>
      <c r="AH97" s="9"/>
      <c r="AI97" s="1"/>
      <c r="AJ97" s="1"/>
      <c r="AK97" s="1"/>
    </row>
    <row r="98" spans="1:37" ht="25.5">
      <c r="A98" s="5">
        <f t="shared" si="0"/>
        <v>96</v>
      </c>
      <c r="B98" s="24" t="s">
        <v>35</v>
      </c>
      <c r="C98" s="7" t="s">
        <v>306</v>
      </c>
      <c r="D98" s="7"/>
      <c r="E98" s="7" t="s">
        <v>307</v>
      </c>
      <c r="F98" s="6">
        <v>2020</v>
      </c>
      <c r="G98" s="6"/>
      <c r="H98" s="7" t="s">
        <v>51</v>
      </c>
      <c r="I98" s="9"/>
      <c r="J98" s="9"/>
      <c r="K98" s="10"/>
      <c r="L98" s="9"/>
      <c r="M98" s="9"/>
      <c r="N98" s="9"/>
      <c r="O98" s="361"/>
      <c r="P98" s="5"/>
      <c r="Q98" s="11"/>
      <c r="R98" s="11"/>
      <c r="S98" s="11"/>
      <c r="T98" s="3"/>
      <c r="U98" s="10"/>
      <c r="V98" s="9"/>
      <c r="W98" s="9"/>
      <c r="X98" s="9"/>
      <c r="Y98" s="9"/>
      <c r="Z98" s="11"/>
      <c r="AA98" s="401"/>
      <c r="AB98" s="400"/>
      <c r="AC98" s="9"/>
      <c r="AD98" s="9"/>
      <c r="AE98" s="9"/>
      <c r="AF98" s="9"/>
      <c r="AG98" s="9"/>
      <c r="AH98" s="9"/>
      <c r="AI98" s="1"/>
      <c r="AJ98" s="1"/>
      <c r="AK98" s="1"/>
    </row>
    <row r="99" spans="1:37" ht="67.5">
      <c r="A99" s="5">
        <f t="shared" si="0"/>
        <v>97</v>
      </c>
      <c r="B99" s="24" t="s">
        <v>308</v>
      </c>
      <c r="C99" s="7" t="s">
        <v>309</v>
      </c>
      <c r="D99" s="7"/>
      <c r="E99" s="7" t="s">
        <v>310</v>
      </c>
      <c r="F99" s="6">
        <v>2017</v>
      </c>
      <c r="G99" s="6"/>
      <c r="H99" s="7" t="s">
        <v>311</v>
      </c>
      <c r="I99" s="9"/>
      <c r="J99" s="9"/>
      <c r="K99" s="10"/>
      <c r="L99" s="9"/>
      <c r="M99" s="9"/>
      <c r="N99" s="9"/>
      <c r="O99" s="361"/>
      <c r="P99" s="5"/>
      <c r="Q99" s="11"/>
      <c r="R99" s="11"/>
      <c r="S99" s="11"/>
      <c r="T99" s="3"/>
      <c r="U99" s="10"/>
      <c r="V99" s="9"/>
      <c r="W99" s="9"/>
      <c r="X99" s="9"/>
      <c r="Y99" s="9"/>
      <c r="Z99" s="11"/>
      <c r="AA99" s="401"/>
      <c r="AB99" s="400"/>
      <c r="AC99" s="9"/>
      <c r="AD99" s="9"/>
      <c r="AE99" s="9"/>
      <c r="AF99" s="9"/>
      <c r="AG99" s="9"/>
      <c r="AH99" s="9"/>
      <c r="AI99" s="1"/>
      <c r="AJ99" s="1"/>
      <c r="AK99" s="1"/>
    </row>
    <row r="100" spans="1:37" ht="36">
      <c r="A100" s="5">
        <f t="shared" si="0"/>
        <v>98</v>
      </c>
      <c r="B100" s="24" t="s">
        <v>35</v>
      </c>
      <c r="C100" s="19" t="s">
        <v>312</v>
      </c>
      <c r="D100" s="7"/>
      <c r="E100" s="7" t="s">
        <v>188</v>
      </c>
      <c r="F100" s="6">
        <v>2017</v>
      </c>
      <c r="G100" s="6"/>
      <c r="H100" s="7" t="s">
        <v>167</v>
      </c>
      <c r="I100" s="9"/>
      <c r="J100" s="9"/>
      <c r="K100" s="10"/>
      <c r="L100" s="9"/>
      <c r="M100" s="9"/>
      <c r="N100" s="9"/>
      <c r="O100" s="361"/>
      <c r="P100" s="5"/>
      <c r="Q100" s="11"/>
      <c r="R100" s="11"/>
      <c r="S100" s="11"/>
      <c r="T100" s="3"/>
      <c r="U100" s="10"/>
      <c r="V100" s="9"/>
      <c r="W100" s="9"/>
      <c r="X100" s="9"/>
      <c r="Y100" s="9"/>
      <c r="Z100" s="11"/>
      <c r="AA100" s="401"/>
      <c r="AB100" s="400"/>
      <c r="AC100" s="9"/>
      <c r="AD100" s="9"/>
      <c r="AE100" s="9"/>
      <c r="AF100" s="9"/>
      <c r="AG100" s="9"/>
      <c r="AH100" s="9"/>
      <c r="AI100" s="1"/>
      <c r="AJ100" s="1"/>
      <c r="AK100" s="1"/>
    </row>
    <row r="101" spans="1:37" ht="25.5">
      <c r="A101" s="5">
        <f t="shared" si="0"/>
        <v>99</v>
      </c>
      <c r="B101" s="24" t="s">
        <v>35</v>
      </c>
      <c r="C101" s="7" t="s">
        <v>313</v>
      </c>
      <c r="D101" s="7"/>
      <c r="E101" s="7" t="s">
        <v>314</v>
      </c>
      <c r="F101" s="6">
        <v>2017</v>
      </c>
      <c r="G101" s="6"/>
      <c r="H101" s="7" t="s">
        <v>164</v>
      </c>
      <c r="I101" s="9"/>
      <c r="J101" s="9"/>
      <c r="K101" s="10"/>
      <c r="L101" s="9"/>
      <c r="M101" s="9"/>
      <c r="N101" s="9"/>
      <c r="O101" s="361"/>
      <c r="P101" s="5"/>
      <c r="Q101" s="11"/>
      <c r="R101" s="11"/>
      <c r="S101" s="11"/>
      <c r="T101" s="3"/>
      <c r="U101" s="10"/>
      <c r="V101" s="9"/>
      <c r="W101" s="9"/>
      <c r="X101" s="9"/>
      <c r="Y101" s="9"/>
      <c r="Z101" s="11"/>
      <c r="AA101" s="401"/>
      <c r="AB101" s="400"/>
      <c r="AC101" s="9"/>
      <c r="AD101" s="9"/>
      <c r="AE101" s="9"/>
      <c r="AF101" s="9"/>
      <c r="AG101" s="9"/>
      <c r="AH101" s="9"/>
      <c r="AI101" s="1"/>
      <c r="AJ101" s="1"/>
      <c r="AK101" s="1"/>
    </row>
    <row r="102" spans="1:37" ht="36">
      <c r="A102" s="5">
        <f t="shared" si="0"/>
        <v>100</v>
      </c>
      <c r="B102" s="25" t="s">
        <v>315</v>
      </c>
      <c r="C102" s="19" t="s">
        <v>316</v>
      </c>
      <c r="D102" s="7"/>
      <c r="E102" s="7" t="s">
        <v>317</v>
      </c>
      <c r="F102" s="6">
        <v>2017</v>
      </c>
      <c r="G102" s="6"/>
      <c r="H102" s="7" t="s">
        <v>318</v>
      </c>
      <c r="I102" s="9"/>
      <c r="J102" s="9"/>
      <c r="K102" s="10"/>
      <c r="L102" s="9"/>
      <c r="M102" s="9"/>
      <c r="N102" s="9"/>
      <c r="O102" s="361"/>
      <c r="P102" s="5"/>
      <c r="Q102" s="11"/>
      <c r="R102" s="11"/>
      <c r="S102" s="11"/>
      <c r="T102" s="3"/>
      <c r="U102" s="10"/>
      <c r="V102" s="9"/>
      <c r="W102" s="9"/>
      <c r="X102" s="9"/>
      <c r="Y102" s="9"/>
      <c r="Z102" s="11"/>
      <c r="AA102" s="401"/>
      <c r="AB102" s="400"/>
      <c r="AC102" s="9"/>
      <c r="AD102" s="9"/>
      <c r="AE102" s="9"/>
      <c r="AF102" s="9"/>
      <c r="AG102" s="9"/>
      <c r="AH102" s="9"/>
      <c r="AI102" s="1"/>
      <c r="AJ102" s="1"/>
      <c r="AK102" s="1"/>
    </row>
    <row r="103" spans="1:37" ht="25.5">
      <c r="A103" s="5">
        <f t="shared" si="0"/>
        <v>101</v>
      </c>
      <c r="B103" s="25" t="s">
        <v>293</v>
      </c>
      <c r="C103" s="7" t="s">
        <v>319</v>
      </c>
      <c r="D103" s="7"/>
      <c r="E103" s="7" t="s">
        <v>320</v>
      </c>
      <c r="F103" s="6">
        <v>2015</v>
      </c>
      <c r="G103" s="6"/>
      <c r="H103" s="7" t="s">
        <v>44</v>
      </c>
      <c r="I103" s="9"/>
      <c r="J103" s="9"/>
      <c r="K103" s="10"/>
      <c r="L103" s="9"/>
      <c r="M103" s="9"/>
      <c r="N103" s="9"/>
      <c r="O103" s="361"/>
      <c r="P103" s="5"/>
      <c r="Q103" s="11"/>
      <c r="R103" s="11"/>
      <c r="S103" s="11"/>
      <c r="T103" s="3"/>
      <c r="U103" s="10"/>
      <c r="V103" s="9"/>
      <c r="W103" s="9"/>
      <c r="X103" s="9"/>
      <c r="Y103" s="9"/>
      <c r="Z103" s="11"/>
      <c r="AA103" s="401"/>
      <c r="AB103" s="400"/>
      <c r="AC103" s="9"/>
      <c r="AD103" s="9"/>
      <c r="AE103" s="9"/>
      <c r="AF103" s="9"/>
      <c r="AG103" s="9"/>
      <c r="AH103" s="9"/>
      <c r="AI103" s="1"/>
      <c r="AJ103" s="1"/>
      <c r="AK103" s="1"/>
    </row>
    <row r="104" spans="1:37" ht="36">
      <c r="A104" s="5">
        <f t="shared" si="0"/>
        <v>102</v>
      </c>
      <c r="B104" s="24" t="s">
        <v>35</v>
      </c>
      <c r="C104" s="19" t="s">
        <v>321</v>
      </c>
      <c r="D104" s="7"/>
      <c r="E104" s="7" t="s">
        <v>322</v>
      </c>
      <c r="F104" s="6">
        <v>2001</v>
      </c>
      <c r="G104" s="6"/>
      <c r="H104" s="7" t="s">
        <v>323</v>
      </c>
      <c r="I104" s="9"/>
      <c r="J104" s="9"/>
      <c r="K104" s="10"/>
      <c r="L104" s="9"/>
      <c r="M104" s="9"/>
      <c r="N104" s="9"/>
      <c r="O104" s="361"/>
      <c r="P104" s="5"/>
      <c r="Q104" s="11"/>
      <c r="R104" s="11"/>
      <c r="S104" s="11"/>
      <c r="T104" s="3"/>
      <c r="U104" s="10"/>
      <c r="V104" s="9"/>
      <c r="W104" s="9"/>
      <c r="X104" s="9"/>
      <c r="Y104" s="9"/>
      <c r="Z104" s="11"/>
      <c r="AA104" s="401"/>
      <c r="AB104" s="400"/>
      <c r="AC104" s="9"/>
      <c r="AD104" s="9"/>
      <c r="AE104" s="9"/>
      <c r="AF104" s="9"/>
      <c r="AG104" s="9"/>
      <c r="AH104" s="9"/>
      <c r="AI104" s="1"/>
      <c r="AJ104" s="1"/>
      <c r="AK104" s="1"/>
    </row>
    <row r="105" spans="1:37" ht="25.5">
      <c r="A105" s="5">
        <f t="shared" si="0"/>
        <v>103</v>
      </c>
      <c r="B105" s="24" t="s">
        <v>35</v>
      </c>
      <c r="C105" s="19" t="s">
        <v>324</v>
      </c>
      <c r="D105" s="7"/>
      <c r="E105" s="7" t="s">
        <v>322</v>
      </c>
      <c r="F105" s="6">
        <v>1997</v>
      </c>
      <c r="G105" s="6"/>
      <c r="H105" s="7" t="s">
        <v>325</v>
      </c>
      <c r="I105" s="9"/>
      <c r="J105" s="9"/>
      <c r="K105" s="10"/>
      <c r="L105" s="9"/>
      <c r="M105" s="9"/>
      <c r="N105" s="9"/>
      <c r="O105" s="361"/>
      <c r="P105" s="5"/>
      <c r="Q105" s="11"/>
      <c r="R105" s="11"/>
      <c r="S105" s="11"/>
      <c r="T105" s="3"/>
      <c r="U105" s="10"/>
      <c r="V105" s="9"/>
      <c r="W105" s="9"/>
      <c r="X105" s="9"/>
      <c r="Y105" s="9"/>
      <c r="Z105" s="11"/>
      <c r="AA105" s="401"/>
      <c r="AB105" s="400"/>
      <c r="AC105" s="9"/>
      <c r="AD105" s="9"/>
      <c r="AE105" s="9"/>
      <c r="AF105" s="9"/>
      <c r="AG105" s="9"/>
      <c r="AH105" s="9"/>
      <c r="AI105" s="1"/>
      <c r="AJ105" s="1"/>
      <c r="AK105" s="1"/>
    </row>
    <row r="106" spans="1:37" ht="25.5">
      <c r="A106" s="5">
        <f t="shared" si="0"/>
        <v>104</v>
      </c>
      <c r="B106" s="24" t="s">
        <v>35</v>
      </c>
      <c r="C106" s="19" t="s">
        <v>326</v>
      </c>
      <c r="D106" s="7"/>
      <c r="E106" s="7" t="s">
        <v>327</v>
      </c>
      <c r="F106" s="6">
        <v>2018</v>
      </c>
      <c r="G106" s="6"/>
      <c r="H106" s="7" t="s">
        <v>164</v>
      </c>
      <c r="I106" s="9"/>
      <c r="J106" s="9"/>
      <c r="K106" s="10"/>
      <c r="L106" s="9"/>
      <c r="M106" s="9"/>
      <c r="N106" s="9"/>
      <c r="O106" s="361"/>
      <c r="P106" s="5"/>
      <c r="Q106" s="11"/>
      <c r="R106" s="11"/>
      <c r="S106" s="11"/>
      <c r="T106" s="3"/>
      <c r="U106" s="10"/>
      <c r="V106" s="9"/>
      <c r="W106" s="9"/>
      <c r="X106" s="9"/>
      <c r="Y106" s="9"/>
      <c r="Z106" s="11"/>
      <c r="AA106" s="401"/>
      <c r="AB106" s="400"/>
      <c r="AC106" s="9"/>
      <c r="AD106" s="9"/>
      <c r="AE106" s="9"/>
      <c r="AF106" s="9"/>
      <c r="AG106" s="9"/>
      <c r="AH106" s="9"/>
      <c r="AI106" s="1"/>
      <c r="AJ106" s="1"/>
      <c r="AK106" s="1"/>
    </row>
    <row r="107" spans="1:37" ht="25.5">
      <c r="A107" s="5">
        <f t="shared" si="0"/>
        <v>105</v>
      </c>
      <c r="B107" s="24" t="s">
        <v>35</v>
      </c>
      <c r="C107" s="7" t="s">
        <v>328</v>
      </c>
      <c r="D107" s="7"/>
      <c r="E107" s="7" t="s">
        <v>314</v>
      </c>
      <c r="F107" s="6">
        <v>2019</v>
      </c>
      <c r="G107" s="6"/>
      <c r="H107" s="7" t="s">
        <v>329</v>
      </c>
      <c r="I107" s="9"/>
      <c r="J107" s="9"/>
      <c r="K107" s="10"/>
      <c r="L107" s="9"/>
      <c r="M107" s="9"/>
      <c r="N107" s="9"/>
      <c r="O107" s="361"/>
      <c r="P107" s="5"/>
      <c r="Q107" s="11"/>
      <c r="R107" s="11"/>
      <c r="S107" s="11"/>
      <c r="T107" s="3"/>
      <c r="U107" s="10"/>
      <c r="V107" s="9"/>
      <c r="W107" s="9"/>
      <c r="X107" s="9"/>
      <c r="Y107" s="9"/>
      <c r="Z107" s="11"/>
      <c r="AA107" s="401"/>
      <c r="AB107" s="400"/>
      <c r="AC107" s="9"/>
      <c r="AD107" s="9"/>
      <c r="AE107" s="9"/>
      <c r="AF107" s="9"/>
      <c r="AG107" s="9"/>
      <c r="AH107" s="9"/>
      <c r="AI107" s="1"/>
      <c r="AJ107" s="1"/>
      <c r="AK107" s="1"/>
    </row>
    <row r="108" spans="1:37" ht="25.5">
      <c r="A108" s="5">
        <f t="shared" si="0"/>
        <v>106</v>
      </c>
      <c r="B108" s="24" t="s">
        <v>35</v>
      </c>
      <c r="C108" s="7" t="s">
        <v>330</v>
      </c>
      <c r="D108" s="7"/>
      <c r="E108" s="7" t="s">
        <v>331</v>
      </c>
      <c r="F108" s="6">
        <v>1987</v>
      </c>
      <c r="G108" s="6"/>
      <c r="H108" s="7" t="s">
        <v>136</v>
      </c>
      <c r="I108" s="9"/>
      <c r="J108" s="9"/>
      <c r="K108" s="10"/>
      <c r="L108" s="9"/>
      <c r="M108" s="9"/>
      <c r="N108" s="9"/>
      <c r="O108" s="361"/>
      <c r="P108" s="5"/>
      <c r="Q108" s="11"/>
      <c r="R108" s="11"/>
      <c r="S108" s="11"/>
      <c r="T108" s="3"/>
      <c r="U108" s="10"/>
      <c r="V108" s="9"/>
      <c r="W108" s="9"/>
      <c r="X108" s="9"/>
      <c r="Y108" s="9"/>
      <c r="Z108" s="11"/>
      <c r="AA108" s="401"/>
      <c r="AB108" s="400"/>
      <c r="AC108" s="9"/>
      <c r="AD108" s="9"/>
      <c r="AE108" s="9"/>
      <c r="AF108" s="9"/>
      <c r="AG108" s="9"/>
      <c r="AH108" s="9"/>
      <c r="AI108" s="1"/>
      <c r="AJ108" s="1"/>
      <c r="AK108" s="1"/>
    </row>
    <row r="109" spans="1:37" ht="33.75">
      <c r="A109" s="5">
        <f t="shared" si="0"/>
        <v>107</v>
      </c>
      <c r="B109" s="24" t="s">
        <v>332</v>
      </c>
      <c r="C109" s="7" t="s">
        <v>333</v>
      </c>
      <c r="D109" s="7"/>
      <c r="E109" s="7" t="s">
        <v>334</v>
      </c>
      <c r="F109" s="6">
        <v>2017</v>
      </c>
      <c r="G109" s="6"/>
      <c r="H109" s="7" t="s">
        <v>335</v>
      </c>
      <c r="I109" s="9"/>
      <c r="J109" s="9"/>
      <c r="K109" s="10"/>
      <c r="L109" s="9"/>
      <c r="M109" s="9"/>
      <c r="N109" s="9"/>
      <c r="O109" s="361"/>
      <c r="P109" s="5"/>
      <c r="Q109" s="11"/>
      <c r="R109" s="11"/>
      <c r="S109" s="11"/>
      <c r="T109" s="3"/>
      <c r="U109" s="10"/>
      <c r="V109" s="9"/>
      <c r="W109" s="9"/>
      <c r="X109" s="9"/>
      <c r="Y109" s="9"/>
      <c r="Z109" s="11"/>
      <c r="AA109" s="401"/>
      <c r="AB109" s="400"/>
      <c r="AC109" s="9"/>
      <c r="AD109" s="9"/>
      <c r="AE109" s="9"/>
      <c r="AF109" s="9"/>
      <c r="AG109" s="9"/>
      <c r="AH109" s="9"/>
      <c r="AI109" s="1"/>
      <c r="AJ109" s="1"/>
      <c r="AK109" s="1"/>
    </row>
    <row r="110" spans="1:37" ht="25.5">
      <c r="A110" s="5">
        <f t="shared" si="0"/>
        <v>108</v>
      </c>
      <c r="B110" s="24" t="s">
        <v>55</v>
      </c>
      <c r="C110" s="7" t="s">
        <v>336</v>
      </c>
      <c r="D110" s="7"/>
      <c r="E110" s="7" t="s">
        <v>337</v>
      </c>
      <c r="F110" s="6">
        <v>2020</v>
      </c>
      <c r="G110" s="6"/>
      <c r="H110" s="7" t="s">
        <v>100</v>
      </c>
      <c r="I110" s="9"/>
      <c r="J110" s="9"/>
      <c r="K110" s="10"/>
      <c r="L110" s="9"/>
      <c r="M110" s="9"/>
      <c r="N110" s="9"/>
      <c r="O110" s="361"/>
      <c r="P110" s="5"/>
      <c r="Q110" s="11"/>
      <c r="R110" s="11"/>
      <c r="S110" s="11"/>
      <c r="T110" s="3"/>
      <c r="U110" s="10"/>
      <c r="V110" s="9"/>
      <c r="W110" s="9"/>
      <c r="X110" s="9"/>
      <c r="Y110" s="9"/>
      <c r="Z110" s="11"/>
      <c r="AA110" s="401"/>
      <c r="AB110" s="400"/>
      <c r="AC110" s="9"/>
      <c r="AD110" s="9"/>
      <c r="AE110" s="9"/>
      <c r="AF110" s="9"/>
      <c r="AG110" s="9"/>
      <c r="AH110" s="9"/>
      <c r="AI110" s="1"/>
      <c r="AJ110" s="1"/>
      <c r="AK110" s="1"/>
    </row>
    <row r="111" spans="1:37" ht="38.25">
      <c r="A111" s="5">
        <f t="shared" si="0"/>
        <v>109</v>
      </c>
      <c r="B111" s="24" t="s">
        <v>35</v>
      </c>
      <c r="C111" s="7" t="s">
        <v>338</v>
      </c>
      <c r="D111" s="7"/>
      <c r="E111" s="7" t="s">
        <v>339</v>
      </c>
      <c r="F111" s="6">
        <v>2021</v>
      </c>
      <c r="G111" s="6"/>
      <c r="H111" s="7" t="s">
        <v>340</v>
      </c>
      <c r="I111" s="9"/>
      <c r="J111" s="9"/>
      <c r="K111" s="10"/>
      <c r="L111" s="9"/>
      <c r="M111" s="9"/>
      <c r="N111" s="9"/>
      <c r="O111" s="361"/>
      <c r="P111" s="5"/>
      <c r="Q111" s="11"/>
      <c r="R111" s="11"/>
      <c r="S111" s="11"/>
      <c r="T111" s="3"/>
      <c r="U111" s="10"/>
      <c r="V111" s="9"/>
      <c r="W111" s="9"/>
      <c r="X111" s="9"/>
      <c r="Y111" s="9"/>
      <c r="Z111" s="11"/>
      <c r="AA111" s="401"/>
      <c r="AB111" s="400"/>
      <c r="AC111" s="9"/>
      <c r="AD111" s="9"/>
      <c r="AE111" s="9"/>
      <c r="AF111" s="9"/>
      <c r="AG111" s="9"/>
      <c r="AH111" s="9"/>
      <c r="AI111" s="1"/>
      <c r="AJ111" s="1"/>
      <c r="AK111" s="1"/>
    </row>
    <row r="112" spans="1:37" ht="38.25">
      <c r="A112" s="5">
        <f t="shared" si="0"/>
        <v>110</v>
      </c>
      <c r="B112" s="24" t="s">
        <v>35</v>
      </c>
      <c r="C112" s="7" t="s">
        <v>341</v>
      </c>
      <c r="D112" s="7"/>
      <c r="E112" s="7" t="s">
        <v>342</v>
      </c>
      <c r="F112" s="6">
        <v>2021</v>
      </c>
      <c r="G112" s="6"/>
      <c r="H112" s="7" t="s">
        <v>235</v>
      </c>
      <c r="I112" s="9"/>
      <c r="J112" s="9"/>
      <c r="K112" s="10"/>
      <c r="L112" s="9"/>
      <c r="M112" s="9"/>
      <c r="N112" s="9"/>
      <c r="O112" s="361"/>
      <c r="P112" s="5"/>
      <c r="Q112" s="11"/>
      <c r="R112" s="11"/>
      <c r="S112" s="11"/>
      <c r="T112" s="3"/>
      <c r="U112" s="10"/>
      <c r="V112" s="9"/>
      <c r="W112" s="9"/>
      <c r="X112" s="9"/>
      <c r="Y112" s="9"/>
      <c r="Z112" s="11"/>
      <c r="AA112" s="401"/>
      <c r="AB112" s="400"/>
      <c r="AC112" s="9"/>
      <c r="AD112" s="9"/>
      <c r="AE112" s="9"/>
      <c r="AF112" s="9"/>
      <c r="AG112" s="9"/>
      <c r="AH112" s="9"/>
      <c r="AI112" s="1"/>
      <c r="AJ112" s="1"/>
      <c r="AK112" s="1"/>
    </row>
    <row r="113" spans="1:37" ht="38.25">
      <c r="A113" s="5">
        <f t="shared" si="0"/>
        <v>111</v>
      </c>
      <c r="B113" s="24" t="s">
        <v>35</v>
      </c>
      <c r="C113" s="7" t="s">
        <v>343</v>
      </c>
      <c r="D113" s="7"/>
      <c r="E113" s="7" t="s">
        <v>344</v>
      </c>
      <c r="F113" s="6">
        <v>2020</v>
      </c>
      <c r="G113" s="6"/>
      <c r="H113" s="7" t="s">
        <v>340</v>
      </c>
      <c r="I113" s="9"/>
      <c r="J113" s="9"/>
      <c r="K113" s="10"/>
      <c r="L113" s="9"/>
      <c r="M113" s="9"/>
      <c r="N113" s="9"/>
      <c r="O113" s="361"/>
      <c r="P113" s="5"/>
      <c r="Q113" s="11"/>
      <c r="R113" s="11"/>
      <c r="S113" s="11"/>
      <c r="T113" s="3"/>
      <c r="U113" s="10"/>
      <c r="V113" s="9"/>
      <c r="W113" s="9"/>
      <c r="X113" s="9"/>
      <c r="Y113" s="9"/>
      <c r="Z113" s="11"/>
      <c r="AA113" s="401"/>
      <c r="AB113" s="400"/>
      <c r="AC113" s="9"/>
      <c r="AD113" s="9"/>
      <c r="AE113" s="9"/>
      <c r="AF113" s="9"/>
      <c r="AG113" s="9"/>
      <c r="AH113" s="9"/>
      <c r="AI113" s="1"/>
      <c r="AJ113" s="1"/>
      <c r="AK113" s="1"/>
    </row>
    <row r="114" spans="1:37" ht="25.5">
      <c r="A114" s="32">
        <f t="shared" si="0"/>
        <v>112</v>
      </c>
      <c r="B114" s="24" t="s">
        <v>35</v>
      </c>
      <c r="C114" s="7" t="s">
        <v>345</v>
      </c>
      <c r="D114" s="7"/>
      <c r="E114" s="7" t="s">
        <v>346</v>
      </c>
      <c r="F114" s="6">
        <v>2016</v>
      </c>
      <c r="G114" s="6"/>
      <c r="H114" s="7" t="s">
        <v>347</v>
      </c>
      <c r="I114" s="9"/>
      <c r="J114" s="9"/>
      <c r="K114" s="10"/>
      <c r="L114" s="9"/>
      <c r="M114" s="9"/>
      <c r="N114" s="9"/>
      <c r="O114" s="361"/>
      <c r="P114" s="5"/>
      <c r="Q114" s="11"/>
      <c r="R114" s="11"/>
      <c r="S114" s="11"/>
      <c r="T114" s="3"/>
      <c r="U114" s="10"/>
      <c r="V114" s="9"/>
      <c r="W114" s="9"/>
      <c r="X114" s="9"/>
      <c r="Y114" s="9"/>
      <c r="Z114" s="11"/>
      <c r="AA114" s="401"/>
      <c r="AB114" s="400"/>
      <c r="AC114" s="9"/>
      <c r="AD114" s="9"/>
      <c r="AE114" s="9"/>
      <c r="AF114" s="9"/>
      <c r="AG114" s="9"/>
      <c r="AH114" s="9"/>
      <c r="AI114" s="1"/>
      <c r="AJ114" s="1"/>
      <c r="AK114" s="1"/>
    </row>
    <row r="115" spans="1:37" ht="33.75">
      <c r="A115" s="33">
        <f t="shared" si="0"/>
        <v>113</v>
      </c>
      <c r="B115" s="24" t="s">
        <v>348</v>
      </c>
      <c r="C115" s="7" t="s">
        <v>349</v>
      </c>
      <c r="D115" s="7"/>
      <c r="E115" s="7" t="s">
        <v>350</v>
      </c>
      <c r="F115" s="6">
        <v>2001</v>
      </c>
      <c r="G115" s="6"/>
      <c r="H115" s="7" t="s">
        <v>351</v>
      </c>
      <c r="I115" s="9"/>
      <c r="J115" s="9"/>
      <c r="K115" s="10"/>
      <c r="L115" s="9"/>
      <c r="M115" s="9"/>
      <c r="N115" s="9"/>
      <c r="O115" s="361"/>
      <c r="P115" s="5"/>
      <c r="Q115" s="11"/>
      <c r="R115" s="11"/>
      <c r="S115" s="11"/>
      <c r="T115" s="3"/>
      <c r="U115" s="10"/>
      <c r="V115" s="9"/>
      <c r="W115" s="9"/>
      <c r="X115" s="9"/>
      <c r="Y115" s="9"/>
      <c r="Z115" s="11"/>
      <c r="AA115" s="401"/>
      <c r="AB115" s="400"/>
      <c r="AC115" s="9"/>
      <c r="AD115" s="9"/>
      <c r="AE115" s="9"/>
      <c r="AF115" s="9"/>
      <c r="AG115" s="9"/>
      <c r="AH115" s="9"/>
      <c r="AI115" s="1"/>
      <c r="AJ115" s="1"/>
      <c r="AK115" s="1"/>
    </row>
    <row r="116" spans="1:37" ht="38.25">
      <c r="A116" s="24">
        <f t="shared" si="0"/>
        <v>114</v>
      </c>
      <c r="B116" s="24" t="s">
        <v>352</v>
      </c>
      <c r="C116" s="7" t="s">
        <v>353</v>
      </c>
      <c r="D116" s="7"/>
      <c r="E116" s="7" t="s">
        <v>146</v>
      </c>
      <c r="F116" s="6">
        <v>2019</v>
      </c>
      <c r="G116" s="6"/>
      <c r="H116" s="7" t="s">
        <v>354</v>
      </c>
      <c r="I116" s="9"/>
      <c r="J116" s="9"/>
      <c r="K116" s="10"/>
      <c r="L116" s="9"/>
      <c r="M116" s="9"/>
      <c r="N116" s="9"/>
      <c r="O116" s="361"/>
      <c r="P116" s="5"/>
      <c r="Q116" s="11"/>
      <c r="R116" s="11"/>
      <c r="S116" s="11"/>
      <c r="T116" s="3"/>
      <c r="U116" s="10"/>
      <c r="V116" s="9"/>
      <c r="W116" s="9"/>
      <c r="X116" s="9"/>
      <c r="Y116" s="9"/>
      <c r="Z116" s="11"/>
      <c r="AA116" s="401"/>
      <c r="AB116" s="400"/>
      <c r="AC116" s="9"/>
      <c r="AD116" s="9"/>
      <c r="AE116" s="9"/>
      <c r="AF116" s="9"/>
      <c r="AG116" s="9"/>
      <c r="AH116" s="9"/>
      <c r="AI116" s="1"/>
      <c r="AJ116" s="1"/>
      <c r="AK116" s="1"/>
    </row>
    <row r="117" spans="1:37" ht="38.25">
      <c r="A117" s="24">
        <f t="shared" si="0"/>
        <v>115</v>
      </c>
      <c r="B117" s="24" t="s">
        <v>355</v>
      </c>
      <c r="C117" s="19" t="s">
        <v>356</v>
      </c>
      <c r="D117" s="7"/>
      <c r="E117" s="7" t="s">
        <v>357</v>
      </c>
      <c r="F117" s="6">
        <v>2009</v>
      </c>
      <c r="G117" s="6"/>
      <c r="H117" s="7" t="s">
        <v>358</v>
      </c>
      <c r="I117" s="9"/>
      <c r="J117" s="9"/>
      <c r="K117" s="10"/>
      <c r="L117" s="9"/>
      <c r="M117" s="9"/>
      <c r="N117" s="9"/>
      <c r="O117" s="361"/>
      <c r="P117" s="5"/>
      <c r="Q117" s="11"/>
      <c r="R117" s="11"/>
      <c r="S117" s="11"/>
      <c r="T117" s="3"/>
      <c r="U117" s="10"/>
      <c r="V117" s="9"/>
      <c r="W117" s="9"/>
      <c r="X117" s="9"/>
      <c r="Y117" s="9"/>
      <c r="Z117" s="11"/>
      <c r="AA117" s="401"/>
      <c r="AB117" s="400"/>
      <c r="AC117" s="9"/>
      <c r="AD117" s="9"/>
      <c r="AE117" s="9"/>
      <c r="AF117" s="9"/>
      <c r="AG117" s="9"/>
      <c r="AH117" s="9"/>
      <c r="AI117" s="1"/>
      <c r="AJ117" s="1"/>
      <c r="AK117" s="1"/>
    </row>
    <row r="118" spans="1:37" ht="38.25">
      <c r="A118" s="5">
        <f t="shared" si="0"/>
        <v>116</v>
      </c>
      <c r="B118" s="24" t="s">
        <v>55</v>
      </c>
      <c r="C118" s="7" t="s">
        <v>359</v>
      </c>
      <c r="D118" s="7"/>
      <c r="E118" s="7" t="s">
        <v>360</v>
      </c>
      <c r="F118" s="6">
        <v>2018</v>
      </c>
      <c r="G118" s="6"/>
      <c r="H118" s="7" t="s">
        <v>361</v>
      </c>
      <c r="I118" s="9"/>
      <c r="J118" s="9"/>
      <c r="K118" s="10"/>
      <c r="L118" s="9"/>
      <c r="M118" s="9"/>
      <c r="N118" s="9"/>
      <c r="O118" s="361"/>
      <c r="P118" s="5"/>
      <c r="Q118" s="11"/>
      <c r="R118" s="11"/>
      <c r="S118" s="11"/>
      <c r="T118" s="3"/>
      <c r="U118" s="10"/>
      <c r="V118" s="9"/>
      <c r="W118" s="9"/>
      <c r="X118" s="9"/>
      <c r="Y118" s="9"/>
      <c r="Z118" s="11"/>
      <c r="AA118" s="401"/>
      <c r="AB118" s="400"/>
      <c r="AC118" s="9"/>
      <c r="AD118" s="9"/>
      <c r="AE118" s="9"/>
      <c r="AF118" s="9"/>
      <c r="AG118" s="9"/>
      <c r="AH118" s="9"/>
      <c r="AI118" s="1"/>
      <c r="AJ118" s="1"/>
      <c r="AK118" s="1"/>
    </row>
    <row r="119" spans="1:37" ht="38.25">
      <c r="A119" s="5">
        <f t="shared" si="0"/>
        <v>117</v>
      </c>
      <c r="B119" s="24" t="s">
        <v>35</v>
      </c>
      <c r="C119" s="19" t="s">
        <v>362</v>
      </c>
      <c r="D119" s="7"/>
      <c r="E119" s="7" t="s">
        <v>363</v>
      </c>
      <c r="F119" s="6">
        <v>2001</v>
      </c>
      <c r="G119" s="6"/>
      <c r="H119" s="7" t="s">
        <v>358</v>
      </c>
      <c r="I119" s="9"/>
      <c r="J119" s="9"/>
      <c r="K119" s="10"/>
      <c r="L119" s="9"/>
      <c r="M119" s="9"/>
      <c r="N119" s="9"/>
      <c r="O119" s="361"/>
      <c r="P119" s="5"/>
      <c r="Q119" s="11"/>
      <c r="R119" s="11"/>
      <c r="S119" s="11"/>
      <c r="T119" s="3"/>
      <c r="U119" s="10"/>
      <c r="V119" s="9"/>
      <c r="W119" s="9"/>
      <c r="X119" s="9"/>
      <c r="Y119" s="9"/>
      <c r="Z119" s="11"/>
      <c r="AA119" s="401"/>
      <c r="AB119" s="400"/>
      <c r="AC119" s="9"/>
      <c r="AD119" s="9"/>
      <c r="AE119" s="9"/>
      <c r="AF119" s="9"/>
      <c r="AG119" s="9"/>
      <c r="AH119" s="9"/>
      <c r="AI119" s="1"/>
      <c r="AJ119" s="1"/>
      <c r="AK119" s="1"/>
    </row>
    <row r="120" spans="1:37" ht="33.75">
      <c r="A120" s="5">
        <f t="shared" si="0"/>
        <v>118</v>
      </c>
      <c r="B120" s="24" t="s">
        <v>35</v>
      </c>
      <c r="C120" s="6" t="s">
        <v>364</v>
      </c>
      <c r="D120" s="7"/>
      <c r="E120" s="7" t="s">
        <v>365</v>
      </c>
      <c r="F120" s="6">
        <v>2010</v>
      </c>
      <c r="G120" s="6"/>
      <c r="H120" s="7" t="s">
        <v>366</v>
      </c>
      <c r="I120" s="9"/>
      <c r="J120" s="9"/>
      <c r="K120" s="10"/>
      <c r="L120" s="9"/>
      <c r="M120" s="9"/>
      <c r="N120" s="9"/>
      <c r="O120" s="361"/>
      <c r="P120" s="5"/>
      <c r="Q120" s="11"/>
      <c r="R120" s="11"/>
      <c r="S120" s="11"/>
      <c r="T120" s="3"/>
      <c r="U120" s="10"/>
      <c r="V120" s="9"/>
      <c r="W120" s="9"/>
      <c r="X120" s="9"/>
      <c r="Y120" s="9"/>
      <c r="Z120" s="11"/>
      <c r="AA120" s="401"/>
      <c r="AB120" s="400"/>
      <c r="AC120" s="9"/>
      <c r="AD120" s="9"/>
      <c r="AE120" s="9"/>
      <c r="AF120" s="9"/>
      <c r="AG120" s="9"/>
      <c r="AH120" s="9"/>
      <c r="AI120" s="1"/>
      <c r="AJ120" s="1"/>
      <c r="AK120" s="1"/>
    </row>
    <row r="121" spans="1:37" ht="45">
      <c r="A121" s="32">
        <f t="shared" si="0"/>
        <v>119</v>
      </c>
      <c r="B121" s="24" t="s">
        <v>35</v>
      </c>
      <c r="C121" s="6" t="s">
        <v>367</v>
      </c>
      <c r="D121" s="7"/>
      <c r="E121" s="7" t="s">
        <v>368</v>
      </c>
      <c r="F121" s="6">
        <v>2011</v>
      </c>
      <c r="G121" s="6"/>
      <c r="H121" s="6" t="s">
        <v>369</v>
      </c>
      <c r="I121" s="9"/>
      <c r="J121" s="9"/>
      <c r="K121" s="10"/>
      <c r="L121" s="9"/>
      <c r="M121" s="9"/>
      <c r="N121" s="9"/>
      <c r="O121" s="361"/>
      <c r="P121" s="5"/>
      <c r="Q121" s="11"/>
      <c r="R121" s="11"/>
      <c r="S121" s="11"/>
      <c r="T121" s="3"/>
      <c r="U121" s="10"/>
      <c r="V121" s="9"/>
      <c r="W121" s="9"/>
      <c r="X121" s="9"/>
      <c r="Y121" s="9"/>
      <c r="Z121" s="11"/>
      <c r="AA121" s="401"/>
      <c r="AB121" s="400"/>
      <c r="AC121" s="9"/>
      <c r="AD121" s="9"/>
      <c r="AE121" s="9"/>
      <c r="AF121" s="9"/>
      <c r="AG121" s="9"/>
      <c r="AH121" s="9"/>
      <c r="AI121" s="1"/>
      <c r="AJ121" s="1"/>
      <c r="AK121" s="1"/>
    </row>
    <row r="122" spans="1:37" ht="45">
      <c r="A122" s="5">
        <f t="shared" si="0"/>
        <v>120</v>
      </c>
      <c r="B122" s="24" t="s">
        <v>35</v>
      </c>
      <c r="C122" s="6" t="s">
        <v>370</v>
      </c>
      <c r="D122" s="7"/>
      <c r="E122" s="7" t="s">
        <v>371</v>
      </c>
      <c r="F122" s="6">
        <v>2013</v>
      </c>
      <c r="G122" s="6"/>
      <c r="H122" s="7" t="s">
        <v>41</v>
      </c>
      <c r="I122" s="9"/>
      <c r="J122" s="9"/>
      <c r="K122" s="10"/>
      <c r="L122" s="9"/>
      <c r="M122" s="9"/>
      <c r="N122" s="9"/>
      <c r="O122" s="361"/>
      <c r="P122" s="5"/>
      <c r="Q122" s="11"/>
      <c r="R122" s="11"/>
      <c r="S122" s="11"/>
      <c r="T122" s="3"/>
      <c r="U122" s="10"/>
      <c r="V122" s="9"/>
      <c r="W122" s="9"/>
      <c r="X122" s="9"/>
      <c r="Y122" s="9"/>
      <c r="Z122" s="11"/>
      <c r="AA122" s="401"/>
      <c r="AB122" s="400"/>
      <c r="AC122" s="9"/>
      <c r="AD122" s="9"/>
      <c r="AE122" s="9"/>
      <c r="AF122" s="9"/>
      <c r="AG122" s="9"/>
      <c r="AH122" s="9"/>
      <c r="AI122" s="1"/>
      <c r="AJ122" s="1"/>
      <c r="AK122" s="1"/>
    </row>
    <row r="123" spans="1:37" ht="25.5">
      <c r="A123" s="5">
        <f t="shared" si="0"/>
        <v>121</v>
      </c>
      <c r="B123" s="24" t="s">
        <v>35</v>
      </c>
      <c r="C123" s="19" t="s">
        <v>372</v>
      </c>
      <c r="D123" s="7"/>
      <c r="E123" s="7" t="s">
        <v>373</v>
      </c>
      <c r="F123" s="6">
        <v>2009</v>
      </c>
      <c r="G123" s="6"/>
      <c r="H123" s="7" t="s">
        <v>41</v>
      </c>
      <c r="I123" s="9"/>
      <c r="J123" s="9"/>
      <c r="K123" s="10"/>
      <c r="L123" s="9"/>
      <c r="M123" s="9"/>
      <c r="N123" s="9"/>
      <c r="O123" s="361"/>
      <c r="P123" s="5"/>
      <c r="Q123" s="11"/>
      <c r="R123" s="11"/>
      <c r="S123" s="11"/>
      <c r="T123" s="3"/>
      <c r="U123" s="10"/>
      <c r="V123" s="9"/>
      <c r="W123" s="9"/>
      <c r="X123" s="9"/>
      <c r="Y123" s="9"/>
      <c r="Z123" s="11"/>
      <c r="AA123" s="401"/>
      <c r="AB123" s="400"/>
      <c r="AC123" s="9"/>
      <c r="AD123" s="9"/>
      <c r="AE123" s="9"/>
      <c r="AF123" s="9"/>
      <c r="AG123" s="9"/>
      <c r="AH123" s="9"/>
      <c r="AI123" s="1"/>
      <c r="AJ123" s="1"/>
      <c r="AK123" s="1"/>
    </row>
    <row r="124" spans="1:37" ht="38.25">
      <c r="A124" s="5">
        <f t="shared" si="0"/>
        <v>122</v>
      </c>
      <c r="B124" s="24" t="s">
        <v>35</v>
      </c>
      <c r="C124" s="19" t="s">
        <v>374</v>
      </c>
      <c r="D124" s="7"/>
      <c r="E124" s="7" t="s">
        <v>375</v>
      </c>
      <c r="F124" s="6">
        <v>2021</v>
      </c>
      <c r="G124" s="6"/>
      <c r="H124" s="34" t="s">
        <v>376</v>
      </c>
      <c r="I124" s="9"/>
      <c r="J124" s="9"/>
      <c r="K124" s="10"/>
      <c r="L124" s="9"/>
      <c r="M124" s="9"/>
      <c r="N124" s="9"/>
      <c r="O124" s="361"/>
      <c r="P124" s="5"/>
      <c r="Q124" s="11"/>
      <c r="R124" s="11"/>
      <c r="S124" s="11"/>
      <c r="T124" s="3"/>
      <c r="U124" s="10"/>
      <c r="V124" s="9"/>
      <c r="W124" s="9"/>
      <c r="X124" s="9"/>
      <c r="Y124" s="9"/>
      <c r="Z124" s="11"/>
      <c r="AA124" s="401"/>
      <c r="AB124" s="400"/>
      <c r="AC124" s="9"/>
      <c r="AD124" s="9"/>
      <c r="AE124" s="9"/>
      <c r="AF124" s="9"/>
      <c r="AG124" s="9"/>
      <c r="AH124" s="9"/>
      <c r="AI124" s="1"/>
      <c r="AJ124" s="1"/>
      <c r="AK124" s="1"/>
    </row>
    <row r="125" spans="1:37" ht="36">
      <c r="A125" s="5">
        <f t="shared" si="0"/>
        <v>123</v>
      </c>
      <c r="B125" s="25" t="s">
        <v>377</v>
      </c>
      <c r="C125" s="19" t="s">
        <v>378</v>
      </c>
      <c r="D125" s="7"/>
      <c r="E125" s="7" t="s">
        <v>379</v>
      </c>
      <c r="F125" s="6">
        <v>2021</v>
      </c>
      <c r="G125" s="6"/>
      <c r="H125" s="7" t="s">
        <v>380</v>
      </c>
      <c r="I125" s="9"/>
      <c r="J125" s="9"/>
      <c r="K125" s="10"/>
      <c r="L125" s="9"/>
      <c r="M125" s="9"/>
      <c r="N125" s="9"/>
      <c r="O125" s="361"/>
      <c r="P125" s="5"/>
      <c r="Q125" s="11"/>
      <c r="R125" s="11"/>
      <c r="S125" s="11"/>
      <c r="T125" s="3"/>
      <c r="U125" s="10"/>
      <c r="V125" s="9"/>
      <c r="W125" s="9"/>
      <c r="X125" s="9"/>
      <c r="Y125" s="9"/>
      <c r="Z125" s="11"/>
      <c r="AA125" s="401"/>
      <c r="AB125" s="400"/>
      <c r="AC125" s="9"/>
      <c r="AD125" s="9"/>
      <c r="AE125" s="9"/>
      <c r="AF125" s="9"/>
      <c r="AG125" s="9"/>
      <c r="AH125" s="9"/>
      <c r="AI125" s="1"/>
      <c r="AJ125" s="1"/>
      <c r="AK125" s="1"/>
    </row>
    <row r="126" spans="1:37" ht="36">
      <c r="A126" s="5">
        <f t="shared" si="0"/>
        <v>124</v>
      </c>
      <c r="B126" s="24" t="s">
        <v>35</v>
      </c>
      <c r="C126" s="19" t="s">
        <v>381</v>
      </c>
      <c r="D126" s="7"/>
      <c r="E126" s="7" t="s">
        <v>382</v>
      </c>
      <c r="F126" s="6">
        <v>2021</v>
      </c>
      <c r="G126" s="6"/>
      <c r="H126" s="35" t="s">
        <v>76</v>
      </c>
      <c r="I126" s="9"/>
      <c r="J126" s="9"/>
      <c r="K126" s="10"/>
      <c r="L126" s="9"/>
      <c r="M126" s="9"/>
      <c r="N126" s="9"/>
      <c r="O126" s="361"/>
      <c r="P126" s="5"/>
      <c r="Q126" s="11"/>
      <c r="R126" s="11"/>
      <c r="S126" s="11"/>
      <c r="T126" s="3"/>
      <c r="U126" s="10"/>
      <c r="V126" s="9"/>
      <c r="W126" s="9"/>
      <c r="X126" s="9"/>
      <c r="Y126" s="9"/>
      <c r="Z126" s="11"/>
      <c r="AA126" s="401"/>
      <c r="AB126" s="400"/>
      <c r="AC126" s="9"/>
      <c r="AD126" s="9"/>
      <c r="AE126" s="9"/>
      <c r="AF126" s="9"/>
      <c r="AG126" s="9"/>
      <c r="AH126" s="9"/>
      <c r="AI126" s="1"/>
      <c r="AJ126" s="1"/>
      <c r="AK126" s="1"/>
    </row>
    <row r="127" spans="1:37" ht="25.5">
      <c r="A127" s="5">
        <f t="shared" si="0"/>
        <v>125</v>
      </c>
      <c r="B127" s="24" t="s">
        <v>35</v>
      </c>
      <c r="C127" s="7" t="s">
        <v>383</v>
      </c>
      <c r="D127" s="7"/>
      <c r="E127" s="7" t="s">
        <v>384</v>
      </c>
      <c r="F127" s="6">
        <v>2017</v>
      </c>
      <c r="G127" s="6"/>
      <c r="H127" s="36" t="s">
        <v>385</v>
      </c>
      <c r="I127" s="9"/>
      <c r="J127" s="9"/>
      <c r="K127" s="10"/>
      <c r="L127" s="9"/>
      <c r="M127" s="9"/>
      <c r="N127" s="9"/>
      <c r="O127" s="361"/>
      <c r="P127" s="5"/>
      <c r="Q127" s="11"/>
      <c r="R127" s="11"/>
      <c r="S127" s="11"/>
      <c r="T127" s="3"/>
      <c r="U127" s="10"/>
      <c r="V127" s="9"/>
      <c r="W127" s="9"/>
      <c r="X127" s="9"/>
      <c r="Y127" s="9"/>
      <c r="Z127" s="11"/>
      <c r="AA127" s="401"/>
      <c r="AB127" s="400"/>
      <c r="AC127" s="9"/>
      <c r="AD127" s="9"/>
      <c r="AE127" s="9"/>
      <c r="AF127" s="9"/>
      <c r="AG127" s="9"/>
      <c r="AH127" s="9"/>
      <c r="AI127" s="1"/>
      <c r="AJ127" s="1"/>
      <c r="AK127" s="1"/>
    </row>
    <row r="128" spans="1:37" ht="45">
      <c r="A128" s="5">
        <f t="shared" si="0"/>
        <v>126</v>
      </c>
      <c r="B128" s="25" t="s">
        <v>386</v>
      </c>
      <c r="C128" s="7" t="s">
        <v>387</v>
      </c>
      <c r="D128" s="7"/>
      <c r="E128" s="7" t="s">
        <v>388</v>
      </c>
      <c r="F128" s="6">
        <v>2012</v>
      </c>
      <c r="G128" s="6"/>
      <c r="H128" s="7" t="s">
        <v>389</v>
      </c>
      <c r="I128" s="9"/>
      <c r="J128" s="9"/>
      <c r="K128" s="10"/>
      <c r="L128" s="9"/>
      <c r="M128" s="9"/>
      <c r="N128" s="9"/>
      <c r="O128" s="361"/>
      <c r="P128" s="5"/>
      <c r="Q128" s="11"/>
      <c r="R128" s="11"/>
      <c r="S128" s="11"/>
      <c r="T128" s="3"/>
      <c r="U128" s="10"/>
      <c r="V128" s="9"/>
      <c r="W128" s="9"/>
      <c r="X128" s="9"/>
      <c r="Y128" s="9"/>
      <c r="Z128" s="11"/>
      <c r="AA128" s="401"/>
      <c r="AB128" s="400"/>
      <c r="AC128" s="9"/>
      <c r="AD128" s="9"/>
      <c r="AE128" s="9"/>
      <c r="AF128" s="9"/>
      <c r="AG128" s="9"/>
      <c r="AH128" s="9"/>
      <c r="AI128" s="1"/>
      <c r="AJ128" s="1"/>
      <c r="AK128" s="1"/>
    </row>
    <row r="129" spans="1:37" ht="25.5">
      <c r="A129" s="5">
        <f t="shared" si="0"/>
        <v>127</v>
      </c>
      <c r="B129" s="24" t="s">
        <v>55</v>
      </c>
      <c r="C129" s="7" t="s">
        <v>390</v>
      </c>
      <c r="D129" s="7"/>
      <c r="E129" s="7" t="s">
        <v>255</v>
      </c>
      <c r="F129" s="6">
        <v>2011</v>
      </c>
      <c r="G129" s="6"/>
      <c r="H129" s="34" t="s">
        <v>391</v>
      </c>
      <c r="I129" s="9"/>
      <c r="J129" s="9"/>
      <c r="K129" s="10"/>
      <c r="L129" s="9"/>
      <c r="M129" s="9"/>
      <c r="N129" s="9"/>
      <c r="O129" s="361"/>
      <c r="P129" s="5"/>
      <c r="Q129" s="11"/>
      <c r="R129" s="11"/>
      <c r="S129" s="11"/>
      <c r="T129" s="3"/>
      <c r="U129" s="10"/>
      <c r="V129" s="9"/>
      <c r="W129" s="9"/>
      <c r="X129" s="9"/>
      <c r="Y129" s="9"/>
      <c r="Z129" s="11"/>
      <c r="AA129" s="401"/>
      <c r="AB129" s="400"/>
      <c r="AC129" s="9"/>
      <c r="AD129" s="9"/>
      <c r="AE129" s="9"/>
      <c r="AF129" s="9"/>
      <c r="AG129" s="9"/>
      <c r="AH129" s="9"/>
      <c r="AI129" s="1"/>
      <c r="AJ129" s="1"/>
      <c r="AK129" s="1"/>
    </row>
    <row r="130" spans="1:37" ht="36">
      <c r="A130" s="5">
        <f t="shared" si="0"/>
        <v>128</v>
      </c>
      <c r="B130" s="24" t="s">
        <v>35</v>
      </c>
      <c r="C130" s="19" t="s">
        <v>392</v>
      </c>
      <c r="D130" s="37"/>
      <c r="E130" s="38" t="s">
        <v>393</v>
      </c>
      <c r="F130" s="6">
        <v>2013</v>
      </c>
      <c r="G130" s="6"/>
      <c r="H130" s="7" t="s">
        <v>394</v>
      </c>
      <c r="I130" s="9"/>
      <c r="J130" s="9"/>
      <c r="K130" s="10"/>
      <c r="L130" s="9"/>
      <c r="M130" s="9"/>
      <c r="N130" s="9"/>
      <c r="O130" s="361"/>
      <c r="P130" s="5"/>
      <c r="Q130" s="11"/>
      <c r="R130" s="11"/>
      <c r="S130" s="11"/>
      <c r="T130" s="3"/>
      <c r="U130" s="10"/>
      <c r="V130" s="9"/>
      <c r="W130" s="9"/>
      <c r="X130" s="9"/>
      <c r="Y130" s="9"/>
      <c r="Z130" s="11"/>
      <c r="AA130" s="401"/>
      <c r="AB130" s="400"/>
      <c r="AC130" s="9"/>
      <c r="AD130" s="9"/>
      <c r="AE130" s="9"/>
      <c r="AF130" s="9"/>
      <c r="AG130" s="9"/>
      <c r="AH130" s="9"/>
      <c r="AI130" s="1"/>
      <c r="AJ130" s="1"/>
      <c r="AK130" s="1"/>
    </row>
    <row r="131" spans="1:37" ht="38.25">
      <c r="A131" s="5">
        <f t="shared" si="0"/>
        <v>129</v>
      </c>
      <c r="B131" s="24" t="s">
        <v>55</v>
      </c>
      <c r="C131" s="6" t="s">
        <v>395</v>
      </c>
      <c r="D131" s="7"/>
      <c r="E131" s="7" t="s">
        <v>396</v>
      </c>
      <c r="F131" s="6">
        <v>1996</v>
      </c>
      <c r="G131" s="6"/>
      <c r="H131" s="7" t="s">
        <v>252</v>
      </c>
      <c r="I131" s="9"/>
      <c r="J131" s="9"/>
      <c r="K131" s="10"/>
      <c r="L131" s="9"/>
      <c r="M131" s="9"/>
      <c r="N131" s="9"/>
      <c r="O131" s="361"/>
      <c r="P131" s="5"/>
      <c r="Q131" s="11"/>
      <c r="R131" s="11"/>
      <c r="S131" s="11"/>
      <c r="T131" s="3"/>
      <c r="U131" s="10"/>
      <c r="V131" s="9"/>
      <c r="W131" s="9"/>
      <c r="X131" s="9"/>
      <c r="Y131" s="9"/>
      <c r="Z131" s="11"/>
      <c r="AA131" s="401"/>
      <c r="AB131" s="400"/>
      <c r="AC131" s="9"/>
      <c r="AD131" s="9"/>
      <c r="AE131" s="9"/>
      <c r="AF131" s="9"/>
      <c r="AG131" s="9"/>
      <c r="AH131" s="9"/>
      <c r="AI131" s="1"/>
      <c r="AJ131" s="1"/>
      <c r="AK131" s="1"/>
    </row>
    <row r="132" spans="1:37" ht="25.5">
      <c r="A132" s="5">
        <f t="shared" si="0"/>
        <v>130</v>
      </c>
      <c r="B132" s="24" t="s">
        <v>35</v>
      </c>
      <c r="C132" s="7" t="s">
        <v>397</v>
      </c>
      <c r="D132" s="7"/>
      <c r="E132" s="7" t="s">
        <v>173</v>
      </c>
      <c r="F132" s="6">
        <v>2012</v>
      </c>
      <c r="G132" s="6"/>
      <c r="H132" s="7" t="s">
        <v>92</v>
      </c>
      <c r="I132" s="9"/>
      <c r="J132" s="9"/>
      <c r="K132" s="10"/>
      <c r="L132" s="9"/>
      <c r="M132" s="9"/>
      <c r="N132" s="9"/>
      <c r="O132" s="361"/>
      <c r="P132" s="5"/>
      <c r="Q132" s="11"/>
      <c r="R132" s="11"/>
      <c r="S132" s="11"/>
      <c r="T132" s="3"/>
      <c r="U132" s="10"/>
      <c r="V132" s="9"/>
      <c r="W132" s="9"/>
      <c r="X132" s="9"/>
      <c r="Y132" s="9"/>
      <c r="Z132" s="11"/>
      <c r="AA132" s="401"/>
      <c r="AB132" s="400"/>
      <c r="AC132" s="9"/>
      <c r="AD132" s="9"/>
      <c r="AE132" s="9"/>
      <c r="AF132" s="9"/>
      <c r="AG132" s="9"/>
      <c r="AH132" s="9"/>
      <c r="AI132" s="1"/>
      <c r="AJ132" s="1"/>
      <c r="AK132" s="1"/>
    </row>
    <row r="133" spans="1:37" ht="24">
      <c r="A133" s="5">
        <f t="shared" si="0"/>
        <v>131</v>
      </c>
      <c r="B133" s="24" t="s">
        <v>35</v>
      </c>
      <c r="C133" s="19" t="s">
        <v>398</v>
      </c>
      <c r="D133" s="7"/>
      <c r="E133" s="7" t="s">
        <v>337</v>
      </c>
      <c r="F133" s="6">
        <v>2010</v>
      </c>
      <c r="G133" s="6"/>
      <c r="H133" s="7" t="s">
        <v>399</v>
      </c>
      <c r="I133" s="9"/>
      <c r="J133" s="9"/>
      <c r="K133" s="10"/>
      <c r="L133" s="9"/>
      <c r="M133" s="9"/>
      <c r="N133" s="9"/>
      <c r="O133" s="361"/>
      <c r="P133" s="5"/>
      <c r="Q133" s="11"/>
      <c r="R133" s="11"/>
      <c r="S133" s="11"/>
      <c r="T133" s="3"/>
      <c r="U133" s="10"/>
      <c r="V133" s="9"/>
      <c r="W133" s="9"/>
      <c r="X133" s="9"/>
      <c r="Y133" s="9"/>
      <c r="Z133" s="11"/>
      <c r="AA133" s="401"/>
      <c r="AB133" s="400"/>
      <c r="AC133" s="9"/>
      <c r="AD133" s="9"/>
      <c r="AE133" s="9"/>
      <c r="AF133" s="9"/>
      <c r="AG133" s="9"/>
      <c r="AH133" s="9"/>
      <c r="AI133" s="1"/>
      <c r="AJ133" s="1"/>
      <c r="AK133" s="1"/>
    </row>
    <row r="134" spans="1:37" ht="36">
      <c r="A134" s="5">
        <f t="shared" si="0"/>
        <v>132</v>
      </c>
      <c r="B134" s="24" t="s">
        <v>55</v>
      </c>
      <c r="C134" s="19" t="s">
        <v>400</v>
      </c>
      <c r="D134" s="7"/>
      <c r="E134" s="7" t="s">
        <v>401</v>
      </c>
      <c r="F134" s="6">
        <v>2018</v>
      </c>
      <c r="G134" s="6"/>
      <c r="H134" s="7" t="s">
        <v>402</v>
      </c>
      <c r="I134" s="9"/>
      <c r="J134" s="9"/>
      <c r="K134" s="10"/>
      <c r="L134" s="9"/>
      <c r="M134" s="9"/>
      <c r="N134" s="9"/>
      <c r="O134" s="361"/>
      <c r="P134" s="5"/>
      <c r="Q134" s="11"/>
      <c r="R134" s="11"/>
      <c r="S134" s="11"/>
      <c r="T134" s="3"/>
      <c r="U134" s="10"/>
      <c r="V134" s="9"/>
      <c r="W134" s="9"/>
      <c r="X134" s="9"/>
      <c r="Y134" s="9"/>
      <c r="Z134" s="11"/>
      <c r="AA134" s="401"/>
      <c r="AB134" s="400"/>
      <c r="AC134" s="9"/>
      <c r="AD134" s="9"/>
      <c r="AE134" s="9"/>
      <c r="AF134" s="9"/>
      <c r="AG134" s="9"/>
      <c r="AH134" s="9"/>
      <c r="AI134" s="1"/>
      <c r="AJ134" s="1"/>
      <c r="AK134" s="1"/>
    </row>
    <row r="135" spans="1:37" ht="67.5">
      <c r="A135" s="24">
        <f t="shared" si="0"/>
        <v>133</v>
      </c>
      <c r="B135" s="24" t="s">
        <v>35</v>
      </c>
      <c r="C135" s="19" t="s">
        <v>403</v>
      </c>
      <c r="D135" s="39"/>
      <c r="E135" s="39" t="s">
        <v>404</v>
      </c>
      <c r="F135" s="6">
        <v>2010</v>
      </c>
      <c r="G135" s="6"/>
      <c r="H135" s="6" t="s">
        <v>405</v>
      </c>
      <c r="I135" s="9"/>
      <c r="J135" s="9"/>
      <c r="K135" s="10"/>
      <c r="L135" s="9"/>
      <c r="M135" s="9"/>
      <c r="N135" s="9"/>
      <c r="O135" s="361"/>
      <c r="P135" s="5"/>
      <c r="Q135" s="11"/>
      <c r="R135" s="11"/>
      <c r="S135" s="11"/>
      <c r="T135" s="3"/>
      <c r="U135" s="10"/>
      <c r="V135" s="9"/>
      <c r="W135" s="9"/>
      <c r="X135" s="9"/>
      <c r="Y135" s="9"/>
      <c r="Z135" s="11"/>
      <c r="AA135" s="401"/>
      <c r="AB135" s="400"/>
      <c r="AC135" s="9"/>
      <c r="AD135" s="9"/>
      <c r="AE135" s="9"/>
      <c r="AF135" s="9"/>
      <c r="AG135" s="9"/>
      <c r="AH135" s="9"/>
      <c r="AI135" s="1"/>
      <c r="AJ135" s="1"/>
      <c r="AK135" s="1"/>
    </row>
    <row r="136" spans="1:37" ht="25.5">
      <c r="A136" s="5">
        <f t="shared" si="0"/>
        <v>134</v>
      </c>
      <c r="B136" s="24" t="s">
        <v>35</v>
      </c>
      <c r="C136" s="7" t="s">
        <v>406</v>
      </c>
      <c r="D136" s="7"/>
      <c r="E136" s="7" t="s">
        <v>407</v>
      </c>
      <c r="F136" s="6">
        <v>2015</v>
      </c>
      <c r="G136" s="6"/>
      <c r="H136" s="7" t="s">
        <v>287</v>
      </c>
      <c r="I136" s="9"/>
      <c r="J136" s="9"/>
      <c r="K136" s="10"/>
      <c r="L136" s="9"/>
      <c r="M136" s="9"/>
      <c r="N136" s="9"/>
      <c r="O136" s="361"/>
      <c r="P136" s="5"/>
      <c r="Q136" s="11"/>
      <c r="R136" s="11"/>
      <c r="S136" s="11"/>
      <c r="T136" s="3"/>
      <c r="U136" s="10"/>
      <c r="V136" s="9"/>
      <c r="W136" s="9"/>
      <c r="X136" s="9"/>
      <c r="Y136" s="9"/>
      <c r="Z136" s="11"/>
      <c r="AA136" s="401"/>
      <c r="AB136" s="400"/>
      <c r="AC136" s="9"/>
      <c r="AD136" s="9"/>
      <c r="AE136" s="9"/>
      <c r="AF136" s="9"/>
      <c r="AG136" s="9"/>
      <c r="AH136" s="9"/>
      <c r="AI136" s="1"/>
      <c r="AJ136" s="1"/>
      <c r="AK136" s="1"/>
    </row>
    <row r="137" spans="1:37" ht="25.5">
      <c r="A137" s="25">
        <f t="shared" si="0"/>
        <v>135</v>
      </c>
      <c r="B137" s="25" t="s">
        <v>35</v>
      </c>
      <c r="C137" s="17" t="s">
        <v>408</v>
      </c>
      <c r="D137" s="7"/>
      <c r="E137" s="7" t="s">
        <v>409</v>
      </c>
      <c r="F137" s="40">
        <v>2020</v>
      </c>
      <c r="G137" s="6"/>
      <c r="H137" s="7" t="s">
        <v>70</v>
      </c>
      <c r="I137" s="9"/>
      <c r="J137" s="9"/>
      <c r="K137" s="10"/>
      <c r="L137" s="9"/>
      <c r="M137" s="9"/>
      <c r="N137" s="9"/>
      <c r="O137" s="361"/>
      <c r="P137" s="5"/>
      <c r="Q137" s="11"/>
      <c r="R137" s="11"/>
      <c r="S137" s="11"/>
      <c r="T137" s="3"/>
      <c r="U137" s="10"/>
      <c r="V137" s="9"/>
      <c r="W137" s="9"/>
      <c r="X137" s="9"/>
      <c r="Y137" s="9"/>
      <c r="Z137" s="11"/>
      <c r="AA137" s="401"/>
      <c r="AB137" s="400"/>
      <c r="AC137" s="9"/>
      <c r="AD137" s="9"/>
      <c r="AE137" s="9"/>
      <c r="AF137" s="9"/>
      <c r="AG137" s="9"/>
      <c r="AH137" s="9"/>
      <c r="AI137" s="1"/>
      <c r="AJ137" s="1"/>
      <c r="AK137" s="1"/>
    </row>
    <row r="138" spans="1:37" ht="36">
      <c r="A138" s="5">
        <f t="shared" si="0"/>
        <v>136</v>
      </c>
      <c r="B138" s="24" t="s">
        <v>35</v>
      </c>
      <c r="C138" s="19" t="s">
        <v>410</v>
      </c>
      <c r="D138" s="7"/>
      <c r="E138" s="7" t="s">
        <v>411</v>
      </c>
      <c r="F138" s="6">
        <v>2021</v>
      </c>
      <c r="G138" s="6"/>
      <c r="H138" s="7" t="s">
        <v>235</v>
      </c>
      <c r="I138" s="9"/>
      <c r="J138" s="9"/>
      <c r="K138" s="10"/>
      <c r="L138" s="9"/>
      <c r="M138" s="9"/>
      <c r="N138" s="9"/>
      <c r="O138" s="361"/>
      <c r="P138" s="5"/>
      <c r="Q138" s="11"/>
      <c r="R138" s="11"/>
      <c r="S138" s="11"/>
      <c r="T138" s="3"/>
      <c r="U138" s="10"/>
      <c r="V138" s="9"/>
      <c r="W138" s="9"/>
      <c r="X138" s="9"/>
      <c r="Y138" s="9"/>
      <c r="Z138" s="11"/>
      <c r="AA138" s="401"/>
      <c r="AB138" s="400"/>
      <c r="AC138" s="9"/>
      <c r="AD138" s="9"/>
      <c r="AE138" s="9"/>
      <c r="AF138" s="9"/>
      <c r="AG138" s="9"/>
      <c r="AH138" s="9"/>
      <c r="AI138" s="1"/>
      <c r="AJ138" s="1"/>
      <c r="AK138" s="1"/>
    </row>
    <row r="139" spans="1:37" ht="36">
      <c r="A139" s="24">
        <f t="shared" si="0"/>
        <v>137</v>
      </c>
      <c r="B139" s="24" t="s">
        <v>55</v>
      </c>
      <c r="C139" s="19" t="s">
        <v>412</v>
      </c>
      <c r="D139" s="7"/>
      <c r="E139" s="7" t="s">
        <v>413</v>
      </c>
      <c r="F139" s="6">
        <v>2021</v>
      </c>
      <c r="G139" s="6"/>
      <c r="H139" s="7" t="s">
        <v>414</v>
      </c>
      <c r="I139" s="9"/>
      <c r="J139" s="9"/>
      <c r="K139" s="10"/>
      <c r="L139" s="9"/>
      <c r="M139" s="9"/>
      <c r="N139" s="9"/>
      <c r="O139" s="361"/>
      <c r="P139" s="5"/>
      <c r="Q139" s="11"/>
      <c r="R139" s="11"/>
      <c r="S139" s="11"/>
      <c r="T139" s="3"/>
      <c r="U139" s="10"/>
      <c r="V139" s="9"/>
      <c r="W139" s="9"/>
      <c r="X139" s="9"/>
      <c r="Y139" s="9"/>
      <c r="Z139" s="11"/>
      <c r="AA139" s="401"/>
      <c r="AB139" s="400"/>
      <c r="AC139" s="9"/>
      <c r="AD139" s="9"/>
      <c r="AE139" s="9"/>
      <c r="AF139" s="9"/>
      <c r="AG139" s="9"/>
      <c r="AH139" s="9"/>
      <c r="AI139" s="1"/>
      <c r="AJ139" s="1"/>
      <c r="AK139" s="1"/>
    </row>
    <row r="140" spans="1:37" ht="25.5">
      <c r="A140" s="5">
        <f t="shared" si="0"/>
        <v>138</v>
      </c>
      <c r="B140" s="24" t="s">
        <v>35</v>
      </c>
      <c r="C140" s="7" t="s">
        <v>415</v>
      </c>
      <c r="D140" s="7"/>
      <c r="E140" s="7" t="s">
        <v>416</v>
      </c>
      <c r="F140" s="6">
        <v>2012</v>
      </c>
      <c r="G140" s="6"/>
      <c r="H140" s="7" t="s">
        <v>417</v>
      </c>
      <c r="I140" s="9"/>
      <c r="J140" s="9"/>
      <c r="K140" s="10"/>
      <c r="L140" s="9"/>
      <c r="M140" s="9"/>
      <c r="N140" s="9"/>
      <c r="O140" s="361"/>
      <c r="P140" s="5"/>
      <c r="Q140" s="11"/>
      <c r="R140" s="11"/>
      <c r="S140" s="11"/>
      <c r="T140" s="3"/>
      <c r="U140" s="10"/>
      <c r="V140" s="9"/>
      <c r="W140" s="9"/>
      <c r="X140" s="9"/>
      <c r="Y140" s="9"/>
      <c r="Z140" s="11"/>
      <c r="AA140" s="401"/>
      <c r="AB140" s="400"/>
      <c r="AC140" s="9"/>
      <c r="AD140" s="9"/>
      <c r="AE140" s="9"/>
      <c r="AF140" s="9"/>
      <c r="AG140" s="9"/>
      <c r="AH140" s="9"/>
      <c r="AI140" s="1"/>
      <c r="AJ140" s="1"/>
      <c r="AK140" s="1"/>
    </row>
    <row r="141" spans="1:37" ht="36">
      <c r="A141" s="5">
        <f t="shared" si="0"/>
        <v>139</v>
      </c>
      <c r="B141" s="41" t="s">
        <v>55</v>
      </c>
      <c r="C141" s="19" t="s">
        <v>418</v>
      </c>
      <c r="D141" s="7"/>
      <c r="E141" s="7" t="s">
        <v>419</v>
      </c>
      <c r="F141" s="6">
        <v>2020</v>
      </c>
      <c r="G141" s="6"/>
      <c r="H141" s="7" t="s">
        <v>229</v>
      </c>
      <c r="I141" s="9"/>
      <c r="J141" s="9"/>
      <c r="K141" s="10"/>
      <c r="L141" s="9"/>
      <c r="M141" s="9"/>
      <c r="N141" s="9"/>
      <c r="O141" s="361"/>
      <c r="P141" s="5"/>
      <c r="Q141" s="11"/>
      <c r="R141" s="11"/>
      <c r="S141" s="11"/>
      <c r="T141" s="3"/>
      <c r="U141" s="10"/>
      <c r="V141" s="9"/>
      <c r="W141" s="9"/>
      <c r="X141" s="9"/>
      <c r="Y141" s="9"/>
      <c r="Z141" s="11"/>
      <c r="AA141" s="401"/>
      <c r="AB141" s="400"/>
      <c r="AC141" s="9"/>
      <c r="AD141" s="9"/>
      <c r="AE141" s="9"/>
      <c r="AF141" s="9"/>
      <c r="AG141" s="9"/>
      <c r="AH141" s="9"/>
      <c r="AI141" s="1"/>
      <c r="AJ141" s="1"/>
      <c r="AK141" s="1"/>
    </row>
    <row r="142" spans="1:37" ht="25.5">
      <c r="A142" s="5">
        <f t="shared" si="0"/>
        <v>140</v>
      </c>
      <c r="B142" s="41" t="s">
        <v>35</v>
      </c>
      <c r="C142" s="17" t="s">
        <v>420</v>
      </c>
      <c r="D142" s="7"/>
      <c r="E142" s="7" t="s">
        <v>419</v>
      </c>
      <c r="F142" s="6">
        <v>2007</v>
      </c>
      <c r="G142" s="6"/>
      <c r="H142" s="7" t="s">
        <v>421</v>
      </c>
      <c r="I142" s="9"/>
      <c r="J142" s="9"/>
      <c r="K142" s="10"/>
      <c r="L142" s="9"/>
      <c r="M142" s="9"/>
      <c r="N142" s="9"/>
      <c r="O142" s="361"/>
      <c r="P142" s="5"/>
      <c r="Q142" s="11"/>
      <c r="R142" s="11"/>
      <c r="S142" s="11"/>
      <c r="T142" s="3"/>
      <c r="U142" s="10"/>
      <c r="V142" s="9"/>
      <c r="W142" s="9"/>
      <c r="X142" s="9"/>
      <c r="Y142" s="9"/>
      <c r="Z142" s="11"/>
      <c r="AA142" s="401"/>
      <c r="AB142" s="400"/>
      <c r="AC142" s="9"/>
      <c r="AD142" s="9"/>
      <c r="AE142" s="9"/>
      <c r="AF142" s="9"/>
      <c r="AG142" s="9"/>
      <c r="AH142" s="9"/>
      <c r="AI142" s="1"/>
      <c r="AJ142" s="1"/>
      <c r="AK142" s="1"/>
    </row>
    <row r="143" spans="1:37" ht="33.75">
      <c r="A143" s="5">
        <f t="shared" si="0"/>
        <v>141</v>
      </c>
      <c r="B143" s="41" t="s">
        <v>35</v>
      </c>
      <c r="C143" s="6" t="s">
        <v>422</v>
      </c>
      <c r="D143" s="7"/>
      <c r="E143" s="7" t="s">
        <v>423</v>
      </c>
      <c r="F143" s="42">
        <v>1999</v>
      </c>
      <c r="G143" s="6"/>
      <c r="H143" s="7" t="s">
        <v>424</v>
      </c>
      <c r="I143" s="9"/>
      <c r="J143" s="9"/>
      <c r="K143" s="10"/>
      <c r="L143" s="9"/>
      <c r="M143" s="9"/>
      <c r="N143" s="9"/>
      <c r="O143" s="361"/>
      <c r="P143" s="5"/>
      <c r="Q143" s="11"/>
      <c r="R143" s="11"/>
      <c r="S143" s="11"/>
      <c r="T143" s="3"/>
      <c r="U143" s="10"/>
      <c r="V143" s="9"/>
      <c r="W143" s="9"/>
      <c r="X143" s="9"/>
      <c r="Y143" s="9"/>
      <c r="Z143" s="11"/>
      <c r="AA143" s="401"/>
      <c r="AB143" s="400"/>
      <c r="AC143" s="9"/>
      <c r="AD143" s="9"/>
      <c r="AE143" s="9"/>
      <c r="AF143" s="9"/>
      <c r="AG143" s="9"/>
      <c r="AH143" s="9"/>
      <c r="AI143" s="1"/>
      <c r="AJ143" s="1"/>
      <c r="AK143" s="1"/>
    </row>
    <row r="144" spans="1:37" ht="60">
      <c r="A144" s="5">
        <f t="shared" si="0"/>
        <v>142</v>
      </c>
      <c r="B144" s="41" t="s">
        <v>55</v>
      </c>
      <c r="C144" s="43" t="s">
        <v>425</v>
      </c>
      <c r="D144" s="7"/>
      <c r="E144" s="7" t="s">
        <v>426</v>
      </c>
      <c r="F144" s="44">
        <v>1981</v>
      </c>
      <c r="G144" s="6"/>
      <c r="H144" s="19" t="s">
        <v>427</v>
      </c>
      <c r="I144" s="9"/>
      <c r="J144" s="9"/>
      <c r="K144" s="10"/>
      <c r="L144" s="9"/>
      <c r="M144" s="9"/>
      <c r="N144" s="9"/>
      <c r="O144" s="361"/>
      <c r="P144" s="5"/>
      <c r="Q144" s="11"/>
      <c r="R144" s="11"/>
      <c r="S144" s="11"/>
      <c r="T144" s="3"/>
      <c r="U144" s="10"/>
      <c r="V144" s="9"/>
      <c r="W144" s="9"/>
      <c r="X144" s="9"/>
      <c r="Y144" s="9"/>
      <c r="Z144" s="11"/>
      <c r="AA144" s="401"/>
      <c r="AB144" s="400"/>
      <c r="AC144" s="9"/>
      <c r="AD144" s="9"/>
      <c r="AE144" s="9"/>
      <c r="AF144" s="9"/>
      <c r="AG144" s="9"/>
      <c r="AH144" s="9"/>
      <c r="AI144" s="1"/>
      <c r="AJ144" s="1"/>
      <c r="AK144" s="1"/>
    </row>
    <row r="145" spans="1:37" ht="48">
      <c r="A145" s="5">
        <f t="shared" si="0"/>
        <v>143</v>
      </c>
      <c r="B145" s="41" t="s">
        <v>35</v>
      </c>
      <c r="C145" s="7" t="s">
        <v>428</v>
      </c>
      <c r="D145" s="45"/>
      <c r="E145" s="45" t="s">
        <v>429</v>
      </c>
      <c r="F145" s="6">
        <v>2012</v>
      </c>
      <c r="G145" s="6"/>
      <c r="H145" s="19" t="s">
        <v>430</v>
      </c>
      <c r="I145" s="9"/>
      <c r="J145" s="9"/>
      <c r="K145" s="10"/>
      <c r="L145" s="9"/>
      <c r="M145" s="9"/>
      <c r="N145" s="9"/>
      <c r="O145" s="361"/>
      <c r="P145" s="5"/>
      <c r="Q145" s="11"/>
      <c r="R145" s="11"/>
      <c r="S145" s="11"/>
      <c r="T145" s="3"/>
      <c r="U145" s="10"/>
      <c r="V145" s="9"/>
      <c r="W145" s="9"/>
      <c r="X145" s="9"/>
      <c r="Y145" s="9"/>
      <c r="Z145" s="11"/>
      <c r="AA145" s="401"/>
      <c r="AB145" s="400"/>
      <c r="AC145" s="9"/>
      <c r="AD145" s="9"/>
      <c r="AE145" s="9"/>
      <c r="AF145" s="9"/>
      <c r="AG145" s="9"/>
      <c r="AH145" s="9"/>
      <c r="AI145" s="1"/>
      <c r="AJ145" s="1"/>
      <c r="AK145" s="1"/>
    </row>
    <row r="146" spans="1:37" ht="25.5">
      <c r="A146" s="5">
        <f t="shared" si="0"/>
        <v>144</v>
      </c>
      <c r="B146" s="41" t="s">
        <v>35</v>
      </c>
      <c r="C146" s="7" t="s">
        <v>431</v>
      </c>
      <c r="D146" s="7"/>
      <c r="E146" s="7" t="s">
        <v>432</v>
      </c>
      <c r="F146" s="6">
        <v>2002</v>
      </c>
      <c r="G146" s="6"/>
      <c r="H146" s="19" t="s">
        <v>433</v>
      </c>
      <c r="I146" s="9"/>
      <c r="J146" s="9"/>
      <c r="K146" s="10"/>
      <c r="L146" s="9"/>
      <c r="M146" s="9"/>
      <c r="N146" s="9"/>
      <c r="O146" s="361"/>
      <c r="P146" s="5"/>
      <c r="Q146" s="11"/>
      <c r="R146" s="11"/>
      <c r="S146" s="11"/>
      <c r="T146" s="3"/>
      <c r="U146" s="10"/>
      <c r="V146" s="9"/>
      <c r="W146" s="9"/>
      <c r="X146" s="9"/>
      <c r="Y146" s="9"/>
      <c r="Z146" s="11"/>
      <c r="AA146" s="401"/>
      <c r="AB146" s="400"/>
      <c r="AC146" s="9"/>
      <c r="AD146" s="9"/>
      <c r="AE146" s="9"/>
      <c r="AF146" s="9"/>
      <c r="AG146" s="9"/>
      <c r="AH146" s="9"/>
      <c r="AI146" s="1"/>
      <c r="AJ146" s="1"/>
      <c r="AK146" s="1"/>
    </row>
    <row r="147" spans="1:37" ht="24">
      <c r="A147" s="5">
        <f t="shared" si="0"/>
        <v>145</v>
      </c>
      <c r="B147" s="41" t="s">
        <v>35</v>
      </c>
      <c r="C147" s="7" t="s">
        <v>434</v>
      </c>
      <c r="D147" s="7"/>
      <c r="E147" s="7" t="s">
        <v>435</v>
      </c>
      <c r="F147" s="6">
        <v>1929</v>
      </c>
      <c r="G147" s="6"/>
      <c r="H147" s="19" t="s">
        <v>136</v>
      </c>
      <c r="I147" s="9"/>
      <c r="J147" s="9"/>
      <c r="K147" s="10"/>
      <c r="L147" s="9"/>
      <c r="M147" s="9"/>
      <c r="N147" s="9"/>
      <c r="O147" s="361"/>
      <c r="P147" s="5"/>
      <c r="Q147" s="11"/>
      <c r="R147" s="11"/>
      <c r="S147" s="11"/>
      <c r="T147" s="3"/>
      <c r="U147" s="10"/>
      <c r="V147" s="9"/>
      <c r="W147" s="9"/>
      <c r="X147" s="9"/>
      <c r="Y147" s="9"/>
      <c r="Z147" s="11"/>
      <c r="AA147" s="401"/>
      <c r="AB147" s="400"/>
      <c r="AC147" s="9"/>
      <c r="AD147" s="9"/>
      <c r="AE147" s="9"/>
      <c r="AF147" s="9"/>
      <c r="AG147" s="9"/>
      <c r="AH147" s="9"/>
      <c r="AI147" s="1"/>
      <c r="AJ147" s="1"/>
      <c r="AK147" s="1"/>
    </row>
    <row r="148" spans="1:37" ht="24">
      <c r="A148" s="5">
        <f t="shared" si="0"/>
        <v>146</v>
      </c>
      <c r="B148" s="41" t="s">
        <v>35</v>
      </c>
      <c r="C148" s="19" t="s">
        <v>436</v>
      </c>
      <c r="D148" s="7"/>
      <c r="E148" s="7" t="s">
        <v>236</v>
      </c>
      <c r="F148" s="6">
        <v>2017</v>
      </c>
      <c r="G148" s="6"/>
      <c r="H148" s="7" t="s">
        <v>437</v>
      </c>
      <c r="I148" s="9"/>
      <c r="J148" s="9"/>
      <c r="K148" s="10"/>
      <c r="L148" s="9"/>
      <c r="M148" s="9"/>
      <c r="N148" s="9"/>
      <c r="O148" s="361"/>
      <c r="P148" s="5"/>
      <c r="Q148" s="11"/>
      <c r="R148" s="11"/>
      <c r="S148" s="11"/>
      <c r="T148" s="3"/>
      <c r="U148" s="10"/>
      <c r="V148" s="9"/>
      <c r="W148" s="9"/>
      <c r="X148" s="9"/>
      <c r="Y148" s="9"/>
      <c r="Z148" s="11"/>
      <c r="AA148" s="401"/>
      <c r="AB148" s="400"/>
      <c r="AC148" s="9"/>
      <c r="AD148" s="9"/>
      <c r="AE148" s="9"/>
      <c r="AF148" s="9"/>
      <c r="AG148" s="9"/>
      <c r="AH148" s="9"/>
      <c r="AI148" s="1"/>
      <c r="AJ148" s="1"/>
      <c r="AK148" s="1"/>
    </row>
    <row r="149" spans="1:37" ht="12.75">
      <c r="A149" s="5">
        <f t="shared" si="0"/>
        <v>147</v>
      </c>
      <c r="B149" s="41" t="s">
        <v>35</v>
      </c>
      <c r="C149" s="7" t="s">
        <v>438</v>
      </c>
      <c r="D149" s="7"/>
      <c r="E149" s="7" t="s">
        <v>439</v>
      </c>
      <c r="F149" s="6">
        <v>2017</v>
      </c>
      <c r="G149" s="6"/>
      <c r="H149" s="7" t="s">
        <v>440</v>
      </c>
      <c r="I149" s="9"/>
      <c r="J149" s="9"/>
      <c r="K149" s="10"/>
      <c r="L149" s="9"/>
      <c r="M149" s="9"/>
      <c r="N149" s="9"/>
      <c r="O149" s="361"/>
      <c r="P149" s="5"/>
      <c r="Q149" s="11"/>
      <c r="R149" s="11"/>
      <c r="S149" s="11"/>
      <c r="T149" s="3"/>
      <c r="U149" s="10"/>
      <c r="V149" s="9"/>
      <c r="W149" s="9"/>
      <c r="X149" s="9"/>
      <c r="Y149" s="9"/>
      <c r="Z149" s="11"/>
      <c r="AA149" s="401"/>
      <c r="AB149" s="400"/>
      <c r="AC149" s="9"/>
      <c r="AD149" s="9"/>
      <c r="AE149" s="9"/>
      <c r="AF149" s="9"/>
      <c r="AG149" s="9"/>
      <c r="AH149" s="9"/>
      <c r="AI149" s="1"/>
      <c r="AJ149" s="1"/>
      <c r="AK149" s="1"/>
    </row>
    <row r="150" spans="1:37" ht="36">
      <c r="A150" s="5">
        <f t="shared" si="0"/>
        <v>148</v>
      </c>
      <c r="B150" s="41" t="s">
        <v>35</v>
      </c>
      <c r="C150" s="19" t="s">
        <v>441</v>
      </c>
      <c r="D150" s="7"/>
      <c r="E150" s="7" t="s">
        <v>442</v>
      </c>
      <c r="F150" s="6">
        <v>2017</v>
      </c>
      <c r="G150" s="6"/>
      <c r="H150" s="7" t="s">
        <v>443</v>
      </c>
      <c r="I150" s="9"/>
      <c r="J150" s="9"/>
      <c r="K150" s="10"/>
      <c r="L150" s="9"/>
      <c r="M150" s="9"/>
      <c r="N150" s="9"/>
      <c r="O150" s="361"/>
      <c r="P150" s="5"/>
      <c r="Q150" s="11"/>
      <c r="R150" s="11"/>
      <c r="S150" s="11"/>
      <c r="T150" s="3"/>
      <c r="U150" s="10"/>
      <c r="V150" s="9"/>
      <c r="W150" s="9"/>
      <c r="X150" s="9"/>
      <c r="Y150" s="9"/>
      <c r="Z150" s="11"/>
      <c r="AA150" s="401"/>
      <c r="AB150" s="400"/>
      <c r="AC150" s="9"/>
      <c r="AD150" s="9"/>
      <c r="AE150" s="9"/>
      <c r="AF150" s="9"/>
      <c r="AG150" s="9"/>
      <c r="AH150" s="9"/>
      <c r="AI150" s="1"/>
      <c r="AJ150" s="1"/>
      <c r="AK150" s="1"/>
    </row>
    <row r="151" spans="1:37" ht="38.25">
      <c r="A151" s="5">
        <f t="shared" si="0"/>
        <v>149</v>
      </c>
      <c r="B151" s="41" t="s">
        <v>35</v>
      </c>
      <c r="C151" s="19" t="s">
        <v>444</v>
      </c>
      <c r="D151" s="7"/>
      <c r="E151" s="7" t="s">
        <v>445</v>
      </c>
      <c r="F151" s="6">
        <v>2011</v>
      </c>
      <c r="G151" s="6"/>
      <c r="H151" s="7" t="s">
        <v>446</v>
      </c>
      <c r="I151" s="9"/>
      <c r="J151" s="9"/>
      <c r="K151" s="10"/>
      <c r="L151" s="9"/>
      <c r="M151" s="9"/>
      <c r="N151" s="9"/>
      <c r="O151" s="361"/>
      <c r="P151" s="5"/>
      <c r="Q151" s="11"/>
      <c r="R151" s="11"/>
      <c r="S151" s="11"/>
      <c r="T151" s="3"/>
      <c r="U151" s="10"/>
      <c r="V151" s="9"/>
      <c r="W151" s="9"/>
      <c r="X151" s="9"/>
      <c r="Y151" s="9"/>
      <c r="Z151" s="11"/>
      <c r="AA151" s="401"/>
      <c r="AB151" s="400"/>
      <c r="AC151" s="9"/>
      <c r="AD151" s="9"/>
      <c r="AE151" s="9"/>
      <c r="AF151" s="9"/>
      <c r="AG151" s="9"/>
      <c r="AH151" s="9"/>
      <c r="AI151" s="1"/>
      <c r="AJ151" s="1"/>
      <c r="AK151" s="1"/>
    </row>
    <row r="152" spans="1:37" ht="38.25">
      <c r="A152" s="5">
        <f t="shared" si="0"/>
        <v>150</v>
      </c>
      <c r="B152" s="41" t="s">
        <v>35</v>
      </c>
      <c r="C152" s="7" t="s">
        <v>447</v>
      </c>
      <c r="D152" s="19"/>
      <c r="E152" s="19" t="s">
        <v>448</v>
      </c>
      <c r="F152" s="6">
        <v>2018</v>
      </c>
      <c r="G152" s="6"/>
      <c r="H152" s="7" t="s">
        <v>281</v>
      </c>
      <c r="I152" s="9"/>
      <c r="J152" s="9"/>
      <c r="K152" s="10"/>
      <c r="L152" s="9"/>
      <c r="M152" s="9"/>
      <c r="N152" s="9"/>
      <c r="O152" s="361"/>
      <c r="P152" s="5"/>
      <c r="Q152" s="11"/>
      <c r="R152" s="11"/>
      <c r="S152" s="11"/>
      <c r="T152" s="3"/>
      <c r="U152" s="10"/>
      <c r="V152" s="9"/>
      <c r="W152" s="9"/>
      <c r="X152" s="9"/>
      <c r="Y152" s="9"/>
      <c r="Z152" s="11"/>
      <c r="AA152" s="401"/>
      <c r="AB152" s="400"/>
      <c r="AC152" s="9"/>
      <c r="AD152" s="9"/>
      <c r="AE152" s="9"/>
      <c r="AF152" s="9"/>
      <c r="AG152" s="9"/>
      <c r="AH152" s="9"/>
      <c r="AI152" s="1"/>
      <c r="AJ152" s="1"/>
      <c r="AK152" s="1"/>
    </row>
    <row r="153" spans="1:37" ht="38.25">
      <c r="A153" s="5">
        <f t="shared" si="0"/>
        <v>151</v>
      </c>
      <c r="B153" s="41" t="s">
        <v>35</v>
      </c>
      <c r="C153" s="7" t="s">
        <v>449</v>
      </c>
      <c r="D153" s="7"/>
      <c r="E153" s="7" t="s">
        <v>450</v>
      </c>
      <c r="F153" s="6">
        <v>2012</v>
      </c>
      <c r="G153" s="6"/>
      <c r="H153" s="7" t="s">
        <v>443</v>
      </c>
      <c r="I153" s="9"/>
      <c r="J153" s="9"/>
      <c r="K153" s="10"/>
      <c r="L153" s="9"/>
      <c r="M153" s="9"/>
      <c r="N153" s="9"/>
      <c r="O153" s="361"/>
      <c r="P153" s="5"/>
      <c r="Q153" s="11"/>
      <c r="R153" s="11"/>
      <c r="S153" s="11"/>
      <c r="T153" s="3"/>
      <c r="U153" s="10"/>
      <c r="V153" s="9"/>
      <c r="W153" s="9"/>
      <c r="X153" s="9"/>
      <c r="Y153" s="9"/>
      <c r="Z153" s="11"/>
      <c r="AA153" s="401"/>
      <c r="AB153" s="400"/>
      <c r="AC153" s="9"/>
      <c r="AD153" s="9"/>
      <c r="AE153" s="9"/>
      <c r="AF153" s="9"/>
      <c r="AG153" s="9"/>
      <c r="AH153" s="9"/>
      <c r="AI153" s="1"/>
      <c r="AJ153" s="1"/>
      <c r="AK153" s="1"/>
    </row>
    <row r="154" spans="1:37" ht="38.25">
      <c r="A154" s="5">
        <f t="shared" si="0"/>
        <v>152</v>
      </c>
      <c r="B154" s="41" t="s">
        <v>35</v>
      </c>
      <c r="C154" s="46" t="s">
        <v>451</v>
      </c>
      <c r="D154" s="46"/>
      <c r="E154" s="7" t="s">
        <v>452</v>
      </c>
      <c r="F154" s="6">
        <v>2011</v>
      </c>
      <c r="G154" s="6"/>
      <c r="H154" s="7" t="s">
        <v>443</v>
      </c>
      <c r="I154" s="9"/>
      <c r="J154" s="9"/>
      <c r="K154" s="10"/>
      <c r="L154" s="9"/>
      <c r="M154" s="9"/>
      <c r="N154" s="9"/>
      <c r="O154" s="361"/>
      <c r="P154" s="5"/>
      <c r="Q154" s="11"/>
      <c r="R154" s="11"/>
      <c r="S154" s="11"/>
      <c r="T154" s="3"/>
      <c r="U154" s="10"/>
      <c r="V154" s="9"/>
      <c r="W154" s="9"/>
      <c r="X154" s="9"/>
      <c r="Y154" s="9"/>
      <c r="Z154" s="11"/>
      <c r="AA154" s="401"/>
      <c r="AB154" s="400"/>
      <c r="AC154" s="9"/>
      <c r="AD154" s="9"/>
      <c r="AE154" s="9"/>
      <c r="AF154" s="9"/>
      <c r="AG154" s="9"/>
      <c r="AH154" s="9"/>
      <c r="AI154" s="1"/>
      <c r="AJ154" s="1"/>
      <c r="AK154" s="1"/>
    </row>
    <row r="155" spans="1:37" ht="75">
      <c r="A155" s="5">
        <f t="shared" si="0"/>
        <v>153</v>
      </c>
      <c r="B155" s="41" t="s">
        <v>35</v>
      </c>
      <c r="C155" s="47" t="s">
        <v>453</v>
      </c>
      <c r="D155" s="48"/>
      <c r="E155" s="48" t="s">
        <v>454</v>
      </c>
      <c r="F155" s="6">
        <v>2015</v>
      </c>
      <c r="G155" s="6"/>
      <c r="H155" s="48" t="s">
        <v>455</v>
      </c>
      <c r="I155" s="9"/>
      <c r="J155" s="9"/>
      <c r="K155" s="10"/>
      <c r="L155" s="9"/>
      <c r="M155" s="9"/>
      <c r="N155" s="9"/>
      <c r="O155" s="361"/>
      <c r="P155" s="5"/>
      <c r="Q155" s="11"/>
      <c r="R155" s="11"/>
      <c r="S155" s="11"/>
      <c r="T155" s="3"/>
      <c r="U155" s="10"/>
      <c r="V155" s="9"/>
      <c r="W155" s="9"/>
      <c r="X155" s="9"/>
      <c r="Y155" s="9"/>
      <c r="Z155" s="11"/>
      <c r="AA155" s="401"/>
      <c r="AB155" s="400"/>
      <c r="AC155" s="9"/>
      <c r="AD155" s="9"/>
      <c r="AE155" s="9"/>
      <c r="AF155" s="9"/>
      <c r="AG155" s="9"/>
      <c r="AH155" s="9"/>
      <c r="AI155" s="1"/>
      <c r="AJ155" s="1"/>
      <c r="AK155" s="1"/>
    </row>
    <row r="156" spans="1:37" ht="51">
      <c r="A156" s="5">
        <f t="shared" si="0"/>
        <v>154</v>
      </c>
      <c r="B156" s="41" t="s">
        <v>35</v>
      </c>
      <c r="C156" s="49" t="s">
        <v>456</v>
      </c>
      <c r="D156" s="49"/>
      <c r="E156" s="7" t="s">
        <v>261</v>
      </c>
      <c r="F156" s="6">
        <v>2018</v>
      </c>
      <c r="G156" s="6"/>
      <c r="H156" s="34" t="s">
        <v>89</v>
      </c>
      <c r="I156" s="9"/>
      <c r="J156" s="9"/>
      <c r="K156" s="10"/>
      <c r="L156" s="9"/>
      <c r="M156" s="9"/>
      <c r="N156" s="9"/>
      <c r="O156" s="361"/>
      <c r="P156" s="5"/>
      <c r="Q156" s="11"/>
      <c r="R156" s="11"/>
      <c r="S156" s="11"/>
      <c r="T156" s="3"/>
      <c r="U156" s="10"/>
      <c r="V156" s="9"/>
      <c r="W156" s="9"/>
      <c r="X156" s="9"/>
      <c r="Y156" s="9"/>
      <c r="Z156" s="11"/>
      <c r="AA156" s="401"/>
      <c r="AB156" s="400"/>
      <c r="AC156" s="9"/>
      <c r="AD156" s="9"/>
      <c r="AE156" s="9"/>
      <c r="AF156" s="9"/>
      <c r="AG156" s="9"/>
      <c r="AH156" s="9"/>
      <c r="AI156" s="1"/>
      <c r="AJ156" s="1"/>
      <c r="AK156" s="1"/>
    </row>
    <row r="157" spans="1:37" ht="60">
      <c r="A157" s="5">
        <f t="shared" si="0"/>
        <v>155</v>
      </c>
      <c r="B157" s="41" t="s">
        <v>35</v>
      </c>
      <c r="C157" s="19" t="s">
        <v>457</v>
      </c>
      <c r="D157" s="7"/>
      <c r="E157" s="7" t="s">
        <v>458</v>
      </c>
      <c r="F157" s="6">
        <v>2013</v>
      </c>
      <c r="G157" s="6"/>
      <c r="H157" s="7" t="s">
        <v>443</v>
      </c>
      <c r="I157" s="9"/>
      <c r="J157" s="9"/>
      <c r="K157" s="10"/>
      <c r="L157" s="9"/>
      <c r="M157" s="9"/>
      <c r="N157" s="9"/>
      <c r="O157" s="361"/>
      <c r="P157" s="5"/>
      <c r="Q157" s="11"/>
      <c r="R157" s="11"/>
      <c r="S157" s="11"/>
      <c r="T157" s="3"/>
      <c r="U157" s="10"/>
      <c r="V157" s="9"/>
      <c r="W157" s="9"/>
      <c r="X157" s="9"/>
      <c r="Y157" s="9"/>
      <c r="Z157" s="11"/>
      <c r="AA157" s="401"/>
      <c r="AB157" s="400"/>
      <c r="AC157" s="9"/>
      <c r="AD157" s="9"/>
      <c r="AE157" s="9"/>
      <c r="AF157" s="9"/>
      <c r="AG157" s="9"/>
      <c r="AH157" s="9"/>
      <c r="AI157" s="1"/>
      <c r="AJ157" s="1"/>
      <c r="AK157" s="1"/>
    </row>
    <row r="158" spans="1:37" ht="38.25">
      <c r="A158" s="5">
        <f t="shared" si="0"/>
        <v>156</v>
      </c>
      <c r="B158" s="41" t="s">
        <v>35</v>
      </c>
      <c r="C158" s="7" t="s">
        <v>459</v>
      </c>
      <c r="D158" s="7"/>
      <c r="E158" s="7" t="s">
        <v>460</v>
      </c>
      <c r="F158" s="6">
        <v>2013</v>
      </c>
      <c r="G158" s="6"/>
      <c r="H158" s="7" t="s">
        <v>443</v>
      </c>
      <c r="I158" s="9"/>
      <c r="J158" s="9"/>
      <c r="K158" s="10"/>
      <c r="L158" s="9"/>
      <c r="M158" s="9"/>
      <c r="N158" s="9"/>
      <c r="O158" s="361"/>
      <c r="P158" s="5"/>
      <c r="Q158" s="11"/>
      <c r="R158" s="11"/>
      <c r="S158" s="11"/>
      <c r="T158" s="3"/>
      <c r="U158" s="10"/>
      <c r="V158" s="9"/>
      <c r="W158" s="9"/>
      <c r="X158" s="9"/>
      <c r="Y158" s="9"/>
      <c r="Z158" s="11"/>
      <c r="AA158" s="401"/>
      <c r="AB158" s="400"/>
      <c r="AC158" s="9"/>
      <c r="AD158" s="9"/>
      <c r="AE158" s="9"/>
      <c r="AF158" s="9"/>
      <c r="AG158" s="9"/>
      <c r="AH158" s="9"/>
      <c r="AI158" s="1"/>
      <c r="AJ158" s="1"/>
      <c r="AK158" s="1"/>
    </row>
    <row r="159" spans="1:37" ht="76.5">
      <c r="A159" s="5">
        <f t="shared" si="0"/>
        <v>157</v>
      </c>
      <c r="B159" s="41" t="s">
        <v>35</v>
      </c>
      <c r="C159" s="7" t="s">
        <v>461</v>
      </c>
      <c r="D159" s="7"/>
      <c r="E159" s="7" t="s">
        <v>301</v>
      </c>
      <c r="F159" s="6">
        <v>2014</v>
      </c>
      <c r="G159" s="6"/>
      <c r="H159" s="7" t="s">
        <v>443</v>
      </c>
      <c r="I159" s="9"/>
      <c r="J159" s="9"/>
      <c r="K159" s="10"/>
      <c r="L159" s="9"/>
      <c r="M159" s="9"/>
      <c r="N159" s="9"/>
      <c r="O159" s="361"/>
      <c r="P159" s="5"/>
      <c r="Q159" s="11"/>
      <c r="R159" s="11"/>
      <c r="S159" s="11"/>
      <c r="T159" s="3"/>
      <c r="U159" s="10"/>
      <c r="V159" s="9"/>
      <c r="W159" s="9"/>
      <c r="X159" s="9"/>
      <c r="Y159" s="9"/>
      <c r="Z159" s="11"/>
      <c r="AA159" s="401"/>
      <c r="AB159" s="400"/>
      <c r="AC159" s="9"/>
      <c r="AD159" s="9"/>
      <c r="AE159" s="9"/>
      <c r="AF159" s="9"/>
      <c r="AG159" s="9"/>
      <c r="AH159" s="9"/>
      <c r="AI159" s="1"/>
      <c r="AJ159" s="1"/>
      <c r="AK159" s="1"/>
    </row>
    <row r="160" spans="1:37" ht="25.5">
      <c r="A160" s="5">
        <f t="shared" si="0"/>
        <v>158</v>
      </c>
      <c r="B160" s="41" t="s">
        <v>35</v>
      </c>
      <c r="C160" s="7" t="s">
        <v>462</v>
      </c>
      <c r="D160" s="7"/>
      <c r="E160" s="7" t="s">
        <v>463</v>
      </c>
      <c r="F160" s="6">
        <v>2006</v>
      </c>
      <c r="G160" s="6"/>
      <c r="H160" s="7" t="s">
        <v>464</v>
      </c>
      <c r="I160" s="9"/>
      <c r="J160" s="9"/>
      <c r="K160" s="10"/>
      <c r="L160" s="9"/>
      <c r="M160" s="9"/>
      <c r="N160" s="9"/>
      <c r="O160" s="361"/>
      <c r="P160" s="5"/>
      <c r="Q160" s="11"/>
      <c r="R160" s="11"/>
      <c r="S160" s="11"/>
      <c r="T160" s="3"/>
      <c r="U160" s="10"/>
      <c r="V160" s="9"/>
      <c r="W160" s="9"/>
      <c r="X160" s="9"/>
      <c r="Y160" s="9"/>
      <c r="Z160" s="11"/>
      <c r="AA160" s="401"/>
      <c r="AB160" s="400"/>
      <c r="AC160" s="9"/>
      <c r="AD160" s="9"/>
      <c r="AE160" s="9"/>
      <c r="AF160" s="9"/>
      <c r="AG160" s="9"/>
      <c r="AH160" s="9"/>
      <c r="AI160" s="1"/>
      <c r="AJ160" s="1"/>
      <c r="AK160" s="1"/>
    </row>
    <row r="161" spans="1:37" ht="38.25">
      <c r="A161" s="5">
        <f t="shared" si="0"/>
        <v>159</v>
      </c>
      <c r="B161" s="50" t="s">
        <v>465</v>
      </c>
      <c r="C161" s="7" t="s">
        <v>466</v>
      </c>
      <c r="D161" s="7"/>
      <c r="E161" s="7" t="s">
        <v>467</v>
      </c>
      <c r="F161" s="6">
        <v>2021</v>
      </c>
      <c r="G161" s="6"/>
      <c r="H161" s="7" t="s">
        <v>468</v>
      </c>
      <c r="I161" s="9"/>
      <c r="J161" s="9"/>
      <c r="K161" s="10"/>
      <c r="L161" s="9"/>
      <c r="M161" s="9"/>
      <c r="N161" s="9"/>
      <c r="O161" s="361"/>
      <c r="P161" s="5"/>
      <c r="Q161" s="11"/>
      <c r="R161" s="11"/>
      <c r="S161" s="11"/>
      <c r="T161" s="3"/>
      <c r="U161" s="10"/>
      <c r="V161" s="9"/>
      <c r="W161" s="9"/>
      <c r="X161" s="9"/>
      <c r="Y161" s="9"/>
      <c r="Z161" s="11"/>
      <c r="AA161" s="401"/>
      <c r="AB161" s="400"/>
      <c r="AC161" s="9"/>
      <c r="AD161" s="9"/>
      <c r="AE161" s="9"/>
      <c r="AF161" s="9"/>
      <c r="AG161" s="9"/>
      <c r="AH161" s="9"/>
      <c r="AI161" s="1"/>
      <c r="AJ161" s="1"/>
      <c r="AK161" s="1"/>
    </row>
    <row r="162" spans="1:37" ht="25.5">
      <c r="A162" s="5">
        <f t="shared" si="0"/>
        <v>160</v>
      </c>
      <c r="B162" s="41" t="s">
        <v>35</v>
      </c>
      <c r="C162" s="7" t="s">
        <v>469</v>
      </c>
      <c r="D162" s="7"/>
      <c r="E162" s="7" t="s">
        <v>470</v>
      </c>
      <c r="F162" s="6">
        <v>2006</v>
      </c>
      <c r="G162" s="6"/>
      <c r="H162" s="7" t="s">
        <v>67</v>
      </c>
      <c r="I162" s="9"/>
      <c r="J162" s="9"/>
      <c r="K162" s="10"/>
      <c r="L162" s="9"/>
      <c r="M162" s="9"/>
      <c r="N162" s="9"/>
      <c r="O162" s="361"/>
      <c r="P162" s="5"/>
      <c r="Q162" s="11"/>
      <c r="R162" s="11"/>
      <c r="S162" s="11"/>
      <c r="T162" s="3"/>
      <c r="U162" s="10"/>
      <c r="V162" s="9"/>
      <c r="W162" s="9"/>
      <c r="X162" s="9"/>
      <c r="Y162" s="9"/>
      <c r="Z162" s="11"/>
      <c r="AA162" s="401"/>
      <c r="AB162" s="400"/>
      <c r="AC162" s="9"/>
      <c r="AD162" s="9"/>
      <c r="AE162" s="9"/>
      <c r="AF162" s="9"/>
      <c r="AG162" s="9"/>
      <c r="AH162" s="9"/>
      <c r="AI162" s="1"/>
      <c r="AJ162" s="1"/>
      <c r="AK162" s="1"/>
    </row>
    <row r="163" spans="1:37" ht="38.25">
      <c r="A163" s="5">
        <f t="shared" si="0"/>
        <v>161</v>
      </c>
      <c r="B163" s="41" t="s">
        <v>35</v>
      </c>
      <c r="C163" s="7" t="s">
        <v>471</v>
      </c>
      <c r="D163" s="7"/>
      <c r="E163" s="7" t="s">
        <v>472</v>
      </c>
      <c r="F163" s="6">
        <v>2017</v>
      </c>
      <c r="G163" s="6"/>
      <c r="H163" s="7" t="s">
        <v>164</v>
      </c>
      <c r="I163" s="9"/>
      <c r="J163" s="9"/>
      <c r="K163" s="10"/>
      <c r="L163" s="9"/>
      <c r="M163" s="9"/>
      <c r="N163" s="9"/>
      <c r="O163" s="361"/>
      <c r="P163" s="5"/>
      <c r="Q163" s="11"/>
      <c r="R163" s="11"/>
      <c r="S163" s="11"/>
      <c r="T163" s="3"/>
      <c r="U163" s="10"/>
      <c r="V163" s="9"/>
      <c r="W163" s="9"/>
      <c r="X163" s="9"/>
      <c r="Y163" s="9"/>
      <c r="Z163" s="11"/>
      <c r="AA163" s="401"/>
      <c r="AB163" s="400"/>
      <c r="AC163" s="9"/>
      <c r="AD163" s="9"/>
      <c r="AE163" s="9"/>
      <c r="AF163" s="9"/>
      <c r="AG163" s="9"/>
      <c r="AH163" s="9"/>
      <c r="AI163" s="1"/>
      <c r="AJ163" s="1"/>
      <c r="AK163" s="1"/>
    </row>
    <row r="164" spans="1:37" ht="38.25">
      <c r="A164" s="5">
        <f t="shared" si="0"/>
        <v>162</v>
      </c>
      <c r="B164" s="41" t="s">
        <v>35</v>
      </c>
      <c r="C164" s="7" t="s">
        <v>473</v>
      </c>
      <c r="D164" s="7"/>
      <c r="E164" s="7" t="s">
        <v>474</v>
      </c>
      <c r="F164" s="6">
        <v>2015</v>
      </c>
      <c r="G164" s="6"/>
      <c r="H164" s="7" t="s">
        <v>81</v>
      </c>
      <c r="I164" s="9"/>
      <c r="J164" s="9"/>
      <c r="K164" s="10"/>
      <c r="L164" s="9"/>
      <c r="M164" s="9"/>
      <c r="N164" s="9"/>
      <c r="O164" s="361"/>
      <c r="P164" s="5"/>
      <c r="Q164" s="11"/>
      <c r="R164" s="11"/>
      <c r="S164" s="11"/>
      <c r="T164" s="3"/>
      <c r="U164" s="10"/>
      <c r="V164" s="9"/>
      <c r="W164" s="9"/>
      <c r="X164" s="9"/>
      <c r="Y164" s="9"/>
      <c r="Z164" s="11"/>
      <c r="AA164" s="401"/>
      <c r="AB164" s="400"/>
      <c r="AC164" s="9"/>
      <c r="AD164" s="9"/>
      <c r="AE164" s="9"/>
      <c r="AF164" s="9"/>
      <c r="AG164" s="9"/>
      <c r="AH164" s="9"/>
      <c r="AI164" s="1"/>
      <c r="AJ164" s="1"/>
      <c r="AK164" s="1"/>
    </row>
    <row r="165" spans="1:37" ht="12.75">
      <c r="A165" s="5">
        <f t="shared" si="0"/>
        <v>163</v>
      </c>
      <c r="B165" s="41" t="s">
        <v>35</v>
      </c>
      <c r="C165" s="7" t="s">
        <v>475</v>
      </c>
      <c r="D165" s="7"/>
      <c r="E165" s="7" t="s">
        <v>222</v>
      </c>
      <c r="F165" s="6">
        <v>2000</v>
      </c>
      <c r="G165" s="6"/>
      <c r="H165" s="7" t="s">
        <v>476</v>
      </c>
      <c r="I165" s="9"/>
      <c r="J165" s="9"/>
      <c r="K165" s="10"/>
      <c r="L165" s="9"/>
      <c r="M165" s="9"/>
      <c r="N165" s="9"/>
      <c r="O165" s="361"/>
      <c r="P165" s="5"/>
      <c r="Q165" s="11"/>
      <c r="R165" s="11"/>
      <c r="S165" s="11"/>
      <c r="T165" s="3"/>
      <c r="U165" s="10"/>
      <c r="V165" s="9"/>
      <c r="W165" s="9"/>
      <c r="X165" s="9"/>
      <c r="Y165" s="9"/>
      <c r="Z165" s="11"/>
      <c r="AA165" s="401"/>
      <c r="AB165" s="400"/>
      <c r="AC165" s="9"/>
      <c r="AD165" s="9"/>
      <c r="AE165" s="9"/>
      <c r="AF165" s="9"/>
      <c r="AG165" s="9"/>
      <c r="AH165" s="9"/>
      <c r="AI165" s="1"/>
      <c r="AJ165" s="1"/>
      <c r="AK165" s="1"/>
    </row>
    <row r="166" spans="1:37" ht="38.25">
      <c r="A166" s="5">
        <f t="shared" si="0"/>
        <v>164</v>
      </c>
      <c r="B166" s="41" t="s">
        <v>55</v>
      </c>
      <c r="C166" s="7" t="s">
        <v>477</v>
      </c>
      <c r="D166" s="7"/>
      <c r="E166" s="7" t="s">
        <v>478</v>
      </c>
      <c r="F166" s="6">
        <v>2018</v>
      </c>
      <c r="G166" s="6"/>
      <c r="H166" s="7" t="s">
        <v>479</v>
      </c>
      <c r="I166" s="9"/>
      <c r="J166" s="9"/>
      <c r="K166" s="10"/>
      <c r="L166" s="9"/>
      <c r="M166" s="9"/>
      <c r="N166" s="9"/>
      <c r="O166" s="361"/>
      <c r="P166" s="5"/>
      <c r="Q166" s="11"/>
      <c r="R166" s="11"/>
      <c r="S166" s="11"/>
      <c r="T166" s="3"/>
      <c r="U166" s="10"/>
      <c r="V166" s="9"/>
      <c r="W166" s="9"/>
      <c r="X166" s="9"/>
      <c r="Y166" s="9"/>
      <c r="Z166" s="11"/>
      <c r="AA166" s="401"/>
      <c r="AB166" s="400"/>
      <c r="AC166" s="9"/>
      <c r="AD166" s="9"/>
      <c r="AE166" s="9"/>
      <c r="AF166" s="9"/>
      <c r="AG166" s="9"/>
      <c r="AH166" s="9"/>
      <c r="AI166" s="1"/>
      <c r="AJ166" s="1"/>
      <c r="AK166" s="1"/>
    </row>
    <row r="167" spans="1:37" ht="25.5">
      <c r="A167" s="5">
        <f t="shared" si="0"/>
        <v>165</v>
      </c>
      <c r="B167" s="41" t="s">
        <v>35</v>
      </c>
      <c r="C167" s="7" t="s">
        <v>480</v>
      </c>
      <c r="D167" s="7"/>
      <c r="E167" s="7" t="s">
        <v>481</v>
      </c>
      <c r="F167" s="6">
        <v>2016</v>
      </c>
      <c r="G167" s="6"/>
      <c r="H167" s="7" t="s">
        <v>482</v>
      </c>
      <c r="I167" s="9"/>
      <c r="J167" s="9"/>
      <c r="K167" s="10"/>
      <c r="L167" s="9"/>
      <c r="M167" s="9"/>
      <c r="N167" s="9"/>
      <c r="O167" s="361"/>
      <c r="P167" s="5"/>
      <c r="Q167" s="11"/>
      <c r="R167" s="11"/>
      <c r="S167" s="11"/>
      <c r="T167" s="3"/>
      <c r="U167" s="10"/>
      <c r="V167" s="9"/>
      <c r="W167" s="9"/>
      <c r="X167" s="9"/>
      <c r="Y167" s="9"/>
      <c r="Z167" s="11"/>
      <c r="AA167" s="401"/>
      <c r="AB167" s="400"/>
      <c r="AC167" s="9"/>
      <c r="AD167" s="9"/>
      <c r="AE167" s="9"/>
      <c r="AF167" s="9"/>
      <c r="AG167" s="9"/>
      <c r="AH167" s="9"/>
      <c r="AI167" s="1"/>
      <c r="AJ167" s="1"/>
      <c r="AK167" s="1"/>
    </row>
    <row r="168" spans="1:37" ht="38.25">
      <c r="A168" s="5">
        <f t="shared" si="0"/>
        <v>166</v>
      </c>
      <c r="B168" s="41" t="s">
        <v>35</v>
      </c>
      <c r="C168" s="7" t="s">
        <v>483</v>
      </c>
      <c r="D168" s="7"/>
      <c r="E168" s="7" t="s">
        <v>484</v>
      </c>
      <c r="F168" s="6">
        <v>2015</v>
      </c>
      <c r="G168" s="6"/>
      <c r="H168" s="7" t="s">
        <v>485</v>
      </c>
      <c r="I168" s="9"/>
      <c r="J168" s="9"/>
      <c r="K168" s="10"/>
      <c r="L168" s="9"/>
      <c r="M168" s="9"/>
      <c r="N168" s="9"/>
      <c r="O168" s="361"/>
      <c r="P168" s="5"/>
      <c r="Q168" s="11"/>
      <c r="R168" s="11"/>
      <c r="S168" s="11"/>
      <c r="T168" s="3"/>
      <c r="U168" s="10"/>
      <c r="V168" s="9"/>
      <c r="W168" s="9"/>
      <c r="X168" s="9"/>
      <c r="Y168" s="9"/>
      <c r="Z168" s="11"/>
      <c r="AA168" s="401"/>
      <c r="AB168" s="400"/>
      <c r="AC168" s="9"/>
      <c r="AD168" s="9"/>
      <c r="AE168" s="9"/>
      <c r="AF168" s="9"/>
      <c r="AG168" s="9"/>
      <c r="AH168" s="9"/>
      <c r="AI168" s="1"/>
      <c r="AJ168" s="1"/>
      <c r="AK168" s="1"/>
    </row>
    <row r="169" spans="1:37" ht="63.75">
      <c r="A169" s="5">
        <f t="shared" si="0"/>
        <v>167</v>
      </c>
      <c r="B169" s="41" t="s">
        <v>35</v>
      </c>
      <c r="C169" s="7" t="s">
        <v>486</v>
      </c>
      <c r="D169" s="7"/>
      <c r="E169" s="7" t="s">
        <v>487</v>
      </c>
      <c r="F169" s="6">
        <v>1994</v>
      </c>
      <c r="G169" s="6"/>
      <c r="H169" s="7" t="s">
        <v>488</v>
      </c>
      <c r="I169" s="9"/>
      <c r="J169" s="9"/>
      <c r="K169" s="10"/>
      <c r="L169" s="9"/>
      <c r="M169" s="9"/>
      <c r="N169" s="9"/>
      <c r="O169" s="361"/>
      <c r="P169" s="5"/>
      <c r="Q169" s="11"/>
      <c r="R169" s="11"/>
      <c r="S169" s="11"/>
      <c r="T169" s="3"/>
      <c r="U169" s="10"/>
      <c r="V169" s="9"/>
      <c r="W169" s="9"/>
      <c r="X169" s="9"/>
      <c r="Y169" s="9"/>
      <c r="Z169" s="11"/>
      <c r="AA169" s="401"/>
      <c r="AB169" s="400"/>
      <c r="AC169" s="9"/>
      <c r="AD169" s="9"/>
      <c r="AE169" s="9"/>
      <c r="AF169" s="9"/>
      <c r="AG169" s="9"/>
      <c r="AH169" s="9"/>
      <c r="AI169" s="1"/>
      <c r="AJ169" s="1"/>
      <c r="AK169" s="1"/>
    </row>
    <row r="170" spans="1:37" ht="38.25">
      <c r="A170" s="5">
        <f t="shared" si="0"/>
        <v>168</v>
      </c>
      <c r="B170" s="41" t="s">
        <v>35</v>
      </c>
      <c r="C170" s="7" t="s">
        <v>489</v>
      </c>
      <c r="D170" s="7"/>
      <c r="E170" s="7" t="s">
        <v>490</v>
      </c>
      <c r="F170" s="6">
        <v>2019</v>
      </c>
      <c r="G170" s="6"/>
      <c r="H170" s="7" t="s">
        <v>491</v>
      </c>
      <c r="I170" s="9"/>
      <c r="J170" s="9"/>
      <c r="K170" s="10"/>
      <c r="L170" s="9"/>
      <c r="M170" s="9"/>
      <c r="N170" s="9"/>
      <c r="O170" s="361"/>
      <c r="P170" s="5"/>
      <c r="Q170" s="11"/>
      <c r="R170" s="11"/>
      <c r="S170" s="11"/>
      <c r="T170" s="3"/>
      <c r="U170" s="10"/>
      <c r="V170" s="9"/>
      <c r="W170" s="9"/>
      <c r="X170" s="9"/>
      <c r="Y170" s="9"/>
      <c r="Z170" s="11"/>
      <c r="AA170" s="401"/>
      <c r="AB170" s="400"/>
      <c r="AC170" s="9"/>
      <c r="AD170" s="9"/>
      <c r="AE170" s="9"/>
      <c r="AF170" s="9"/>
      <c r="AG170" s="9"/>
      <c r="AH170" s="9"/>
      <c r="AI170" s="1"/>
      <c r="AJ170" s="1"/>
      <c r="AK170" s="1"/>
    </row>
    <row r="171" spans="1:37" ht="25.5">
      <c r="A171" s="5">
        <f t="shared" si="0"/>
        <v>169</v>
      </c>
      <c r="B171" s="51"/>
      <c r="C171" s="52" t="s">
        <v>480</v>
      </c>
      <c r="D171" s="52"/>
      <c r="E171" s="52" t="s">
        <v>481</v>
      </c>
      <c r="F171" s="52">
        <v>2016</v>
      </c>
      <c r="G171" s="6"/>
      <c r="H171" s="53" t="s">
        <v>482</v>
      </c>
      <c r="I171" s="9"/>
      <c r="J171" s="9"/>
      <c r="K171" s="10"/>
      <c r="L171" s="9"/>
      <c r="M171" s="9"/>
      <c r="N171" s="9"/>
      <c r="O171" s="361"/>
      <c r="P171" s="5"/>
      <c r="Q171" s="11"/>
      <c r="R171" s="11"/>
      <c r="S171" s="11"/>
      <c r="T171" s="3"/>
      <c r="U171" s="10"/>
      <c r="V171" s="9"/>
      <c r="W171" s="9"/>
      <c r="X171" s="9"/>
      <c r="Y171" s="9"/>
      <c r="Z171" s="11"/>
      <c r="AA171" s="401"/>
      <c r="AB171" s="400"/>
      <c r="AC171" s="9"/>
      <c r="AD171" s="9"/>
      <c r="AE171" s="9"/>
      <c r="AF171" s="9"/>
      <c r="AG171" s="9"/>
      <c r="AH171" s="9"/>
      <c r="AI171" s="1"/>
      <c r="AJ171" s="1"/>
      <c r="AK171" s="1"/>
    </row>
    <row r="172" spans="1:37" ht="38.25">
      <c r="A172" s="5">
        <f t="shared" si="0"/>
        <v>170</v>
      </c>
      <c r="B172" s="54"/>
      <c r="C172" s="52" t="s">
        <v>483</v>
      </c>
      <c r="D172" s="52"/>
      <c r="E172" s="52" t="s">
        <v>484</v>
      </c>
      <c r="F172" s="52">
        <v>2015</v>
      </c>
      <c r="G172" s="6"/>
      <c r="H172" s="53"/>
      <c r="I172" s="9"/>
      <c r="J172" s="9"/>
      <c r="K172" s="10"/>
      <c r="L172" s="9"/>
      <c r="M172" s="9"/>
      <c r="N172" s="9"/>
      <c r="O172" s="361"/>
      <c r="P172" s="5"/>
      <c r="Q172" s="11"/>
      <c r="R172" s="11"/>
      <c r="S172" s="11"/>
      <c r="T172" s="3"/>
      <c r="U172" s="10"/>
      <c r="V172" s="9"/>
      <c r="W172" s="9"/>
      <c r="X172" s="9"/>
      <c r="Y172" s="9"/>
      <c r="Z172" s="11"/>
      <c r="AA172" s="401"/>
      <c r="AB172" s="400"/>
      <c r="AC172" s="9"/>
      <c r="AD172" s="9"/>
      <c r="AE172" s="9"/>
      <c r="AF172" s="9"/>
      <c r="AG172" s="9"/>
      <c r="AH172" s="9"/>
      <c r="AI172" s="1"/>
      <c r="AJ172" s="1"/>
      <c r="AK172" s="1"/>
    </row>
    <row r="173" spans="1:37" ht="63.75">
      <c r="A173" s="5">
        <f t="shared" si="0"/>
        <v>171</v>
      </c>
      <c r="B173" s="54"/>
      <c r="C173" s="52" t="s">
        <v>486</v>
      </c>
      <c r="D173" s="52"/>
      <c r="E173" s="52" t="s">
        <v>487</v>
      </c>
      <c r="F173" s="52">
        <v>1994</v>
      </c>
      <c r="G173" s="6"/>
      <c r="H173" s="53" t="s">
        <v>488</v>
      </c>
      <c r="I173" s="9"/>
      <c r="J173" s="9"/>
      <c r="K173" s="10"/>
      <c r="L173" s="9"/>
      <c r="M173" s="9"/>
      <c r="N173" s="9"/>
      <c r="O173" s="361"/>
      <c r="P173" s="5"/>
      <c r="Q173" s="11"/>
      <c r="R173" s="11"/>
      <c r="S173" s="11"/>
      <c r="T173" s="3"/>
      <c r="U173" s="10"/>
      <c r="V173" s="9"/>
      <c r="W173" s="9"/>
      <c r="X173" s="9"/>
      <c r="Y173" s="9"/>
      <c r="Z173" s="11"/>
      <c r="AA173" s="401"/>
      <c r="AB173" s="400"/>
      <c r="AC173" s="9"/>
      <c r="AD173" s="9"/>
      <c r="AE173" s="9"/>
      <c r="AF173" s="9"/>
      <c r="AG173" s="9"/>
      <c r="AH173" s="9"/>
      <c r="AI173" s="1"/>
      <c r="AJ173" s="1"/>
      <c r="AK173" s="1"/>
    </row>
    <row r="174" spans="1:37" ht="38.25">
      <c r="A174" s="5">
        <f t="shared" si="0"/>
        <v>172</v>
      </c>
      <c r="B174" s="54"/>
      <c r="C174" s="52" t="s">
        <v>489</v>
      </c>
      <c r="D174" s="52"/>
      <c r="E174" s="52" t="s">
        <v>490</v>
      </c>
      <c r="F174" s="52">
        <v>2019</v>
      </c>
      <c r="G174" s="6"/>
      <c r="H174" s="53" t="s">
        <v>491</v>
      </c>
      <c r="I174" s="9"/>
      <c r="J174" s="9"/>
      <c r="K174" s="10"/>
      <c r="L174" s="9"/>
      <c r="M174" s="9"/>
      <c r="N174" s="9"/>
      <c r="O174" s="361"/>
      <c r="P174" s="5"/>
      <c r="Q174" s="11"/>
      <c r="R174" s="11"/>
      <c r="S174" s="11"/>
      <c r="T174" s="3"/>
      <c r="U174" s="10"/>
      <c r="V174" s="9"/>
      <c r="W174" s="9"/>
      <c r="X174" s="9"/>
      <c r="Y174" s="9"/>
      <c r="Z174" s="11"/>
      <c r="AA174" s="401"/>
      <c r="AB174" s="400"/>
      <c r="AC174" s="9"/>
      <c r="AD174" s="9"/>
      <c r="AE174" s="9"/>
      <c r="AF174" s="9"/>
      <c r="AG174" s="9"/>
      <c r="AH174" s="9"/>
      <c r="AI174" s="1"/>
      <c r="AJ174" s="1"/>
      <c r="AK174" s="1"/>
    </row>
    <row r="175" spans="1:37" s="447" customFormat="1" ht="14.25">
      <c r="A175" s="436"/>
      <c r="B175" s="437"/>
      <c r="C175" s="55"/>
      <c r="D175" s="55"/>
      <c r="E175" s="55"/>
      <c r="F175" s="55"/>
      <c r="G175" s="438"/>
      <c r="H175" s="56"/>
      <c r="I175" s="439"/>
      <c r="J175" s="439"/>
      <c r="K175" s="440"/>
      <c r="L175" s="439"/>
      <c r="M175" s="439"/>
      <c r="N175" s="439"/>
      <c r="O175" s="441"/>
      <c r="P175" s="436"/>
      <c r="Q175" s="442"/>
      <c r="R175" s="442"/>
      <c r="S175" s="442"/>
      <c r="T175" s="443"/>
      <c r="U175" s="440"/>
      <c r="V175" s="439"/>
      <c r="W175" s="439"/>
      <c r="X175" s="439"/>
      <c r="Y175" s="439"/>
      <c r="Z175" s="442"/>
      <c r="AA175" s="444"/>
      <c r="AB175" s="445"/>
      <c r="AC175" s="439"/>
      <c r="AD175" s="439"/>
      <c r="AE175" s="439"/>
      <c r="AF175" s="439"/>
      <c r="AG175" s="439"/>
      <c r="AH175" s="439"/>
      <c r="AI175" s="446"/>
      <c r="AJ175" s="446"/>
      <c r="AK175" s="446"/>
    </row>
    <row r="176" spans="1:37" ht="14.25">
      <c r="A176" s="5">
        <v>173</v>
      </c>
      <c r="B176" s="54"/>
      <c r="C176" s="57"/>
      <c r="D176" s="57"/>
      <c r="E176" s="57"/>
      <c r="F176" s="57"/>
      <c r="G176" s="6"/>
      <c r="H176" s="53"/>
      <c r="I176" s="9"/>
      <c r="J176" s="9"/>
      <c r="K176" s="10"/>
      <c r="L176" s="9"/>
      <c r="M176" s="9"/>
      <c r="N176" s="9"/>
      <c r="O176" s="361"/>
      <c r="P176" s="5"/>
      <c r="Q176" s="11"/>
      <c r="R176" s="11"/>
      <c r="S176" s="11"/>
      <c r="T176" s="3"/>
      <c r="U176" s="10"/>
      <c r="V176" s="9"/>
      <c r="W176" s="9"/>
      <c r="X176" s="9"/>
      <c r="Y176" s="9"/>
      <c r="Z176" s="11"/>
      <c r="AA176" s="401"/>
      <c r="AB176" s="400"/>
      <c r="AC176" s="9"/>
      <c r="AD176" s="9"/>
      <c r="AE176" s="9"/>
      <c r="AF176" s="9"/>
      <c r="AG176" s="9"/>
      <c r="AH176" s="9"/>
      <c r="AI176" s="1"/>
      <c r="AJ176" s="1"/>
      <c r="AK176" s="1"/>
    </row>
    <row r="177" spans="1:37" ht="14.25">
      <c r="A177" s="5">
        <f t="shared" ref="A177:A183" si="1">A176+1</f>
        <v>174</v>
      </c>
      <c r="B177" s="54"/>
      <c r="C177" s="9"/>
      <c r="D177" s="9"/>
      <c r="E177" s="9"/>
      <c r="F177" s="9"/>
      <c r="G177" s="6"/>
      <c r="H177" s="4"/>
      <c r="I177" s="9"/>
      <c r="J177" s="9"/>
      <c r="K177" s="10"/>
      <c r="L177" s="9"/>
      <c r="M177" s="9"/>
      <c r="N177" s="9"/>
      <c r="O177" s="361"/>
      <c r="P177" s="5"/>
      <c r="Q177" s="11"/>
      <c r="R177" s="11"/>
      <c r="S177" s="11"/>
      <c r="T177" s="3"/>
      <c r="U177" s="10"/>
      <c r="V177" s="9"/>
      <c r="W177" s="9"/>
      <c r="X177" s="9"/>
      <c r="Y177" s="9"/>
      <c r="Z177" s="11"/>
      <c r="AA177" s="401"/>
      <c r="AB177" s="400"/>
      <c r="AC177" s="9"/>
      <c r="AD177" s="9"/>
      <c r="AE177" s="9"/>
      <c r="AF177" s="9"/>
      <c r="AG177" s="9"/>
      <c r="AH177" s="9"/>
      <c r="AI177" s="1"/>
      <c r="AJ177" s="1"/>
      <c r="AK177" s="1"/>
    </row>
    <row r="178" spans="1:37" ht="25.5">
      <c r="A178" s="5">
        <f t="shared" si="1"/>
        <v>175</v>
      </c>
      <c r="B178" s="54"/>
      <c r="C178" s="2" t="s">
        <v>492</v>
      </c>
      <c r="D178" s="9"/>
      <c r="E178" s="9" t="s">
        <v>493</v>
      </c>
      <c r="F178" s="9">
        <v>2023</v>
      </c>
      <c r="G178" s="6"/>
      <c r="H178" s="58" t="s">
        <v>494</v>
      </c>
      <c r="I178" s="9"/>
      <c r="J178" s="9"/>
      <c r="K178" s="10"/>
      <c r="L178" s="9"/>
      <c r="M178" s="9"/>
      <c r="N178" s="9"/>
      <c r="O178" s="361"/>
      <c r="P178" s="5"/>
      <c r="Q178" s="11"/>
      <c r="R178" s="11"/>
      <c r="S178" s="11"/>
      <c r="T178" s="3"/>
      <c r="U178" s="10"/>
      <c r="V178" s="9"/>
      <c r="W178" s="9"/>
      <c r="X178" s="9"/>
      <c r="Y178" s="9"/>
      <c r="Z178" s="11"/>
      <c r="AA178" s="401"/>
      <c r="AB178" s="400"/>
      <c r="AC178" s="9"/>
      <c r="AD178" s="9"/>
      <c r="AE178" s="9"/>
      <c r="AF178" s="9"/>
      <c r="AG178" s="9"/>
      <c r="AH178" s="9"/>
      <c r="AI178" s="1"/>
      <c r="AJ178" s="1"/>
      <c r="AK178" s="1"/>
    </row>
    <row r="179" spans="1:37" ht="14.25">
      <c r="A179" s="5">
        <f t="shared" si="1"/>
        <v>176</v>
      </c>
      <c r="B179" s="54"/>
      <c r="C179" s="3" t="s">
        <v>495</v>
      </c>
      <c r="D179" s="9"/>
      <c r="E179" s="9" t="s">
        <v>490</v>
      </c>
      <c r="F179" s="9">
        <v>2023</v>
      </c>
      <c r="G179" s="6"/>
      <c r="H179" s="4" t="s">
        <v>281</v>
      </c>
      <c r="I179" s="9"/>
      <c r="J179" s="9"/>
      <c r="K179" s="10"/>
      <c r="L179" s="9"/>
      <c r="M179" s="9"/>
      <c r="N179" s="9"/>
      <c r="O179" s="361"/>
      <c r="P179" s="5"/>
      <c r="Q179" s="11"/>
      <c r="R179" s="11"/>
      <c r="S179" s="11"/>
      <c r="T179" s="3"/>
      <c r="U179" s="10"/>
      <c r="V179" s="9"/>
      <c r="W179" s="9"/>
      <c r="X179" s="9"/>
      <c r="Y179" s="9"/>
      <c r="Z179" s="11"/>
      <c r="AA179" s="401"/>
      <c r="AB179" s="400"/>
      <c r="AC179" s="9"/>
      <c r="AD179" s="9"/>
      <c r="AE179" s="9"/>
      <c r="AF179" s="9"/>
      <c r="AG179" s="9"/>
      <c r="AH179" s="9"/>
      <c r="AI179" s="1"/>
      <c r="AJ179" s="1"/>
      <c r="AK179" s="1"/>
    </row>
    <row r="180" spans="1:37" ht="25.5">
      <c r="A180" s="5">
        <f t="shared" si="1"/>
        <v>177</v>
      </c>
      <c r="B180" s="54"/>
      <c r="C180" s="3" t="s">
        <v>496</v>
      </c>
      <c r="D180" s="9"/>
      <c r="E180" s="9" t="s">
        <v>497</v>
      </c>
      <c r="F180" s="9">
        <v>2022</v>
      </c>
      <c r="G180" s="6"/>
      <c r="H180" s="4" t="s">
        <v>498</v>
      </c>
      <c r="I180" s="9"/>
      <c r="J180" s="9"/>
      <c r="K180" s="10"/>
      <c r="L180" s="9"/>
      <c r="M180" s="9"/>
      <c r="N180" s="9"/>
      <c r="O180" s="361"/>
      <c r="P180" s="5"/>
      <c r="Q180" s="11"/>
      <c r="R180" s="11"/>
      <c r="S180" s="11"/>
      <c r="T180" s="3"/>
      <c r="U180" s="10"/>
      <c r="V180" s="9"/>
      <c r="W180" s="9"/>
      <c r="X180" s="9"/>
      <c r="Y180" s="9"/>
      <c r="Z180" s="11"/>
      <c r="AA180" s="401"/>
      <c r="AB180" s="400"/>
      <c r="AC180" s="9"/>
      <c r="AD180" s="9"/>
      <c r="AE180" s="9"/>
      <c r="AF180" s="9"/>
      <c r="AG180" s="9"/>
      <c r="AH180" s="9"/>
      <c r="AI180" s="1"/>
      <c r="AJ180" s="1"/>
      <c r="AK180" s="1"/>
    </row>
    <row r="181" spans="1:37" ht="38.25">
      <c r="A181" s="5">
        <f t="shared" si="1"/>
        <v>178</v>
      </c>
      <c r="B181" s="54"/>
      <c r="C181" s="3" t="s">
        <v>499</v>
      </c>
      <c r="D181" s="9"/>
      <c r="E181" s="9" t="s">
        <v>500</v>
      </c>
      <c r="F181" s="9">
        <v>2023</v>
      </c>
      <c r="G181" s="6"/>
      <c r="H181" s="59" t="s">
        <v>501</v>
      </c>
      <c r="I181" s="9"/>
      <c r="J181" s="9"/>
      <c r="K181" s="10"/>
      <c r="L181" s="9"/>
      <c r="M181" s="9"/>
      <c r="N181" s="9"/>
      <c r="O181" s="361"/>
      <c r="P181" s="5"/>
      <c r="Q181" s="11"/>
      <c r="R181" s="11"/>
      <c r="S181" s="11"/>
      <c r="T181" s="3"/>
      <c r="U181" s="10"/>
      <c r="V181" s="9"/>
      <c r="W181" s="9"/>
      <c r="X181" s="9"/>
      <c r="Y181" s="9"/>
      <c r="Z181" s="11"/>
      <c r="AA181" s="401"/>
      <c r="AB181" s="400"/>
      <c r="AC181" s="9"/>
      <c r="AD181" s="9"/>
      <c r="AE181" s="9"/>
      <c r="AF181" s="9"/>
      <c r="AG181" s="9"/>
      <c r="AH181" s="9"/>
      <c r="AI181" s="1"/>
      <c r="AJ181" s="1"/>
      <c r="AK181" s="1"/>
    </row>
    <row r="182" spans="1:37" ht="38.25">
      <c r="A182" s="5">
        <f t="shared" si="1"/>
        <v>179</v>
      </c>
      <c r="B182" s="54" t="s">
        <v>502</v>
      </c>
      <c r="C182" s="2" t="s">
        <v>503</v>
      </c>
      <c r="D182" s="9"/>
      <c r="E182" s="9" t="s">
        <v>504</v>
      </c>
      <c r="F182" s="9">
        <v>2022</v>
      </c>
      <c r="G182" s="6"/>
      <c r="H182" s="59" t="s">
        <v>505</v>
      </c>
      <c r="I182" s="9"/>
      <c r="J182" s="9" t="s">
        <v>506</v>
      </c>
      <c r="K182" s="10"/>
      <c r="L182" s="9"/>
      <c r="M182" s="9"/>
      <c r="N182" s="9"/>
      <c r="O182" s="9" t="s">
        <v>507</v>
      </c>
      <c r="P182" s="9" t="s">
        <v>508</v>
      </c>
      <c r="Q182" s="9" t="s">
        <v>509</v>
      </c>
      <c r="R182" s="11"/>
      <c r="S182" s="11"/>
      <c r="T182" s="3"/>
      <c r="U182" s="10" t="s">
        <v>31</v>
      </c>
      <c r="V182" s="9" t="s">
        <v>510</v>
      </c>
      <c r="W182" s="9"/>
      <c r="X182" s="9"/>
      <c r="Y182" s="9"/>
      <c r="Z182" s="11"/>
      <c r="AA182" s="401"/>
      <c r="AB182" s="400"/>
      <c r="AC182" s="9"/>
      <c r="AD182" s="9"/>
      <c r="AE182" s="9"/>
      <c r="AF182" s="9"/>
      <c r="AG182" s="9"/>
      <c r="AH182" s="9"/>
      <c r="AI182" s="1"/>
      <c r="AJ182" s="1"/>
      <c r="AK182" s="1"/>
    </row>
    <row r="183" spans="1:37" ht="49.5" customHeight="1">
      <c r="A183" s="5">
        <f t="shared" si="1"/>
        <v>180</v>
      </c>
      <c r="B183" s="54"/>
      <c r="C183" s="3" t="s">
        <v>511</v>
      </c>
      <c r="D183" s="9"/>
      <c r="E183" s="9" t="s">
        <v>512</v>
      </c>
      <c r="F183" s="9">
        <v>2023</v>
      </c>
      <c r="G183" s="6"/>
      <c r="H183" s="4" t="s">
        <v>281</v>
      </c>
      <c r="I183" s="9"/>
      <c r="J183" s="9"/>
      <c r="K183" s="10"/>
      <c r="L183" s="9"/>
      <c r="M183" s="9"/>
      <c r="N183" s="9"/>
      <c r="O183" s="9"/>
      <c r="P183" s="9"/>
      <c r="Q183" s="9"/>
      <c r="R183" s="11"/>
      <c r="S183" s="9"/>
      <c r="T183" s="3"/>
      <c r="U183" s="10"/>
      <c r="V183" s="9"/>
      <c r="W183" s="9"/>
      <c r="X183" s="9"/>
      <c r="Y183" s="9"/>
      <c r="Z183" s="11"/>
      <c r="AA183" s="401"/>
      <c r="AB183" s="400"/>
      <c r="AC183" s="9"/>
      <c r="AD183" s="9"/>
      <c r="AE183" s="9"/>
      <c r="AF183" s="9"/>
      <c r="AG183" s="9"/>
      <c r="AH183" s="9"/>
      <c r="AI183" s="1"/>
      <c r="AJ183" s="1"/>
      <c r="AK183" s="1"/>
    </row>
    <row r="184" spans="1:37" ht="50.25" customHeight="1">
      <c r="A184" s="60">
        <f t="shared" ref="A184:A205" si="2">A183+1</f>
        <v>181</v>
      </c>
      <c r="B184" s="9"/>
      <c r="C184" s="3" t="s">
        <v>513</v>
      </c>
      <c r="D184" s="9"/>
      <c r="E184" s="9" t="s">
        <v>514</v>
      </c>
      <c r="F184" s="9">
        <v>2022</v>
      </c>
      <c r="G184" s="6"/>
      <c r="H184" s="4" t="s">
        <v>515</v>
      </c>
      <c r="I184" s="9"/>
      <c r="J184" s="9"/>
      <c r="K184" s="10"/>
      <c r="L184" s="9"/>
      <c r="M184" s="9"/>
      <c r="N184" s="9"/>
      <c r="O184" s="9"/>
      <c r="P184" s="9"/>
      <c r="Q184" s="9"/>
      <c r="R184" s="11"/>
      <c r="S184" s="9"/>
      <c r="T184" s="3"/>
      <c r="U184" s="10"/>
      <c r="V184" s="9"/>
      <c r="W184" s="9"/>
      <c r="X184" s="9"/>
      <c r="Y184" s="9"/>
      <c r="Z184" s="11"/>
      <c r="AA184" s="401"/>
      <c r="AB184" s="400"/>
      <c r="AC184" s="9"/>
      <c r="AD184" s="9"/>
      <c r="AE184" s="9"/>
      <c r="AF184" s="9"/>
      <c r="AG184" s="9"/>
      <c r="AH184" s="9"/>
      <c r="AI184" s="1"/>
      <c r="AJ184" s="1"/>
      <c r="AK184" s="1"/>
    </row>
    <row r="185" spans="1:37" ht="51.75" customHeight="1">
      <c r="A185" s="60">
        <f t="shared" si="2"/>
        <v>182</v>
      </c>
      <c r="B185" s="9"/>
      <c r="C185" s="3" t="s">
        <v>516</v>
      </c>
      <c r="D185" s="9"/>
      <c r="E185" s="9" t="s">
        <v>512</v>
      </c>
      <c r="F185" s="9">
        <v>2024</v>
      </c>
      <c r="G185" s="6"/>
      <c r="H185" s="4" t="s">
        <v>517</v>
      </c>
      <c r="I185" s="9"/>
      <c r="J185" s="9"/>
      <c r="K185" s="10"/>
      <c r="L185" s="9"/>
      <c r="M185" s="9"/>
      <c r="N185" s="9"/>
      <c r="O185" s="9"/>
      <c r="P185" s="9"/>
      <c r="Q185" s="9"/>
      <c r="R185" s="11"/>
      <c r="S185" s="9"/>
      <c r="T185" s="3"/>
      <c r="U185" s="10"/>
      <c r="V185" s="9"/>
      <c r="W185" s="9"/>
      <c r="X185" s="9"/>
      <c r="Y185" s="9"/>
      <c r="Z185" s="11"/>
      <c r="AA185" s="401"/>
      <c r="AB185" s="400"/>
      <c r="AC185" s="9"/>
      <c r="AD185" s="9"/>
      <c r="AE185" s="9"/>
      <c r="AF185" s="9"/>
      <c r="AG185" s="9"/>
      <c r="AH185" s="9"/>
      <c r="AI185" s="1"/>
      <c r="AJ185" s="1"/>
      <c r="AK185" s="1"/>
    </row>
    <row r="186" spans="1:37" ht="38.25" customHeight="1">
      <c r="A186" s="60">
        <f t="shared" si="2"/>
        <v>183</v>
      </c>
      <c r="B186" s="9"/>
      <c r="C186" s="3" t="s">
        <v>518</v>
      </c>
      <c r="D186" s="9"/>
      <c r="E186" s="9" t="s">
        <v>512</v>
      </c>
      <c r="F186" s="9">
        <v>2022</v>
      </c>
      <c r="G186" s="6"/>
      <c r="H186" s="4" t="s">
        <v>519</v>
      </c>
      <c r="I186" s="9"/>
      <c r="J186" s="9"/>
      <c r="K186" s="10"/>
      <c r="L186" s="9"/>
      <c r="M186" s="9"/>
      <c r="N186" s="9"/>
      <c r="O186" s="9"/>
      <c r="P186" s="9"/>
      <c r="Q186" s="9"/>
      <c r="R186" s="11"/>
      <c r="S186" s="9"/>
      <c r="T186" s="3"/>
      <c r="U186" s="10"/>
      <c r="V186" s="9"/>
      <c r="W186" s="9"/>
      <c r="X186" s="9"/>
      <c r="Y186" s="9"/>
      <c r="Z186" s="11"/>
      <c r="AA186" s="401"/>
      <c r="AB186" s="400"/>
      <c r="AC186" s="9"/>
      <c r="AD186" s="9"/>
      <c r="AE186" s="9"/>
      <c r="AF186" s="9"/>
      <c r="AG186" s="9"/>
      <c r="AH186" s="9"/>
      <c r="AI186" s="1"/>
      <c r="AJ186" s="1"/>
      <c r="AK186" s="1"/>
    </row>
    <row r="187" spans="1:37" ht="54" customHeight="1">
      <c r="A187" s="60">
        <f t="shared" si="2"/>
        <v>184</v>
      </c>
      <c r="B187" s="9"/>
      <c r="C187" s="3" t="s">
        <v>520</v>
      </c>
      <c r="D187" s="9"/>
      <c r="E187" s="9" t="s">
        <v>521</v>
      </c>
      <c r="F187" s="9">
        <v>2022</v>
      </c>
      <c r="G187" s="6"/>
      <c r="H187" s="4" t="s">
        <v>522</v>
      </c>
      <c r="I187" s="9" t="s">
        <v>523</v>
      </c>
      <c r="J187" s="9" t="s">
        <v>524</v>
      </c>
      <c r="K187" s="10" t="s">
        <v>29</v>
      </c>
      <c r="L187" s="9"/>
      <c r="M187" s="9"/>
      <c r="N187" s="9"/>
      <c r="O187" s="9" t="s">
        <v>525</v>
      </c>
      <c r="P187" s="9"/>
      <c r="Q187" s="9"/>
      <c r="R187" s="11"/>
      <c r="S187" s="9"/>
      <c r="T187" s="3"/>
      <c r="U187" s="10"/>
      <c r="V187" s="9"/>
      <c r="W187" s="9"/>
      <c r="X187" s="9"/>
      <c r="Y187" s="9"/>
      <c r="Z187" s="11"/>
      <c r="AA187" s="401"/>
      <c r="AB187" s="400"/>
      <c r="AC187" s="9"/>
      <c r="AD187" s="9"/>
      <c r="AE187" s="9"/>
      <c r="AF187" s="9"/>
      <c r="AG187" s="9"/>
      <c r="AH187" s="9"/>
      <c r="AI187" s="1"/>
      <c r="AJ187" s="1"/>
      <c r="AK187" s="1"/>
    </row>
    <row r="188" spans="1:37" ht="65.25" customHeight="1">
      <c r="A188" s="60">
        <f t="shared" si="2"/>
        <v>185</v>
      </c>
      <c r="B188" s="9" t="s">
        <v>526</v>
      </c>
      <c r="C188" s="61" t="s">
        <v>527</v>
      </c>
      <c r="D188" s="9"/>
      <c r="E188" s="9" t="s">
        <v>528</v>
      </c>
      <c r="F188" s="9">
        <v>2023</v>
      </c>
      <c r="G188" s="6"/>
      <c r="H188" s="4" t="s">
        <v>529</v>
      </c>
      <c r="I188" s="9" t="s">
        <v>530</v>
      </c>
      <c r="J188" s="9" t="s">
        <v>531</v>
      </c>
      <c r="K188" s="10" t="s">
        <v>29</v>
      </c>
      <c r="L188" s="9"/>
      <c r="M188" s="9"/>
      <c r="N188" s="9"/>
      <c r="O188" s="9" t="s">
        <v>532</v>
      </c>
      <c r="P188" s="9" t="s">
        <v>533</v>
      </c>
      <c r="Q188" s="9"/>
      <c r="R188" s="11"/>
      <c r="S188" s="9" t="s">
        <v>534</v>
      </c>
      <c r="T188" s="3"/>
      <c r="U188" s="10" t="s">
        <v>31</v>
      </c>
      <c r="V188" s="9" t="s">
        <v>32</v>
      </c>
      <c r="W188" s="9"/>
      <c r="X188" s="9" t="s">
        <v>535</v>
      </c>
      <c r="Y188" s="9" t="s">
        <v>4350</v>
      </c>
      <c r="Z188" s="11"/>
      <c r="AA188" s="401"/>
      <c r="AB188" s="402" t="s">
        <v>537</v>
      </c>
      <c r="AC188" s="9"/>
      <c r="AD188" s="9"/>
      <c r="AE188" s="9"/>
      <c r="AF188" s="9"/>
      <c r="AG188" s="9"/>
      <c r="AH188" s="9"/>
      <c r="AI188" s="1"/>
      <c r="AJ188" s="1"/>
      <c r="AK188" s="1"/>
    </row>
    <row r="189" spans="1:37" ht="63.75">
      <c r="A189" s="60">
        <f t="shared" si="2"/>
        <v>186</v>
      </c>
      <c r="B189" s="9" t="s">
        <v>538</v>
      </c>
      <c r="C189" s="2" t="s">
        <v>539</v>
      </c>
      <c r="D189" s="9"/>
      <c r="E189" s="9" t="s">
        <v>540</v>
      </c>
      <c r="F189" s="9">
        <v>2022</v>
      </c>
      <c r="G189" s="6"/>
      <c r="H189" s="4" t="s">
        <v>60</v>
      </c>
      <c r="I189" s="9"/>
      <c r="J189" s="9"/>
      <c r="K189" s="10"/>
      <c r="L189" s="9"/>
      <c r="M189" s="9"/>
      <c r="N189" s="9"/>
      <c r="O189" s="9"/>
      <c r="P189" s="9"/>
      <c r="Q189" s="9"/>
      <c r="R189" s="11"/>
      <c r="S189" s="9"/>
      <c r="T189" s="3"/>
      <c r="U189" s="10"/>
      <c r="V189" s="9"/>
      <c r="W189" s="9"/>
      <c r="X189" s="9"/>
      <c r="Y189" s="9"/>
      <c r="Z189" s="11"/>
      <c r="AA189" s="401"/>
      <c r="AB189" s="400"/>
      <c r="AC189" s="9"/>
      <c r="AD189" s="9"/>
      <c r="AE189" s="9"/>
      <c r="AF189" s="9"/>
      <c r="AG189" s="9"/>
      <c r="AH189" s="9"/>
      <c r="AI189" s="1"/>
      <c r="AJ189" s="1"/>
      <c r="AK189" s="1"/>
    </row>
    <row r="190" spans="1:37" ht="51">
      <c r="A190" s="60">
        <f t="shared" si="2"/>
        <v>187</v>
      </c>
      <c r="B190" s="9"/>
      <c r="C190" s="3" t="s">
        <v>541</v>
      </c>
      <c r="D190" s="9"/>
      <c r="E190" s="9" t="s">
        <v>542</v>
      </c>
      <c r="F190" s="9">
        <v>2019</v>
      </c>
      <c r="G190" s="6"/>
      <c r="H190" s="4" t="s">
        <v>543</v>
      </c>
      <c r="I190" s="9"/>
      <c r="J190" s="9"/>
      <c r="K190" s="10"/>
      <c r="L190" s="9"/>
      <c r="M190" s="9"/>
      <c r="N190" s="9"/>
      <c r="O190" s="9"/>
      <c r="P190" s="9"/>
      <c r="Q190" s="9"/>
      <c r="R190" s="11"/>
      <c r="S190" s="9"/>
      <c r="T190" s="3"/>
      <c r="U190" s="10"/>
      <c r="V190" s="9"/>
      <c r="W190" s="9"/>
      <c r="X190" s="9"/>
      <c r="Y190" s="9"/>
      <c r="Z190" s="11"/>
      <c r="AA190" s="401"/>
      <c r="AB190" s="400"/>
      <c r="AC190" s="9"/>
      <c r="AD190" s="9"/>
      <c r="AE190" s="9"/>
      <c r="AF190" s="9"/>
      <c r="AG190" s="9"/>
      <c r="AH190" s="9"/>
      <c r="AI190" s="1"/>
      <c r="AJ190" s="1"/>
      <c r="AK190" s="1"/>
    </row>
    <row r="191" spans="1:37" ht="25.5">
      <c r="A191" s="60">
        <f t="shared" si="2"/>
        <v>188</v>
      </c>
      <c r="B191" s="9" t="s">
        <v>502</v>
      </c>
      <c r="C191" s="3" t="s">
        <v>544</v>
      </c>
      <c r="D191" s="9"/>
      <c r="E191" s="9" t="s">
        <v>545</v>
      </c>
      <c r="F191" s="9">
        <v>2022</v>
      </c>
      <c r="G191" s="6"/>
      <c r="H191" s="4"/>
      <c r="I191" s="9"/>
      <c r="J191" s="9"/>
      <c r="K191" s="10"/>
      <c r="L191" s="9"/>
      <c r="M191" s="9"/>
      <c r="N191" s="9"/>
      <c r="O191" s="9" t="s">
        <v>507</v>
      </c>
      <c r="P191" s="9"/>
      <c r="Q191" s="9"/>
      <c r="R191" s="11"/>
      <c r="S191" s="9"/>
      <c r="T191" s="3"/>
      <c r="U191" s="10"/>
      <c r="V191" s="9"/>
      <c r="W191" s="9"/>
      <c r="X191" s="9"/>
      <c r="Y191" s="9"/>
      <c r="Z191" s="11"/>
      <c r="AA191" s="401"/>
      <c r="AB191" s="400"/>
      <c r="AC191" s="9"/>
      <c r="AD191" s="9"/>
      <c r="AE191" s="9"/>
      <c r="AF191" s="9"/>
      <c r="AG191" s="9"/>
      <c r="AH191" s="9"/>
      <c r="AI191" s="1"/>
      <c r="AJ191" s="1"/>
      <c r="AK191" s="1"/>
    </row>
    <row r="192" spans="1:37" ht="38.25">
      <c r="A192" s="60">
        <f t="shared" si="2"/>
        <v>189</v>
      </c>
      <c r="B192" s="9"/>
      <c r="C192" s="3" t="s">
        <v>546</v>
      </c>
      <c r="D192" s="9"/>
      <c r="E192" s="9" t="s">
        <v>547</v>
      </c>
      <c r="F192" s="9">
        <v>2022</v>
      </c>
      <c r="G192" s="6"/>
      <c r="H192" s="4"/>
      <c r="I192" s="9"/>
      <c r="J192" s="9"/>
      <c r="K192" s="10"/>
      <c r="L192" s="9"/>
      <c r="M192" s="9"/>
      <c r="N192" s="9"/>
      <c r="O192" s="9"/>
      <c r="P192" s="9"/>
      <c r="Q192" s="9"/>
      <c r="R192" s="11"/>
      <c r="S192" s="9"/>
      <c r="T192" s="3"/>
      <c r="U192" s="10"/>
      <c r="V192" s="9"/>
      <c r="W192" s="9"/>
      <c r="X192" s="9"/>
      <c r="Y192" s="9"/>
      <c r="Z192" s="11"/>
      <c r="AA192" s="401"/>
      <c r="AB192" s="400"/>
      <c r="AC192" s="9"/>
      <c r="AD192" s="9"/>
      <c r="AE192" s="9"/>
      <c r="AF192" s="9"/>
      <c r="AG192" s="9"/>
      <c r="AH192" s="9"/>
      <c r="AI192" s="1"/>
      <c r="AJ192" s="1"/>
      <c r="AK192" s="1"/>
    </row>
    <row r="193" spans="1:37" ht="32.25" customHeight="1">
      <c r="A193" s="60">
        <f t="shared" si="2"/>
        <v>190</v>
      </c>
      <c r="B193" s="9"/>
      <c r="C193" s="3" t="s">
        <v>548</v>
      </c>
      <c r="D193" s="9"/>
      <c r="E193" s="9" t="s">
        <v>521</v>
      </c>
      <c r="F193" s="9">
        <v>2022</v>
      </c>
      <c r="G193" s="6"/>
      <c r="H193" s="4"/>
      <c r="I193" s="9"/>
      <c r="J193" s="9"/>
      <c r="K193" s="10"/>
      <c r="L193" s="9"/>
      <c r="M193" s="9"/>
      <c r="N193" s="9"/>
      <c r="O193" s="9"/>
      <c r="P193" s="9"/>
      <c r="Q193" s="9"/>
      <c r="R193" s="11"/>
      <c r="S193" s="9"/>
      <c r="T193" s="3"/>
      <c r="U193" s="10"/>
      <c r="V193" s="9"/>
      <c r="W193" s="9"/>
      <c r="X193" s="9"/>
      <c r="Y193" s="9"/>
      <c r="Z193" s="11"/>
      <c r="AA193" s="401"/>
      <c r="AB193" s="400"/>
      <c r="AC193" s="9"/>
      <c r="AD193" s="9"/>
      <c r="AE193" s="9"/>
      <c r="AF193" s="9"/>
      <c r="AG193" s="9"/>
      <c r="AH193" s="9"/>
      <c r="AI193" s="1"/>
      <c r="AJ193" s="1"/>
      <c r="AK193" s="1"/>
    </row>
    <row r="194" spans="1:37" ht="12.75">
      <c r="A194" s="60">
        <f t="shared" si="2"/>
        <v>191</v>
      </c>
      <c r="B194" s="9"/>
      <c r="C194" s="3"/>
      <c r="D194" s="9"/>
      <c r="E194" s="9"/>
      <c r="F194" s="9"/>
      <c r="G194" s="6"/>
      <c r="H194" s="4"/>
      <c r="I194" s="9"/>
      <c r="J194" s="9"/>
      <c r="K194" s="10"/>
      <c r="L194" s="9"/>
      <c r="M194" s="9"/>
      <c r="N194" s="9"/>
      <c r="O194" s="9"/>
      <c r="P194" s="9"/>
      <c r="Q194" s="9"/>
      <c r="R194" s="11"/>
      <c r="S194" s="9"/>
      <c r="T194" s="3"/>
      <c r="U194" s="10"/>
      <c r="V194" s="9"/>
      <c r="W194" s="9"/>
      <c r="X194" s="9"/>
      <c r="Y194" s="9"/>
      <c r="Z194" s="11"/>
      <c r="AA194" s="401"/>
      <c r="AB194" s="400"/>
      <c r="AC194" s="9"/>
      <c r="AD194" s="9"/>
      <c r="AE194" s="9"/>
      <c r="AF194" s="9"/>
      <c r="AG194" s="9"/>
      <c r="AH194" s="9"/>
      <c r="AI194" s="1"/>
      <c r="AJ194" s="1"/>
      <c r="AK194" s="1"/>
    </row>
    <row r="195" spans="1:37" ht="12.75">
      <c r="A195" s="60">
        <f t="shared" si="2"/>
        <v>192</v>
      </c>
      <c r="B195" s="9"/>
      <c r="C195" s="9"/>
      <c r="D195" s="9"/>
      <c r="E195" s="9"/>
      <c r="F195" s="9"/>
      <c r="G195" s="6"/>
      <c r="H195" s="4"/>
      <c r="I195" s="9"/>
      <c r="J195" s="9"/>
      <c r="K195" s="10"/>
      <c r="L195" s="9"/>
      <c r="M195" s="9"/>
      <c r="N195" s="9"/>
      <c r="O195" s="9"/>
      <c r="P195" s="9"/>
      <c r="Q195" s="9"/>
      <c r="R195" s="11"/>
      <c r="S195" s="9"/>
      <c r="T195" s="3"/>
      <c r="U195" s="10"/>
      <c r="V195" s="9"/>
      <c r="W195" s="9"/>
      <c r="X195" s="9"/>
      <c r="Y195" s="9"/>
      <c r="Z195" s="11"/>
      <c r="AA195" s="401"/>
      <c r="AB195" s="400"/>
      <c r="AC195" s="9"/>
      <c r="AD195" s="9"/>
      <c r="AE195" s="9"/>
      <c r="AF195" s="9"/>
      <c r="AG195" s="9"/>
      <c r="AH195" s="9"/>
      <c r="AI195" s="1"/>
      <c r="AJ195" s="1"/>
      <c r="AK195" s="1"/>
    </row>
    <row r="196" spans="1:37" ht="12.75">
      <c r="A196" s="60">
        <f t="shared" si="2"/>
        <v>193</v>
      </c>
      <c r="B196" s="9"/>
      <c r="C196" s="9"/>
      <c r="D196" s="9"/>
      <c r="E196" s="9"/>
      <c r="F196" s="9"/>
      <c r="G196" s="6"/>
      <c r="H196" s="4"/>
      <c r="I196" s="9"/>
      <c r="J196" s="9"/>
      <c r="K196" s="10"/>
      <c r="L196" s="9"/>
      <c r="M196" s="9"/>
      <c r="N196" s="9"/>
      <c r="O196" s="9"/>
      <c r="P196" s="9"/>
      <c r="Q196" s="9"/>
      <c r="R196" s="11"/>
      <c r="S196" s="9"/>
      <c r="T196" s="3"/>
      <c r="U196" s="10"/>
      <c r="V196" s="9"/>
      <c r="W196" s="9"/>
      <c r="X196" s="9"/>
      <c r="Y196" s="9"/>
      <c r="Z196" s="11"/>
      <c r="AA196" s="401"/>
      <c r="AB196" s="400"/>
      <c r="AC196" s="9"/>
      <c r="AD196" s="9"/>
      <c r="AE196" s="9"/>
      <c r="AF196" s="9"/>
      <c r="AG196" s="9"/>
      <c r="AH196" s="9"/>
      <c r="AI196" s="1"/>
      <c r="AJ196" s="1"/>
      <c r="AK196" s="1"/>
    </row>
    <row r="197" spans="1:37" ht="12.75">
      <c r="A197" s="60">
        <f t="shared" si="2"/>
        <v>194</v>
      </c>
      <c r="B197" s="9"/>
      <c r="C197" s="9"/>
      <c r="D197" s="9"/>
      <c r="E197" s="9"/>
      <c r="F197" s="9"/>
      <c r="G197" s="6"/>
      <c r="H197" s="4"/>
      <c r="I197" s="9"/>
      <c r="J197" s="9"/>
      <c r="K197" s="10"/>
      <c r="L197" s="9"/>
      <c r="M197" s="9"/>
      <c r="N197" s="9"/>
      <c r="O197" s="9"/>
      <c r="P197" s="9"/>
      <c r="Q197" s="9"/>
      <c r="R197" s="11"/>
      <c r="S197" s="9"/>
      <c r="T197" s="3"/>
      <c r="U197" s="10"/>
      <c r="V197" s="9"/>
      <c r="W197" s="9"/>
      <c r="X197" s="9"/>
      <c r="Y197" s="9"/>
      <c r="Z197" s="11"/>
      <c r="AA197" s="401"/>
      <c r="AB197" s="400"/>
      <c r="AC197" s="9"/>
      <c r="AD197" s="9"/>
      <c r="AE197" s="9"/>
      <c r="AF197" s="9"/>
      <c r="AG197" s="9"/>
      <c r="AH197" s="9"/>
      <c r="AI197" s="1"/>
      <c r="AJ197" s="1"/>
      <c r="AK197" s="1"/>
    </row>
    <row r="198" spans="1:37" ht="12.75">
      <c r="A198" s="60">
        <f t="shared" si="2"/>
        <v>195</v>
      </c>
      <c r="B198" s="9"/>
      <c r="C198" s="9"/>
      <c r="D198" s="9"/>
      <c r="E198" s="9"/>
      <c r="F198" s="9"/>
      <c r="G198" s="6"/>
      <c r="H198" s="4"/>
      <c r="I198" s="9"/>
      <c r="J198" s="9"/>
      <c r="K198" s="10"/>
      <c r="L198" s="9"/>
      <c r="M198" s="9"/>
      <c r="N198" s="9"/>
      <c r="O198" s="9"/>
      <c r="P198" s="9"/>
      <c r="Q198" s="9"/>
      <c r="R198" s="11"/>
      <c r="S198" s="9"/>
      <c r="T198" s="3"/>
      <c r="U198" s="10"/>
      <c r="V198" s="9"/>
      <c r="W198" s="9"/>
      <c r="X198" s="9"/>
      <c r="Y198" s="9"/>
      <c r="Z198" s="11"/>
      <c r="AA198" s="401"/>
      <c r="AB198" s="400"/>
      <c r="AC198" s="9"/>
      <c r="AD198" s="9"/>
      <c r="AE198" s="9"/>
      <c r="AF198" s="9"/>
      <c r="AG198" s="9"/>
      <c r="AH198" s="9"/>
      <c r="AI198" s="1"/>
      <c r="AJ198" s="1"/>
      <c r="AK198" s="1"/>
    </row>
    <row r="199" spans="1:37" ht="12.75">
      <c r="A199" s="60">
        <f t="shared" si="2"/>
        <v>196</v>
      </c>
      <c r="B199" s="9"/>
      <c r="C199" s="9"/>
      <c r="D199" s="9"/>
      <c r="E199" s="9"/>
      <c r="F199" s="9"/>
      <c r="G199" s="6"/>
      <c r="H199" s="4"/>
      <c r="I199" s="9"/>
      <c r="J199" s="9"/>
      <c r="K199" s="10"/>
      <c r="L199" s="9"/>
      <c r="M199" s="9"/>
      <c r="N199" s="9"/>
      <c r="O199" s="9"/>
      <c r="P199" s="9"/>
      <c r="Q199" s="9"/>
      <c r="R199" s="11"/>
      <c r="S199" s="9"/>
      <c r="T199" s="3"/>
      <c r="U199" s="10"/>
      <c r="V199" s="9"/>
      <c r="W199" s="9"/>
      <c r="X199" s="9"/>
      <c r="Y199" s="9"/>
      <c r="Z199" s="11"/>
      <c r="AA199" s="401"/>
      <c r="AB199" s="400"/>
      <c r="AC199" s="9"/>
      <c r="AD199" s="9"/>
      <c r="AE199" s="9"/>
      <c r="AF199" s="9"/>
      <c r="AG199" s="9"/>
      <c r="AH199" s="9"/>
      <c r="AI199" s="1"/>
      <c r="AJ199" s="1"/>
      <c r="AK199" s="1"/>
    </row>
    <row r="200" spans="1:37" ht="12.75">
      <c r="A200" s="60">
        <f t="shared" si="2"/>
        <v>197</v>
      </c>
      <c r="B200" s="9"/>
      <c r="C200" s="9"/>
      <c r="D200" s="9"/>
      <c r="E200" s="9"/>
      <c r="F200" s="9"/>
      <c r="G200" s="6"/>
      <c r="H200" s="4"/>
      <c r="I200" s="9"/>
      <c r="J200" s="9"/>
      <c r="K200" s="10"/>
      <c r="L200" s="9"/>
      <c r="M200" s="9"/>
      <c r="N200" s="9"/>
      <c r="O200" s="9"/>
      <c r="P200" s="9"/>
      <c r="Q200" s="9"/>
      <c r="R200" s="11"/>
      <c r="S200" s="9"/>
      <c r="T200" s="3"/>
      <c r="U200" s="10"/>
      <c r="V200" s="9"/>
      <c r="W200" s="9"/>
      <c r="X200" s="9"/>
      <c r="Y200" s="9"/>
      <c r="Z200" s="11"/>
      <c r="AA200" s="401"/>
      <c r="AB200" s="400"/>
      <c r="AC200" s="9"/>
      <c r="AD200" s="9"/>
      <c r="AE200" s="9"/>
      <c r="AF200" s="9"/>
      <c r="AG200" s="9"/>
      <c r="AH200" s="9"/>
      <c r="AI200" s="1"/>
      <c r="AJ200" s="1"/>
      <c r="AK200" s="1"/>
    </row>
    <row r="201" spans="1:37" ht="12.75">
      <c r="A201" s="60">
        <f t="shared" si="2"/>
        <v>198</v>
      </c>
      <c r="B201" s="9"/>
      <c r="C201" s="9"/>
      <c r="D201" s="9"/>
      <c r="E201" s="9"/>
      <c r="F201" s="9"/>
      <c r="G201" s="6"/>
      <c r="H201" s="4"/>
      <c r="I201" s="9"/>
      <c r="J201" s="9"/>
      <c r="K201" s="10"/>
      <c r="L201" s="9"/>
      <c r="M201" s="9"/>
      <c r="N201" s="9"/>
      <c r="O201" s="9"/>
      <c r="P201" s="9"/>
      <c r="Q201" s="9"/>
      <c r="R201" s="11"/>
      <c r="S201" s="9"/>
      <c r="T201" s="3"/>
      <c r="U201" s="10"/>
      <c r="V201" s="9"/>
      <c r="W201" s="9"/>
      <c r="X201" s="9"/>
      <c r="Y201" s="9"/>
      <c r="Z201" s="11"/>
      <c r="AA201" s="401"/>
      <c r="AB201" s="400"/>
      <c r="AC201" s="9"/>
      <c r="AD201" s="9"/>
      <c r="AE201" s="9"/>
      <c r="AF201" s="9"/>
      <c r="AG201" s="9"/>
      <c r="AH201" s="9"/>
      <c r="AI201" s="1"/>
      <c r="AJ201" s="1"/>
      <c r="AK201" s="1"/>
    </row>
    <row r="202" spans="1:37" ht="12.75">
      <c r="A202" s="60">
        <f t="shared" si="2"/>
        <v>199</v>
      </c>
      <c r="B202" s="9"/>
      <c r="C202" s="9"/>
      <c r="D202" s="9"/>
      <c r="E202" s="9"/>
      <c r="F202" s="9"/>
      <c r="G202" s="6"/>
      <c r="H202" s="4"/>
      <c r="I202" s="9"/>
      <c r="J202" s="9"/>
      <c r="K202" s="10"/>
      <c r="L202" s="9"/>
      <c r="M202" s="9"/>
      <c r="N202" s="9"/>
      <c r="O202" s="9"/>
      <c r="P202" s="9"/>
      <c r="Q202" s="9"/>
      <c r="R202" s="11"/>
      <c r="S202" s="9"/>
      <c r="T202" s="3"/>
      <c r="U202" s="10"/>
      <c r="V202" s="9"/>
      <c r="W202" s="9"/>
      <c r="X202" s="9"/>
      <c r="Y202" s="9"/>
      <c r="Z202" s="11"/>
      <c r="AA202" s="401"/>
      <c r="AB202" s="400"/>
      <c r="AC202" s="9"/>
      <c r="AD202" s="9"/>
      <c r="AE202" s="9"/>
      <c r="AF202" s="9"/>
      <c r="AG202" s="9"/>
      <c r="AH202" s="9"/>
      <c r="AI202" s="1"/>
      <c r="AJ202" s="1"/>
      <c r="AK202" s="1"/>
    </row>
    <row r="203" spans="1:37" ht="12.75">
      <c r="A203" s="60">
        <f t="shared" si="2"/>
        <v>200</v>
      </c>
      <c r="B203" s="9"/>
      <c r="C203" s="9"/>
      <c r="D203" s="9"/>
      <c r="E203" s="9"/>
      <c r="F203" s="9"/>
      <c r="G203" s="6"/>
      <c r="H203" s="4"/>
      <c r="I203" s="9"/>
      <c r="J203" s="9"/>
      <c r="K203" s="10"/>
      <c r="L203" s="9"/>
      <c r="M203" s="9"/>
      <c r="N203" s="9"/>
      <c r="O203" s="9"/>
      <c r="P203" s="9"/>
      <c r="Q203" s="9"/>
      <c r="R203" s="11"/>
      <c r="S203" s="9"/>
      <c r="T203" s="3"/>
      <c r="U203" s="10"/>
      <c r="V203" s="9"/>
      <c r="W203" s="9"/>
      <c r="X203" s="9"/>
      <c r="Y203" s="9"/>
      <c r="Z203" s="11"/>
      <c r="AA203" s="401"/>
      <c r="AB203" s="400"/>
      <c r="AC203" s="9"/>
      <c r="AD203" s="9"/>
      <c r="AE203" s="9"/>
      <c r="AF203" s="9"/>
      <c r="AG203" s="9"/>
      <c r="AH203" s="9"/>
      <c r="AI203" s="1"/>
      <c r="AJ203" s="1"/>
      <c r="AK203" s="1"/>
    </row>
    <row r="204" spans="1:37" ht="12.75">
      <c r="A204" s="60">
        <f t="shared" si="2"/>
        <v>201</v>
      </c>
      <c r="B204" s="9"/>
      <c r="C204" s="9"/>
      <c r="D204" s="9"/>
      <c r="E204" s="9"/>
      <c r="F204" s="9"/>
      <c r="G204" s="6"/>
      <c r="H204" s="4"/>
      <c r="I204" s="9"/>
      <c r="J204" s="9"/>
      <c r="K204" s="10"/>
      <c r="L204" s="9"/>
      <c r="M204" s="9"/>
      <c r="N204" s="9"/>
      <c r="O204" s="9"/>
      <c r="P204" s="9"/>
      <c r="Q204" s="9"/>
      <c r="R204" s="11"/>
      <c r="S204" s="9"/>
      <c r="T204" s="3"/>
      <c r="U204" s="10"/>
      <c r="V204" s="9"/>
      <c r="W204" s="9"/>
      <c r="X204" s="9"/>
      <c r="Y204" s="9"/>
      <c r="Z204" s="11"/>
      <c r="AA204" s="401"/>
      <c r="AB204" s="400"/>
      <c r="AC204" s="9"/>
      <c r="AD204" s="9"/>
      <c r="AE204" s="9"/>
      <c r="AF204" s="9"/>
      <c r="AG204" s="9"/>
      <c r="AH204" s="9"/>
      <c r="AI204" s="1"/>
      <c r="AJ204" s="1"/>
      <c r="AK204" s="1"/>
    </row>
    <row r="205" spans="1:37" ht="13.5" thickBot="1">
      <c r="A205" s="60">
        <f t="shared" si="2"/>
        <v>202</v>
      </c>
      <c r="B205" s="9"/>
      <c r="C205" s="9"/>
      <c r="D205" s="9"/>
      <c r="E205" s="9"/>
      <c r="F205" s="9"/>
      <c r="G205" s="6"/>
      <c r="H205" s="4"/>
      <c r="I205" s="9"/>
      <c r="J205" s="9"/>
      <c r="K205" s="10"/>
      <c r="L205" s="9"/>
      <c r="M205" s="9"/>
      <c r="N205" s="9"/>
      <c r="O205" s="9"/>
      <c r="P205" s="9"/>
      <c r="Q205" s="9"/>
      <c r="R205" s="11"/>
      <c r="S205" s="9"/>
      <c r="T205" s="3"/>
      <c r="U205" s="10"/>
      <c r="V205" s="9"/>
      <c r="W205" s="9"/>
      <c r="X205" s="9"/>
      <c r="Y205" s="9"/>
      <c r="Z205" s="11"/>
      <c r="AA205" s="403"/>
      <c r="AB205" s="404"/>
      <c r="AC205" s="9"/>
      <c r="AD205" s="9"/>
      <c r="AE205" s="9"/>
      <c r="AF205" s="9"/>
      <c r="AG205" s="9"/>
      <c r="AH205" s="9"/>
      <c r="AI205" s="1"/>
      <c r="AJ205" s="1"/>
      <c r="AK205" s="1"/>
    </row>
    <row r="206" spans="1:37" ht="12.75">
      <c r="A206" s="60">
        <f>SUBTOTAL(109,Tabla1[ID])</f>
        <v>20503</v>
      </c>
      <c r="B206" s="9">
        <f>SUBTOTAL(109,Tabla1[Revisado])</f>
        <v>0</v>
      </c>
      <c r="C206" s="9">
        <f>SUBTOTAL(109,Tabla1[Titulo])</f>
        <v>0</v>
      </c>
      <c r="D206" s="9">
        <f>SUBTOTAL(109,Tabla1[Abstract])</f>
        <v>0</v>
      </c>
      <c r="E206" s="9">
        <f>SUBTOTAL(109,Tabla1[Autor/es])</f>
        <v>0</v>
      </c>
      <c r="F206" s="9">
        <f>SUBTOTAL(109,Tabla1[Año])</f>
        <v>378522</v>
      </c>
      <c r="G206" s="9">
        <f>SUBTOTAL(109,Tabla1[Document Type])</f>
        <v>0</v>
      </c>
      <c r="H206" s="4">
        <f>SUBTOTAL(109,Tabla1[Revista])</f>
        <v>0</v>
      </c>
      <c r="I206" s="9">
        <f>SUBTOTAL(109,Tabla1[MARCO CONEPTUAL])</f>
        <v>0</v>
      </c>
      <c r="J206" s="9">
        <f>SUBTOTAL(109,Tabla1[FRAMEWORK o  foco?])</f>
        <v>0</v>
      </c>
      <c r="K206" s="10">
        <f>SUBTOTAL(109,Tabla1[NODO])</f>
        <v>0</v>
      </c>
      <c r="L206" s="9">
        <f>SUBTOTAL(109,Tabla1[AREA DE ESTUDIO])</f>
        <v>0</v>
      </c>
      <c r="M206" s="9">
        <f>SUBTOTAL(109,Tabla1[USO DE SUELO])</f>
        <v>0</v>
      </c>
      <c r="N206" s="9">
        <f>SUBTOTAL(109,Tabla1[AREA])</f>
        <v>0</v>
      </c>
      <c r="O206" s="9">
        <f>SUBTOTAL(109,Tabla1[METODOLOGIA])</f>
        <v>0</v>
      </c>
      <c r="P206" s="9">
        <f>SUBTOTAL(109,Tabla1[Social measurements])</f>
        <v>0</v>
      </c>
      <c r="Q206" s="9">
        <f>SUBTOTAL(109,Tabla1[Ecological measurements])</f>
        <v>0</v>
      </c>
      <c r="R206" s="9">
        <f>SUBTOTAL(109,Tabla1[Other measurements])</f>
        <v>0</v>
      </c>
      <c r="S206" s="9">
        <f>SUBTOTAL(109,Tabla1[SP OBJETIVO])</f>
        <v>0</v>
      </c>
      <c r="T206" s="9">
        <f>SUBTOTAL(109,Tabla1[SP obj 2])</f>
        <v>0</v>
      </c>
      <c r="U206" s="10">
        <f>SUBTOTAL(109,Tabla1[ROL PUMA])</f>
        <v>0</v>
      </c>
      <c r="V206" s="9">
        <f>SUBTOTAL(109,Tabla1[PAISES])</f>
        <v>0</v>
      </c>
      <c r="W206" s="9">
        <f>SUBTOTAL(109,Tabla1[Otro Pais])</f>
        <v>0</v>
      </c>
      <c r="X206" s="9">
        <f>SUBTOTAL(109,Tabla1[PROVINCIA/AS])</f>
        <v>0</v>
      </c>
      <c r="Y206" s="9">
        <f>SUBTOTAL(109,Tabla1[REGION])</f>
        <v>0</v>
      </c>
      <c r="Z206" s="9">
        <f>SUBTOTAL(109,Tabla1[Patagonia Region])</f>
        <v>0</v>
      </c>
      <c r="AA206" s="401">
        <f>SUBTOTAL(109,Tabla1[ECORREGION SANTA CRUZ])</f>
        <v>0</v>
      </c>
      <c r="AB206" s="400">
        <f>SUBTOTAL(109,Tabla1[DEPARTAMENTO SANTA CRUZ])</f>
        <v>0</v>
      </c>
      <c r="AC206" s="9"/>
      <c r="AD206" s="9"/>
      <c r="AE206" s="9"/>
      <c r="AF206" s="9"/>
      <c r="AG206" s="9"/>
      <c r="AH206" s="9"/>
      <c r="AI206" s="1"/>
      <c r="AJ206" s="1"/>
      <c r="AK206" s="1"/>
    </row>
    <row r="207" spans="1:37" ht="12.75">
      <c r="A207" s="62"/>
      <c r="B207" s="9"/>
      <c r="C207" s="9"/>
      <c r="D207" s="9"/>
      <c r="E207" s="9"/>
      <c r="F207" s="9"/>
      <c r="G207" s="9"/>
      <c r="H207" s="4"/>
      <c r="I207" s="9"/>
      <c r="J207" s="9"/>
      <c r="K207" s="10"/>
      <c r="L207" s="9"/>
      <c r="M207" s="9"/>
      <c r="N207" s="9"/>
      <c r="O207" s="9"/>
      <c r="P207" s="9"/>
      <c r="Q207" s="9"/>
      <c r="R207" s="9"/>
      <c r="S207" s="9"/>
      <c r="T207" s="9"/>
      <c r="U207" s="10"/>
      <c r="V207" s="9"/>
      <c r="W207" s="9"/>
      <c r="X207" s="9"/>
      <c r="Y207" s="9"/>
      <c r="Z207" s="9"/>
      <c r="AA207" s="10"/>
      <c r="AB207" s="9"/>
      <c r="AC207" s="9"/>
      <c r="AD207" s="9"/>
      <c r="AE207" s="9"/>
      <c r="AF207" s="9"/>
      <c r="AG207" s="9"/>
      <c r="AH207" s="9"/>
      <c r="AI207" s="1"/>
      <c r="AJ207" s="1"/>
      <c r="AK207" s="1"/>
    </row>
    <row r="208" spans="1:37" ht="12.75">
      <c r="A208" s="62"/>
      <c r="B208" s="9"/>
      <c r="C208" s="9"/>
      <c r="D208" s="9"/>
      <c r="E208" s="9"/>
      <c r="F208" s="9"/>
      <c r="G208" s="9"/>
      <c r="H208" s="4"/>
      <c r="I208" s="9"/>
      <c r="J208" s="9"/>
      <c r="K208" s="10"/>
      <c r="L208" s="9"/>
      <c r="M208" s="9"/>
      <c r="N208" s="9"/>
      <c r="O208" s="9"/>
      <c r="P208" s="9"/>
      <c r="Q208" s="9"/>
      <c r="R208" s="9"/>
      <c r="S208" s="9"/>
      <c r="T208" s="9"/>
      <c r="U208" s="10"/>
      <c r="V208" s="9"/>
      <c r="W208" s="9"/>
      <c r="X208" s="9"/>
      <c r="Y208" s="9"/>
      <c r="Z208" s="9"/>
      <c r="AA208" s="10"/>
      <c r="AB208" s="9"/>
      <c r="AC208" s="9"/>
      <c r="AD208" s="9"/>
      <c r="AE208" s="9"/>
      <c r="AF208" s="9"/>
      <c r="AG208" s="9"/>
      <c r="AH208" s="9"/>
      <c r="AI208" s="1"/>
      <c r="AJ208" s="1"/>
      <c r="AK208" s="1"/>
    </row>
    <row r="209" spans="1:37" ht="12.75">
      <c r="A209" s="62"/>
      <c r="B209" s="9"/>
      <c r="C209" s="9"/>
      <c r="D209" s="9"/>
      <c r="E209" s="9"/>
      <c r="F209" s="9"/>
      <c r="G209" s="9"/>
      <c r="H209" s="4"/>
      <c r="I209" s="9"/>
      <c r="J209" s="9"/>
      <c r="K209" s="10"/>
      <c r="L209" s="9"/>
      <c r="M209" s="9"/>
      <c r="N209" s="9"/>
      <c r="O209" s="9"/>
      <c r="P209" s="9"/>
      <c r="Q209" s="9"/>
      <c r="R209" s="9"/>
      <c r="S209" s="9"/>
      <c r="T209" s="9"/>
      <c r="U209" s="10"/>
      <c r="V209" s="9"/>
      <c r="W209" s="9"/>
      <c r="X209" s="9"/>
      <c r="Y209" s="9"/>
      <c r="Z209" s="9"/>
      <c r="AA209" s="10"/>
      <c r="AB209" s="9"/>
      <c r="AC209" s="9"/>
      <c r="AD209" s="9"/>
      <c r="AE209" s="9"/>
      <c r="AF209" s="9"/>
      <c r="AG209" s="9"/>
      <c r="AH209" s="9"/>
      <c r="AI209" s="1"/>
      <c r="AJ209" s="1"/>
      <c r="AK209" s="1"/>
    </row>
    <row r="210" spans="1:37" ht="12.75">
      <c r="A210" s="62"/>
      <c r="B210" s="9"/>
      <c r="C210" s="9"/>
      <c r="D210" s="9"/>
      <c r="E210" s="9"/>
      <c r="F210" s="9"/>
      <c r="G210" s="9"/>
      <c r="H210" s="4"/>
      <c r="I210" s="9"/>
      <c r="J210" s="9"/>
      <c r="K210" s="10"/>
      <c r="L210" s="9"/>
      <c r="M210" s="9"/>
      <c r="N210" s="9"/>
      <c r="O210" s="9"/>
      <c r="P210" s="9"/>
      <c r="Q210" s="9"/>
      <c r="R210" s="9"/>
      <c r="S210" s="9"/>
      <c r="T210" s="9"/>
      <c r="U210" s="10"/>
      <c r="V210" s="9"/>
      <c r="W210" s="9"/>
      <c r="X210" s="9"/>
      <c r="Y210" s="9"/>
      <c r="Z210" s="9"/>
      <c r="AA210" s="10"/>
      <c r="AB210" s="9"/>
      <c r="AC210" s="9"/>
      <c r="AD210" s="9"/>
      <c r="AE210" s="9"/>
      <c r="AF210" s="9"/>
      <c r="AG210" s="9"/>
      <c r="AH210" s="9"/>
      <c r="AI210" s="1"/>
      <c r="AJ210" s="1"/>
      <c r="AK210" s="1"/>
    </row>
    <row r="211" spans="1:37" ht="13.5" thickBot="1">
      <c r="A211" s="63"/>
      <c r="B211" s="64"/>
      <c r="C211" s="64"/>
      <c r="D211" s="64"/>
      <c r="E211" s="64"/>
      <c r="F211" s="64"/>
      <c r="G211" s="64"/>
      <c r="H211" s="65"/>
      <c r="I211" s="64"/>
      <c r="J211" s="64"/>
      <c r="K211" s="66"/>
      <c r="L211" s="64"/>
      <c r="M211" s="64"/>
      <c r="N211" s="64"/>
      <c r="O211" s="64"/>
      <c r="P211" s="64"/>
      <c r="Q211" s="64"/>
      <c r="R211" s="64"/>
      <c r="S211" s="64"/>
      <c r="T211" s="64"/>
      <c r="U211" s="66"/>
      <c r="V211" s="64"/>
      <c r="W211" s="64"/>
      <c r="X211" s="64"/>
      <c r="Y211" s="64"/>
      <c r="Z211" s="64"/>
      <c r="AA211" s="66"/>
      <c r="AB211" s="9"/>
      <c r="AC211" s="9"/>
      <c r="AD211" s="9"/>
      <c r="AE211" s="9"/>
      <c r="AF211" s="9"/>
      <c r="AG211" s="9"/>
      <c r="AH211" s="9"/>
      <c r="AI211" s="1"/>
      <c r="AJ211" s="1"/>
      <c r="AK211" s="1"/>
    </row>
    <row r="212" spans="1:37" ht="12.75">
      <c r="A212" s="9"/>
      <c r="B212" s="9"/>
      <c r="C212" s="9"/>
      <c r="D212" s="9"/>
      <c r="E212" s="9"/>
      <c r="F212" s="9"/>
      <c r="G212" s="9"/>
      <c r="H212" s="3"/>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1"/>
      <c r="AJ212" s="1"/>
      <c r="AK212" s="1"/>
    </row>
    <row r="213" spans="1:37" ht="12.75">
      <c r="A213" s="9"/>
      <c r="B213" s="9"/>
      <c r="C213" s="9"/>
      <c r="D213" s="9"/>
      <c r="E213" s="9"/>
      <c r="F213" s="9"/>
      <c r="G213" s="9"/>
      <c r="H213" s="3"/>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1"/>
      <c r="AJ213" s="1"/>
      <c r="AK213" s="1"/>
    </row>
    <row r="214" spans="1:37" ht="12.75">
      <c r="A214" s="9"/>
      <c r="B214" s="9"/>
      <c r="C214" s="9"/>
      <c r="D214" s="9"/>
      <c r="E214" s="9"/>
      <c r="F214" s="9"/>
      <c r="G214" s="9"/>
      <c r="H214" s="3"/>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1"/>
      <c r="AJ214" s="1"/>
      <c r="AK214" s="1"/>
    </row>
    <row r="215" spans="1:37" ht="12.75">
      <c r="A215" s="9"/>
      <c r="B215" s="9"/>
      <c r="C215" s="9"/>
      <c r="D215" s="9"/>
      <c r="E215" s="9"/>
      <c r="F215" s="9"/>
      <c r="G215" s="9"/>
      <c r="H215" s="3"/>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1"/>
      <c r="AJ215" s="1"/>
      <c r="AK215" s="1"/>
    </row>
    <row r="216" spans="1:37" ht="12.75">
      <c r="A216" s="9"/>
      <c r="B216" s="9"/>
      <c r="C216" s="9"/>
      <c r="D216" s="9"/>
      <c r="E216" s="9"/>
      <c r="F216" s="9"/>
      <c r="G216" s="9"/>
      <c r="H216" s="3"/>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1"/>
      <c r="AJ216" s="1"/>
      <c r="AK216" s="1"/>
    </row>
    <row r="217" spans="1:37" ht="12.75">
      <c r="A217" s="9"/>
      <c r="B217" s="9"/>
      <c r="C217" s="9"/>
      <c r="D217" s="9"/>
      <c r="E217" s="9"/>
      <c r="F217" s="9"/>
      <c r="G217" s="9"/>
      <c r="H217" s="3"/>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1"/>
      <c r="AJ217" s="1"/>
      <c r="AK217" s="1"/>
    </row>
    <row r="218" spans="1:37" ht="12.75">
      <c r="A218" s="9"/>
      <c r="B218" s="9"/>
      <c r="C218" s="9"/>
      <c r="D218" s="9"/>
      <c r="E218" s="9"/>
      <c r="F218" s="9"/>
      <c r="G218" s="9"/>
      <c r="H218" s="3"/>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1"/>
      <c r="AJ218" s="1"/>
      <c r="AK218" s="1"/>
    </row>
    <row r="219" spans="1:37" ht="12.75">
      <c r="A219" s="9"/>
      <c r="B219" s="9"/>
      <c r="C219" s="9"/>
      <c r="D219" s="9"/>
      <c r="E219" s="9"/>
      <c r="F219" s="9"/>
      <c r="G219" s="9"/>
      <c r="H219" s="3"/>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1"/>
      <c r="AJ219" s="1"/>
      <c r="AK219" s="1"/>
    </row>
    <row r="220" spans="1:37" ht="12.75">
      <c r="A220" s="9"/>
      <c r="B220" s="9"/>
      <c r="C220" s="9"/>
      <c r="D220" s="9"/>
      <c r="E220" s="9"/>
      <c r="F220" s="9"/>
      <c r="G220" s="9"/>
      <c r="H220" s="3"/>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1"/>
      <c r="AJ220" s="1"/>
      <c r="AK220" s="1"/>
    </row>
    <row r="221" spans="1:37" ht="12.75">
      <c r="A221" s="9"/>
      <c r="B221" s="9"/>
      <c r="C221" s="9"/>
      <c r="D221" s="9"/>
      <c r="E221" s="9"/>
      <c r="F221" s="9"/>
      <c r="G221" s="9"/>
      <c r="H221" s="3"/>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1"/>
      <c r="AJ221" s="1"/>
      <c r="AK221" s="1"/>
    </row>
    <row r="222" spans="1:37" ht="12.75">
      <c r="A222" s="9"/>
      <c r="B222" s="9"/>
      <c r="C222" s="9"/>
      <c r="D222" s="9"/>
      <c r="E222" s="9"/>
      <c r="F222" s="9"/>
      <c r="G222" s="9"/>
      <c r="H222" s="3"/>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1"/>
      <c r="AJ222" s="1"/>
      <c r="AK222" s="1"/>
    </row>
    <row r="223" spans="1:37" ht="12.75">
      <c r="A223" s="9"/>
      <c r="B223" s="9"/>
      <c r="C223" s="9"/>
      <c r="D223" s="9"/>
      <c r="E223" s="9"/>
      <c r="F223" s="9"/>
      <c r="G223" s="9"/>
      <c r="H223" s="3"/>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1"/>
      <c r="AJ223" s="1"/>
      <c r="AK223" s="1"/>
    </row>
    <row r="224" spans="1:37" ht="12.75">
      <c r="A224" s="9"/>
      <c r="B224" s="9"/>
      <c r="C224" s="9"/>
      <c r="D224" s="9"/>
      <c r="E224" s="9"/>
      <c r="F224" s="9"/>
      <c r="G224" s="9"/>
      <c r="H224" s="3"/>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1"/>
      <c r="AJ224" s="1"/>
      <c r="AK224" s="1"/>
    </row>
    <row r="225" spans="1:37" ht="12.75">
      <c r="A225" s="9"/>
      <c r="B225" s="9"/>
      <c r="C225" s="9"/>
      <c r="D225" s="9"/>
      <c r="E225" s="9"/>
      <c r="F225" s="9"/>
      <c r="G225" s="9"/>
      <c r="H225" s="3"/>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1"/>
      <c r="AJ225" s="1"/>
      <c r="AK225" s="1"/>
    </row>
    <row r="226" spans="1:37" ht="12.75">
      <c r="A226" s="9"/>
      <c r="B226" s="9"/>
      <c r="C226" s="9"/>
      <c r="D226" s="9"/>
      <c r="E226" s="9"/>
      <c r="F226" s="9"/>
      <c r="G226" s="9"/>
      <c r="H226" s="3"/>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1"/>
      <c r="AJ226" s="1"/>
      <c r="AK226" s="1"/>
    </row>
    <row r="227" spans="1:37" ht="12.75">
      <c r="A227" s="9"/>
      <c r="B227" s="9"/>
      <c r="C227" s="9"/>
      <c r="D227" s="9"/>
      <c r="E227" s="9"/>
      <c r="F227" s="9"/>
      <c r="G227" s="9"/>
      <c r="H227" s="3"/>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1"/>
      <c r="AJ227" s="1"/>
      <c r="AK227" s="1"/>
    </row>
    <row r="228" spans="1:37" ht="12.75">
      <c r="A228" s="9"/>
      <c r="B228" s="9"/>
      <c r="C228" s="9"/>
      <c r="D228" s="9"/>
      <c r="E228" s="9"/>
      <c r="F228" s="9"/>
      <c r="G228" s="9"/>
      <c r="H228" s="3"/>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1"/>
      <c r="AJ228" s="1"/>
      <c r="AK228" s="1"/>
    </row>
    <row r="229" spans="1:37" ht="12.75">
      <c r="A229" s="9"/>
      <c r="B229" s="9"/>
      <c r="C229" s="9"/>
      <c r="D229" s="9"/>
      <c r="E229" s="9"/>
      <c r="F229" s="9"/>
      <c r="G229" s="9"/>
      <c r="H229" s="3"/>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1"/>
      <c r="AJ229" s="1"/>
      <c r="AK229" s="1"/>
    </row>
    <row r="230" spans="1:37" ht="12.75">
      <c r="A230" s="9"/>
      <c r="B230" s="9"/>
      <c r="C230" s="9"/>
      <c r="D230" s="9"/>
      <c r="E230" s="9"/>
      <c r="F230" s="9"/>
      <c r="G230" s="9"/>
      <c r="H230" s="3"/>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1"/>
      <c r="AJ230" s="1"/>
      <c r="AK230" s="1"/>
    </row>
    <row r="231" spans="1:37" ht="12.75">
      <c r="A231" s="9"/>
      <c r="B231" s="9"/>
      <c r="C231" s="9"/>
      <c r="D231" s="9"/>
      <c r="E231" s="9"/>
      <c r="F231" s="9"/>
      <c r="G231" s="9"/>
      <c r="H231" s="3"/>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1"/>
      <c r="AJ231" s="1"/>
      <c r="AK231" s="1"/>
    </row>
    <row r="232" spans="1:37" ht="12.75">
      <c r="A232" s="9"/>
      <c r="B232" s="9"/>
      <c r="C232" s="9"/>
      <c r="D232" s="9"/>
      <c r="E232" s="9"/>
      <c r="F232" s="9"/>
      <c r="G232" s="9"/>
      <c r="H232" s="3"/>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1"/>
      <c r="AJ232" s="1"/>
      <c r="AK232" s="1"/>
    </row>
    <row r="233" spans="1:37" ht="12.75">
      <c r="A233" s="9"/>
      <c r="B233" s="9"/>
      <c r="C233" s="9"/>
      <c r="D233" s="9"/>
      <c r="E233" s="9"/>
      <c r="F233" s="9"/>
      <c r="G233" s="9"/>
      <c r="H233" s="3"/>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1"/>
      <c r="AJ233" s="1"/>
      <c r="AK233" s="1"/>
    </row>
    <row r="234" spans="1:37" ht="12.75">
      <c r="A234" s="9"/>
      <c r="B234" s="9"/>
      <c r="C234" s="9"/>
      <c r="D234" s="9"/>
      <c r="E234" s="9"/>
      <c r="F234" s="9"/>
      <c r="G234" s="9"/>
      <c r="H234" s="3"/>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1"/>
      <c r="AJ234" s="1"/>
      <c r="AK234" s="1"/>
    </row>
    <row r="235" spans="1:37" ht="12.75">
      <c r="A235" s="9"/>
      <c r="B235" s="9"/>
      <c r="C235" s="9"/>
      <c r="D235" s="9"/>
      <c r="E235" s="9"/>
      <c r="F235" s="9"/>
      <c r="G235" s="9"/>
      <c r="H235" s="3"/>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1"/>
      <c r="AJ235" s="1"/>
      <c r="AK235" s="1"/>
    </row>
    <row r="236" spans="1:37" ht="12.75">
      <c r="A236" s="9"/>
      <c r="B236" s="9"/>
      <c r="C236" s="9"/>
      <c r="D236" s="9"/>
      <c r="E236" s="9"/>
      <c r="F236" s="9"/>
      <c r="G236" s="9"/>
      <c r="H236" s="3"/>
      <c r="I236" s="9"/>
      <c r="J236" s="9"/>
      <c r="K236" s="9"/>
      <c r="L236" s="9"/>
      <c r="M236" s="9"/>
      <c r="N236" s="9"/>
      <c r="O236" s="9"/>
      <c r="P236" s="9"/>
      <c r="Q236" s="9"/>
      <c r="R236" s="9"/>
      <c r="S236" s="9"/>
      <c r="T236" s="9"/>
      <c r="U236" s="9"/>
      <c r="V236" s="9"/>
      <c r="W236" s="9"/>
      <c r="X236" s="9"/>
      <c r="Y236" s="9"/>
      <c r="Z236" s="9"/>
      <c r="AA236" s="9"/>
      <c r="AB236" s="9"/>
      <c r="AC236" s="9"/>
      <c r="AD236" s="9"/>
      <c r="AE236" s="9"/>
      <c r="AF236" s="9"/>
      <c r="AG236" s="9"/>
      <c r="AH236" s="9"/>
      <c r="AI236" s="1"/>
      <c r="AJ236" s="1"/>
      <c r="AK236" s="1"/>
    </row>
    <row r="237" spans="1:37" ht="12.75">
      <c r="A237" s="9"/>
      <c r="B237" s="9"/>
      <c r="C237" s="9"/>
      <c r="D237" s="9"/>
      <c r="E237" s="9"/>
      <c r="F237" s="9"/>
      <c r="G237" s="9"/>
      <c r="H237" s="3"/>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9"/>
      <c r="AH237" s="9"/>
      <c r="AI237" s="1"/>
      <c r="AJ237" s="1"/>
      <c r="AK237" s="1"/>
    </row>
    <row r="238" spans="1:37" ht="12.75">
      <c r="A238" s="9"/>
      <c r="B238" s="9"/>
      <c r="C238" s="9"/>
      <c r="D238" s="9"/>
      <c r="E238" s="9"/>
      <c r="F238" s="9"/>
      <c r="G238" s="9"/>
      <c r="H238" s="3"/>
      <c r="I238" s="9"/>
      <c r="J238" s="9"/>
      <c r="K238" s="9"/>
      <c r="L238" s="9"/>
      <c r="M238" s="9"/>
      <c r="N238" s="9"/>
      <c r="O238" s="9"/>
      <c r="P238" s="9"/>
      <c r="Q238" s="9"/>
      <c r="R238" s="9"/>
      <c r="S238" s="9"/>
      <c r="T238" s="9"/>
      <c r="U238" s="9"/>
      <c r="V238" s="9"/>
      <c r="W238" s="9"/>
      <c r="X238" s="9"/>
      <c r="Y238" s="9"/>
      <c r="Z238" s="9"/>
      <c r="AA238" s="9"/>
      <c r="AB238" s="9"/>
      <c r="AC238" s="9"/>
      <c r="AD238" s="9"/>
      <c r="AE238" s="9"/>
      <c r="AF238" s="9"/>
      <c r="AG238" s="9"/>
      <c r="AH238" s="9"/>
      <c r="AI238" s="1"/>
      <c r="AJ238" s="1"/>
      <c r="AK238" s="1"/>
    </row>
    <row r="239" spans="1:37" ht="12.75">
      <c r="A239" s="9"/>
      <c r="B239" s="9"/>
      <c r="C239" s="9"/>
      <c r="D239" s="9"/>
      <c r="E239" s="9"/>
      <c r="F239" s="9"/>
      <c r="G239" s="9"/>
      <c r="H239" s="3"/>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9"/>
      <c r="AH239" s="9"/>
      <c r="AI239" s="1"/>
      <c r="AJ239" s="1"/>
      <c r="AK239" s="1"/>
    </row>
    <row r="240" spans="1:37" ht="12.75">
      <c r="A240" s="9"/>
      <c r="B240" s="9"/>
      <c r="C240" s="9"/>
      <c r="D240" s="9"/>
      <c r="E240" s="9"/>
      <c r="F240" s="9"/>
      <c r="G240" s="9"/>
      <c r="H240" s="3"/>
      <c r="I240" s="9"/>
      <c r="J240" s="9"/>
      <c r="K240" s="9"/>
      <c r="L240" s="9"/>
      <c r="M240" s="9"/>
      <c r="N240" s="9"/>
      <c r="O240" s="9"/>
      <c r="P240" s="9"/>
      <c r="Q240" s="9"/>
      <c r="R240" s="9"/>
      <c r="S240" s="9"/>
      <c r="T240" s="9"/>
      <c r="U240" s="9"/>
      <c r="V240" s="9"/>
      <c r="W240" s="9"/>
      <c r="X240" s="9"/>
      <c r="Y240" s="9"/>
      <c r="Z240" s="9"/>
      <c r="AA240" s="9"/>
      <c r="AB240" s="9"/>
      <c r="AC240" s="9"/>
      <c r="AD240" s="9"/>
      <c r="AE240" s="9"/>
      <c r="AF240" s="9"/>
      <c r="AG240" s="9"/>
      <c r="AH240" s="9"/>
      <c r="AI240" s="1"/>
      <c r="AJ240" s="1"/>
      <c r="AK240" s="1"/>
    </row>
    <row r="241" spans="1:37" ht="12.75">
      <c r="A241" s="9"/>
      <c r="B241" s="9"/>
      <c r="C241" s="9"/>
      <c r="D241" s="9"/>
      <c r="E241" s="9"/>
      <c r="F241" s="9"/>
      <c r="G241" s="9"/>
      <c r="H241" s="3"/>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9"/>
      <c r="AH241" s="9"/>
      <c r="AI241" s="1"/>
      <c r="AJ241" s="1"/>
      <c r="AK241" s="1"/>
    </row>
    <row r="242" spans="1:37" ht="12.75">
      <c r="A242" s="9"/>
      <c r="B242" s="9"/>
      <c r="C242" s="9"/>
      <c r="D242" s="9"/>
      <c r="E242" s="9"/>
      <c r="F242" s="9"/>
      <c r="G242" s="9"/>
      <c r="H242" s="3"/>
      <c r="I242" s="9"/>
      <c r="J242" s="9"/>
      <c r="K242" s="9"/>
      <c r="L242" s="9"/>
      <c r="M242" s="9"/>
      <c r="N242" s="9"/>
      <c r="O242" s="9"/>
      <c r="P242" s="9"/>
      <c r="Q242" s="9"/>
      <c r="R242" s="9"/>
      <c r="S242" s="9"/>
      <c r="T242" s="9"/>
      <c r="U242" s="9"/>
      <c r="V242" s="9"/>
      <c r="W242" s="9"/>
      <c r="X242" s="9"/>
      <c r="Y242" s="9"/>
      <c r="Z242" s="9"/>
      <c r="AA242" s="9"/>
      <c r="AB242" s="9"/>
      <c r="AC242" s="9"/>
      <c r="AD242" s="9"/>
      <c r="AE242" s="9"/>
      <c r="AF242" s="9"/>
      <c r="AG242" s="9"/>
      <c r="AH242" s="9"/>
      <c r="AI242" s="1"/>
      <c r="AJ242" s="1"/>
      <c r="AK242" s="1"/>
    </row>
    <row r="243" spans="1:37" ht="12.75">
      <c r="A243" s="9"/>
      <c r="B243" s="9"/>
      <c r="C243" s="9"/>
      <c r="D243" s="9"/>
      <c r="E243" s="9"/>
      <c r="F243" s="9"/>
      <c r="G243" s="9"/>
      <c r="H243" s="3"/>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9"/>
      <c r="AH243" s="9"/>
      <c r="AI243" s="1"/>
      <c r="AJ243" s="1"/>
      <c r="AK243" s="1"/>
    </row>
    <row r="244" spans="1:37" ht="12.75">
      <c r="A244" s="9"/>
      <c r="B244" s="9"/>
      <c r="C244" s="9"/>
      <c r="D244" s="9"/>
      <c r="E244" s="9"/>
      <c r="F244" s="9"/>
      <c r="G244" s="9"/>
      <c r="H244" s="3"/>
      <c r="I244" s="9"/>
      <c r="J244" s="9"/>
      <c r="K244" s="9"/>
      <c r="L244" s="9"/>
      <c r="M244" s="9"/>
      <c r="N244" s="9"/>
      <c r="O244" s="9"/>
      <c r="P244" s="9"/>
      <c r="Q244" s="9"/>
      <c r="R244" s="9"/>
      <c r="S244" s="9"/>
      <c r="T244" s="9"/>
      <c r="U244" s="9"/>
      <c r="V244" s="9"/>
      <c r="W244" s="9"/>
      <c r="X244" s="9"/>
      <c r="Y244" s="9"/>
      <c r="Z244" s="9"/>
      <c r="AA244" s="9"/>
      <c r="AB244" s="9"/>
      <c r="AC244" s="9"/>
      <c r="AD244" s="9"/>
      <c r="AE244" s="9"/>
      <c r="AF244" s="9"/>
      <c r="AG244" s="9"/>
      <c r="AH244" s="9"/>
      <c r="AI244" s="1"/>
      <c r="AJ244" s="1"/>
      <c r="AK244" s="1"/>
    </row>
    <row r="245" spans="1:37" ht="12.75">
      <c r="A245" s="9"/>
      <c r="B245" s="9"/>
      <c r="C245" s="9"/>
      <c r="D245" s="9"/>
      <c r="E245" s="9"/>
      <c r="F245" s="9"/>
      <c r="G245" s="9"/>
      <c r="H245" s="3"/>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9"/>
      <c r="AH245" s="9"/>
      <c r="AI245" s="1"/>
      <c r="AJ245" s="1"/>
      <c r="AK245" s="1"/>
    </row>
    <row r="246" spans="1:37" ht="12.75">
      <c r="A246" s="9"/>
      <c r="B246" s="9"/>
      <c r="C246" s="9"/>
      <c r="D246" s="9"/>
      <c r="E246" s="9"/>
      <c r="F246" s="9"/>
      <c r="G246" s="9"/>
      <c r="H246" s="3"/>
      <c r="I246" s="9"/>
      <c r="J246" s="9"/>
      <c r="K246" s="9"/>
      <c r="L246" s="9"/>
      <c r="M246" s="9"/>
      <c r="N246" s="9"/>
      <c r="O246" s="9"/>
      <c r="P246" s="9"/>
      <c r="Q246" s="9"/>
      <c r="R246" s="9"/>
      <c r="S246" s="9"/>
      <c r="T246" s="9"/>
      <c r="U246" s="9"/>
      <c r="V246" s="9"/>
      <c r="W246" s="9"/>
      <c r="X246" s="9"/>
      <c r="Y246" s="9"/>
      <c r="Z246" s="9"/>
      <c r="AA246" s="9"/>
      <c r="AB246" s="9"/>
      <c r="AC246" s="9"/>
      <c r="AD246" s="9"/>
      <c r="AE246" s="9"/>
      <c r="AF246" s="9"/>
      <c r="AG246" s="9"/>
      <c r="AH246" s="9"/>
      <c r="AI246" s="1"/>
      <c r="AJ246" s="1"/>
      <c r="AK246" s="1"/>
    </row>
    <row r="247" spans="1:37" ht="12.75">
      <c r="A247" s="9"/>
      <c r="B247" s="9"/>
      <c r="C247" s="9"/>
      <c r="D247" s="9"/>
      <c r="E247" s="9"/>
      <c r="F247" s="9"/>
      <c r="G247" s="9"/>
      <c r="H247" s="3"/>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9"/>
      <c r="AH247" s="9"/>
      <c r="AI247" s="1"/>
      <c r="AJ247" s="1"/>
      <c r="AK247" s="1"/>
    </row>
    <row r="248" spans="1:37" ht="12.75">
      <c r="A248" s="9"/>
      <c r="B248" s="9"/>
      <c r="C248" s="9"/>
      <c r="D248" s="9"/>
      <c r="E248" s="9"/>
      <c r="F248" s="9"/>
      <c r="G248" s="9"/>
      <c r="H248" s="3"/>
      <c r="I248" s="9"/>
      <c r="J248" s="9"/>
      <c r="K248" s="9"/>
      <c r="L248" s="9"/>
      <c r="M248" s="9"/>
      <c r="N248" s="9"/>
      <c r="O248" s="9"/>
      <c r="P248" s="9"/>
      <c r="Q248" s="9"/>
      <c r="R248" s="9"/>
      <c r="S248" s="9"/>
      <c r="T248" s="9"/>
      <c r="U248" s="9"/>
      <c r="V248" s="9"/>
      <c r="W248" s="9"/>
      <c r="X248" s="9"/>
      <c r="Y248" s="9"/>
      <c r="Z248" s="9"/>
      <c r="AA248" s="9"/>
      <c r="AB248" s="9"/>
      <c r="AC248" s="9"/>
      <c r="AD248" s="9"/>
      <c r="AE248" s="9"/>
      <c r="AF248" s="9"/>
      <c r="AG248" s="9"/>
      <c r="AH248" s="9"/>
      <c r="AI248" s="1"/>
      <c r="AJ248" s="1"/>
      <c r="AK248" s="1"/>
    </row>
    <row r="249" spans="1:37" ht="12.75">
      <c r="A249" s="9"/>
      <c r="B249" s="9"/>
      <c r="C249" s="9"/>
      <c r="D249" s="9"/>
      <c r="E249" s="9"/>
      <c r="F249" s="9"/>
      <c r="G249" s="9"/>
      <c r="H249" s="3"/>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9"/>
      <c r="AH249" s="9"/>
      <c r="AI249" s="1"/>
      <c r="AJ249" s="1"/>
      <c r="AK249" s="1"/>
    </row>
    <row r="250" spans="1:37" ht="12.75">
      <c r="A250" s="9"/>
      <c r="B250" s="9"/>
      <c r="C250" s="9"/>
      <c r="D250" s="9"/>
      <c r="E250" s="9"/>
      <c r="F250" s="9"/>
      <c r="G250" s="9"/>
      <c r="H250" s="3"/>
      <c r="I250" s="9"/>
      <c r="J250" s="9"/>
      <c r="K250" s="9"/>
      <c r="L250" s="9"/>
      <c r="M250" s="9"/>
      <c r="N250" s="9"/>
      <c r="O250" s="9"/>
      <c r="P250" s="9"/>
      <c r="Q250" s="9"/>
      <c r="R250" s="9"/>
      <c r="S250" s="9"/>
      <c r="T250" s="9"/>
      <c r="U250" s="9"/>
      <c r="V250" s="9"/>
      <c r="W250" s="9"/>
      <c r="X250" s="9"/>
      <c r="Y250" s="9"/>
      <c r="Z250" s="9"/>
      <c r="AA250" s="9"/>
      <c r="AB250" s="9"/>
      <c r="AC250" s="9"/>
      <c r="AD250" s="9"/>
      <c r="AE250" s="9"/>
      <c r="AF250" s="9"/>
      <c r="AG250" s="9"/>
      <c r="AH250" s="9"/>
      <c r="AI250" s="1"/>
      <c r="AJ250" s="1"/>
      <c r="AK250" s="1"/>
    </row>
    <row r="251" spans="1:37" ht="12.75">
      <c r="A251" s="9"/>
      <c r="B251" s="9"/>
      <c r="C251" s="9"/>
      <c r="D251" s="9"/>
      <c r="E251" s="9"/>
      <c r="F251" s="9"/>
      <c r="G251" s="9"/>
      <c r="H251" s="3"/>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9"/>
      <c r="AH251" s="9"/>
      <c r="AI251" s="1"/>
      <c r="AJ251" s="1"/>
      <c r="AK251" s="1"/>
    </row>
    <row r="252" spans="1:37" ht="12.75">
      <c r="A252" s="9"/>
      <c r="B252" s="9"/>
      <c r="C252" s="9"/>
      <c r="D252" s="9"/>
      <c r="E252" s="9"/>
      <c r="F252" s="9"/>
      <c r="G252" s="9"/>
      <c r="H252" s="3"/>
      <c r="I252" s="9"/>
      <c r="J252" s="9"/>
      <c r="K252" s="9"/>
      <c r="L252" s="9"/>
      <c r="M252" s="9"/>
      <c r="N252" s="9"/>
      <c r="O252" s="9"/>
      <c r="P252" s="9"/>
      <c r="Q252" s="9"/>
      <c r="R252" s="9"/>
      <c r="S252" s="9"/>
      <c r="T252" s="9"/>
      <c r="U252" s="9"/>
      <c r="V252" s="9"/>
      <c r="W252" s="9"/>
      <c r="X252" s="9"/>
      <c r="Y252" s="9"/>
      <c r="Z252" s="9"/>
      <c r="AA252" s="9"/>
      <c r="AB252" s="9"/>
      <c r="AC252" s="9"/>
      <c r="AD252" s="9"/>
      <c r="AE252" s="9"/>
      <c r="AF252" s="9"/>
      <c r="AG252" s="9"/>
      <c r="AH252" s="9"/>
      <c r="AI252" s="1"/>
      <c r="AJ252" s="1"/>
      <c r="AK252" s="1"/>
    </row>
    <row r="253" spans="1:37" ht="12.75">
      <c r="A253" s="9"/>
      <c r="B253" s="9"/>
      <c r="C253" s="9"/>
      <c r="D253" s="9"/>
      <c r="E253" s="9"/>
      <c r="F253" s="9"/>
      <c r="G253" s="9"/>
      <c r="H253" s="3"/>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9"/>
      <c r="AH253" s="9"/>
      <c r="AI253" s="1"/>
      <c r="AJ253" s="1"/>
      <c r="AK253" s="1"/>
    </row>
    <row r="254" spans="1:37" ht="12.75">
      <c r="A254" s="9"/>
      <c r="B254" s="9"/>
      <c r="C254" s="9"/>
      <c r="D254" s="9"/>
      <c r="E254" s="9"/>
      <c r="F254" s="9"/>
      <c r="G254" s="9"/>
      <c r="H254" s="3"/>
      <c r="I254" s="9"/>
      <c r="J254" s="9"/>
      <c r="K254" s="9"/>
      <c r="L254" s="9"/>
      <c r="M254" s="9"/>
      <c r="N254" s="9"/>
      <c r="O254" s="9"/>
      <c r="P254" s="9"/>
      <c r="Q254" s="9"/>
      <c r="R254" s="9"/>
      <c r="S254" s="9"/>
      <c r="T254" s="9"/>
      <c r="U254" s="9"/>
      <c r="V254" s="9"/>
      <c r="W254" s="9"/>
      <c r="X254" s="9"/>
      <c r="Y254" s="9"/>
      <c r="Z254" s="9"/>
      <c r="AA254" s="9"/>
      <c r="AB254" s="9"/>
      <c r="AC254" s="9"/>
      <c r="AD254" s="9"/>
      <c r="AE254" s="9"/>
      <c r="AF254" s="9"/>
      <c r="AG254" s="9"/>
      <c r="AH254" s="9"/>
      <c r="AI254" s="1"/>
      <c r="AJ254" s="1"/>
      <c r="AK254" s="1"/>
    </row>
    <row r="255" spans="1:37" ht="12.75">
      <c r="A255" s="9"/>
      <c r="B255" s="9"/>
      <c r="C255" s="9"/>
      <c r="D255" s="9"/>
      <c r="E255" s="9"/>
      <c r="F255" s="9"/>
      <c r="G255" s="9"/>
      <c r="H255" s="3"/>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9"/>
      <c r="AH255" s="9"/>
      <c r="AI255" s="1"/>
      <c r="AJ255" s="1"/>
      <c r="AK255" s="1"/>
    </row>
    <row r="256" spans="1:37" ht="12.75">
      <c r="A256" s="9"/>
      <c r="B256" s="9"/>
      <c r="C256" s="9"/>
      <c r="D256" s="9"/>
      <c r="E256" s="9"/>
      <c r="F256" s="9"/>
      <c r="G256" s="9"/>
      <c r="H256" s="3"/>
      <c r="I256" s="9"/>
      <c r="J256" s="9"/>
      <c r="K256" s="9"/>
      <c r="L256" s="9"/>
      <c r="M256" s="9"/>
      <c r="N256" s="9"/>
      <c r="O256" s="9"/>
      <c r="P256" s="9"/>
      <c r="Q256" s="9"/>
      <c r="R256" s="9"/>
      <c r="S256" s="9"/>
      <c r="T256" s="9"/>
      <c r="U256" s="9"/>
      <c r="V256" s="9"/>
      <c r="W256" s="9"/>
      <c r="X256" s="9"/>
      <c r="Y256" s="9"/>
      <c r="Z256" s="9"/>
      <c r="AA256" s="9"/>
      <c r="AB256" s="9"/>
      <c r="AC256" s="9"/>
      <c r="AD256" s="9"/>
      <c r="AE256" s="9"/>
      <c r="AF256" s="9"/>
      <c r="AG256" s="9"/>
      <c r="AH256" s="9"/>
      <c r="AI256" s="1"/>
      <c r="AJ256" s="1"/>
      <c r="AK256" s="1"/>
    </row>
    <row r="257" spans="1:37" ht="12.75">
      <c r="A257" s="9"/>
      <c r="B257" s="9"/>
      <c r="C257" s="9"/>
      <c r="D257" s="9"/>
      <c r="E257" s="9"/>
      <c r="F257" s="9"/>
      <c r="G257" s="9"/>
      <c r="H257" s="3"/>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9"/>
      <c r="AH257" s="9"/>
      <c r="AI257" s="1"/>
      <c r="AJ257" s="1"/>
      <c r="AK257" s="1"/>
    </row>
    <row r="258" spans="1:37" ht="12.75">
      <c r="A258" s="9"/>
      <c r="B258" s="9"/>
      <c r="C258" s="9"/>
      <c r="D258" s="9"/>
      <c r="E258" s="9"/>
      <c r="F258" s="9"/>
      <c r="G258" s="9"/>
      <c r="H258" s="3"/>
      <c r="I258" s="9"/>
      <c r="J258" s="9"/>
      <c r="K258" s="9"/>
      <c r="L258" s="9"/>
      <c r="M258" s="9"/>
      <c r="N258" s="9"/>
      <c r="O258" s="9"/>
      <c r="P258" s="9"/>
      <c r="Q258" s="9"/>
      <c r="R258" s="9"/>
      <c r="S258" s="9"/>
      <c r="T258" s="9"/>
      <c r="U258" s="9"/>
      <c r="V258" s="9"/>
      <c r="W258" s="9"/>
      <c r="X258" s="9"/>
      <c r="Y258" s="9"/>
      <c r="Z258" s="9"/>
      <c r="AA258" s="9"/>
      <c r="AB258" s="9"/>
      <c r="AC258" s="9"/>
      <c r="AD258" s="9"/>
      <c r="AE258" s="9"/>
      <c r="AF258" s="9"/>
      <c r="AG258" s="9"/>
      <c r="AH258" s="9"/>
      <c r="AI258" s="1"/>
      <c r="AJ258" s="1"/>
      <c r="AK258" s="1"/>
    </row>
    <row r="259" spans="1:37" ht="12.75">
      <c r="A259" s="9"/>
      <c r="B259" s="9"/>
      <c r="C259" s="9"/>
      <c r="D259" s="9"/>
      <c r="E259" s="9"/>
      <c r="F259" s="9"/>
      <c r="G259" s="9"/>
      <c r="H259" s="3"/>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9"/>
      <c r="AH259" s="9"/>
      <c r="AI259" s="1"/>
      <c r="AJ259" s="1"/>
      <c r="AK259" s="1"/>
    </row>
    <row r="260" spans="1:37" ht="12.75">
      <c r="A260" s="9"/>
      <c r="B260" s="9"/>
      <c r="C260" s="9"/>
      <c r="D260" s="9"/>
      <c r="E260" s="9"/>
      <c r="F260" s="9"/>
      <c r="G260" s="9"/>
      <c r="H260" s="3"/>
      <c r="I260" s="9"/>
      <c r="J260" s="9"/>
      <c r="K260" s="9"/>
      <c r="L260" s="9"/>
      <c r="M260" s="9"/>
      <c r="N260" s="9"/>
      <c r="O260" s="9"/>
      <c r="P260" s="9"/>
      <c r="Q260" s="9"/>
      <c r="R260" s="9"/>
      <c r="S260" s="9"/>
      <c r="T260" s="9"/>
      <c r="U260" s="9"/>
      <c r="V260" s="9"/>
      <c r="W260" s="9"/>
      <c r="X260" s="9"/>
      <c r="Y260" s="9"/>
      <c r="Z260" s="9"/>
      <c r="AA260" s="9"/>
      <c r="AB260" s="9"/>
      <c r="AC260" s="9"/>
      <c r="AD260" s="9"/>
      <c r="AE260" s="9"/>
      <c r="AF260" s="9"/>
      <c r="AG260" s="9"/>
      <c r="AH260" s="9"/>
      <c r="AI260" s="1"/>
      <c r="AJ260" s="1"/>
      <c r="AK260" s="1"/>
    </row>
    <row r="261" spans="1:37" ht="12.75">
      <c r="A261" s="9"/>
      <c r="B261" s="9"/>
      <c r="C261" s="9"/>
      <c r="D261" s="9"/>
      <c r="E261" s="9"/>
      <c r="F261" s="9"/>
      <c r="G261" s="9"/>
      <c r="H261" s="3"/>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9"/>
      <c r="AH261" s="9"/>
      <c r="AI261" s="1"/>
      <c r="AJ261" s="1"/>
      <c r="AK261" s="1"/>
    </row>
    <row r="262" spans="1:37" ht="12.75">
      <c r="A262" s="9"/>
      <c r="B262" s="9"/>
      <c r="C262" s="9"/>
      <c r="D262" s="9"/>
      <c r="E262" s="9"/>
      <c r="F262" s="9"/>
      <c r="G262" s="9"/>
      <c r="H262" s="3"/>
      <c r="I262" s="9"/>
      <c r="J262" s="9"/>
      <c r="K262" s="9"/>
      <c r="L262" s="9"/>
      <c r="M262" s="9"/>
      <c r="N262" s="9"/>
      <c r="O262" s="9"/>
      <c r="P262" s="9"/>
      <c r="Q262" s="9"/>
      <c r="R262" s="9"/>
      <c r="S262" s="9"/>
      <c r="T262" s="9"/>
      <c r="U262" s="9"/>
      <c r="V262" s="9"/>
      <c r="W262" s="9"/>
      <c r="X262" s="9"/>
      <c r="Y262" s="9"/>
      <c r="Z262" s="9"/>
      <c r="AA262" s="9"/>
      <c r="AB262" s="9"/>
      <c r="AC262" s="9"/>
      <c r="AD262" s="9"/>
      <c r="AE262" s="9"/>
      <c r="AF262" s="9"/>
      <c r="AG262" s="9"/>
      <c r="AH262" s="9"/>
      <c r="AI262" s="1"/>
      <c r="AJ262" s="1"/>
      <c r="AK262" s="1"/>
    </row>
    <row r="263" spans="1:37" ht="12.75">
      <c r="A263" s="9"/>
      <c r="B263" s="9"/>
      <c r="C263" s="9"/>
      <c r="D263" s="9"/>
      <c r="E263" s="9"/>
      <c r="F263" s="9"/>
      <c r="G263" s="9"/>
      <c r="H263" s="3"/>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9"/>
      <c r="AH263" s="9"/>
      <c r="AI263" s="1"/>
      <c r="AJ263" s="1"/>
      <c r="AK263" s="1"/>
    </row>
    <row r="264" spans="1:37" ht="12.75">
      <c r="A264" s="9"/>
      <c r="B264" s="9"/>
      <c r="C264" s="9"/>
      <c r="D264" s="9"/>
      <c r="E264" s="9"/>
      <c r="F264" s="9"/>
      <c r="G264" s="9"/>
      <c r="H264" s="3"/>
      <c r="I264" s="9"/>
      <c r="J264" s="9"/>
      <c r="K264" s="9"/>
      <c r="L264" s="9"/>
      <c r="M264" s="9"/>
      <c r="N264" s="9"/>
      <c r="O264" s="9"/>
      <c r="P264" s="9"/>
      <c r="Q264" s="9"/>
      <c r="R264" s="9"/>
      <c r="S264" s="9"/>
      <c r="T264" s="9"/>
      <c r="U264" s="9"/>
      <c r="V264" s="9"/>
      <c r="W264" s="9"/>
      <c r="X264" s="9"/>
      <c r="Y264" s="9"/>
      <c r="Z264" s="9"/>
      <c r="AA264" s="9"/>
      <c r="AB264" s="9"/>
      <c r="AC264" s="9"/>
      <c r="AD264" s="9"/>
      <c r="AE264" s="9"/>
      <c r="AF264" s="9"/>
      <c r="AG264" s="9"/>
      <c r="AH264" s="9"/>
      <c r="AI264" s="1"/>
      <c r="AJ264" s="1"/>
      <c r="AK264" s="1"/>
    </row>
    <row r="265" spans="1:37" ht="12.75">
      <c r="A265" s="9"/>
      <c r="B265" s="9"/>
      <c r="C265" s="9"/>
      <c r="D265" s="9"/>
      <c r="E265" s="9"/>
      <c r="F265" s="9"/>
      <c r="G265" s="9"/>
      <c r="H265" s="3"/>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9"/>
      <c r="AH265" s="9"/>
      <c r="AI265" s="1"/>
      <c r="AJ265" s="1"/>
      <c r="AK265" s="1"/>
    </row>
    <row r="266" spans="1:37" ht="12.75">
      <c r="A266" s="9"/>
      <c r="B266" s="9"/>
      <c r="C266" s="9"/>
      <c r="D266" s="9"/>
      <c r="E266" s="9"/>
      <c r="F266" s="9"/>
      <c r="G266" s="9"/>
      <c r="H266" s="3"/>
      <c r="I266" s="9"/>
      <c r="J266" s="9"/>
      <c r="K266" s="9"/>
      <c r="L266" s="9"/>
      <c r="M266" s="9"/>
      <c r="N266" s="9"/>
      <c r="O266" s="9"/>
      <c r="P266" s="9"/>
      <c r="Q266" s="9"/>
      <c r="R266" s="9"/>
      <c r="S266" s="9"/>
      <c r="T266" s="9"/>
      <c r="U266" s="9"/>
      <c r="V266" s="9"/>
      <c r="W266" s="9"/>
      <c r="X266" s="9"/>
      <c r="Y266" s="9"/>
      <c r="Z266" s="9"/>
      <c r="AA266" s="9"/>
      <c r="AB266" s="9"/>
      <c r="AC266" s="9"/>
      <c r="AD266" s="9"/>
      <c r="AE266" s="9"/>
      <c r="AF266" s="9"/>
      <c r="AG266" s="9"/>
      <c r="AH266" s="9"/>
      <c r="AI266" s="1"/>
      <c r="AJ266" s="1"/>
      <c r="AK266" s="1"/>
    </row>
    <row r="267" spans="1:37" ht="12.75">
      <c r="A267" s="9"/>
      <c r="B267" s="9"/>
      <c r="C267" s="9"/>
      <c r="D267" s="9"/>
      <c r="E267" s="9"/>
      <c r="F267" s="9"/>
      <c r="G267" s="9"/>
      <c r="H267" s="3"/>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9"/>
      <c r="AH267" s="9"/>
      <c r="AI267" s="1"/>
      <c r="AJ267" s="1"/>
      <c r="AK267" s="1"/>
    </row>
    <row r="268" spans="1:37" ht="12.75">
      <c r="A268" s="9"/>
      <c r="B268" s="9"/>
      <c r="C268" s="9"/>
      <c r="D268" s="9"/>
      <c r="E268" s="9"/>
      <c r="F268" s="9"/>
      <c r="G268" s="9"/>
      <c r="H268" s="3"/>
      <c r="I268" s="9"/>
      <c r="J268" s="9"/>
      <c r="K268" s="9"/>
      <c r="L268" s="9"/>
      <c r="M268" s="9"/>
      <c r="N268" s="9"/>
      <c r="O268" s="9"/>
      <c r="P268" s="9"/>
      <c r="Q268" s="9"/>
      <c r="R268" s="9"/>
      <c r="S268" s="9"/>
      <c r="T268" s="9"/>
      <c r="U268" s="9"/>
      <c r="V268" s="9"/>
      <c r="W268" s="9"/>
      <c r="X268" s="9"/>
      <c r="Y268" s="9"/>
      <c r="Z268" s="9"/>
      <c r="AA268" s="9"/>
      <c r="AB268" s="9"/>
      <c r="AC268" s="9"/>
      <c r="AD268" s="9"/>
      <c r="AE268" s="9"/>
      <c r="AF268" s="9"/>
      <c r="AG268" s="9"/>
      <c r="AH268" s="9"/>
      <c r="AI268" s="1"/>
      <c r="AJ268" s="1"/>
      <c r="AK268" s="1"/>
    </row>
    <row r="269" spans="1:37" ht="12.75">
      <c r="A269" s="9"/>
      <c r="B269" s="9"/>
      <c r="C269" s="9"/>
      <c r="D269" s="9"/>
      <c r="E269" s="9"/>
      <c r="F269" s="9"/>
      <c r="G269" s="9"/>
      <c r="H269" s="3"/>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9"/>
      <c r="AH269" s="9"/>
      <c r="AI269" s="1"/>
      <c r="AJ269" s="1"/>
      <c r="AK269" s="1"/>
    </row>
    <row r="270" spans="1:37" ht="12.75">
      <c r="A270" s="9"/>
      <c r="B270" s="9"/>
      <c r="C270" s="9"/>
      <c r="D270" s="9"/>
      <c r="E270" s="9"/>
      <c r="F270" s="9"/>
      <c r="G270" s="9"/>
      <c r="H270" s="3"/>
      <c r="I270" s="9"/>
      <c r="J270" s="9"/>
      <c r="K270" s="9"/>
      <c r="L270" s="9"/>
      <c r="M270" s="9"/>
      <c r="N270" s="9"/>
      <c r="O270" s="9"/>
      <c r="P270" s="9"/>
      <c r="Q270" s="9"/>
      <c r="R270" s="9"/>
      <c r="S270" s="9"/>
      <c r="T270" s="9"/>
      <c r="U270" s="9"/>
      <c r="V270" s="9"/>
      <c r="W270" s="9"/>
      <c r="X270" s="9"/>
      <c r="Y270" s="9"/>
      <c r="Z270" s="9"/>
      <c r="AA270" s="9"/>
      <c r="AB270" s="9"/>
      <c r="AC270" s="9"/>
      <c r="AD270" s="9"/>
      <c r="AE270" s="9"/>
      <c r="AF270" s="9"/>
      <c r="AG270" s="9"/>
      <c r="AH270" s="9"/>
      <c r="AI270" s="1"/>
      <c r="AJ270" s="1"/>
      <c r="AK270" s="1"/>
    </row>
    <row r="271" spans="1:37" ht="12.75">
      <c r="A271" s="9"/>
      <c r="B271" s="9"/>
      <c r="C271" s="9"/>
      <c r="D271" s="9"/>
      <c r="E271" s="9"/>
      <c r="F271" s="9"/>
      <c r="G271" s="9"/>
      <c r="H271" s="3"/>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9"/>
      <c r="AH271" s="9"/>
      <c r="AI271" s="1"/>
      <c r="AJ271" s="1"/>
      <c r="AK271" s="1"/>
    </row>
    <row r="272" spans="1:37" ht="12.75">
      <c r="A272" s="9"/>
      <c r="B272" s="9"/>
      <c r="C272" s="9"/>
      <c r="D272" s="9"/>
      <c r="E272" s="9"/>
      <c r="F272" s="9"/>
      <c r="G272" s="9"/>
      <c r="H272" s="3"/>
      <c r="I272" s="9"/>
      <c r="J272" s="9"/>
      <c r="K272" s="9"/>
      <c r="L272" s="9"/>
      <c r="M272" s="9"/>
      <c r="N272" s="9"/>
      <c r="O272" s="9"/>
      <c r="P272" s="9"/>
      <c r="Q272" s="9"/>
      <c r="R272" s="9"/>
      <c r="S272" s="9"/>
      <c r="T272" s="9"/>
      <c r="U272" s="9"/>
      <c r="V272" s="9"/>
      <c r="W272" s="9"/>
      <c r="X272" s="9"/>
      <c r="Y272" s="9"/>
      <c r="Z272" s="9"/>
      <c r="AA272" s="9"/>
      <c r="AB272" s="9"/>
      <c r="AC272" s="9"/>
      <c r="AD272" s="9"/>
      <c r="AE272" s="9"/>
      <c r="AF272" s="9"/>
      <c r="AG272" s="9"/>
      <c r="AH272" s="9"/>
      <c r="AI272" s="1"/>
      <c r="AJ272" s="1"/>
      <c r="AK272" s="1"/>
    </row>
    <row r="273" spans="1:37" ht="12.75">
      <c r="A273" s="9"/>
      <c r="B273" s="9"/>
      <c r="C273" s="9"/>
      <c r="D273" s="9"/>
      <c r="E273" s="9"/>
      <c r="F273" s="9"/>
      <c r="G273" s="9"/>
      <c r="H273" s="3"/>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9"/>
      <c r="AH273" s="9"/>
      <c r="AI273" s="1"/>
      <c r="AJ273" s="1"/>
      <c r="AK273" s="1"/>
    </row>
    <row r="274" spans="1:37" ht="12.75">
      <c r="A274" s="9"/>
      <c r="B274" s="9"/>
      <c r="C274" s="9"/>
      <c r="D274" s="9"/>
      <c r="E274" s="9"/>
      <c r="F274" s="9"/>
      <c r="G274" s="9"/>
      <c r="H274" s="3"/>
      <c r="I274" s="9"/>
      <c r="J274" s="9"/>
      <c r="K274" s="9"/>
      <c r="L274" s="9"/>
      <c r="M274" s="9"/>
      <c r="N274" s="9"/>
      <c r="O274" s="9"/>
      <c r="P274" s="9"/>
      <c r="Q274" s="9"/>
      <c r="R274" s="9"/>
      <c r="S274" s="9"/>
      <c r="T274" s="9"/>
      <c r="U274" s="9"/>
      <c r="V274" s="9"/>
      <c r="W274" s="9"/>
      <c r="X274" s="9"/>
      <c r="Y274" s="9"/>
      <c r="Z274" s="9"/>
      <c r="AA274" s="9"/>
      <c r="AB274" s="9"/>
      <c r="AC274" s="9"/>
      <c r="AD274" s="9"/>
      <c r="AE274" s="9"/>
      <c r="AF274" s="9"/>
      <c r="AG274" s="9"/>
      <c r="AH274" s="9"/>
      <c r="AI274" s="1"/>
      <c r="AJ274" s="1"/>
      <c r="AK274" s="1"/>
    </row>
    <row r="275" spans="1:37" ht="12.75">
      <c r="A275" s="9"/>
      <c r="B275" s="9"/>
      <c r="C275" s="9"/>
      <c r="D275" s="9"/>
      <c r="E275" s="9"/>
      <c r="F275" s="9"/>
      <c r="G275" s="9"/>
      <c r="H275" s="3"/>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1"/>
      <c r="AJ275" s="1"/>
      <c r="AK275" s="1"/>
    </row>
    <row r="276" spans="1:37" ht="12.75">
      <c r="A276" s="9"/>
      <c r="B276" s="9"/>
      <c r="C276" s="9"/>
      <c r="D276" s="9"/>
      <c r="E276" s="9"/>
      <c r="F276" s="9"/>
      <c r="G276" s="9"/>
      <c r="H276" s="3"/>
      <c r="I276" s="9"/>
      <c r="J276" s="9"/>
      <c r="K276" s="9"/>
      <c r="L276" s="9"/>
      <c r="M276" s="9"/>
      <c r="N276" s="9"/>
      <c r="O276" s="9"/>
      <c r="P276" s="9"/>
      <c r="Q276" s="9"/>
      <c r="R276" s="9"/>
      <c r="S276" s="9"/>
      <c r="T276" s="9"/>
      <c r="U276" s="9"/>
      <c r="V276" s="9"/>
      <c r="W276" s="9"/>
      <c r="X276" s="9"/>
      <c r="Y276" s="9"/>
      <c r="Z276" s="9"/>
      <c r="AA276" s="9"/>
      <c r="AB276" s="9"/>
      <c r="AC276" s="9"/>
      <c r="AD276" s="9"/>
      <c r="AE276" s="9"/>
      <c r="AF276" s="9"/>
      <c r="AG276" s="9"/>
      <c r="AH276" s="9"/>
      <c r="AI276" s="1"/>
      <c r="AJ276" s="1"/>
      <c r="AK276" s="1"/>
    </row>
    <row r="277" spans="1:37" ht="12.75">
      <c r="A277" s="9"/>
      <c r="B277" s="9"/>
      <c r="C277" s="9"/>
      <c r="D277" s="9"/>
      <c r="E277" s="9"/>
      <c r="F277" s="9"/>
      <c r="G277" s="9"/>
      <c r="H277" s="3"/>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9"/>
      <c r="AH277" s="9"/>
      <c r="AI277" s="1"/>
      <c r="AJ277" s="1"/>
      <c r="AK277" s="1"/>
    </row>
    <row r="278" spans="1:37" ht="12.75">
      <c r="A278" s="9"/>
      <c r="B278" s="9"/>
      <c r="C278" s="9"/>
      <c r="D278" s="9"/>
      <c r="E278" s="9"/>
      <c r="F278" s="9"/>
      <c r="G278" s="9"/>
      <c r="H278" s="3"/>
      <c r="I278" s="9"/>
      <c r="J278" s="9"/>
      <c r="K278" s="9"/>
      <c r="L278" s="9"/>
      <c r="M278" s="9"/>
      <c r="N278" s="9"/>
      <c r="O278" s="9"/>
      <c r="P278" s="9"/>
      <c r="Q278" s="9"/>
      <c r="R278" s="9"/>
      <c r="S278" s="9"/>
      <c r="T278" s="9"/>
      <c r="U278" s="9"/>
      <c r="V278" s="9"/>
      <c r="W278" s="9"/>
      <c r="X278" s="9"/>
      <c r="Y278" s="9"/>
      <c r="Z278" s="9"/>
      <c r="AA278" s="9"/>
      <c r="AB278" s="9"/>
      <c r="AC278" s="9"/>
      <c r="AD278" s="9"/>
      <c r="AE278" s="9"/>
      <c r="AF278" s="9"/>
      <c r="AG278" s="9"/>
      <c r="AH278" s="9"/>
      <c r="AI278" s="1"/>
      <c r="AJ278" s="1"/>
      <c r="AK278" s="1"/>
    </row>
    <row r="279" spans="1:37" ht="12.75">
      <c r="A279" s="9"/>
      <c r="B279" s="9"/>
      <c r="C279" s="9"/>
      <c r="D279" s="9"/>
      <c r="E279" s="9"/>
      <c r="F279" s="9"/>
      <c r="G279" s="9"/>
      <c r="H279" s="3"/>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9"/>
      <c r="AH279" s="9"/>
      <c r="AI279" s="1"/>
      <c r="AJ279" s="1"/>
      <c r="AK279" s="1"/>
    </row>
    <row r="280" spans="1:37" ht="12.75">
      <c r="A280" s="9"/>
      <c r="B280" s="9"/>
      <c r="C280" s="9"/>
      <c r="D280" s="9"/>
      <c r="E280" s="9"/>
      <c r="F280" s="9"/>
      <c r="G280" s="9"/>
      <c r="H280" s="3"/>
      <c r="I280" s="9"/>
      <c r="J280" s="9"/>
      <c r="K280" s="9"/>
      <c r="L280" s="9"/>
      <c r="M280" s="9"/>
      <c r="N280" s="9"/>
      <c r="O280" s="9"/>
      <c r="P280" s="9"/>
      <c r="Q280" s="9"/>
      <c r="R280" s="9"/>
      <c r="S280" s="9"/>
      <c r="T280" s="9"/>
      <c r="U280" s="9"/>
      <c r="V280" s="9"/>
      <c r="W280" s="9"/>
      <c r="X280" s="9"/>
      <c r="Y280" s="9"/>
      <c r="Z280" s="9"/>
      <c r="AA280" s="9"/>
      <c r="AB280" s="9"/>
      <c r="AC280" s="9"/>
      <c r="AD280" s="9"/>
      <c r="AE280" s="9"/>
      <c r="AF280" s="9"/>
      <c r="AG280" s="9"/>
      <c r="AH280" s="9"/>
      <c r="AI280" s="1"/>
      <c r="AJ280" s="1"/>
      <c r="AK280" s="1"/>
    </row>
    <row r="281" spans="1:37" ht="12.75">
      <c r="A281" s="9"/>
      <c r="B281" s="9"/>
      <c r="C281" s="9"/>
      <c r="D281" s="9"/>
      <c r="E281" s="9"/>
      <c r="F281" s="9"/>
      <c r="G281" s="9"/>
      <c r="H281" s="3"/>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9"/>
      <c r="AH281" s="9"/>
      <c r="AI281" s="1"/>
      <c r="AJ281" s="1"/>
      <c r="AK281" s="1"/>
    </row>
    <row r="282" spans="1:37" ht="12.75">
      <c r="A282" s="9"/>
      <c r="B282" s="9"/>
      <c r="C282" s="9"/>
      <c r="D282" s="9"/>
      <c r="E282" s="9"/>
      <c r="F282" s="9"/>
      <c r="G282" s="9"/>
      <c r="H282" s="3"/>
      <c r="I282" s="9"/>
      <c r="J282" s="9"/>
      <c r="K282" s="9"/>
      <c r="L282" s="9"/>
      <c r="M282" s="9"/>
      <c r="N282" s="9"/>
      <c r="O282" s="9"/>
      <c r="P282" s="9"/>
      <c r="Q282" s="9"/>
      <c r="R282" s="9"/>
      <c r="S282" s="9"/>
      <c r="T282" s="9"/>
      <c r="U282" s="9"/>
      <c r="V282" s="9"/>
      <c r="W282" s="9"/>
      <c r="X282" s="9"/>
      <c r="Y282" s="9"/>
      <c r="Z282" s="9"/>
      <c r="AA282" s="9"/>
      <c r="AB282" s="9"/>
      <c r="AC282" s="9"/>
      <c r="AD282" s="9"/>
      <c r="AE282" s="9"/>
      <c r="AF282" s="9"/>
      <c r="AG282" s="9"/>
      <c r="AH282" s="9"/>
      <c r="AI282" s="1"/>
      <c r="AJ282" s="1"/>
      <c r="AK282" s="1"/>
    </row>
    <row r="283" spans="1:37" ht="12.75">
      <c r="A283" s="9"/>
      <c r="B283" s="9"/>
      <c r="C283" s="9"/>
      <c r="D283" s="9"/>
      <c r="E283" s="9"/>
      <c r="F283" s="9"/>
      <c r="G283" s="9"/>
      <c r="H283" s="3"/>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9"/>
      <c r="AH283" s="9"/>
      <c r="AI283" s="1"/>
      <c r="AJ283" s="1"/>
      <c r="AK283" s="1"/>
    </row>
    <row r="284" spans="1:37" ht="12.75">
      <c r="A284" s="9"/>
      <c r="B284" s="9"/>
      <c r="C284" s="9"/>
      <c r="D284" s="9"/>
      <c r="E284" s="9"/>
      <c r="F284" s="9"/>
      <c r="G284" s="9"/>
      <c r="H284" s="3"/>
      <c r="I284" s="9"/>
      <c r="J284" s="9"/>
      <c r="K284" s="9"/>
      <c r="L284" s="9"/>
      <c r="M284" s="9"/>
      <c r="N284" s="9"/>
      <c r="O284" s="9"/>
      <c r="P284" s="9"/>
      <c r="Q284" s="9"/>
      <c r="R284" s="9"/>
      <c r="S284" s="9"/>
      <c r="T284" s="9"/>
      <c r="U284" s="9"/>
      <c r="V284" s="9"/>
      <c r="W284" s="9"/>
      <c r="X284" s="9"/>
      <c r="Y284" s="9"/>
      <c r="Z284" s="9"/>
      <c r="AA284" s="9"/>
      <c r="AB284" s="9"/>
      <c r="AC284" s="9"/>
      <c r="AD284" s="9"/>
      <c r="AE284" s="9"/>
      <c r="AF284" s="9"/>
      <c r="AG284" s="9"/>
      <c r="AH284" s="9"/>
      <c r="AI284" s="1"/>
      <c r="AJ284" s="1"/>
      <c r="AK284" s="1"/>
    </row>
    <row r="285" spans="1:37" ht="12.75">
      <c r="A285" s="9"/>
      <c r="B285" s="9"/>
      <c r="C285" s="9"/>
      <c r="D285" s="9"/>
      <c r="E285" s="9"/>
      <c r="F285" s="9"/>
      <c r="G285" s="9"/>
      <c r="H285" s="3"/>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9"/>
      <c r="AH285" s="9"/>
      <c r="AI285" s="1"/>
      <c r="AJ285" s="1"/>
      <c r="AK285" s="1"/>
    </row>
    <row r="286" spans="1:37" ht="12.75">
      <c r="A286" s="9"/>
      <c r="B286" s="9"/>
      <c r="C286" s="9"/>
      <c r="D286" s="9"/>
      <c r="E286" s="9"/>
      <c r="F286" s="9"/>
      <c r="G286" s="9"/>
      <c r="H286" s="3"/>
      <c r="I286" s="9"/>
      <c r="J286" s="9"/>
      <c r="K286" s="9"/>
      <c r="L286" s="9"/>
      <c r="M286" s="9"/>
      <c r="N286" s="9"/>
      <c r="O286" s="9"/>
      <c r="P286" s="9"/>
      <c r="Q286" s="9"/>
      <c r="R286" s="9"/>
      <c r="S286" s="9"/>
      <c r="T286" s="9"/>
      <c r="U286" s="9"/>
      <c r="V286" s="9"/>
      <c r="W286" s="9"/>
      <c r="X286" s="9"/>
      <c r="Y286" s="9"/>
      <c r="Z286" s="9"/>
      <c r="AA286" s="9"/>
      <c r="AB286" s="9"/>
      <c r="AC286" s="9"/>
      <c r="AD286" s="9"/>
      <c r="AE286" s="9"/>
      <c r="AF286" s="9"/>
      <c r="AG286" s="9"/>
      <c r="AH286" s="9"/>
      <c r="AI286" s="1"/>
      <c r="AJ286" s="1"/>
      <c r="AK286" s="1"/>
    </row>
    <row r="287" spans="1:37" ht="12.75">
      <c r="A287" s="9"/>
      <c r="B287" s="9"/>
      <c r="C287" s="9"/>
      <c r="D287" s="9"/>
      <c r="E287" s="9"/>
      <c r="F287" s="9"/>
      <c r="G287" s="9"/>
      <c r="H287" s="3"/>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9"/>
      <c r="AH287" s="9"/>
      <c r="AI287" s="1"/>
      <c r="AJ287" s="1"/>
      <c r="AK287" s="1"/>
    </row>
    <row r="288" spans="1:37" ht="12.75">
      <c r="A288" s="9"/>
      <c r="B288" s="9"/>
      <c r="C288" s="9"/>
      <c r="D288" s="9"/>
      <c r="E288" s="9"/>
      <c r="F288" s="9"/>
      <c r="G288" s="9"/>
      <c r="H288" s="3"/>
      <c r="I288" s="9"/>
      <c r="J288" s="9"/>
      <c r="K288" s="9"/>
      <c r="L288" s="9"/>
      <c r="M288" s="9"/>
      <c r="N288" s="9"/>
      <c r="O288" s="9"/>
      <c r="P288" s="9"/>
      <c r="Q288" s="9"/>
      <c r="R288" s="9"/>
      <c r="S288" s="9"/>
      <c r="T288" s="9"/>
      <c r="U288" s="9"/>
      <c r="V288" s="9"/>
      <c r="W288" s="9"/>
      <c r="X288" s="9"/>
      <c r="Y288" s="9"/>
      <c r="Z288" s="9"/>
      <c r="AA288" s="9"/>
      <c r="AB288" s="9"/>
      <c r="AC288" s="9"/>
      <c r="AD288" s="9"/>
      <c r="AE288" s="9"/>
      <c r="AF288" s="9"/>
      <c r="AG288" s="9"/>
      <c r="AH288" s="9"/>
      <c r="AI288" s="1"/>
      <c r="AJ288" s="1"/>
      <c r="AK288" s="1"/>
    </row>
    <row r="289" spans="1:37" ht="12.75">
      <c r="A289" s="9"/>
      <c r="B289" s="9"/>
      <c r="C289" s="9"/>
      <c r="D289" s="9"/>
      <c r="E289" s="9"/>
      <c r="F289" s="9"/>
      <c r="G289" s="9"/>
      <c r="H289" s="3"/>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9"/>
      <c r="AH289" s="9"/>
      <c r="AI289" s="1"/>
      <c r="AJ289" s="1"/>
      <c r="AK289" s="1"/>
    </row>
    <row r="290" spans="1:37" ht="12.75">
      <c r="A290" s="9"/>
      <c r="B290" s="9"/>
      <c r="C290" s="9"/>
      <c r="D290" s="9"/>
      <c r="E290" s="9"/>
      <c r="F290" s="9"/>
      <c r="G290" s="9"/>
      <c r="H290" s="3"/>
      <c r="I290" s="9"/>
      <c r="J290" s="9"/>
      <c r="K290" s="9"/>
      <c r="L290" s="9"/>
      <c r="M290" s="9"/>
      <c r="N290" s="9"/>
      <c r="O290" s="9"/>
      <c r="P290" s="9"/>
      <c r="Q290" s="9"/>
      <c r="R290" s="9"/>
      <c r="S290" s="9"/>
      <c r="T290" s="9"/>
      <c r="U290" s="9"/>
      <c r="V290" s="9"/>
      <c r="W290" s="9"/>
      <c r="X290" s="9"/>
      <c r="Y290" s="9"/>
      <c r="Z290" s="9"/>
      <c r="AA290" s="9"/>
      <c r="AB290" s="9"/>
      <c r="AC290" s="9"/>
      <c r="AD290" s="9"/>
      <c r="AE290" s="9"/>
      <c r="AF290" s="9"/>
      <c r="AG290" s="9"/>
      <c r="AH290" s="9"/>
      <c r="AI290" s="1"/>
      <c r="AJ290" s="1"/>
      <c r="AK290" s="1"/>
    </row>
    <row r="291" spans="1:37" ht="12.75">
      <c r="A291" s="9"/>
      <c r="B291" s="9"/>
      <c r="C291" s="9"/>
      <c r="D291" s="9"/>
      <c r="E291" s="9"/>
      <c r="F291" s="9"/>
      <c r="G291" s="9"/>
      <c r="H291" s="3"/>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9"/>
      <c r="AH291" s="9"/>
      <c r="AI291" s="1"/>
      <c r="AJ291" s="1"/>
      <c r="AK291" s="1"/>
    </row>
    <row r="292" spans="1:37" ht="12.75">
      <c r="A292" s="9"/>
      <c r="B292" s="9"/>
      <c r="C292" s="9"/>
      <c r="D292" s="9"/>
      <c r="E292" s="9"/>
      <c r="F292" s="9"/>
      <c r="G292" s="9"/>
      <c r="H292" s="3"/>
      <c r="I292" s="9"/>
      <c r="J292" s="9"/>
      <c r="K292" s="9"/>
      <c r="L292" s="9"/>
      <c r="M292" s="9"/>
      <c r="N292" s="9"/>
      <c r="O292" s="9"/>
      <c r="P292" s="9"/>
      <c r="Q292" s="9"/>
      <c r="R292" s="9"/>
      <c r="S292" s="9"/>
      <c r="T292" s="9"/>
      <c r="U292" s="9"/>
      <c r="V292" s="9"/>
      <c r="W292" s="9"/>
      <c r="X292" s="9"/>
      <c r="Y292" s="9"/>
      <c r="Z292" s="9"/>
      <c r="AA292" s="9"/>
      <c r="AB292" s="9"/>
      <c r="AC292" s="9"/>
      <c r="AD292" s="9"/>
      <c r="AE292" s="9"/>
      <c r="AF292" s="9"/>
      <c r="AG292" s="9"/>
      <c r="AH292" s="9"/>
      <c r="AI292" s="1"/>
      <c r="AJ292" s="1"/>
      <c r="AK292" s="1"/>
    </row>
    <row r="293" spans="1:37" ht="12.75">
      <c r="A293" s="9"/>
      <c r="B293" s="9"/>
      <c r="C293" s="9"/>
      <c r="D293" s="9"/>
      <c r="E293" s="9"/>
      <c r="F293" s="9"/>
      <c r="G293" s="9"/>
      <c r="H293" s="3"/>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9"/>
      <c r="AH293" s="9"/>
      <c r="AI293" s="1"/>
      <c r="AJ293" s="1"/>
      <c r="AK293" s="1"/>
    </row>
    <row r="294" spans="1:37" ht="12.75">
      <c r="A294" s="9"/>
      <c r="B294" s="9"/>
      <c r="C294" s="9"/>
      <c r="D294" s="9"/>
      <c r="E294" s="9"/>
      <c r="F294" s="9"/>
      <c r="G294" s="9"/>
      <c r="H294" s="3"/>
      <c r="I294" s="9"/>
      <c r="J294" s="9"/>
      <c r="K294" s="9"/>
      <c r="L294" s="9"/>
      <c r="M294" s="9"/>
      <c r="N294" s="9"/>
      <c r="O294" s="9"/>
      <c r="P294" s="9"/>
      <c r="Q294" s="9"/>
      <c r="R294" s="9"/>
      <c r="S294" s="9"/>
      <c r="T294" s="9"/>
      <c r="U294" s="9"/>
      <c r="V294" s="9"/>
      <c r="W294" s="9"/>
      <c r="X294" s="9"/>
      <c r="Y294" s="9"/>
      <c r="Z294" s="9"/>
      <c r="AA294" s="9"/>
      <c r="AB294" s="9"/>
      <c r="AC294" s="9"/>
      <c r="AD294" s="9"/>
      <c r="AE294" s="9"/>
      <c r="AF294" s="9"/>
      <c r="AG294" s="9"/>
      <c r="AH294" s="9"/>
      <c r="AI294" s="1"/>
      <c r="AJ294" s="1"/>
      <c r="AK294" s="1"/>
    </row>
    <row r="295" spans="1:37" ht="12.75">
      <c r="A295" s="9"/>
      <c r="B295" s="9"/>
      <c r="C295" s="9"/>
      <c r="D295" s="9"/>
      <c r="E295" s="9"/>
      <c r="F295" s="9"/>
      <c r="G295" s="9"/>
      <c r="H295" s="3"/>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9"/>
      <c r="AH295" s="9"/>
      <c r="AI295" s="1"/>
      <c r="AJ295" s="1"/>
      <c r="AK295" s="1"/>
    </row>
    <row r="296" spans="1:37" ht="12.75">
      <c r="A296" s="9"/>
      <c r="B296" s="9"/>
      <c r="C296" s="9"/>
      <c r="D296" s="9"/>
      <c r="E296" s="9"/>
      <c r="F296" s="9"/>
      <c r="G296" s="9"/>
      <c r="H296" s="3"/>
      <c r="I296" s="9"/>
      <c r="J296" s="9"/>
      <c r="K296" s="9"/>
      <c r="L296" s="9"/>
      <c r="M296" s="9"/>
      <c r="N296" s="9"/>
      <c r="O296" s="9"/>
      <c r="P296" s="9"/>
      <c r="Q296" s="9"/>
      <c r="R296" s="9"/>
      <c r="S296" s="9"/>
      <c r="T296" s="9"/>
      <c r="U296" s="9"/>
      <c r="V296" s="9"/>
      <c r="W296" s="9"/>
      <c r="X296" s="9"/>
      <c r="Y296" s="9"/>
      <c r="Z296" s="9"/>
      <c r="AA296" s="9"/>
      <c r="AB296" s="9"/>
      <c r="AC296" s="9"/>
      <c r="AD296" s="9"/>
      <c r="AE296" s="9"/>
      <c r="AF296" s="9"/>
      <c r="AG296" s="9"/>
      <c r="AH296" s="9"/>
      <c r="AI296" s="1"/>
      <c r="AJ296" s="1"/>
      <c r="AK296" s="1"/>
    </row>
    <row r="297" spans="1:37" ht="12.75">
      <c r="A297" s="9"/>
      <c r="B297" s="9"/>
      <c r="C297" s="9"/>
      <c r="D297" s="9"/>
      <c r="E297" s="9"/>
      <c r="F297" s="9"/>
      <c r="G297" s="9"/>
      <c r="H297" s="3"/>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9"/>
      <c r="AH297" s="9"/>
      <c r="AI297" s="1"/>
      <c r="AJ297" s="1"/>
      <c r="AK297" s="1"/>
    </row>
    <row r="298" spans="1:37" ht="12.75">
      <c r="A298" s="9"/>
      <c r="B298" s="9"/>
      <c r="C298" s="9"/>
      <c r="D298" s="9"/>
      <c r="E298" s="9"/>
      <c r="F298" s="9"/>
      <c r="G298" s="9"/>
      <c r="H298" s="3"/>
      <c r="I298" s="9"/>
      <c r="J298" s="9"/>
      <c r="K298" s="9"/>
      <c r="L298" s="9"/>
      <c r="M298" s="9"/>
      <c r="N298" s="9"/>
      <c r="O298" s="9"/>
      <c r="P298" s="9"/>
      <c r="Q298" s="9"/>
      <c r="R298" s="9"/>
      <c r="S298" s="9"/>
      <c r="T298" s="9"/>
      <c r="U298" s="9"/>
      <c r="V298" s="9"/>
      <c r="W298" s="9"/>
      <c r="X298" s="9"/>
      <c r="Y298" s="9"/>
      <c r="Z298" s="9"/>
      <c r="AA298" s="9"/>
      <c r="AB298" s="9"/>
      <c r="AC298" s="9"/>
      <c r="AD298" s="9"/>
      <c r="AE298" s="9"/>
      <c r="AF298" s="9"/>
      <c r="AG298" s="9"/>
      <c r="AH298" s="9"/>
      <c r="AI298" s="1"/>
      <c r="AJ298" s="1"/>
      <c r="AK298" s="1"/>
    </row>
    <row r="299" spans="1:37" ht="12.75">
      <c r="A299" s="9"/>
      <c r="B299" s="9"/>
      <c r="C299" s="9"/>
      <c r="D299" s="9"/>
      <c r="E299" s="9"/>
      <c r="F299" s="9"/>
      <c r="G299" s="9"/>
      <c r="H299" s="3"/>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9"/>
      <c r="AH299" s="9"/>
      <c r="AI299" s="1"/>
      <c r="AJ299" s="1"/>
      <c r="AK299" s="1"/>
    </row>
    <row r="300" spans="1:37" ht="12.75">
      <c r="A300" s="9"/>
      <c r="B300" s="9"/>
      <c r="C300" s="9"/>
      <c r="D300" s="9"/>
      <c r="E300" s="9"/>
      <c r="F300" s="9"/>
      <c r="G300" s="9"/>
      <c r="H300" s="3"/>
      <c r="I300" s="9"/>
      <c r="J300" s="9"/>
      <c r="K300" s="9"/>
      <c r="L300" s="9"/>
      <c r="M300" s="9"/>
      <c r="N300" s="9"/>
      <c r="O300" s="9"/>
      <c r="P300" s="9"/>
      <c r="Q300" s="9"/>
      <c r="R300" s="9"/>
      <c r="S300" s="9"/>
      <c r="T300" s="9"/>
      <c r="U300" s="9"/>
      <c r="V300" s="9"/>
      <c r="W300" s="9"/>
      <c r="X300" s="9"/>
      <c r="Y300" s="9"/>
      <c r="Z300" s="9"/>
      <c r="AA300" s="9"/>
      <c r="AB300" s="9"/>
      <c r="AC300" s="9"/>
      <c r="AD300" s="9"/>
      <c r="AE300" s="9"/>
      <c r="AF300" s="9"/>
      <c r="AG300" s="9"/>
      <c r="AH300" s="9"/>
      <c r="AI300" s="1"/>
      <c r="AJ300" s="1"/>
      <c r="AK300" s="1"/>
    </row>
    <row r="301" spans="1:37" ht="12.75">
      <c r="A301" s="9"/>
      <c r="B301" s="9"/>
      <c r="C301" s="9"/>
      <c r="D301" s="9"/>
      <c r="E301" s="9"/>
      <c r="F301" s="9"/>
      <c r="G301" s="9"/>
      <c r="H301" s="3"/>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9"/>
      <c r="AH301" s="9"/>
      <c r="AI301" s="1"/>
      <c r="AJ301" s="1"/>
      <c r="AK301" s="1"/>
    </row>
    <row r="302" spans="1:37" ht="12.75">
      <c r="A302" s="9"/>
      <c r="B302" s="9"/>
      <c r="C302" s="9"/>
      <c r="D302" s="9"/>
      <c r="E302" s="9"/>
      <c r="F302" s="9"/>
      <c r="G302" s="9"/>
      <c r="H302" s="3"/>
      <c r="I302" s="9"/>
      <c r="J302" s="9"/>
      <c r="K302" s="9"/>
      <c r="L302" s="9"/>
      <c r="M302" s="9"/>
      <c r="N302" s="9"/>
      <c r="O302" s="9"/>
      <c r="P302" s="9"/>
      <c r="Q302" s="9"/>
      <c r="R302" s="9"/>
      <c r="S302" s="9"/>
      <c r="T302" s="9"/>
      <c r="U302" s="9"/>
      <c r="V302" s="9"/>
      <c r="W302" s="9"/>
      <c r="X302" s="9"/>
      <c r="Y302" s="9"/>
      <c r="Z302" s="9"/>
      <c r="AA302" s="9"/>
      <c r="AB302" s="9"/>
      <c r="AC302" s="9"/>
      <c r="AD302" s="9"/>
      <c r="AE302" s="9"/>
      <c r="AF302" s="9"/>
      <c r="AG302" s="9"/>
      <c r="AH302" s="9"/>
      <c r="AI302" s="1"/>
      <c r="AJ302" s="1"/>
      <c r="AK302" s="1"/>
    </row>
    <row r="303" spans="1:37" ht="12.75">
      <c r="A303" s="9"/>
      <c r="B303" s="9"/>
      <c r="C303" s="9"/>
      <c r="D303" s="9"/>
      <c r="E303" s="9"/>
      <c r="F303" s="9"/>
      <c r="G303" s="9"/>
      <c r="H303" s="3"/>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9"/>
      <c r="AH303" s="9"/>
      <c r="AI303" s="1"/>
      <c r="AJ303" s="1"/>
      <c r="AK303" s="1"/>
    </row>
    <row r="304" spans="1:37" ht="12.75">
      <c r="A304" s="9"/>
      <c r="B304" s="9"/>
      <c r="C304" s="9"/>
      <c r="D304" s="9"/>
      <c r="E304" s="9"/>
      <c r="F304" s="9"/>
      <c r="G304" s="9"/>
      <c r="H304" s="3"/>
      <c r="I304" s="9"/>
      <c r="J304" s="9"/>
      <c r="K304" s="9"/>
      <c r="L304" s="9"/>
      <c r="M304" s="9"/>
      <c r="N304" s="9"/>
      <c r="O304" s="9"/>
      <c r="P304" s="9"/>
      <c r="Q304" s="9"/>
      <c r="R304" s="9"/>
      <c r="S304" s="9"/>
      <c r="T304" s="9"/>
      <c r="U304" s="9"/>
      <c r="V304" s="9"/>
      <c r="W304" s="9"/>
      <c r="X304" s="9"/>
      <c r="Y304" s="9"/>
      <c r="Z304" s="9"/>
      <c r="AA304" s="9"/>
      <c r="AB304" s="9"/>
      <c r="AC304" s="9"/>
      <c r="AD304" s="9"/>
      <c r="AE304" s="9"/>
      <c r="AF304" s="9"/>
      <c r="AG304" s="9"/>
      <c r="AH304" s="9"/>
      <c r="AI304" s="1"/>
      <c r="AJ304" s="1"/>
      <c r="AK304" s="1"/>
    </row>
    <row r="305" spans="1:37" ht="12.75">
      <c r="A305" s="9"/>
      <c r="B305" s="9"/>
      <c r="C305" s="9"/>
      <c r="D305" s="9"/>
      <c r="E305" s="9"/>
      <c r="F305" s="9"/>
      <c r="G305" s="9"/>
      <c r="H305" s="3"/>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9"/>
      <c r="AH305" s="9"/>
      <c r="AI305" s="1"/>
      <c r="AJ305" s="1"/>
      <c r="AK305" s="1"/>
    </row>
    <row r="306" spans="1:37" ht="12.75">
      <c r="A306" s="9"/>
      <c r="B306" s="9"/>
      <c r="C306" s="9"/>
      <c r="D306" s="9"/>
      <c r="E306" s="9"/>
      <c r="F306" s="9"/>
      <c r="G306" s="9"/>
      <c r="H306" s="3"/>
      <c r="I306" s="9"/>
      <c r="J306" s="9"/>
      <c r="K306" s="9"/>
      <c r="L306" s="9"/>
      <c r="M306" s="9"/>
      <c r="N306" s="9"/>
      <c r="O306" s="9"/>
      <c r="P306" s="9"/>
      <c r="Q306" s="9"/>
      <c r="R306" s="9"/>
      <c r="S306" s="9"/>
      <c r="T306" s="9"/>
      <c r="U306" s="9"/>
      <c r="V306" s="9"/>
      <c r="W306" s="9"/>
      <c r="X306" s="9"/>
      <c r="Y306" s="9"/>
      <c r="Z306" s="9"/>
      <c r="AA306" s="9"/>
      <c r="AB306" s="9"/>
      <c r="AC306" s="9"/>
      <c r="AD306" s="9"/>
      <c r="AE306" s="9"/>
      <c r="AF306" s="9"/>
      <c r="AG306" s="9"/>
      <c r="AH306" s="9"/>
      <c r="AI306" s="1"/>
      <c r="AJ306" s="1"/>
      <c r="AK306" s="1"/>
    </row>
    <row r="307" spans="1:37" ht="12.75">
      <c r="A307" s="9"/>
      <c r="B307" s="9"/>
      <c r="C307" s="9"/>
      <c r="D307" s="9"/>
      <c r="E307" s="9"/>
      <c r="F307" s="9"/>
      <c r="G307" s="9"/>
      <c r="H307" s="3"/>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9"/>
      <c r="AH307" s="9"/>
      <c r="AI307" s="1"/>
      <c r="AJ307" s="1"/>
      <c r="AK307" s="1"/>
    </row>
    <row r="308" spans="1:37" ht="12.75">
      <c r="A308" s="9"/>
      <c r="B308" s="9"/>
      <c r="C308" s="9"/>
      <c r="D308" s="9"/>
      <c r="E308" s="9"/>
      <c r="F308" s="9"/>
      <c r="G308" s="9"/>
      <c r="H308" s="3"/>
      <c r="I308" s="9"/>
      <c r="J308" s="9"/>
      <c r="K308" s="9"/>
      <c r="L308" s="9"/>
      <c r="M308" s="9"/>
      <c r="N308" s="9"/>
      <c r="O308" s="9"/>
      <c r="P308" s="9"/>
      <c r="Q308" s="9"/>
      <c r="R308" s="9"/>
      <c r="S308" s="9"/>
      <c r="T308" s="9"/>
      <c r="U308" s="9"/>
      <c r="V308" s="9"/>
      <c r="W308" s="9"/>
      <c r="X308" s="9"/>
      <c r="Y308" s="9"/>
      <c r="Z308" s="9"/>
      <c r="AA308" s="9"/>
      <c r="AB308" s="9"/>
      <c r="AC308" s="9"/>
      <c r="AD308" s="9"/>
      <c r="AE308" s="9"/>
      <c r="AF308" s="9"/>
      <c r="AG308" s="9"/>
      <c r="AH308" s="9"/>
      <c r="AI308" s="1"/>
      <c r="AJ308" s="1"/>
      <c r="AK308" s="1"/>
    </row>
    <row r="309" spans="1:37" ht="12.75">
      <c r="A309" s="9"/>
      <c r="B309" s="9"/>
      <c r="C309" s="9"/>
      <c r="D309" s="9"/>
      <c r="E309" s="9"/>
      <c r="F309" s="9"/>
      <c r="G309" s="9"/>
      <c r="H309" s="3"/>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9"/>
      <c r="AH309" s="9"/>
      <c r="AI309" s="1"/>
      <c r="AJ309" s="1"/>
      <c r="AK309" s="1"/>
    </row>
    <row r="310" spans="1:37" ht="12.75">
      <c r="A310" s="9"/>
      <c r="B310" s="9"/>
      <c r="C310" s="9"/>
      <c r="D310" s="9"/>
      <c r="E310" s="9"/>
      <c r="F310" s="9"/>
      <c r="G310" s="9"/>
      <c r="H310" s="3"/>
      <c r="I310" s="9"/>
      <c r="J310" s="9"/>
      <c r="K310" s="9"/>
      <c r="L310" s="9"/>
      <c r="M310" s="9"/>
      <c r="N310" s="9"/>
      <c r="O310" s="9"/>
      <c r="P310" s="9"/>
      <c r="Q310" s="9"/>
      <c r="R310" s="9"/>
      <c r="S310" s="9"/>
      <c r="T310" s="9"/>
      <c r="U310" s="9"/>
      <c r="V310" s="9"/>
      <c r="W310" s="9"/>
      <c r="X310" s="9"/>
      <c r="Y310" s="9"/>
      <c r="Z310" s="9"/>
      <c r="AA310" s="9"/>
      <c r="AB310" s="9"/>
      <c r="AC310" s="9"/>
      <c r="AD310" s="9"/>
      <c r="AE310" s="9"/>
      <c r="AF310" s="9"/>
      <c r="AG310" s="9"/>
      <c r="AH310" s="9"/>
      <c r="AI310" s="1"/>
      <c r="AJ310" s="1"/>
      <c r="AK310" s="1"/>
    </row>
    <row r="311" spans="1:37" ht="12.75">
      <c r="A311" s="9"/>
      <c r="B311" s="9"/>
      <c r="C311" s="9"/>
      <c r="D311" s="9"/>
      <c r="E311" s="9"/>
      <c r="F311" s="9"/>
      <c r="G311" s="9"/>
      <c r="H311" s="3"/>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9"/>
      <c r="AH311" s="9"/>
      <c r="AI311" s="1"/>
      <c r="AJ311" s="1"/>
      <c r="AK311" s="1"/>
    </row>
    <row r="312" spans="1:37" ht="12.75">
      <c r="A312" s="9"/>
      <c r="B312" s="9"/>
      <c r="C312" s="9"/>
      <c r="D312" s="9"/>
      <c r="E312" s="9"/>
      <c r="F312" s="9"/>
      <c r="G312" s="9"/>
      <c r="H312" s="3"/>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1"/>
      <c r="AJ312" s="1"/>
      <c r="AK312" s="1"/>
    </row>
    <row r="313" spans="1:37" ht="12.75">
      <c r="A313" s="9"/>
      <c r="B313" s="9"/>
      <c r="C313" s="9"/>
      <c r="D313" s="9"/>
      <c r="E313" s="9"/>
      <c r="F313" s="9"/>
      <c r="G313" s="9"/>
      <c r="H313" s="3"/>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9"/>
      <c r="AH313" s="9"/>
      <c r="AI313" s="1"/>
      <c r="AJ313" s="1"/>
      <c r="AK313" s="1"/>
    </row>
    <row r="314" spans="1:37" ht="12.75">
      <c r="A314" s="9"/>
      <c r="B314" s="9"/>
      <c r="C314" s="9"/>
      <c r="D314" s="9"/>
      <c r="E314" s="9"/>
      <c r="F314" s="9"/>
      <c r="G314" s="9"/>
      <c r="H314" s="3"/>
      <c r="I314" s="9"/>
      <c r="J314" s="9"/>
      <c r="K314" s="9"/>
      <c r="L314" s="9"/>
      <c r="M314" s="9"/>
      <c r="N314" s="9"/>
      <c r="O314" s="9"/>
      <c r="P314" s="9"/>
      <c r="Q314" s="9"/>
      <c r="R314" s="9"/>
      <c r="S314" s="9"/>
      <c r="T314" s="9"/>
      <c r="U314" s="9"/>
      <c r="V314" s="9"/>
      <c r="W314" s="9"/>
      <c r="X314" s="9"/>
      <c r="Y314" s="9"/>
      <c r="Z314" s="9"/>
      <c r="AA314" s="9"/>
      <c r="AB314" s="9"/>
      <c r="AC314" s="9"/>
      <c r="AD314" s="9"/>
      <c r="AE314" s="9"/>
      <c r="AF314" s="9"/>
      <c r="AG314" s="9"/>
      <c r="AH314" s="9"/>
      <c r="AI314" s="1"/>
      <c r="AJ314" s="1"/>
      <c r="AK314" s="1"/>
    </row>
    <row r="315" spans="1:37" ht="12.75">
      <c r="A315" s="9"/>
      <c r="B315" s="9"/>
      <c r="C315" s="9"/>
      <c r="D315" s="9"/>
      <c r="E315" s="9"/>
      <c r="F315" s="9"/>
      <c r="G315" s="9"/>
      <c r="H315" s="3"/>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9"/>
      <c r="AH315" s="9"/>
      <c r="AI315" s="1"/>
      <c r="AJ315" s="1"/>
      <c r="AK315" s="1"/>
    </row>
    <row r="316" spans="1:37" ht="12.75">
      <c r="A316" s="9"/>
      <c r="B316" s="9"/>
      <c r="C316" s="9"/>
      <c r="D316" s="9"/>
      <c r="E316" s="9"/>
      <c r="F316" s="9"/>
      <c r="G316" s="9"/>
      <c r="H316" s="3"/>
      <c r="I316" s="9"/>
      <c r="J316" s="9"/>
      <c r="K316" s="9"/>
      <c r="L316" s="9"/>
      <c r="M316" s="9"/>
      <c r="N316" s="9"/>
      <c r="O316" s="9"/>
      <c r="P316" s="9"/>
      <c r="Q316" s="9"/>
      <c r="R316" s="9"/>
      <c r="S316" s="9"/>
      <c r="T316" s="9"/>
      <c r="U316" s="9"/>
      <c r="V316" s="9"/>
      <c r="W316" s="9"/>
      <c r="X316" s="9"/>
      <c r="Y316" s="9"/>
      <c r="Z316" s="9"/>
      <c r="AA316" s="9"/>
      <c r="AB316" s="9"/>
      <c r="AC316" s="9"/>
      <c r="AD316" s="9"/>
      <c r="AE316" s="9"/>
      <c r="AF316" s="9"/>
      <c r="AG316" s="9"/>
      <c r="AH316" s="9"/>
      <c r="AI316" s="1"/>
      <c r="AJ316" s="1"/>
      <c r="AK316" s="1"/>
    </row>
    <row r="317" spans="1:37" ht="12.75">
      <c r="A317" s="9"/>
      <c r="B317" s="9"/>
      <c r="C317" s="9"/>
      <c r="D317" s="9"/>
      <c r="E317" s="9"/>
      <c r="F317" s="9"/>
      <c r="G317" s="9"/>
      <c r="H317" s="3"/>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9"/>
      <c r="AH317" s="9"/>
      <c r="AI317" s="1"/>
      <c r="AJ317" s="1"/>
      <c r="AK317" s="1"/>
    </row>
    <row r="318" spans="1:37" ht="12.75">
      <c r="A318" s="9"/>
      <c r="B318" s="9"/>
      <c r="C318" s="9"/>
      <c r="D318" s="9"/>
      <c r="E318" s="9"/>
      <c r="F318" s="9"/>
      <c r="G318" s="9"/>
      <c r="H318" s="3"/>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1"/>
      <c r="AJ318" s="1"/>
      <c r="AK318" s="1"/>
    </row>
    <row r="319" spans="1:37" ht="12.75">
      <c r="A319" s="9"/>
      <c r="B319" s="9"/>
      <c r="C319" s="9"/>
      <c r="D319" s="9"/>
      <c r="E319" s="9"/>
      <c r="F319" s="9"/>
      <c r="G319" s="9"/>
      <c r="H319" s="3"/>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9"/>
      <c r="AH319" s="9"/>
      <c r="AI319" s="1"/>
      <c r="AJ319" s="1"/>
      <c r="AK319" s="1"/>
    </row>
    <row r="320" spans="1:37" ht="12.75">
      <c r="A320" s="9"/>
      <c r="B320" s="9"/>
      <c r="C320" s="9"/>
      <c r="D320" s="9"/>
      <c r="E320" s="9"/>
      <c r="F320" s="9"/>
      <c r="G320" s="9"/>
      <c r="H320" s="3"/>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1"/>
      <c r="AJ320" s="1"/>
      <c r="AK320" s="1"/>
    </row>
    <row r="321" spans="1:37" ht="12.75">
      <c r="A321" s="9"/>
      <c r="B321" s="9"/>
      <c r="C321" s="9"/>
      <c r="D321" s="9"/>
      <c r="E321" s="9"/>
      <c r="F321" s="9"/>
      <c r="G321" s="9"/>
      <c r="H321" s="3"/>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9"/>
      <c r="AH321" s="9"/>
      <c r="AI321" s="1"/>
      <c r="AJ321" s="1"/>
      <c r="AK321" s="1"/>
    </row>
    <row r="322" spans="1:37" ht="12.75">
      <c r="A322" s="9"/>
      <c r="B322" s="9"/>
      <c r="C322" s="9"/>
      <c r="D322" s="9"/>
      <c r="E322" s="9"/>
      <c r="F322" s="9"/>
      <c r="G322" s="9"/>
      <c r="H322" s="3"/>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1"/>
      <c r="AJ322" s="1"/>
      <c r="AK322" s="1"/>
    </row>
    <row r="323" spans="1:37" ht="12.75">
      <c r="A323" s="9"/>
      <c r="B323" s="9"/>
      <c r="C323" s="9"/>
      <c r="D323" s="9"/>
      <c r="E323" s="9"/>
      <c r="F323" s="9"/>
      <c r="G323" s="9"/>
      <c r="H323" s="3"/>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9"/>
      <c r="AH323" s="9"/>
      <c r="AI323" s="1"/>
      <c r="AJ323" s="1"/>
      <c r="AK323" s="1"/>
    </row>
    <row r="324" spans="1:37" ht="12.75">
      <c r="A324" s="9"/>
      <c r="B324" s="9"/>
      <c r="C324" s="9"/>
      <c r="D324" s="9"/>
      <c r="E324" s="9"/>
      <c r="F324" s="9"/>
      <c r="G324" s="9"/>
      <c r="H324" s="3"/>
      <c r="I324" s="9"/>
      <c r="J324" s="9"/>
      <c r="K324" s="9"/>
      <c r="L324" s="9"/>
      <c r="M324" s="9"/>
      <c r="N324" s="9"/>
      <c r="O324" s="9"/>
      <c r="P324" s="9"/>
      <c r="Q324" s="9"/>
      <c r="R324" s="9"/>
      <c r="S324" s="9"/>
      <c r="T324" s="9"/>
      <c r="U324" s="9"/>
      <c r="V324" s="9"/>
      <c r="W324" s="9"/>
      <c r="X324" s="9"/>
      <c r="Y324" s="9"/>
      <c r="Z324" s="9"/>
      <c r="AA324" s="9"/>
      <c r="AB324" s="9"/>
      <c r="AC324" s="9"/>
      <c r="AD324" s="9"/>
      <c r="AE324" s="9"/>
      <c r="AF324" s="9"/>
      <c r="AG324" s="9"/>
      <c r="AH324" s="9"/>
      <c r="AI324" s="1"/>
      <c r="AJ324" s="1"/>
      <c r="AK324" s="1"/>
    </row>
    <row r="325" spans="1:37" ht="12.75">
      <c r="A325" s="9"/>
      <c r="B325" s="9"/>
      <c r="C325" s="9"/>
      <c r="D325" s="9"/>
      <c r="E325" s="9"/>
      <c r="F325" s="9"/>
      <c r="G325" s="9"/>
      <c r="H325" s="3"/>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9"/>
      <c r="AH325" s="9"/>
      <c r="AI325" s="1"/>
      <c r="AJ325" s="1"/>
      <c r="AK325" s="1"/>
    </row>
    <row r="326" spans="1:37" ht="12.75">
      <c r="A326" s="9"/>
      <c r="B326" s="9"/>
      <c r="C326" s="9"/>
      <c r="D326" s="9"/>
      <c r="E326" s="9"/>
      <c r="F326" s="9"/>
      <c r="G326" s="9"/>
      <c r="H326" s="3"/>
      <c r="I326" s="9"/>
      <c r="J326" s="9"/>
      <c r="K326" s="9"/>
      <c r="L326" s="9"/>
      <c r="M326" s="9"/>
      <c r="N326" s="9"/>
      <c r="O326" s="9"/>
      <c r="P326" s="9"/>
      <c r="Q326" s="9"/>
      <c r="R326" s="9"/>
      <c r="S326" s="9"/>
      <c r="T326" s="9"/>
      <c r="U326" s="9"/>
      <c r="V326" s="9"/>
      <c r="W326" s="9"/>
      <c r="X326" s="9"/>
      <c r="Y326" s="9"/>
      <c r="Z326" s="9"/>
      <c r="AA326" s="9"/>
      <c r="AB326" s="9"/>
      <c r="AC326" s="9"/>
      <c r="AD326" s="9"/>
      <c r="AE326" s="9"/>
      <c r="AF326" s="9"/>
      <c r="AG326" s="9"/>
      <c r="AH326" s="9"/>
      <c r="AI326" s="1"/>
      <c r="AJ326" s="1"/>
      <c r="AK326" s="1"/>
    </row>
    <row r="327" spans="1:37" ht="12.75">
      <c r="A327" s="9"/>
      <c r="B327" s="9"/>
      <c r="C327" s="9"/>
      <c r="D327" s="9"/>
      <c r="E327" s="9"/>
      <c r="F327" s="9"/>
      <c r="G327" s="9"/>
      <c r="H327" s="3"/>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9"/>
      <c r="AH327" s="9"/>
      <c r="AI327" s="1"/>
      <c r="AJ327" s="1"/>
      <c r="AK327" s="1"/>
    </row>
    <row r="328" spans="1:37" ht="12.75">
      <c r="A328" s="9"/>
      <c r="B328" s="9"/>
      <c r="C328" s="9"/>
      <c r="D328" s="9"/>
      <c r="E328" s="9"/>
      <c r="F328" s="9"/>
      <c r="G328" s="9"/>
      <c r="H328" s="3"/>
      <c r="I328" s="9"/>
      <c r="J328" s="9"/>
      <c r="K328" s="9"/>
      <c r="L328" s="9"/>
      <c r="M328" s="9"/>
      <c r="N328" s="9"/>
      <c r="O328" s="9"/>
      <c r="P328" s="9"/>
      <c r="Q328" s="9"/>
      <c r="R328" s="9"/>
      <c r="S328" s="9"/>
      <c r="T328" s="9"/>
      <c r="U328" s="9"/>
      <c r="V328" s="9"/>
      <c r="W328" s="9"/>
      <c r="X328" s="9"/>
      <c r="Y328" s="9"/>
      <c r="Z328" s="9"/>
      <c r="AA328" s="9"/>
      <c r="AB328" s="9"/>
      <c r="AC328" s="9"/>
      <c r="AD328" s="9"/>
      <c r="AE328" s="9"/>
      <c r="AF328" s="9"/>
      <c r="AG328" s="9"/>
      <c r="AH328" s="9"/>
      <c r="AI328" s="1"/>
      <c r="AJ328" s="1"/>
      <c r="AK328" s="1"/>
    </row>
    <row r="329" spans="1:37" ht="12.75">
      <c r="A329" s="9"/>
      <c r="B329" s="9"/>
      <c r="C329" s="9"/>
      <c r="D329" s="9"/>
      <c r="E329" s="9"/>
      <c r="F329" s="9"/>
      <c r="G329" s="9"/>
      <c r="H329" s="3"/>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9"/>
      <c r="AH329" s="9"/>
      <c r="AI329" s="1"/>
      <c r="AJ329" s="1"/>
      <c r="AK329" s="1"/>
    </row>
    <row r="330" spans="1:37" ht="12.75">
      <c r="A330" s="9"/>
      <c r="B330" s="9"/>
      <c r="C330" s="9"/>
      <c r="D330" s="9"/>
      <c r="E330" s="9"/>
      <c r="F330" s="9"/>
      <c r="G330" s="9"/>
      <c r="H330" s="3"/>
      <c r="I330" s="9"/>
      <c r="J330" s="9"/>
      <c r="K330" s="9"/>
      <c r="L330" s="9"/>
      <c r="M330" s="9"/>
      <c r="N330" s="9"/>
      <c r="O330" s="9"/>
      <c r="P330" s="9"/>
      <c r="Q330" s="9"/>
      <c r="R330" s="9"/>
      <c r="S330" s="9"/>
      <c r="T330" s="9"/>
      <c r="U330" s="9"/>
      <c r="V330" s="9"/>
      <c r="W330" s="9"/>
      <c r="X330" s="9"/>
      <c r="Y330" s="9"/>
      <c r="Z330" s="9"/>
      <c r="AA330" s="9"/>
      <c r="AB330" s="9"/>
      <c r="AC330" s="9"/>
      <c r="AD330" s="9"/>
      <c r="AE330" s="9"/>
      <c r="AF330" s="9"/>
      <c r="AG330" s="9"/>
      <c r="AH330" s="9"/>
      <c r="AI330" s="1"/>
      <c r="AJ330" s="1"/>
      <c r="AK330" s="1"/>
    </row>
    <row r="331" spans="1:37" ht="12.75">
      <c r="A331" s="9"/>
      <c r="B331" s="9"/>
      <c r="C331" s="9"/>
      <c r="D331" s="9"/>
      <c r="E331" s="9"/>
      <c r="F331" s="9"/>
      <c r="G331" s="9"/>
      <c r="H331" s="3"/>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9"/>
      <c r="AH331" s="9"/>
      <c r="AI331" s="1"/>
      <c r="AJ331" s="1"/>
      <c r="AK331" s="1"/>
    </row>
    <row r="332" spans="1:37" ht="12.75">
      <c r="A332" s="9"/>
      <c r="B332" s="9"/>
      <c r="C332" s="9"/>
      <c r="D332" s="9"/>
      <c r="E332" s="9"/>
      <c r="F332" s="9"/>
      <c r="G332" s="9"/>
      <c r="H332" s="3"/>
      <c r="I332" s="9"/>
      <c r="J332" s="9"/>
      <c r="K332" s="9"/>
      <c r="L332" s="9"/>
      <c r="M332" s="9"/>
      <c r="N332" s="9"/>
      <c r="O332" s="9"/>
      <c r="P332" s="9"/>
      <c r="Q332" s="9"/>
      <c r="R332" s="9"/>
      <c r="S332" s="9"/>
      <c r="T332" s="9"/>
      <c r="U332" s="9"/>
      <c r="V332" s="9"/>
      <c r="W332" s="9"/>
      <c r="X332" s="9"/>
      <c r="Y332" s="9"/>
      <c r="Z332" s="9"/>
      <c r="AA332" s="9"/>
      <c r="AB332" s="9"/>
      <c r="AC332" s="9"/>
      <c r="AD332" s="9"/>
      <c r="AE332" s="9"/>
      <c r="AF332" s="9"/>
      <c r="AG332" s="9"/>
      <c r="AH332" s="9"/>
      <c r="AI332" s="1"/>
      <c r="AJ332" s="1"/>
      <c r="AK332" s="1"/>
    </row>
    <row r="333" spans="1:37" ht="12.75">
      <c r="A333" s="9"/>
      <c r="B333" s="9"/>
      <c r="C333" s="9"/>
      <c r="D333" s="9"/>
      <c r="E333" s="9"/>
      <c r="F333" s="9"/>
      <c r="G333" s="9"/>
      <c r="H333" s="3"/>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9"/>
      <c r="AH333" s="9"/>
      <c r="AI333" s="1"/>
      <c r="AJ333" s="1"/>
      <c r="AK333" s="1"/>
    </row>
    <row r="334" spans="1:37" ht="12.75">
      <c r="A334" s="9"/>
      <c r="B334" s="9"/>
      <c r="C334" s="9"/>
      <c r="D334" s="9"/>
      <c r="E334" s="9"/>
      <c r="F334" s="9"/>
      <c r="G334" s="9"/>
      <c r="H334" s="3"/>
      <c r="I334" s="9"/>
      <c r="J334" s="9"/>
      <c r="K334" s="9"/>
      <c r="L334" s="9"/>
      <c r="M334" s="9"/>
      <c r="N334" s="9"/>
      <c r="O334" s="9"/>
      <c r="P334" s="9"/>
      <c r="Q334" s="9"/>
      <c r="R334" s="9"/>
      <c r="S334" s="9"/>
      <c r="T334" s="9"/>
      <c r="U334" s="9"/>
      <c r="V334" s="9"/>
      <c r="W334" s="9"/>
      <c r="X334" s="9"/>
      <c r="Y334" s="9"/>
      <c r="Z334" s="9"/>
      <c r="AA334" s="9"/>
      <c r="AB334" s="9"/>
      <c r="AC334" s="9"/>
      <c r="AD334" s="9"/>
      <c r="AE334" s="9"/>
      <c r="AF334" s="9"/>
      <c r="AG334" s="9"/>
      <c r="AH334" s="9"/>
      <c r="AI334" s="1"/>
      <c r="AJ334" s="1"/>
      <c r="AK334" s="1"/>
    </row>
    <row r="335" spans="1:37" ht="12.75">
      <c r="A335" s="9"/>
      <c r="B335" s="9"/>
      <c r="C335" s="9"/>
      <c r="D335" s="9"/>
      <c r="E335" s="9"/>
      <c r="F335" s="9"/>
      <c r="G335" s="9"/>
      <c r="H335" s="3"/>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9"/>
      <c r="AH335" s="9"/>
      <c r="AI335" s="1"/>
      <c r="AJ335" s="1"/>
      <c r="AK335" s="1"/>
    </row>
    <row r="336" spans="1:37" ht="12.75">
      <c r="A336" s="9"/>
      <c r="B336" s="9"/>
      <c r="C336" s="9"/>
      <c r="D336" s="9"/>
      <c r="E336" s="9"/>
      <c r="F336" s="9"/>
      <c r="G336" s="9"/>
      <c r="H336" s="3"/>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1"/>
      <c r="AJ336" s="1"/>
      <c r="AK336" s="1"/>
    </row>
    <row r="337" spans="1:37" ht="12.75">
      <c r="A337" s="9"/>
      <c r="B337" s="9"/>
      <c r="C337" s="9"/>
      <c r="D337" s="9"/>
      <c r="E337" s="9"/>
      <c r="F337" s="9"/>
      <c r="G337" s="9"/>
      <c r="H337" s="3"/>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9"/>
      <c r="AH337" s="9"/>
      <c r="AI337" s="1"/>
      <c r="AJ337" s="1"/>
      <c r="AK337" s="1"/>
    </row>
    <row r="338" spans="1:37" ht="12.75">
      <c r="A338" s="9"/>
      <c r="B338" s="9"/>
      <c r="C338" s="9"/>
      <c r="D338" s="9"/>
      <c r="E338" s="9"/>
      <c r="F338" s="9"/>
      <c r="G338" s="9"/>
      <c r="H338" s="3"/>
      <c r="I338" s="9"/>
      <c r="J338" s="9"/>
      <c r="K338" s="9"/>
      <c r="L338" s="9"/>
      <c r="M338" s="9"/>
      <c r="N338" s="9"/>
      <c r="O338" s="9"/>
      <c r="P338" s="9"/>
      <c r="Q338" s="9"/>
      <c r="R338" s="9"/>
      <c r="S338" s="9"/>
      <c r="T338" s="9"/>
      <c r="U338" s="9"/>
      <c r="V338" s="9"/>
      <c r="W338" s="9"/>
      <c r="X338" s="9"/>
      <c r="Y338" s="9"/>
      <c r="Z338" s="9"/>
      <c r="AA338" s="9"/>
      <c r="AB338" s="9"/>
      <c r="AC338" s="9"/>
      <c r="AD338" s="9"/>
      <c r="AE338" s="9"/>
      <c r="AF338" s="9"/>
      <c r="AG338" s="9"/>
      <c r="AH338" s="9"/>
      <c r="AI338" s="1"/>
      <c r="AJ338" s="1"/>
      <c r="AK338" s="1"/>
    </row>
    <row r="339" spans="1:37" ht="12.75">
      <c r="A339" s="9"/>
      <c r="B339" s="9"/>
      <c r="C339" s="9"/>
      <c r="D339" s="9"/>
      <c r="E339" s="9"/>
      <c r="F339" s="9"/>
      <c r="G339" s="9"/>
      <c r="H339" s="3"/>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9"/>
      <c r="AH339" s="9"/>
      <c r="AI339" s="1"/>
      <c r="AJ339" s="1"/>
      <c r="AK339" s="1"/>
    </row>
    <row r="340" spans="1:37" ht="12.75">
      <c r="A340" s="9"/>
      <c r="B340" s="9"/>
      <c r="C340" s="9"/>
      <c r="D340" s="9"/>
      <c r="E340" s="9"/>
      <c r="F340" s="9"/>
      <c r="G340" s="9"/>
      <c r="H340" s="3"/>
      <c r="I340" s="9"/>
      <c r="J340" s="9"/>
      <c r="K340" s="9"/>
      <c r="L340" s="9"/>
      <c r="M340" s="9"/>
      <c r="N340" s="9"/>
      <c r="O340" s="9"/>
      <c r="P340" s="9"/>
      <c r="Q340" s="9"/>
      <c r="R340" s="9"/>
      <c r="S340" s="9"/>
      <c r="T340" s="9"/>
      <c r="U340" s="9"/>
      <c r="V340" s="9"/>
      <c r="W340" s="9"/>
      <c r="X340" s="9"/>
      <c r="Y340" s="9"/>
      <c r="Z340" s="9"/>
      <c r="AA340" s="9"/>
      <c r="AB340" s="9"/>
      <c r="AC340" s="9"/>
      <c r="AD340" s="9"/>
      <c r="AE340" s="9"/>
      <c r="AF340" s="9"/>
      <c r="AG340" s="9"/>
      <c r="AH340" s="9"/>
      <c r="AI340" s="1"/>
      <c r="AJ340" s="1"/>
      <c r="AK340" s="1"/>
    </row>
    <row r="341" spans="1:37" ht="12.75">
      <c r="A341" s="9"/>
      <c r="B341" s="9"/>
      <c r="C341" s="9"/>
      <c r="D341" s="9"/>
      <c r="E341" s="9"/>
      <c r="F341" s="9"/>
      <c r="G341" s="9"/>
      <c r="H341" s="3"/>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9"/>
      <c r="AH341" s="9"/>
      <c r="AI341" s="1"/>
      <c r="AJ341" s="1"/>
      <c r="AK341" s="1"/>
    </row>
    <row r="342" spans="1:37" ht="12.75">
      <c r="A342" s="9"/>
      <c r="B342" s="9"/>
      <c r="C342" s="9"/>
      <c r="D342" s="9"/>
      <c r="E342" s="9"/>
      <c r="F342" s="9"/>
      <c r="G342" s="9"/>
      <c r="H342" s="3"/>
      <c r="I342" s="9"/>
      <c r="J342" s="9"/>
      <c r="K342" s="9"/>
      <c r="L342" s="9"/>
      <c r="M342" s="9"/>
      <c r="N342" s="9"/>
      <c r="O342" s="9"/>
      <c r="P342" s="9"/>
      <c r="Q342" s="9"/>
      <c r="R342" s="9"/>
      <c r="S342" s="9"/>
      <c r="T342" s="9"/>
      <c r="U342" s="9"/>
      <c r="V342" s="9"/>
      <c r="W342" s="9"/>
      <c r="X342" s="9"/>
      <c r="Y342" s="9"/>
      <c r="Z342" s="9"/>
      <c r="AA342" s="9"/>
      <c r="AB342" s="9"/>
      <c r="AC342" s="9"/>
      <c r="AD342" s="9"/>
      <c r="AE342" s="9"/>
      <c r="AF342" s="9"/>
      <c r="AG342" s="9"/>
      <c r="AH342" s="9"/>
      <c r="AI342" s="1"/>
      <c r="AJ342" s="1"/>
      <c r="AK342" s="1"/>
    </row>
    <row r="343" spans="1:37" ht="12.75">
      <c r="A343" s="9"/>
      <c r="B343" s="9"/>
      <c r="C343" s="9"/>
      <c r="D343" s="9"/>
      <c r="E343" s="9"/>
      <c r="F343" s="9"/>
      <c r="G343" s="9"/>
      <c r="H343" s="3"/>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9"/>
      <c r="AH343" s="9"/>
      <c r="AI343" s="1"/>
      <c r="AJ343" s="1"/>
      <c r="AK343" s="1"/>
    </row>
    <row r="344" spans="1:37" ht="12.75">
      <c r="A344" s="9"/>
      <c r="B344" s="9"/>
      <c r="C344" s="9"/>
      <c r="D344" s="9"/>
      <c r="E344" s="9"/>
      <c r="F344" s="9"/>
      <c r="G344" s="9"/>
      <c r="H344" s="3"/>
      <c r="I344" s="9"/>
      <c r="J344" s="9"/>
      <c r="K344" s="9"/>
      <c r="L344" s="9"/>
      <c r="M344" s="9"/>
      <c r="N344" s="9"/>
      <c r="O344" s="9"/>
      <c r="P344" s="9"/>
      <c r="Q344" s="9"/>
      <c r="R344" s="9"/>
      <c r="S344" s="9"/>
      <c r="T344" s="9"/>
      <c r="U344" s="9"/>
      <c r="V344" s="9"/>
      <c r="W344" s="9"/>
      <c r="X344" s="9"/>
      <c r="Y344" s="9"/>
      <c r="Z344" s="9"/>
      <c r="AA344" s="9"/>
      <c r="AB344" s="9"/>
      <c r="AC344" s="9"/>
      <c r="AD344" s="9"/>
      <c r="AE344" s="9"/>
      <c r="AF344" s="9"/>
      <c r="AG344" s="9"/>
      <c r="AH344" s="9"/>
      <c r="AI344" s="1"/>
      <c r="AJ344" s="1"/>
      <c r="AK344" s="1"/>
    </row>
    <row r="345" spans="1:37" ht="12.75">
      <c r="A345" s="9"/>
      <c r="B345" s="9"/>
      <c r="C345" s="9"/>
      <c r="D345" s="9"/>
      <c r="E345" s="9"/>
      <c r="F345" s="9"/>
      <c r="G345" s="9"/>
      <c r="H345" s="3"/>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9"/>
      <c r="AH345" s="9"/>
      <c r="AI345" s="1"/>
      <c r="AJ345" s="1"/>
      <c r="AK345" s="1"/>
    </row>
    <row r="346" spans="1:37" ht="12.75">
      <c r="A346" s="9"/>
      <c r="B346" s="9"/>
      <c r="C346" s="9"/>
      <c r="D346" s="9"/>
      <c r="E346" s="9"/>
      <c r="F346" s="9"/>
      <c r="G346" s="9"/>
      <c r="H346" s="3"/>
      <c r="I346" s="9"/>
      <c r="J346" s="9"/>
      <c r="K346" s="9"/>
      <c r="L346" s="9"/>
      <c r="M346" s="9"/>
      <c r="N346" s="9"/>
      <c r="O346" s="9"/>
      <c r="P346" s="9"/>
      <c r="Q346" s="9"/>
      <c r="R346" s="9"/>
      <c r="S346" s="9"/>
      <c r="T346" s="9"/>
      <c r="U346" s="9"/>
      <c r="V346" s="9"/>
      <c r="W346" s="9"/>
      <c r="X346" s="9"/>
      <c r="Y346" s="9"/>
      <c r="Z346" s="9"/>
      <c r="AA346" s="9"/>
      <c r="AB346" s="9"/>
      <c r="AC346" s="9"/>
      <c r="AD346" s="9"/>
      <c r="AE346" s="9"/>
      <c r="AF346" s="9"/>
      <c r="AG346" s="9"/>
      <c r="AH346" s="9"/>
      <c r="AI346" s="1"/>
      <c r="AJ346" s="1"/>
      <c r="AK346" s="1"/>
    </row>
    <row r="347" spans="1:37" ht="12.75">
      <c r="A347" s="9"/>
      <c r="B347" s="9"/>
      <c r="C347" s="9"/>
      <c r="D347" s="9"/>
      <c r="E347" s="9"/>
      <c r="F347" s="9"/>
      <c r="G347" s="9"/>
      <c r="H347" s="3"/>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9"/>
      <c r="AH347" s="9"/>
      <c r="AI347" s="1"/>
      <c r="AJ347" s="1"/>
      <c r="AK347" s="1"/>
    </row>
    <row r="348" spans="1:37" ht="12.75">
      <c r="A348" s="9"/>
      <c r="B348" s="9"/>
      <c r="C348" s="9"/>
      <c r="D348" s="9"/>
      <c r="E348" s="9"/>
      <c r="F348" s="9"/>
      <c r="G348" s="9"/>
      <c r="H348" s="3"/>
      <c r="I348" s="9"/>
      <c r="J348" s="9"/>
      <c r="K348" s="9"/>
      <c r="L348" s="9"/>
      <c r="M348" s="9"/>
      <c r="N348" s="9"/>
      <c r="O348" s="9"/>
      <c r="P348" s="9"/>
      <c r="Q348" s="9"/>
      <c r="R348" s="9"/>
      <c r="S348" s="9"/>
      <c r="T348" s="9"/>
      <c r="U348" s="9"/>
      <c r="V348" s="9"/>
      <c r="W348" s="9"/>
      <c r="X348" s="9"/>
      <c r="Y348" s="9"/>
      <c r="Z348" s="9"/>
      <c r="AA348" s="9"/>
      <c r="AB348" s="9"/>
      <c r="AC348" s="9"/>
      <c r="AD348" s="9"/>
      <c r="AE348" s="9"/>
      <c r="AF348" s="9"/>
      <c r="AG348" s="9"/>
      <c r="AH348" s="9"/>
      <c r="AI348" s="1"/>
      <c r="AJ348" s="1"/>
      <c r="AK348" s="1"/>
    </row>
    <row r="349" spans="1:37" ht="12.75">
      <c r="A349" s="9"/>
      <c r="B349" s="9"/>
      <c r="C349" s="9"/>
      <c r="D349" s="9"/>
      <c r="E349" s="9"/>
      <c r="F349" s="9"/>
      <c r="G349" s="9"/>
      <c r="H349" s="3"/>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9"/>
      <c r="AH349" s="9"/>
      <c r="AI349" s="1"/>
      <c r="AJ349" s="1"/>
      <c r="AK349" s="1"/>
    </row>
    <row r="350" spans="1:37" ht="12.75">
      <c r="A350" s="9"/>
      <c r="B350" s="9"/>
      <c r="C350" s="9"/>
      <c r="D350" s="9"/>
      <c r="E350" s="9"/>
      <c r="F350" s="9"/>
      <c r="G350" s="9"/>
      <c r="H350" s="3"/>
      <c r="I350" s="9"/>
      <c r="J350" s="9"/>
      <c r="K350" s="9"/>
      <c r="L350" s="9"/>
      <c r="M350" s="9"/>
      <c r="N350" s="9"/>
      <c r="O350" s="9"/>
      <c r="P350" s="9"/>
      <c r="Q350" s="9"/>
      <c r="R350" s="9"/>
      <c r="S350" s="9"/>
      <c r="T350" s="9"/>
      <c r="U350" s="9"/>
      <c r="V350" s="9"/>
      <c r="W350" s="9"/>
      <c r="X350" s="9"/>
      <c r="Y350" s="9"/>
      <c r="Z350" s="9"/>
      <c r="AA350" s="9"/>
      <c r="AB350" s="9"/>
      <c r="AC350" s="9"/>
      <c r="AD350" s="9"/>
      <c r="AE350" s="9"/>
      <c r="AF350" s="9"/>
      <c r="AG350" s="9"/>
      <c r="AH350" s="9"/>
      <c r="AI350" s="1"/>
      <c r="AJ350" s="1"/>
      <c r="AK350" s="1"/>
    </row>
    <row r="351" spans="1:37" ht="12.75">
      <c r="A351" s="9"/>
      <c r="B351" s="9"/>
      <c r="C351" s="9"/>
      <c r="D351" s="9"/>
      <c r="E351" s="9"/>
      <c r="F351" s="9"/>
      <c r="G351" s="9"/>
      <c r="H351" s="3"/>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9"/>
      <c r="AH351" s="9"/>
      <c r="AI351" s="1"/>
      <c r="AJ351" s="1"/>
      <c r="AK351" s="1"/>
    </row>
    <row r="352" spans="1:37" ht="12.75">
      <c r="A352" s="9"/>
      <c r="B352" s="9"/>
      <c r="C352" s="9"/>
      <c r="D352" s="9"/>
      <c r="E352" s="9"/>
      <c r="F352" s="9"/>
      <c r="G352" s="9"/>
      <c r="H352" s="3"/>
      <c r="I352" s="9"/>
      <c r="J352" s="9"/>
      <c r="K352" s="9"/>
      <c r="L352" s="9"/>
      <c r="M352" s="9"/>
      <c r="N352" s="9"/>
      <c r="O352" s="9"/>
      <c r="P352" s="9"/>
      <c r="Q352" s="9"/>
      <c r="R352" s="9"/>
      <c r="S352" s="9"/>
      <c r="T352" s="9"/>
      <c r="U352" s="9"/>
      <c r="V352" s="9"/>
      <c r="W352" s="9"/>
      <c r="X352" s="9"/>
      <c r="Y352" s="9"/>
      <c r="Z352" s="9"/>
      <c r="AA352" s="9"/>
      <c r="AB352" s="9"/>
      <c r="AC352" s="9"/>
      <c r="AD352" s="9"/>
      <c r="AE352" s="9"/>
      <c r="AF352" s="9"/>
      <c r="AG352" s="9"/>
      <c r="AH352" s="9"/>
      <c r="AI352" s="1"/>
      <c r="AJ352" s="1"/>
      <c r="AK352" s="1"/>
    </row>
    <row r="353" spans="1:37" ht="12.75">
      <c r="A353" s="9"/>
      <c r="B353" s="9"/>
      <c r="C353" s="9"/>
      <c r="D353" s="9"/>
      <c r="E353" s="9"/>
      <c r="F353" s="9"/>
      <c r="G353" s="9"/>
      <c r="H353" s="3"/>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9"/>
      <c r="AH353" s="9"/>
      <c r="AI353" s="1"/>
      <c r="AJ353" s="1"/>
      <c r="AK353" s="1"/>
    </row>
    <row r="354" spans="1:37" ht="12.75">
      <c r="A354" s="9"/>
      <c r="B354" s="9"/>
      <c r="C354" s="9"/>
      <c r="D354" s="9"/>
      <c r="E354" s="9"/>
      <c r="F354" s="9"/>
      <c r="G354" s="9"/>
      <c r="H354" s="3"/>
      <c r="I354" s="9"/>
      <c r="J354" s="9"/>
      <c r="K354" s="9"/>
      <c r="L354" s="9"/>
      <c r="M354" s="9"/>
      <c r="N354" s="9"/>
      <c r="O354" s="9"/>
      <c r="P354" s="9"/>
      <c r="Q354" s="9"/>
      <c r="R354" s="9"/>
      <c r="S354" s="9"/>
      <c r="T354" s="9"/>
      <c r="U354" s="9"/>
      <c r="V354" s="9"/>
      <c r="W354" s="9"/>
      <c r="X354" s="9"/>
      <c r="Y354" s="9"/>
      <c r="Z354" s="9"/>
      <c r="AA354" s="9"/>
      <c r="AB354" s="9"/>
      <c r="AC354" s="9"/>
      <c r="AD354" s="9"/>
      <c r="AE354" s="9"/>
      <c r="AF354" s="9"/>
      <c r="AG354" s="9"/>
      <c r="AH354" s="9"/>
      <c r="AI354" s="1"/>
      <c r="AJ354" s="1"/>
      <c r="AK354" s="1"/>
    </row>
    <row r="355" spans="1:37" ht="12.75">
      <c r="A355" s="9"/>
      <c r="B355" s="9"/>
      <c r="C355" s="9"/>
      <c r="D355" s="9"/>
      <c r="E355" s="9"/>
      <c r="F355" s="9"/>
      <c r="G355" s="9"/>
      <c r="H355" s="3"/>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9"/>
      <c r="AH355" s="9"/>
      <c r="AI355" s="1"/>
      <c r="AJ355" s="1"/>
      <c r="AK355" s="1"/>
    </row>
    <row r="356" spans="1:37" ht="12.75">
      <c r="A356" s="9"/>
      <c r="B356" s="9"/>
      <c r="C356" s="9"/>
      <c r="D356" s="9"/>
      <c r="E356" s="9"/>
      <c r="F356" s="9"/>
      <c r="G356" s="9"/>
      <c r="H356" s="3"/>
      <c r="I356" s="9"/>
      <c r="J356" s="9"/>
      <c r="K356" s="9"/>
      <c r="L356" s="9"/>
      <c r="M356" s="9"/>
      <c r="N356" s="9"/>
      <c r="O356" s="9"/>
      <c r="P356" s="9"/>
      <c r="Q356" s="9"/>
      <c r="R356" s="9"/>
      <c r="S356" s="9"/>
      <c r="T356" s="9"/>
      <c r="U356" s="9"/>
      <c r="V356" s="9"/>
      <c r="W356" s="9"/>
      <c r="X356" s="9"/>
      <c r="Y356" s="9"/>
      <c r="Z356" s="9"/>
      <c r="AA356" s="9"/>
      <c r="AB356" s="9"/>
      <c r="AC356" s="9"/>
      <c r="AD356" s="9"/>
      <c r="AE356" s="9"/>
      <c r="AF356" s="9"/>
      <c r="AG356" s="9"/>
      <c r="AH356" s="9"/>
      <c r="AI356" s="1"/>
      <c r="AJ356" s="1"/>
      <c r="AK356" s="1"/>
    </row>
    <row r="357" spans="1:37" ht="12.75">
      <c r="A357" s="9"/>
      <c r="B357" s="9"/>
      <c r="C357" s="9"/>
      <c r="D357" s="9"/>
      <c r="E357" s="9"/>
      <c r="F357" s="9"/>
      <c r="G357" s="9"/>
      <c r="H357" s="3"/>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9"/>
      <c r="AH357" s="9"/>
      <c r="AI357" s="1"/>
      <c r="AJ357" s="1"/>
      <c r="AK357" s="1"/>
    </row>
    <row r="358" spans="1:37" ht="12.75">
      <c r="A358" s="9"/>
      <c r="B358" s="9"/>
      <c r="C358" s="9"/>
      <c r="D358" s="9"/>
      <c r="E358" s="9"/>
      <c r="F358" s="9"/>
      <c r="G358" s="9"/>
      <c r="H358" s="3"/>
      <c r="I358" s="9"/>
      <c r="J358" s="9"/>
      <c r="K358" s="9"/>
      <c r="L358" s="9"/>
      <c r="M358" s="9"/>
      <c r="N358" s="9"/>
      <c r="O358" s="9"/>
      <c r="P358" s="9"/>
      <c r="Q358" s="9"/>
      <c r="R358" s="9"/>
      <c r="S358" s="9"/>
      <c r="T358" s="9"/>
      <c r="U358" s="9"/>
      <c r="V358" s="9"/>
      <c r="W358" s="9"/>
      <c r="X358" s="9"/>
      <c r="Y358" s="9"/>
      <c r="Z358" s="9"/>
      <c r="AA358" s="9"/>
      <c r="AB358" s="9"/>
      <c r="AC358" s="9"/>
      <c r="AD358" s="9"/>
      <c r="AE358" s="9"/>
      <c r="AF358" s="9"/>
      <c r="AG358" s="9"/>
      <c r="AH358" s="9"/>
      <c r="AI358" s="1"/>
      <c r="AJ358" s="1"/>
      <c r="AK358" s="1"/>
    </row>
    <row r="359" spans="1:37" ht="12.75">
      <c r="A359" s="9"/>
      <c r="B359" s="9"/>
      <c r="C359" s="9"/>
      <c r="D359" s="9"/>
      <c r="E359" s="9"/>
      <c r="F359" s="9"/>
      <c r="G359" s="9"/>
      <c r="H359" s="3"/>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9"/>
      <c r="AH359" s="9"/>
      <c r="AI359" s="1"/>
      <c r="AJ359" s="1"/>
      <c r="AK359" s="1"/>
    </row>
    <row r="360" spans="1:37" ht="12.75">
      <c r="A360" s="9"/>
      <c r="B360" s="9"/>
      <c r="C360" s="9"/>
      <c r="D360" s="9"/>
      <c r="E360" s="9"/>
      <c r="F360" s="9"/>
      <c r="G360" s="9"/>
      <c r="H360" s="3"/>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1"/>
      <c r="AJ360" s="1"/>
      <c r="AK360" s="1"/>
    </row>
    <row r="361" spans="1:37" ht="12.75">
      <c r="A361" s="9"/>
      <c r="B361" s="9"/>
      <c r="C361" s="9"/>
      <c r="D361" s="9"/>
      <c r="E361" s="9"/>
      <c r="F361" s="9"/>
      <c r="G361" s="9"/>
      <c r="H361" s="3"/>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9"/>
      <c r="AH361" s="9"/>
      <c r="AI361" s="1"/>
      <c r="AJ361" s="1"/>
      <c r="AK361" s="1"/>
    </row>
    <row r="362" spans="1:37" ht="12.75">
      <c r="A362" s="9"/>
      <c r="B362" s="9"/>
      <c r="C362" s="9"/>
      <c r="D362" s="9"/>
      <c r="E362" s="9"/>
      <c r="F362" s="9"/>
      <c r="G362" s="9"/>
      <c r="H362" s="3"/>
      <c r="I362" s="9"/>
      <c r="J362" s="9"/>
      <c r="K362" s="9"/>
      <c r="L362" s="9"/>
      <c r="M362" s="9"/>
      <c r="N362" s="9"/>
      <c r="O362" s="9"/>
      <c r="P362" s="9"/>
      <c r="Q362" s="9"/>
      <c r="R362" s="9"/>
      <c r="S362" s="9"/>
      <c r="T362" s="9"/>
      <c r="U362" s="9"/>
      <c r="V362" s="9"/>
      <c r="W362" s="9"/>
      <c r="X362" s="9"/>
      <c r="Y362" s="9"/>
      <c r="Z362" s="9"/>
      <c r="AA362" s="9"/>
      <c r="AB362" s="9"/>
      <c r="AC362" s="9"/>
      <c r="AD362" s="9"/>
      <c r="AE362" s="9"/>
      <c r="AF362" s="9"/>
      <c r="AG362" s="9"/>
      <c r="AH362" s="9"/>
      <c r="AI362" s="1"/>
      <c r="AJ362" s="1"/>
      <c r="AK362" s="1"/>
    </row>
    <row r="363" spans="1:37" ht="12.75">
      <c r="A363" s="9"/>
      <c r="B363" s="9"/>
      <c r="C363" s="9"/>
      <c r="D363" s="9"/>
      <c r="E363" s="9"/>
      <c r="F363" s="9"/>
      <c r="G363" s="9"/>
      <c r="H363" s="3"/>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9"/>
      <c r="AH363" s="9"/>
      <c r="AI363" s="1"/>
      <c r="AJ363" s="1"/>
      <c r="AK363" s="1"/>
    </row>
    <row r="364" spans="1:37" ht="12.75">
      <c r="A364" s="9"/>
      <c r="B364" s="9"/>
      <c r="C364" s="9"/>
      <c r="D364" s="9"/>
      <c r="E364" s="9"/>
      <c r="F364" s="9"/>
      <c r="G364" s="9"/>
      <c r="H364" s="3"/>
      <c r="I364" s="9"/>
      <c r="J364" s="9"/>
      <c r="K364" s="9"/>
      <c r="L364" s="9"/>
      <c r="M364" s="9"/>
      <c r="N364" s="9"/>
      <c r="O364" s="9"/>
      <c r="P364" s="9"/>
      <c r="Q364" s="9"/>
      <c r="R364" s="9"/>
      <c r="S364" s="9"/>
      <c r="T364" s="9"/>
      <c r="U364" s="9"/>
      <c r="V364" s="9"/>
      <c r="W364" s="9"/>
      <c r="X364" s="9"/>
      <c r="Y364" s="9"/>
      <c r="Z364" s="9"/>
      <c r="AA364" s="9"/>
      <c r="AB364" s="9"/>
      <c r="AC364" s="9"/>
      <c r="AD364" s="9"/>
      <c r="AE364" s="9"/>
      <c r="AF364" s="9"/>
      <c r="AG364" s="9"/>
      <c r="AH364" s="9"/>
      <c r="AI364" s="1"/>
      <c r="AJ364" s="1"/>
      <c r="AK364" s="1"/>
    </row>
    <row r="365" spans="1:37" ht="12.75">
      <c r="A365" s="9"/>
      <c r="B365" s="9"/>
      <c r="C365" s="9"/>
      <c r="D365" s="9"/>
      <c r="E365" s="9"/>
      <c r="F365" s="9"/>
      <c r="G365" s="9"/>
      <c r="H365" s="3"/>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9"/>
      <c r="AH365" s="9"/>
      <c r="AI365" s="1"/>
      <c r="AJ365" s="1"/>
      <c r="AK365" s="1"/>
    </row>
    <row r="366" spans="1:37" ht="12.75">
      <c r="A366" s="9"/>
      <c r="B366" s="9"/>
      <c r="C366" s="9"/>
      <c r="D366" s="9"/>
      <c r="E366" s="9"/>
      <c r="F366" s="9"/>
      <c r="G366" s="9"/>
      <c r="H366" s="3"/>
      <c r="I366" s="9"/>
      <c r="J366" s="9"/>
      <c r="K366" s="9"/>
      <c r="L366" s="9"/>
      <c r="M366" s="9"/>
      <c r="N366" s="9"/>
      <c r="O366" s="9"/>
      <c r="P366" s="9"/>
      <c r="Q366" s="9"/>
      <c r="R366" s="9"/>
      <c r="S366" s="9"/>
      <c r="T366" s="9"/>
      <c r="U366" s="9"/>
      <c r="V366" s="9"/>
      <c r="W366" s="9"/>
      <c r="X366" s="9"/>
      <c r="Y366" s="9"/>
      <c r="Z366" s="9"/>
      <c r="AA366" s="9"/>
      <c r="AB366" s="9"/>
      <c r="AC366" s="9"/>
      <c r="AD366" s="9"/>
      <c r="AE366" s="9"/>
      <c r="AF366" s="9"/>
      <c r="AG366" s="9"/>
      <c r="AH366" s="9"/>
      <c r="AI366" s="1"/>
      <c r="AJ366" s="1"/>
      <c r="AK366" s="1"/>
    </row>
    <row r="367" spans="1:37" ht="12.75">
      <c r="A367" s="9"/>
      <c r="B367" s="9"/>
      <c r="C367" s="9"/>
      <c r="D367" s="9"/>
      <c r="E367" s="9"/>
      <c r="F367" s="9"/>
      <c r="G367" s="9"/>
      <c r="H367" s="3"/>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9"/>
      <c r="AH367" s="9"/>
      <c r="AI367" s="1"/>
      <c r="AJ367" s="1"/>
      <c r="AK367" s="1"/>
    </row>
    <row r="368" spans="1:37" ht="12.75">
      <c r="A368" s="9"/>
      <c r="B368" s="9"/>
      <c r="C368" s="9"/>
      <c r="D368" s="9"/>
      <c r="E368" s="9"/>
      <c r="F368" s="9"/>
      <c r="G368" s="9"/>
      <c r="H368" s="3"/>
      <c r="I368" s="9"/>
      <c r="J368" s="9"/>
      <c r="K368" s="9"/>
      <c r="L368" s="9"/>
      <c r="M368" s="9"/>
      <c r="N368" s="9"/>
      <c r="O368" s="9"/>
      <c r="P368" s="9"/>
      <c r="Q368" s="9"/>
      <c r="R368" s="9"/>
      <c r="S368" s="9"/>
      <c r="T368" s="9"/>
      <c r="U368" s="9"/>
      <c r="V368" s="9"/>
      <c r="W368" s="9"/>
      <c r="X368" s="9"/>
      <c r="Y368" s="9"/>
      <c r="Z368" s="9"/>
      <c r="AA368" s="9"/>
      <c r="AB368" s="9"/>
      <c r="AC368" s="9"/>
      <c r="AD368" s="9"/>
      <c r="AE368" s="9"/>
      <c r="AF368" s="9"/>
      <c r="AG368" s="9"/>
      <c r="AH368" s="9"/>
      <c r="AI368" s="1"/>
      <c r="AJ368" s="1"/>
      <c r="AK368" s="1"/>
    </row>
    <row r="369" spans="1:37" ht="12.75">
      <c r="A369" s="9"/>
      <c r="B369" s="9"/>
      <c r="C369" s="9"/>
      <c r="D369" s="9"/>
      <c r="E369" s="9"/>
      <c r="F369" s="9"/>
      <c r="G369" s="9"/>
      <c r="H369" s="3"/>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9"/>
      <c r="AH369" s="9"/>
      <c r="AI369" s="1"/>
      <c r="AJ369" s="1"/>
      <c r="AK369" s="1"/>
    </row>
    <row r="370" spans="1:37" ht="12.75">
      <c r="A370" s="9"/>
      <c r="B370" s="9"/>
      <c r="C370" s="9"/>
      <c r="D370" s="9"/>
      <c r="E370" s="9"/>
      <c r="F370" s="9"/>
      <c r="G370" s="9"/>
      <c r="H370" s="3"/>
      <c r="I370" s="9"/>
      <c r="J370" s="9"/>
      <c r="K370" s="9"/>
      <c r="L370" s="9"/>
      <c r="M370" s="9"/>
      <c r="N370" s="9"/>
      <c r="O370" s="9"/>
      <c r="P370" s="9"/>
      <c r="Q370" s="9"/>
      <c r="R370" s="9"/>
      <c r="S370" s="9"/>
      <c r="T370" s="9"/>
      <c r="U370" s="9"/>
      <c r="V370" s="9"/>
      <c r="W370" s="9"/>
      <c r="X370" s="9"/>
      <c r="Y370" s="9"/>
      <c r="Z370" s="9"/>
      <c r="AA370" s="9"/>
      <c r="AB370" s="9"/>
      <c r="AC370" s="9"/>
      <c r="AD370" s="9"/>
      <c r="AE370" s="9"/>
      <c r="AF370" s="9"/>
      <c r="AG370" s="9"/>
      <c r="AH370" s="9"/>
      <c r="AI370" s="1"/>
      <c r="AJ370" s="1"/>
      <c r="AK370" s="1"/>
    </row>
    <row r="371" spans="1:37" ht="12.75">
      <c r="A371" s="9"/>
      <c r="B371" s="9"/>
      <c r="C371" s="9"/>
      <c r="D371" s="9"/>
      <c r="E371" s="9"/>
      <c r="F371" s="9"/>
      <c r="G371" s="9"/>
      <c r="H371" s="3"/>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9"/>
      <c r="AH371" s="9"/>
      <c r="AI371" s="1"/>
      <c r="AJ371" s="1"/>
      <c r="AK371" s="1"/>
    </row>
    <row r="372" spans="1:37" ht="12.75">
      <c r="A372" s="9"/>
      <c r="B372" s="9"/>
      <c r="C372" s="9"/>
      <c r="D372" s="9"/>
      <c r="E372" s="9"/>
      <c r="F372" s="9"/>
      <c r="G372" s="9"/>
      <c r="H372" s="3"/>
      <c r="I372" s="9"/>
      <c r="J372" s="9"/>
      <c r="K372" s="9"/>
      <c r="L372" s="9"/>
      <c r="M372" s="9"/>
      <c r="N372" s="9"/>
      <c r="O372" s="9"/>
      <c r="P372" s="9"/>
      <c r="Q372" s="9"/>
      <c r="R372" s="9"/>
      <c r="S372" s="9"/>
      <c r="T372" s="9"/>
      <c r="U372" s="9"/>
      <c r="V372" s="9"/>
      <c r="W372" s="9"/>
      <c r="X372" s="9"/>
      <c r="Y372" s="9"/>
      <c r="Z372" s="9"/>
      <c r="AA372" s="9"/>
      <c r="AB372" s="9"/>
      <c r="AC372" s="9"/>
      <c r="AD372" s="9"/>
      <c r="AE372" s="9"/>
      <c r="AF372" s="9"/>
      <c r="AG372" s="9"/>
      <c r="AH372" s="9"/>
      <c r="AI372" s="1"/>
      <c r="AJ372" s="1"/>
      <c r="AK372" s="1"/>
    </row>
    <row r="373" spans="1:37" ht="12.75">
      <c r="A373" s="9"/>
      <c r="B373" s="9"/>
      <c r="C373" s="9"/>
      <c r="D373" s="9"/>
      <c r="E373" s="9"/>
      <c r="F373" s="9"/>
      <c r="G373" s="9"/>
      <c r="H373" s="3"/>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9"/>
      <c r="AH373" s="9"/>
      <c r="AI373" s="1"/>
      <c r="AJ373" s="1"/>
      <c r="AK373" s="1"/>
    </row>
    <row r="374" spans="1:37" ht="12.75">
      <c r="A374" s="9"/>
      <c r="B374" s="9"/>
      <c r="C374" s="9"/>
      <c r="D374" s="9"/>
      <c r="E374" s="9"/>
      <c r="F374" s="9"/>
      <c r="G374" s="9"/>
      <c r="H374" s="3"/>
      <c r="I374" s="9"/>
      <c r="J374" s="9"/>
      <c r="K374" s="9"/>
      <c r="L374" s="9"/>
      <c r="M374" s="9"/>
      <c r="N374" s="9"/>
      <c r="O374" s="9"/>
      <c r="P374" s="9"/>
      <c r="Q374" s="9"/>
      <c r="R374" s="9"/>
      <c r="S374" s="9"/>
      <c r="T374" s="9"/>
      <c r="U374" s="9"/>
      <c r="V374" s="9"/>
      <c r="W374" s="9"/>
      <c r="X374" s="9"/>
      <c r="Y374" s="9"/>
      <c r="Z374" s="9"/>
      <c r="AA374" s="9"/>
      <c r="AB374" s="9"/>
      <c r="AC374" s="9"/>
      <c r="AD374" s="9"/>
      <c r="AE374" s="9"/>
      <c r="AF374" s="9"/>
      <c r="AG374" s="9"/>
      <c r="AH374" s="9"/>
      <c r="AI374" s="1"/>
      <c r="AJ374" s="1"/>
      <c r="AK374" s="1"/>
    </row>
    <row r="375" spans="1:37" ht="12.75">
      <c r="A375" s="9"/>
      <c r="B375" s="9"/>
      <c r="C375" s="9"/>
      <c r="D375" s="9"/>
      <c r="E375" s="9"/>
      <c r="F375" s="9"/>
      <c r="G375" s="9"/>
      <c r="H375" s="3"/>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9"/>
      <c r="AH375" s="9"/>
      <c r="AI375" s="1"/>
      <c r="AJ375" s="1"/>
      <c r="AK375" s="1"/>
    </row>
    <row r="376" spans="1:37" ht="12.75">
      <c r="A376" s="9"/>
      <c r="B376" s="9"/>
      <c r="C376" s="9"/>
      <c r="D376" s="9"/>
      <c r="E376" s="9"/>
      <c r="F376" s="9"/>
      <c r="G376" s="9"/>
      <c r="H376" s="3"/>
      <c r="I376" s="9"/>
      <c r="J376" s="9"/>
      <c r="K376" s="9"/>
      <c r="L376" s="9"/>
      <c r="M376" s="9"/>
      <c r="N376" s="9"/>
      <c r="O376" s="9"/>
      <c r="P376" s="9"/>
      <c r="Q376" s="9"/>
      <c r="R376" s="9"/>
      <c r="S376" s="9"/>
      <c r="T376" s="9"/>
      <c r="U376" s="9"/>
      <c r="V376" s="9"/>
      <c r="W376" s="9"/>
      <c r="X376" s="9"/>
      <c r="Y376" s="9"/>
      <c r="Z376" s="9"/>
      <c r="AA376" s="9"/>
      <c r="AB376" s="9"/>
      <c r="AC376" s="9"/>
      <c r="AD376" s="9"/>
      <c r="AE376" s="9"/>
      <c r="AF376" s="9"/>
      <c r="AG376" s="9"/>
      <c r="AH376" s="9"/>
      <c r="AI376" s="1"/>
      <c r="AJ376" s="1"/>
      <c r="AK376" s="1"/>
    </row>
    <row r="377" spans="1:37" ht="12.75">
      <c r="A377" s="9"/>
      <c r="B377" s="9"/>
      <c r="C377" s="9"/>
      <c r="D377" s="9"/>
      <c r="E377" s="9"/>
      <c r="F377" s="9"/>
      <c r="G377" s="9"/>
      <c r="H377" s="3"/>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9"/>
      <c r="AH377" s="9"/>
      <c r="AI377" s="1"/>
      <c r="AJ377" s="1"/>
      <c r="AK377" s="1"/>
    </row>
    <row r="378" spans="1:37" ht="12.75">
      <c r="A378" s="9"/>
      <c r="B378" s="9"/>
      <c r="C378" s="9"/>
      <c r="D378" s="9"/>
      <c r="E378" s="9"/>
      <c r="F378" s="9"/>
      <c r="G378" s="9"/>
      <c r="H378" s="3"/>
      <c r="I378" s="9"/>
      <c r="J378" s="9"/>
      <c r="K378" s="9"/>
      <c r="L378" s="9"/>
      <c r="M378" s="9"/>
      <c r="N378" s="9"/>
      <c r="O378" s="9"/>
      <c r="P378" s="9"/>
      <c r="Q378" s="9"/>
      <c r="R378" s="9"/>
      <c r="S378" s="9"/>
      <c r="T378" s="9"/>
      <c r="U378" s="9"/>
      <c r="V378" s="9"/>
      <c r="W378" s="9"/>
      <c r="X378" s="9"/>
      <c r="Y378" s="9"/>
      <c r="Z378" s="9"/>
      <c r="AA378" s="9"/>
      <c r="AB378" s="9"/>
      <c r="AC378" s="9"/>
      <c r="AD378" s="9"/>
      <c r="AE378" s="9"/>
      <c r="AF378" s="9"/>
      <c r="AG378" s="9"/>
      <c r="AH378" s="9"/>
      <c r="AI378" s="1"/>
      <c r="AJ378" s="1"/>
      <c r="AK378" s="1"/>
    </row>
    <row r="379" spans="1:37" ht="12.75">
      <c r="A379" s="9"/>
      <c r="B379" s="9"/>
      <c r="C379" s="9"/>
      <c r="D379" s="9"/>
      <c r="E379" s="9"/>
      <c r="F379" s="9"/>
      <c r="G379" s="9"/>
      <c r="H379" s="3"/>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9"/>
      <c r="AH379" s="9"/>
      <c r="AI379" s="1"/>
      <c r="AJ379" s="1"/>
      <c r="AK379" s="1"/>
    </row>
    <row r="380" spans="1:37" ht="12.75">
      <c r="A380" s="9"/>
      <c r="B380" s="9"/>
      <c r="C380" s="9"/>
      <c r="D380" s="9"/>
      <c r="E380" s="9"/>
      <c r="F380" s="9"/>
      <c r="G380" s="9"/>
      <c r="H380" s="3"/>
      <c r="I380" s="9"/>
      <c r="J380" s="9"/>
      <c r="K380" s="9"/>
      <c r="L380" s="9"/>
      <c r="M380" s="9"/>
      <c r="N380" s="9"/>
      <c r="O380" s="9"/>
      <c r="P380" s="9"/>
      <c r="Q380" s="9"/>
      <c r="R380" s="9"/>
      <c r="S380" s="9"/>
      <c r="T380" s="9"/>
      <c r="U380" s="9"/>
      <c r="V380" s="9"/>
      <c r="W380" s="9"/>
      <c r="X380" s="9"/>
      <c r="Y380" s="9"/>
      <c r="Z380" s="9"/>
      <c r="AA380" s="9"/>
      <c r="AB380" s="9"/>
      <c r="AC380" s="9"/>
      <c r="AD380" s="9"/>
      <c r="AE380" s="9"/>
      <c r="AF380" s="9"/>
      <c r="AG380" s="9"/>
      <c r="AH380" s="9"/>
      <c r="AI380" s="1"/>
      <c r="AJ380" s="1"/>
      <c r="AK380" s="1"/>
    </row>
    <row r="381" spans="1:37" ht="12.75">
      <c r="A381" s="9"/>
      <c r="B381" s="9"/>
      <c r="C381" s="9"/>
      <c r="D381" s="9"/>
      <c r="E381" s="9"/>
      <c r="F381" s="9"/>
      <c r="G381" s="9"/>
      <c r="H381" s="3"/>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9"/>
      <c r="AH381" s="9"/>
      <c r="AI381" s="1"/>
      <c r="AJ381" s="1"/>
      <c r="AK381" s="1"/>
    </row>
    <row r="382" spans="1:37" ht="12.75">
      <c r="A382" s="9"/>
      <c r="B382" s="9"/>
      <c r="C382" s="9"/>
      <c r="D382" s="9"/>
      <c r="E382" s="9"/>
      <c r="F382" s="9"/>
      <c r="G382" s="9"/>
      <c r="H382" s="3"/>
      <c r="I382" s="9"/>
      <c r="J382" s="9"/>
      <c r="K382" s="9"/>
      <c r="L382" s="9"/>
      <c r="M382" s="9"/>
      <c r="N382" s="9"/>
      <c r="O382" s="9"/>
      <c r="P382" s="9"/>
      <c r="Q382" s="9"/>
      <c r="R382" s="9"/>
      <c r="S382" s="9"/>
      <c r="T382" s="9"/>
      <c r="U382" s="9"/>
      <c r="V382" s="9"/>
      <c r="W382" s="9"/>
      <c r="X382" s="9"/>
      <c r="Y382" s="9"/>
      <c r="Z382" s="9"/>
      <c r="AA382" s="9"/>
      <c r="AB382" s="9"/>
      <c r="AC382" s="9"/>
      <c r="AD382" s="9"/>
      <c r="AE382" s="9"/>
      <c r="AF382" s="9"/>
      <c r="AG382" s="9"/>
      <c r="AH382" s="9"/>
      <c r="AI382" s="1"/>
      <c r="AJ382" s="1"/>
      <c r="AK382" s="1"/>
    </row>
    <row r="383" spans="1:37" ht="12.75">
      <c r="A383" s="9"/>
      <c r="B383" s="9"/>
      <c r="C383" s="9"/>
      <c r="D383" s="9"/>
      <c r="E383" s="9"/>
      <c r="F383" s="9"/>
      <c r="G383" s="9"/>
      <c r="H383" s="3"/>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9"/>
      <c r="AH383" s="9"/>
      <c r="AI383" s="1"/>
      <c r="AJ383" s="1"/>
      <c r="AK383" s="1"/>
    </row>
    <row r="384" spans="1:37" ht="12.75">
      <c r="A384" s="9"/>
      <c r="B384" s="9"/>
      <c r="C384" s="9"/>
      <c r="D384" s="9"/>
      <c r="E384" s="9"/>
      <c r="F384" s="9"/>
      <c r="G384" s="9"/>
      <c r="H384" s="3"/>
      <c r="I384" s="9"/>
      <c r="J384" s="9"/>
      <c r="K384" s="9"/>
      <c r="L384" s="9"/>
      <c r="M384" s="9"/>
      <c r="N384" s="9"/>
      <c r="O384" s="9"/>
      <c r="P384" s="9"/>
      <c r="Q384" s="9"/>
      <c r="R384" s="9"/>
      <c r="S384" s="9"/>
      <c r="T384" s="9"/>
      <c r="U384" s="9"/>
      <c r="V384" s="9"/>
      <c r="W384" s="9"/>
      <c r="X384" s="9"/>
      <c r="Y384" s="9"/>
      <c r="Z384" s="9"/>
      <c r="AA384" s="9"/>
      <c r="AB384" s="9"/>
      <c r="AC384" s="9"/>
      <c r="AD384" s="9"/>
      <c r="AE384" s="9"/>
      <c r="AF384" s="9"/>
      <c r="AG384" s="9"/>
      <c r="AH384" s="9"/>
      <c r="AI384" s="1"/>
      <c r="AJ384" s="1"/>
      <c r="AK384" s="1"/>
    </row>
    <row r="385" spans="1:37" ht="12.75">
      <c r="A385" s="9"/>
      <c r="B385" s="9"/>
      <c r="C385" s="9"/>
      <c r="D385" s="9"/>
      <c r="E385" s="9"/>
      <c r="F385" s="9"/>
      <c r="G385" s="9"/>
      <c r="H385" s="3"/>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9"/>
      <c r="AH385" s="9"/>
      <c r="AI385" s="1"/>
      <c r="AJ385" s="1"/>
      <c r="AK385" s="1"/>
    </row>
    <row r="386" spans="1:37" ht="12.75">
      <c r="A386" s="9"/>
      <c r="B386" s="9"/>
      <c r="C386" s="9"/>
      <c r="D386" s="9"/>
      <c r="E386" s="9"/>
      <c r="F386" s="9"/>
      <c r="G386" s="9"/>
      <c r="H386" s="3"/>
      <c r="I386" s="9"/>
      <c r="J386" s="9"/>
      <c r="K386" s="9"/>
      <c r="L386" s="9"/>
      <c r="M386" s="9"/>
      <c r="N386" s="9"/>
      <c r="O386" s="9"/>
      <c r="P386" s="9"/>
      <c r="Q386" s="9"/>
      <c r="R386" s="9"/>
      <c r="S386" s="9"/>
      <c r="T386" s="9"/>
      <c r="U386" s="9"/>
      <c r="V386" s="9"/>
      <c r="W386" s="9"/>
      <c r="X386" s="9"/>
      <c r="Y386" s="9"/>
      <c r="Z386" s="9"/>
      <c r="AA386" s="9"/>
      <c r="AB386" s="9"/>
      <c r="AC386" s="9"/>
      <c r="AD386" s="9"/>
      <c r="AE386" s="9"/>
      <c r="AF386" s="9"/>
      <c r="AG386" s="9"/>
      <c r="AH386" s="9"/>
      <c r="AI386" s="1"/>
      <c r="AJ386" s="1"/>
      <c r="AK386" s="1"/>
    </row>
    <row r="387" spans="1:37" ht="12.75">
      <c r="A387" s="9"/>
      <c r="B387" s="9"/>
      <c r="C387" s="9"/>
      <c r="D387" s="9"/>
      <c r="E387" s="9"/>
      <c r="F387" s="9"/>
      <c r="G387" s="9"/>
      <c r="H387" s="3"/>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9"/>
      <c r="AH387" s="9"/>
      <c r="AI387" s="1"/>
      <c r="AJ387" s="1"/>
      <c r="AK387" s="1"/>
    </row>
    <row r="388" spans="1:37" ht="12.75">
      <c r="A388" s="9"/>
      <c r="B388" s="9"/>
      <c r="C388" s="9"/>
      <c r="D388" s="9"/>
      <c r="E388" s="9"/>
      <c r="F388" s="9"/>
      <c r="G388" s="9"/>
      <c r="H388" s="3"/>
      <c r="I388" s="9"/>
      <c r="J388" s="9"/>
      <c r="K388" s="9"/>
      <c r="L388" s="9"/>
      <c r="M388" s="9"/>
      <c r="N388" s="9"/>
      <c r="O388" s="9"/>
      <c r="P388" s="9"/>
      <c r="Q388" s="9"/>
      <c r="R388" s="9"/>
      <c r="S388" s="9"/>
      <c r="T388" s="9"/>
      <c r="U388" s="9"/>
      <c r="V388" s="9"/>
      <c r="W388" s="9"/>
      <c r="X388" s="9"/>
      <c r="Y388" s="9"/>
      <c r="Z388" s="9"/>
      <c r="AA388" s="9"/>
      <c r="AB388" s="9"/>
      <c r="AC388" s="9"/>
      <c r="AD388" s="9"/>
      <c r="AE388" s="9"/>
      <c r="AF388" s="9"/>
      <c r="AG388" s="9"/>
      <c r="AH388" s="9"/>
      <c r="AI388" s="1"/>
      <c r="AJ388" s="1"/>
      <c r="AK388" s="1"/>
    </row>
    <row r="389" spans="1:37" ht="12.75">
      <c r="A389" s="9"/>
      <c r="B389" s="9"/>
      <c r="C389" s="9"/>
      <c r="D389" s="9"/>
      <c r="E389" s="9"/>
      <c r="F389" s="9"/>
      <c r="G389" s="9"/>
      <c r="H389" s="3"/>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9"/>
      <c r="AH389" s="9"/>
      <c r="AI389" s="1"/>
      <c r="AJ389" s="1"/>
      <c r="AK389" s="1"/>
    </row>
    <row r="390" spans="1:37" ht="12.75">
      <c r="A390" s="9"/>
      <c r="B390" s="9"/>
      <c r="C390" s="9"/>
      <c r="D390" s="9"/>
      <c r="E390" s="9"/>
      <c r="F390" s="9"/>
      <c r="G390" s="9"/>
      <c r="H390" s="3"/>
      <c r="I390" s="9"/>
      <c r="J390" s="9"/>
      <c r="K390" s="9"/>
      <c r="L390" s="9"/>
      <c r="M390" s="9"/>
      <c r="N390" s="9"/>
      <c r="O390" s="9"/>
      <c r="P390" s="9"/>
      <c r="Q390" s="9"/>
      <c r="R390" s="9"/>
      <c r="S390" s="9"/>
      <c r="T390" s="9"/>
      <c r="U390" s="9"/>
      <c r="V390" s="9"/>
      <c r="W390" s="9"/>
      <c r="X390" s="9"/>
      <c r="Y390" s="9"/>
      <c r="Z390" s="9"/>
      <c r="AA390" s="9"/>
      <c r="AB390" s="9"/>
      <c r="AC390" s="9"/>
      <c r="AD390" s="9"/>
      <c r="AE390" s="9"/>
      <c r="AF390" s="9"/>
      <c r="AG390" s="9"/>
      <c r="AH390" s="9"/>
      <c r="AI390" s="1"/>
      <c r="AJ390" s="1"/>
      <c r="AK390" s="1"/>
    </row>
    <row r="391" spans="1:37" ht="12.75">
      <c r="A391" s="9"/>
      <c r="B391" s="9"/>
      <c r="C391" s="9"/>
      <c r="D391" s="9"/>
      <c r="E391" s="9"/>
      <c r="F391" s="9"/>
      <c r="G391" s="9"/>
      <c r="H391" s="3"/>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9"/>
      <c r="AH391" s="9"/>
      <c r="AI391" s="1"/>
      <c r="AJ391" s="1"/>
      <c r="AK391" s="1"/>
    </row>
    <row r="392" spans="1:37" ht="12.75">
      <c r="A392" s="9"/>
      <c r="B392" s="9"/>
      <c r="C392" s="9"/>
      <c r="D392" s="9"/>
      <c r="E392" s="9"/>
      <c r="F392" s="9"/>
      <c r="G392" s="9"/>
      <c r="H392" s="3"/>
      <c r="I392" s="9"/>
      <c r="J392" s="9"/>
      <c r="K392" s="9"/>
      <c r="L392" s="9"/>
      <c r="M392" s="9"/>
      <c r="N392" s="9"/>
      <c r="O392" s="9"/>
      <c r="P392" s="9"/>
      <c r="Q392" s="9"/>
      <c r="R392" s="9"/>
      <c r="S392" s="9"/>
      <c r="T392" s="9"/>
      <c r="U392" s="9"/>
      <c r="V392" s="9"/>
      <c r="W392" s="9"/>
      <c r="X392" s="9"/>
      <c r="Y392" s="9"/>
      <c r="Z392" s="9"/>
      <c r="AA392" s="9"/>
      <c r="AB392" s="9"/>
      <c r="AC392" s="9"/>
      <c r="AD392" s="9"/>
      <c r="AE392" s="9"/>
      <c r="AF392" s="9"/>
      <c r="AG392" s="9"/>
      <c r="AH392" s="9"/>
      <c r="AI392" s="1"/>
      <c r="AJ392" s="1"/>
      <c r="AK392" s="1"/>
    </row>
    <row r="393" spans="1:37" ht="12.75">
      <c r="A393" s="9"/>
      <c r="B393" s="9"/>
      <c r="C393" s="9"/>
      <c r="D393" s="9"/>
      <c r="E393" s="9"/>
      <c r="F393" s="9"/>
      <c r="G393" s="9"/>
      <c r="H393" s="3"/>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9"/>
      <c r="AH393" s="9"/>
      <c r="AI393" s="1"/>
      <c r="AJ393" s="1"/>
      <c r="AK393" s="1"/>
    </row>
    <row r="394" spans="1:37" ht="12.75">
      <c r="A394" s="9"/>
      <c r="B394" s="9"/>
      <c r="C394" s="9"/>
      <c r="D394" s="9"/>
      <c r="E394" s="9"/>
      <c r="F394" s="9"/>
      <c r="G394" s="9"/>
      <c r="H394" s="3"/>
      <c r="I394" s="9"/>
      <c r="J394" s="9"/>
      <c r="K394" s="9"/>
      <c r="L394" s="9"/>
      <c r="M394" s="9"/>
      <c r="N394" s="9"/>
      <c r="O394" s="9"/>
      <c r="P394" s="9"/>
      <c r="Q394" s="9"/>
      <c r="R394" s="9"/>
      <c r="S394" s="9"/>
      <c r="T394" s="9"/>
      <c r="U394" s="9"/>
      <c r="V394" s="9"/>
      <c r="W394" s="9"/>
      <c r="X394" s="9"/>
      <c r="Y394" s="9"/>
      <c r="Z394" s="9"/>
      <c r="AA394" s="9"/>
      <c r="AB394" s="9"/>
      <c r="AC394" s="9"/>
      <c r="AD394" s="9"/>
      <c r="AE394" s="9"/>
      <c r="AF394" s="9"/>
      <c r="AG394" s="9"/>
      <c r="AH394" s="9"/>
      <c r="AI394" s="1"/>
      <c r="AJ394" s="1"/>
      <c r="AK394" s="1"/>
    </row>
    <row r="395" spans="1:37" ht="12.75">
      <c r="A395" s="9"/>
      <c r="B395" s="9"/>
      <c r="C395" s="9"/>
      <c r="D395" s="9"/>
      <c r="E395" s="9"/>
      <c r="F395" s="9"/>
      <c r="G395" s="9"/>
      <c r="H395" s="3"/>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9"/>
      <c r="AH395" s="9"/>
      <c r="AI395" s="1"/>
      <c r="AJ395" s="1"/>
      <c r="AK395" s="1"/>
    </row>
    <row r="396" spans="1:37" ht="12.75">
      <c r="A396" s="9"/>
      <c r="B396" s="9"/>
      <c r="C396" s="9"/>
      <c r="D396" s="9"/>
      <c r="E396" s="9"/>
      <c r="F396" s="9"/>
      <c r="G396" s="9"/>
      <c r="H396" s="3"/>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1"/>
      <c r="AJ396" s="1"/>
      <c r="AK396" s="1"/>
    </row>
    <row r="397" spans="1:37" ht="12.75">
      <c r="A397" s="9"/>
      <c r="B397" s="9"/>
      <c r="C397" s="9"/>
      <c r="D397" s="9"/>
      <c r="E397" s="9"/>
      <c r="F397" s="9"/>
      <c r="G397" s="9"/>
      <c r="H397" s="3"/>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9"/>
      <c r="AH397" s="9"/>
      <c r="AI397" s="1"/>
      <c r="AJ397" s="1"/>
      <c r="AK397" s="1"/>
    </row>
    <row r="398" spans="1:37" ht="12.75">
      <c r="A398" s="9"/>
      <c r="B398" s="9"/>
      <c r="C398" s="9"/>
      <c r="D398" s="9"/>
      <c r="E398" s="9"/>
      <c r="F398" s="9"/>
      <c r="G398" s="9"/>
      <c r="H398" s="3"/>
      <c r="I398" s="9"/>
      <c r="J398" s="9"/>
      <c r="K398" s="9"/>
      <c r="L398" s="9"/>
      <c r="M398" s="9"/>
      <c r="N398" s="9"/>
      <c r="O398" s="9"/>
      <c r="P398" s="9"/>
      <c r="Q398" s="9"/>
      <c r="R398" s="9"/>
      <c r="S398" s="9"/>
      <c r="T398" s="9"/>
      <c r="U398" s="9"/>
      <c r="V398" s="9"/>
      <c r="W398" s="9"/>
      <c r="X398" s="9"/>
      <c r="Y398" s="9"/>
      <c r="Z398" s="9"/>
      <c r="AA398" s="9"/>
      <c r="AB398" s="9"/>
      <c r="AC398" s="9"/>
      <c r="AD398" s="9"/>
      <c r="AE398" s="9"/>
      <c r="AF398" s="9"/>
      <c r="AG398" s="9"/>
      <c r="AH398" s="9"/>
      <c r="AI398" s="1"/>
      <c r="AJ398" s="1"/>
      <c r="AK398" s="1"/>
    </row>
    <row r="399" spans="1:37" ht="12.75">
      <c r="A399" s="9"/>
      <c r="B399" s="9"/>
      <c r="C399" s="9"/>
      <c r="D399" s="9"/>
      <c r="E399" s="9"/>
      <c r="F399" s="9"/>
      <c r="G399" s="9"/>
      <c r="H399" s="3"/>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9"/>
      <c r="AH399" s="9"/>
      <c r="AI399" s="1"/>
      <c r="AJ399" s="1"/>
      <c r="AK399" s="1"/>
    </row>
    <row r="400" spans="1:37" ht="12.75">
      <c r="A400" s="9"/>
      <c r="B400" s="9"/>
      <c r="C400" s="9"/>
      <c r="D400" s="9"/>
      <c r="E400" s="9"/>
      <c r="F400" s="9"/>
      <c r="G400" s="9"/>
      <c r="H400" s="3"/>
      <c r="I400" s="9"/>
      <c r="J400" s="9"/>
      <c r="K400" s="9"/>
      <c r="L400" s="9"/>
      <c r="M400" s="9"/>
      <c r="N400" s="9"/>
      <c r="O400" s="9"/>
      <c r="P400" s="9"/>
      <c r="Q400" s="9"/>
      <c r="R400" s="9"/>
      <c r="S400" s="9"/>
      <c r="T400" s="9"/>
      <c r="U400" s="9"/>
      <c r="V400" s="9"/>
      <c r="W400" s="9"/>
      <c r="X400" s="9"/>
      <c r="Y400" s="9"/>
      <c r="Z400" s="9"/>
      <c r="AA400" s="9"/>
      <c r="AB400" s="9"/>
      <c r="AC400" s="9"/>
      <c r="AD400" s="9"/>
      <c r="AE400" s="9"/>
      <c r="AF400" s="9"/>
      <c r="AG400" s="9"/>
      <c r="AH400" s="9"/>
      <c r="AI400" s="1"/>
      <c r="AJ400" s="1"/>
      <c r="AK400" s="1"/>
    </row>
    <row r="401" spans="1:37" ht="12.75">
      <c r="A401" s="9"/>
      <c r="B401" s="9"/>
      <c r="C401" s="9"/>
      <c r="D401" s="9"/>
      <c r="E401" s="9"/>
      <c r="F401" s="9"/>
      <c r="G401" s="9"/>
      <c r="H401" s="3"/>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9"/>
      <c r="AH401" s="9"/>
      <c r="AI401" s="1"/>
      <c r="AJ401" s="1"/>
      <c r="AK401" s="1"/>
    </row>
    <row r="402" spans="1:37" ht="12.75">
      <c r="A402" s="9"/>
      <c r="B402" s="9"/>
      <c r="C402" s="9"/>
      <c r="D402" s="9"/>
      <c r="E402" s="9"/>
      <c r="F402" s="9"/>
      <c r="G402" s="9"/>
      <c r="H402" s="3"/>
      <c r="I402" s="9"/>
      <c r="J402" s="9"/>
      <c r="K402" s="9"/>
      <c r="L402" s="9"/>
      <c r="M402" s="9"/>
      <c r="N402" s="9"/>
      <c r="O402" s="9"/>
      <c r="P402" s="9"/>
      <c r="Q402" s="9"/>
      <c r="R402" s="9"/>
      <c r="S402" s="9"/>
      <c r="T402" s="9"/>
      <c r="U402" s="9"/>
      <c r="V402" s="9"/>
      <c r="W402" s="9"/>
      <c r="X402" s="9"/>
      <c r="Y402" s="9"/>
      <c r="Z402" s="9"/>
      <c r="AA402" s="9"/>
      <c r="AB402" s="9"/>
      <c r="AC402" s="9"/>
      <c r="AD402" s="9"/>
      <c r="AE402" s="9"/>
      <c r="AF402" s="9"/>
      <c r="AG402" s="9"/>
      <c r="AH402" s="9"/>
      <c r="AI402" s="1"/>
      <c r="AJ402" s="1"/>
      <c r="AK402" s="1"/>
    </row>
    <row r="403" spans="1:37" ht="12.75">
      <c r="A403" s="9"/>
      <c r="B403" s="9"/>
      <c r="C403" s="9"/>
      <c r="D403" s="9"/>
      <c r="E403" s="9"/>
      <c r="F403" s="9"/>
      <c r="G403" s="9"/>
      <c r="H403" s="3"/>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9"/>
      <c r="AH403" s="9"/>
      <c r="AI403" s="1"/>
      <c r="AJ403" s="1"/>
      <c r="AK403" s="1"/>
    </row>
    <row r="404" spans="1:37" ht="12.75">
      <c r="A404" s="9"/>
      <c r="B404" s="9"/>
      <c r="C404" s="9"/>
      <c r="D404" s="9"/>
      <c r="E404" s="9"/>
      <c r="F404" s="9"/>
      <c r="G404" s="9"/>
      <c r="H404" s="3"/>
      <c r="I404" s="9"/>
      <c r="J404" s="9"/>
      <c r="K404" s="9"/>
      <c r="L404" s="9"/>
      <c r="M404" s="9"/>
      <c r="N404" s="9"/>
      <c r="O404" s="9"/>
      <c r="P404" s="9"/>
      <c r="Q404" s="9"/>
      <c r="R404" s="9"/>
      <c r="S404" s="9"/>
      <c r="T404" s="9"/>
      <c r="U404" s="9"/>
      <c r="V404" s="9"/>
      <c r="W404" s="9"/>
      <c r="X404" s="9"/>
      <c r="Y404" s="9"/>
      <c r="Z404" s="9"/>
      <c r="AA404" s="9"/>
      <c r="AB404" s="9"/>
      <c r="AC404" s="9"/>
      <c r="AD404" s="9"/>
      <c r="AE404" s="9"/>
      <c r="AF404" s="9"/>
      <c r="AG404" s="9"/>
      <c r="AH404" s="9"/>
      <c r="AI404" s="1"/>
      <c r="AJ404" s="1"/>
      <c r="AK404" s="1"/>
    </row>
    <row r="405" spans="1:37" ht="12.75">
      <c r="A405" s="9"/>
      <c r="B405" s="9"/>
      <c r="C405" s="9"/>
      <c r="D405" s="9"/>
      <c r="E405" s="9"/>
      <c r="F405" s="9"/>
      <c r="G405" s="9"/>
      <c r="H405" s="3"/>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9"/>
      <c r="AH405" s="9"/>
      <c r="AI405" s="1"/>
      <c r="AJ405" s="1"/>
      <c r="AK405" s="1"/>
    </row>
    <row r="406" spans="1:37" ht="12.75">
      <c r="A406" s="9"/>
      <c r="B406" s="9"/>
      <c r="C406" s="9"/>
      <c r="D406" s="9"/>
      <c r="E406" s="9"/>
      <c r="F406" s="9"/>
      <c r="G406" s="9"/>
      <c r="H406" s="3"/>
      <c r="I406" s="9"/>
      <c r="J406" s="9"/>
      <c r="K406" s="9"/>
      <c r="L406" s="9"/>
      <c r="M406" s="9"/>
      <c r="N406" s="9"/>
      <c r="O406" s="9"/>
      <c r="P406" s="9"/>
      <c r="Q406" s="9"/>
      <c r="R406" s="9"/>
      <c r="S406" s="9"/>
      <c r="T406" s="9"/>
      <c r="U406" s="9"/>
      <c r="V406" s="9"/>
      <c r="W406" s="9"/>
      <c r="X406" s="9"/>
      <c r="Y406" s="9"/>
      <c r="Z406" s="9"/>
      <c r="AA406" s="9"/>
      <c r="AB406" s="9"/>
      <c r="AC406" s="9"/>
      <c r="AD406" s="9"/>
      <c r="AE406" s="9"/>
      <c r="AF406" s="9"/>
      <c r="AG406" s="9"/>
      <c r="AH406" s="9"/>
      <c r="AI406" s="1"/>
      <c r="AJ406" s="1"/>
      <c r="AK406" s="1"/>
    </row>
    <row r="407" spans="1:37" ht="12.75">
      <c r="A407" s="9"/>
      <c r="B407" s="9"/>
      <c r="C407" s="9"/>
      <c r="D407" s="9"/>
      <c r="E407" s="9"/>
      <c r="F407" s="9"/>
      <c r="G407" s="9"/>
      <c r="H407" s="3"/>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9"/>
      <c r="AH407" s="9"/>
      <c r="AI407" s="1"/>
      <c r="AJ407" s="1"/>
      <c r="AK407" s="1"/>
    </row>
    <row r="408" spans="1:37" ht="12.75">
      <c r="A408" s="9"/>
      <c r="B408" s="9"/>
      <c r="C408" s="9"/>
      <c r="D408" s="9"/>
      <c r="E408" s="9"/>
      <c r="F408" s="9"/>
      <c r="G408" s="9"/>
      <c r="H408" s="3"/>
      <c r="I408" s="9"/>
      <c r="J408" s="9"/>
      <c r="K408" s="9"/>
      <c r="L408" s="9"/>
      <c r="M408" s="9"/>
      <c r="N408" s="9"/>
      <c r="O408" s="9"/>
      <c r="P408" s="9"/>
      <c r="Q408" s="9"/>
      <c r="R408" s="9"/>
      <c r="S408" s="9"/>
      <c r="T408" s="9"/>
      <c r="U408" s="9"/>
      <c r="V408" s="9"/>
      <c r="W408" s="9"/>
      <c r="X408" s="9"/>
      <c r="Y408" s="9"/>
      <c r="Z408" s="9"/>
      <c r="AA408" s="9"/>
      <c r="AB408" s="9"/>
      <c r="AC408" s="9"/>
      <c r="AD408" s="9"/>
      <c r="AE408" s="9"/>
      <c r="AF408" s="9"/>
      <c r="AG408" s="9"/>
      <c r="AH408" s="9"/>
      <c r="AI408" s="1"/>
      <c r="AJ408" s="1"/>
      <c r="AK408" s="1"/>
    </row>
    <row r="409" spans="1:37" ht="12.75">
      <c r="A409" s="9"/>
      <c r="B409" s="9"/>
      <c r="C409" s="9"/>
      <c r="D409" s="9"/>
      <c r="E409" s="9"/>
      <c r="F409" s="9"/>
      <c r="G409" s="9"/>
      <c r="H409" s="3"/>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9"/>
      <c r="AH409" s="9"/>
      <c r="AI409" s="1"/>
      <c r="AJ409" s="1"/>
      <c r="AK409" s="1"/>
    </row>
    <row r="410" spans="1:37" ht="12.75">
      <c r="A410" s="9"/>
      <c r="B410" s="9"/>
      <c r="C410" s="9"/>
      <c r="D410" s="9"/>
      <c r="E410" s="9"/>
      <c r="F410" s="9"/>
      <c r="G410" s="9"/>
      <c r="H410" s="3"/>
      <c r="I410" s="9"/>
      <c r="J410" s="9"/>
      <c r="K410" s="9"/>
      <c r="L410" s="9"/>
      <c r="M410" s="9"/>
      <c r="N410" s="9"/>
      <c r="O410" s="9"/>
      <c r="P410" s="9"/>
      <c r="Q410" s="9"/>
      <c r="R410" s="9"/>
      <c r="S410" s="9"/>
      <c r="T410" s="9"/>
      <c r="U410" s="9"/>
      <c r="V410" s="9"/>
      <c r="W410" s="9"/>
      <c r="X410" s="9"/>
      <c r="Y410" s="9"/>
      <c r="Z410" s="9"/>
      <c r="AA410" s="9"/>
      <c r="AB410" s="9"/>
      <c r="AC410" s="9"/>
      <c r="AD410" s="9"/>
      <c r="AE410" s="9"/>
      <c r="AF410" s="9"/>
      <c r="AG410" s="9"/>
      <c r="AH410" s="9"/>
      <c r="AI410" s="1"/>
      <c r="AJ410" s="1"/>
      <c r="AK410" s="1"/>
    </row>
    <row r="411" spans="1:37" ht="12.75">
      <c r="A411" s="9"/>
      <c r="B411" s="9"/>
      <c r="C411" s="9"/>
      <c r="D411" s="9"/>
      <c r="E411" s="9"/>
      <c r="F411" s="9"/>
      <c r="G411" s="9"/>
      <c r="H411" s="3"/>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9"/>
      <c r="AH411" s="9"/>
      <c r="AI411" s="1"/>
      <c r="AJ411" s="1"/>
      <c r="AK411" s="1"/>
    </row>
    <row r="412" spans="1:37" ht="12.75">
      <c r="A412" s="9"/>
      <c r="B412" s="9"/>
      <c r="C412" s="9"/>
      <c r="D412" s="9"/>
      <c r="E412" s="9"/>
      <c r="F412" s="9"/>
      <c r="G412" s="9"/>
      <c r="H412" s="3"/>
      <c r="I412" s="9"/>
      <c r="J412" s="9"/>
      <c r="K412" s="9"/>
      <c r="L412" s="9"/>
      <c r="M412" s="9"/>
      <c r="N412" s="9"/>
      <c r="O412" s="9"/>
      <c r="P412" s="9"/>
      <c r="Q412" s="9"/>
      <c r="R412" s="9"/>
      <c r="S412" s="9"/>
      <c r="T412" s="9"/>
      <c r="U412" s="9"/>
      <c r="V412" s="9"/>
      <c r="W412" s="9"/>
      <c r="X412" s="9"/>
      <c r="Y412" s="9"/>
      <c r="Z412" s="9"/>
      <c r="AA412" s="9"/>
      <c r="AB412" s="9"/>
      <c r="AC412" s="9"/>
      <c r="AD412" s="9"/>
      <c r="AE412" s="9"/>
      <c r="AF412" s="9"/>
      <c r="AG412" s="9"/>
      <c r="AH412" s="9"/>
      <c r="AI412" s="1"/>
      <c r="AJ412" s="1"/>
      <c r="AK412" s="1"/>
    </row>
    <row r="413" spans="1:37" ht="12.75">
      <c r="A413" s="9"/>
      <c r="B413" s="9"/>
      <c r="C413" s="9"/>
      <c r="D413" s="9"/>
      <c r="E413" s="9"/>
      <c r="F413" s="9"/>
      <c r="G413" s="9"/>
      <c r="H413" s="3"/>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9"/>
      <c r="AH413" s="9"/>
      <c r="AI413" s="1"/>
      <c r="AJ413" s="1"/>
      <c r="AK413" s="1"/>
    </row>
    <row r="414" spans="1:37" ht="12.75">
      <c r="A414" s="9"/>
      <c r="B414" s="9"/>
      <c r="C414" s="9"/>
      <c r="D414" s="9"/>
      <c r="E414" s="9"/>
      <c r="F414" s="9"/>
      <c r="G414" s="9"/>
      <c r="H414" s="3"/>
      <c r="I414" s="9"/>
      <c r="J414" s="9"/>
      <c r="K414" s="9"/>
      <c r="L414" s="9"/>
      <c r="M414" s="9"/>
      <c r="N414" s="9"/>
      <c r="O414" s="9"/>
      <c r="P414" s="9"/>
      <c r="Q414" s="9"/>
      <c r="R414" s="9"/>
      <c r="S414" s="9"/>
      <c r="T414" s="9"/>
      <c r="U414" s="9"/>
      <c r="V414" s="9"/>
      <c r="W414" s="9"/>
      <c r="X414" s="9"/>
      <c r="Y414" s="9"/>
      <c r="Z414" s="9"/>
      <c r="AA414" s="9"/>
      <c r="AB414" s="9"/>
      <c r="AC414" s="9"/>
      <c r="AD414" s="9"/>
      <c r="AE414" s="9"/>
      <c r="AF414" s="9"/>
      <c r="AG414" s="9"/>
      <c r="AH414" s="9"/>
      <c r="AI414" s="1"/>
      <c r="AJ414" s="1"/>
      <c r="AK414" s="1"/>
    </row>
    <row r="415" spans="1:37" ht="12.75">
      <c r="A415" s="9"/>
      <c r="B415" s="9"/>
      <c r="C415" s="9"/>
      <c r="D415" s="9"/>
      <c r="E415" s="9"/>
      <c r="F415" s="9"/>
      <c r="G415" s="9"/>
      <c r="H415" s="3"/>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9"/>
      <c r="AH415" s="9"/>
      <c r="AI415" s="1"/>
      <c r="AJ415" s="1"/>
      <c r="AK415" s="1"/>
    </row>
    <row r="416" spans="1:37" ht="12.75">
      <c r="A416" s="9"/>
      <c r="B416" s="9"/>
      <c r="C416" s="9"/>
      <c r="D416" s="9"/>
      <c r="E416" s="9"/>
      <c r="F416" s="9"/>
      <c r="G416" s="9"/>
      <c r="H416" s="3"/>
      <c r="I416" s="9"/>
      <c r="J416" s="9"/>
      <c r="K416" s="9"/>
      <c r="L416" s="9"/>
      <c r="M416" s="9"/>
      <c r="N416" s="9"/>
      <c r="O416" s="9"/>
      <c r="P416" s="9"/>
      <c r="Q416" s="9"/>
      <c r="R416" s="9"/>
      <c r="S416" s="9"/>
      <c r="T416" s="9"/>
      <c r="U416" s="9"/>
      <c r="V416" s="9"/>
      <c r="W416" s="9"/>
      <c r="X416" s="9"/>
      <c r="Y416" s="9"/>
      <c r="Z416" s="9"/>
      <c r="AA416" s="9"/>
      <c r="AB416" s="9"/>
      <c r="AC416" s="9"/>
      <c r="AD416" s="9"/>
      <c r="AE416" s="9"/>
      <c r="AF416" s="9"/>
      <c r="AG416" s="9"/>
      <c r="AH416" s="9"/>
      <c r="AI416" s="1"/>
      <c r="AJ416" s="1"/>
      <c r="AK416" s="1"/>
    </row>
    <row r="417" spans="1:37" ht="12.75">
      <c r="A417" s="9"/>
      <c r="B417" s="9"/>
      <c r="C417" s="9"/>
      <c r="D417" s="9"/>
      <c r="E417" s="9"/>
      <c r="F417" s="9"/>
      <c r="G417" s="9"/>
      <c r="H417" s="3"/>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9"/>
      <c r="AH417" s="9"/>
      <c r="AI417" s="1"/>
      <c r="AJ417" s="1"/>
      <c r="AK417" s="1"/>
    </row>
    <row r="418" spans="1:37" ht="12.75">
      <c r="A418" s="9"/>
      <c r="B418" s="9"/>
      <c r="C418" s="9"/>
      <c r="D418" s="9"/>
      <c r="E418" s="9"/>
      <c r="F418" s="9"/>
      <c r="G418" s="9"/>
      <c r="H418" s="3"/>
      <c r="I418" s="9"/>
      <c r="J418" s="9"/>
      <c r="K418" s="9"/>
      <c r="L418" s="9"/>
      <c r="M418" s="9"/>
      <c r="N418" s="9"/>
      <c r="O418" s="9"/>
      <c r="P418" s="9"/>
      <c r="Q418" s="9"/>
      <c r="R418" s="9"/>
      <c r="S418" s="9"/>
      <c r="T418" s="9"/>
      <c r="U418" s="9"/>
      <c r="V418" s="9"/>
      <c r="W418" s="9"/>
      <c r="X418" s="9"/>
      <c r="Y418" s="9"/>
      <c r="Z418" s="9"/>
      <c r="AA418" s="9"/>
      <c r="AB418" s="9"/>
      <c r="AC418" s="9"/>
      <c r="AD418" s="9"/>
      <c r="AE418" s="9"/>
      <c r="AF418" s="9"/>
      <c r="AG418" s="9"/>
      <c r="AH418" s="9"/>
      <c r="AI418" s="1"/>
      <c r="AJ418" s="1"/>
      <c r="AK418" s="1"/>
    </row>
    <row r="419" spans="1:37" ht="12.75">
      <c r="A419" s="9"/>
      <c r="B419" s="9"/>
      <c r="C419" s="9"/>
      <c r="D419" s="9"/>
      <c r="E419" s="9"/>
      <c r="F419" s="9"/>
      <c r="G419" s="9"/>
      <c r="H419" s="3"/>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9"/>
      <c r="AH419" s="9"/>
      <c r="AI419" s="1"/>
      <c r="AJ419" s="1"/>
      <c r="AK419" s="1"/>
    </row>
    <row r="420" spans="1:37" ht="12.75">
      <c r="A420" s="9"/>
      <c r="B420" s="9"/>
      <c r="C420" s="9"/>
      <c r="D420" s="9"/>
      <c r="E420" s="9"/>
      <c r="F420" s="9"/>
      <c r="G420" s="9"/>
      <c r="H420" s="3"/>
      <c r="I420" s="9"/>
      <c r="J420" s="9"/>
      <c r="K420" s="9"/>
      <c r="L420" s="9"/>
      <c r="M420" s="9"/>
      <c r="N420" s="9"/>
      <c r="O420" s="9"/>
      <c r="P420" s="9"/>
      <c r="Q420" s="9"/>
      <c r="R420" s="9"/>
      <c r="S420" s="9"/>
      <c r="T420" s="9"/>
      <c r="U420" s="9"/>
      <c r="V420" s="9"/>
      <c r="W420" s="9"/>
      <c r="X420" s="9"/>
      <c r="Y420" s="9"/>
      <c r="Z420" s="9"/>
      <c r="AA420" s="9"/>
      <c r="AB420" s="9"/>
      <c r="AC420" s="9"/>
      <c r="AD420" s="9"/>
      <c r="AE420" s="9"/>
      <c r="AF420" s="9"/>
      <c r="AG420" s="9"/>
      <c r="AH420" s="9"/>
      <c r="AI420" s="1"/>
      <c r="AJ420" s="1"/>
      <c r="AK420" s="1"/>
    </row>
    <row r="421" spans="1:37" ht="12.75">
      <c r="A421" s="9"/>
      <c r="B421" s="9"/>
      <c r="C421" s="9"/>
      <c r="D421" s="9"/>
      <c r="E421" s="9"/>
      <c r="F421" s="9"/>
      <c r="G421" s="9"/>
      <c r="H421" s="3"/>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9"/>
      <c r="AH421" s="9"/>
      <c r="AI421" s="1"/>
      <c r="AJ421" s="1"/>
      <c r="AK421" s="1"/>
    </row>
    <row r="422" spans="1:37" ht="12.75">
      <c r="A422" s="9"/>
      <c r="B422" s="9"/>
      <c r="C422" s="9"/>
      <c r="D422" s="9"/>
      <c r="E422" s="9"/>
      <c r="F422" s="9"/>
      <c r="G422" s="9"/>
      <c r="H422" s="3"/>
      <c r="I422" s="9"/>
      <c r="J422" s="9"/>
      <c r="K422" s="9"/>
      <c r="L422" s="9"/>
      <c r="M422" s="9"/>
      <c r="N422" s="9"/>
      <c r="O422" s="9"/>
      <c r="P422" s="9"/>
      <c r="Q422" s="9"/>
      <c r="R422" s="9"/>
      <c r="S422" s="9"/>
      <c r="T422" s="9"/>
      <c r="U422" s="9"/>
      <c r="V422" s="9"/>
      <c r="W422" s="9"/>
      <c r="X422" s="9"/>
      <c r="Y422" s="9"/>
      <c r="Z422" s="9"/>
      <c r="AA422" s="9"/>
      <c r="AB422" s="9"/>
      <c r="AC422" s="9"/>
      <c r="AD422" s="9"/>
      <c r="AE422" s="9"/>
      <c r="AF422" s="9"/>
      <c r="AG422" s="9"/>
      <c r="AH422" s="9"/>
      <c r="AI422" s="1"/>
      <c r="AJ422" s="1"/>
      <c r="AK422" s="1"/>
    </row>
    <row r="423" spans="1:37" ht="12.75">
      <c r="A423" s="9"/>
      <c r="B423" s="9"/>
      <c r="C423" s="9"/>
      <c r="D423" s="9"/>
      <c r="E423" s="9"/>
      <c r="F423" s="9"/>
      <c r="G423" s="9"/>
      <c r="H423" s="3"/>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9"/>
      <c r="AH423" s="9"/>
      <c r="AI423" s="1"/>
      <c r="AJ423" s="1"/>
      <c r="AK423" s="1"/>
    </row>
    <row r="424" spans="1:37" ht="12.75">
      <c r="A424" s="9"/>
      <c r="B424" s="9"/>
      <c r="C424" s="9"/>
      <c r="D424" s="9"/>
      <c r="E424" s="9"/>
      <c r="F424" s="9"/>
      <c r="G424" s="9"/>
      <c r="H424" s="3"/>
      <c r="I424" s="9"/>
      <c r="J424" s="9"/>
      <c r="K424" s="9"/>
      <c r="L424" s="9"/>
      <c r="M424" s="9"/>
      <c r="N424" s="9"/>
      <c r="O424" s="9"/>
      <c r="P424" s="9"/>
      <c r="Q424" s="9"/>
      <c r="R424" s="9"/>
      <c r="S424" s="9"/>
      <c r="T424" s="9"/>
      <c r="U424" s="9"/>
      <c r="V424" s="9"/>
      <c r="W424" s="9"/>
      <c r="X424" s="9"/>
      <c r="Y424" s="9"/>
      <c r="Z424" s="9"/>
      <c r="AA424" s="9"/>
      <c r="AB424" s="9"/>
      <c r="AC424" s="9"/>
      <c r="AD424" s="9"/>
      <c r="AE424" s="9"/>
      <c r="AF424" s="9"/>
      <c r="AG424" s="9"/>
      <c r="AH424" s="9"/>
      <c r="AI424" s="1"/>
      <c r="AJ424" s="1"/>
      <c r="AK424" s="1"/>
    </row>
    <row r="425" spans="1:37" ht="12.75">
      <c r="A425" s="9"/>
      <c r="B425" s="9"/>
      <c r="C425" s="9"/>
      <c r="D425" s="9"/>
      <c r="E425" s="9"/>
      <c r="F425" s="9"/>
      <c r="G425" s="9"/>
      <c r="H425" s="3"/>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9"/>
      <c r="AH425" s="9"/>
      <c r="AI425" s="1"/>
      <c r="AJ425" s="1"/>
      <c r="AK425" s="1"/>
    </row>
    <row r="426" spans="1:37" ht="12.75">
      <c r="A426" s="9"/>
      <c r="B426" s="9"/>
      <c r="C426" s="9"/>
      <c r="D426" s="9"/>
      <c r="E426" s="9"/>
      <c r="F426" s="9"/>
      <c r="G426" s="9"/>
      <c r="H426" s="3"/>
      <c r="I426" s="9"/>
      <c r="J426" s="9"/>
      <c r="K426" s="9"/>
      <c r="L426" s="9"/>
      <c r="M426" s="9"/>
      <c r="N426" s="9"/>
      <c r="O426" s="9"/>
      <c r="P426" s="9"/>
      <c r="Q426" s="9"/>
      <c r="R426" s="9"/>
      <c r="S426" s="9"/>
      <c r="T426" s="9"/>
      <c r="U426" s="9"/>
      <c r="V426" s="9"/>
      <c r="W426" s="9"/>
      <c r="X426" s="9"/>
      <c r="Y426" s="9"/>
      <c r="Z426" s="9"/>
      <c r="AA426" s="9"/>
      <c r="AB426" s="9"/>
      <c r="AC426" s="9"/>
      <c r="AD426" s="9"/>
      <c r="AE426" s="9"/>
      <c r="AF426" s="9"/>
      <c r="AG426" s="9"/>
      <c r="AH426" s="9"/>
      <c r="AI426" s="1"/>
      <c r="AJ426" s="1"/>
      <c r="AK426" s="1"/>
    </row>
    <row r="427" spans="1:37" ht="12.75">
      <c r="A427" s="9"/>
      <c r="B427" s="9"/>
      <c r="C427" s="9"/>
      <c r="D427" s="9"/>
      <c r="E427" s="9"/>
      <c r="F427" s="9"/>
      <c r="G427" s="9"/>
      <c r="H427" s="3"/>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9"/>
      <c r="AH427" s="9"/>
      <c r="AI427" s="1"/>
      <c r="AJ427" s="1"/>
      <c r="AK427" s="1"/>
    </row>
    <row r="428" spans="1:37" ht="12.75">
      <c r="A428" s="9"/>
      <c r="B428" s="9"/>
      <c r="C428" s="9"/>
      <c r="D428" s="9"/>
      <c r="E428" s="9"/>
      <c r="F428" s="9"/>
      <c r="G428" s="9"/>
      <c r="H428" s="3"/>
      <c r="I428" s="9"/>
      <c r="J428" s="9"/>
      <c r="K428" s="9"/>
      <c r="L428" s="9"/>
      <c r="M428" s="9"/>
      <c r="N428" s="9"/>
      <c r="O428" s="9"/>
      <c r="P428" s="9"/>
      <c r="Q428" s="9"/>
      <c r="R428" s="9"/>
      <c r="S428" s="9"/>
      <c r="T428" s="9"/>
      <c r="U428" s="9"/>
      <c r="V428" s="9"/>
      <c r="W428" s="9"/>
      <c r="X428" s="9"/>
      <c r="Y428" s="9"/>
      <c r="Z428" s="9"/>
      <c r="AA428" s="9"/>
      <c r="AB428" s="9"/>
      <c r="AC428" s="9"/>
      <c r="AD428" s="9"/>
      <c r="AE428" s="9"/>
      <c r="AF428" s="9"/>
      <c r="AG428" s="9"/>
      <c r="AH428" s="9"/>
      <c r="AI428" s="1"/>
      <c r="AJ428" s="1"/>
      <c r="AK428" s="1"/>
    </row>
    <row r="429" spans="1:37" ht="12.75">
      <c r="A429" s="9"/>
      <c r="B429" s="9"/>
      <c r="C429" s="9"/>
      <c r="D429" s="9"/>
      <c r="E429" s="9"/>
      <c r="F429" s="9"/>
      <c r="G429" s="9"/>
      <c r="H429" s="3"/>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9"/>
      <c r="AH429" s="9"/>
      <c r="AI429" s="1"/>
      <c r="AJ429" s="1"/>
      <c r="AK429" s="1"/>
    </row>
    <row r="430" spans="1:37" ht="12.75">
      <c r="A430" s="9"/>
      <c r="B430" s="9"/>
      <c r="C430" s="9"/>
      <c r="D430" s="9"/>
      <c r="E430" s="9"/>
      <c r="F430" s="9"/>
      <c r="G430" s="9"/>
      <c r="H430" s="3"/>
      <c r="I430" s="9"/>
      <c r="J430" s="9"/>
      <c r="K430" s="9"/>
      <c r="L430" s="9"/>
      <c r="M430" s="9"/>
      <c r="N430" s="9"/>
      <c r="O430" s="9"/>
      <c r="P430" s="9"/>
      <c r="Q430" s="9"/>
      <c r="R430" s="9"/>
      <c r="S430" s="9"/>
      <c r="T430" s="9"/>
      <c r="U430" s="9"/>
      <c r="V430" s="9"/>
      <c r="W430" s="9"/>
      <c r="X430" s="9"/>
      <c r="Y430" s="9"/>
      <c r="Z430" s="9"/>
      <c r="AA430" s="9"/>
      <c r="AB430" s="9"/>
      <c r="AC430" s="9"/>
      <c r="AD430" s="9"/>
      <c r="AE430" s="9"/>
      <c r="AF430" s="9"/>
      <c r="AG430" s="9"/>
      <c r="AH430" s="9"/>
      <c r="AI430" s="1"/>
      <c r="AJ430" s="1"/>
      <c r="AK430" s="1"/>
    </row>
    <row r="431" spans="1:37" ht="12.75">
      <c r="A431" s="9"/>
      <c r="B431" s="9"/>
      <c r="C431" s="9"/>
      <c r="D431" s="9"/>
      <c r="E431" s="9"/>
      <c r="F431" s="9"/>
      <c r="G431" s="9"/>
      <c r="H431" s="3"/>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9"/>
      <c r="AH431" s="9"/>
      <c r="AI431" s="1"/>
      <c r="AJ431" s="1"/>
      <c r="AK431" s="1"/>
    </row>
    <row r="432" spans="1:37" ht="12.75">
      <c r="A432" s="9"/>
      <c r="B432" s="9"/>
      <c r="C432" s="9"/>
      <c r="D432" s="9"/>
      <c r="E432" s="9"/>
      <c r="F432" s="9"/>
      <c r="G432" s="9"/>
      <c r="H432" s="3"/>
      <c r="I432" s="9"/>
      <c r="J432" s="9"/>
      <c r="K432" s="9"/>
      <c r="L432" s="9"/>
      <c r="M432" s="9"/>
      <c r="N432" s="9"/>
      <c r="O432" s="9"/>
      <c r="P432" s="9"/>
      <c r="Q432" s="9"/>
      <c r="R432" s="9"/>
      <c r="S432" s="9"/>
      <c r="T432" s="9"/>
      <c r="U432" s="9"/>
      <c r="V432" s="9"/>
      <c r="W432" s="9"/>
      <c r="X432" s="9"/>
      <c r="Y432" s="9"/>
      <c r="Z432" s="9"/>
      <c r="AA432" s="9"/>
      <c r="AB432" s="9"/>
      <c r="AC432" s="9"/>
      <c r="AD432" s="9"/>
      <c r="AE432" s="9"/>
      <c r="AF432" s="9"/>
      <c r="AG432" s="9"/>
      <c r="AH432" s="9"/>
      <c r="AI432" s="1"/>
      <c r="AJ432" s="1"/>
      <c r="AK432" s="1"/>
    </row>
    <row r="433" spans="1:37" ht="12.75">
      <c r="A433" s="9"/>
      <c r="B433" s="9"/>
      <c r="C433" s="9"/>
      <c r="D433" s="9"/>
      <c r="E433" s="9"/>
      <c r="F433" s="9"/>
      <c r="G433" s="9"/>
      <c r="H433" s="3"/>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9"/>
      <c r="AH433" s="9"/>
      <c r="AI433" s="1"/>
      <c r="AJ433" s="1"/>
      <c r="AK433" s="1"/>
    </row>
    <row r="434" spans="1:37" ht="12.75">
      <c r="A434" s="9"/>
      <c r="B434" s="9"/>
      <c r="C434" s="9"/>
      <c r="D434" s="9"/>
      <c r="E434" s="9"/>
      <c r="F434" s="9"/>
      <c r="G434" s="9"/>
      <c r="H434" s="3"/>
      <c r="I434" s="9"/>
      <c r="J434" s="9"/>
      <c r="K434" s="9"/>
      <c r="L434" s="9"/>
      <c r="M434" s="9"/>
      <c r="N434" s="9"/>
      <c r="O434" s="9"/>
      <c r="P434" s="9"/>
      <c r="Q434" s="9"/>
      <c r="R434" s="9"/>
      <c r="S434" s="9"/>
      <c r="T434" s="9"/>
      <c r="U434" s="9"/>
      <c r="V434" s="9"/>
      <c r="W434" s="9"/>
      <c r="X434" s="9"/>
      <c r="Y434" s="9"/>
      <c r="Z434" s="9"/>
      <c r="AA434" s="9"/>
      <c r="AB434" s="9"/>
      <c r="AC434" s="9"/>
      <c r="AD434" s="9"/>
      <c r="AE434" s="9"/>
      <c r="AF434" s="9"/>
      <c r="AG434" s="9"/>
      <c r="AH434" s="9"/>
      <c r="AI434" s="1"/>
      <c r="AJ434" s="1"/>
      <c r="AK434" s="1"/>
    </row>
    <row r="435" spans="1:37" ht="12.75">
      <c r="A435" s="9"/>
      <c r="B435" s="9"/>
      <c r="C435" s="9"/>
      <c r="D435" s="9"/>
      <c r="E435" s="9"/>
      <c r="F435" s="9"/>
      <c r="G435" s="9"/>
      <c r="H435" s="3"/>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9"/>
      <c r="AH435" s="9"/>
      <c r="AI435" s="1"/>
      <c r="AJ435" s="1"/>
      <c r="AK435" s="1"/>
    </row>
    <row r="436" spans="1:37" ht="12.75">
      <c r="A436" s="9"/>
      <c r="B436" s="9"/>
      <c r="C436" s="9"/>
      <c r="D436" s="9"/>
      <c r="E436" s="9"/>
      <c r="F436" s="9"/>
      <c r="G436" s="9"/>
      <c r="H436" s="3"/>
      <c r="I436" s="9"/>
      <c r="J436" s="9"/>
      <c r="K436" s="9"/>
      <c r="L436" s="9"/>
      <c r="M436" s="9"/>
      <c r="N436" s="9"/>
      <c r="O436" s="9"/>
      <c r="P436" s="9"/>
      <c r="Q436" s="9"/>
      <c r="R436" s="9"/>
      <c r="S436" s="9"/>
      <c r="T436" s="9"/>
      <c r="U436" s="9"/>
      <c r="V436" s="9"/>
      <c r="W436" s="9"/>
      <c r="X436" s="9"/>
      <c r="Y436" s="9"/>
      <c r="Z436" s="9"/>
      <c r="AA436" s="9"/>
      <c r="AB436" s="9"/>
      <c r="AC436" s="9"/>
      <c r="AD436" s="9"/>
      <c r="AE436" s="9"/>
      <c r="AF436" s="9"/>
      <c r="AG436" s="9"/>
      <c r="AH436" s="9"/>
      <c r="AI436" s="1"/>
      <c r="AJ436" s="1"/>
      <c r="AK436" s="1"/>
    </row>
    <row r="437" spans="1:37" ht="12.75">
      <c r="A437" s="9"/>
      <c r="B437" s="9"/>
      <c r="C437" s="9"/>
      <c r="D437" s="9"/>
      <c r="E437" s="9"/>
      <c r="F437" s="9"/>
      <c r="G437" s="9"/>
      <c r="H437" s="3"/>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9"/>
      <c r="AH437" s="9"/>
      <c r="AI437" s="1"/>
      <c r="AJ437" s="1"/>
      <c r="AK437" s="1"/>
    </row>
    <row r="438" spans="1:37" ht="12.75">
      <c r="A438" s="9"/>
      <c r="B438" s="9"/>
      <c r="C438" s="9"/>
      <c r="D438" s="9"/>
      <c r="E438" s="9"/>
      <c r="F438" s="9"/>
      <c r="G438" s="9"/>
      <c r="H438" s="3"/>
      <c r="I438" s="9"/>
      <c r="J438" s="9"/>
      <c r="K438" s="9"/>
      <c r="L438" s="9"/>
      <c r="M438" s="9"/>
      <c r="N438" s="9"/>
      <c r="O438" s="9"/>
      <c r="P438" s="9"/>
      <c r="Q438" s="9"/>
      <c r="R438" s="9"/>
      <c r="S438" s="9"/>
      <c r="T438" s="9"/>
      <c r="U438" s="9"/>
      <c r="V438" s="9"/>
      <c r="W438" s="9"/>
      <c r="X438" s="9"/>
      <c r="Y438" s="9"/>
      <c r="Z438" s="9"/>
      <c r="AA438" s="9"/>
      <c r="AB438" s="9"/>
      <c r="AC438" s="9"/>
      <c r="AD438" s="9"/>
      <c r="AE438" s="9"/>
      <c r="AF438" s="9"/>
      <c r="AG438" s="9"/>
      <c r="AH438" s="9"/>
      <c r="AI438" s="1"/>
      <c r="AJ438" s="1"/>
      <c r="AK438" s="1"/>
    </row>
    <row r="439" spans="1:37" ht="12.75">
      <c r="A439" s="9"/>
      <c r="B439" s="9"/>
      <c r="C439" s="9"/>
      <c r="D439" s="9"/>
      <c r="E439" s="9"/>
      <c r="F439" s="9"/>
      <c r="G439" s="9"/>
      <c r="H439" s="3"/>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9"/>
      <c r="AH439" s="9"/>
      <c r="AI439" s="1"/>
      <c r="AJ439" s="1"/>
      <c r="AK439" s="1"/>
    </row>
    <row r="440" spans="1:37" ht="12.75">
      <c r="A440" s="9"/>
      <c r="B440" s="9"/>
      <c r="C440" s="9"/>
      <c r="D440" s="9"/>
      <c r="E440" s="9"/>
      <c r="F440" s="9"/>
      <c r="G440" s="9"/>
      <c r="H440" s="3"/>
      <c r="I440" s="9"/>
      <c r="J440" s="9"/>
      <c r="K440" s="9"/>
      <c r="L440" s="9"/>
      <c r="M440" s="9"/>
      <c r="N440" s="9"/>
      <c r="O440" s="9"/>
      <c r="P440" s="9"/>
      <c r="Q440" s="9"/>
      <c r="R440" s="9"/>
      <c r="S440" s="9"/>
      <c r="T440" s="9"/>
      <c r="U440" s="9"/>
      <c r="V440" s="9"/>
      <c r="W440" s="9"/>
      <c r="X440" s="9"/>
      <c r="Y440" s="9"/>
      <c r="Z440" s="9"/>
      <c r="AA440" s="9"/>
      <c r="AB440" s="9"/>
      <c r="AC440" s="9"/>
      <c r="AD440" s="9"/>
      <c r="AE440" s="9"/>
      <c r="AF440" s="9"/>
      <c r="AG440" s="9"/>
      <c r="AH440" s="9"/>
      <c r="AI440" s="1"/>
      <c r="AJ440" s="1"/>
      <c r="AK440" s="1"/>
    </row>
    <row r="441" spans="1:37" ht="12.75">
      <c r="A441" s="9"/>
      <c r="B441" s="9"/>
      <c r="C441" s="9"/>
      <c r="D441" s="9"/>
      <c r="E441" s="9"/>
      <c r="F441" s="9"/>
      <c r="G441" s="9"/>
      <c r="H441" s="3"/>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9"/>
      <c r="AH441" s="9"/>
      <c r="AI441" s="1"/>
      <c r="AJ441" s="1"/>
      <c r="AK441" s="1"/>
    </row>
    <row r="442" spans="1:37" ht="12.75">
      <c r="A442" s="9"/>
      <c r="B442" s="9"/>
      <c r="C442" s="9"/>
      <c r="D442" s="9"/>
      <c r="E442" s="9"/>
      <c r="F442" s="9"/>
      <c r="G442" s="9"/>
      <c r="H442" s="3"/>
      <c r="I442" s="9"/>
      <c r="J442" s="9"/>
      <c r="K442" s="9"/>
      <c r="L442" s="9"/>
      <c r="M442" s="9"/>
      <c r="N442" s="9"/>
      <c r="O442" s="9"/>
      <c r="P442" s="9"/>
      <c r="Q442" s="9"/>
      <c r="R442" s="9"/>
      <c r="S442" s="9"/>
      <c r="T442" s="9"/>
      <c r="U442" s="9"/>
      <c r="V442" s="9"/>
      <c r="W442" s="9"/>
      <c r="X442" s="9"/>
      <c r="Y442" s="9"/>
      <c r="Z442" s="9"/>
      <c r="AA442" s="9"/>
      <c r="AB442" s="9"/>
      <c r="AC442" s="9"/>
      <c r="AD442" s="9"/>
      <c r="AE442" s="9"/>
      <c r="AF442" s="9"/>
      <c r="AG442" s="9"/>
      <c r="AH442" s="9"/>
      <c r="AI442" s="1"/>
      <c r="AJ442" s="1"/>
      <c r="AK442" s="1"/>
    </row>
    <row r="443" spans="1:37" ht="12.75">
      <c r="A443" s="9"/>
      <c r="B443" s="9"/>
      <c r="C443" s="9"/>
      <c r="D443" s="9"/>
      <c r="E443" s="9"/>
      <c r="F443" s="9"/>
      <c r="G443" s="9"/>
      <c r="H443" s="3"/>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9"/>
      <c r="AH443" s="9"/>
      <c r="AI443" s="1"/>
      <c r="AJ443" s="1"/>
      <c r="AK443" s="1"/>
    </row>
    <row r="444" spans="1:37" ht="12.75">
      <c r="A444" s="9"/>
      <c r="B444" s="9"/>
      <c r="C444" s="9"/>
      <c r="D444" s="9"/>
      <c r="E444" s="9"/>
      <c r="F444" s="9"/>
      <c r="G444" s="9"/>
      <c r="H444" s="3"/>
      <c r="I444" s="9"/>
      <c r="J444" s="9"/>
      <c r="K444" s="9"/>
      <c r="L444" s="9"/>
      <c r="M444" s="9"/>
      <c r="N444" s="9"/>
      <c r="O444" s="9"/>
      <c r="P444" s="9"/>
      <c r="Q444" s="9"/>
      <c r="R444" s="9"/>
      <c r="S444" s="9"/>
      <c r="T444" s="9"/>
      <c r="U444" s="9"/>
      <c r="V444" s="9"/>
      <c r="W444" s="9"/>
      <c r="X444" s="9"/>
      <c r="Y444" s="9"/>
      <c r="Z444" s="9"/>
      <c r="AA444" s="9"/>
      <c r="AB444" s="9"/>
      <c r="AC444" s="9"/>
      <c r="AD444" s="9"/>
      <c r="AE444" s="9"/>
      <c r="AF444" s="9"/>
      <c r="AG444" s="9"/>
      <c r="AH444" s="9"/>
      <c r="AI444" s="1"/>
      <c r="AJ444" s="1"/>
      <c r="AK444" s="1"/>
    </row>
    <row r="445" spans="1:37" ht="12.75">
      <c r="A445" s="9"/>
      <c r="B445" s="9"/>
      <c r="C445" s="9"/>
      <c r="D445" s="9"/>
      <c r="E445" s="9"/>
      <c r="F445" s="9"/>
      <c r="G445" s="9"/>
      <c r="H445" s="3"/>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9"/>
      <c r="AH445" s="9"/>
      <c r="AI445" s="1"/>
      <c r="AJ445" s="1"/>
      <c r="AK445" s="1"/>
    </row>
    <row r="446" spans="1:37" ht="12.75">
      <c r="A446" s="9"/>
      <c r="B446" s="9"/>
      <c r="C446" s="9"/>
      <c r="D446" s="9"/>
      <c r="E446" s="9"/>
      <c r="F446" s="9"/>
      <c r="G446" s="9"/>
      <c r="H446" s="3"/>
      <c r="I446" s="9"/>
      <c r="J446" s="9"/>
      <c r="K446" s="9"/>
      <c r="L446" s="9"/>
      <c r="M446" s="9"/>
      <c r="N446" s="9"/>
      <c r="O446" s="9"/>
      <c r="P446" s="9"/>
      <c r="Q446" s="9"/>
      <c r="R446" s="9"/>
      <c r="S446" s="9"/>
      <c r="T446" s="9"/>
      <c r="U446" s="9"/>
      <c r="V446" s="9"/>
      <c r="W446" s="9"/>
      <c r="X446" s="9"/>
      <c r="Y446" s="9"/>
      <c r="Z446" s="9"/>
      <c r="AA446" s="9"/>
      <c r="AB446" s="9"/>
      <c r="AC446" s="9"/>
      <c r="AD446" s="9"/>
      <c r="AE446" s="9"/>
      <c r="AF446" s="9"/>
      <c r="AG446" s="9"/>
      <c r="AH446" s="9"/>
      <c r="AI446" s="1"/>
      <c r="AJ446" s="1"/>
      <c r="AK446" s="1"/>
    </row>
    <row r="447" spans="1:37" ht="12.75">
      <c r="A447" s="9"/>
      <c r="B447" s="9"/>
      <c r="C447" s="9"/>
      <c r="D447" s="9"/>
      <c r="E447" s="9"/>
      <c r="F447" s="9"/>
      <c r="G447" s="9"/>
      <c r="H447" s="3"/>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9"/>
      <c r="AH447" s="9"/>
      <c r="AI447" s="1"/>
      <c r="AJ447" s="1"/>
      <c r="AK447" s="1"/>
    </row>
    <row r="448" spans="1:37" ht="12.75">
      <c r="A448" s="9"/>
      <c r="B448" s="9"/>
      <c r="C448" s="9"/>
      <c r="D448" s="9"/>
      <c r="E448" s="9"/>
      <c r="F448" s="9"/>
      <c r="G448" s="9"/>
      <c r="H448" s="3"/>
      <c r="I448" s="9"/>
      <c r="J448" s="9"/>
      <c r="K448" s="9"/>
      <c r="L448" s="9"/>
      <c r="M448" s="9"/>
      <c r="N448" s="9"/>
      <c r="O448" s="9"/>
      <c r="P448" s="9"/>
      <c r="Q448" s="9"/>
      <c r="R448" s="9"/>
      <c r="S448" s="9"/>
      <c r="T448" s="9"/>
      <c r="U448" s="9"/>
      <c r="V448" s="9"/>
      <c r="W448" s="9"/>
      <c r="X448" s="9"/>
      <c r="Y448" s="9"/>
      <c r="Z448" s="9"/>
      <c r="AA448" s="9"/>
      <c r="AB448" s="9"/>
      <c r="AC448" s="9"/>
      <c r="AD448" s="9"/>
      <c r="AE448" s="9"/>
      <c r="AF448" s="9"/>
      <c r="AG448" s="9"/>
      <c r="AH448" s="9"/>
      <c r="AI448" s="1"/>
      <c r="AJ448" s="1"/>
      <c r="AK448" s="1"/>
    </row>
    <row r="449" spans="1:37" ht="12.75">
      <c r="A449" s="9"/>
      <c r="B449" s="9"/>
      <c r="C449" s="9"/>
      <c r="D449" s="9"/>
      <c r="E449" s="9"/>
      <c r="F449" s="9"/>
      <c r="G449" s="9"/>
      <c r="H449" s="3"/>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9"/>
      <c r="AH449" s="9"/>
      <c r="AI449" s="1"/>
      <c r="AJ449" s="1"/>
      <c r="AK449" s="1"/>
    </row>
    <row r="450" spans="1:37" ht="12.75">
      <c r="A450" s="9"/>
      <c r="B450" s="9"/>
      <c r="C450" s="9"/>
      <c r="D450" s="9"/>
      <c r="E450" s="9"/>
      <c r="F450" s="9"/>
      <c r="G450" s="9"/>
      <c r="H450" s="3"/>
      <c r="I450" s="9"/>
      <c r="J450" s="9"/>
      <c r="K450" s="9"/>
      <c r="L450" s="9"/>
      <c r="M450" s="9"/>
      <c r="N450" s="9"/>
      <c r="O450" s="9"/>
      <c r="P450" s="9"/>
      <c r="Q450" s="9"/>
      <c r="R450" s="9"/>
      <c r="S450" s="9"/>
      <c r="T450" s="9"/>
      <c r="U450" s="9"/>
      <c r="V450" s="9"/>
      <c r="W450" s="9"/>
      <c r="X450" s="9"/>
      <c r="Y450" s="9"/>
      <c r="Z450" s="9"/>
      <c r="AA450" s="9"/>
      <c r="AB450" s="9"/>
      <c r="AC450" s="9"/>
      <c r="AD450" s="9"/>
      <c r="AE450" s="9"/>
      <c r="AF450" s="9"/>
      <c r="AG450" s="9"/>
      <c r="AH450" s="9"/>
      <c r="AI450" s="1"/>
      <c r="AJ450" s="1"/>
      <c r="AK450" s="1"/>
    </row>
    <row r="451" spans="1:37" ht="12.75">
      <c r="A451" s="9"/>
      <c r="B451" s="9"/>
      <c r="C451" s="9"/>
      <c r="D451" s="9"/>
      <c r="E451" s="9"/>
      <c r="F451" s="9"/>
      <c r="G451" s="9"/>
      <c r="H451" s="3"/>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9"/>
      <c r="AH451" s="9"/>
      <c r="AI451" s="1"/>
      <c r="AJ451" s="1"/>
      <c r="AK451" s="1"/>
    </row>
    <row r="452" spans="1:37" ht="12.75">
      <c r="A452" s="9"/>
      <c r="B452" s="9"/>
      <c r="C452" s="9"/>
      <c r="D452" s="9"/>
      <c r="E452" s="9"/>
      <c r="F452" s="9"/>
      <c r="G452" s="9"/>
      <c r="H452" s="3"/>
      <c r="I452" s="9"/>
      <c r="J452" s="9"/>
      <c r="K452" s="9"/>
      <c r="L452" s="9"/>
      <c r="M452" s="9"/>
      <c r="N452" s="9"/>
      <c r="O452" s="9"/>
      <c r="P452" s="9"/>
      <c r="Q452" s="9"/>
      <c r="R452" s="9"/>
      <c r="S452" s="9"/>
      <c r="T452" s="9"/>
      <c r="U452" s="9"/>
      <c r="V452" s="9"/>
      <c r="W452" s="9"/>
      <c r="X452" s="9"/>
      <c r="Y452" s="9"/>
      <c r="Z452" s="9"/>
      <c r="AA452" s="9"/>
      <c r="AB452" s="9"/>
      <c r="AC452" s="9"/>
      <c r="AD452" s="9"/>
      <c r="AE452" s="9"/>
      <c r="AF452" s="9"/>
      <c r="AG452" s="9"/>
      <c r="AH452" s="9"/>
      <c r="AI452" s="1"/>
      <c r="AJ452" s="1"/>
      <c r="AK452" s="1"/>
    </row>
    <row r="453" spans="1:37" ht="12.75">
      <c r="A453" s="9"/>
      <c r="B453" s="9"/>
      <c r="C453" s="9"/>
      <c r="D453" s="9"/>
      <c r="E453" s="9"/>
      <c r="F453" s="9"/>
      <c r="G453" s="9"/>
      <c r="H453" s="3"/>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9"/>
      <c r="AH453" s="9"/>
      <c r="AI453" s="1"/>
      <c r="AJ453" s="1"/>
      <c r="AK453" s="1"/>
    </row>
    <row r="454" spans="1:37" ht="12.75">
      <c r="A454" s="9"/>
      <c r="B454" s="9"/>
      <c r="C454" s="9"/>
      <c r="D454" s="9"/>
      <c r="E454" s="9"/>
      <c r="F454" s="9"/>
      <c r="G454" s="9"/>
      <c r="H454" s="3"/>
      <c r="I454" s="9"/>
      <c r="J454" s="9"/>
      <c r="K454" s="9"/>
      <c r="L454" s="9"/>
      <c r="M454" s="9"/>
      <c r="N454" s="9"/>
      <c r="O454" s="9"/>
      <c r="P454" s="9"/>
      <c r="Q454" s="9"/>
      <c r="R454" s="9"/>
      <c r="S454" s="9"/>
      <c r="T454" s="9"/>
      <c r="U454" s="9"/>
      <c r="V454" s="9"/>
      <c r="W454" s="9"/>
      <c r="X454" s="9"/>
      <c r="Y454" s="9"/>
      <c r="Z454" s="9"/>
      <c r="AA454" s="9"/>
      <c r="AB454" s="9"/>
      <c r="AC454" s="9"/>
      <c r="AD454" s="9"/>
      <c r="AE454" s="9"/>
      <c r="AF454" s="9"/>
      <c r="AG454" s="9"/>
      <c r="AH454" s="9"/>
      <c r="AI454" s="1"/>
      <c r="AJ454" s="1"/>
      <c r="AK454" s="1"/>
    </row>
    <row r="455" spans="1:37" ht="12.75">
      <c r="A455" s="9"/>
      <c r="B455" s="9"/>
      <c r="C455" s="9"/>
      <c r="D455" s="9"/>
      <c r="E455" s="9"/>
      <c r="F455" s="9"/>
      <c r="G455" s="9"/>
      <c r="H455" s="3"/>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9"/>
      <c r="AH455" s="9"/>
      <c r="AI455" s="1"/>
      <c r="AJ455" s="1"/>
      <c r="AK455" s="1"/>
    </row>
    <row r="456" spans="1:37" ht="12.75">
      <c r="A456" s="9"/>
      <c r="B456" s="9"/>
      <c r="C456" s="9"/>
      <c r="D456" s="9"/>
      <c r="E456" s="9"/>
      <c r="F456" s="9"/>
      <c r="G456" s="9"/>
      <c r="H456" s="3"/>
      <c r="I456" s="9"/>
      <c r="J456" s="9"/>
      <c r="K456" s="9"/>
      <c r="L456" s="9"/>
      <c r="M456" s="9"/>
      <c r="N456" s="9"/>
      <c r="O456" s="9"/>
      <c r="P456" s="9"/>
      <c r="Q456" s="9"/>
      <c r="R456" s="9"/>
      <c r="S456" s="9"/>
      <c r="T456" s="9"/>
      <c r="U456" s="9"/>
      <c r="V456" s="9"/>
      <c r="W456" s="9"/>
      <c r="X456" s="9"/>
      <c r="Y456" s="9"/>
      <c r="Z456" s="9"/>
      <c r="AA456" s="9"/>
      <c r="AB456" s="9"/>
      <c r="AC456" s="9"/>
      <c r="AD456" s="9"/>
      <c r="AE456" s="9"/>
      <c r="AF456" s="9"/>
      <c r="AG456" s="9"/>
      <c r="AH456" s="9"/>
      <c r="AI456" s="1"/>
      <c r="AJ456" s="1"/>
      <c r="AK456" s="1"/>
    </row>
    <row r="457" spans="1:37" ht="12.75">
      <c r="A457" s="9"/>
      <c r="B457" s="9"/>
      <c r="C457" s="9"/>
      <c r="D457" s="9"/>
      <c r="E457" s="9"/>
      <c r="F457" s="9"/>
      <c r="G457" s="9"/>
      <c r="H457" s="3"/>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9"/>
      <c r="AH457" s="9"/>
      <c r="AI457" s="1"/>
      <c r="AJ457" s="1"/>
      <c r="AK457" s="1"/>
    </row>
    <row r="458" spans="1:37" ht="12.75">
      <c r="A458" s="9"/>
      <c r="B458" s="9"/>
      <c r="C458" s="9"/>
      <c r="D458" s="9"/>
      <c r="E458" s="9"/>
      <c r="F458" s="9"/>
      <c r="G458" s="9"/>
      <c r="H458" s="3"/>
      <c r="I458" s="9"/>
      <c r="J458" s="9"/>
      <c r="K458" s="9"/>
      <c r="L458" s="9"/>
      <c r="M458" s="9"/>
      <c r="N458" s="9"/>
      <c r="O458" s="9"/>
      <c r="P458" s="9"/>
      <c r="Q458" s="9"/>
      <c r="R458" s="9"/>
      <c r="S458" s="9"/>
      <c r="T458" s="9"/>
      <c r="U458" s="9"/>
      <c r="V458" s="9"/>
      <c r="W458" s="9"/>
      <c r="X458" s="9"/>
      <c r="Y458" s="9"/>
      <c r="Z458" s="9"/>
      <c r="AA458" s="9"/>
      <c r="AB458" s="9"/>
      <c r="AC458" s="9"/>
      <c r="AD458" s="9"/>
      <c r="AE458" s="9"/>
      <c r="AF458" s="9"/>
      <c r="AG458" s="9"/>
      <c r="AH458" s="9"/>
      <c r="AI458" s="1"/>
      <c r="AJ458" s="1"/>
      <c r="AK458" s="1"/>
    </row>
    <row r="459" spans="1:37" ht="12.75">
      <c r="A459" s="9"/>
      <c r="B459" s="9"/>
      <c r="C459" s="9"/>
      <c r="D459" s="9"/>
      <c r="E459" s="9"/>
      <c r="F459" s="9"/>
      <c r="G459" s="9"/>
      <c r="H459" s="3"/>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9"/>
      <c r="AH459" s="9"/>
      <c r="AI459" s="1"/>
      <c r="AJ459" s="1"/>
      <c r="AK459" s="1"/>
    </row>
    <row r="460" spans="1:37" ht="12.75">
      <c r="A460" s="9"/>
      <c r="B460" s="9"/>
      <c r="C460" s="9"/>
      <c r="D460" s="9"/>
      <c r="E460" s="9"/>
      <c r="F460" s="9"/>
      <c r="G460" s="9"/>
      <c r="H460" s="3"/>
      <c r="I460" s="9"/>
      <c r="J460" s="9"/>
      <c r="K460" s="9"/>
      <c r="L460" s="9"/>
      <c r="M460" s="9"/>
      <c r="N460" s="9"/>
      <c r="O460" s="9"/>
      <c r="P460" s="9"/>
      <c r="Q460" s="9"/>
      <c r="R460" s="9"/>
      <c r="S460" s="9"/>
      <c r="T460" s="9"/>
      <c r="U460" s="9"/>
      <c r="V460" s="9"/>
      <c r="W460" s="9"/>
      <c r="X460" s="9"/>
      <c r="Y460" s="9"/>
      <c r="Z460" s="9"/>
      <c r="AA460" s="9"/>
      <c r="AB460" s="9"/>
      <c r="AC460" s="9"/>
      <c r="AD460" s="9"/>
      <c r="AE460" s="9"/>
      <c r="AF460" s="9"/>
      <c r="AG460" s="9"/>
      <c r="AH460" s="9"/>
      <c r="AI460" s="1"/>
      <c r="AJ460" s="1"/>
      <c r="AK460" s="1"/>
    </row>
    <row r="461" spans="1:37" ht="12.75">
      <c r="A461" s="9"/>
      <c r="B461" s="9"/>
      <c r="C461" s="9"/>
      <c r="D461" s="9"/>
      <c r="E461" s="9"/>
      <c r="F461" s="9"/>
      <c r="G461" s="9"/>
      <c r="H461" s="3"/>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9"/>
      <c r="AH461" s="9"/>
      <c r="AI461" s="1"/>
      <c r="AJ461" s="1"/>
      <c r="AK461" s="1"/>
    </row>
    <row r="462" spans="1:37" ht="12.75">
      <c r="A462" s="9"/>
      <c r="B462" s="9"/>
      <c r="C462" s="9"/>
      <c r="D462" s="9"/>
      <c r="E462" s="9"/>
      <c r="F462" s="9"/>
      <c r="G462" s="9"/>
      <c r="H462" s="3"/>
      <c r="I462" s="9"/>
      <c r="J462" s="9"/>
      <c r="K462" s="9"/>
      <c r="L462" s="9"/>
      <c r="M462" s="9"/>
      <c r="N462" s="9"/>
      <c r="O462" s="9"/>
      <c r="P462" s="9"/>
      <c r="Q462" s="9"/>
      <c r="R462" s="9"/>
      <c r="S462" s="9"/>
      <c r="T462" s="9"/>
      <c r="U462" s="9"/>
      <c r="V462" s="9"/>
      <c r="W462" s="9"/>
      <c r="X462" s="9"/>
      <c r="Y462" s="9"/>
      <c r="Z462" s="9"/>
      <c r="AA462" s="9"/>
      <c r="AB462" s="9"/>
      <c r="AC462" s="9"/>
      <c r="AD462" s="9"/>
      <c r="AE462" s="9"/>
      <c r="AF462" s="9"/>
      <c r="AG462" s="9"/>
      <c r="AH462" s="9"/>
      <c r="AI462" s="1"/>
      <c r="AJ462" s="1"/>
      <c r="AK462" s="1"/>
    </row>
    <row r="463" spans="1:37" ht="12.75">
      <c r="A463" s="9"/>
      <c r="B463" s="9"/>
      <c r="C463" s="9"/>
      <c r="D463" s="9"/>
      <c r="E463" s="9"/>
      <c r="F463" s="9"/>
      <c r="G463" s="9"/>
      <c r="H463" s="3"/>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9"/>
      <c r="AH463" s="9"/>
      <c r="AI463" s="1"/>
      <c r="AJ463" s="1"/>
      <c r="AK463" s="1"/>
    </row>
    <row r="464" spans="1:37" ht="12.75">
      <c r="A464" s="9"/>
      <c r="B464" s="9"/>
      <c r="C464" s="9"/>
      <c r="D464" s="9"/>
      <c r="E464" s="9"/>
      <c r="F464" s="9"/>
      <c r="G464" s="9"/>
      <c r="H464" s="3"/>
      <c r="I464" s="9"/>
      <c r="J464" s="9"/>
      <c r="K464" s="9"/>
      <c r="L464" s="9"/>
      <c r="M464" s="9"/>
      <c r="N464" s="9"/>
      <c r="O464" s="9"/>
      <c r="P464" s="9"/>
      <c r="Q464" s="9"/>
      <c r="R464" s="9"/>
      <c r="S464" s="9"/>
      <c r="T464" s="9"/>
      <c r="U464" s="9"/>
      <c r="V464" s="9"/>
      <c r="W464" s="9"/>
      <c r="X464" s="9"/>
      <c r="Y464" s="9"/>
      <c r="Z464" s="9"/>
      <c r="AA464" s="9"/>
      <c r="AB464" s="9"/>
      <c r="AC464" s="9"/>
      <c r="AD464" s="9"/>
      <c r="AE464" s="9"/>
      <c r="AF464" s="9"/>
      <c r="AG464" s="9"/>
      <c r="AH464" s="9"/>
      <c r="AI464" s="1"/>
      <c r="AJ464" s="1"/>
      <c r="AK464" s="1"/>
    </row>
    <row r="465" spans="1:37" ht="12.75">
      <c r="A465" s="9"/>
      <c r="B465" s="9"/>
      <c r="C465" s="9"/>
      <c r="D465" s="9"/>
      <c r="E465" s="9"/>
      <c r="F465" s="9"/>
      <c r="G465" s="9"/>
      <c r="H465" s="3"/>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9"/>
      <c r="AH465" s="9"/>
      <c r="AI465" s="1"/>
      <c r="AJ465" s="1"/>
      <c r="AK465" s="1"/>
    </row>
    <row r="466" spans="1:37" ht="12.75">
      <c r="A466" s="9"/>
      <c r="B466" s="9"/>
      <c r="C466" s="9"/>
      <c r="D466" s="9"/>
      <c r="E466" s="9"/>
      <c r="F466" s="9"/>
      <c r="G466" s="9"/>
      <c r="H466" s="3"/>
      <c r="I466" s="9"/>
      <c r="J466" s="9"/>
      <c r="K466" s="9"/>
      <c r="L466" s="9"/>
      <c r="M466" s="9"/>
      <c r="N466" s="9"/>
      <c r="O466" s="9"/>
      <c r="P466" s="9"/>
      <c r="Q466" s="9"/>
      <c r="R466" s="9"/>
      <c r="S466" s="9"/>
      <c r="T466" s="9"/>
      <c r="U466" s="9"/>
      <c r="V466" s="9"/>
      <c r="W466" s="9"/>
      <c r="X466" s="9"/>
      <c r="Y466" s="9"/>
      <c r="Z466" s="9"/>
      <c r="AA466" s="9"/>
      <c r="AB466" s="9"/>
      <c r="AC466" s="9"/>
      <c r="AD466" s="9"/>
      <c r="AE466" s="9"/>
      <c r="AF466" s="9"/>
      <c r="AG466" s="9"/>
      <c r="AH466" s="9"/>
      <c r="AI466" s="1"/>
      <c r="AJ466" s="1"/>
      <c r="AK466" s="1"/>
    </row>
    <row r="467" spans="1:37" ht="12.75">
      <c r="A467" s="9"/>
      <c r="B467" s="9"/>
      <c r="C467" s="9"/>
      <c r="D467" s="9"/>
      <c r="E467" s="9"/>
      <c r="F467" s="9"/>
      <c r="G467" s="9"/>
      <c r="H467" s="3"/>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9"/>
      <c r="AH467" s="9"/>
      <c r="AI467" s="1"/>
      <c r="AJ467" s="1"/>
      <c r="AK467" s="1"/>
    </row>
    <row r="468" spans="1:37" ht="12.75">
      <c r="A468" s="9"/>
      <c r="B468" s="9"/>
      <c r="C468" s="9"/>
      <c r="D468" s="9"/>
      <c r="E468" s="9"/>
      <c r="F468" s="9"/>
      <c r="G468" s="9"/>
      <c r="H468" s="3"/>
      <c r="I468" s="9"/>
      <c r="J468" s="9"/>
      <c r="K468" s="9"/>
      <c r="L468" s="9"/>
      <c r="M468" s="9"/>
      <c r="N468" s="9"/>
      <c r="O468" s="9"/>
      <c r="P468" s="9"/>
      <c r="Q468" s="9"/>
      <c r="R468" s="9"/>
      <c r="S468" s="9"/>
      <c r="T468" s="9"/>
      <c r="U468" s="9"/>
      <c r="V468" s="9"/>
      <c r="W468" s="9"/>
      <c r="X468" s="9"/>
      <c r="Y468" s="9"/>
      <c r="Z468" s="9"/>
      <c r="AA468" s="9"/>
      <c r="AB468" s="9"/>
      <c r="AC468" s="9"/>
      <c r="AD468" s="9"/>
      <c r="AE468" s="9"/>
      <c r="AF468" s="9"/>
      <c r="AG468" s="9"/>
      <c r="AH468" s="9"/>
      <c r="AI468" s="1"/>
      <c r="AJ468" s="1"/>
      <c r="AK468" s="1"/>
    </row>
    <row r="469" spans="1:37" ht="12.75">
      <c r="A469" s="9"/>
      <c r="B469" s="9"/>
      <c r="C469" s="9"/>
      <c r="D469" s="9"/>
      <c r="E469" s="9"/>
      <c r="F469" s="9"/>
      <c r="G469" s="9"/>
      <c r="H469" s="3"/>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9"/>
      <c r="AH469" s="9"/>
      <c r="AI469" s="1"/>
      <c r="AJ469" s="1"/>
      <c r="AK469" s="1"/>
    </row>
    <row r="470" spans="1:37" ht="12.75">
      <c r="A470" s="9"/>
      <c r="B470" s="9"/>
      <c r="C470" s="9"/>
      <c r="D470" s="9"/>
      <c r="E470" s="9"/>
      <c r="F470" s="9"/>
      <c r="G470" s="9"/>
      <c r="H470" s="3"/>
      <c r="I470" s="9"/>
      <c r="J470" s="9"/>
      <c r="K470" s="9"/>
      <c r="L470" s="9"/>
      <c r="M470" s="9"/>
      <c r="N470" s="9"/>
      <c r="O470" s="9"/>
      <c r="P470" s="9"/>
      <c r="Q470" s="9"/>
      <c r="R470" s="9"/>
      <c r="S470" s="9"/>
      <c r="T470" s="9"/>
      <c r="U470" s="9"/>
      <c r="V470" s="9"/>
      <c r="W470" s="9"/>
      <c r="X470" s="9"/>
      <c r="Y470" s="9"/>
      <c r="Z470" s="9"/>
      <c r="AA470" s="9"/>
      <c r="AB470" s="9"/>
      <c r="AC470" s="9"/>
      <c r="AD470" s="9"/>
      <c r="AE470" s="9"/>
      <c r="AF470" s="9"/>
      <c r="AG470" s="9"/>
      <c r="AH470" s="9"/>
      <c r="AI470" s="1"/>
      <c r="AJ470" s="1"/>
      <c r="AK470" s="1"/>
    </row>
    <row r="471" spans="1:37" ht="12.75">
      <c r="A471" s="9"/>
      <c r="B471" s="9"/>
      <c r="C471" s="9"/>
      <c r="D471" s="9"/>
      <c r="E471" s="9"/>
      <c r="F471" s="9"/>
      <c r="G471" s="9"/>
      <c r="H471" s="3"/>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9"/>
      <c r="AH471" s="9"/>
      <c r="AI471" s="1"/>
      <c r="AJ471" s="1"/>
      <c r="AK471" s="1"/>
    </row>
    <row r="472" spans="1:37" ht="12.75">
      <c r="A472" s="9"/>
      <c r="B472" s="9"/>
      <c r="C472" s="9"/>
      <c r="D472" s="9"/>
      <c r="E472" s="9"/>
      <c r="F472" s="9"/>
      <c r="G472" s="9"/>
      <c r="H472" s="3"/>
      <c r="I472" s="9"/>
      <c r="J472" s="9"/>
      <c r="K472" s="9"/>
      <c r="L472" s="9"/>
      <c r="M472" s="9"/>
      <c r="N472" s="9"/>
      <c r="O472" s="9"/>
      <c r="P472" s="9"/>
      <c r="Q472" s="9"/>
      <c r="R472" s="9"/>
      <c r="S472" s="9"/>
      <c r="T472" s="9"/>
      <c r="U472" s="9"/>
      <c r="V472" s="9"/>
      <c r="W472" s="9"/>
      <c r="X472" s="9"/>
      <c r="Y472" s="9"/>
      <c r="Z472" s="9"/>
      <c r="AA472" s="9"/>
      <c r="AB472" s="9"/>
      <c r="AC472" s="9"/>
      <c r="AD472" s="9"/>
      <c r="AE472" s="9"/>
      <c r="AF472" s="9"/>
      <c r="AG472" s="9"/>
      <c r="AH472" s="9"/>
      <c r="AI472" s="1"/>
      <c r="AJ472" s="1"/>
      <c r="AK472" s="1"/>
    </row>
    <row r="473" spans="1:37" ht="12.75">
      <c r="A473" s="9"/>
      <c r="B473" s="9"/>
      <c r="C473" s="9"/>
      <c r="D473" s="9"/>
      <c r="E473" s="9"/>
      <c r="F473" s="9"/>
      <c r="G473" s="9"/>
      <c r="H473" s="3"/>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9"/>
      <c r="AH473" s="9"/>
      <c r="AI473" s="1"/>
      <c r="AJ473" s="1"/>
      <c r="AK473" s="1"/>
    </row>
    <row r="474" spans="1:37" ht="12.75">
      <c r="A474" s="9"/>
      <c r="B474" s="9"/>
      <c r="C474" s="9"/>
      <c r="D474" s="9"/>
      <c r="E474" s="9"/>
      <c r="F474" s="9"/>
      <c r="G474" s="9"/>
      <c r="H474" s="3"/>
      <c r="I474" s="9"/>
      <c r="J474" s="9"/>
      <c r="K474" s="9"/>
      <c r="L474" s="9"/>
      <c r="M474" s="9"/>
      <c r="N474" s="9"/>
      <c r="O474" s="9"/>
      <c r="P474" s="9"/>
      <c r="Q474" s="9"/>
      <c r="R474" s="9"/>
      <c r="S474" s="9"/>
      <c r="T474" s="9"/>
      <c r="U474" s="9"/>
      <c r="V474" s="9"/>
      <c r="W474" s="9"/>
      <c r="X474" s="9"/>
      <c r="Y474" s="9"/>
      <c r="Z474" s="9"/>
      <c r="AA474" s="9"/>
      <c r="AB474" s="9"/>
      <c r="AC474" s="9"/>
      <c r="AD474" s="9"/>
      <c r="AE474" s="9"/>
      <c r="AF474" s="9"/>
      <c r="AG474" s="9"/>
      <c r="AH474" s="9"/>
      <c r="AI474" s="1"/>
      <c r="AJ474" s="1"/>
      <c r="AK474" s="1"/>
    </row>
    <row r="475" spans="1:37" ht="12.75">
      <c r="A475" s="9"/>
      <c r="B475" s="9"/>
      <c r="C475" s="9"/>
      <c r="D475" s="9"/>
      <c r="E475" s="9"/>
      <c r="F475" s="9"/>
      <c r="G475" s="9"/>
      <c r="H475" s="3"/>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9"/>
      <c r="AH475" s="9"/>
      <c r="AI475" s="1"/>
      <c r="AJ475" s="1"/>
      <c r="AK475" s="1"/>
    </row>
    <row r="476" spans="1:37" ht="12.75">
      <c r="A476" s="9"/>
      <c r="B476" s="9"/>
      <c r="C476" s="9"/>
      <c r="D476" s="9"/>
      <c r="E476" s="9"/>
      <c r="F476" s="9"/>
      <c r="G476" s="9"/>
      <c r="H476" s="3"/>
      <c r="I476" s="9"/>
      <c r="J476" s="9"/>
      <c r="K476" s="9"/>
      <c r="L476" s="9"/>
      <c r="M476" s="9"/>
      <c r="N476" s="9"/>
      <c r="O476" s="9"/>
      <c r="P476" s="9"/>
      <c r="Q476" s="9"/>
      <c r="R476" s="9"/>
      <c r="S476" s="9"/>
      <c r="T476" s="9"/>
      <c r="U476" s="9"/>
      <c r="V476" s="9"/>
      <c r="W476" s="9"/>
      <c r="X476" s="9"/>
      <c r="Y476" s="9"/>
      <c r="Z476" s="9"/>
      <c r="AA476" s="9"/>
      <c r="AB476" s="9"/>
      <c r="AC476" s="9"/>
      <c r="AD476" s="9"/>
      <c r="AE476" s="9"/>
      <c r="AF476" s="9"/>
      <c r="AG476" s="9"/>
      <c r="AH476" s="9"/>
      <c r="AI476" s="1"/>
      <c r="AJ476" s="1"/>
      <c r="AK476" s="1"/>
    </row>
    <row r="477" spans="1:37" ht="12.75">
      <c r="A477" s="9"/>
      <c r="B477" s="9"/>
      <c r="C477" s="9"/>
      <c r="D477" s="9"/>
      <c r="E477" s="9"/>
      <c r="F477" s="9"/>
      <c r="G477" s="9"/>
      <c r="H477" s="3"/>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9"/>
      <c r="AH477" s="9"/>
      <c r="AI477" s="1"/>
      <c r="AJ477" s="1"/>
      <c r="AK477" s="1"/>
    </row>
    <row r="478" spans="1:37" ht="12.75">
      <c r="A478" s="9"/>
      <c r="B478" s="9"/>
      <c r="C478" s="9"/>
      <c r="D478" s="9"/>
      <c r="E478" s="9"/>
      <c r="F478" s="9"/>
      <c r="G478" s="9"/>
      <c r="H478" s="3"/>
      <c r="I478" s="9"/>
      <c r="J478" s="9"/>
      <c r="K478" s="9"/>
      <c r="L478" s="9"/>
      <c r="M478" s="9"/>
      <c r="N478" s="9"/>
      <c r="O478" s="9"/>
      <c r="P478" s="9"/>
      <c r="Q478" s="9"/>
      <c r="R478" s="9"/>
      <c r="S478" s="9"/>
      <c r="T478" s="9"/>
      <c r="U478" s="9"/>
      <c r="V478" s="9"/>
      <c r="W478" s="9"/>
      <c r="X478" s="9"/>
      <c r="Y478" s="9"/>
      <c r="Z478" s="9"/>
      <c r="AA478" s="9"/>
      <c r="AB478" s="9"/>
      <c r="AC478" s="9"/>
      <c r="AD478" s="9"/>
      <c r="AE478" s="9"/>
      <c r="AF478" s="9"/>
      <c r="AG478" s="9"/>
      <c r="AH478" s="9"/>
      <c r="AI478" s="1"/>
      <c r="AJ478" s="1"/>
      <c r="AK478" s="1"/>
    </row>
    <row r="479" spans="1:37" ht="12.75">
      <c r="A479" s="9"/>
      <c r="B479" s="9"/>
      <c r="C479" s="9"/>
      <c r="D479" s="9"/>
      <c r="E479" s="9"/>
      <c r="F479" s="9"/>
      <c r="G479" s="9"/>
      <c r="H479" s="3"/>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9"/>
      <c r="AH479" s="9"/>
      <c r="AI479" s="1"/>
      <c r="AJ479" s="1"/>
      <c r="AK479" s="1"/>
    </row>
    <row r="480" spans="1:37" ht="12.75">
      <c r="A480" s="9"/>
      <c r="B480" s="9"/>
      <c r="C480" s="9"/>
      <c r="D480" s="9"/>
      <c r="E480" s="9"/>
      <c r="F480" s="9"/>
      <c r="G480" s="9"/>
      <c r="H480" s="3"/>
      <c r="I480" s="9"/>
      <c r="J480" s="9"/>
      <c r="K480" s="9"/>
      <c r="L480" s="9"/>
      <c r="M480" s="9"/>
      <c r="N480" s="9"/>
      <c r="O480" s="9"/>
      <c r="P480" s="9"/>
      <c r="Q480" s="9"/>
      <c r="R480" s="9"/>
      <c r="S480" s="9"/>
      <c r="T480" s="9"/>
      <c r="U480" s="9"/>
      <c r="V480" s="9"/>
      <c r="W480" s="9"/>
      <c r="X480" s="9"/>
      <c r="Y480" s="9"/>
      <c r="Z480" s="9"/>
      <c r="AA480" s="9"/>
      <c r="AB480" s="9"/>
      <c r="AC480" s="9"/>
      <c r="AD480" s="9"/>
      <c r="AE480" s="9"/>
      <c r="AF480" s="9"/>
      <c r="AG480" s="9"/>
      <c r="AH480" s="9"/>
      <c r="AI480" s="1"/>
      <c r="AJ480" s="1"/>
      <c r="AK480" s="1"/>
    </row>
    <row r="481" spans="1:37" ht="12.75">
      <c r="A481" s="9"/>
      <c r="B481" s="9"/>
      <c r="C481" s="9"/>
      <c r="D481" s="9"/>
      <c r="E481" s="9"/>
      <c r="F481" s="9"/>
      <c r="G481" s="9"/>
      <c r="H481" s="3"/>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9"/>
      <c r="AH481" s="9"/>
      <c r="AI481" s="1"/>
      <c r="AJ481" s="1"/>
      <c r="AK481" s="1"/>
    </row>
    <row r="482" spans="1:37" ht="12.75">
      <c r="A482" s="9"/>
      <c r="B482" s="9"/>
      <c r="C482" s="9"/>
      <c r="D482" s="9"/>
      <c r="E482" s="9"/>
      <c r="F482" s="9"/>
      <c r="G482" s="9"/>
      <c r="H482" s="3"/>
      <c r="I482" s="9"/>
      <c r="J482" s="9"/>
      <c r="K482" s="9"/>
      <c r="L482" s="9"/>
      <c r="M482" s="9"/>
      <c r="N482" s="9"/>
      <c r="O482" s="9"/>
      <c r="P482" s="9"/>
      <c r="Q482" s="9"/>
      <c r="R482" s="9"/>
      <c r="S482" s="9"/>
      <c r="T482" s="9"/>
      <c r="U482" s="9"/>
      <c r="V482" s="9"/>
      <c r="W482" s="9"/>
      <c r="X482" s="9"/>
      <c r="Y482" s="9"/>
      <c r="Z482" s="9"/>
      <c r="AA482" s="9"/>
      <c r="AB482" s="9"/>
      <c r="AC482" s="9"/>
      <c r="AD482" s="9"/>
      <c r="AE482" s="9"/>
      <c r="AF482" s="9"/>
      <c r="AG482" s="9"/>
      <c r="AH482" s="9"/>
      <c r="AI482" s="1"/>
      <c r="AJ482" s="1"/>
      <c r="AK482" s="1"/>
    </row>
    <row r="483" spans="1:37" ht="12.75">
      <c r="A483" s="9"/>
      <c r="B483" s="9"/>
      <c r="C483" s="9"/>
      <c r="D483" s="9"/>
      <c r="E483" s="9"/>
      <c r="F483" s="9"/>
      <c r="G483" s="9"/>
      <c r="H483" s="3"/>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9"/>
      <c r="AH483" s="9"/>
      <c r="AI483" s="1"/>
      <c r="AJ483" s="1"/>
      <c r="AK483" s="1"/>
    </row>
    <row r="484" spans="1:37" ht="12.75">
      <c r="A484" s="9"/>
      <c r="B484" s="9"/>
      <c r="C484" s="9"/>
      <c r="D484" s="9"/>
      <c r="E484" s="9"/>
      <c r="F484" s="9"/>
      <c r="G484" s="9"/>
      <c r="H484" s="3"/>
      <c r="I484" s="9"/>
      <c r="J484" s="9"/>
      <c r="K484" s="9"/>
      <c r="L484" s="9"/>
      <c r="M484" s="9"/>
      <c r="N484" s="9"/>
      <c r="O484" s="9"/>
      <c r="P484" s="9"/>
      <c r="Q484" s="9"/>
      <c r="R484" s="9"/>
      <c r="S484" s="9"/>
      <c r="T484" s="9"/>
      <c r="U484" s="9"/>
      <c r="V484" s="9"/>
      <c r="W484" s="9"/>
      <c r="X484" s="9"/>
      <c r="Y484" s="9"/>
      <c r="Z484" s="9"/>
      <c r="AA484" s="9"/>
      <c r="AB484" s="9"/>
      <c r="AC484" s="9"/>
      <c r="AD484" s="9"/>
      <c r="AE484" s="9"/>
      <c r="AF484" s="9"/>
      <c r="AG484" s="9"/>
      <c r="AH484" s="9"/>
      <c r="AI484" s="1"/>
      <c r="AJ484" s="1"/>
      <c r="AK484" s="1"/>
    </row>
    <row r="485" spans="1:37" ht="12.75">
      <c r="A485" s="9"/>
      <c r="B485" s="9"/>
      <c r="C485" s="9"/>
      <c r="D485" s="9"/>
      <c r="E485" s="9"/>
      <c r="F485" s="9"/>
      <c r="G485" s="9"/>
      <c r="H485" s="3"/>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9"/>
      <c r="AH485" s="9"/>
      <c r="AI485" s="1"/>
      <c r="AJ485" s="1"/>
      <c r="AK485" s="1"/>
    </row>
    <row r="486" spans="1:37" ht="12.75">
      <c r="A486" s="9"/>
      <c r="B486" s="9"/>
      <c r="C486" s="9"/>
      <c r="D486" s="9"/>
      <c r="E486" s="9"/>
      <c r="F486" s="9"/>
      <c r="G486" s="9"/>
      <c r="H486" s="3"/>
      <c r="I486" s="9"/>
      <c r="J486" s="9"/>
      <c r="K486" s="9"/>
      <c r="L486" s="9"/>
      <c r="M486" s="9"/>
      <c r="N486" s="9"/>
      <c r="O486" s="9"/>
      <c r="P486" s="9"/>
      <c r="Q486" s="9"/>
      <c r="R486" s="9"/>
      <c r="S486" s="9"/>
      <c r="T486" s="9"/>
      <c r="U486" s="9"/>
      <c r="V486" s="9"/>
      <c r="W486" s="9"/>
      <c r="X486" s="9"/>
      <c r="Y486" s="9"/>
      <c r="Z486" s="9"/>
      <c r="AA486" s="9"/>
      <c r="AB486" s="9"/>
      <c r="AC486" s="9"/>
      <c r="AD486" s="9"/>
      <c r="AE486" s="9"/>
      <c r="AF486" s="9"/>
      <c r="AG486" s="9"/>
      <c r="AH486" s="9"/>
      <c r="AI486" s="1"/>
      <c r="AJ486" s="1"/>
      <c r="AK486" s="1"/>
    </row>
    <row r="487" spans="1:37" ht="12.75">
      <c r="A487" s="9"/>
      <c r="B487" s="9"/>
      <c r="C487" s="9"/>
      <c r="D487" s="9"/>
      <c r="E487" s="9"/>
      <c r="F487" s="9"/>
      <c r="G487" s="9"/>
      <c r="H487" s="3"/>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9"/>
      <c r="AH487" s="9"/>
      <c r="AI487" s="1"/>
      <c r="AJ487" s="1"/>
      <c r="AK487" s="1"/>
    </row>
    <row r="488" spans="1:37" ht="12.75">
      <c r="A488" s="9"/>
      <c r="B488" s="9"/>
      <c r="C488" s="9"/>
      <c r="D488" s="9"/>
      <c r="E488" s="9"/>
      <c r="F488" s="9"/>
      <c r="G488" s="9"/>
      <c r="H488" s="3"/>
      <c r="I488" s="9"/>
      <c r="J488" s="9"/>
      <c r="K488" s="9"/>
      <c r="L488" s="9"/>
      <c r="M488" s="9"/>
      <c r="N488" s="9"/>
      <c r="O488" s="9"/>
      <c r="P488" s="9"/>
      <c r="Q488" s="9"/>
      <c r="R488" s="9"/>
      <c r="S488" s="9"/>
      <c r="T488" s="9"/>
      <c r="U488" s="9"/>
      <c r="V488" s="9"/>
      <c r="W488" s="9"/>
      <c r="X488" s="9"/>
      <c r="Y488" s="9"/>
      <c r="Z488" s="9"/>
      <c r="AA488" s="9"/>
      <c r="AB488" s="9"/>
      <c r="AC488" s="9"/>
      <c r="AD488" s="9"/>
      <c r="AE488" s="9"/>
      <c r="AF488" s="9"/>
      <c r="AG488" s="9"/>
      <c r="AH488" s="9"/>
      <c r="AI488" s="1"/>
      <c r="AJ488" s="1"/>
      <c r="AK488" s="1"/>
    </row>
    <row r="489" spans="1:37" ht="12.75">
      <c r="A489" s="9"/>
      <c r="B489" s="9"/>
      <c r="C489" s="9"/>
      <c r="D489" s="9"/>
      <c r="E489" s="9"/>
      <c r="F489" s="9"/>
      <c r="G489" s="9"/>
      <c r="H489" s="3"/>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9"/>
      <c r="AH489" s="9"/>
      <c r="AI489" s="1"/>
      <c r="AJ489" s="1"/>
      <c r="AK489" s="1"/>
    </row>
    <row r="490" spans="1:37" ht="12.75">
      <c r="A490" s="9"/>
      <c r="B490" s="9"/>
      <c r="C490" s="9"/>
      <c r="D490" s="9"/>
      <c r="E490" s="9"/>
      <c r="F490" s="9"/>
      <c r="G490" s="9"/>
      <c r="H490" s="3"/>
      <c r="I490" s="9"/>
      <c r="J490" s="9"/>
      <c r="K490" s="9"/>
      <c r="L490" s="9"/>
      <c r="M490" s="9"/>
      <c r="N490" s="9"/>
      <c r="O490" s="9"/>
      <c r="P490" s="9"/>
      <c r="Q490" s="9"/>
      <c r="R490" s="9"/>
      <c r="S490" s="9"/>
      <c r="T490" s="9"/>
      <c r="U490" s="9"/>
      <c r="V490" s="9"/>
      <c r="W490" s="9"/>
      <c r="X490" s="9"/>
      <c r="Y490" s="9"/>
      <c r="Z490" s="9"/>
      <c r="AA490" s="9"/>
      <c r="AB490" s="9"/>
      <c r="AC490" s="9"/>
      <c r="AD490" s="9"/>
      <c r="AE490" s="9"/>
      <c r="AF490" s="9"/>
      <c r="AG490" s="9"/>
      <c r="AH490" s="9"/>
      <c r="AI490" s="1"/>
      <c r="AJ490" s="1"/>
      <c r="AK490" s="1"/>
    </row>
    <row r="491" spans="1:37" ht="12.75">
      <c r="A491" s="9"/>
      <c r="B491" s="9"/>
      <c r="C491" s="9"/>
      <c r="D491" s="9"/>
      <c r="E491" s="9"/>
      <c r="F491" s="9"/>
      <c r="G491" s="9"/>
      <c r="H491" s="3"/>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9"/>
      <c r="AH491" s="9"/>
      <c r="AI491" s="1"/>
      <c r="AJ491" s="1"/>
      <c r="AK491" s="1"/>
    </row>
    <row r="492" spans="1:37" ht="12.75">
      <c r="A492" s="9"/>
      <c r="B492" s="9"/>
      <c r="C492" s="9"/>
      <c r="D492" s="9"/>
      <c r="E492" s="9"/>
      <c r="F492" s="9"/>
      <c r="G492" s="9"/>
      <c r="H492" s="3"/>
      <c r="I492" s="9"/>
      <c r="J492" s="9"/>
      <c r="K492" s="9"/>
      <c r="L492" s="9"/>
      <c r="M492" s="9"/>
      <c r="N492" s="9"/>
      <c r="O492" s="9"/>
      <c r="P492" s="9"/>
      <c r="Q492" s="9"/>
      <c r="R492" s="9"/>
      <c r="S492" s="9"/>
      <c r="T492" s="9"/>
      <c r="U492" s="9"/>
      <c r="V492" s="9"/>
      <c r="W492" s="9"/>
      <c r="X492" s="9"/>
      <c r="Y492" s="9"/>
      <c r="Z492" s="9"/>
      <c r="AA492" s="9"/>
      <c r="AB492" s="9"/>
      <c r="AC492" s="9"/>
      <c r="AD492" s="9"/>
      <c r="AE492" s="9"/>
      <c r="AF492" s="9"/>
      <c r="AG492" s="9"/>
      <c r="AH492" s="9"/>
      <c r="AI492" s="1"/>
      <c r="AJ492" s="1"/>
      <c r="AK492" s="1"/>
    </row>
    <row r="493" spans="1:37" ht="12.75">
      <c r="A493" s="9"/>
      <c r="B493" s="9"/>
      <c r="C493" s="9"/>
      <c r="D493" s="9"/>
      <c r="E493" s="9"/>
      <c r="F493" s="9"/>
      <c r="G493" s="9"/>
      <c r="H493" s="3"/>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9"/>
      <c r="AH493" s="9"/>
      <c r="AI493" s="1"/>
      <c r="AJ493" s="1"/>
      <c r="AK493" s="1"/>
    </row>
    <row r="494" spans="1:37" ht="12.75">
      <c r="A494" s="9"/>
      <c r="B494" s="9"/>
      <c r="C494" s="9"/>
      <c r="D494" s="9"/>
      <c r="E494" s="9"/>
      <c r="F494" s="9"/>
      <c r="G494" s="9"/>
      <c r="H494" s="3"/>
      <c r="I494" s="9"/>
      <c r="J494" s="9"/>
      <c r="K494" s="9"/>
      <c r="L494" s="9"/>
      <c r="M494" s="9"/>
      <c r="N494" s="9"/>
      <c r="O494" s="9"/>
      <c r="P494" s="9"/>
      <c r="Q494" s="9"/>
      <c r="R494" s="9"/>
      <c r="S494" s="9"/>
      <c r="T494" s="9"/>
      <c r="U494" s="9"/>
      <c r="V494" s="9"/>
      <c r="W494" s="9"/>
      <c r="X494" s="9"/>
      <c r="Y494" s="9"/>
      <c r="Z494" s="9"/>
      <c r="AA494" s="9"/>
      <c r="AB494" s="9"/>
      <c r="AC494" s="9"/>
      <c r="AD494" s="9"/>
      <c r="AE494" s="9"/>
      <c r="AF494" s="9"/>
      <c r="AG494" s="9"/>
      <c r="AH494" s="9"/>
      <c r="AI494" s="1"/>
      <c r="AJ494" s="1"/>
      <c r="AK494" s="1"/>
    </row>
    <row r="495" spans="1:37" ht="12.75">
      <c r="A495" s="9"/>
      <c r="B495" s="9"/>
      <c r="C495" s="9"/>
      <c r="D495" s="9"/>
      <c r="E495" s="9"/>
      <c r="F495" s="9"/>
      <c r="G495" s="9"/>
      <c r="H495" s="3"/>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9"/>
      <c r="AH495" s="9"/>
      <c r="AI495" s="1"/>
      <c r="AJ495" s="1"/>
      <c r="AK495" s="1"/>
    </row>
    <row r="496" spans="1:37" ht="12.75">
      <c r="A496" s="9"/>
      <c r="B496" s="9"/>
      <c r="C496" s="9"/>
      <c r="D496" s="9"/>
      <c r="E496" s="9"/>
      <c r="F496" s="9"/>
      <c r="G496" s="9"/>
      <c r="H496" s="3"/>
      <c r="I496" s="9"/>
      <c r="J496" s="9"/>
      <c r="K496" s="9"/>
      <c r="L496" s="9"/>
      <c r="M496" s="9"/>
      <c r="N496" s="9"/>
      <c r="O496" s="9"/>
      <c r="P496" s="9"/>
      <c r="Q496" s="9"/>
      <c r="R496" s="9"/>
      <c r="S496" s="9"/>
      <c r="T496" s="9"/>
      <c r="U496" s="9"/>
      <c r="V496" s="9"/>
      <c r="W496" s="9"/>
      <c r="X496" s="9"/>
      <c r="Y496" s="9"/>
      <c r="Z496" s="9"/>
      <c r="AA496" s="9"/>
      <c r="AB496" s="9"/>
      <c r="AC496" s="9"/>
      <c r="AD496" s="9"/>
      <c r="AE496" s="9"/>
      <c r="AF496" s="9"/>
      <c r="AG496" s="9"/>
      <c r="AH496" s="9"/>
      <c r="AI496" s="1"/>
      <c r="AJ496" s="1"/>
      <c r="AK496" s="1"/>
    </row>
    <row r="497" spans="1:37" ht="12.75">
      <c r="A497" s="9"/>
      <c r="B497" s="9"/>
      <c r="C497" s="9"/>
      <c r="D497" s="9"/>
      <c r="E497" s="9"/>
      <c r="F497" s="9"/>
      <c r="G497" s="9"/>
      <c r="H497" s="3"/>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1"/>
      <c r="AJ497" s="1"/>
      <c r="AK497" s="1"/>
    </row>
    <row r="498" spans="1:37" ht="12.75">
      <c r="A498" s="9"/>
      <c r="B498" s="9"/>
      <c r="C498" s="9"/>
      <c r="D498" s="9"/>
      <c r="E498" s="9"/>
      <c r="F498" s="9"/>
      <c r="G498" s="9"/>
      <c r="H498" s="3"/>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1"/>
      <c r="AJ498" s="1"/>
      <c r="AK498" s="1"/>
    </row>
    <row r="499" spans="1:37" ht="12.75">
      <c r="A499" s="9"/>
      <c r="B499" s="9"/>
      <c r="C499" s="9"/>
      <c r="D499" s="9"/>
      <c r="E499" s="9"/>
      <c r="F499" s="9"/>
      <c r="G499" s="9"/>
      <c r="H499" s="3"/>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1"/>
      <c r="AJ499" s="1"/>
      <c r="AK499" s="1"/>
    </row>
    <row r="500" spans="1:37" ht="12.75">
      <c r="A500" s="9"/>
      <c r="B500" s="9"/>
      <c r="C500" s="9"/>
      <c r="D500" s="9"/>
      <c r="E500" s="9"/>
      <c r="F500" s="9"/>
      <c r="G500" s="9"/>
      <c r="H500" s="3"/>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1"/>
      <c r="AJ500" s="1"/>
      <c r="AK500" s="1"/>
    </row>
    <row r="501" spans="1:37" ht="12.75">
      <c r="A501" s="9"/>
      <c r="B501" s="9"/>
      <c r="C501" s="9"/>
      <c r="D501" s="9"/>
      <c r="E501" s="9"/>
      <c r="F501" s="9"/>
      <c r="G501" s="9"/>
      <c r="H501" s="3"/>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1"/>
      <c r="AJ501" s="1"/>
      <c r="AK501" s="1"/>
    </row>
    <row r="502" spans="1:37" ht="12.75">
      <c r="A502" s="9"/>
      <c r="B502" s="9"/>
      <c r="C502" s="9"/>
      <c r="D502" s="9"/>
      <c r="E502" s="9"/>
      <c r="F502" s="9"/>
      <c r="G502" s="9"/>
      <c r="H502" s="3"/>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1"/>
      <c r="AJ502" s="1"/>
      <c r="AK502" s="1"/>
    </row>
    <row r="503" spans="1:37" ht="12.75">
      <c r="A503" s="9"/>
      <c r="B503" s="9"/>
      <c r="C503" s="9"/>
      <c r="D503" s="9"/>
      <c r="E503" s="9"/>
      <c r="F503" s="9"/>
      <c r="G503" s="9"/>
      <c r="H503" s="3"/>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1"/>
      <c r="AJ503" s="1"/>
      <c r="AK503" s="1"/>
    </row>
    <row r="504" spans="1:37" ht="12.75">
      <c r="A504" s="9"/>
      <c r="B504" s="9"/>
      <c r="C504" s="9"/>
      <c r="D504" s="9"/>
      <c r="E504" s="9"/>
      <c r="F504" s="9"/>
      <c r="G504" s="9"/>
      <c r="H504" s="3"/>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1"/>
      <c r="AJ504" s="1"/>
      <c r="AK504" s="1"/>
    </row>
    <row r="505" spans="1:37" ht="12.75">
      <c r="A505" s="9"/>
      <c r="B505" s="9"/>
      <c r="C505" s="9"/>
      <c r="D505" s="9"/>
      <c r="E505" s="9"/>
      <c r="F505" s="9"/>
      <c r="G505" s="9"/>
      <c r="H505" s="3"/>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1"/>
      <c r="AJ505" s="1"/>
      <c r="AK505" s="1"/>
    </row>
    <row r="506" spans="1:37" ht="12.75">
      <c r="A506" s="9"/>
      <c r="B506" s="9"/>
      <c r="C506" s="9"/>
      <c r="D506" s="9"/>
      <c r="E506" s="9"/>
      <c r="F506" s="9"/>
      <c r="G506" s="9"/>
      <c r="H506" s="3"/>
      <c r="I506" s="9"/>
      <c r="J506" s="9"/>
      <c r="K506" s="9"/>
      <c r="L506" s="9"/>
      <c r="M506" s="9"/>
      <c r="N506" s="9"/>
      <c r="O506" s="9"/>
      <c r="P506" s="9"/>
      <c r="Q506" s="9"/>
      <c r="R506" s="9"/>
      <c r="S506" s="9"/>
      <c r="T506" s="9"/>
      <c r="U506" s="9"/>
      <c r="V506" s="9"/>
      <c r="W506" s="9"/>
      <c r="X506" s="9"/>
      <c r="Y506" s="9"/>
      <c r="Z506" s="9"/>
      <c r="AA506" s="9"/>
      <c r="AB506" s="9"/>
      <c r="AC506" s="9"/>
      <c r="AD506" s="9"/>
      <c r="AE506" s="9"/>
      <c r="AF506" s="9"/>
      <c r="AG506" s="9"/>
      <c r="AH506" s="9"/>
      <c r="AI506" s="1"/>
      <c r="AJ506" s="1"/>
      <c r="AK506" s="1"/>
    </row>
    <row r="507" spans="1:37" ht="12.75">
      <c r="A507" s="9"/>
      <c r="B507" s="9"/>
      <c r="C507" s="9"/>
      <c r="D507" s="9"/>
      <c r="E507" s="9"/>
      <c r="F507" s="9"/>
      <c r="G507" s="9"/>
      <c r="H507" s="3"/>
      <c r="I507" s="9"/>
      <c r="J507" s="9"/>
      <c r="K507" s="9"/>
      <c r="L507" s="9"/>
      <c r="M507" s="9"/>
      <c r="N507" s="9"/>
      <c r="O507" s="9"/>
      <c r="P507" s="9"/>
      <c r="Q507" s="9"/>
      <c r="R507" s="9"/>
      <c r="S507" s="9"/>
      <c r="T507" s="9"/>
      <c r="U507" s="9"/>
      <c r="V507" s="9"/>
      <c r="W507" s="9"/>
      <c r="X507" s="9"/>
      <c r="Y507" s="9"/>
      <c r="Z507" s="9"/>
      <c r="AA507" s="9"/>
      <c r="AB507" s="9"/>
      <c r="AC507" s="9"/>
      <c r="AD507" s="9"/>
      <c r="AE507" s="9"/>
      <c r="AF507" s="9"/>
      <c r="AG507" s="9"/>
      <c r="AH507" s="9"/>
      <c r="AI507" s="1"/>
      <c r="AJ507" s="1"/>
      <c r="AK507" s="1"/>
    </row>
    <row r="508" spans="1:37" ht="12.75">
      <c r="A508" s="9"/>
      <c r="B508" s="9"/>
      <c r="C508" s="9"/>
      <c r="D508" s="9"/>
      <c r="E508" s="9"/>
      <c r="F508" s="9"/>
      <c r="G508" s="9"/>
      <c r="H508" s="3"/>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1"/>
      <c r="AJ508" s="1"/>
      <c r="AK508" s="1"/>
    </row>
    <row r="509" spans="1:37" ht="12.75">
      <c r="A509" s="9"/>
      <c r="B509" s="9"/>
      <c r="C509" s="9"/>
      <c r="D509" s="9"/>
      <c r="E509" s="9"/>
      <c r="F509" s="9"/>
      <c r="G509" s="9"/>
      <c r="H509" s="3"/>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1"/>
      <c r="AJ509" s="1"/>
      <c r="AK509" s="1"/>
    </row>
    <row r="510" spans="1:37" ht="12.75">
      <c r="A510" s="9"/>
      <c r="B510" s="9"/>
      <c r="C510" s="9"/>
      <c r="D510" s="9"/>
      <c r="E510" s="9"/>
      <c r="F510" s="9"/>
      <c r="G510" s="9"/>
      <c r="H510" s="3"/>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1"/>
      <c r="AJ510" s="1"/>
      <c r="AK510" s="1"/>
    </row>
    <row r="511" spans="1:37" ht="12.75">
      <c r="A511" s="9"/>
      <c r="B511" s="9"/>
      <c r="C511" s="9"/>
      <c r="D511" s="9"/>
      <c r="E511" s="9"/>
      <c r="F511" s="9"/>
      <c r="G511" s="9"/>
      <c r="H511" s="3"/>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1"/>
      <c r="AJ511" s="1"/>
      <c r="AK511" s="1"/>
    </row>
    <row r="512" spans="1:37" ht="12.75">
      <c r="A512" s="9"/>
      <c r="B512" s="9"/>
      <c r="C512" s="9"/>
      <c r="D512" s="9"/>
      <c r="E512" s="9"/>
      <c r="F512" s="9"/>
      <c r="G512" s="9"/>
      <c r="H512" s="3"/>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1"/>
      <c r="AJ512" s="1"/>
      <c r="AK512" s="1"/>
    </row>
    <row r="513" spans="1:37" ht="12.75">
      <c r="A513" s="9"/>
      <c r="B513" s="9"/>
      <c r="C513" s="9"/>
      <c r="D513" s="9"/>
      <c r="E513" s="9"/>
      <c r="F513" s="9"/>
      <c r="G513" s="9"/>
      <c r="H513" s="3"/>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1"/>
      <c r="AJ513" s="1"/>
      <c r="AK513" s="1"/>
    </row>
    <row r="514" spans="1:37" ht="12.75">
      <c r="A514" s="9"/>
      <c r="B514" s="9"/>
      <c r="C514" s="9"/>
      <c r="D514" s="9"/>
      <c r="E514" s="9"/>
      <c r="F514" s="9"/>
      <c r="G514" s="9"/>
      <c r="H514" s="3"/>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1"/>
      <c r="AJ514" s="1"/>
      <c r="AK514" s="1"/>
    </row>
    <row r="515" spans="1:37" ht="12.75">
      <c r="A515" s="9"/>
      <c r="B515" s="9"/>
      <c r="C515" s="9"/>
      <c r="D515" s="9"/>
      <c r="E515" s="9"/>
      <c r="F515" s="9"/>
      <c r="G515" s="9"/>
      <c r="H515" s="3"/>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1"/>
      <c r="AJ515" s="1"/>
      <c r="AK515" s="1"/>
    </row>
    <row r="516" spans="1:37" ht="12.75">
      <c r="A516" s="9"/>
      <c r="B516" s="9"/>
      <c r="C516" s="9"/>
      <c r="D516" s="9"/>
      <c r="E516" s="9"/>
      <c r="F516" s="9"/>
      <c r="G516" s="9"/>
      <c r="H516" s="3"/>
      <c r="I516" s="9"/>
      <c r="J516" s="9"/>
      <c r="K516" s="9"/>
      <c r="L516" s="9"/>
      <c r="M516" s="9"/>
      <c r="N516" s="9"/>
      <c r="O516" s="9"/>
      <c r="P516" s="9"/>
      <c r="Q516" s="9"/>
      <c r="R516" s="9"/>
      <c r="S516" s="9"/>
      <c r="T516" s="9"/>
      <c r="U516" s="9"/>
      <c r="V516" s="9"/>
      <c r="W516" s="9"/>
      <c r="X516" s="9"/>
      <c r="Y516" s="9"/>
      <c r="Z516" s="9"/>
      <c r="AA516" s="9"/>
      <c r="AB516" s="9"/>
      <c r="AC516" s="9"/>
      <c r="AD516" s="9"/>
      <c r="AE516" s="9"/>
      <c r="AF516" s="9"/>
      <c r="AG516" s="9"/>
      <c r="AH516" s="9"/>
      <c r="AI516" s="1"/>
      <c r="AJ516" s="1"/>
      <c r="AK516" s="1"/>
    </row>
    <row r="517" spans="1:37" ht="12.75">
      <c r="A517" s="9"/>
      <c r="B517" s="9"/>
      <c r="C517" s="9"/>
      <c r="D517" s="9"/>
      <c r="E517" s="9"/>
      <c r="F517" s="9"/>
      <c r="G517" s="9"/>
      <c r="H517" s="3"/>
      <c r="I517" s="9"/>
      <c r="J517" s="9"/>
      <c r="K517" s="9"/>
      <c r="L517" s="9"/>
      <c r="M517" s="9"/>
      <c r="N517" s="9"/>
      <c r="O517" s="9"/>
      <c r="P517" s="9"/>
      <c r="Q517" s="9"/>
      <c r="R517" s="9"/>
      <c r="S517" s="9"/>
      <c r="T517" s="9"/>
      <c r="U517" s="9"/>
      <c r="V517" s="9"/>
      <c r="W517" s="9"/>
      <c r="X517" s="9"/>
      <c r="Y517" s="9"/>
      <c r="Z517" s="9"/>
      <c r="AA517" s="9"/>
      <c r="AB517" s="9"/>
      <c r="AC517" s="9"/>
      <c r="AD517" s="9"/>
      <c r="AE517" s="9"/>
      <c r="AF517" s="9"/>
      <c r="AG517" s="9"/>
      <c r="AH517" s="9"/>
      <c r="AI517" s="1"/>
      <c r="AJ517" s="1"/>
      <c r="AK517" s="1"/>
    </row>
    <row r="518" spans="1:37" ht="12.75">
      <c r="A518" s="9"/>
      <c r="B518" s="9"/>
      <c r="C518" s="9"/>
      <c r="D518" s="9"/>
      <c r="E518" s="9"/>
      <c r="F518" s="9"/>
      <c r="G518" s="9"/>
      <c r="H518" s="3"/>
      <c r="I518" s="9"/>
      <c r="J518" s="9"/>
      <c r="K518" s="9"/>
      <c r="L518" s="9"/>
      <c r="M518" s="9"/>
      <c r="N518" s="9"/>
      <c r="O518" s="9"/>
      <c r="P518" s="9"/>
      <c r="Q518" s="9"/>
      <c r="R518" s="9"/>
      <c r="S518" s="9"/>
      <c r="T518" s="9"/>
      <c r="U518" s="9"/>
      <c r="V518" s="9"/>
      <c r="W518" s="9"/>
      <c r="X518" s="9"/>
      <c r="Y518" s="9"/>
      <c r="Z518" s="9"/>
      <c r="AA518" s="9"/>
      <c r="AB518" s="9"/>
      <c r="AC518" s="9"/>
      <c r="AD518" s="9"/>
      <c r="AE518" s="9"/>
      <c r="AF518" s="9"/>
      <c r="AG518" s="9"/>
      <c r="AH518" s="9"/>
      <c r="AI518" s="1"/>
      <c r="AJ518" s="1"/>
      <c r="AK518" s="1"/>
    </row>
    <row r="519" spans="1:37" ht="12.75">
      <c r="A519" s="9"/>
      <c r="B519" s="9"/>
      <c r="C519" s="9"/>
      <c r="D519" s="9"/>
      <c r="E519" s="9"/>
      <c r="F519" s="9"/>
      <c r="G519" s="9"/>
      <c r="H519" s="3"/>
      <c r="I519" s="9"/>
      <c r="J519" s="9"/>
      <c r="K519" s="9"/>
      <c r="L519" s="9"/>
      <c r="M519" s="9"/>
      <c r="N519" s="9"/>
      <c r="O519" s="9"/>
      <c r="P519" s="9"/>
      <c r="Q519" s="9"/>
      <c r="R519" s="9"/>
      <c r="S519" s="9"/>
      <c r="T519" s="9"/>
      <c r="U519" s="9"/>
      <c r="V519" s="9"/>
      <c r="W519" s="9"/>
      <c r="X519" s="9"/>
      <c r="Y519" s="9"/>
      <c r="Z519" s="9"/>
      <c r="AA519" s="9"/>
      <c r="AB519" s="9"/>
      <c r="AC519" s="9"/>
      <c r="AD519" s="9"/>
      <c r="AE519" s="9"/>
      <c r="AF519" s="9"/>
      <c r="AG519" s="9"/>
      <c r="AH519" s="9"/>
      <c r="AI519" s="1"/>
      <c r="AJ519" s="1"/>
      <c r="AK519" s="1"/>
    </row>
    <row r="520" spans="1:37" ht="12.75">
      <c r="A520" s="9"/>
      <c r="B520" s="9"/>
      <c r="C520" s="9"/>
      <c r="D520" s="9"/>
      <c r="E520" s="9"/>
      <c r="F520" s="9"/>
      <c r="G520" s="9"/>
      <c r="H520" s="3"/>
      <c r="I520" s="9"/>
      <c r="J520" s="9"/>
      <c r="K520" s="9"/>
      <c r="L520" s="9"/>
      <c r="M520" s="9"/>
      <c r="N520" s="9"/>
      <c r="O520" s="9"/>
      <c r="P520" s="9"/>
      <c r="Q520" s="9"/>
      <c r="R520" s="9"/>
      <c r="S520" s="9"/>
      <c r="T520" s="9"/>
      <c r="U520" s="9"/>
      <c r="V520" s="9"/>
      <c r="W520" s="9"/>
      <c r="X520" s="9"/>
      <c r="Y520" s="9"/>
      <c r="Z520" s="9"/>
      <c r="AA520" s="9"/>
      <c r="AB520" s="9"/>
      <c r="AC520" s="9"/>
      <c r="AD520" s="9"/>
      <c r="AE520" s="9"/>
      <c r="AF520" s="9"/>
      <c r="AG520" s="9"/>
      <c r="AH520" s="9"/>
      <c r="AI520" s="1"/>
      <c r="AJ520" s="1"/>
      <c r="AK520" s="1"/>
    </row>
    <row r="521" spans="1:37" ht="12.75">
      <c r="A521" s="9"/>
      <c r="B521" s="9"/>
      <c r="C521" s="9"/>
      <c r="D521" s="9"/>
      <c r="E521" s="9"/>
      <c r="F521" s="9"/>
      <c r="G521" s="9"/>
      <c r="H521" s="3"/>
      <c r="I521" s="9"/>
      <c r="J521" s="9"/>
      <c r="K521" s="9"/>
      <c r="L521" s="9"/>
      <c r="M521" s="9"/>
      <c r="N521" s="9"/>
      <c r="O521" s="9"/>
      <c r="P521" s="9"/>
      <c r="Q521" s="9"/>
      <c r="R521" s="9"/>
      <c r="S521" s="9"/>
      <c r="T521" s="9"/>
      <c r="U521" s="9"/>
      <c r="V521" s="9"/>
      <c r="W521" s="9"/>
      <c r="X521" s="9"/>
      <c r="Y521" s="9"/>
      <c r="Z521" s="9"/>
      <c r="AA521" s="9"/>
      <c r="AB521" s="9"/>
      <c r="AC521" s="9"/>
      <c r="AD521" s="9"/>
      <c r="AE521" s="9"/>
      <c r="AF521" s="9"/>
      <c r="AG521" s="9"/>
      <c r="AH521" s="9"/>
      <c r="AI521" s="1"/>
      <c r="AJ521" s="1"/>
      <c r="AK521" s="1"/>
    </row>
    <row r="522" spans="1:37" ht="12.75">
      <c r="A522" s="9"/>
      <c r="B522" s="9"/>
      <c r="C522" s="9"/>
      <c r="D522" s="9"/>
      <c r="E522" s="9"/>
      <c r="F522" s="9"/>
      <c r="G522" s="9"/>
      <c r="H522" s="3"/>
      <c r="I522" s="9"/>
      <c r="J522" s="9"/>
      <c r="K522" s="9"/>
      <c r="L522" s="9"/>
      <c r="M522" s="9"/>
      <c r="N522" s="9"/>
      <c r="O522" s="9"/>
      <c r="P522" s="9"/>
      <c r="Q522" s="9"/>
      <c r="R522" s="9"/>
      <c r="S522" s="9"/>
      <c r="T522" s="9"/>
      <c r="U522" s="9"/>
      <c r="V522" s="9"/>
      <c r="W522" s="9"/>
      <c r="X522" s="9"/>
      <c r="Y522" s="9"/>
      <c r="Z522" s="9"/>
      <c r="AA522" s="9"/>
      <c r="AB522" s="9"/>
      <c r="AC522" s="9"/>
      <c r="AD522" s="9"/>
      <c r="AE522" s="9"/>
      <c r="AF522" s="9"/>
      <c r="AG522" s="9"/>
      <c r="AH522" s="9"/>
      <c r="AI522" s="1"/>
      <c r="AJ522" s="1"/>
      <c r="AK522" s="1"/>
    </row>
    <row r="523" spans="1:37" ht="12.75">
      <c r="A523" s="9"/>
      <c r="B523" s="9"/>
      <c r="C523" s="9"/>
      <c r="D523" s="9"/>
      <c r="E523" s="9"/>
      <c r="F523" s="9"/>
      <c r="G523" s="9"/>
      <c r="H523" s="3"/>
      <c r="I523" s="9"/>
      <c r="J523" s="9"/>
      <c r="K523" s="9"/>
      <c r="L523" s="9"/>
      <c r="M523" s="9"/>
      <c r="N523" s="9"/>
      <c r="O523" s="9"/>
      <c r="P523" s="9"/>
      <c r="Q523" s="9"/>
      <c r="R523" s="9"/>
      <c r="S523" s="9"/>
      <c r="T523" s="9"/>
      <c r="U523" s="9"/>
      <c r="V523" s="9"/>
      <c r="W523" s="9"/>
      <c r="X523" s="9"/>
      <c r="Y523" s="9"/>
      <c r="Z523" s="9"/>
      <c r="AA523" s="9"/>
      <c r="AB523" s="9"/>
      <c r="AC523" s="9"/>
      <c r="AD523" s="9"/>
      <c r="AE523" s="9"/>
      <c r="AF523" s="9"/>
      <c r="AG523" s="9"/>
      <c r="AH523" s="9"/>
      <c r="AI523" s="1"/>
      <c r="AJ523" s="1"/>
      <c r="AK523" s="1"/>
    </row>
    <row r="524" spans="1:37" ht="12.75">
      <c r="A524" s="9"/>
      <c r="B524" s="9"/>
      <c r="C524" s="9"/>
      <c r="D524" s="9"/>
      <c r="E524" s="9"/>
      <c r="F524" s="9"/>
      <c r="G524" s="9"/>
      <c r="H524" s="3"/>
      <c r="I524" s="9"/>
      <c r="J524" s="9"/>
      <c r="K524" s="9"/>
      <c r="L524" s="9"/>
      <c r="M524" s="9"/>
      <c r="N524" s="9"/>
      <c r="O524" s="9"/>
      <c r="P524" s="9"/>
      <c r="Q524" s="9"/>
      <c r="R524" s="9"/>
      <c r="S524" s="9"/>
      <c r="T524" s="9"/>
      <c r="U524" s="9"/>
      <c r="V524" s="9"/>
      <c r="W524" s="9"/>
      <c r="X524" s="9"/>
      <c r="Y524" s="9"/>
      <c r="Z524" s="9"/>
      <c r="AA524" s="9"/>
      <c r="AB524" s="9"/>
      <c r="AC524" s="9"/>
      <c r="AD524" s="9"/>
      <c r="AE524" s="9"/>
      <c r="AF524" s="9"/>
      <c r="AG524" s="9"/>
      <c r="AH524" s="9"/>
      <c r="AI524" s="1"/>
      <c r="AJ524" s="1"/>
      <c r="AK524" s="1"/>
    </row>
    <row r="525" spans="1:37" ht="12.75">
      <c r="A525" s="9"/>
      <c r="B525" s="9"/>
      <c r="C525" s="9"/>
      <c r="D525" s="9"/>
      <c r="E525" s="9"/>
      <c r="F525" s="9"/>
      <c r="G525" s="9"/>
      <c r="H525" s="3"/>
      <c r="I525" s="9"/>
      <c r="J525" s="9"/>
      <c r="K525" s="9"/>
      <c r="L525" s="9"/>
      <c r="M525" s="9"/>
      <c r="N525" s="9"/>
      <c r="O525" s="9"/>
      <c r="P525" s="9"/>
      <c r="Q525" s="9"/>
      <c r="R525" s="9"/>
      <c r="S525" s="9"/>
      <c r="T525" s="9"/>
      <c r="U525" s="9"/>
      <c r="V525" s="9"/>
      <c r="W525" s="9"/>
      <c r="X525" s="9"/>
      <c r="Y525" s="9"/>
      <c r="Z525" s="9"/>
      <c r="AA525" s="9"/>
      <c r="AB525" s="9"/>
      <c r="AC525" s="9"/>
      <c r="AD525" s="9"/>
      <c r="AE525" s="9"/>
      <c r="AF525" s="9"/>
      <c r="AG525" s="9"/>
      <c r="AH525" s="9"/>
      <c r="AI525" s="1"/>
      <c r="AJ525" s="1"/>
      <c r="AK525" s="1"/>
    </row>
    <row r="526" spans="1:37" ht="12.75">
      <c r="A526" s="9"/>
      <c r="B526" s="9"/>
      <c r="C526" s="9"/>
      <c r="D526" s="9"/>
      <c r="E526" s="9"/>
      <c r="F526" s="9"/>
      <c r="G526" s="9"/>
      <c r="H526" s="3"/>
      <c r="I526" s="9"/>
      <c r="J526" s="9"/>
      <c r="K526" s="9"/>
      <c r="L526" s="9"/>
      <c r="M526" s="9"/>
      <c r="N526" s="9"/>
      <c r="O526" s="9"/>
      <c r="P526" s="9"/>
      <c r="Q526" s="9"/>
      <c r="R526" s="9"/>
      <c r="S526" s="9"/>
      <c r="T526" s="9"/>
      <c r="U526" s="9"/>
      <c r="V526" s="9"/>
      <c r="W526" s="9"/>
      <c r="X526" s="9"/>
      <c r="Y526" s="9"/>
      <c r="Z526" s="9"/>
      <c r="AA526" s="9"/>
      <c r="AB526" s="9"/>
      <c r="AC526" s="9"/>
      <c r="AD526" s="9"/>
      <c r="AE526" s="9"/>
      <c r="AF526" s="9"/>
      <c r="AG526" s="9"/>
      <c r="AH526" s="9"/>
      <c r="AI526" s="1"/>
      <c r="AJ526" s="1"/>
      <c r="AK526" s="1"/>
    </row>
    <row r="527" spans="1:37" ht="12.75">
      <c r="A527" s="9"/>
      <c r="B527" s="9"/>
      <c r="C527" s="9"/>
      <c r="D527" s="9"/>
      <c r="E527" s="9"/>
      <c r="F527" s="9"/>
      <c r="G527" s="9"/>
      <c r="H527" s="3"/>
      <c r="I527" s="9"/>
      <c r="J527" s="9"/>
      <c r="K527" s="9"/>
      <c r="L527" s="9"/>
      <c r="M527" s="9"/>
      <c r="N527" s="9"/>
      <c r="O527" s="9"/>
      <c r="P527" s="9"/>
      <c r="Q527" s="9"/>
      <c r="R527" s="9"/>
      <c r="S527" s="9"/>
      <c r="T527" s="9"/>
      <c r="U527" s="9"/>
      <c r="V527" s="9"/>
      <c r="W527" s="9"/>
      <c r="X527" s="9"/>
      <c r="Y527" s="9"/>
      <c r="Z527" s="9"/>
      <c r="AA527" s="9"/>
      <c r="AB527" s="9"/>
      <c r="AC527" s="9"/>
      <c r="AD527" s="9"/>
      <c r="AE527" s="9"/>
      <c r="AF527" s="9"/>
      <c r="AG527" s="9"/>
      <c r="AH527" s="9"/>
      <c r="AI527" s="1"/>
      <c r="AJ527" s="1"/>
      <c r="AK527" s="1"/>
    </row>
    <row r="528" spans="1:37" ht="12.75">
      <c r="A528" s="9"/>
      <c r="B528" s="9"/>
      <c r="C528" s="9"/>
      <c r="D528" s="9"/>
      <c r="E528" s="9"/>
      <c r="F528" s="9"/>
      <c r="G528" s="9"/>
      <c r="H528" s="3"/>
      <c r="I528" s="9"/>
      <c r="J528" s="9"/>
      <c r="K528" s="9"/>
      <c r="L528" s="9"/>
      <c r="M528" s="9"/>
      <c r="N528" s="9"/>
      <c r="O528" s="9"/>
      <c r="P528" s="9"/>
      <c r="Q528" s="9"/>
      <c r="R528" s="9"/>
      <c r="S528" s="9"/>
      <c r="T528" s="9"/>
      <c r="U528" s="9"/>
      <c r="V528" s="9"/>
      <c r="W528" s="9"/>
      <c r="X528" s="9"/>
      <c r="Y528" s="9"/>
      <c r="Z528" s="9"/>
      <c r="AA528" s="9"/>
      <c r="AB528" s="9"/>
      <c r="AC528" s="9"/>
      <c r="AD528" s="9"/>
      <c r="AE528" s="9"/>
      <c r="AF528" s="9"/>
      <c r="AG528" s="9"/>
      <c r="AH528" s="9"/>
      <c r="AI528" s="1"/>
      <c r="AJ528" s="1"/>
      <c r="AK528" s="1"/>
    </row>
    <row r="529" spans="1:37" ht="12.75">
      <c r="A529" s="9"/>
      <c r="B529" s="9"/>
      <c r="C529" s="9"/>
      <c r="D529" s="9"/>
      <c r="E529" s="9"/>
      <c r="F529" s="9"/>
      <c r="G529" s="9"/>
      <c r="H529" s="3"/>
      <c r="I529" s="9"/>
      <c r="J529" s="9"/>
      <c r="K529" s="9"/>
      <c r="L529" s="9"/>
      <c r="M529" s="9"/>
      <c r="N529" s="9"/>
      <c r="O529" s="9"/>
      <c r="P529" s="9"/>
      <c r="Q529" s="9"/>
      <c r="R529" s="9"/>
      <c r="S529" s="9"/>
      <c r="T529" s="9"/>
      <c r="U529" s="9"/>
      <c r="V529" s="9"/>
      <c r="W529" s="9"/>
      <c r="X529" s="9"/>
      <c r="Y529" s="9"/>
      <c r="Z529" s="9"/>
      <c r="AA529" s="9"/>
      <c r="AB529" s="9"/>
      <c r="AC529" s="9"/>
      <c r="AD529" s="9"/>
      <c r="AE529" s="9"/>
      <c r="AF529" s="9"/>
      <c r="AG529" s="9"/>
      <c r="AH529" s="9"/>
      <c r="AI529" s="1"/>
      <c r="AJ529" s="1"/>
      <c r="AK529" s="1"/>
    </row>
    <row r="530" spans="1:37" ht="12.75">
      <c r="A530" s="9"/>
      <c r="B530" s="9"/>
      <c r="C530" s="9"/>
      <c r="D530" s="9"/>
      <c r="E530" s="9"/>
      <c r="F530" s="9"/>
      <c r="G530" s="9"/>
      <c r="H530" s="3"/>
      <c r="I530" s="9"/>
      <c r="J530" s="9"/>
      <c r="K530" s="9"/>
      <c r="L530" s="9"/>
      <c r="M530" s="9"/>
      <c r="N530" s="9"/>
      <c r="O530" s="9"/>
      <c r="P530" s="9"/>
      <c r="Q530" s="9"/>
      <c r="R530" s="9"/>
      <c r="S530" s="9"/>
      <c r="T530" s="9"/>
      <c r="U530" s="9"/>
      <c r="V530" s="9"/>
      <c r="W530" s="9"/>
      <c r="X530" s="9"/>
      <c r="Y530" s="9"/>
      <c r="Z530" s="9"/>
      <c r="AA530" s="9"/>
      <c r="AB530" s="9"/>
      <c r="AC530" s="9"/>
      <c r="AD530" s="9"/>
      <c r="AE530" s="9"/>
      <c r="AF530" s="9"/>
      <c r="AG530" s="9"/>
      <c r="AH530" s="9"/>
      <c r="AI530" s="1"/>
      <c r="AJ530" s="1"/>
      <c r="AK530" s="1"/>
    </row>
    <row r="531" spans="1:37" ht="12.75">
      <c r="A531" s="9"/>
      <c r="B531" s="9"/>
      <c r="C531" s="9"/>
      <c r="D531" s="9"/>
      <c r="E531" s="9"/>
      <c r="F531" s="9"/>
      <c r="G531" s="9"/>
      <c r="H531" s="3"/>
      <c r="I531" s="9"/>
      <c r="J531" s="9"/>
      <c r="K531" s="9"/>
      <c r="L531" s="9"/>
      <c r="M531" s="9"/>
      <c r="N531" s="9"/>
      <c r="O531" s="9"/>
      <c r="P531" s="9"/>
      <c r="Q531" s="9"/>
      <c r="R531" s="9"/>
      <c r="S531" s="9"/>
      <c r="T531" s="9"/>
      <c r="U531" s="9"/>
      <c r="V531" s="9"/>
      <c r="W531" s="9"/>
      <c r="X531" s="9"/>
      <c r="Y531" s="9"/>
      <c r="Z531" s="9"/>
      <c r="AA531" s="9"/>
      <c r="AB531" s="9"/>
      <c r="AC531" s="9"/>
      <c r="AD531" s="9"/>
      <c r="AE531" s="9"/>
      <c r="AF531" s="9"/>
      <c r="AG531" s="9"/>
      <c r="AH531" s="9"/>
      <c r="AI531" s="1"/>
      <c r="AJ531" s="1"/>
      <c r="AK531" s="1"/>
    </row>
    <row r="532" spans="1:37" ht="12.75">
      <c r="A532" s="9"/>
      <c r="B532" s="9"/>
      <c r="C532" s="9"/>
      <c r="D532" s="9"/>
      <c r="E532" s="9"/>
      <c r="F532" s="9"/>
      <c r="G532" s="9"/>
      <c r="H532" s="3"/>
      <c r="I532" s="9"/>
      <c r="J532" s="9"/>
      <c r="K532" s="9"/>
      <c r="L532" s="9"/>
      <c r="M532" s="9"/>
      <c r="N532" s="9"/>
      <c r="O532" s="9"/>
      <c r="P532" s="9"/>
      <c r="Q532" s="9"/>
      <c r="R532" s="9"/>
      <c r="S532" s="9"/>
      <c r="T532" s="9"/>
      <c r="U532" s="9"/>
      <c r="V532" s="9"/>
      <c r="W532" s="9"/>
      <c r="X532" s="9"/>
      <c r="Y532" s="9"/>
      <c r="Z532" s="9"/>
      <c r="AA532" s="9"/>
      <c r="AB532" s="9"/>
      <c r="AC532" s="9"/>
      <c r="AD532" s="9"/>
      <c r="AE532" s="9"/>
      <c r="AF532" s="9"/>
      <c r="AG532" s="9"/>
      <c r="AH532" s="9"/>
      <c r="AI532" s="1"/>
      <c r="AJ532" s="1"/>
      <c r="AK532" s="1"/>
    </row>
    <row r="533" spans="1:37" ht="12.75">
      <c r="A533" s="9"/>
      <c r="B533" s="9"/>
      <c r="C533" s="9"/>
      <c r="D533" s="9"/>
      <c r="E533" s="9"/>
      <c r="F533" s="9"/>
      <c r="G533" s="9"/>
      <c r="H533" s="3"/>
      <c r="I533" s="9"/>
      <c r="J533" s="9"/>
      <c r="K533" s="9"/>
      <c r="L533" s="9"/>
      <c r="M533" s="9"/>
      <c r="N533" s="9"/>
      <c r="O533" s="9"/>
      <c r="P533" s="9"/>
      <c r="Q533" s="9"/>
      <c r="R533" s="9"/>
      <c r="S533" s="9"/>
      <c r="T533" s="9"/>
      <c r="U533" s="9"/>
      <c r="V533" s="9"/>
      <c r="W533" s="9"/>
      <c r="X533" s="9"/>
      <c r="Y533" s="9"/>
      <c r="Z533" s="9"/>
      <c r="AA533" s="9"/>
      <c r="AB533" s="9"/>
      <c r="AC533" s="9"/>
      <c r="AD533" s="9"/>
      <c r="AE533" s="9"/>
      <c r="AF533" s="9"/>
      <c r="AG533" s="9"/>
      <c r="AH533" s="9"/>
      <c r="AI533" s="1"/>
      <c r="AJ533" s="1"/>
      <c r="AK533" s="1"/>
    </row>
    <row r="534" spans="1:37" ht="12.75">
      <c r="A534" s="9"/>
      <c r="B534" s="9"/>
      <c r="C534" s="9"/>
      <c r="D534" s="9"/>
      <c r="E534" s="9"/>
      <c r="F534" s="9"/>
      <c r="G534" s="9"/>
      <c r="H534" s="3"/>
      <c r="I534" s="9"/>
      <c r="J534" s="9"/>
      <c r="K534" s="9"/>
      <c r="L534" s="9"/>
      <c r="M534" s="9"/>
      <c r="N534" s="9"/>
      <c r="O534" s="9"/>
      <c r="P534" s="9"/>
      <c r="Q534" s="9"/>
      <c r="R534" s="9"/>
      <c r="S534" s="9"/>
      <c r="T534" s="9"/>
      <c r="U534" s="9"/>
      <c r="V534" s="9"/>
      <c r="W534" s="9"/>
      <c r="X534" s="9"/>
      <c r="Y534" s="9"/>
      <c r="Z534" s="9"/>
      <c r="AA534" s="9"/>
      <c r="AB534" s="9"/>
      <c r="AC534" s="9"/>
      <c r="AD534" s="9"/>
      <c r="AE534" s="9"/>
      <c r="AF534" s="9"/>
      <c r="AG534" s="9"/>
      <c r="AH534" s="9"/>
      <c r="AI534" s="1"/>
      <c r="AJ534" s="1"/>
      <c r="AK534" s="1"/>
    </row>
    <row r="535" spans="1:37" ht="12.75">
      <c r="A535" s="9"/>
      <c r="B535" s="9"/>
      <c r="C535" s="9"/>
      <c r="D535" s="9"/>
      <c r="E535" s="9"/>
      <c r="F535" s="9"/>
      <c r="G535" s="9"/>
      <c r="H535" s="3"/>
      <c r="I535" s="9"/>
      <c r="J535" s="9"/>
      <c r="K535" s="9"/>
      <c r="L535" s="9"/>
      <c r="M535" s="9"/>
      <c r="N535" s="9"/>
      <c r="O535" s="9"/>
      <c r="P535" s="9"/>
      <c r="Q535" s="9"/>
      <c r="R535" s="9"/>
      <c r="S535" s="9"/>
      <c r="T535" s="9"/>
      <c r="U535" s="9"/>
      <c r="V535" s="9"/>
      <c r="W535" s="9"/>
      <c r="X535" s="9"/>
      <c r="Y535" s="9"/>
      <c r="Z535" s="9"/>
      <c r="AA535" s="9"/>
      <c r="AB535" s="9"/>
      <c r="AC535" s="9"/>
      <c r="AD535" s="9"/>
      <c r="AE535" s="9"/>
      <c r="AF535" s="9"/>
      <c r="AG535" s="9"/>
      <c r="AH535" s="9"/>
      <c r="AI535" s="1"/>
      <c r="AJ535" s="1"/>
      <c r="AK535" s="1"/>
    </row>
    <row r="536" spans="1:37" ht="12.75">
      <c r="A536" s="9"/>
      <c r="B536" s="9"/>
      <c r="C536" s="9"/>
      <c r="D536" s="9"/>
      <c r="E536" s="9"/>
      <c r="F536" s="9"/>
      <c r="G536" s="9"/>
      <c r="H536" s="3"/>
      <c r="I536" s="9"/>
      <c r="J536" s="9"/>
      <c r="K536" s="9"/>
      <c r="L536" s="9"/>
      <c r="M536" s="9"/>
      <c r="N536" s="9"/>
      <c r="O536" s="9"/>
      <c r="P536" s="9"/>
      <c r="Q536" s="9"/>
      <c r="R536" s="9"/>
      <c r="S536" s="9"/>
      <c r="T536" s="9"/>
      <c r="U536" s="9"/>
      <c r="V536" s="9"/>
      <c r="W536" s="9"/>
      <c r="X536" s="9"/>
      <c r="Y536" s="9"/>
      <c r="Z536" s="9"/>
      <c r="AA536" s="9"/>
      <c r="AB536" s="9"/>
      <c r="AC536" s="9"/>
      <c r="AD536" s="9"/>
      <c r="AE536" s="9"/>
      <c r="AF536" s="9"/>
      <c r="AG536" s="9"/>
      <c r="AH536" s="9"/>
      <c r="AI536" s="1"/>
      <c r="AJ536" s="1"/>
      <c r="AK536" s="1"/>
    </row>
    <row r="537" spans="1:37" ht="12.75">
      <c r="A537" s="9"/>
      <c r="B537" s="9"/>
      <c r="C537" s="9"/>
      <c r="D537" s="9"/>
      <c r="E537" s="9"/>
      <c r="F537" s="9"/>
      <c r="G537" s="9"/>
      <c r="H537" s="3"/>
      <c r="I537" s="9"/>
      <c r="J537" s="9"/>
      <c r="K537" s="9"/>
      <c r="L537" s="9"/>
      <c r="M537" s="9"/>
      <c r="N537" s="9"/>
      <c r="O537" s="9"/>
      <c r="P537" s="9"/>
      <c r="Q537" s="9"/>
      <c r="R537" s="9"/>
      <c r="S537" s="9"/>
      <c r="T537" s="9"/>
      <c r="U537" s="9"/>
      <c r="V537" s="9"/>
      <c r="W537" s="9"/>
      <c r="X537" s="9"/>
      <c r="Y537" s="9"/>
      <c r="Z537" s="9"/>
      <c r="AA537" s="9"/>
      <c r="AB537" s="9"/>
      <c r="AC537" s="9"/>
      <c r="AD537" s="9"/>
      <c r="AE537" s="9"/>
      <c r="AF537" s="9"/>
      <c r="AG537" s="9"/>
      <c r="AH537" s="9"/>
      <c r="AI537" s="1"/>
      <c r="AJ537" s="1"/>
      <c r="AK537" s="1"/>
    </row>
    <row r="538" spans="1:37" ht="12.75">
      <c r="A538" s="9"/>
      <c r="B538" s="9"/>
      <c r="C538" s="9"/>
      <c r="D538" s="9"/>
      <c r="E538" s="9"/>
      <c r="F538" s="9"/>
      <c r="G538" s="9"/>
      <c r="H538" s="3"/>
      <c r="I538" s="9"/>
      <c r="J538" s="9"/>
      <c r="K538" s="9"/>
      <c r="L538" s="9"/>
      <c r="M538" s="9"/>
      <c r="N538" s="9"/>
      <c r="O538" s="9"/>
      <c r="P538" s="9"/>
      <c r="Q538" s="9"/>
      <c r="R538" s="9"/>
      <c r="S538" s="9"/>
      <c r="T538" s="9"/>
      <c r="U538" s="9"/>
      <c r="V538" s="9"/>
      <c r="W538" s="9"/>
      <c r="X538" s="9"/>
      <c r="Y538" s="9"/>
      <c r="Z538" s="9"/>
      <c r="AA538" s="9"/>
      <c r="AB538" s="9"/>
      <c r="AC538" s="9"/>
      <c r="AD538" s="9"/>
      <c r="AE538" s="9"/>
      <c r="AF538" s="9"/>
      <c r="AG538" s="9"/>
      <c r="AH538" s="9"/>
      <c r="AI538" s="1"/>
      <c r="AJ538" s="1"/>
      <c r="AK538" s="1"/>
    </row>
    <row r="539" spans="1:37" ht="12.75">
      <c r="A539" s="9"/>
      <c r="B539" s="9"/>
      <c r="C539" s="9"/>
      <c r="D539" s="9"/>
      <c r="E539" s="9"/>
      <c r="F539" s="9"/>
      <c r="G539" s="9"/>
      <c r="H539" s="3"/>
      <c r="I539" s="9"/>
      <c r="J539" s="9"/>
      <c r="K539" s="9"/>
      <c r="L539" s="9"/>
      <c r="M539" s="9"/>
      <c r="N539" s="9"/>
      <c r="O539" s="9"/>
      <c r="P539" s="9"/>
      <c r="Q539" s="9"/>
      <c r="R539" s="9"/>
      <c r="S539" s="9"/>
      <c r="T539" s="9"/>
      <c r="U539" s="9"/>
      <c r="V539" s="9"/>
      <c r="W539" s="9"/>
      <c r="X539" s="9"/>
      <c r="Y539" s="9"/>
      <c r="Z539" s="9"/>
      <c r="AA539" s="9"/>
      <c r="AB539" s="9"/>
      <c r="AC539" s="9"/>
      <c r="AD539" s="9"/>
      <c r="AE539" s="9"/>
      <c r="AF539" s="9"/>
      <c r="AG539" s="9"/>
      <c r="AH539" s="9"/>
      <c r="AI539" s="1"/>
      <c r="AJ539" s="1"/>
      <c r="AK539" s="1"/>
    </row>
    <row r="540" spans="1:37" ht="12.75">
      <c r="A540" s="9"/>
      <c r="B540" s="9"/>
      <c r="C540" s="9"/>
      <c r="D540" s="9"/>
      <c r="E540" s="9"/>
      <c r="F540" s="9"/>
      <c r="G540" s="9"/>
      <c r="H540" s="3"/>
      <c r="I540" s="9"/>
      <c r="J540" s="9"/>
      <c r="K540" s="9"/>
      <c r="L540" s="9"/>
      <c r="M540" s="9"/>
      <c r="N540" s="9"/>
      <c r="O540" s="9"/>
      <c r="P540" s="9"/>
      <c r="Q540" s="9"/>
      <c r="R540" s="9"/>
      <c r="S540" s="9"/>
      <c r="T540" s="9"/>
      <c r="U540" s="9"/>
      <c r="V540" s="9"/>
      <c r="W540" s="9"/>
      <c r="X540" s="9"/>
      <c r="Y540" s="9"/>
      <c r="Z540" s="9"/>
      <c r="AA540" s="9"/>
      <c r="AB540" s="9"/>
      <c r="AC540" s="9"/>
      <c r="AD540" s="9"/>
      <c r="AE540" s="9"/>
      <c r="AF540" s="9"/>
      <c r="AG540" s="9"/>
      <c r="AH540" s="9"/>
      <c r="AI540" s="1"/>
      <c r="AJ540" s="1"/>
      <c r="AK540" s="1"/>
    </row>
    <row r="541" spans="1:37" ht="12.75">
      <c r="A541" s="9"/>
      <c r="B541" s="9"/>
      <c r="C541" s="9"/>
      <c r="D541" s="9"/>
      <c r="E541" s="9"/>
      <c r="F541" s="9"/>
      <c r="G541" s="9"/>
      <c r="H541" s="3"/>
      <c r="I541" s="9"/>
      <c r="J541" s="9"/>
      <c r="K541" s="9"/>
      <c r="L541" s="9"/>
      <c r="M541" s="9"/>
      <c r="N541" s="9"/>
      <c r="O541" s="9"/>
      <c r="P541" s="9"/>
      <c r="Q541" s="9"/>
      <c r="R541" s="9"/>
      <c r="S541" s="9"/>
      <c r="T541" s="9"/>
      <c r="U541" s="9"/>
      <c r="V541" s="9"/>
      <c r="W541" s="9"/>
      <c r="X541" s="9"/>
      <c r="Y541" s="9"/>
      <c r="Z541" s="9"/>
      <c r="AA541" s="9"/>
      <c r="AB541" s="9"/>
      <c r="AC541" s="9"/>
      <c r="AD541" s="9"/>
      <c r="AE541" s="9"/>
      <c r="AF541" s="9"/>
      <c r="AG541" s="9"/>
      <c r="AH541" s="9"/>
      <c r="AI541" s="1"/>
      <c r="AJ541" s="1"/>
      <c r="AK541" s="1"/>
    </row>
    <row r="542" spans="1:37" ht="12.75">
      <c r="A542" s="9"/>
      <c r="B542" s="9"/>
      <c r="C542" s="9"/>
      <c r="D542" s="9"/>
      <c r="E542" s="9"/>
      <c r="F542" s="9"/>
      <c r="G542" s="9"/>
      <c r="H542" s="3"/>
      <c r="I542" s="9"/>
      <c r="J542" s="9"/>
      <c r="K542" s="9"/>
      <c r="L542" s="9"/>
      <c r="M542" s="9"/>
      <c r="N542" s="9"/>
      <c r="O542" s="9"/>
      <c r="P542" s="9"/>
      <c r="Q542" s="9"/>
      <c r="R542" s="9"/>
      <c r="S542" s="9"/>
      <c r="T542" s="9"/>
      <c r="U542" s="9"/>
      <c r="V542" s="9"/>
      <c r="W542" s="9"/>
      <c r="X542" s="9"/>
      <c r="Y542" s="9"/>
      <c r="Z542" s="9"/>
      <c r="AA542" s="9"/>
      <c r="AB542" s="9"/>
      <c r="AC542" s="9"/>
      <c r="AD542" s="9"/>
      <c r="AE542" s="9"/>
      <c r="AF542" s="9"/>
      <c r="AG542" s="9"/>
      <c r="AH542" s="9"/>
      <c r="AI542" s="1"/>
      <c r="AJ542" s="1"/>
      <c r="AK542" s="1"/>
    </row>
    <row r="543" spans="1:37" ht="12.75">
      <c r="A543" s="9"/>
      <c r="B543" s="9"/>
      <c r="C543" s="9"/>
      <c r="D543" s="9"/>
      <c r="E543" s="9"/>
      <c r="F543" s="9"/>
      <c r="G543" s="9"/>
      <c r="H543" s="3"/>
      <c r="I543" s="9"/>
      <c r="J543" s="9"/>
      <c r="K543" s="9"/>
      <c r="L543" s="9"/>
      <c r="M543" s="9"/>
      <c r="N543" s="9"/>
      <c r="O543" s="9"/>
      <c r="P543" s="9"/>
      <c r="Q543" s="9"/>
      <c r="R543" s="9"/>
      <c r="S543" s="9"/>
      <c r="T543" s="9"/>
      <c r="U543" s="9"/>
      <c r="V543" s="9"/>
      <c r="W543" s="9"/>
      <c r="X543" s="9"/>
      <c r="Y543" s="9"/>
      <c r="Z543" s="9"/>
      <c r="AA543" s="9"/>
      <c r="AB543" s="9"/>
      <c r="AC543" s="9"/>
      <c r="AD543" s="9"/>
      <c r="AE543" s="9"/>
      <c r="AF543" s="9"/>
      <c r="AG543" s="9"/>
      <c r="AH543" s="9"/>
      <c r="AI543" s="1"/>
      <c r="AJ543" s="1"/>
      <c r="AK543" s="1"/>
    </row>
    <row r="544" spans="1:37" ht="12.75">
      <c r="A544" s="9"/>
      <c r="B544" s="9"/>
      <c r="C544" s="9"/>
      <c r="D544" s="9"/>
      <c r="E544" s="9"/>
      <c r="F544" s="9"/>
      <c r="G544" s="9"/>
      <c r="H544" s="3"/>
      <c r="I544" s="9"/>
      <c r="J544" s="9"/>
      <c r="K544" s="9"/>
      <c r="L544" s="9"/>
      <c r="M544" s="9"/>
      <c r="N544" s="9"/>
      <c r="O544" s="9"/>
      <c r="P544" s="9"/>
      <c r="Q544" s="9"/>
      <c r="R544" s="9"/>
      <c r="S544" s="9"/>
      <c r="T544" s="9"/>
      <c r="U544" s="9"/>
      <c r="V544" s="9"/>
      <c r="W544" s="9"/>
      <c r="X544" s="9"/>
      <c r="Y544" s="9"/>
      <c r="Z544" s="9"/>
      <c r="AA544" s="9"/>
      <c r="AB544" s="9"/>
      <c r="AC544" s="9"/>
      <c r="AD544" s="9"/>
      <c r="AE544" s="9"/>
      <c r="AF544" s="9"/>
      <c r="AG544" s="9"/>
      <c r="AH544" s="9"/>
      <c r="AI544" s="1"/>
      <c r="AJ544" s="1"/>
      <c r="AK544" s="1"/>
    </row>
    <row r="545" spans="1:37" ht="12.75">
      <c r="A545" s="9"/>
      <c r="B545" s="9"/>
      <c r="C545" s="9"/>
      <c r="D545" s="9"/>
      <c r="E545" s="9"/>
      <c r="F545" s="9"/>
      <c r="G545" s="9"/>
      <c r="H545" s="3"/>
      <c r="I545" s="9"/>
      <c r="J545" s="9"/>
      <c r="K545" s="9"/>
      <c r="L545" s="9"/>
      <c r="M545" s="9"/>
      <c r="N545" s="9"/>
      <c r="O545" s="9"/>
      <c r="P545" s="9"/>
      <c r="Q545" s="9"/>
      <c r="R545" s="9"/>
      <c r="S545" s="9"/>
      <c r="T545" s="9"/>
      <c r="U545" s="9"/>
      <c r="V545" s="9"/>
      <c r="W545" s="9"/>
      <c r="X545" s="9"/>
      <c r="Y545" s="9"/>
      <c r="Z545" s="9"/>
      <c r="AA545" s="9"/>
      <c r="AB545" s="9"/>
      <c r="AC545" s="9"/>
      <c r="AD545" s="9"/>
      <c r="AE545" s="9"/>
      <c r="AF545" s="9"/>
      <c r="AG545" s="9"/>
      <c r="AH545" s="9"/>
      <c r="AI545" s="1"/>
      <c r="AJ545" s="1"/>
      <c r="AK545" s="1"/>
    </row>
    <row r="546" spans="1:37" ht="12.75">
      <c r="A546" s="9"/>
      <c r="B546" s="9"/>
      <c r="C546" s="9"/>
      <c r="D546" s="9"/>
      <c r="E546" s="9"/>
      <c r="F546" s="9"/>
      <c r="G546" s="9"/>
      <c r="H546" s="3"/>
      <c r="I546" s="9"/>
      <c r="J546" s="9"/>
      <c r="K546" s="9"/>
      <c r="L546" s="9"/>
      <c r="M546" s="9"/>
      <c r="N546" s="9"/>
      <c r="O546" s="9"/>
      <c r="P546" s="9"/>
      <c r="Q546" s="9"/>
      <c r="R546" s="9"/>
      <c r="S546" s="9"/>
      <c r="T546" s="9"/>
      <c r="U546" s="9"/>
      <c r="V546" s="9"/>
      <c r="W546" s="9"/>
      <c r="X546" s="9"/>
      <c r="Y546" s="9"/>
      <c r="Z546" s="9"/>
      <c r="AA546" s="9"/>
      <c r="AB546" s="9"/>
      <c r="AC546" s="9"/>
      <c r="AD546" s="9"/>
      <c r="AE546" s="9"/>
      <c r="AF546" s="9"/>
      <c r="AG546" s="9"/>
      <c r="AH546" s="9"/>
      <c r="AI546" s="1"/>
      <c r="AJ546" s="1"/>
      <c r="AK546" s="1"/>
    </row>
    <row r="547" spans="1:37" ht="12.75">
      <c r="A547" s="9"/>
      <c r="B547" s="9"/>
      <c r="C547" s="9"/>
      <c r="D547" s="9"/>
      <c r="E547" s="9"/>
      <c r="F547" s="9"/>
      <c r="G547" s="9"/>
      <c r="H547" s="3"/>
      <c r="I547" s="9"/>
      <c r="J547" s="9"/>
      <c r="K547" s="9"/>
      <c r="L547" s="9"/>
      <c r="M547" s="9"/>
      <c r="N547" s="9"/>
      <c r="O547" s="9"/>
      <c r="P547" s="9"/>
      <c r="Q547" s="9"/>
      <c r="R547" s="9"/>
      <c r="S547" s="9"/>
      <c r="T547" s="9"/>
      <c r="U547" s="9"/>
      <c r="V547" s="9"/>
      <c r="W547" s="9"/>
      <c r="X547" s="9"/>
      <c r="Y547" s="9"/>
      <c r="Z547" s="9"/>
      <c r="AA547" s="9"/>
      <c r="AB547" s="9"/>
      <c r="AC547" s="9"/>
      <c r="AD547" s="9"/>
      <c r="AE547" s="9"/>
      <c r="AF547" s="9"/>
      <c r="AG547" s="9"/>
      <c r="AH547" s="9"/>
      <c r="AI547" s="1"/>
      <c r="AJ547" s="1"/>
      <c r="AK547" s="1"/>
    </row>
    <row r="548" spans="1:37" ht="12.75">
      <c r="A548" s="9"/>
      <c r="B548" s="9"/>
      <c r="C548" s="9"/>
      <c r="D548" s="9"/>
      <c r="E548" s="9"/>
      <c r="F548" s="9"/>
      <c r="G548" s="9"/>
      <c r="H548" s="3"/>
      <c r="I548" s="9"/>
      <c r="J548" s="9"/>
      <c r="K548" s="9"/>
      <c r="L548" s="9"/>
      <c r="M548" s="9"/>
      <c r="N548" s="9"/>
      <c r="O548" s="9"/>
      <c r="P548" s="9"/>
      <c r="Q548" s="9"/>
      <c r="R548" s="9"/>
      <c r="S548" s="9"/>
      <c r="T548" s="9"/>
      <c r="U548" s="9"/>
      <c r="V548" s="9"/>
      <c r="W548" s="9"/>
      <c r="X548" s="9"/>
      <c r="Y548" s="9"/>
      <c r="Z548" s="9"/>
      <c r="AA548" s="9"/>
      <c r="AB548" s="9"/>
      <c r="AC548" s="9"/>
      <c r="AD548" s="9"/>
      <c r="AE548" s="9"/>
      <c r="AF548" s="9"/>
      <c r="AG548" s="9"/>
      <c r="AH548" s="9"/>
      <c r="AI548" s="1"/>
      <c r="AJ548" s="1"/>
      <c r="AK548" s="1"/>
    </row>
    <row r="549" spans="1:37" ht="12.75">
      <c r="A549" s="9"/>
      <c r="B549" s="9"/>
      <c r="C549" s="9"/>
      <c r="D549" s="9"/>
      <c r="E549" s="9"/>
      <c r="F549" s="9"/>
      <c r="G549" s="9"/>
      <c r="H549" s="3"/>
      <c r="I549" s="9"/>
      <c r="J549" s="9"/>
      <c r="K549" s="9"/>
      <c r="L549" s="9"/>
      <c r="M549" s="9"/>
      <c r="N549" s="9"/>
      <c r="O549" s="9"/>
      <c r="P549" s="9"/>
      <c r="Q549" s="9"/>
      <c r="R549" s="9"/>
      <c r="S549" s="9"/>
      <c r="T549" s="9"/>
      <c r="U549" s="9"/>
      <c r="V549" s="9"/>
      <c r="W549" s="9"/>
      <c r="X549" s="9"/>
      <c r="Y549" s="9"/>
      <c r="Z549" s="9"/>
      <c r="AA549" s="9"/>
      <c r="AB549" s="9"/>
      <c r="AC549" s="9"/>
      <c r="AD549" s="9"/>
      <c r="AE549" s="9"/>
      <c r="AF549" s="9"/>
      <c r="AG549" s="9"/>
      <c r="AH549" s="9"/>
      <c r="AI549" s="1"/>
      <c r="AJ549" s="1"/>
      <c r="AK549" s="1"/>
    </row>
    <row r="550" spans="1:37" ht="12.75">
      <c r="A550" s="9"/>
      <c r="B550" s="9"/>
      <c r="C550" s="9"/>
      <c r="D550" s="9"/>
      <c r="E550" s="9"/>
      <c r="F550" s="9"/>
      <c r="G550" s="9"/>
      <c r="H550" s="3"/>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c r="AI550" s="1"/>
      <c r="AJ550" s="1"/>
      <c r="AK550" s="1"/>
    </row>
    <row r="551" spans="1:37" ht="12.75">
      <c r="A551" s="9"/>
      <c r="B551" s="9"/>
      <c r="C551" s="9"/>
      <c r="D551" s="9"/>
      <c r="E551" s="9"/>
      <c r="F551" s="9"/>
      <c r="G551" s="9"/>
      <c r="H551" s="3"/>
      <c r="I551" s="9"/>
      <c r="J551" s="9"/>
      <c r="K551" s="9"/>
      <c r="L551" s="9"/>
      <c r="M551" s="9"/>
      <c r="N551" s="9"/>
      <c r="O551" s="9"/>
      <c r="P551" s="9"/>
      <c r="Q551" s="9"/>
      <c r="R551" s="9"/>
      <c r="S551" s="9"/>
      <c r="T551" s="9"/>
      <c r="U551" s="9"/>
      <c r="V551" s="9"/>
      <c r="W551" s="9"/>
      <c r="X551" s="9"/>
      <c r="Y551" s="9"/>
      <c r="Z551" s="9"/>
      <c r="AA551" s="9"/>
      <c r="AB551" s="9"/>
      <c r="AC551" s="9"/>
      <c r="AD551" s="9"/>
      <c r="AE551" s="9"/>
      <c r="AF551" s="9"/>
      <c r="AG551" s="9"/>
      <c r="AH551" s="9"/>
      <c r="AI551" s="1"/>
      <c r="AJ551" s="1"/>
      <c r="AK551" s="1"/>
    </row>
    <row r="552" spans="1:37" ht="12.75">
      <c r="A552" s="9"/>
      <c r="B552" s="9"/>
      <c r="C552" s="9"/>
      <c r="D552" s="9"/>
      <c r="E552" s="9"/>
      <c r="F552" s="9"/>
      <c r="G552" s="9"/>
      <c r="H552" s="3"/>
      <c r="I552" s="9"/>
      <c r="J552" s="9"/>
      <c r="K552" s="9"/>
      <c r="L552" s="9"/>
      <c r="M552" s="9"/>
      <c r="N552" s="9"/>
      <c r="O552" s="9"/>
      <c r="P552" s="9"/>
      <c r="Q552" s="9"/>
      <c r="R552" s="9"/>
      <c r="S552" s="9"/>
      <c r="T552" s="9"/>
      <c r="U552" s="9"/>
      <c r="V552" s="9"/>
      <c r="W552" s="9"/>
      <c r="X552" s="9"/>
      <c r="Y552" s="9"/>
      <c r="Z552" s="9"/>
      <c r="AA552" s="9"/>
      <c r="AB552" s="9"/>
      <c r="AC552" s="9"/>
      <c r="AD552" s="9"/>
      <c r="AE552" s="9"/>
      <c r="AF552" s="9"/>
      <c r="AG552" s="9"/>
      <c r="AH552" s="9"/>
      <c r="AI552" s="1"/>
      <c r="AJ552" s="1"/>
      <c r="AK552" s="1"/>
    </row>
    <row r="553" spans="1:37" ht="12.75">
      <c r="A553" s="9"/>
      <c r="B553" s="9"/>
      <c r="C553" s="9"/>
      <c r="D553" s="9"/>
      <c r="E553" s="9"/>
      <c r="F553" s="9"/>
      <c r="G553" s="9"/>
      <c r="H553" s="3"/>
      <c r="I553" s="9"/>
      <c r="J553" s="9"/>
      <c r="K553" s="9"/>
      <c r="L553" s="9"/>
      <c r="M553" s="9"/>
      <c r="N553" s="9"/>
      <c r="O553" s="9"/>
      <c r="P553" s="9"/>
      <c r="Q553" s="9"/>
      <c r="R553" s="9"/>
      <c r="S553" s="9"/>
      <c r="T553" s="9"/>
      <c r="U553" s="9"/>
      <c r="V553" s="9"/>
      <c r="W553" s="9"/>
      <c r="X553" s="9"/>
      <c r="Y553" s="9"/>
      <c r="Z553" s="9"/>
      <c r="AA553" s="9"/>
      <c r="AB553" s="9"/>
      <c r="AC553" s="9"/>
      <c r="AD553" s="9"/>
      <c r="AE553" s="9"/>
      <c r="AF553" s="9"/>
      <c r="AG553" s="9"/>
      <c r="AH553" s="9"/>
      <c r="AI553" s="1"/>
      <c r="AJ553" s="1"/>
      <c r="AK553" s="1"/>
    </row>
    <row r="554" spans="1:37" ht="12.75">
      <c r="A554" s="9"/>
      <c r="B554" s="9"/>
      <c r="C554" s="9"/>
      <c r="D554" s="9"/>
      <c r="E554" s="9"/>
      <c r="F554" s="9"/>
      <c r="G554" s="9"/>
      <c r="H554" s="3"/>
      <c r="I554" s="9"/>
      <c r="J554" s="9"/>
      <c r="K554" s="9"/>
      <c r="L554" s="9"/>
      <c r="M554" s="9"/>
      <c r="N554" s="9"/>
      <c r="O554" s="9"/>
      <c r="P554" s="9"/>
      <c r="Q554" s="9"/>
      <c r="R554" s="9"/>
      <c r="S554" s="9"/>
      <c r="T554" s="9"/>
      <c r="U554" s="9"/>
      <c r="V554" s="9"/>
      <c r="W554" s="9"/>
      <c r="X554" s="9"/>
      <c r="Y554" s="9"/>
      <c r="Z554" s="9"/>
      <c r="AA554" s="9"/>
      <c r="AB554" s="9"/>
      <c r="AC554" s="9"/>
      <c r="AD554" s="9"/>
      <c r="AE554" s="9"/>
      <c r="AF554" s="9"/>
      <c r="AG554" s="9"/>
      <c r="AH554" s="9"/>
      <c r="AI554" s="1"/>
      <c r="AJ554" s="1"/>
      <c r="AK554" s="1"/>
    </row>
    <row r="555" spans="1:37" ht="12.75">
      <c r="A555" s="9"/>
      <c r="B555" s="9"/>
      <c r="C555" s="9"/>
      <c r="D555" s="9"/>
      <c r="E555" s="9"/>
      <c r="F555" s="9"/>
      <c r="G555" s="9"/>
      <c r="H555" s="3"/>
      <c r="I555" s="9"/>
      <c r="J555" s="9"/>
      <c r="K555" s="9"/>
      <c r="L555" s="9"/>
      <c r="M555" s="9"/>
      <c r="N555" s="9"/>
      <c r="O555" s="9"/>
      <c r="P555" s="9"/>
      <c r="Q555" s="9"/>
      <c r="R555" s="9"/>
      <c r="S555" s="9"/>
      <c r="T555" s="9"/>
      <c r="U555" s="9"/>
      <c r="V555" s="9"/>
      <c r="W555" s="9"/>
      <c r="X555" s="9"/>
      <c r="Y555" s="9"/>
      <c r="Z555" s="9"/>
      <c r="AA555" s="9"/>
      <c r="AB555" s="9"/>
      <c r="AC555" s="9"/>
      <c r="AD555" s="9"/>
      <c r="AE555" s="9"/>
      <c r="AF555" s="9"/>
      <c r="AG555" s="9"/>
      <c r="AH555" s="9"/>
      <c r="AI555" s="1"/>
      <c r="AJ555" s="1"/>
      <c r="AK555" s="1"/>
    </row>
    <row r="556" spans="1:37" ht="12.75">
      <c r="A556" s="9"/>
      <c r="B556" s="9"/>
      <c r="C556" s="9"/>
      <c r="D556" s="9"/>
      <c r="E556" s="9"/>
      <c r="F556" s="9"/>
      <c r="G556" s="9"/>
      <c r="H556" s="3"/>
      <c r="I556" s="9"/>
      <c r="J556" s="9"/>
      <c r="K556" s="9"/>
      <c r="L556" s="9"/>
      <c r="M556" s="9"/>
      <c r="N556" s="9"/>
      <c r="O556" s="9"/>
      <c r="P556" s="9"/>
      <c r="Q556" s="9"/>
      <c r="R556" s="9"/>
      <c r="S556" s="9"/>
      <c r="T556" s="9"/>
      <c r="U556" s="9"/>
      <c r="V556" s="9"/>
      <c r="W556" s="9"/>
      <c r="X556" s="9"/>
      <c r="Y556" s="9"/>
      <c r="Z556" s="9"/>
      <c r="AA556" s="9"/>
      <c r="AB556" s="9"/>
      <c r="AC556" s="9"/>
      <c r="AD556" s="9"/>
      <c r="AE556" s="9"/>
      <c r="AF556" s="9"/>
      <c r="AG556" s="9"/>
      <c r="AH556" s="9"/>
      <c r="AI556" s="1"/>
      <c r="AJ556" s="1"/>
      <c r="AK556" s="1"/>
    </row>
    <row r="557" spans="1:37" ht="12.75">
      <c r="A557" s="9"/>
      <c r="B557" s="9"/>
      <c r="C557" s="9"/>
      <c r="D557" s="9"/>
      <c r="E557" s="9"/>
      <c r="F557" s="9"/>
      <c r="G557" s="9"/>
      <c r="H557" s="3"/>
      <c r="I557" s="9"/>
      <c r="J557" s="9"/>
      <c r="K557" s="9"/>
      <c r="L557" s="9"/>
      <c r="M557" s="9"/>
      <c r="N557" s="9"/>
      <c r="O557" s="9"/>
      <c r="P557" s="9"/>
      <c r="Q557" s="9"/>
      <c r="R557" s="9"/>
      <c r="S557" s="9"/>
      <c r="T557" s="9"/>
      <c r="U557" s="9"/>
      <c r="V557" s="9"/>
      <c r="W557" s="9"/>
      <c r="X557" s="9"/>
      <c r="Y557" s="9"/>
      <c r="Z557" s="9"/>
      <c r="AA557" s="9"/>
      <c r="AB557" s="9"/>
      <c r="AC557" s="9"/>
      <c r="AD557" s="9"/>
      <c r="AE557" s="9"/>
      <c r="AF557" s="9"/>
      <c r="AG557" s="9"/>
      <c r="AH557" s="9"/>
      <c r="AI557" s="1"/>
      <c r="AJ557" s="1"/>
      <c r="AK557" s="1"/>
    </row>
    <row r="558" spans="1:37" ht="12.75">
      <c r="A558" s="9"/>
      <c r="B558" s="9"/>
      <c r="C558" s="9"/>
      <c r="D558" s="9"/>
      <c r="E558" s="9"/>
      <c r="F558" s="9"/>
      <c r="G558" s="9"/>
      <c r="H558" s="3"/>
      <c r="I558" s="9"/>
      <c r="J558" s="9"/>
      <c r="K558" s="9"/>
      <c r="L558" s="9"/>
      <c r="M558" s="9"/>
      <c r="N558" s="9"/>
      <c r="O558" s="9"/>
      <c r="P558" s="9"/>
      <c r="Q558" s="9"/>
      <c r="R558" s="9"/>
      <c r="S558" s="9"/>
      <c r="T558" s="9"/>
      <c r="U558" s="9"/>
      <c r="V558" s="9"/>
      <c r="W558" s="9"/>
      <c r="X558" s="9"/>
      <c r="Y558" s="9"/>
      <c r="Z558" s="9"/>
      <c r="AA558" s="9"/>
      <c r="AB558" s="9"/>
      <c r="AC558" s="9"/>
      <c r="AD558" s="9"/>
      <c r="AE558" s="9"/>
      <c r="AF558" s="9"/>
      <c r="AG558" s="9"/>
      <c r="AH558" s="9"/>
      <c r="AI558" s="1"/>
      <c r="AJ558" s="1"/>
      <c r="AK558" s="1"/>
    </row>
    <row r="559" spans="1:37" ht="12.75">
      <c r="A559" s="9"/>
      <c r="B559" s="9"/>
      <c r="C559" s="9"/>
      <c r="D559" s="9"/>
      <c r="E559" s="9"/>
      <c r="F559" s="9"/>
      <c r="G559" s="9"/>
      <c r="H559" s="3"/>
      <c r="I559" s="9"/>
      <c r="J559" s="9"/>
      <c r="K559" s="9"/>
      <c r="L559" s="9"/>
      <c r="M559" s="9"/>
      <c r="N559" s="9"/>
      <c r="O559" s="9"/>
      <c r="P559" s="9"/>
      <c r="Q559" s="9"/>
      <c r="R559" s="9"/>
      <c r="S559" s="9"/>
      <c r="T559" s="9"/>
      <c r="U559" s="9"/>
      <c r="V559" s="9"/>
      <c r="W559" s="9"/>
      <c r="X559" s="9"/>
      <c r="Y559" s="9"/>
      <c r="Z559" s="9"/>
      <c r="AA559" s="9"/>
      <c r="AB559" s="9"/>
      <c r="AC559" s="9"/>
      <c r="AD559" s="9"/>
      <c r="AE559" s="9"/>
      <c r="AF559" s="9"/>
      <c r="AG559" s="9"/>
      <c r="AH559" s="9"/>
      <c r="AI559" s="1"/>
      <c r="AJ559" s="1"/>
      <c r="AK559" s="1"/>
    </row>
    <row r="560" spans="1:37" ht="12.75">
      <c r="A560" s="9"/>
      <c r="B560" s="9"/>
      <c r="C560" s="9"/>
      <c r="D560" s="9"/>
      <c r="E560" s="9"/>
      <c r="F560" s="9"/>
      <c r="G560" s="9"/>
      <c r="H560" s="3"/>
      <c r="I560" s="9"/>
      <c r="J560" s="9"/>
      <c r="K560" s="9"/>
      <c r="L560" s="9"/>
      <c r="M560" s="9"/>
      <c r="N560" s="9"/>
      <c r="O560" s="9"/>
      <c r="P560" s="9"/>
      <c r="Q560" s="9"/>
      <c r="R560" s="9"/>
      <c r="S560" s="9"/>
      <c r="T560" s="9"/>
      <c r="U560" s="9"/>
      <c r="V560" s="9"/>
      <c r="W560" s="9"/>
      <c r="X560" s="9"/>
      <c r="Y560" s="9"/>
      <c r="Z560" s="9"/>
      <c r="AA560" s="9"/>
      <c r="AB560" s="9"/>
      <c r="AC560" s="9"/>
      <c r="AD560" s="9"/>
      <c r="AE560" s="9"/>
      <c r="AF560" s="9"/>
      <c r="AG560" s="9"/>
      <c r="AH560" s="9"/>
      <c r="AI560" s="1"/>
      <c r="AJ560" s="1"/>
      <c r="AK560" s="1"/>
    </row>
    <row r="561" spans="1:37" ht="12.75">
      <c r="A561" s="9"/>
      <c r="B561" s="9"/>
      <c r="C561" s="9"/>
      <c r="D561" s="9"/>
      <c r="E561" s="9"/>
      <c r="F561" s="9"/>
      <c r="G561" s="9"/>
      <c r="H561" s="3"/>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c r="AI561" s="1"/>
      <c r="AJ561" s="1"/>
      <c r="AK561" s="1"/>
    </row>
    <row r="562" spans="1:37" ht="12.75">
      <c r="A562" s="9"/>
      <c r="B562" s="9"/>
      <c r="C562" s="9"/>
      <c r="D562" s="9"/>
      <c r="E562" s="9"/>
      <c r="F562" s="9"/>
      <c r="G562" s="9"/>
      <c r="H562" s="3"/>
      <c r="I562" s="9"/>
      <c r="J562" s="9"/>
      <c r="K562" s="9"/>
      <c r="L562" s="9"/>
      <c r="M562" s="9"/>
      <c r="N562" s="9"/>
      <c r="O562" s="9"/>
      <c r="P562" s="9"/>
      <c r="Q562" s="9"/>
      <c r="R562" s="9"/>
      <c r="S562" s="9"/>
      <c r="T562" s="9"/>
      <c r="U562" s="9"/>
      <c r="V562" s="9"/>
      <c r="W562" s="9"/>
      <c r="X562" s="9"/>
      <c r="Y562" s="9"/>
      <c r="Z562" s="9"/>
      <c r="AA562" s="9"/>
      <c r="AB562" s="9"/>
      <c r="AC562" s="9"/>
      <c r="AD562" s="9"/>
      <c r="AE562" s="9"/>
      <c r="AF562" s="9"/>
      <c r="AG562" s="9"/>
      <c r="AH562" s="9"/>
      <c r="AI562" s="1"/>
      <c r="AJ562" s="1"/>
      <c r="AK562" s="1"/>
    </row>
    <row r="563" spans="1:37" ht="12.75">
      <c r="A563" s="9"/>
      <c r="B563" s="9"/>
      <c r="C563" s="9"/>
      <c r="D563" s="9"/>
      <c r="E563" s="9"/>
      <c r="F563" s="9"/>
      <c r="G563" s="9"/>
      <c r="H563" s="3"/>
      <c r="I563" s="9"/>
      <c r="J563" s="9"/>
      <c r="K563" s="9"/>
      <c r="L563" s="9"/>
      <c r="M563" s="9"/>
      <c r="N563" s="9"/>
      <c r="O563" s="9"/>
      <c r="P563" s="9"/>
      <c r="Q563" s="9"/>
      <c r="R563" s="9"/>
      <c r="S563" s="9"/>
      <c r="T563" s="9"/>
      <c r="U563" s="9"/>
      <c r="V563" s="9"/>
      <c r="W563" s="9"/>
      <c r="X563" s="9"/>
      <c r="Y563" s="9"/>
      <c r="Z563" s="9"/>
      <c r="AA563" s="9"/>
      <c r="AB563" s="9"/>
      <c r="AC563" s="9"/>
      <c r="AD563" s="9"/>
      <c r="AE563" s="9"/>
      <c r="AF563" s="9"/>
      <c r="AG563" s="9"/>
      <c r="AH563" s="9"/>
      <c r="AI563" s="1"/>
      <c r="AJ563" s="1"/>
      <c r="AK563" s="1"/>
    </row>
    <row r="564" spans="1:37" ht="12.75">
      <c r="A564" s="9"/>
      <c r="B564" s="9"/>
      <c r="C564" s="9"/>
      <c r="D564" s="9"/>
      <c r="E564" s="9"/>
      <c r="F564" s="9"/>
      <c r="G564" s="9"/>
      <c r="H564" s="3"/>
      <c r="I564" s="9"/>
      <c r="J564" s="9"/>
      <c r="K564" s="9"/>
      <c r="L564" s="9"/>
      <c r="M564" s="9"/>
      <c r="N564" s="9"/>
      <c r="O564" s="9"/>
      <c r="P564" s="9"/>
      <c r="Q564" s="9"/>
      <c r="R564" s="9"/>
      <c r="S564" s="9"/>
      <c r="T564" s="9"/>
      <c r="U564" s="9"/>
      <c r="V564" s="9"/>
      <c r="W564" s="9"/>
      <c r="X564" s="9"/>
      <c r="Y564" s="9"/>
      <c r="Z564" s="9"/>
      <c r="AA564" s="9"/>
      <c r="AB564" s="9"/>
      <c r="AC564" s="9"/>
      <c r="AD564" s="9"/>
      <c r="AE564" s="9"/>
      <c r="AF564" s="9"/>
      <c r="AG564" s="9"/>
      <c r="AH564" s="9"/>
      <c r="AI564" s="1"/>
      <c r="AJ564" s="1"/>
      <c r="AK564" s="1"/>
    </row>
    <row r="565" spans="1:37" ht="12.75">
      <c r="A565" s="9"/>
      <c r="B565" s="9"/>
      <c r="C565" s="9"/>
      <c r="D565" s="9"/>
      <c r="E565" s="9"/>
      <c r="F565" s="9"/>
      <c r="G565" s="9"/>
      <c r="H565" s="3"/>
      <c r="I565" s="9"/>
      <c r="J565" s="9"/>
      <c r="K565" s="9"/>
      <c r="L565" s="9"/>
      <c r="M565" s="9"/>
      <c r="N565" s="9"/>
      <c r="O565" s="9"/>
      <c r="P565" s="9"/>
      <c r="Q565" s="9"/>
      <c r="R565" s="9"/>
      <c r="S565" s="9"/>
      <c r="T565" s="9"/>
      <c r="U565" s="9"/>
      <c r="V565" s="9"/>
      <c r="W565" s="9"/>
      <c r="X565" s="9"/>
      <c r="Y565" s="9"/>
      <c r="Z565" s="9"/>
      <c r="AA565" s="9"/>
      <c r="AB565" s="9"/>
      <c r="AC565" s="9"/>
      <c r="AD565" s="9"/>
      <c r="AE565" s="9"/>
      <c r="AF565" s="9"/>
      <c r="AG565" s="9"/>
      <c r="AH565" s="9"/>
      <c r="AI565" s="1"/>
      <c r="AJ565" s="1"/>
      <c r="AK565" s="1"/>
    </row>
    <row r="566" spans="1:37" ht="12.75">
      <c r="A566" s="9"/>
      <c r="B566" s="9"/>
      <c r="C566" s="9"/>
      <c r="D566" s="9"/>
      <c r="E566" s="9"/>
      <c r="F566" s="9"/>
      <c r="G566" s="9"/>
      <c r="H566" s="3"/>
      <c r="I566" s="9"/>
      <c r="J566" s="9"/>
      <c r="K566" s="9"/>
      <c r="L566" s="9"/>
      <c r="M566" s="9"/>
      <c r="N566" s="9"/>
      <c r="O566" s="9"/>
      <c r="P566" s="9"/>
      <c r="Q566" s="9"/>
      <c r="R566" s="9"/>
      <c r="S566" s="9"/>
      <c r="T566" s="9"/>
      <c r="U566" s="9"/>
      <c r="V566" s="9"/>
      <c r="W566" s="9"/>
      <c r="X566" s="9"/>
      <c r="Y566" s="9"/>
      <c r="Z566" s="9"/>
      <c r="AA566" s="9"/>
      <c r="AB566" s="9"/>
      <c r="AC566" s="9"/>
      <c r="AD566" s="9"/>
      <c r="AE566" s="9"/>
      <c r="AF566" s="9"/>
      <c r="AG566" s="9"/>
      <c r="AH566" s="9"/>
      <c r="AI566" s="1"/>
      <c r="AJ566" s="1"/>
      <c r="AK566" s="1"/>
    </row>
    <row r="567" spans="1:37" ht="12.75">
      <c r="A567" s="9"/>
      <c r="B567" s="9"/>
      <c r="C567" s="9"/>
      <c r="D567" s="9"/>
      <c r="E567" s="9"/>
      <c r="F567" s="9"/>
      <c r="G567" s="9"/>
      <c r="H567" s="3"/>
      <c r="I567" s="9"/>
      <c r="J567" s="9"/>
      <c r="K567" s="9"/>
      <c r="L567" s="9"/>
      <c r="M567" s="9"/>
      <c r="N567" s="9"/>
      <c r="O567" s="9"/>
      <c r="P567" s="9"/>
      <c r="Q567" s="9"/>
      <c r="R567" s="9"/>
      <c r="S567" s="9"/>
      <c r="T567" s="9"/>
      <c r="U567" s="9"/>
      <c r="V567" s="9"/>
      <c r="W567" s="9"/>
      <c r="X567" s="9"/>
      <c r="Y567" s="9"/>
      <c r="Z567" s="9"/>
      <c r="AA567" s="9"/>
      <c r="AB567" s="9"/>
      <c r="AC567" s="9"/>
      <c r="AD567" s="9"/>
      <c r="AE567" s="9"/>
      <c r="AF567" s="9"/>
      <c r="AG567" s="9"/>
      <c r="AH567" s="9"/>
      <c r="AI567" s="1"/>
      <c r="AJ567" s="1"/>
      <c r="AK567" s="1"/>
    </row>
    <row r="568" spans="1:37" ht="12.75">
      <c r="A568" s="9"/>
      <c r="B568" s="9"/>
      <c r="C568" s="9"/>
      <c r="D568" s="9"/>
      <c r="E568" s="9"/>
      <c r="F568" s="9"/>
      <c r="G568" s="9"/>
      <c r="H568" s="3"/>
      <c r="I568" s="9"/>
      <c r="J568" s="9"/>
      <c r="K568" s="9"/>
      <c r="L568" s="9"/>
      <c r="M568" s="9"/>
      <c r="N568" s="9"/>
      <c r="O568" s="9"/>
      <c r="P568" s="9"/>
      <c r="Q568" s="9"/>
      <c r="R568" s="9"/>
      <c r="S568" s="9"/>
      <c r="T568" s="9"/>
      <c r="U568" s="9"/>
      <c r="V568" s="9"/>
      <c r="W568" s="9"/>
      <c r="X568" s="9"/>
      <c r="Y568" s="9"/>
      <c r="Z568" s="9"/>
      <c r="AA568" s="9"/>
      <c r="AB568" s="9"/>
      <c r="AC568" s="9"/>
      <c r="AD568" s="9"/>
      <c r="AE568" s="9"/>
      <c r="AF568" s="9"/>
      <c r="AG568" s="9"/>
      <c r="AH568" s="9"/>
      <c r="AI568" s="1"/>
      <c r="AJ568" s="1"/>
      <c r="AK568" s="1"/>
    </row>
    <row r="569" spans="1:37" ht="12.75">
      <c r="A569" s="9"/>
      <c r="B569" s="9"/>
      <c r="C569" s="9"/>
      <c r="D569" s="9"/>
      <c r="E569" s="9"/>
      <c r="F569" s="9"/>
      <c r="G569" s="9"/>
      <c r="H569" s="3"/>
      <c r="I569" s="9"/>
      <c r="J569" s="9"/>
      <c r="K569" s="9"/>
      <c r="L569" s="9"/>
      <c r="M569" s="9"/>
      <c r="N569" s="9"/>
      <c r="O569" s="9"/>
      <c r="P569" s="9"/>
      <c r="Q569" s="9"/>
      <c r="R569" s="9"/>
      <c r="S569" s="9"/>
      <c r="T569" s="9"/>
      <c r="U569" s="9"/>
      <c r="V569" s="9"/>
      <c r="W569" s="9"/>
      <c r="X569" s="9"/>
      <c r="Y569" s="9"/>
      <c r="Z569" s="9"/>
      <c r="AA569" s="9"/>
      <c r="AB569" s="9"/>
      <c r="AC569" s="9"/>
      <c r="AD569" s="9"/>
      <c r="AE569" s="9"/>
      <c r="AF569" s="9"/>
      <c r="AG569" s="9"/>
      <c r="AH569" s="9"/>
      <c r="AI569" s="1"/>
      <c r="AJ569" s="1"/>
      <c r="AK569" s="1"/>
    </row>
    <row r="570" spans="1:37" ht="12.75">
      <c r="A570" s="9"/>
      <c r="B570" s="9"/>
      <c r="C570" s="9"/>
      <c r="D570" s="9"/>
      <c r="E570" s="9"/>
      <c r="F570" s="9"/>
      <c r="G570" s="9"/>
      <c r="H570" s="3"/>
      <c r="I570" s="9"/>
      <c r="J570" s="9"/>
      <c r="K570" s="9"/>
      <c r="L570" s="9"/>
      <c r="M570" s="9"/>
      <c r="N570" s="9"/>
      <c r="O570" s="9"/>
      <c r="P570" s="9"/>
      <c r="Q570" s="9"/>
      <c r="R570" s="9"/>
      <c r="S570" s="9"/>
      <c r="T570" s="9"/>
      <c r="U570" s="9"/>
      <c r="V570" s="9"/>
      <c r="W570" s="9"/>
      <c r="X570" s="9"/>
      <c r="Y570" s="9"/>
      <c r="Z570" s="9"/>
      <c r="AA570" s="9"/>
      <c r="AB570" s="9"/>
      <c r="AC570" s="9"/>
      <c r="AD570" s="9"/>
      <c r="AE570" s="9"/>
      <c r="AF570" s="9"/>
      <c r="AG570" s="9"/>
      <c r="AH570" s="9"/>
      <c r="AI570" s="1"/>
      <c r="AJ570" s="1"/>
      <c r="AK570" s="1"/>
    </row>
    <row r="571" spans="1:37" ht="12.75">
      <c r="A571" s="9"/>
      <c r="B571" s="9"/>
      <c r="C571" s="9"/>
      <c r="D571" s="9"/>
      <c r="E571" s="9"/>
      <c r="F571" s="9"/>
      <c r="G571" s="9"/>
      <c r="H571" s="3"/>
      <c r="I571" s="9"/>
      <c r="J571" s="9"/>
      <c r="K571" s="9"/>
      <c r="L571" s="9"/>
      <c r="M571" s="9"/>
      <c r="N571" s="9"/>
      <c r="O571" s="9"/>
      <c r="P571" s="9"/>
      <c r="Q571" s="9"/>
      <c r="R571" s="9"/>
      <c r="S571" s="9"/>
      <c r="T571" s="9"/>
      <c r="U571" s="9"/>
      <c r="V571" s="9"/>
      <c r="W571" s="9"/>
      <c r="X571" s="9"/>
      <c r="Y571" s="9"/>
      <c r="Z571" s="9"/>
      <c r="AA571" s="9"/>
      <c r="AB571" s="9"/>
      <c r="AC571" s="9"/>
      <c r="AD571" s="9"/>
      <c r="AE571" s="9"/>
      <c r="AF571" s="9"/>
      <c r="AG571" s="9"/>
      <c r="AH571" s="9"/>
      <c r="AI571" s="1"/>
      <c r="AJ571" s="1"/>
      <c r="AK571" s="1"/>
    </row>
    <row r="572" spans="1:37" ht="12.75">
      <c r="A572" s="9"/>
      <c r="B572" s="9"/>
      <c r="C572" s="9"/>
      <c r="D572" s="9"/>
      <c r="E572" s="9"/>
      <c r="F572" s="9"/>
      <c r="G572" s="9"/>
      <c r="H572" s="3"/>
      <c r="I572" s="9"/>
      <c r="J572" s="9"/>
      <c r="K572" s="9"/>
      <c r="L572" s="9"/>
      <c r="M572" s="9"/>
      <c r="N572" s="9"/>
      <c r="O572" s="9"/>
      <c r="P572" s="9"/>
      <c r="Q572" s="9"/>
      <c r="R572" s="9"/>
      <c r="S572" s="9"/>
      <c r="T572" s="9"/>
      <c r="U572" s="9"/>
      <c r="V572" s="9"/>
      <c r="W572" s="9"/>
      <c r="X572" s="9"/>
      <c r="Y572" s="9"/>
      <c r="Z572" s="9"/>
      <c r="AA572" s="9"/>
      <c r="AB572" s="9"/>
      <c r="AC572" s="9"/>
      <c r="AD572" s="9"/>
      <c r="AE572" s="9"/>
      <c r="AF572" s="9"/>
      <c r="AG572" s="9"/>
      <c r="AH572" s="9"/>
      <c r="AI572" s="1"/>
      <c r="AJ572" s="1"/>
      <c r="AK572" s="1"/>
    </row>
    <row r="573" spans="1:37" ht="12.75">
      <c r="A573" s="9"/>
      <c r="B573" s="9"/>
      <c r="C573" s="9"/>
      <c r="D573" s="9"/>
      <c r="E573" s="9"/>
      <c r="F573" s="9"/>
      <c r="G573" s="9"/>
      <c r="H573" s="3"/>
      <c r="I573" s="9"/>
      <c r="J573" s="9"/>
      <c r="K573" s="9"/>
      <c r="L573" s="9"/>
      <c r="M573" s="9"/>
      <c r="N573" s="9"/>
      <c r="O573" s="9"/>
      <c r="P573" s="9"/>
      <c r="Q573" s="9"/>
      <c r="R573" s="9"/>
      <c r="S573" s="9"/>
      <c r="T573" s="9"/>
      <c r="U573" s="9"/>
      <c r="V573" s="9"/>
      <c r="W573" s="9"/>
      <c r="X573" s="9"/>
      <c r="Y573" s="9"/>
      <c r="Z573" s="9"/>
      <c r="AA573" s="9"/>
      <c r="AB573" s="9"/>
      <c r="AC573" s="9"/>
      <c r="AD573" s="9"/>
      <c r="AE573" s="9"/>
      <c r="AF573" s="9"/>
      <c r="AG573" s="9"/>
      <c r="AH573" s="9"/>
      <c r="AI573" s="1"/>
      <c r="AJ573" s="1"/>
      <c r="AK573" s="1"/>
    </row>
    <row r="574" spans="1:37" ht="12.75">
      <c r="A574" s="9"/>
      <c r="B574" s="9"/>
      <c r="C574" s="9"/>
      <c r="D574" s="9"/>
      <c r="E574" s="9"/>
      <c r="F574" s="9"/>
      <c r="G574" s="9"/>
      <c r="H574" s="3"/>
      <c r="I574" s="9"/>
      <c r="J574" s="9"/>
      <c r="K574" s="9"/>
      <c r="L574" s="9"/>
      <c r="M574" s="9"/>
      <c r="N574" s="9"/>
      <c r="O574" s="9"/>
      <c r="P574" s="9"/>
      <c r="Q574" s="9"/>
      <c r="R574" s="9"/>
      <c r="S574" s="9"/>
      <c r="T574" s="9"/>
      <c r="U574" s="9"/>
      <c r="V574" s="9"/>
      <c r="W574" s="9"/>
      <c r="X574" s="9"/>
      <c r="Y574" s="9"/>
      <c r="Z574" s="9"/>
      <c r="AA574" s="9"/>
      <c r="AB574" s="9"/>
      <c r="AC574" s="9"/>
      <c r="AD574" s="9"/>
      <c r="AE574" s="9"/>
      <c r="AF574" s="9"/>
      <c r="AG574" s="9"/>
      <c r="AH574" s="9"/>
      <c r="AI574" s="1"/>
      <c r="AJ574" s="1"/>
      <c r="AK574" s="1"/>
    </row>
    <row r="575" spans="1:37" ht="12.75">
      <c r="A575" s="9"/>
      <c r="B575" s="9"/>
      <c r="C575" s="9"/>
      <c r="D575" s="9"/>
      <c r="E575" s="9"/>
      <c r="F575" s="9"/>
      <c r="G575" s="9"/>
      <c r="H575" s="3"/>
      <c r="I575" s="9"/>
      <c r="J575" s="9"/>
      <c r="K575" s="9"/>
      <c r="L575" s="9"/>
      <c r="M575" s="9"/>
      <c r="N575" s="9"/>
      <c r="O575" s="9"/>
      <c r="P575" s="9"/>
      <c r="Q575" s="9"/>
      <c r="R575" s="9"/>
      <c r="S575" s="9"/>
      <c r="T575" s="9"/>
      <c r="U575" s="9"/>
      <c r="V575" s="9"/>
      <c r="W575" s="9"/>
      <c r="X575" s="9"/>
      <c r="Y575" s="9"/>
      <c r="Z575" s="9"/>
      <c r="AA575" s="9"/>
      <c r="AB575" s="9"/>
      <c r="AC575" s="9"/>
      <c r="AD575" s="9"/>
      <c r="AE575" s="9"/>
      <c r="AF575" s="9"/>
      <c r="AG575" s="9"/>
      <c r="AH575" s="9"/>
      <c r="AI575" s="1"/>
      <c r="AJ575" s="1"/>
      <c r="AK575" s="1"/>
    </row>
    <row r="576" spans="1:37" ht="12.75">
      <c r="A576" s="9"/>
      <c r="B576" s="9"/>
      <c r="C576" s="9"/>
      <c r="D576" s="9"/>
      <c r="E576" s="9"/>
      <c r="F576" s="9"/>
      <c r="G576" s="9"/>
      <c r="H576" s="3"/>
      <c r="I576" s="9"/>
      <c r="J576" s="9"/>
      <c r="K576" s="9"/>
      <c r="L576" s="9"/>
      <c r="M576" s="9"/>
      <c r="N576" s="9"/>
      <c r="O576" s="9"/>
      <c r="P576" s="9"/>
      <c r="Q576" s="9"/>
      <c r="R576" s="9"/>
      <c r="S576" s="9"/>
      <c r="T576" s="9"/>
      <c r="U576" s="9"/>
      <c r="V576" s="9"/>
      <c r="W576" s="9"/>
      <c r="X576" s="9"/>
      <c r="Y576" s="9"/>
      <c r="Z576" s="9"/>
      <c r="AA576" s="9"/>
      <c r="AB576" s="9"/>
      <c r="AC576" s="9"/>
      <c r="AD576" s="9"/>
      <c r="AE576" s="9"/>
      <c r="AF576" s="9"/>
      <c r="AG576" s="9"/>
      <c r="AH576" s="9"/>
      <c r="AI576" s="1"/>
      <c r="AJ576" s="1"/>
      <c r="AK576" s="1"/>
    </row>
    <row r="577" spans="1:37" ht="12.75">
      <c r="A577" s="9"/>
      <c r="B577" s="9"/>
      <c r="C577" s="9"/>
      <c r="D577" s="9"/>
      <c r="E577" s="9"/>
      <c r="F577" s="9"/>
      <c r="G577" s="9"/>
      <c r="H577" s="3"/>
      <c r="I577" s="9"/>
      <c r="J577" s="9"/>
      <c r="K577" s="9"/>
      <c r="L577" s="9"/>
      <c r="M577" s="9"/>
      <c r="N577" s="9"/>
      <c r="O577" s="9"/>
      <c r="P577" s="9"/>
      <c r="Q577" s="9"/>
      <c r="R577" s="9"/>
      <c r="S577" s="9"/>
      <c r="T577" s="9"/>
      <c r="U577" s="9"/>
      <c r="V577" s="9"/>
      <c r="W577" s="9"/>
      <c r="X577" s="9"/>
      <c r="Y577" s="9"/>
      <c r="Z577" s="9"/>
      <c r="AA577" s="9"/>
      <c r="AB577" s="9"/>
      <c r="AC577" s="9"/>
      <c r="AD577" s="9"/>
      <c r="AE577" s="9"/>
      <c r="AF577" s="9"/>
      <c r="AG577" s="9"/>
      <c r="AH577" s="9"/>
      <c r="AI577" s="1"/>
      <c r="AJ577" s="1"/>
      <c r="AK577" s="1"/>
    </row>
    <row r="578" spans="1:37" ht="12.75">
      <c r="A578" s="9"/>
      <c r="B578" s="9"/>
      <c r="C578" s="9"/>
      <c r="D578" s="9"/>
      <c r="E578" s="9"/>
      <c r="F578" s="9"/>
      <c r="G578" s="9"/>
      <c r="H578" s="3"/>
      <c r="I578" s="9"/>
      <c r="J578" s="9"/>
      <c r="K578" s="9"/>
      <c r="L578" s="9"/>
      <c r="M578" s="9"/>
      <c r="N578" s="9"/>
      <c r="O578" s="9"/>
      <c r="P578" s="9"/>
      <c r="Q578" s="9"/>
      <c r="R578" s="9"/>
      <c r="S578" s="9"/>
      <c r="T578" s="9"/>
      <c r="U578" s="9"/>
      <c r="V578" s="9"/>
      <c r="W578" s="9"/>
      <c r="X578" s="9"/>
      <c r="Y578" s="9"/>
      <c r="Z578" s="9"/>
      <c r="AA578" s="9"/>
      <c r="AB578" s="9"/>
      <c r="AC578" s="9"/>
      <c r="AD578" s="9"/>
      <c r="AE578" s="9"/>
      <c r="AF578" s="9"/>
      <c r="AG578" s="9"/>
      <c r="AH578" s="9"/>
      <c r="AI578" s="1"/>
      <c r="AJ578" s="1"/>
      <c r="AK578" s="1"/>
    </row>
    <row r="579" spans="1:37" ht="12.75">
      <c r="A579" s="9"/>
      <c r="B579" s="9"/>
      <c r="C579" s="9"/>
      <c r="D579" s="9"/>
      <c r="E579" s="9"/>
      <c r="F579" s="9"/>
      <c r="G579" s="9"/>
      <c r="H579" s="3"/>
      <c r="I579" s="9"/>
      <c r="J579" s="9"/>
      <c r="K579" s="9"/>
      <c r="L579" s="9"/>
      <c r="M579" s="9"/>
      <c r="N579" s="9"/>
      <c r="O579" s="9"/>
      <c r="P579" s="9"/>
      <c r="Q579" s="9"/>
      <c r="R579" s="9"/>
      <c r="S579" s="9"/>
      <c r="T579" s="9"/>
      <c r="U579" s="9"/>
      <c r="V579" s="9"/>
      <c r="W579" s="9"/>
      <c r="X579" s="9"/>
      <c r="Y579" s="9"/>
      <c r="Z579" s="9"/>
      <c r="AA579" s="9"/>
      <c r="AB579" s="9"/>
      <c r="AC579" s="9"/>
      <c r="AD579" s="9"/>
      <c r="AE579" s="9"/>
      <c r="AF579" s="9"/>
      <c r="AG579" s="9"/>
      <c r="AH579" s="9"/>
      <c r="AI579" s="1"/>
      <c r="AJ579" s="1"/>
      <c r="AK579" s="1"/>
    </row>
    <row r="580" spans="1:37" ht="12.75">
      <c r="A580" s="9"/>
      <c r="B580" s="9"/>
      <c r="C580" s="9"/>
      <c r="D580" s="9"/>
      <c r="E580" s="9"/>
      <c r="F580" s="9"/>
      <c r="G580" s="9"/>
      <c r="H580" s="3"/>
      <c r="I580" s="9"/>
      <c r="J580" s="9"/>
      <c r="K580" s="9"/>
      <c r="L580" s="9"/>
      <c r="M580" s="9"/>
      <c r="N580" s="9"/>
      <c r="O580" s="9"/>
      <c r="P580" s="9"/>
      <c r="Q580" s="9"/>
      <c r="R580" s="9"/>
      <c r="S580" s="9"/>
      <c r="T580" s="9"/>
      <c r="U580" s="9"/>
      <c r="V580" s="9"/>
      <c r="W580" s="9"/>
      <c r="X580" s="9"/>
      <c r="Y580" s="9"/>
      <c r="Z580" s="9"/>
      <c r="AA580" s="9"/>
      <c r="AB580" s="9"/>
      <c r="AC580" s="9"/>
      <c r="AD580" s="9"/>
      <c r="AE580" s="9"/>
      <c r="AF580" s="9"/>
      <c r="AG580" s="9"/>
      <c r="AH580" s="9"/>
      <c r="AI580" s="1"/>
      <c r="AJ580" s="1"/>
      <c r="AK580" s="1"/>
    </row>
    <row r="581" spans="1:37" ht="12.75">
      <c r="A581" s="9"/>
      <c r="B581" s="9"/>
      <c r="C581" s="9"/>
      <c r="D581" s="9"/>
      <c r="E581" s="9"/>
      <c r="F581" s="9"/>
      <c r="G581" s="9"/>
      <c r="H581" s="3"/>
      <c r="I581" s="9"/>
      <c r="J581" s="9"/>
      <c r="K581" s="9"/>
      <c r="L581" s="9"/>
      <c r="M581" s="9"/>
      <c r="N581" s="9"/>
      <c r="O581" s="9"/>
      <c r="P581" s="9"/>
      <c r="Q581" s="9"/>
      <c r="R581" s="9"/>
      <c r="S581" s="9"/>
      <c r="T581" s="9"/>
      <c r="U581" s="9"/>
      <c r="V581" s="9"/>
      <c r="W581" s="9"/>
      <c r="X581" s="9"/>
      <c r="Y581" s="9"/>
      <c r="Z581" s="9"/>
      <c r="AA581" s="9"/>
      <c r="AB581" s="9"/>
      <c r="AC581" s="9"/>
      <c r="AD581" s="9"/>
      <c r="AE581" s="9"/>
      <c r="AF581" s="9"/>
      <c r="AG581" s="9"/>
      <c r="AH581" s="9"/>
      <c r="AI581" s="1"/>
      <c r="AJ581" s="1"/>
      <c r="AK581" s="1"/>
    </row>
    <row r="582" spans="1:37" ht="12.75">
      <c r="A582" s="9"/>
      <c r="B582" s="9"/>
      <c r="C582" s="9"/>
      <c r="D582" s="9"/>
      <c r="E582" s="9"/>
      <c r="F582" s="9"/>
      <c r="G582" s="9"/>
      <c r="H582" s="3"/>
      <c r="I582" s="9"/>
      <c r="J582" s="9"/>
      <c r="K582" s="9"/>
      <c r="L582" s="9"/>
      <c r="M582" s="9"/>
      <c r="N582" s="9"/>
      <c r="O582" s="9"/>
      <c r="P582" s="9"/>
      <c r="Q582" s="9"/>
      <c r="R582" s="9"/>
      <c r="S582" s="9"/>
      <c r="T582" s="9"/>
      <c r="U582" s="9"/>
      <c r="V582" s="9"/>
      <c r="W582" s="9"/>
      <c r="X582" s="9"/>
      <c r="Y582" s="9"/>
      <c r="Z582" s="9"/>
      <c r="AA582" s="9"/>
      <c r="AB582" s="9"/>
      <c r="AC582" s="9"/>
      <c r="AD582" s="9"/>
      <c r="AE582" s="9"/>
      <c r="AF582" s="9"/>
      <c r="AG582" s="9"/>
      <c r="AH582" s="9"/>
      <c r="AI582" s="1"/>
      <c r="AJ582" s="1"/>
      <c r="AK582" s="1"/>
    </row>
    <row r="583" spans="1:37" ht="12.75">
      <c r="A583" s="9"/>
      <c r="B583" s="9"/>
      <c r="C583" s="9"/>
      <c r="D583" s="9"/>
      <c r="E583" s="9"/>
      <c r="F583" s="9"/>
      <c r="G583" s="9"/>
      <c r="H583" s="3"/>
      <c r="I583" s="9"/>
      <c r="J583" s="9"/>
      <c r="K583" s="9"/>
      <c r="L583" s="9"/>
      <c r="M583" s="9"/>
      <c r="N583" s="9"/>
      <c r="O583" s="9"/>
      <c r="P583" s="9"/>
      <c r="Q583" s="9"/>
      <c r="R583" s="9"/>
      <c r="S583" s="9"/>
      <c r="T583" s="9"/>
      <c r="U583" s="9"/>
      <c r="V583" s="9"/>
      <c r="W583" s="9"/>
      <c r="X583" s="9"/>
      <c r="Y583" s="9"/>
      <c r="Z583" s="9"/>
      <c r="AA583" s="9"/>
      <c r="AB583" s="9"/>
      <c r="AC583" s="9"/>
      <c r="AD583" s="9"/>
      <c r="AE583" s="9"/>
      <c r="AF583" s="9"/>
      <c r="AG583" s="9"/>
      <c r="AH583" s="9"/>
      <c r="AI583" s="1"/>
      <c r="AJ583" s="1"/>
      <c r="AK583" s="1"/>
    </row>
    <row r="584" spans="1:37" ht="12.75">
      <c r="A584" s="9"/>
      <c r="B584" s="9"/>
      <c r="C584" s="9"/>
      <c r="D584" s="9"/>
      <c r="E584" s="9"/>
      <c r="F584" s="9"/>
      <c r="G584" s="9"/>
      <c r="H584" s="3"/>
      <c r="I584" s="9"/>
      <c r="J584" s="9"/>
      <c r="K584" s="9"/>
      <c r="L584" s="9"/>
      <c r="M584" s="9"/>
      <c r="N584" s="9"/>
      <c r="O584" s="9"/>
      <c r="P584" s="9"/>
      <c r="Q584" s="9"/>
      <c r="R584" s="9"/>
      <c r="S584" s="9"/>
      <c r="T584" s="9"/>
      <c r="U584" s="9"/>
      <c r="V584" s="9"/>
      <c r="W584" s="9"/>
      <c r="X584" s="9"/>
      <c r="Y584" s="9"/>
      <c r="Z584" s="9"/>
      <c r="AA584" s="9"/>
      <c r="AB584" s="9"/>
      <c r="AC584" s="9"/>
      <c r="AD584" s="9"/>
      <c r="AE584" s="9"/>
      <c r="AF584" s="9"/>
      <c r="AG584" s="9"/>
      <c r="AH584" s="9"/>
      <c r="AI584" s="1"/>
      <c r="AJ584" s="1"/>
      <c r="AK584" s="1"/>
    </row>
    <row r="585" spans="1:37" ht="12.75">
      <c r="A585" s="9"/>
      <c r="B585" s="9"/>
      <c r="C585" s="9"/>
      <c r="D585" s="9"/>
      <c r="E585" s="9"/>
      <c r="F585" s="9"/>
      <c r="G585" s="9"/>
      <c r="H585" s="3"/>
      <c r="I585" s="9"/>
      <c r="J585" s="9"/>
      <c r="K585" s="9"/>
      <c r="L585" s="9"/>
      <c r="M585" s="9"/>
      <c r="N585" s="9"/>
      <c r="O585" s="9"/>
      <c r="P585" s="9"/>
      <c r="Q585" s="9"/>
      <c r="R585" s="9"/>
      <c r="S585" s="9"/>
      <c r="T585" s="9"/>
      <c r="U585" s="9"/>
      <c r="V585" s="9"/>
      <c r="W585" s="9"/>
      <c r="X585" s="9"/>
      <c r="Y585" s="9"/>
      <c r="Z585" s="9"/>
      <c r="AA585" s="9"/>
      <c r="AB585" s="9"/>
      <c r="AC585" s="9"/>
      <c r="AD585" s="9"/>
      <c r="AE585" s="9"/>
      <c r="AF585" s="9"/>
      <c r="AG585" s="9"/>
      <c r="AH585" s="9"/>
      <c r="AI585" s="1"/>
      <c r="AJ585" s="1"/>
      <c r="AK585" s="1"/>
    </row>
    <row r="586" spans="1:37" ht="12.75">
      <c r="A586" s="9"/>
      <c r="B586" s="9"/>
      <c r="C586" s="9"/>
      <c r="D586" s="9"/>
      <c r="E586" s="9"/>
      <c r="F586" s="9"/>
      <c r="G586" s="9"/>
      <c r="H586" s="3"/>
      <c r="I586" s="9"/>
      <c r="J586" s="9"/>
      <c r="K586" s="9"/>
      <c r="L586" s="9"/>
      <c r="M586" s="9"/>
      <c r="N586" s="9"/>
      <c r="O586" s="9"/>
      <c r="P586" s="9"/>
      <c r="Q586" s="9"/>
      <c r="R586" s="9"/>
      <c r="S586" s="9"/>
      <c r="T586" s="9"/>
      <c r="U586" s="9"/>
      <c r="V586" s="9"/>
      <c r="W586" s="9"/>
      <c r="X586" s="9"/>
      <c r="Y586" s="9"/>
      <c r="Z586" s="9"/>
      <c r="AA586" s="9"/>
      <c r="AB586" s="9"/>
      <c r="AC586" s="9"/>
      <c r="AD586" s="9"/>
      <c r="AE586" s="9"/>
      <c r="AF586" s="9"/>
      <c r="AG586" s="9"/>
      <c r="AH586" s="9"/>
      <c r="AI586" s="1"/>
      <c r="AJ586" s="1"/>
      <c r="AK586" s="1"/>
    </row>
    <row r="587" spans="1:37" ht="12.75">
      <c r="A587" s="9"/>
      <c r="B587" s="9"/>
      <c r="C587" s="9"/>
      <c r="D587" s="9"/>
      <c r="E587" s="9"/>
      <c r="F587" s="9"/>
      <c r="G587" s="9"/>
      <c r="H587" s="3"/>
      <c r="I587" s="9"/>
      <c r="J587" s="9"/>
      <c r="K587" s="9"/>
      <c r="L587" s="9"/>
      <c r="M587" s="9"/>
      <c r="N587" s="9"/>
      <c r="O587" s="9"/>
      <c r="P587" s="9"/>
      <c r="Q587" s="9"/>
      <c r="R587" s="9"/>
      <c r="S587" s="9"/>
      <c r="T587" s="9"/>
      <c r="U587" s="9"/>
      <c r="V587" s="9"/>
      <c r="W587" s="9"/>
      <c r="X587" s="9"/>
      <c r="Y587" s="9"/>
      <c r="Z587" s="9"/>
      <c r="AA587" s="9"/>
      <c r="AB587" s="9"/>
      <c r="AC587" s="9"/>
      <c r="AD587" s="9"/>
      <c r="AE587" s="9"/>
      <c r="AF587" s="9"/>
      <c r="AG587" s="9"/>
      <c r="AH587" s="9"/>
      <c r="AI587" s="1"/>
      <c r="AJ587" s="1"/>
      <c r="AK587" s="1"/>
    </row>
    <row r="588" spans="1:37" ht="12.75">
      <c r="A588" s="9"/>
      <c r="B588" s="9"/>
      <c r="C588" s="9"/>
      <c r="D588" s="9"/>
      <c r="E588" s="9"/>
      <c r="F588" s="9"/>
      <c r="G588" s="9"/>
      <c r="H588" s="3"/>
      <c r="I588" s="9"/>
      <c r="J588" s="9"/>
      <c r="K588" s="9"/>
      <c r="L588" s="9"/>
      <c r="M588" s="9"/>
      <c r="N588" s="9"/>
      <c r="O588" s="9"/>
      <c r="P588" s="9"/>
      <c r="Q588" s="9"/>
      <c r="R588" s="9"/>
      <c r="S588" s="9"/>
      <c r="T588" s="9"/>
      <c r="U588" s="9"/>
      <c r="V588" s="9"/>
      <c r="W588" s="9"/>
      <c r="X588" s="9"/>
      <c r="Y588" s="9"/>
      <c r="Z588" s="9"/>
      <c r="AA588" s="9"/>
      <c r="AB588" s="9"/>
      <c r="AC588" s="9"/>
      <c r="AD588" s="9"/>
      <c r="AE588" s="9"/>
      <c r="AF588" s="9"/>
      <c r="AG588" s="9"/>
      <c r="AH588" s="9"/>
      <c r="AI588" s="1"/>
      <c r="AJ588" s="1"/>
      <c r="AK588" s="1"/>
    </row>
    <row r="589" spans="1:37" ht="12.75">
      <c r="A589" s="9"/>
      <c r="B589" s="9"/>
      <c r="C589" s="9"/>
      <c r="D589" s="9"/>
      <c r="E589" s="9"/>
      <c r="F589" s="9"/>
      <c r="G589" s="9"/>
      <c r="H589" s="3"/>
      <c r="I589" s="9"/>
      <c r="J589" s="9"/>
      <c r="K589" s="9"/>
      <c r="L589" s="9"/>
      <c r="M589" s="9"/>
      <c r="N589" s="9"/>
      <c r="O589" s="9"/>
      <c r="P589" s="9"/>
      <c r="Q589" s="9"/>
      <c r="R589" s="9"/>
      <c r="S589" s="9"/>
      <c r="T589" s="9"/>
      <c r="U589" s="9"/>
      <c r="V589" s="9"/>
      <c r="W589" s="9"/>
      <c r="X589" s="9"/>
      <c r="Y589" s="9"/>
      <c r="Z589" s="9"/>
      <c r="AA589" s="9"/>
      <c r="AB589" s="9"/>
      <c r="AC589" s="9"/>
      <c r="AD589" s="9"/>
      <c r="AE589" s="9"/>
      <c r="AF589" s="9"/>
      <c r="AG589" s="9"/>
      <c r="AH589" s="9"/>
      <c r="AI589" s="1"/>
      <c r="AJ589" s="1"/>
      <c r="AK589" s="1"/>
    </row>
    <row r="590" spans="1:37" ht="12.75">
      <c r="A590" s="9"/>
      <c r="B590" s="9"/>
      <c r="C590" s="9"/>
      <c r="D590" s="9"/>
      <c r="E590" s="9"/>
      <c r="F590" s="9"/>
      <c r="G590" s="9"/>
      <c r="H590" s="3"/>
      <c r="I590" s="9"/>
      <c r="J590" s="9"/>
      <c r="K590" s="9"/>
      <c r="L590" s="9"/>
      <c r="M590" s="9"/>
      <c r="N590" s="9"/>
      <c r="O590" s="9"/>
      <c r="P590" s="9"/>
      <c r="Q590" s="9"/>
      <c r="R590" s="9"/>
      <c r="S590" s="9"/>
      <c r="T590" s="9"/>
      <c r="U590" s="9"/>
      <c r="V590" s="9"/>
      <c r="W590" s="9"/>
      <c r="X590" s="9"/>
      <c r="Y590" s="9"/>
      <c r="Z590" s="9"/>
      <c r="AA590" s="9"/>
      <c r="AB590" s="9"/>
      <c r="AC590" s="9"/>
      <c r="AD590" s="9"/>
      <c r="AE590" s="9"/>
      <c r="AF590" s="9"/>
      <c r="AG590" s="9"/>
      <c r="AH590" s="9"/>
      <c r="AI590" s="1"/>
      <c r="AJ590" s="1"/>
      <c r="AK590" s="1"/>
    </row>
    <row r="591" spans="1:37" ht="12.75">
      <c r="A591" s="9"/>
      <c r="B591" s="9"/>
      <c r="C591" s="9"/>
      <c r="D591" s="9"/>
      <c r="E591" s="9"/>
      <c r="F591" s="9"/>
      <c r="G591" s="9"/>
      <c r="H591" s="3"/>
      <c r="I591" s="9"/>
      <c r="J591" s="9"/>
      <c r="K591" s="9"/>
      <c r="L591" s="9"/>
      <c r="M591" s="9"/>
      <c r="N591" s="9"/>
      <c r="O591" s="9"/>
      <c r="P591" s="9"/>
      <c r="Q591" s="9"/>
      <c r="R591" s="9"/>
      <c r="S591" s="9"/>
      <c r="T591" s="9"/>
      <c r="U591" s="9"/>
      <c r="V591" s="9"/>
      <c r="W591" s="9"/>
      <c r="X591" s="9"/>
      <c r="Y591" s="9"/>
      <c r="Z591" s="9"/>
      <c r="AA591" s="9"/>
      <c r="AB591" s="9"/>
      <c r="AC591" s="9"/>
      <c r="AD591" s="9"/>
      <c r="AE591" s="9"/>
      <c r="AF591" s="9"/>
      <c r="AG591" s="9"/>
      <c r="AH591" s="9"/>
      <c r="AI591" s="1"/>
      <c r="AJ591" s="1"/>
      <c r="AK591" s="1"/>
    </row>
    <row r="592" spans="1:37" ht="12.75">
      <c r="A592" s="9"/>
      <c r="B592" s="9"/>
      <c r="C592" s="9"/>
      <c r="D592" s="9"/>
      <c r="E592" s="9"/>
      <c r="F592" s="9"/>
      <c r="G592" s="9"/>
      <c r="H592" s="3"/>
      <c r="I592" s="9"/>
      <c r="J592" s="9"/>
      <c r="K592" s="9"/>
      <c r="L592" s="9"/>
      <c r="M592" s="9"/>
      <c r="N592" s="9"/>
      <c r="O592" s="9"/>
      <c r="P592" s="9"/>
      <c r="Q592" s="9"/>
      <c r="R592" s="9"/>
      <c r="S592" s="9"/>
      <c r="T592" s="9"/>
      <c r="U592" s="9"/>
      <c r="V592" s="9"/>
      <c r="W592" s="9"/>
      <c r="X592" s="9"/>
      <c r="Y592" s="9"/>
      <c r="Z592" s="9"/>
      <c r="AA592" s="9"/>
      <c r="AB592" s="9"/>
      <c r="AC592" s="9"/>
      <c r="AD592" s="9"/>
      <c r="AE592" s="9"/>
      <c r="AF592" s="9"/>
      <c r="AG592" s="9"/>
      <c r="AH592" s="9"/>
      <c r="AI592" s="1"/>
      <c r="AJ592" s="1"/>
      <c r="AK592" s="1"/>
    </row>
    <row r="593" spans="1:37" ht="12.75">
      <c r="A593" s="9"/>
      <c r="B593" s="9"/>
      <c r="C593" s="9"/>
      <c r="D593" s="9"/>
      <c r="E593" s="9"/>
      <c r="F593" s="9"/>
      <c r="G593" s="9"/>
      <c r="H593" s="3"/>
      <c r="I593" s="9"/>
      <c r="J593" s="9"/>
      <c r="K593" s="9"/>
      <c r="L593" s="9"/>
      <c r="M593" s="9"/>
      <c r="N593" s="9"/>
      <c r="O593" s="9"/>
      <c r="P593" s="9"/>
      <c r="Q593" s="9"/>
      <c r="R593" s="9"/>
      <c r="S593" s="9"/>
      <c r="T593" s="9"/>
      <c r="U593" s="9"/>
      <c r="V593" s="9"/>
      <c r="W593" s="9"/>
      <c r="X593" s="9"/>
      <c r="Y593" s="9"/>
      <c r="Z593" s="9"/>
      <c r="AA593" s="9"/>
      <c r="AB593" s="9"/>
      <c r="AC593" s="9"/>
      <c r="AD593" s="9"/>
      <c r="AE593" s="9"/>
      <c r="AF593" s="9"/>
      <c r="AG593" s="9"/>
      <c r="AH593" s="9"/>
      <c r="AI593" s="1"/>
      <c r="AJ593" s="1"/>
      <c r="AK593" s="1"/>
    </row>
    <row r="594" spans="1:37" ht="12.75">
      <c r="A594" s="9"/>
      <c r="B594" s="9"/>
      <c r="C594" s="9"/>
      <c r="D594" s="9"/>
      <c r="E594" s="9"/>
      <c r="F594" s="9"/>
      <c r="G594" s="9"/>
      <c r="H594" s="3"/>
      <c r="I594" s="9"/>
      <c r="J594" s="9"/>
      <c r="K594" s="9"/>
      <c r="L594" s="9"/>
      <c r="M594" s="9"/>
      <c r="N594" s="9"/>
      <c r="O594" s="9"/>
      <c r="P594" s="9"/>
      <c r="Q594" s="9"/>
      <c r="R594" s="9"/>
      <c r="S594" s="9"/>
      <c r="T594" s="9"/>
      <c r="U594" s="9"/>
      <c r="V594" s="9"/>
      <c r="W594" s="9"/>
      <c r="X594" s="9"/>
      <c r="Y594" s="9"/>
      <c r="Z594" s="9"/>
      <c r="AA594" s="9"/>
      <c r="AB594" s="9"/>
      <c r="AC594" s="9"/>
      <c r="AD594" s="9"/>
      <c r="AE594" s="9"/>
      <c r="AF594" s="9"/>
      <c r="AG594" s="9"/>
      <c r="AH594" s="9"/>
      <c r="AI594" s="1"/>
      <c r="AJ594" s="1"/>
      <c r="AK594" s="1"/>
    </row>
    <row r="595" spans="1:37" ht="12.75">
      <c r="A595" s="9"/>
      <c r="B595" s="9"/>
      <c r="C595" s="9"/>
      <c r="D595" s="9"/>
      <c r="E595" s="9"/>
      <c r="F595" s="9"/>
      <c r="G595" s="9"/>
      <c r="H595" s="3"/>
      <c r="I595" s="9"/>
      <c r="J595" s="9"/>
      <c r="K595" s="9"/>
      <c r="L595" s="9"/>
      <c r="M595" s="9"/>
      <c r="N595" s="9"/>
      <c r="O595" s="9"/>
      <c r="P595" s="9"/>
      <c r="Q595" s="9"/>
      <c r="R595" s="9"/>
      <c r="S595" s="9"/>
      <c r="T595" s="9"/>
      <c r="U595" s="9"/>
      <c r="V595" s="9"/>
      <c r="W595" s="9"/>
      <c r="X595" s="9"/>
      <c r="Y595" s="9"/>
      <c r="Z595" s="9"/>
      <c r="AA595" s="9"/>
      <c r="AB595" s="9"/>
      <c r="AC595" s="9"/>
      <c r="AD595" s="9"/>
      <c r="AE595" s="9"/>
      <c r="AF595" s="9"/>
      <c r="AG595" s="9"/>
      <c r="AH595" s="9"/>
      <c r="AI595" s="1"/>
      <c r="AJ595" s="1"/>
      <c r="AK595" s="1"/>
    </row>
    <row r="596" spans="1:37" ht="12.75">
      <c r="A596" s="9"/>
      <c r="B596" s="9"/>
      <c r="C596" s="9"/>
      <c r="D596" s="9"/>
      <c r="E596" s="9"/>
      <c r="F596" s="9"/>
      <c r="G596" s="9"/>
      <c r="H596" s="3"/>
      <c r="I596" s="9"/>
      <c r="J596" s="9"/>
      <c r="K596" s="9"/>
      <c r="L596" s="9"/>
      <c r="M596" s="9"/>
      <c r="N596" s="9"/>
      <c r="O596" s="9"/>
      <c r="P596" s="9"/>
      <c r="Q596" s="9"/>
      <c r="R596" s="9"/>
      <c r="S596" s="9"/>
      <c r="T596" s="9"/>
      <c r="U596" s="9"/>
      <c r="V596" s="9"/>
      <c r="W596" s="9"/>
      <c r="X596" s="9"/>
      <c r="Y596" s="9"/>
      <c r="Z596" s="9"/>
      <c r="AA596" s="9"/>
      <c r="AB596" s="9"/>
      <c r="AC596" s="9"/>
      <c r="AD596" s="9"/>
      <c r="AE596" s="9"/>
      <c r="AF596" s="9"/>
      <c r="AG596" s="9"/>
      <c r="AH596" s="9"/>
      <c r="AI596" s="1"/>
      <c r="AJ596" s="1"/>
      <c r="AK596" s="1"/>
    </row>
    <row r="597" spans="1:37" ht="12.75">
      <c r="A597" s="9"/>
      <c r="B597" s="9"/>
      <c r="C597" s="9"/>
      <c r="D597" s="9"/>
      <c r="E597" s="9"/>
      <c r="F597" s="9"/>
      <c r="G597" s="9"/>
      <c r="H597" s="3"/>
      <c r="I597" s="9"/>
      <c r="J597" s="9"/>
      <c r="K597" s="9"/>
      <c r="L597" s="9"/>
      <c r="M597" s="9"/>
      <c r="N597" s="9"/>
      <c r="O597" s="9"/>
      <c r="P597" s="9"/>
      <c r="Q597" s="9"/>
      <c r="R597" s="9"/>
      <c r="S597" s="9"/>
      <c r="T597" s="9"/>
      <c r="U597" s="9"/>
      <c r="V597" s="9"/>
      <c r="W597" s="9"/>
      <c r="X597" s="9"/>
      <c r="Y597" s="9"/>
      <c r="Z597" s="9"/>
      <c r="AA597" s="9"/>
      <c r="AB597" s="9"/>
      <c r="AC597" s="9"/>
      <c r="AD597" s="9"/>
      <c r="AE597" s="9"/>
      <c r="AF597" s="9"/>
      <c r="AG597" s="9"/>
      <c r="AH597" s="9"/>
      <c r="AI597" s="1"/>
      <c r="AJ597" s="1"/>
      <c r="AK597" s="1"/>
    </row>
    <row r="598" spans="1:37" ht="12.75">
      <c r="A598" s="9"/>
      <c r="B598" s="9"/>
      <c r="C598" s="9"/>
      <c r="D598" s="9"/>
      <c r="E598" s="9"/>
      <c r="F598" s="9"/>
      <c r="G598" s="9"/>
      <c r="H598" s="3"/>
      <c r="I598" s="9"/>
      <c r="J598" s="9"/>
      <c r="K598" s="9"/>
      <c r="L598" s="9"/>
      <c r="M598" s="9"/>
      <c r="N598" s="9"/>
      <c r="O598" s="9"/>
      <c r="P598" s="9"/>
      <c r="Q598" s="9"/>
      <c r="R598" s="9"/>
      <c r="S598" s="9"/>
      <c r="T598" s="9"/>
      <c r="U598" s="9"/>
      <c r="V598" s="9"/>
      <c r="W598" s="9"/>
      <c r="X598" s="9"/>
      <c r="Y598" s="9"/>
      <c r="Z598" s="9"/>
      <c r="AA598" s="9"/>
      <c r="AB598" s="9"/>
      <c r="AC598" s="9"/>
      <c r="AD598" s="9"/>
      <c r="AE598" s="9"/>
      <c r="AF598" s="9"/>
      <c r="AG598" s="9"/>
      <c r="AH598" s="9"/>
      <c r="AI598" s="1"/>
      <c r="AJ598" s="1"/>
      <c r="AK598" s="1"/>
    </row>
    <row r="599" spans="1:37" ht="12.75">
      <c r="A599" s="9"/>
      <c r="B599" s="9"/>
      <c r="C599" s="9"/>
      <c r="D599" s="9"/>
      <c r="E599" s="9"/>
      <c r="F599" s="9"/>
      <c r="G599" s="9"/>
      <c r="H599" s="3"/>
      <c r="I599" s="9"/>
      <c r="J599" s="9"/>
      <c r="K599" s="9"/>
      <c r="L599" s="9"/>
      <c r="M599" s="9"/>
      <c r="N599" s="9"/>
      <c r="O599" s="9"/>
      <c r="P599" s="9"/>
      <c r="Q599" s="9"/>
      <c r="R599" s="9"/>
      <c r="S599" s="9"/>
      <c r="T599" s="9"/>
      <c r="U599" s="9"/>
      <c r="V599" s="9"/>
      <c r="W599" s="9"/>
      <c r="X599" s="9"/>
      <c r="Y599" s="9"/>
      <c r="Z599" s="9"/>
      <c r="AA599" s="9"/>
      <c r="AB599" s="9"/>
      <c r="AC599" s="9"/>
      <c r="AD599" s="9"/>
      <c r="AE599" s="9"/>
      <c r="AF599" s="9"/>
      <c r="AG599" s="9"/>
      <c r="AH599" s="9"/>
      <c r="AI599" s="1"/>
      <c r="AJ599" s="1"/>
      <c r="AK599" s="1"/>
    </row>
    <row r="600" spans="1:37" ht="12.75">
      <c r="A600" s="9"/>
      <c r="B600" s="9"/>
      <c r="C600" s="9"/>
      <c r="D600" s="9"/>
      <c r="E600" s="9"/>
      <c r="F600" s="9"/>
      <c r="G600" s="9"/>
      <c r="H600" s="3"/>
      <c r="I600" s="9"/>
      <c r="J600" s="9"/>
      <c r="K600" s="9"/>
      <c r="L600" s="9"/>
      <c r="M600" s="9"/>
      <c r="N600" s="9"/>
      <c r="O600" s="9"/>
      <c r="P600" s="9"/>
      <c r="Q600" s="9"/>
      <c r="R600" s="9"/>
      <c r="S600" s="9"/>
      <c r="T600" s="9"/>
      <c r="U600" s="9"/>
      <c r="V600" s="9"/>
      <c r="W600" s="9"/>
      <c r="X600" s="9"/>
      <c r="Y600" s="9"/>
      <c r="Z600" s="9"/>
      <c r="AA600" s="9"/>
      <c r="AB600" s="9"/>
      <c r="AC600" s="9"/>
      <c r="AD600" s="9"/>
      <c r="AE600" s="9"/>
      <c r="AF600" s="9"/>
      <c r="AG600" s="9"/>
      <c r="AH600" s="9"/>
      <c r="AI600" s="1"/>
      <c r="AJ600" s="1"/>
      <c r="AK600" s="1"/>
    </row>
    <row r="601" spans="1:37" ht="12.75">
      <c r="A601" s="9"/>
      <c r="B601" s="9"/>
      <c r="C601" s="9"/>
      <c r="D601" s="9"/>
      <c r="E601" s="9"/>
      <c r="F601" s="9"/>
      <c r="G601" s="9"/>
      <c r="H601" s="3"/>
      <c r="I601" s="9"/>
      <c r="J601" s="9"/>
      <c r="K601" s="9"/>
      <c r="L601" s="9"/>
      <c r="M601" s="9"/>
      <c r="N601" s="9"/>
      <c r="O601" s="9"/>
      <c r="P601" s="9"/>
      <c r="Q601" s="9"/>
      <c r="R601" s="9"/>
      <c r="S601" s="9"/>
      <c r="T601" s="9"/>
      <c r="U601" s="9"/>
      <c r="V601" s="9"/>
      <c r="W601" s="9"/>
      <c r="X601" s="9"/>
      <c r="Y601" s="9"/>
      <c r="Z601" s="9"/>
      <c r="AA601" s="9"/>
      <c r="AB601" s="9"/>
      <c r="AC601" s="9"/>
      <c r="AD601" s="9"/>
      <c r="AE601" s="9"/>
      <c r="AF601" s="9"/>
      <c r="AG601" s="9"/>
      <c r="AH601" s="9"/>
      <c r="AI601" s="1"/>
      <c r="AJ601" s="1"/>
      <c r="AK601" s="1"/>
    </row>
    <row r="602" spans="1:37" ht="12.75">
      <c r="A602" s="9"/>
      <c r="B602" s="9"/>
      <c r="C602" s="9"/>
      <c r="D602" s="9"/>
      <c r="E602" s="9"/>
      <c r="F602" s="9"/>
      <c r="G602" s="9"/>
      <c r="H602" s="3"/>
      <c r="I602" s="9"/>
      <c r="J602" s="9"/>
      <c r="K602" s="9"/>
      <c r="L602" s="9"/>
      <c r="M602" s="9"/>
      <c r="N602" s="9"/>
      <c r="O602" s="9"/>
      <c r="P602" s="9"/>
      <c r="Q602" s="9"/>
      <c r="R602" s="9"/>
      <c r="S602" s="9"/>
      <c r="T602" s="9"/>
      <c r="U602" s="9"/>
      <c r="V602" s="9"/>
      <c r="W602" s="9"/>
      <c r="X602" s="9"/>
      <c r="Y602" s="9"/>
      <c r="Z602" s="9"/>
      <c r="AA602" s="9"/>
      <c r="AB602" s="9"/>
      <c r="AC602" s="9"/>
      <c r="AD602" s="9"/>
      <c r="AE602" s="9"/>
      <c r="AF602" s="9"/>
      <c r="AG602" s="9"/>
      <c r="AH602" s="9"/>
      <c r="AI602" s="1"/>
      <c r="AJ602" s="1"/>
      <c r="AK602" s="1"/>
    </row>
    <row r="603" spans="1:37" ht="12.75">
      <c r="A603" s="9"/>
      <c r="B603" s="9"/>
      <c r="C603" s="9"/>
      <c r="D603" s="9"/>
      <c r="E603" s="9"/>
      <c r="F603" s="9"/>
      <c r="G603" s="9"/>
      <c r="H603" s="3"/>
      <c r="I603" s="9"/>
      <c r="J603" s="9"/>
      <c r="K603" s="9"/>
      <c r="L603" s="9"/>
      <c r="M603" s="9"/>
      <c r="N603" s="9"/>
      <c r="O603" s="9"/>
      <c r="P603" s="9"/>
      <c r="Q603" s="9"/>
      <c r="R603" s="9"/>
      <c r="S603" s="9"/>
      <c r="T603" s="9"/>
      <c r="U603" s="9"/>
      <c r="V603" s="9"/>
      <c r="W603" s="9"/>
      <c r="X603" s="9"/>
      <c r="Y603" s="9"/>
      <c r="Z603" s="9"/>
      <c r="AA603" s="9"/>
      <c r="AB603" s="9"/>
      <c r="AC603" s="9"/>
      <c r="AD603" s="9"/>
      <c r="AE603" s="9"/>
      <c r="AF603" s="9"/>
      <c r="AG603" s="9"/>
      <c r="AH603" s="9"/>
      <c r="AI603" s="1"/>
      <c r="AJ603" s="1"/>
      <c r="AK603" s="1"/>
    </row>
    <row r="604" spans="1:37" ht="12.75">
      <c r="A604" s="9"/>
      <c r="B604" s="9"/>
      <c r="C604" s="9"/>
      <c r="D604" s="9"/>
      <c r="E604" s="9"/>
      <c r="F604" s="9"/>
      <c r="G604" s="9"/>
      <c r="H604" s="3"/>
      <c r="I604" s="9"/>
      <c r="J604" s="9"/>
      <c r="K604" s="9"/>
      <c r="L604" s="9"/>
      <c r="M604" s="9"/>
      <c r="N604" s="9"/>
      <c r="O604" s="9"/>
      <c r="P604" s="9"/>
      <c r="Q604" s="9"/>
      <c r="R604" s="9"/>
      <c r="S604" s="9"/>
      <c r="T604" s="9"/>
      <c r="U604" s="9"/>
      <c r="V604" s="9"/>
      <c r="W604" s="9"/>
      <c r="X604" s="9"/>
      <c r="Y604" s="9"/>
      <c r="Z604" s="9"/>
      <c r="AA604" s="9"/>
      <c r="AB604" s="9"/>
      <c r="AC604" s="9"/>
      <c r="AD604" s="9"/>
      <c r="AE604" s="9"/>
      <c r="AF604" s="9"/>
      <c r="AG604" s="9"/>
      <c r="AH604" s="9"/>
      <c r="AI604" s="1"/>
      <c r="AJ604" s="1"/>
      <c r="AK604" s="1"/>
    </row>
    <row r="605" spans="1:37" ht="12.75">
      <c r="A605" s="9"/>
      <c r="B605" s="9"/>
      <c r="C605" s="9"/>
      <c r="D605" s="9"/>
      <c r="E605" s="9"/>
      <c r="F605" s="9"/>
      <c r="G605" s="9"/>
      <c r="H605" s="3"/>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c r="AI605" s="1"/>
      <c r="AJ605" s="1"/>
      <c r="AK605" s="1"/>
    </row>
    <row r="606" spans="1:37" ht="12.75">
      <c r="A606" s="9"/>
      <c r="B606" s="9"/>
      <c r="C606" s="9"/>
      <c r="D606" s="9"/>
      <c r="E606" s="9"/>
      <c r="F606" s="9"/>
      <c r="G606" s="9"/>
      <c r="H606" s="3"/>
      <c r="I606" s="9"/>
      <c r="J606" s="9"/>
      <c r="K606" s="9"/>
      <c r="L606" s="9"/>
      <c r="M606" s="9"/>
      <c r="N606" s="9"/>
      <c r="O606" s="9"/>
      <c r="P606" s="9"/>
      <c r="Q606" s="9"/>
      <c r="R606" s="9"/>
      <c r="S606" s="9"/>
      <c r="T606" s="9"/>
      <c r="U606" s="9"/>
      <c r="V606" s="9"/>
      <c r="W606" s="9"/>
      <c r="X606" s="9"/>
      <c r="Y606" s="9"/>
      <c r="Z606" s="9"/>
      <c r="AA606" s="9"/>
      <c r="AB606" s="9"/>
      <c r="AC606" s="9"/>
      <c r="AD606" s="9"/>
      <c r="AE606" s="9"/>
      <c r="AF606" s="9"/>
      <c r="AG606" s="9"/>
      <c r="AH606" s="9"/>
      <c r="AI606" s="1"/>
      <c r="AJ606" s="1"/>
      <c r="AK606" s="1"/>
    </row>
    <row r="607" spans="1:37" ht="12.75">
      <c r="A607" s="9"/>
      <c r="B607" s="9"/>
      <c r="C607" s="9"/>
      <c r="D607" s="9"/>
      <c r="E607" s="9"/>
      <c r="F607" s="9"/>
      <c r="G607" s="9"/>
      <c r="H607" s="3"/>
      <c r="I607" s="9"/>
      <c r="J607" s="9"/>
      <c r="K607" s="9"/>
      <c r="L607" s="9"/>
      <c r="M607" s="9"/>
      <c r="N607" s="9"/>
      <c r="O607" s="9"/>
      <c r="P607" s="9"/>
      <c r="Q607" s="9"/>
      <c r="R607" s="9"/>
      <c r="S607" s="9"/>
      <c r="T607" s="9"/>
      <c r="U607" s="9"/>
      <c r="V607" s="9"/>
      <c r="W607" s="9"/>
      <c r="X607" s="9"/>
      <c r="Y607" s="9"/>
      <c r="Z607" s="9"/>
      <c r="AA607" s="9"/>
      <c r="AB607" s="9"/>
      <c r="AC607" s="9"/>
      <c r="AD607" s="9"/>
      <c r="AE607" s="9"/>
      <c r="AF607" s="9"/>
      <c r="AG607" s="9"/>
      <c r="AH607" s="9"/>
      <c r="AI607" s="1"/>
      <c r="AJ607" s="1"/>
      <c r="AK607" s="1"/>
    </row>
    <row r="608" spans="1:37" ht="12.75">
      <c r="A608" s="9"/>
      <c r="B608" s="9"/>
      <c r="C608" s="9"/>
      <c r="D608" s="9"/>
      <c r="E608" s="9"/>
      <c r="F608" s="9"/>
      <c r="G608" s="9"/>
      <c r="H608" s="3"/>
      <c r="I608" s="9"/>
      <c r="J608" s="9"/>
      <c r="K608" s="9"/>
      <c r="L608" s="9"/>
      <c r="M608" s="9"/>
      <c r="N608" s="9"/>
      <c r="O608" s="9"/>
      <c r="P608" s="9"/>
      <c r="Q608" s="9"/>
      <c r="R608" s="9"/>
      <c r="S608" s="9"/>
      <c r="T608" s="9"/>
      <c r="U608" s="9"/>
      <c r="V608" s="9"/>
      <c r="W608" s="9"/>
      <c r="X608" s="9"/>
      <c r="Y608" s="9"/>
      <c r="Z608" s="9"/>
      <c r="AA608" s="9"/>
      <c r="AB608" s="9"/>
      <c r="AC608" s="9"/>
      <c r="AD608" s="9"/>
      <c r="AE608" s="9"/>
      <c r="AF608" s="9"/>
      <c r="AG608" s="9"/>
      <c r="AH608" s="9"/>
      <c r="AI608" s="1"/>
      <c r="AJ608" s="1"/>
      <c r="AK608" s="1"/>
    </row>
    <row r="609" spans="1:37" ht="12.75">
      <c r="A609" s="9"/>
      <c r="B609" s="9"/>
      <c r="C609" s="9"/>
      <c r="D609" s="9"/>
      <c r="E609" s="9"/>
      <c r="F609" s="9"/>
      <c r="G609" s="9"/>
      <c r="H609" s="3"/>
      <c r="I609" s="9"/>
      <c r="J609" s="9"/>
      <c r="K609" s="9"/>
      <c r="L609" s="9"/>
      <c r="M609" s="9"/>
      <c r="N609" s="9"/>
      <c r="O609" s="9"/>
      <c r="P609" s="9"/>
      <c r="Q609" s="9"/>
      <c r="R609" s="9"/>
      <c r="S609" s="9"/>
      <c r="T609" s="9"/>
      <c r="U609" s="9"/>
      <c r="V609" s="9"/>
      <c r="W609" s="9"/>
      <c r="X609" s="9"/>
      <c r="Y609" s="9"/>
      <c r="Z609" s="9"/>
      <c r="AA609" s="9"/>
      <c r="AB609" s="9"/>
      <c r="AC609" s="9"/>
      <c r="AD609" s="9"/>
      <c r="AE609" s="9"/>
      <c r="AF609" s="9"/>
      <c r="AG609" s="9"/>
      <c r="AH609" s="9"/>
      <c r="AI609" s="1"/>
      <c r="AJ609" s="1"/>
      <c r="AK609" s="1"/>
    </row>
    <row r="610" spans="1:37" ht="12.75">
      <c r="A610" s="9"/>
      <c r="B610" s="9"/>
      <c r="C610" s="9"/>
      <c r="D610" s="9"/>
      <c r="E610" s="9"/>
      <c r="F610" s="9"/>
      <c r="G610" s="9"/>
      <c r="H610" s="3"/>
      <c r="I610" s="9"/>
      <c r="J610" s="9"/>
      <c r="K610" s="9"/>
      <c r="L610" s="9"/>
      <c r="M610" s="9"/>
      <c r="N610" s="9"/>
      <c r="O610" s="9"/>
      <c r="P610" s="9"/>
      <c r="Q610" s="9"/>
      <c r="R610" s="9"/>
      <c r="S610" s="9"/>
      <c r="T610" s="9"/>
      <c r="U610" s="9"/>
      <c r="V610" s="9"/>
      <c r="W610" s="9"/>
      <c r="X610" s="9"/>
      <c r="Y610" s="9"/>
      <c r="Z610" s="9"/>
      <c r="AA610" s="9"/>
      <c r="AB610" s="9"/>
      <c r="AC610" s="9"/>
      <c r="AD610" s="9"/>
      <c r="AE610" s="9"/>
      <c r="AF610" s="9"/>
      <c r="AG610" s="9"/>
      <c r="AH610" s="9"/>
      <c r="AI610" s="1"/>
      <c r="AJ610" s="1"/>
      <c r="AK610" s="1"/>
    </row>
    <row r="611" spans="1:37" ht="12.75">
      <c r="A611" s="9"/>
      <c r="B611" s="9"/>
      <c r="C611" s="9"/>
      <c r="D611" s="9"/>
      <c r="E611" s="9"/>
      <c r="F611" s="9"/>
      <c r="G611" s="9"/>
      <c r="H611" s="3"/>
      <c r="I611" s="9"/>
      <c r="J611" s="9"/>
      <c r="K611" s="9"/>
      <c r="L611" s="9"/>
      <c r="M611" s="9"/>
      <c r="N611" s="9"/>
      <c r="O611" s="9"/>
      <c r="P611" s="9"/>
      <c r="Q611" s="9"/>
      <c r="R611" s="9"/>
      <c r="S611" s="9"/>
      <c r="T611" s="9"/>
      <c r="U611" s="9"/>
      <c r="V611" s="9"/>
      <c r="W611" s="9"/>
      <c r="X611" s="9"/>
      <c r="Y611" s="9"/>
      <c r="Z611" s="9"/>
      <c r="AA611" s="9"/>
      <c r="AB611" s="9"/>
      <c r="AC611" s="9"/>
      <c r="AD611" s="9"/>
      <c r="AE611" s="9"/>
      <c r="AF611" s="9"/>
      <c r="AG611" s="9"/>
      <c r="AH611" s="9"/>
      <c r="AI611" s="1"/>
      <c r="AJ611" s="1"/>
      <c r="AK611" s="1"/>
    </row>
    <row r="612" spans="1:37" ht="12.75">
      <c r="A612" s="9"/>
      <c r="B612" s="9"/>
      <c r="C612" s="9"/>
      <c r="D612" s="9"/>
      <c r="E612" s="9"/>
      <c r="F612" s="9"/>
      <c r="G612" s="9"/>
      <c r="H612" s="3"/>
      <c r="I612" s="9"/>
      <c r="J612" s="9"/>
      <c r="K612" s="9"/>
      <c r="L612" s="9"/>
      <c r="M612" s="9"/>
      <c r="N612" s="9"/>
      <c r="O612" s="9"/>
      <c r="P612" s="9"/>
      <c r="Q612" s="9"/>
      <c r="R612" s="9"/>
      <c r="S612" s="9"/>
      <c r="T612" s="9"/>
      <c r="U612" s="9"/>
      <c r="V612" s="9"/>
      <c r="W612" s="9"/>
      <c r="X612" s="9"/>
      <c r="Y612" s="9"/>
      <c r="Z612" s="9"/>
      <c r="AA612" s="9"/>
      <c r="AB612" s="9"/>
      <c r="AC612" s="9"/>
      <c r="AD612" s="9"/>
      <c r="AE612" s="9"/>
      <c r="AF612" s="9"/>
      <c r="AG612" s="9"/>
      <c r="AH612" s="9"/>
      <c r="AI612" s="1"/>
      <c r="AJ612" s="1"/>
      <c r="AK612" s="1"/>
    </row>
    <row r="613" spans="1:37" ht="12.75">
      <c r="A613" s="9"/>
      <c r="B613" s="9"/>
      <c r="C613" s="9"/>
      <c r="D613" s="9"/>
      <c r="E613" s="9"/>
      <c r="F613" s="9"/>
      <c r="G613" s="9"/>
      <c r="H613" s="3"/>
      <c r="I613" s="9"/>
      <c r="J613" s="9"/>
      <c r="K613" s="9"/>
      <c r="L613" s="9"/>
      <c r="M613" s="9"/>
      <c r="N613" s="9"/>
      <c r="O613" s="9"/>
      <c r="P613" s="9"/>
      <c r="Q613" s="9"/>
      <c r="R613" s="9"/>
      <c r="S613" s="9"/>
      <c r="T613" s="9"/>
      <c r="U613" s="9"/>
      <c r="V613" s="9"/>
      <c r="W613" s="9"/>
      <c r="X613" s="9"/>
      <c r="Y613" s="9"/>
      <c r="Z613" s="9"/>
      <c r="AA613" s="9"/>
      <c r="AB613" s="9"/>
      <c r="AC613" s="9"/>
      <c r="AD613" s="9"/>
      <c r="AE613" s="9"/>
      <c r="AF613" s="9"/>
      <c r="AG613" s="9"/>
      <c r="AH613" s="9"/>
      <c r="AI613" s="1"/>
      <c r="AJ613" s="1"/>
      <c r="AK613" s="1"/>
    </row>
    <row r="614" spans="1:37" ht="12.75">
      <c r="A614" s="9"/>
      <c r="B614" s="9"/>
      <c r="C614" s="9"/>
      <c r="D614" s="9"/>
      <c r="E614" s="9"/>
      <c r="F614" s="9"/>
      <c r="G614" s="9"/>
      <c r="H614" s="3"/>
      <c r="I614" s="9"/>
      <c r="J614" s="9"/>
      <c r="K614" s="9"/>
      <c r="L614" s="9"/>
      <c r="M614" s="9"/>
      <c r="N614" s="9"/>
      <c r="O614" s="9"/>
      <c r="P614" s="9"/>
      <c r="Q614" s="9"/>
      <c r="R614" s="9"/>
      <c r="S614" s="9"/>
      <c r="T614" s="9"/>
      <c r="U614" s="9"/>
      <c r="V614" s="9"/>
      <c r="W614" s="9"/>
      <c r="X614" s="9"/>
      <c r="Y614" s="9"/>
      <c r="Z614" s="9"/>
      <c r="AA614" s="9"/>
      <c r="AB614" s="9"/>
      <c r="AC614" s="9"/>
      <c r="AD614" s="9"/>
      <c r="AE614" s="9"/>
      <c r="AF614" s="9"/>
      <c r="AG614" s="9"/>
      <c r="AH614" s="9"/>
      <c r="AI614" s="1"/>
      <c r="AJ614" s="1"/>
      <c r="AK614" s="1"/>
    </row>
    <row r="615" spans="1:37" ht="12.75">
      <c r="A615" s="9"/>
      <c r="B615" s="9"/>
      <c r="C615" s="9"/>
      <c r="D615" s="9"/>
      <c r="E615" s="9"/>
      <c r="F615" s="9"/>
      <c r="G615" s="9"/>
      <c r="H615" s="3"/>
      <c r="I615" s="9"/>
      <c r="J615" s="9"/>
      <c r="K615" s="9"/>
      <c r="L615" s="9"/>
      <c r="M615" s="9"/>
      <c r="N615" s="9"/>
      <c r="O615" s="9"/>
      <c r="P615" s="9"/>
      <c r="Q615" s="9"/>
      <c r="R615" s="9"/>
      <c r="S615" s="9"/>
      <c r="T615" s="9"/>
      <c r="U615" s="9"/>
      <c r="V615" s="9"/>
      <c r="W615" s="9"/>
      <c r="X615" s="9"/>
      <c r="Y615" s="9"/>
      <c r="Z615" s="9"/>
      <c r="AA615" s="9"/>
      <c r="AB615" s="9"/>
      <c r="AC615" s="9"/>
      <c r="AD615" s="9"/>
      <c r="AE615" s="9"/>
      <c r="AF615" s="9"/>
      <c r="AG615" s="9"/>
      <c r="AH615" s="9"/>
      <c r="AI615" s="1"/>
      <c r="AJ615" s="1"/>
      <c r="AK615" s="1"/>
    </row>
    <row r="616" spans="1:37" ht="12.75">
      <c r="A616" s="9"/>
      <c r="B616" s="9"/>
      <c r="C616" s="9"/>
      <c r="D616" s="9"/>
      <c r="E616" s="9"/>
      <c r="F616" s="9"/>
      <c r="G616" s="9"/>
      <c r="H616" s="3"/>
      <c r="I616" s="9"/>
      <c r="J616" s="9"/>
      <c r="K616" s="9"/>
      <c r="L616" s="9"/>
      <c r="M616" s="9"/>
      <c r="N616" s="9"/>
      <c r="O616" s="9"/>
      <c r="P616" s="9"/>
      <c r="Q616" s="9"/>
      <c r="R616" s="9"/>
      <c r="S616" s="9"/>
      <c r="T616" s="9"/>
      <c r="U616" s="9"/>
      <c r="V616" s="9"/>
      <c r="W616" s="9"/>
      <c r="X616" s="9"/>
      <c r="Y616" s="9"/>
      <c r="Z616" s="9"/>
      <c r="AA616" s="9"/>
      <c r="AB616" s="9"/>
      <c r="AC616" s="9"/>
      <c r="AD616" s="9"/>
      <c r="AE616" s="9"/>
      <c r="AF616" s="9"/>
      <c r="AG616" s="9"/>
      <c r="AH616" s="9"/>
      <c r="AI616" s="1"/>
      <c r="AJ616" s="1"/>
      <c r="AK616" s="1"/>
    </row>
    <row r="617" spans="1:37" ht="12.75">
      <c r="A617" s="9"/>
      <c r="B617" s="9"/>
      <c r="C617" s="9"/>
      <c r="D617" s="9"/>
      <c r="E617" s="9"/>
      <c r="F617" s="9"/>
      <c r="G617" s="9"/>
      <c r="H617" s="3"/>
      <c r="I617" s="9"/>
      <c r="J617" s="9"/>
      <c r="K617" s="9"/>
      <c r="L617" s="9"/>
      <c r="M617" s="9"/>
      <c r="N617" s="9"/>
      <c r="O617" s="9"/>
      <c r="P617" s="9"/>
      <c r="Q617" s="9"/>
      <c r="R617" s="9"/>
      <c r="S617" s="9"/>
      <c r="T617" s="9"/>
      <c r="U617" s="9"/>
      <c r="V617" s="9"/>
      <c r="W617" s="9"/>
      <c r="X617" s="9"/>
      <c r="Y617" s="9"/>
      <c r="Z617" s="9"/>
      <c r="AA617" s="9"/>
      <c r="AB617" s="9"/>
      <c r="AC617" s="9"/>
      <c r="AD617" s="9"/>
      <c r="AE617" s="9"/>
      <c r="AF617" s="9"/>
      <c r="AG617" s="9"/>
      <c r="AH617" s="9"/>
      <c r="AI617" s="1"/>
      <c r="AJ617" s="1"/>
      <c r="AK617" s="1"/>
    </row>
    <row r="618" spans="1:37" ht="12.75">
      <c r="A618" s="9"/>
      <c r="B618" s="9"/>
      <c r="C618" s="9"/>
      <c r="D618" s="9"/>
      <c r="E618" s="9"/>
      <c r="F618" s="9"/>
      <c r="G618" s="9"/>
      <c r="H618" s="3"/>
      <c r="I618" s="9"/>
      <c r="J618" s="9"/>
      <c r="K618" s="9"/>
      <c r="L618" s="9"/>
      <c r="M618" s="9"/>
      <c r="N618" s="9"/>
      <c r="O618" s="9"/>
      <c r="P618" s="9"/>
      <c r="Q618" s="9"/>
      <c r="R618" s="9"/>
      <c r="S618" s="9"/>
      <c r="T618" s="9"/>
      <c r="U618" s="9"/>
      <c r="V618" s="9"/>
      <c r="W618" s="9"/>
      <c r="X618" s="9"/>
      <c r="Y618" s="9"/>
      <c r="Z618" s="9"/>
      <c r="AA618" s="9"/>
      <c r="AB618" s="9"/>
      <c r="AC618" s="9"/>
      <c r="AD618" s="9"/>
      <c r="AE618" s="9"/>
      <c r="AF618" s="9"/>
      <c r="AG618" s="9"/>
      <c r="AH618" s="9"/>
      <c r="AI618" s="1"/>
      <c r="AJ618" s="1"/>
      <c r="AK618" s="1"/>
    </row>
    <row r="619" spans="1:37" ht="12.75">
      <c r="A619" s="9"/>
      <c r="B619" s="9"/>
      <c r="C619" s="9"/>
      <c r="D619" s="9"/>
      <c r="E619" s="9"/>
      <c r="F619" s="9"/>
      <c r="G619" s="9"/>
      <c r="H619" s="3"/>
      <c r="I619" s="9"/>
      <c r="J619" s="9"/>
      <c r="K619" s="9"/>
      <c r="L619" s="9"/>
      <c r="M619" s="9"/>
      <c r="N619" s="9"/>
      <c r="O619" s="9"/>
      <c r="P619" s="9"/>
      <c r="Q619" s="9"/>
      <c r="R619" s="9"/>
      <c r="S619" s="9"/>
      <c r="T619" s="9"/>
      <c r="U619" s="9"/>
      <c r="V619" s="9"/>
      <c r="W619" s="9"/>
      <c r="X619" s="9"/>
      <c r="Y619" s="9"/>
      <c r="Z619" s="9"/>
      <c r="AA619" s="9"/>
      <c r="AB619" s="9"/>
      <c r="AC619" s="9"/>
      <c r="AD619" s="9"/>
      <c r="AE619" s="9"/>
      <c r="AF619" s="9"/>
      <c r="AG619" s="9"/>
      <c r="AH619" s="9"/>
      <c r="AI619" s="1"/>
      <c r="AJ619" s="1"/>
      <c r="AK619" s="1"/>
    </row>
    <row r="620" spans="1:37" ht="12.75">
      <c r="A620" s="9"/>
      <c r="B620" s="9"/>
      <c r="C620" s="9"/>
      <c r="D620" s="9"/>
      <c r="E620" s="9"/>
      <c r="F620" s="9"/>
      <c r="G620" s="9"/>
      <c r="H620" s="3"/>
      <c r="I620" s="9"/>
      <c r="J620" s="9"/>
      <c r="K620" s="9"/>
      <c r="L620" s="9"/>
      <c r="M620" s="9"/>
      <c r="N620" s="9"/>
      <c r="O620" s="9"/>
      <c r="P620" s="9"/>
      <c r="Q620" s="9"/>
      <c r="R620" s="9"/>
      <c r="S620" s="9"/>
      <c r="T620" s="9"/>
      <c r="U620" s="9"/>
      <c r="V620" s="9"/>
      <c r="W620" s="9"/>
      <c r="X620" s="9"/>
      <c r="Y620" s="9"/>
      <c r="Z620" s="9"/>
      <c r="AA620" s="9"/>
      <c r="AB620" s="9"/>
      <c r="AC620" s="9"/>
      <c r="AD620" s="9"/>
      <c r="AE620" s="9"/>
      <c r="AF620" s="9"/>
      <c r="AG620" s="9"/>
      <c r="AH620" s="9"/>
      <c r="AI620" s="1"/>
      <c r="AJ620" s="1"/>
      <c r="AK620" s="1"/>
    </row>
    <row r="621" spans="1:37" ht="12.75">
      <c r="A621" s="9"/>
      <c r="B621" s="9"/>
      <c r="C621" s="9"/>
      <c r="D621" s="9"/>
      <c r="E621" s="9"/>
      <c r="F621" s="9"/>
      <c r="G621" s="9"/>
      <c r="H621" s="3"/>
      <c r="I621" s="9"/>
      <c r="J621" s="9"/>
      <c r="K621" s="9"/>
      <c r="L621" s="9"/>
      <c r="M621" s="9"/>
      <c r="N621" s="9"/>
      <c r="O621" s="9"/>
      <c r="P621" s="9"/>
      <c r="Q621" s="9"/>
      <c r="R621" s="9"/>
      <c r="S621" s="9"/>
      <c r="T621" s="9"/>
      <c r="U621" s="9"/>
      <c r="V621" s="9"/>
      <c r="W621" s="9"/>
      <c r="X621" s="9"/>
      <c r="Y621" s="9"/>
      <c r="Z621" s="9"/>
      <c r="AA621" s="9"/>
      <c r="AB621" s="9"/>
      <c r="AC621" s="9"/>
      <c r="AD621" s="9"/>
      <c r="AE621" s="9"/>
      <c r="AF621" s="9"/>
      <c r="AG621" s="9"/>
      <c r="AH621" s="9"/>
      <c r="AI621" s="1"/>
      <c r="AJ621" s="1"/>
      <c r="AK621" s="1"/>
    </row>
    <row r="622" spans="1:37" ht="12.75">
      <c r="A622" s="9"/>
      <c r="B622" s="9"/>
      <c r="C622" s="9"/>
      <c r="D622" s="9"/>
      <c r="E622" s="9"/>
      <c r="F622" s="9"/>
      <c r="G622" s="9"/>
      <c r="H622" s="3"/>
      <c r="I622" s="9"/>
      <c r="J622" s="9"/>
      <c r="K622" s="9"/>
      <c r="L622" s="9"/>
      <c r="M622" s="9"/>
      <c r="N622" s="9"/>
      <c r="O622" s="9"/>
      <c r="P622" s="9"/>
      <c r="Q622" s="9"/>
      <c r="R622" s="9"/>
      <c r="S622" s="9"/>
      <c r="T622" s="9"/>
      <c r="U622" s="9"/>
      <c r="V622" s="9"/>
      <c r="W622" s="9"/>
      <c r="X622" s="9"/>
      <c r="Y622" s="9"/>
      <c r="Z622" s="9"/>
      <c r="AA622" s="9"/>
      <c r="AB622" s="9"/>
      <c r="AC622" s="9"/>
      <c r="AD622" s="9"/>
      <c r="AE622" s="9"/>
      <c r="AF622" s="9"/>
      <c r="AG622" s="9"/>
      <c r="AH622" s="9"/>
      <c r="AI622" s="1"/>
      <c r="AJ622" s="1"/>
      <c r="AK622" s="1"/>
    </row>
    <row r="623" spans="1:37" ht="12.75">
      <c r="A623" s="9"/>
      <c r="B623" s="9"/>
      <c r="C623" s="9"/>
      <c r="D623" s="9"/>
      <c r="E623" s="9"/>
      <c r="F623" s="9"/>
      <c r="G623" s="9"/>
      <c r="H623" s="3"/>
      <c r="I623" s="9"/>
      <c r="J623" s="9"/>
      <c r="K623" s="9"/>
      <c r="L623" s="9"/>
      <c r="M623" s="9"/>
      <c r="N623" s="9"/>
      <c r="O623" s="9"/>
      <c r="P623" s="9"/>
      <c r="Q623" s="9"/>
      <c r="R623" s="9"/>
      <c r="S623" s="9"/>
      <c r="T623" s="9"/>
      <c r="U623" s="9"/>
      <c r="V623" s="9"/>
      <c r="W623" s="9"/>
      <c r="X623" s="9"/>
      <c r="Y623" s="9"/>
      <c r="Z623" s="9"/>
      <c r="AA623" s="9"/>
      <c r="AB623" s="9"/>
      <c r="AC623" s="9"/>
      <c r="AD623" s="9"/>
      <c r="AE623" s="9"/>
      <c r="AF623" s="9"/>
      <c r="AG623" s="9"/>
      <c r="AH623" s="9"/>
      <c r="AI623" s="1"/>
      <c r="AJ623" s="1"/>
      <c r="AK623" s="1"/>
    </row>
    <row r="624" spans="1:37" ht="12.75">
      <c r="A624" s="9"/>
      <c r="B624" s="9"/>
      <c r="C624" s="9"/>
      <c r="D624" s="9"/>
      <c r="E624" s="9"/>
      <c r="F624" s="9"/>
      <c r="G624" s="9"/>
      <c r="H624" s="3"/>
      <c r="I624" s="9"/>
      <c r="J624" s="9"/>
      <c r="K624" s="9"/>
      <c r="L624" s="9"/>
      <c r="M624" s="9"/>
      <c r="N624" s="9"/>
      <c r="O624" s="9"/>
      <c r="P624" s="9"/>
      <c r="Q624" s="9"/>
      <c r="R624" s="9"/>
      <c r="S624" s="9"/>
      <c r="T624" s="9"/>
      <c r="U624" s="9"/>
      <c r="V624" s="9"/>
      <c r="W624" s="9"/>
      <c r="X624" s="9"/>
      <c r="Y624" s="9"/>
      <c r="Z624" s="9"/>
      <c r="AA624" s="9"/>
      <c r="AB624" s="9"/>
      <c r="AC624" s="9"/>
      <c r="AD624" s="9"/>
      <c r="AE624" s="9"/>
      <c r="AF624" s="9"/>
      <c r="AG624" s="9"/>
      <c r="AH624" s="9"/>
      <c r="AI624" s="1"/>
      <c r="AJ624" s="1"/>
      <c r="AK624" s="1"/>
    </row>
    <row r="625" spans="1:37" ht="12.75">
      <c r="A625" s="9"/>
      <c r="B625" s="9"/>
      <c r="C625" s="9"/>
      <c r="D625" s="9"/>
      <c r="E625" s="9"/>
      <c r="F625" s="9"/>
      <c r="G625" s="9"/>
      <c r="H625" s="3"/>
      <c r="I625" s="9"/>
      <c r="J625" s="9"/>
      <c r="K625" s="9"/>
      <c r="L625" s="9"/>
      <c r="M625" s="9"/>
      <c r="N625" s="9"/>
      <c r="O625" s="9"/>
      <c r="P625" s="9"/>
      <c r="Q625" s="9"/>
      <c r="R625" s="9"/>
      <c r="S625" s="9"/>
      <c r="T625" s="9"/>
      <c r="U625" s="9"/>
      <c r="V625" s="9"/>
      <c r="W625" s="9"/>
      <c r="X625" s="9"/>
      <c r="Y625" s="9"/>
      <c r="Z625" s="9"/>
      <c r="AA625" s="9"/>
      <c r="AB625" s="9"/>
      <c r="AC625" s="9"/>
      <c r="AD625" s="9"/>
      <c r="AE625" s="9"/>
      <c r="AF625" s="9"/>
      <c r="AG625" s="9"/>
      <c r="AH625" s="9"/>
      <c r="AI625" s="1"/>
      <c r="AJ625" s="1"/>
      <c r="AK625" s="1"/>
    </row>
    <row r="626" spans="1:37" ht="12.75">
      <c r="A626" s="9"/>
      <c r="B626" s="9"/>
      <c r="C626" s="9"/>
      <c r="D626" s="9"/>
      <c r="E626" s="9"/>
      <c r="F626" s="9"/>
      <c r="G626" s="9"/>
      <c r="H626" s="3"/>
      <c r="I626" s="9"/>
      <c r="J626" s="9"/>
      <c r="K626" s="9"/>
      <c r="L626" s="9"/>
      <c r="M626" s="9"/>
      <c r="N626" s="9"/>
      <c r="O626" s="9"/>
      <c r="P626" s="9"/>
      <c r="Q626" s="9"/>
      <c r="R626" s="9"/>
      <c r="S626" s="9"/>
      <c r="T626" s="9"/>
      <c r="U626" s="9"/>
      <c r="V626" s="9"/>
      <c r="W626" s="9"/>
      <c r="X626" s="9"/>
      <c r="Y626" s="9"/>
      <c r="Z626" s="9"/>
      <c r="AA626" s="9"/>
      <c r="AB626" s="9"/>
      <c r="AC626" s="9"/>
      <c r="AD626" s="9"/>
      <c r="AE626" s="9"/>
      <c r="AF626" s="9"/>
      <c r="AG626" s="9"/>
      <c r="AH626" s="9"/>
      <c r="AI626" s="1"/>
      <c r="AJ626" s="1"/>
      <c r="AK626" s="1"/>
    </row>
    <row r="627" spans="1:37" ht="12.75">
      <c r="A627" s="9"/>
      <c r="B627" s="9"/>
      <c r="C627" s="9"/>
      <c r="D627" s="9"/>
      <c r="E627" s="9"/>
      <c r="F627" s="9"/>
      <c r="G627" s="9"/>
      <c r="H627" s="3"/>
      <c r="I627" s="9"/>
      <c r="J627" s="9"/>
      <c r="K627" s="9"/>
      <c r="L627" s="9"/>
      <c r="M627" s="9"/>
      <c r="N627" s="9"/>
      <c r="O627" s="9"/>
      <c r="P627" s="9"/>
      <c r="Q627" s="9"/>
      <c r="R627" s="9"/>
      <c r="S627" s="9"/>
      <c r="T627" s="9"/>
      <c r="U627" s="9"/>
      <c r="V627" s="9"/>
      <c r="W627" s="9"/>
      <c r="X627" s="9"/>
      <c r="Y627" s="9"/>
      <c r="Z627" s="9"/>
      <c r="AA627" s="9"/>
      <c r="AB627" s="9"/>
      <c r="AC627" s="9"/>
      <c r="AD627" s="9"/>
      <c r="AE627" s="9"/>
      <c r="AF627" s="9"/>
      <c r="AG627" s="9"/>
      <c r="AH627" s="9"/>
      <c r="AI627" s="1"/>
      <c r="AJ627" s="1"/>
      <c r="AK627" s="1"/>
    </row>
    <row r="628" spans="1:37" ht="12.75">
      <c r="A628" s="9"/>
      <c r="B628" s="9"/>
      <c r="C628" s="9"/>
      <c r="D628" s="9"/>
      <c r="E628" s="9"/>
      <c r="F628" s="9"/>
      <c r="G628" s="9"/>
      <c r="H628" s="3"/>
      <c r="I628" s="9"/>
      <c r="J628" s="9"/>
      <c r="K628" s="9"/>
      <c r="L628" s="9"/>
      <c r="M628" s="9"/>
      <c r="N628" s="9"/>
      <c r="O628" s="9"/>
      <c r="P628" s="9"/>
      <c r="Q628" s="9"/>
      <c r="R628" s="9"/>
      <c r="S628" s="9"/>
      <c r="T628" s="9"/>
      <c r="U628" s="9"/>
      <c r="V628" s="9"/>
      <c r="W628" s="9"/>
      <c r="X628" s="9"/>
      <c r="Y628" s="9"/>
      <c r="Z628" s="9"/>
      <c r="AA628" s="9"/>
      <c r="AB628" s="9"/>
      <c r="AC628" s="9"/>
      <c r="AD628" s="9"/>
      <c r="AE628" s="9"/>
      <c r="AF628" s="9"/>
      <c r="AG628" s="9"/>
      <c r="AH628" s="9"/>
      <c r="AI628" s="1"/>
      <c r="AJ628" s="1"/>
      <c r="AK628" s="1"/>
    </row>
    <row r="629" spans="1:37" ht="12.75">
      <c r="A629" s="9"/>
      <c r="B629" s="9"/>
      <c r="C629" s="9"/>
      <c r="D629" s="9"/>
      <c r="E629" s="9"/>
      <c r="F629" s="9"/>
      <c r="G629" s="9"/>
      <c r="H629" s="3"/>
      <c r="I629" s="9"/>
      <c r="J629" s="9"/>
      <c r="K629" s="9"/>
      <c r="L629" s="9"/>
      <c r="M629" s="9"/>
      <c r="N629" s="9"/>
      <c r="O629" s="9"/>
      <c r="P629" s="9"/>
      <c r="Q629" s="9"/>
      <c r="R629" s="9"/>
      <c r="S629" s="9"/>
      <c r="T629" s="9"/>
      <c r="U629" s="9"/>
      <c r="V629" s="9"/>
      <c r="W629" s="9"/>
      <c r="X629" s="9"/>
      <c r="Y629" s="9"/>
      <c r="Z629" s="9"/>
      <c r="AA629" s="9"/>
      <c r="AB629" s="9"/>
      <c r="AC629" s="9"/>
      <c r="AD629" s="9"/>
      <c r="AE629" s="9"/>
      <c r="AF629" s="9"/>
      <c r="AG629" s="9"/>
      <c r="AH629" s="9"/>
      <c r="AI629" s="1"/>
      <c r="AJ629" s="1"/>
      <c r="AK629" s="1"/>
    </row>
    <row r="630" spans="1:37" ht="12.75">
      <c r="A630" s="9"/>
      <c r="B630" s="9"/>
      <c r="C630" s="9"/>
      <c r="D630" s="9"/>
      <c r="E630" s="9"/>
      <c r="F630" s="9"/>
      <c r="G630" s="9"/>
      <c r="H630" s="3"/>
      <c r="I630" s="9"/>
      <c r="J630" s="9"/>
      <c r="K630" s="9"/>
      <c r="L630" s="9"/>
      <c r="M630" s="9"/>
      <c r="N630" s="9"/>
      <c r="O630" s="9"/>
      <c r="P630" s="9"/>
      <c r="Q630" s="9"/>
      <c r="R630" s="9"/>
      <c r="S630" s="9"/>
      <c r="T630" s="9"/>
      <c r="U630" s="9"/>
      <c r="V630" s="9"/>
      <c r="W630" s="9"/>
      <c r="X630" s="9"/>
      <c r="Y630" s="9"/>
      <c r="Z630" s="9"/>
      <c r="AA630" s="9"/>
      <c r="AB630" s="9"/>
      <c r="AC630" s="9"/>
      <c r="AD630" s="9"/>
      <c r="AE630" s="9"/>
      <c r="AF630" s="9"/>
      <c r="AG630" s="9"/>
      <c r="AH630" s="9"/>
      <c r="AI630" s="1"/>
      <c r="AJ630" s="1"/>
      <c r="AK630" s="1"/>
    </row>
    <row r="631" spans="1:37" ht="12.75">
      <c r="A631" s="9"/>
      <c r="B631" s="9"/>
      <c r="C631" s="9"/>
      <c r="D631" s="9"/>
      <c r="E631" s="9"/>
      <c r="F631" s="9"/>
      <c r="G631" s="9"/>
      <c r="H631" s="3"/>
      <c r="I631" s="9"/>
      <c r="J631" s="9"/>
      <c r="K631" s="9"/>
      <c r="L631" s="9"/>
      <c r="M631" s="9"/>
      <c r="N631" s="9"/>
      <c r="O631" s="9"/>
      <c r="P631" s="9"/>
      <c r="Q631" s="9"/>
      <c r="R631" s="9"/>
      <c r="S631" s="9"/>
      <c r="T631" s="9"/>
      <c r="U631" s="9"/>
      <c r="V631" s="9"/>
      <c r="W631" s="9"/>
      <c r="X631" s="9"/>
      <c r="Y631" s="9"/>
      <c r="Z631" s="9"/>
      <c r="AA631" s="9"/>
      <c r="AB631" s="9"/>
      <c r="AC631" s="9"/>
      <c r="AD631" s="9"/>
      <c r="AE631" s="9"/>
      <c r="AF631" s="9"/>
      <c r="AG631" s="9"/>
      <c r="AH631" s="9"/>
      <c r="AI631" s="1"/>
      <c r="AJ631" s="1"/>
      <c r="AK631" s="1"/>
    </row>
    <row r="632" spans="1:37" ht="12.75">
      <c r="A632" s="9"/>
      <c r="B632" s="9"/>
      <c r="C632" s="9"/>
      <c r="D632" s="9"/>
      <c r="E632" s="9"/>
      <c r="F632" s="9"/>
      <c r="G632" s="9"/>
      <c r="H632" s="3"/>
      <c r="I632" s="9"/>
      <c r="J632" s="9"/>
      <c r="K632" s="9"/>
      <c r="L632" s="9"/>
      <c r="M632" s="9"/>
      <c r="N632" s="9"/>
      <c r="O632" s="9"/>
      <c r="P632" s="9"/>
      <c r="Q632" s="9"/>
      <c r="R632" s="9"/>
      <c r="S632" s="9"/>
      <c r="T632" s="9"/>
      <c r="U632" s="9"/>
      <c r="V632" s="9"/>
      <c r="W632" s="9"/>
      <c r="X632" s="9"/>
      <c r="Y632" s="9"/>
      <c r="Z632" s="9"/>
      <c r="AA632" s="9"/>
      <c r="AB632" s="9"/>
      <c r="AC632" s="9"/>
      <c r="AD632" s="9"/>
      <c r="AE632" s="9"/>
      <c r="AF632" s="9"/>
      <c r="AG632" s="9"/>
      <c r="AH632" s="9"/>
      <c r="AI632" s="1"/>
      <c r="AJ632" s="1"/>
      <c r="AK632" s="1"/>
    </row>
    <row r="633" spans="1:37" ht="12.75">
      <c r="A633" s="9"/>
      <c r="B633" s="9"/>
      <c r="C633" s="9"/>
      <c r="D633" s="9"/>
      <c r="E633" s="9"/>
      <c r="F633" s="9"/>
      <c r="G633" s="9"/>
      <c r="H633" s="3"/>
      <c r="I633" s="9"/>
      <c r="J633" s="9"/>
      <c r="K633" s="9"/>
      <c r="L633" s="9"/>
      <c r="M633" s="9"/>
      <c r="N633" s="9"/>
      <c r="O633" s="9"/>
      <c r="P633" s="9"/>
      <c r="Q633" s="9"/>
      <c r="R633" s="9"/>
      <c r="S633" s="9"/>
      <c r="T633" s="9"/>
      <c r="U633" s="9"/>
      <c r="V633" s="9"/>
      <c r="W633" s="9"/>
      <c r="X633" s="9"/>
      <c r="Y633" s="9"/>
      <c r="Z633" s="9"/>
      <c r="AA633" s="9"/>
      <c r="AB633" s="9"/>
      <c r="AC633" s="9"/>
      <c r="AD633" s="9"/>
      <c r="AE633" s="9"/>
      <c r="AF633" s="9"/>
      <c r="AG633" s="9"/>
      <c r="AH633" s="9"/>
      <c r="AI633" s="1"/>
      <c r="AJ633" s="1"/>
      <c r="AK633" s="1"/>
    </row>
    <row r="634" spans="1:37" ht="12.75">
      <c r="A634" s="9"/>
      <c r="B634" s="9"/>
      <c r="C634" s="9"/>
      <c r="D634" s="9"/>
      <c r="E634" s="9"/>
      <c r="F634" s="9"/>
      <c r="G634" s="9"/>
      <c r="H634" s="3"/>
      <c r="I634" s="9"/>
      <c r="J634" s="9"/>
      <c r="K634" s="9"/>
      <c r="L634" s="9"/>
      <c r="M634" s="9"/>
      <c r="N634" s="9"/>
      <c r="O634" s="9"/>
      <c r="P634" s="9"/>
      <c r="Q634" s="9"/>
      <c r="R634" s="9"/>
      <c r="S634" s="9"/>
      <c r="T634" s="9"/>
      <c r="U634" s="9"/>
      <c r="V634" s="9"/>
      <c r="W634" s="9"/>
      <c r="X634" s="9"/>
      <c r="Y634" s="9"/>
      <c r="Z634" s="9"/>
      <c r="AA634" s="9"/>
      <c r="AB634" s="9"/>
      <c r="AC634" s="9"/>
      <c r="AD634" s="9"/>
      <c r="AE634" s="9"/>
      <c r="AF634" s="9"/>
      <c r="AG634" s="9"/>
      <c r="AH634" s="9"/>
      <c r="AI634" s="1"/>
      <c r="AJ634" s="1"/>
      <c r="AK634" s="1"/>
    </row>
    <row r="635" spans="1:37" ht="12.75">
      <c r="A635" s="9"/>
      <c r="B635" s="9"/>
      <c r="C635" s="9"/>
      <c r="D635" s="9"/>
      <c r="E635" s="9"/>
      <c r="F635" s="9"/>
      <c r="G635" s="9"/>
      <c r="H635" s="3"/>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c r="AI635" s="1"/>
      <c r="AJ635" s="1"/>
      <c r="AK635" s="1"/>
    </row>
    <row r="636" spans="1:37" ht="12.75">
      <c r="A636" s="9"/>
      <c r="B636" s="9"/>
      <c r="C636" s="9"/>
      <c r="D636" s="9"/>
      <c r="E636" s="9"/>
      <c r="F636" s="9"/>
      <c r="G636" s="9"/>
      <c r="H636" s="3"/>
      <c r="I636" s="9"/>
      <c r="J636" s="9"/>
      <c r="K636" s="9"/>
      <c r="L636" s="9"/>
      <c r="M636" s="9"/>
      <c r="N636" s="9"/>
      <c r="O636" s="9"/>
      <c r="P636" s="9"/>
      <c r="Q636" s="9"/>
      <c r="R636" s="9"/>
      <c r="S636" s="9"/>
      <c r="T636" s="9"/>
      <c r="U636" s="9"/>
      <c r="V636" s="9"/>
      <c r="W636" s="9"/>
      <c r="X636" s="9"/>
      <c r="Y636" s="9"/>
      <c r="Z636" s="9"/>
      <c r="AA636" s="9"/>
      <c r="AB636" s="9"/>
      <c r="AC636" s="9"/>
      <c r="AD636" s="9"/>
      <c r="AE636" s="9"/>
      <c r="AF636" s="9"/>
      <c r="AG636" s="9"/>
      <c r="AH636" s="9"/>
      <c r="AI636" s="1"/>
      <c r="AJ636" s="1"/>
      <c r="AK636" s="1"/>
    </row>
    <row r="637" spans="1:37" ht="12.75">
      <c r="A637" s="9"/>
      <c r="B637" s="9"/>
      <c r="C637" s="9"/>
      <c r="D637" s="9"/>
      <c r="E637" s="9"/>
      <c r="F637" s="9"/>
      <c r="G637" s="9"/>
      <c r="H637" s="3"/>
      <c r="I637" s="9"/>
      <c r="J637" s="9"/>
      <c r="K637" s="9"/>
      <c r="L637" s="9"/>
      <c r="M637" s="9"/>
      <c r="N637" s="9"/>
      <c r="O637" s="9"/>
      <c r="P637" s="9"/>
      <c r="Q637" s="9"/>
      <c r="R637" s="9"/>
      <c r="S637" s="9"/>
      <c r="T637" s="9"/>
      <c r="U637" s="9"/>
      <c r="V637" s="9"/>
      <c r="W637" s="9"/>
      <c r="X637" s="9"/>
      <c r="Y637" s="9"/>
      <c r="Z637" s="9"/>
      <c r="AA637" s="9"/>
      <c r="AB637" s="9"/>
      <c r="AC637" s="9"/>
      <c r="AD637" s="9"/>
      <c r="AE637" s="9"/>
      <c r="AF637" s="9"/>
      <c r="AG637" s="9"/>
      <c r="AH637" s="9"/>
      <c r="AI637" s="1"/>
      <c r="AJ637" s="1"/>
      <c r="AK637" s="1"/>
    </row>
    <row r="638" spans="1:37" ht="12.75">
      <c r="A638" s="9"/>
      <c r="B638" s="9"/>
      <c r="C638" s="9"/>
      <c r="D638" s="9"/>
      <c r="E638" s="9"/>
      <c r="F638" s="9"/>
      <c r="G638" s="9"/>
      <c r="H638" s="3"/>
      <c r="I638" s="9"/>
      <c r="J638" s="9"/>
      <c r="K638" s="9"/>
      <c r="L638" s="9"/>
      <c r="M638" s="9"/>
      <c r="N638" s="9"/>
      <c r="O638" s="9"/>
      <c r="P638" s="9"/>
      <c r="Q638" s="9"/>
      <c r="R638" s="9"/>
      <c r="S638" s="9"/>
      <c r="T638" s="9"/>
      <c r="U638" s="9"/>
      <c r="V638" s="9"/>
      <c r="W638" s="9"/>
      <c r="X638" s="9"/>
      <c r="Y638" s="9"/>
      <c r="Z638" s="9"/>
      <c r="AA638" s="9"/>
      <c r="AB638" s="9"/>
      <c r="AC638" s="9"/>
      <c r="AD638" s="9"/>
      <c r="AE638" s="9"/>
      <c r="AF638" s="9"/>
      <c r="AG638" s="9"/>
      <c r="AH638" s="9"/>
      <c r="AI638" s="1"/>
      <c r="AJ638" s="1"/>
      <c r="AK638" s="1"/>
    </row>
    <row r="639" spans="1:37" ht="12.75">
      <c r="A639" s="9"/>
      <c r="B639" s="9"/>
      <c r="C639" s="9"/>
      <c r="D639" s="9"/>
      <c r="E639" s="9"/>
      <c r="F639" s="9"/>
      <c r="G639" s="9"/>
      <c r="H639" s="3"/>
      <c r="I639" s="9"/>
      <c r="J639" s="9"/>
      <c r="K639" s="9"/>
      <c r="L639" s="9"/>
      <c r="M639" s="9"/>
      <c r="N639" s="9"/>
      <c r="O639" s="9"/>
      <c r="P639" s="9"/>
      <c r="Q639" s="9"/>
      <c r="R639" s="9"/>
      <c r="S639" s="9"/>
      <c r="T639" s="9"/>
      <c r="U639" s="9"/>
      <c r="V639" s="9"/>
      <c r="W639" s="9"/>
      <c r="X639" s="9"/>
      <c r="Y639" s="9"/>
      <c r="Z639" s="9"/>
      <c r="AA639" s="9"/>
      <c r="AB639" s="9"/>
      <c r="AC639" s="9"/>
      <c r="AD639" s="9"/>
      <c r="AE639" s="9"/>
      <c r="AF639" s="9"/>
      <c r="AG639" s="9"/>
      <c r="AH639" s="9"/>
      <c r="AI639" s="1"/>
      <c r="AJ639" s="1"/>
      <c r="AK639" s="1"/>
    </row>
    <row r="640" spans="1:37" ht="12.75">
      <c r="A640" s="9"/>
      <c r="B640" s="9"/>
      <c r="C640" s="9"/>
      <c r="D640" s="9"/>
      <c r="E640" s="9"/>
      <c r="F640" s="9"/>
      <c r="G640" s="9"/>
      <c r="H640" s="3"/>
      <c r="I640" s="9"/>
      <c r="J640" s="9"/>
      <c r="K640" s="9"/>
      <c r="L640" s="9"/>
      <c r="M640" s="9"/>
      <c r="N640" s="9"/>
      <c r="O640" s="9"/>
      <c r="P640" s="9"/>
      <c r="Q640" s="9"/>
      <c r="R640" s="9"/>
      <c r="S640" s="9"/>
      <c r="T640" s="9"/>
      <c r="U640" s="9"/>
      <c r="V640" s="9"/>
      <c r="W640" s="9"/>
      <c r="X640" s="9"/>
      <c r="Y640" s="9"/>
      <c r="Z640" s="9"/>
      <c r="AA640" s="9"/>
      <c r="AB640" s="9"/>
      <c r="AC640" s="9"/>
      <c r="AD640" s="9"/>
      <c r="AE640" s="9"/>
      <c r="AF640" s="9"/>
      <c r="AG640" s="9"/>
      <c r="AH640" s="9"/>
      <c r="AI640" s="1"/>
      <c r="AJ640" s="1"/>
      <c r="AK640" s="1"/>
    </row>
    <row r="641" spans="1:37" ht="12.75">
      <c r="A641" s="9"/>
      <c r="B641" s="9"/>
      <c r="C641" s="9"/>
      <c r="D641" s="9"/>
      <c r="E641" s="9"/>
      <c r="F641" s="9"/>
      <c r="G641" s="9"/>
      <c r="H641" s="3"/>
      <c r="I641" s="9"/>
      <c r="J641" s="9"/>
      <c r="K641" s="9"/>
      <c r="L641" s="9"/>
      <c r="M641" s="9"/>
      <c r="N641" s="9"/>
      <c r="O641" s="9"/>
      <c r="P641" s="9"/>
      <c r="Q641" s="9"/>
      <c r="R641" s="9"/>
      <c r="S641" s="9"/>
      <c r="T641" s="9"/>
      <c r="U641" s="9"/>
      <c r="V641" s="9"/>
      <c r="W641" s="9"/>
      <c r="X641" s="9"/>
      <c r="Y641" s="9"/>
      <c r="Z641" s="9"/>
      <c r="AA641" s="9"/>
      <c r="AB641" s="9"/>
      <c r="AC641" s="9"/>
      <c r="AD641" s="9"/>
      <c r="AE641" s="9"/>
      <c r="AF641" s="9"/>
      <c r="AG641" s="9"/>
      <c r="AH641" s="9"/>
      <c r="AI641" s="1"/>
      <c r="AJ641" s="1"/>
      <c r="AK641" s="1"/>
    </row>
    <row r="642" spans="1:37" ht="12.75">
      <c r="A642" s="9"/>
      <c r="B642" s="9"/>
      <c r="C642" s="9"/>
      <c r="D642" s="9"/>
      <c r="E642" s="9"/>
      <c r="F642" s="9"/>
      <c r="G642" s="9"/>
      <c r="H642" s="3"/>
      <c r="I642" s="9"/>
      <c r="J642" s="9"/>
      <c r="K642" s="9"/>
      <c r="L642" s="9"/>
      <c r="M642" s="9"/>
      <c r="N642" s="9"/>
      <c r="O642" s="9"/>
      <c r="P642" s="9"/>
      <c r="Q642" s="9"/>
      <c r="R642" s="9"/>
      <c r="S642" s="9"/>
      <c r="T642" s="9"/>
      <c r="U642" s="9"/>
      <c r="V642" s="9"/>
      <c r="W642" s="9"/>
      <c r="X642" s="9"/>
      <c r="Y642" s="9"/>
      <c r="Z642" s="9"/>
      <c r="AA642" s="9"/>
      <c r="AB642" s="9"/>
      <c r="AC642" s="9"/>
      <c r="AD642" s="9"/>
      <c r="AE642" s="9"/>
      <c r="AF642" s="9"/>
      <c r="AG642" s="9"/>
      <c r="AH642" s="9"/>
      <c r="AI642" s="1"/>
      <c r="AJ642" s="1"/>
      <c r="AK642" s="1"/>
    </row>
    <row r="643" spans="1:37" ht="12.75">
      <c r="A643" s="9"/>
      <c r="B643" s="9"/>
      <c r="C643" s="9"/>
      <c r="D643" s="9"/>
      <c r="E643" s="9"/>
      <c r="F643" s="9"/>
      <c r="G643" s="9"/>
      <c r="H643" s="3"/>
      <c r="I643" s="9"/>
      <c r="J643" s="9"/>
      <c r="K643" s="9"/>
      <c r="L643" s="9"/>
      <c r="M643" s="9"/>
      <c r="N643" s="9"/>
      <c r="O643" s="9"/>
      <c r="P643" s="9"/>
      <c r="Q643" s="9"/>
      <c r="R643" s="9"/>
      <c r="S643" s="9"/>
      <c r="T643" s="9"/>
      <c r="U643" s="9"/>
      <c r="V643" s="9"/>
      <c r="W643" s="9"/>
      <c r="X643" s="9"/>
      <c r="Y643" s="9"/>
      <c r="Z643" s="9"/>
      <c r="AA643" s="9"/>
      <c r="AB643" s="9"/>
      <c r="AC643" s="9"/>
      <c r="AD643" s="9"/>
      <c r="AE643" s="9"/>
      <c r="AF643" s="9"/>
      <c r="AG643" s="9"/>
      <c r="AH643" s="9"/>
      <c r="AI643" s="1"/>
      <c r="AJ643" s="1"/>
      <c r="AK643" s="1"/>
    </row>
    <row r="644" spans="1:37" ht="12.75">
      <c r="A644" s="9"/>
      <c r="B644" s="9"/>
      <c r="C644" s="9"/>
      <c r="D644" s="9"/>
      <c r="E644" s="9"/>
      <c r="F644" s="9"/>
      <c r="G644" s="9"/>
      <c r="H644" s="3"/>
      <c r="I644" s="9"/>
      <c r="J644" s="9"/>
      <c r="K644" s="9"/>
      <c r="L644" s="9"/>
      <c r="M644" s="9"/>
      <c r="N644" s="9"/>
      <c r="O644" s="9"/>
      <c r="P644" s="9"/>
      <c r="Q644" s="9"/>
      <c r="R644" s="9"/>
      <c r="S644" s="9"/>
      <c r="T644" s="9"/>
      <c r="U644" s="9"/>
      <c r="V644" s="9"/>
      <c r="W644" s="9"/>
      <c r="X644" s="9"/>
      <c r="Y644" s="9"/>
      <c r="Z644" s="9"/>
      <c r="AA644" s="9"/>
      <c r="AB644" s="9"/>
      <c r="AC644" s="9"/>
      <c r="AD644" s="9"/>
      <c r="AE644" s="9"/>
      <c r="AF644" s="9"/>
      <c r="AG644" s="9"/>
      <c r="AH644" s="9"/>
      <c r="AI644" s="1"/>
      <c r="AJ644" s="1"/>
      <c r="AK644" s="1"/>
    </row>
    <row r="645" spans="1:37" ht="12.75">
      <c r="A645" s="9"/>
      <c r="B645" s="9"/>
      <c r="C645" s="9"/>
      <c r="D645" s="9"/>
      <c r="E645" s="9"/>
      <c r="F645" s="9"/>
      <c r="G645" s="9"/>
      <c r="H645" s="3"/>
      <c r="I645" s="9"/>
      <c r="J645" s="9"/>
      <c r="K645" s="9"/>
      <c r="L645" s="9"/>
      <c r="M645" s="9"/>
      <c r="N645" s="9"/>
      <c r="O645" s="9"/>
      <c r="P645" s="9"/>
      <c r="Q645" s="9"/>
      <c r="R645" s="9"/>
      <c r="S645" s="9"/>
      <c r="T645" s="9"/>
      <c r="U645" s="9"/>
      <c r="V645" s="9"/>
      <c r="W645" s="9"/>
      <c r="X645" s="9"/>
      <c r="Y645" s="9"/>
      <c r="Z645" s="9"/>
      <c r="AA645" s="9"/>
      <c r="AB645" s="9"/>
      <c r="AC645" s="9"/>
      <c r="AD645" s="9"/>
      <c r="AE645" s="9"/>
      <c r="AF645" s="9"/>
      <c r="AG645" s="9"/>
      <c r="AH645" s="9"/>
      <c r="AI645" s="1"/>
      <c r="AJ645" s="1"/>
      <c r="AK645" s="1"/>
    </row>
    <row r="646" spans="1:37" ht="12.75">
      <c r="A646" s="9"/>
      <c r="B646" s="9"/>
      <c r="C646" s="9"/>
      <c r="D646" s="9"/>
      <c r="E646" s="9"/>
      <c r="F646" s="9"/>
      <c r="G646" s="9"/>
      <c r="H646" s="3"/>
      <c r="I646" s="9"/>
      <c r="J646" s="9"/>
      <c r="K646" s="9"/>
      <c r="L646" s="9"/>
      <c r="M646" s="9"/>
      <c r="N646" s="9"/>
      <c r="O646" s="9"/>
      <c r="P646" s="9"/>
      <c r="Q646" s="9"/>
      <c r="R646" s="9"/>
      <c r="S646" s="9"/>
      <c r="T646" s="9"/>
      <c r="U646" s="9"/>
      <c r="V646" s="9"/>
      <c r="W646" s="9"/>
      <c r="X646" s="9"/>
      <c r="Y646" s="9"/>
      <c r="Z646" s="9"/>
      <c r="AA646" s="9"/>
      <c r="AB646" s="9"/>
      <c r="AC646" s="9"/>
      <c r="AD646" s="9"/>
      <c r="AE646" s="9"/>
      <c r="AF646" s="9"/>
      <c r="AG646" s="9"/>
      <c r="AH646" s="9"/>
      <c r="AI646" s="1"/>
      <c r="AJ646" s="1"/>
      <c r="AK646" s="1"/>
    </row>
    <row r="647" spans="1:37" ht="12.75">
      <c r="A647" s="9"/>
      <c r="B647" s="9"/>
      <c r="C647" s="9"/>
      <c r="D647" s="9"/>
      <c r="E647" s="9"/>
      <c r="F647" s="9"/>
      <c r="G647" s="9"/>
      <c r="H647" s="3"/>
      <c r="I647" s="9"/>
      <c r="J647" s="9"/>
      <c r="K647" s="9"/>
      <c r="L647" s="9"/>
      <c r="M647" s="9"/>
      <c r="N647" s="9"/>
      <c r="O647" s="9"/>
      <c r="P647" s="9"/>
      <c r="Q647" s="9"/>
      <c r="R647" s="9"/>
      <c r="S647" s="9"/>
      <c r="T647" s="9"/>
      <c r="U647" s="9"/>
      <c r="V647" s="9"/>
      <c r="W647" s="9"/>
      <c r="X647" s="9"/>
      <c r="Y647" s="9"/>
      <c r="Z647" s="9"/>
      <c r="AA647" s="9"/>
      <c r="AB647" s="9"/>
      <c r="AC647" s="9"/>
      <c r="AD647" s="9"/>
      <c r="AE647" s="9"/>
      <c r="AF647" s="9"/>
      <c r="AG647" s="9"/>
      <c r="AH647" s="9"/>
      <c r="AI647" s="1"/>
      <c r="AJ647" s="1"/>
      <c r="AK647" s="1"/>
    </row>
    <row r="648" spans="1:37" ht="12.75">
      <c r="A648" s="9"/>
      <c r="B648" s="9"/>
      <c r="C648" s="9"/>
      <c r="D648" s="9"/>
      <c r="E648" s="9"/>
      <c r="F648" s="9"/>
      <c r="G648" s="9"/>
      <c r="H648" s="3"/>
      <c r="I648" s="9"/>
      <c r="J648" s="9"/>
      <c r="K648" s="9"/>
      <c r="L648" s="9"/>
      <c r="M648" s="9"/>
      <c r="N648" s="9"/>
      <c r="O648" s="9"/>
      <c r="P648" s="9"/>
      <c r="Q648" s="9"/>
      <c r="R648" s="9"/>
      <c r="S648" s="9"/>
      <c r="T648" s="9"/>
      <c r="U648" s="9"/>
      <c r="V648" s="9"/>
      <c r="W648" s="9"/>
      <c r="X648" s="9"/>
      <c r="Y648" s="9"/>
      <c r="Z648" s="9"/>
      <c r="AA648" s="9"/>
      <c r="AB648" s="9"/>
      <c r="AC648" s="9"/>
      <c r="AD648" s="9"/>
      <c r="AE648" s="9"/>
      <c r="AF648" s="9"/>
      <c r="AG648" s="9"/>
      <c r="AH648" s="9"/>
      <c r="AI648" s="1"/>
      <c r="AJ648" s="1"/>
      <c r="AK648" s="1"/>
    </row>
    <row r="649" spans="1:37" ht="12.75">
      <c r="A649" s="9"/>
      <c r="B649" s="9"/>
      <c r="C649" s="9"/>
      <c r="D649" s="9"/>
      <c r="E649" s="9"/>
      <c r="F649" s="9"/>
      <c r="G649" s="9"/>
      <c r="H649" s="3"/>
      <c r="I649" s="9"/>
      <c r="J649" s="9"/>
      <c r="K649" s="9"/>
      <c r="L649" s="9"/>
      <c r="M649" s="9"/>
      <c r="N649" s="9"/>
      <c r="O649" s="9"/>
      <c r="P649" s="9"/>
      <c r="Q649" s="9"/>
      <c r="R649" s="9"/>
      <c r="S649" s="9"/>
      <c r="T649" s="9"/>
      <c r="U649" s="9"/>
      <c r="V649" s="9"/>
      <c r="W649" s="9"/>
      <c r="X649" s="9"/>
      <c r="Y649" s="9"/>
      <c r="Z649" s="9"/>
      <c r="AA649" s="9"/>
      <c r="AB649" s="9"/>
      <c r="AC649" s="9"/>
      <c r="AD649" s="9"/>
      <c r="AE649" s="9"/>
      <c r="AF649" s="9"/>
      <c r="AG649" s="9"/>
      <c r="AH649" s="9"/>
      <c r="AI649" s="1"/>
      <c r="AJ649" s="1"/>
      <c r="AK649" s="1"/>
    </row>
    <row r="650" spans="1:37" ht="12.75">
      <c r="A650" s="9"/>
      <c r="B650" s="9"/>
      <c r="C650" s="9"/>
      <c r="D650" s="9"/>
      <c r="E650" s="9"/>
      <c r="F650" s="9"/>
      <c r="G650" s="9"/>
      <c r="H650" s="3"/>
      <c r="I650" s="9"/>
      <c r="J650" s="9"/>
      <c r="K650" s="9"/>
      <c r="L650" s="9"/>
      <c r="M650" s="9"/>
      <c r="N650" s="9"/>
      <c r="O650" s="9"/>
      <c r="P650" s="9"/>
      <c r="Q650" s="9"/>
      <c r="R650" s="9"/>
      <c r="S650" s="9"/>
      <c r="T650" s="9"/>
      <c r="U650" s="9"/>
      <c r="V650" s="9"/>
      <c r="W650" s="9"/>
      <c r="X650" s="9"/>
      <c r="Y650" s="9"/>
      <c r="Z650" s="9"/>
      <c r="AA650" s="9"/>
      <c r="AB650" s="9"/>
      <c r="AC650" s="9"/>
      <c r="AD650" s="9"/>
      <c r="AE650" s="9"/>
      <c r="AF650" s="9"/>
      <c r="AG650" s="9"/>
      <c r="AH650" s="9"/>
      <c r="AI650" s="1"/>
      <c r="AJ650" s="1"/>
      <c r="AK650" s="1"/>
    </row>
    <row r="651" spans="1:37" ht="12.75">
      <c r="A651" s="9"/>
      <c r="B651" s="9"/>
      <c r="C651" s="9"/>
      <c r="D651" s="9"/>
      <c r="E651" s="9"/>
      <c r="F651" s="9"/>
      <c r="G651" s="9"/>
      <c r="H651" s="3"/>
      <c r="I651" s="9"/>
      <c r="J651" s="9"/>
      <c r="K651" s="9"/>
      <c r="L651" s="9"/>
      <c r="M651" s="9"/>
      <c r="N651" s="9"/>
      <c r="O651" s="9"/>
      <c r="P651" s="9"/>
      <c r="Q651" s="9"/>
      <c r="R651" s="9"/>
      <c r="S651" s="9"/>
      <c r="T651" s="9"/>
      <c r="U651" s="9"/>
      <c r="V651" s="9"/>
      <c r="W651" s="9"/>
      <c r="X651" s="9"/>
      <c r="Y651" s="9"/>
      <c r="Z651" s="9"/>
      <c r="AA651" s="9"/>
      <c r="AB651" s="9"/>
      <c r="AC651" s="9"/>
      <c r="AD651" s="9"/>
      <c r="AE651" s="9"/>
      <c r="AF651" s="9"/>
      <c r="AG651" s="9"/>
      <c r="AH651" s="9"/>
      <c r="AI651" s="1"/>
      <c r="AJ651" s="1"/>
      <c r="AK651" s="1"/>
    </row>
    <row r="652" spans="1:37" ht="12.75">
      <c r="A652" s="9"/>
      <c r="B652" s="9"/>
      <c r="C652" s="9"/>
      <c r="D652" s="9"/>
      <c r="E652" s="9"/>
      <c r="F652" s="9"/>
      <c r="G652" s="9"/>
      <c r="H652" s="3"/>
      <c r="I652" s="9"/>
      <c r="J652" s="9"/>
      <c r="K652" s="9"/>
      <c r="L652" s="9"/>
      <c r="M652" s="9"/>
      <c r="N652" s="9"/>
      <c r="O652" s="9"/>
      <c r="P652" s="9"/>
      <c r="Q652" s="9"/>
      <c r="R652" s="9"/>
      <c r="S652" s="9"/>
      <c r="T652" s="9"/>
      <c r="U652" s="9"/>
      <c r="V652" s="9"/>
      <c r="W652" s="9"/>
      <c r="X652" s="9"/>
      <c r="Y652" s="9"/>
      <c r="Z652" s="9"/>
      <c r="AA652" s="9"/>
      <c r="AB652" s="9"/>
      <c r="AC652" s="9"/>
      <c r="AD652" s="9"/>
      <c r="AE652" s="9"/>
      <c r="AF652" s="9"/>
      <c r="AG652" s="9"/>
      <c r="AH652" s="9"/>
      <c r="AI652" s="1"/>
      <c r="AJ652" s="1"/>
      <c r="AK652" s="1"/>
    </row>
    <row r="653" spans="1:37" ht="12.75">
      <c r="A653" s="9"/>
      <c r="B653" s="9"/>
      <c r="C653" s="9"/>
      <c r="D653" s="9"/>
      <c r="E653" s="9"/>
      <c r="F653" s="9"/>
      <c r="G653" s="9"/>
      <c r="H653" s="3"/>
      <c r="I653" s="9"/>
      <c r="J653" s="9"/>
      <c r="K653" s="9"/>
      <c r="L653" s="9"/>
      <c r="M653" s="9"/>
      <c r="N653" s="9"/>
      <c r="O653" s="9"/>
      <c r="P653" s="9"/>
      <c r="Q653" s="9"/>
      <c r="R653" s="9"/>
      <c r="S653" s="9"/>
      <c r="T653" s="9"/>
      <c r="U653" s="9"/>
      <c r="V653" s="9"/>
      <c r="W653" s="9"/>
      <c r="X653" s="9"/>
      <c r="Y653" s="9"/>
      <c r="Z653" s="9"/>
      <c r="AA653" s="9"/>
      <c r="AB653" s="9"/>
      <c r="AC653" s="9"/>
      <c r="AD653" s="9"/>
      <c r="AE653" s="9"/>
      <c r="AF653" s="9"/>
      <c r="AG653" s="9"/>
      <c r="AH653" s="9"/>
      <c r="AI653" s="1"/>
      <c r="AJ653" s="1"/>
      <c r="AK653" s="1"/>
    </row>
    <row r="654" spans="1:37" ht="12.75">
      <c r="A654" s="9"/>
      <c r="B654" s="9"/>
      <c r="C654" s="9"/>
      <c r="D654" s="9"/>
      <c r="E654" s="9"/>
      <c r="F654" s="9"/>
      <c r="G654" s="9"/>
      <c r="H654" s="3"/>
      <c r="I654" s="9"/>
      <c r="J654" s="9"/>
      <c r="K654" s="9"/>
      <c r="L654" s="9"/>
      <c r="M654" s="9"/>
      <c r="N654" s="9"/>
      <c r="O654" s="9"/>
      <c r="P654" s="9"/>
      <c r="Q654" s="9"/>
      <c r="R654" s="9"/>
      <c r="S654" s="9"/>
      <c r="T654" s="9"/>
      <c r="U654" s="9"/>
      <c r="V654" s="9"/>
      <c r="W654" s="9"/>
      <c r="X654" s="9"/>
      <c r="Y654" s="9"/>
      <c r="Z654" s="9"/>
      <c r="AA654" s="9"/>
      <c r="AB654" s="9"/>
      <c r="AC654" s="9"/>
      <c r="AD654" s="9"/>
      <c r="AE654" s="9"/>
      <c r="AF654" s="9"/>
      <c r="AG654" s="9"/>
      <c r="AH654" s="9"/>
      <c r="AI654" s="1"/>
      <c r="AJ654" s="1"/>
      <c r="AK654" s="1"/>
    </row>
    <row r="655" spans="1:37" ht="12.75">
      <c r="A655" s="9"/>
      <c r="B655" s="9"/>
      <c r="C655" s="9"/>
      <c r="D655" s="9"/>
      <c r="E655" s="9"/>
      <c r="F655" s="9"/>
      <c r="G655" s="9"/>
      <c r="H655" s="3"/>
      <c r="I655" s="9"/>
      <c r="J655" s="9"/>
      <c r="K655" s="9"/>
      <c r="L655" s="9"/>
      <c r="M655" s="9"/>
      <c r="N655" s="9"/>
      <c r="O655" s="9"/>
      <c r="P655" s="9"/>
      <c r="Q655" s="9"/>
      <c r="R655" s="9"/>
      <c r="S655" s="9"/>
      <c r="T655" s="9"/>
      <c r="U655" s="9"/>
      <c r="V655" s="9"/>
      <c r="W655" s="9"/>
      <c r="X655" s="9"/>
      <c r="Y655" s="9"/>
      <c r="Z655" s="9"/>
      <c r="AA655" s="9"/>
      <c r="AB655" s="9"/>
      <c r="AC655" s="9"/>
      <c r="AD655" s="9"/>
      <c r="AE655" s="9"/>
      <c r="AF655" s="9"/>
      <c r="AG655" s="9"/>
      <c r="AH655" s="9"/>
      <c r="AI655" s="1"/>
      <c r="AJ655" s="1"/>
      <c r="AK655" s="1"/>
    </row>
    <row r="656" spans="1:37" ht="12.75">
      <c r="A656" s="9"/>
      <c r="B656" s="9"/>
      <c r="C656" s="9"/>
      <c r="D656" s="9"/>
      <c r="E656" s="9"/>
      <c r="F656" s="9"/>
      <c r="G656" s="9"/>
      <c r="H656" s="3"/>
      <c r="I656" s="9"/>
      <c r="J656" s="9"/>
      <c r="K656" s="9"/>
      <c r="L656" s="9"/>
      <c r="M656" s="9"/>
      <c r="N656" s="9"/>
      <c r="O656" s="9"/>
      <c r="P656" s="9"/>
      <c r="Q656" s="9"/>
      <c r="R656" s="9"/>
      <c r="S656" s="9"/>
      <c r="T656" s="9"/>
      <c r="U656" s="9"/>
      <c r="V656" s="9"/>
      <c r="W656" s="9"/>
      <c r="X656" s="9"/>
      <c r="Y656" s="9"/>
      <c r="Z656" s="9"/>
      <c r="AA656" s="9"/>
      <c r="AB656" s="9"/>
      <c r="AC656" s="9"/>
      <c r="AD656" s="9"/>
      <c r="AE656" s="9"/>
      <c r="AF656" s="9"/>
      <c r="AG656" s="9"/>
      <c r="AH656" s="9"/>
      <c r="AI656" s="1"/>
      <c r="AJ656" s="1"/>
      <c r="AK656" s="1"/>
    </row>
    <row r="657" spans="1:37" ht="12.75">
      <c r="A657" s="9"/>
      <c r="B657" s="9"/>
      <c r="C657" s="9"/>
      <c r="D657" s="9"/>
      <c r="E657" s="9"/>
      <c r="F657" s="9"/>
      <c r="G657" s="9"/>
      <c r="H657" s="3"/>
      <c r="I657" s="9"/>
      <c r="J657" s="9"/>
      <c r="K657" s="9"/>
      <c r="L657" s="9"/>
      <c r="M657" s="9"/>
      <c r="N657" s="9"/>
      <c r="O657" s="9"/>
      <c r="P657" s="9"/>
      <c r="Q657" s="9"/>
      <c r="R657" s="9"/>
      <c r="S657" s="9"/>
      <c r="T657" s="9"/>
      <c r="U657" s="9"/>
      <c r="V657" s="9"/>
      <c r="W657" s="9"/>
      <c r="X657" s="9"/>
      <c r="Y657" s="9"/>
      <c r="Z657" s="9"/>
      <c r="AA657" s="9"/>
      <c r="AB657" s="9"/>
      <c r="AC657" s="9"/>
      <c r="AD657" s="9"/>
      <c r="AE657" s="9"/>
      <c r="AF657" s="9"/>
      <c r="AG657" s="9"/>
      <c r="AH657" s="9"/>
      <c r="AI657" s="1"/>
      <c r="AJ657" s="1"/>
      <c r="AK657" s="1"/>
    </row>
    <row r="658" spans="1:37" ht="12.75">
      <c r="A658" s="9"/>
      <c r="B658" s="9"/>
      <c r="C658" s="9"/>
      <c r="D658" s="9"/>
      <c r="E658" s="9"/>
      <c r="F658" s="9"/>
      <c r="G658" s="9"/>
      <c r="H658" s="3"/>
      <c r="I658" s="9"/>
      <c r="J658" s="9"/>
      <c r="K658" s="9"/>
      <c r="L658" s="9"/>
      <c r="M658" s="9"/>
      <c r="N658" s="9"/>
      <c r="O658" s="9"/>
      <c r="P658" s="9"/>
      <c r="Q658" s="9"/>
      <c r="R658" s="9"/>
      <c r="S658" s="9"/>
      <c r="T658" s="9"/>
      <c r="U658" s="9"/>
      <c r="V658" s="9"/>
      <c r="W658" s="9"/>
      <c r="X658" s="9"/>
      <c r="Y658" s="9"/>
      <c r="Z658" s="9"/>
      <c r="AA658" s="9"/>
      <c r="AB658" s="9"/>
      <c r="AC658" s="9"/>
      <c r="AD658" s="9"/>
      <c r="AE658" s="9"/>
      <c r="AF658" s="9"/>
      <c r="AG658" s="9"/>
      <c r="AH658" s="9"/>
      <c r="AI658" s="1"/>
      <c r="AJ658" s="1"/>
      <c r="AK658" s="1"/>
    </row>
    <row r="659" spans="1:37" ht="12.75">
      <c r="A659" s="9"/>
      <c r="B659" s="9"/>
      <c r="C659" s="9"/>
      <c r="D659" s="9"/>
      <c r="E659" s="9"/>
      <c r="F659" s="9"/>
      <c r="G659" s="9"/>
      <c r="H659" s="3"/>
      <c r="I659" s="9"/>
      <c r="J659" s="9"/>
      <c r="K659" s="9"/>
      <c r="L659" s="9"/>
      <c r="M659" s="9"/>
      <c r="N659" s="9"/>
      <c r="O659" s="9"/>
      <c r="P659" s="9"/>
      <c r="Q659" s="9"/>
      <c r="R659" s="9"/>
      <c r="S659" s="9"/>
      <c r="T659" s="9"/>
      <c r="U659" s="9"/>
      <c r="V659" s="9"/>
      <c r="W659" s="9"/>
      <c r="X659" s="9"/>
      <c r="Y659" s="9"/>
      <c r="Z659" s="9"/>
      <c r="AA659" s="9"/>
      <c r="AB659" s="9"/>
      <c r="AC659" s="9"/>
      <c r="AD659" s="9"/>
      <c r="AE659" s="9"/>
      <c r="AF659" s="9"/>
      <c r="AG659" s="9"/>
      <c r="AH659" s="9"/>
      <c r="AI659" s="1"/>
      <c r="AJ659" s="1"/>
      <c r="AK659" s="1"/>
    </row>
    <row r="660" spans="1:37" ht="12.75">
      <c r="A660" s="9"/>
      <c r="B660" s="9"/>
      <c r="C660" s="9"/>
      <c r="D660" s="9"/>
      <c r="E660" s="9"/>
      <c r="F660" s="9"/>
      <c r="G660" s="9"/>
      <c r="H660" s="3"/>
      <c r="I660" s="9"/>
      <c r="J660" s="9"/>
      <c r="K660" s="9"/>
      <c r="L660" s="9"/>
      <c r="M660" s="9"/>
      <c r="N660" s="9"/>
      <c r="O660" s="9"/>
      <c r="P660" s="9"/>
      <c r="Q660" s="9"/>
      <c r="R660" s="9"/>
      <c r="S660" s="9"/>
      <c r="T660" s="9"/>
      <c r="U660" s="9"/>
      <c r="V660" s="9"/>
      <c r="W660" s="9"/>
      <c r="X660" s="9"/>
      <c r="Y660" s="9"/>
      <c r="Z660" s="9"/>
      <c r="AA660" s="9"/>
      <c r="AB660" s="9"/>
      <c r="AC660" s="9"/>
      <c r="AD660" s="9"/>
      <c r="AE660" s="9"/>
      <c r="AF660" s="9"/>
      <c r="AG660" s="9"/>
      <c r="AH660" s="9"/>
      <c r="AI660" s="1"/>
      <c r="AJ660" s="1"/>
      <c r="AK660" s="1"/>
    </row>
    <row r="661" spans="1:37" ht="12.75">
      <c r="A661" s="9"/>
      <c r="B661" s="9"/>
      <c r="C661" s="9"/>
      <c r="D661" s="9"/>
      <c r="E661" s="9"/>
      <c r="F661" s="9"/>
      <c r="G661" s="9"/>
      <c r="H661" s="3"/>
      <c r="I661" s="9"/>
      <c r="J661" s="9"/>
      <c r="K661" s="9"/>
      <c r="L661" s="9"/>
      <c r="M661" s="9"/>
      <c r="N661" s="9"/>
      <c r="O661" s="9"/>
      <c r="P661" s="9"/>
      <c r="Q661" s="9"/>
      <c r="R661" s="9"/>
      <c r="S661" s="9"/>
      <c r="T661" s="9"/>
      <c r="U661" s="9"/>
      <c r="V661" s="9"/>
      <c r="W661" s="9"/>
      <c r="X661" s="9"/>
      <c r="Y661" s="9"/>
      <c r="Z661" s="9"/>
      <c r="AA661" s="9"/>
      <c r="AB661" s="9"/>
      <c r="AC661" s="9"/>
      <c r="AD661" s="9"/>
      <c r="AE661" s="9"/>
      <c r="AF661" s="9"/>
      <c r="AG661" s="9"/>
      <c r="AH661" s="9"/>
      <c r="AI661" s="1"/>
      <c r="AJ661" s="1"/>
      <c r="AK661" s="1"/>
    </row>
    <row r="662" spans="1:37" ht="12.75">
      <c r="A662" s="9"/>
      <c r="B662" s="9"/>
      <c r="C662" s="9"/>
      <c r="D662" s="9"/>
      <c r="E662" s="9"/>
      <c r="F662" s="9"/>
      <c r="G662" s="9"/>
      <c r="H662" s="3"/>
      <c r="I662" s="9"/>
      <c r="J662" s="9"/>
      <c r="K662" s="9"/>
      <c r="L662" s="9"/>
      <c r="M662" s="9"/>
      <c r="N662" s="9"/>
      <c r="O662" s="9"/>
      <c r="P662" s="9"/>
      <c r="Q662" s="9"/>
      <c r="R662" s="9"/>
      <c r="S662" s="9"/>
      <c r="T662" s="9"/>
      <c r="U662" s="9"/>
      <c r="V662" s="9"/>
      <c r="W662" s="9"/>
      <c r="X662" s="9"/>
      <c r="Y662" s="9"/>
      <c r="Z662" s="9"/>
      <c r="AA662" s="9"/>
      <c r="AB662" s="9"/>
      <c r="AC662" s="9"/>
      <c r="AD662" s="9"/>
      <c r="AE662" s="9"/>
      <c r="AF662" s="9"/>
      <c r="AG662" s="9"/>
      <c r="AH662" s="9"/>
      <c r="AI662" s="1"/>
      <c r="AJ662" s="1"/>
      <c r="AK662" s="1"/>
    </row>
    <row r="663" spans="1:37" ht="12.75">
      <c r="A663" s="9"/>
      <c r="B663" s="9"/>
      <c r="C663" s="9"/>
      <c r="D663" s="9"/>
      <c r="E663" s="9"/>
      <c r="F663" s="9"/>
      <c r="G663" s="9"/>
      <c r="H663" s="3"/>
      <c r="I663" s="9"/>
      <c r="J663" s="9"/>
      <c r="K663" s="9"/>
      <c r="L663" s="9"/>
      <c r="M663" s="9"/>
      <c r="N663" s="9"/>
      <c r="O663" s="9"/>
      <c r="P663" s="9"/>
      <c r="Q663" s="9"/>
      <c r="R663" s="9"/>
      <c r="S663" s="9"/>
      <c r="T663" s="9"/>
      <c r="U663" s="9"/>
      <c r="V663" s="9"/>
      <c r="W663" s="9"/>
      <c r="X663" s="9"/>
      <c r="Y663" s="9"/>
      <c r="Z663" s="9"/>
      <c r="AA663" s="9"/>
      <c r="AB663" s="9"/>
      <c r="AC663" s="9"/>
      <c r="AD663" s="9"/>
      <c r="AE663" s="9"/>
      <c r="AF663" s="9"/>
      <c r="AG663" s="9"/>
      <c r="AH663" s="9"/>
      <c r="AI663" s="1"/>
      <c r="AJ663" s="1"/>
      <c r="AK663" s="1"/>
    </row>
    <row r="664" spans="1:37" ht="12.75">
      <c r="A664" s="9"/>
      <c r="B664" s="9"/>
      <c r="C664" s="9"/>
      <c r="D664" s="9"/>
      <c r="E664" s="9"/>
      <c r="F664" s="9"/>
      <c r="G664" s="9"/>
      <c r="H664" s="3"/>
      <c r="I664" s="9"/>
      <c r="J664" s="9"/>
      <c r="K664" s="9"/>
      <c r="L664" s="9"/>
      <c r="M664" s="9"/>
      <c r="N664" s="9"/>
      <c r="O664" s="9"/>
      <c r="P664" s="9"/>
      <c r="Q664" s="9"/>
      <c r="R664" s="9"/>
      <c r="S664" s="9"/>
      <c r="T664" s="9"/>
      <c r="U664" s="9"/>
      <c r="V664" s="9"/>
      <c r="W664" s="9"/>
      <c r="X664" s="9"/>
      <c r="Y664" s="9"/>
      <c r="Z664" s="9"/>
      <c r="AA664" s="9"/>
      <c r="AB664" s="9"/>
      <c r="AC664" s="9"/>
      <c r="AD664" s="9"/>
      <c r="AE664" s="9"/>
      <c r="AF664" s="9"/>
      <c r="AG664" s="9"/>
      <c r="AH664" s="9"/>
      <c r="AI664" s="1"/>
      <c r="AJ664" s="1"/>
      <c r="AK664" s="1"/>
    </row>
    <row r="665" spans="1:37" ht="12.75">
      <c r="A665" s="9"/>
      <c r="B665" s="9"/>
      <c r="C665" s="9"/>
      <c r="D665" s="9"/>
      <c r="E665" s="9"/>
      <c r="F665" s="9"/>
      <c r="G665" s="9"/>
      <c r="H665" s="3"/>
      <c r="I665" s="9"/>
      <c r="J665" s="9"/>
      <c r="K665" s="9"/>
      <c r="L665" s="9"/>
      <c r="M665" s="9"/>
      <c r="N665" s="9"/>
      <c r="O665" s="9"/>
      <c r="P665" s="9"/>
      <c r="Q665" s="9"/>
      <c r="R665" s="9"/>
      <c r="S665" s="9"/>
      <c r="T665" s="9"/>
      <c r="U665" s="9"/>
      <c r="V665" s="9"/>
      <c r="W665" s="9"/>
      <c r="X665" s="9"/>
      <c r="Y665" s="9"/>
      <c r="Z665" s="9"/>
      <c r="AA665" s="9"/>
      <c r="AB665" s="9"/>
      <c r="AC665" s="9"/>
      <c r="AD665" s="9"/>
      <c r="AE665" s="9"/>
      <c r="AF665" s="9"/>
      <c r="AG665" s="9"/>
      <c r="AH665" s="9"/>
      <c r="AI665" s="1"/>
      <c r="AJ665" s="1"/>
      <c r="AK665" s="1"/>
    </row>
    <row r="666" spans="1:37" ht="12.75">
      <c r="A666" s="9"/>
      <c r="B666" s="9"/>
      <c r="C666" s="9"/>
      <c r="D666" s="9"/>
      <c r="E666" s="9"/>
      <c r="F666" s="9"/>
      <c r="G666" s="9"/>
      <c r="H666" s="3"/>
      <c r="I666" s="9"/>
      <c r="J666" s="9"/>
      <c r="K666" s="9"/>
      <c r="L666" s="9"/>
      <c r="M666" s="9"/>
      <c r="N666" s="9"/>
      <c r="O666" s="9"/>
      <c r="P666" s="9"/>
      <c r="Q666" s="9"/>
      <c r="R666" s="9"/>
      <c r="S666" s="9"/>
      <c r="T666" s="9"/>
      <c r="U666" s="9"/>
      <c r="V666" s="9"/>
      <c r="W666" s="9"/>
      <c r="X666" s="9"/>
      <c r="Y666" s="9"/>
      <c r="Z666" s="9"/>
      <c r="AA666" s="9"/>
      <c r="AB666" s="9"/>
      <c r="AC666" s="9"/>
      <c r="AD666" s="9"/>
      <c r="AE666" s="9"/>
      <c r="AF666" s="9"/>
      <c r="AG666" s="9"/>
      <c r="AH666" s="9"/>
      <c r="AI666" s="1"/>
      <c r="AJ666" s="1"/>
      <c r="AK666" s="1"/>
    </row>
    <row r="667" spans="1:37" ht="12.75">
      <c r="A667" s="9"/>
      <c r="B667" s="9"/>
      <c r="C667" s="9"/>
      <c r="D667" s="9"/>
      <c r="E667" s="9"/>
      <c r="F667" s="9"/>
      <c r="G667" s="9"/>
      <c r="H667" s="3"/>
      <c r="I667" s="9"/>
      <c r="J667" s="9"/>
      <c r="K667" s="9"/>
      <c r="L667" s="9"/>
      <c r="M667" s="9"/>
      <c r="N667" s="9"/>
      <c r="O667" s="9"/>
      <c r="P667" s="9"/>
      <c r="Q667" s="9"/>
      <c r="R667" s="9"/>
      <c r="S667" s="9"/>
      <c r="T667" s="9"/>
      <c r="U667" s="9"/>
      <c r="V667" s="9"/>
      <c r="W667" s="9"/>
      <c r="X667" s="9"/>
      <c r="Y667" s="9"/>
      <c r="Z667" s="9"/>
      <c r="AA667" s="9"/>
      <c r="AB667" s="9"/>
      <c r="AC667" s="9"/>
      <c r="AD667" s="9"/>
      <c r="AE667" s="9"/>
      <c r="AF667" s="9"/>
      <c r="AG667" s="9"/>
      <c r="AH667" s="9"/>
      <c r="AI667" s="1"/>
      <c r="AJ667" s="1"/>
      <c r="AK667" s="1"/>
    </row>
    <row r="668" spans="1:37" ht="12.75">
      <c r="A668" s="9"/>
      <c r="B668" s="9"/>
      <c r="C668" s="9"/>
      <c r="D668" s="9"/>
      <c r="E668" s="9"/>
      <c r="F668" s="9"/>
      <c r="G668" s="9"/>
      <c r="H668" s="3"/>
      <c r="I668" s="9"/>
      <c r="J668" s="9"/>
      <c r="K668" s="9"/>
      <c r="L668" s="9"/>
      <c r="M668" s="9"/>
      <c r="N668" s="9"/>
      <c r="O668" s="9"/>
      <c r="P668" s="9"/>
      <c r="Q668" s="9"/>
      <c r="R668" s="9"/>
      <c r="S668" s="9"/>
      <c r="T668" s="9"/>
      <c r="U668" s="9"/>
      <c r="V668" s="9"/>
      <c r="W668" s="9"/>
      <c r="X668" s="9"/>
      <c r="Y668" s="9"/>
      <c r="Z668" s="9"/>
      <c r="AA668" s="9"/>
      <c r="AB668" s="9"/>
      <c r="AC668" s="9"/>
      <c r="AD668" s="9"/>
      <c r="AE668" s="9"/>
      <c r="AF668" s="9"/>
      <c r="AG668" s="9"/>
      <c r="AH668" s="9"/>
      <c r="AI668" s="1"/>
      <c r="AJ668" s="1"/>
      <c r="AK668" s="1"/>
    </row>
    <row r="669" spans="1:37" ht="12.75">
      <c r="A669" s="9"/>
      <c r="B669" s="9"/>
      <c r="C669" s="9"/>
      <c r="D669" s="9"/>
      <c r="E669" s="9"/>
      <c r="F669" s="9"/>
      <c r="G669" s="9"/>
      <c r="H669" s="3"/>
      <c r="I669" s="9"/>
      <c r="J669" s="9"/>
      <c r="K669" s="9"/>
      <c r="L669" s="9"/>
      <c r="M669" s="9"/>
      <c r="N669" s="9"/>
      <c r="O669" s="9"/>
      <c r="P669" s="9"/>
      <c r="Q669" s="9"/>
      <c r="R669" s="9"/>
      <c r="S669" s="9"/>
      <c r="T669" s="9"/>
      <c r="U669" s="9"/>
      <c r="V669" s="9"/>
      <c r="W669" s="9"/>
      <c r="X669" s="9"/>
      <c r="Y669" s="9"/>
      <c r="Z669" s="9"/>
      <c r="AA669" s="9"/>
      <c r="AB669" s="9"/>
      <c r="AC669" s="9"/>
      <c r="AD669" s="9"/>
      <c r="AE669" s="9"/>
      <c r="AF669" s="9"/>
      <c r="AG669" s="9"/>
      <c r="AH669" s="9"/>
      <c r="AI669" s="1"/>
      <c r="AJ669" s="1"/>
      <c r="AK669" s="1"/>
    </row>
    <row r="670" spans="1:37" ht="12.75">
      <c r="A670" s="9"/>
      <c r="B670" s="9"/>
      <c r="C670" s="9"/>
      <c r="D670" s="9"/>
      <c r="E670" s="9"/>
      <c r="F670" s="9"/>
      <c r="G670" s="9"/>
      <c r="H670" s="3"/>
      <c r="I670" s="9"/>
      <c r="J670" s="9"/>
      <c r="K670" s="9"/>
      <c r="L670" s="9"/>
      <c r="M670" s="9"/>
      <c r="N670" s="9"/>
      <c r="O670" s="9"/>
      <c r="P670" s="9"/>
      <c r="Q670" s="9"/>
      <c r="R670" s="9"/>
      <c r="S670" s="9"/>
      <c r="T670" s="9"/>
      <c r="U670" s="9"/>
      <c r="V670" s="9"/>
      <c r="W670" s="9"/>
      <c r="X670" s="9"/>
      <c r="Y670" s="9"/>
      <c r="Z670" s="9"/>
      <c r="AA670" s="9"/>
      <c r="AB670" s="9"/>
      <c r="AC670" s="9"/>
      <c r="AD670" s="9"/>
      <c r="AE670" s="9"/>
      <c r="AF670" s="9"/>
      <c r="AG670" s="9"/>
      <c r="AH670" s="9"/>
      <c r="AI670" s="1"/>
      <c r="AJ670" s="1"/>
      <c r="AK670" s="1"/>
    </row>
    <row r="671" spans="1:37" ht="12.75">
      <c r="A671" s="9"/>
      <c r="B671" s="9"/>
      <c r="C671" s="9"/>
      <c r="D671" s="9"/>
      <c r="E671" s="9"/>
      <c r="F671" s="9"/>
      <c r="G671" s="9"/>
      <c r="H671" s="3"/>
      <c r="I671" s="9"/>
      <c r="J671" s="9"/>
      <c r="K671" s="9"/>
      <c r="L671" s="9"/>
      <c r="M671" s="9"/>
      <c r="N671" s="9"/>
      <c r="O671" s="9"/>
      <c r="P671" s="9"/>
      <c r="Q671" s="9"/>
      <c r="R671" s="9"/>
      <c r="S671" s="9"/>
      <c r="T671" s="9"/>
      <c r="U671" s="9"/>
      <c r="V671" s="9"/>
      <c r="W671" s="9"/>
      <c r="X671" s="9"/>
      <c r="Y671" s="9"/>
      <c r="Z671" s="9"/>
      <c r="AA671" s="9"/>
      <c r="AB671" s="9"/>
      <c r="AC671" s="9"/>
      <c r="AD671" s="9"/>
      <c r="AE671" s="9"/>
      <c r="AF671" s="9"/>
      <c r="AG671" s="9"/>
      <c r="AH671" s="9"/>
      <c r="AI671" s="1"/>
      <c r="AJ671" s="1"/>
      <c r="AK671" s="1"/>
    </row>
    <row r="672" spans="1:37" ht="12.75">
      <c r="A672" s="9"/>
      <c r="B672" s="9"/>
      <c r="C672" s="9"/>
      <c r="D672" s="9"/>
      <c r="E672" s="9"/>
      <c r="F672" s="9"/>
      <c r="G672" s="9"/>
      <c r="H672" s="3"/>
      <c r="I672" s="9"/>
      <c r="J672" s="9"/>
      <c r="K672" s="9"/>
      <c r="L672" s="9"/>
      <c r="M672" s="9"/>
      <c r="N672" s="9"/>
      <c r="O672" s="9"/>
      <c r="P672" s="9"/>
      <c r="Q672" s="9"/>
      <c r="R672" s="9"/>
      <c r="S672" s="9"/>
      <c r="T672" s="9"/>
      <c r="U672" s="9"/>
      <c r="V672" s="9"/>
      <c r="W672" s="9"/>
      <c r="X672" s="9"/>
      <c r="Y672" s="9"/>
      <c r="Z672" s="9"/>
      <c r="AA672" s="9"/>
      <c r="AB672" s="9"/>
      <c r="AC672" s="9"/>
      <c r="AD672" s="9"/>
      <c r="AE672" s="9"/>
      <c r="AF672" s="9"/>
      <c r="AG672" s="9"/>
      <c r="AH672" s="9"/>
      <c r="AI672" s="1"/>
      <c r="AJ672" s="1"/>
      <c r="AK672" s="1"/>
    </row>
    <row r="673" spans="1:37" ht="12.75">
      <c r="A673" s="9"/>
      <c r="B673" s="9"/>
      <c r="C673" s="9"/>
      <c r="D673" s="9"/>
      <c r="E673" s="9"/>
      <c r="F673" s="9"/>
      <c r="G673" s="9"/>
      <c r="H673" s="3"/>
      <c r="I673" s="9"/>
      <c r="J673" s="9"/>
      <c r="K673" s="9"/>
      <c r="L673" s="9"/>
      <c r="M673" s="9"/>
      <c r="N673" s="9"/>
      <c r="O673" s="9"/>
      <c r="P673" s="9"/>
      <c r="Q673" s="9"/>
      <c r="R673" s="9"/>
      <c r="S673" s="9"/>
      <c r="T673" s="9"/>
      <c r="U673" s="9"/>
      <c r="V673" s="9"/>
      <c r="W673" s="9"/>
      <c r="X673" s="9"/>
      <c r="Y673" s="9"/>
      <c r="Z673" s="9"/>
      <c r="AA673" s="9"/>
      <c r="AB673" s="9"/>
      <c r="AC673" s="9"/>
      <c r="AD673" s="9"/>
      <c r="AE673" s="9"/>
      <c r="AF673" s="9"/>
      <c r="AG673" s="9"/>
      <c r="AH673" s="9"/>
      <c r="AI673" s="1"/>
      <c r="AJ673" s="1"/>
      <c r="AK673" s="1"/>
    </row>
    <row r="674" spans="1:37" ht="12.75">
      <c r="A674" s="9"/>
      <c r="B674" s="9"/>
      <c r="C674" s="9"/>
      <c r="D674" s="9"/>
      <c r="E674" s="9"/>
      <c r="F674" s="9"/>
      <c r="G674" s="9"/>
      <c r="H674" s="3"/>
      <c r="I674" s="9"/>
      <c r="J674" s="9"/>
      <c r="K674" s="9"/>
      <c r="L674" s="9"/>
      <c r="M674" s="9"/>
      <c r="N674" s="9"/>
      <c r="O674" s="9"/>
      <c r="P674" s="9"/>
      <c r="Q674" s="9"/>
      <c r="R674" s="9"/>
      <c r="S674" s="9"/>
      <c r="T674" s="9"/>
      <c r="U674" s="9"/>
      <c r="V674" s="9"/>
      <c r="W674" s="9"/>
      <c r="X674" s="9"/>
      <c r="Y674" s="9"/>
      <c r="Z674" s="9"/>
      <c r="AA674" s="9"/>
      <c r="AB674" s="9"/>
      <c r="AC674" s="9"/>
      <c r="AD674" s="9"/>
      <c r="AE674" s="9"/>
      <c r="AF674" s="9"/>
      <c r="AG674" s="9"/>
      <c r="AH674" s="9"/>
      <c r="AI674" s="1"/>
      <c r="AJ674" s="1"/>
      <c r="AK674" s="1"/>
    </row>
    <row r="675" spans="1:37" ht="12.75">
      <c r="A675" s="9"/>
      <c r="B675" s="9"/>
      <c r="C675" s="9"/>
      <c r="D675" s="9"/>
      <c r="E675" s="9"/>
      <c r="F675" s="9"/>
      <c r="G675" s="9"/>
      <c r="H675" s="3"/>
      <c r="I675" s="9"/>
      <c r="J675" s="9"/>
      <c r="K675" s="9"/>
      <c r="L675" s="9"/>
      <c r="M675" s="9"/>
      <c r="N675" s="9"/>
      <c r="O675" s="9"/>
      <c r="P675" s="9"/>
      <c r="Q675" s="9"/>
      <c r="R675" s="9"/>
      <c r="S675" s="9"/>
      <c r="T675" s="9"/>
      <c r="U675" s="9"/>
      <c r="V675" s="9"/>
      <c r="W675" s="9"/>
      <c r="X675" s="9"/>
      <c r="Y675" s="9"/>
      <c r="Z675" s="9"/>
      <c r="AA675" s="9"/>
      <c r="AB675" s="9"/>
      <c r="AC675" s="9"/>
      <c r="AD675" s="9"/>
      <c r="AE675" s="9"/>
      <c r="AF675" s="9"/>
      <c r="AG675" s="9"/>
      <c r="AH675" s="9"/>
      <c r="AI675" s="1"/>
      <c r="AJ675" s="1"/>
      <c r="AK675" s="1"/>
    </row>
    <row r="676" spans="1:37" ht="12.75">
      <c r="A676" s="9"/>
      <c r="B676" s="9"/>
      <c r="C676" s="9"/>
      <c r="D676" s="9"/>
      <c r="E676" s="9"/>
      <c r="F676" s="9"/>
      <c r="G676" s="9"/>
      <c r="H676" s="3"/>
      <c r="I676" s="9"/>
      <c r="J676" s="9"/>
      <c r="K676" s="9"/>
      <c r="L676" s="9"/>
      <c r="M676" s="9"/>
      <c r="N676" s="9"/>
      <c r="O676" s="9"/>
      <c r="P676" s="9"/>
      <c r="Q676" s="9"/>
      <c r="R676" s="9"/>
      <c r="S676" s="9"/>
      <c r="T676" s="9"/>
      <c r="U676" s="9"/>
      <c r="V676" s="9"/>
      <c r="W676" s="9"/>
      <c r="X676" s="9"/>
      <c r="Y676" s="9"/>
      <c r="Z676" s="9"/>
      <c r="AA676" s="9"/>
      <c r="AB676" s="9"/>
      <c r="AC676" s="9"/>
      <c r="AD676" s="9"/>
      <c r="AE676" s="9"/>
      <c r="AF676" s="9"/>
      <c r="AG676" s="9"/>
      <c r="AH676" s="9"/>
      <c r="AI676" s="1"/>
      <c r="AJ676" s="1"/>
      <c r="AK676" s="1"/>
    </row>
    <row r="677" spans="1:37" ht="12.75">
      <c r="A677" s="9"/>
      <c r="B677" s="9"/>
      <c r="C677" s="9"/>
      <c r="D677" s="9"/>
      <c r="E677" s="9"/>
      <c r="F677" s="9"/>
      <c r="G677" s="9"/>
      <c r="H677" s="3"/>
      <c r="I677" s="9"/>
      <c r="J677" s="9"/>
      <c r="K677" s="9"/>
      <c r="L677" s="9"/>
      <c r="M677" s="9"/>
      <c r="N677" s="9"/>
      <c r="O677" s="9"/>
      <c r="P677" s="9"/>
      <c r="Q677" s="9"/>
      <c r="R677" s="9"/>
      <c r="S677" s="9"/>
      <c r="T677" s="9"/>
      <c r="U677" s="9"/>
      <c r="V677" s="9"/>
      <c r="W677" s="9"/>
      <c r="X677" s="9"/>
      <c r="Y677" s="9"/>
      <c r="Z677" s="9"/>
      <c r="AA677" s="9"/>
      <c r="AB677" s="9"/>
      <c r="AC677" s="9"/>
      <c r="AD677" s="9"/>
      <c r="AE677" s="9"/>
      <c r="AF677" s="9"/>
      <c r="AG677" s="9"/>
      <c r="AH677" s="9"/>
      <c r="AI677" s="1"/>
      <c r="AJ677" s="1"/>
      <c r="AK677" s="1"/>
    </row>
    <row r="678" spans="1:37" ht="12.75">
      <c r="A678" s="9"/>
      <c r="B678" s="9"/>
      <c r="C678" s="9"/>
      <c r="D678" s="9"/>
      <c r="E678" s="9"/>
      <c r="F678" s="9"/>
      <c r="G678" s="9"/>
      <c r="H678" s="3"/>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c r="AI678" s="1"/>
      <c r="AJ678" s="1"/>
      <c r="AK678" s="1"/>
    </row>
    <row r="679" spans="1:37" ht="12.75">
      <c r="A679" s="9"/>
      <c r="B679" s="9"/>
      <c r="C679" s="9"/>
      <c r="D679" s="9"/>
      <c r="E679" s="9"/>
      <c r="F679" s="9"/>
      <c r="G679" s="9"/>
      <c r="H679" s="3"/>
      <c r="I679" s="9"/>
      <c r="J679" s="9"/>
      <c r="K679" s="9"/>
      <c r="L679" s="9"/>
      <c r="M679" s="9"/>
      <c r="N679" s="9"/>
      <c r="O679" s="9"/>
      <c r="P679" s="9"/>
      <c r="Q679" s="9"/>
      <c r="R679" s="9"/>
      <c r="S679" s="9"/>
      <c r="T679" s="9"/>
      <c r="U679" s="9"/>
      <c r="V679" s="9"/>
      <c r="W679" s="9"/>
      <c r="X679" s="9"/>
      <c r="Y679" s="9"/>
      <c r="Z679" s="9"/>
      <c r="AA679" s="9"/>
      <c r="AB679" s="9"/>
      <c r="AC679" s="9"/>
      <c r="AD679" s="9"/>
      <c r="AE679" s="9"/>
      <c r="AF679" s="9"/>
      <c r="AG679" s="9"/>
      <c r="AH679" s="9"/>
      <c r="AI679" s="1"/>
      <c r="AJ679" s="1"/>
      <c r="AK679" s="1"/>
    </row>
    <row r="680" spans="1:37" ht="12.75">
      <c r="A680" s="9"/>
      <c r="B680" s="9"/>
      <c r="C680" s="9"/>
      <c r="D680" s="9"/>
      <c r="E680" s="9"/>
      <c r="F680" s="9"/>
      <c r="G680" s="9"/>
      <c r="H680" s="3"/>
      <c r="I680" s="9"/>
      <c r="J680" s="9"/>
      <c r="K680" s="9"/>
      <c r="L680" s="9"/>
      <c r="M680" s="9"/>
      <c r="N680" s="9"/>
      <c r="O680" s="9"/>
      <c r="P680" s="9"/>
      <c r="Q680" s="9"/>
      <c r="R680" s="9"/>
      <c r="S680" s="9"/>
      <c r="T680" s="9"/>
      <c r="U680" s="9"/>
      <c r="V680" s="9"/>
      <c r="W680" s="9"/>
      <c r="X680" s="9"/>
      <c r="Y680" s="9"/>
      <c r="Z680" s="9"/>
      <c r="AA680" s="9"/>
      <c r="AB680" s="9"/>
      <c r="AC680" s="9"/>
      <c r="AD680" s="9"/>
      <c r="AE680" s="9"/>
      <c r="AF680" s="9"/>
      <c r="AG680" s="9"/>
      <c r="AH680" s="9"/>
      <c r="AI680" s="1"/>
      <c r="AJ680" s="1"/>
      <c r="AK680" s="1"/>
    </row>
    <row r="681" spans="1:37" ht="12.75">
      <c r="A681" s="9"/>
      <c r="B681" s="9"/>
      <c r="C681" s="9"/>
      <c r="D681" s="9"/>
      <c r="E681" s="9"/>
      <c r="F681" s="9"/>
      <c r="G681" s="9"/>
      <c r="H681" s="3"/>
      <c r="I681" s="9"/>
      <c r="J681" s="9"/>
      <c r="K681" s="9"/>
      <c r="L681" s="9"/>
      <c r="M681" s="9"/>
      <c r="N681" s="9"/>
      <c r="O681" s="9"/>
      <c r="P681" s="9"/>
      <c r="Q681" s="9"/>
      <c r="R681" s="9"/>
      <c r="S681" s="9"/>
      <c r="T681" s="9"/>
      <c r="U681" s="9"/>
      <c r="V681" s="9"/>
      <c r="W681" s="9"/>
      <c r="X681" s="9"/>
      <c r="Y681" s="9"/>
      <c r="Z681" s="9"/>
      <c r="AA681" s="9"/>
      <c r="AB681" s="9"/>
      <c r="AC681" s="9"/>
      <c r="AD681" s="9"/>
      <c r="AE681" s="9"/>
      <c r="AF681" s="9"/>
      <c r="AG681" s="9"/>
      <c r="AH681" s="9"/>
      <c r="AI681" s="1"/>
      <c r="AJ681" s="1"/>
      <c r="AK681" s="1"/>
    </row>
    <row r="682" spans="1:37" ht="12.75">
      <c r="A682" s="9"/>
      <c r="B682" s="9"/>
      <c r="C682" s="9"/>
      <c r="D682" s="9"/>
      <c r="E682" s="9"/>
      <c r="F682" s="9"/>
      <c r="G682" s="9"/>
      <c r="H682" s="3"/>
      <c r="I682" s="9"/>
      <c r="J682" s="9"/>
      <c r="K682" s="9"/>
      <c r="L682" s="9"/>
      <c r="M682" s="9"/>
      <c r="N682" s="9"/>
      <c r="O682" s="9"/>
      <c r="P682" s="9"/>
      <c r="Q682" s="9"/>
      <c r="R682" s="9"/>
      <c r="S682" s="9"/>
      <c r="T682" s="9"/>
      <c r="U682" s="9"/>
      <c r="V682" s="9"/>
      <c r="W682" s="9"/>
      <c r="X682" s="9"/>
      <c r="Y682" s="9"/>
      <c r="Z682" s="9"/>
      <c r="AA682" s="9"/>
      <c r="AB682" s="9"/>
      <c r="AC682" s="9"/>
      <c r="AD682" s="9"/>
      <c r="AE682" s="9"/>
      <c r="AF682" s="9"/>
      <c r="AG682" s="9"/>
      <c r="AH682" s="9"/>
      <c r="AI682" s="1"/>
      <c r="AJ682" s="1"/>
      <c r="AK682" s="1"/>
    </row>
    <row r="683" spans="1:37" ht="12.75">
      <c r="A683" s="9"/>
      <c r="B683" s="9"/>
      <c r="C683" s="9"/>
      <c r="D683" s="9"/>
      <c r="E683" s="9"/>
      <c r="F683" s="9"/>
      <c r="G683" s="9"/>
      <c r="H683" s="3"/>
      <c r="I683" s="9"/>
      <c r="J683" s="9"/>
      <c r="K683" s="9"/>
      <c r="L683" s="9"/>
      <c r="M683" s="9"/>
      <c r="N683" s="9"/>
      <c r="O683" s="9"/>
      <c r="P683" s="9"/>
      <c r="Q683" s="9"/>
      <c r="R683" s="9"/>
      <c r="S683" s="9"/>
      <c r="T683" s="9"/>
      <c r="U683" s="9"/>
      <c r="V683" s="9"/>
      <c r="W683" s="9"/>
      <c r="X683" s="9"/>
      <c r="Y683" s="9"/>
      <c r="Z683" s="9"/>
      <c r="AA683" s="9"/>
      <c r="AB683" s="9"/>
      <c r="AC683" s="9"/>
      <c r="AD683" s="9"/>
      <c r="AE683" s="9"/>
      <c r="AF683" s="9"/>
      <c r="AG683" s="9"/>
      <c r="AH683" s="9"/>
      <c r="AI683" s="1"/>
      <c r="AJ683" s="1"/>
      <c r="AK683" s="1"/>
    </row>
    <row r="684" spans="1:37" ht="12.75">
      <c r="A684" s="9"/>
      <c r="B684" s="9"/>
      <c r="C684" s="9"/>
      <c r="D684" s="9"/>
      <c r="E684" s="9"/>
      <c r="F684" s="9"/>
      <c r="G684" s="9"/>
      <c r="H684" s="3"/>
      <c r="I684" s="9"/>
      <c r="J684" s="9"/>
      <c r="K684" s="9"/>
      <c r="L684" s="9"/>
      <c r="M684" s="9"/>
      <c r="N684" s="9"/>
      <c r="O684" s="9"/>
      <c r="P684" s="9"/>
      <c r="Q684" s="9"/>
      <c r="R684" s="9"/>
      <c r="S684" s="9"/>
      <c r="T684" s="9"/>
      <c r="U684" s="9"/>
      <c r="V684" s="9"/>
      <c r="W684" s="9"/>
      <c r="X684" s="9"/>
      <c r="Y684" s="9"/>
      <c r="Z684" s="9"/>
      <c r="AA684" s="9"/>
      <c r="AB684" s="9"/>
      <c r="AC684" s="9"/>
      <c r="AD684" s="9"/>
      <c r="AE684" s="9"/>
      <c r="AF684" s="9"/>
      <c r="AG684" s="9"/>
      <c r="AH684" s="9"/>
      <c r="AI684" s="1"/>
      <c r="AJ684" s="1"/>
      <c r="AK684" s="1"/>
    </row>
    <row r="685" spans="1:37" ht="12.75">
      <c r="A685" s="9"/>
      <c r="B685" s="9"/>
      <c r="C685" s="9"/>
      <c r="D685" s="9"/>
      <c r="E685" s="9"/>
      <c r="F685" s="9"/>
      <c r="G685" s="9"/>
      <c r="H685" s="3"/>
      <c r="I685" s="9"/>
      <c r="J685" s="9"/>
      <c r="K685" s="9"/>
      <c r="L685" s="9"/>
      <c r="M685" s="9"/>
      <c r="N685" s="9"/>
      <c r="O685" s="9"/>
      <c r="P685" s="9"/>
      <c r="Q685" s="9"/>
      <c r="R685" s="9"/>
      <c r="S685" s="9"/>
      <c r="T685" s="9"/>
      <c r="U685" s="9"/>
      <c r="V685" s="9"/>
      <c r="W685" s="9"/>
      <c r="X685" s="9"/>
      <c r="Y685" s="9"/>
      <c r="Z685" s="9"/>
      <c r="AA685" s="9"/>
      <c r="AB685" s="9"/>
      <c r="AC685" s="9"/>
      <c r="AD685" s="9"/>
      <c r="AE685" s="9"/>
      <c r="AF685" s="9"/>
      <c r="AG685" s="9"/>
      <c r="AH685" s="9"/>
      <c r="AI685" s="1"/>
      <c r="AJ685" s="1"/>
      <c r="AK685" s="1"/>
    </row>
    <row r="686" spans="1:37" ht="12.75">
      <c r="A686" s="9"/>
      <c r="B686" s="9"/>
      <c r="C686" s="9"/>
      <c r="D686" s="9"/>
      <c r="E686" s="9"/>
      <c r="F686" s="9"/>
      <c r="G686" s="9"/>
      <c r="H686" s="3"/>
      <c r="I686" s="9"/>
      <c r="J686" s="9"/>
      <c r="K686" s="9"/>
      <c r="L686" s="9"/>
      <c r="M686" s="9"/>
      <c r="N686" s="9"/>
      <c r="O686" s="9"/>
      <c r="P686" s="9"/>
      <c r="Q686" s="9"/>
      <c r="R686" s="9"/>
      <c r="S686" s="9"/>
      <c r="T686" s="9"/>
      <c r="U686" s="9"/>
      <c r="V686" s="9"/>
      <c r="W686" s="9"/>
      <c r="X686" s="9"/>
      <c r="Y686" s="9"/>
      <c r="Z686" s="9"/>
      <c r="AA686" s="9"/>
      <c r="AB686" s="9"/>
      <c r="AC686" s="9"/>
      <c r="AD686" s="9"/>
      <c r="AE686" s="9"/>
      <c r="AF686" s="9"/>
      <c r="AG686" s="9"/>
      <c r="AH686" s="9"/>
      <c r="AI686" s="1"/>
      <c r="AJ686" s="1"/>
      <c r="AK686" s="1"/>
    </row>
    <row r="687" spans="1:37" ht="12.75">
      <c r="A687" s="9"/>
      <c r="B687" s="9"/>
      <c r="C687" s="9"/>
      <c r="D687" s="9"/>
      <c r="E687" s="9"/>
      <c r="F687" s="9"/>
      <c r="G687" s="9"/>
      <c r="H687" s="3"/>
      <c r="I687" s="9"/>
      <c r="J687" s="9"/>
      <c r="K687" s="9"/>
      <c r="L687" s="9"/>
      <c r="M687" s="9"/>
      <c r="N687" s="9"/>
      <c r="O687" s="9"/>
      <c r="P687" s="9"/>
      <c r="Q687" s="9"/>
      <c r="R687" s="9"/>
      <c r="S687" s="9"/>
      <c r="T687" s="9"/>
      <c r="U687" s="9"/>
      <c r="V687" s="9"/>
      <c r="W687" s="9"/>
      <c r="X687" s="9"/>
      <c r="Y687" s="9"/>
      <c r="Z687" s="9"/>
      <c r="AA687" s="9"/>
      <c r="AB687" s="9"/>
      <c r="AC687" s="9"/>
      <c r="AD687" s="9"/>
      <c r="AE687" s="9"/>
      <c r="AF687" s="9"/>
      <c r="AG687" s="9"/>
      <c r="AH687" s="9"/>
      <c r="AI687" s="1"/>
      <c r="AJ687" s="1"/>
      <c r="AK687" s="1"/>
    </row>
    <row r="688" spans="1:37" ht="12.75">
      <c r="A688" s="9"/>
      <c r="B688" s="9"/>
      <c r="C688" s="9"/>
      <c r="D688" s="9"/>
      <c r="E688" s="9"/>
      <c r="F688" s="9"/>
      <c r="G688" s="9"/>
      <c r="H688" s="3"/>
      <c r="I688" s="9"/>
      <c r="J688" s="9"/>
      <c r="K688" s="9"/>
      <c r="L688" s="9"/>
      <c r="M688" s="9"/>
      <c r="N688" s="9"/>
      <c r="O688" s="9"/>
      <c r="P688" s="9"/>
      <c r="Q688" s="9"/>
      <c r="R688" s="9"/>
      <c r="S688" s="9"/>
      <c r="T688" s="9"/>
      <c r="U688" s="9"/>
      <c r="V688" s="9"/>
      <c r="W688" s="9"/>
      <c r="X688" s="9"/>
      <c r="Y688" s="9"/>
      <c r="Z688" s="9"/>
      <c r="AA688" s="9"/>
      <c r="AB688" s="9"/>
      <c r="AC688" s="9"/>
      <c r="AD688" s="9"/>
      <c r="AE688" s="9"/>
      <c r="AF688" s="9"/>
      <c r="AG688" s="9"/>
      <c r="AH688" s="9"/>
      <c r="AI688" s="1"/>
      <c r="AJ688" s="1"/>
      <c r="AK688" s="1"/>
    </row>
    <row r="689" spans="1:37" ht="12.75">
      <c r="A689" s="9"/>
      <c r="B689" s="9"/>
      <c r="C689" s="9"/>
      <c r="D689" s="9"/>
      <c r="E689" s="9"/>
      <c r="F689" s="9"/>
      <c r="G689" s="9"/>
      <c r="H689" s="3"/>
      <c r="I689" s="9"/>
      <c r="J689" s="9"/>
      <c r="K689" s="9"/>
      <c r="L689" s="9"/>
      <c r="M689" s="9"/>
      <c r="N689" s="9"/>
      <c r="O689" s="9"/>
      <c r="P689" s="9"/>
      <c r="Q689" s="9"/>
      <c r="R689" s="9"/>
      <c r="S689" s="9"/>
      <c r="T689" s="9"/>
      <c r="U689" s="9"/>
      <c r="V689" s="9"/>
      <c r="W689" s="9"/>
      <c r="X689" s="9"/>
      <c r="Y689" s="9"/>
      <c r="Z689" s="9"/>
      <c r="AA689" s="9"/>
      <c r="AB689" s="9"/>
      <c r="AC689" s="9"/>
      <c r="AD689" s="9"/>
      <c r="AE689" s="9"/>
      <c r="AF689" s="9"/>
      <c r="AG689" s="9"/>
      <c r="AH689" s="9"/>
      <c r="AI689" s="1"/>
      <c r="AJ689" s="1"/>
      <c r="AK689" s="1"/>
    </row>
    <row r="690" spans="1:37" ht="12.75">
      <c r="A690" s="9"/>
      <c r="B690" s="9"/>
      <c r="C690" s="9"/>
      <c r="D690" s="9"/>
      <c r="E690" s="9"/>
      <c r="F690" s="9"/>
      <c r="G690" s="9"/>
      <c r="H690" s="3"/>
      <c r="I690" s="9"/>
      <c r="J690" s="9"/>
      <c r="K690" s="9"/>
      <c r="L690" s="9"/>
      <c r="M690" s="9"/>
      <c r="N690" s="9"/>
      <c r="O690" s="9"/>
      <c r="P690" s="9"/>
      <c r="Q690" s="9"/>
      <c r="R690" s="9"/>
      <c r="S690" s="9"/>
      <c r="T690" s="9"/>
      <c r="U690" s="9"/>
      <c r="V690" s="9"/>
      <c r="W690" s="9"/>
      <c r="X690" s="9"/>
      <c r="Y690" s="9"/>
      <c r="Z690" s="9"/>
      <c r="AA690" s="9"/>
      <c r="AB690" s="9"/>
      <c r="AC690" s="9"/>
      <c r="AD690" s="9"/>
      <c r="AE690" s="9"/>
      <c r="AF690" s="9"/>
      <c r="AG690" s="9"/>
      <c r="AH690" s="9"/>
      <c r="AI690" s="1"/>
      <c r="AJ690" s="1"/>
      <c r="AK690" s="1"/>
    </row>
    <row r="691" spans="1:37" ht="12.75">
      <c r="A691" s="9"/>
      <c r="B691" s="9"/>
      <c r="C691" s="9"/>
      <c r="D691" s="9"/>
      <c r="E691" s="9"/>
      <c r="F691" s="9"/>
      <c r="G691" s="9"/>
      <c r="H691" s="3"/>
      <c r="I691" s="9"/>
      <c r="J691" s="9"/>
      <c r="K691" s="9"/>
      <c r="L691" s="9"/>
      <c r="M691" s="9"/>
      <c r="N691" s="9"/>
      <c r="O691" s="9"/>
      <c r="P691" s="9"/>
      <c r="Q691" s="9"/>
      <c r="R691" s="9"/>
      <c r="S691" s="9"/>
      <c r="T691" s="9"/>
      <c r="U691" s="9"/>
      <c r="V691" s="9"/>
      <c r="W691" s="9"/>
      <c r="X691" s="9"/>
      <c r="Y691" s="9"/>
      <c r="Z691" s="9"/>
      <c r="AA691" s="9"/>
      <c r="AB691" s="9"/>
      <c r="AC691" s="9"/>
      <c r="AD691" s="9"/>
      <c r="AE691" s="9"/>
      <c r="AF691" s="9"/>
      <c r="AG691" s="9"/>
      <c r="AH691" s="9"/>
      <c r="AI691" s="1"/>
      <c r="AJ691" s="1"/>
      <c r="AK691" s="1"/>
    </row>
    <row r="692" spans="1:37" ht="12.75">
      <c r="A692" s="9"/>
      <c r="B692" s="9"/>
      <c r="C692" s="9"/>
      <c r="D692" s="9"/>
      <c r="E692" s="9"/>
      <c r="F692" s="9"/>
      <c r="G692" s="9"/>
      <c r="H692" s="3"/>
      <c r="I692" s="9"/>
      <c r="J692" s="9"/>
      <c r="K692" s="9"/>
      <c r="L692" s="9"/>
      <c r="M692" s="9"/>
      <c r="N692" s="9"/>
      <c r="O692" s="9"/>
      <c r="P692" s="9"/>
      <c r="Q692" s="9"/>
      <c r="R692" s="9"/>
      <c r="S692" s="9"/>
      <c r="T692" s="9"/>
      <c r="U692" s="9"/>
      <c r="V692" s="9"/>
      <c r="W692" s="9"/>
      <c r="X692" s="9"/>
      <c r="Y692" s="9"/>
      <c r="Z692" s="9"/>
      <c r="AA692" s="9"/>
      <c r="AB692" s="9"/>
      <c r="AC692" s="9"/>
      <c r="AD692" s="9"/>
      <c r="AE692" s="9"/>
      <c r="AF692" s="9"/>
      <c r="AG692" s="9"/>
      <c r="AH692" s="9"/>
      <c r="AI692" s="1"/>
      <c r="AJ692" s="1"/>
      <c r="AK692" s="1"/>
    </row>
    <row r="693" spans="1:37" ht="12.75">
      <c r="A693" s="9"/>
      <c r="B693" s="9"/>
      <c r="C693" s="9"/>
      <c r="D693" s="9"/>
      <c r="E693" s="9"/>
      <c r="F693" s="9"/>
      <c r="G693" s="9"/>
      <c r="H693" s="3"/>
      <c r="I693" s="9"/>
      <c r="J693" s="9"/>
      <c r="K693" s="9"/>
      <c r="L693" s="9"/>
      <c r="M693" s="9"/>
      <c r="N693" s="9"/>
      <c r="O693" s="9"/>
      <c r="P693" s="9"/>
      <c r="Q693" s="9"/>
      <c r="R693" s="9"/>
      <c r="S693" s="9"/>
      <c r="T693" s="9"/>
      <c r="U693" s="9"/>
      <c r="V693" s="9"/>
      <c r="W693" s="9"/>
      <c r="X693" s="9"/>
      <c r="Y693" s="9"/>
      <c r="Z693" s="9"/>
      <c r="AA693" s="9"/>
      <c r="AB693" s="9"/>
      <c r="AC693" s="9"/>
      <c r="AD693" s="9"/>
      <c r="AE693" s="9"/>
      <c r="AF693" s="9"/>
      <c r="AG693" s="9"/>
      <c r="AH693" s="9"/>
      <c r="AI693" s="1"/>
      <c r="AJ693" s="1"/>
      <c r="AK693" s="1"/>
    </row>
    <row r="694" spans="1:37" ht="12.75">
      <c r="A694" s="9"/>
      <c r="B694" s="9"/>
      <c r="C694" s="9"/>
      <c r="D694" s="9"/>
      <c r="E694" s="9"/>
      <c r="F694" s="9"/>
      <c r="G694" s="9"/>
      <c r="H694" s="3"/>
      <c r="I694" s="9"/>
      <c r="J694" s="9"/>
      <c r="K694" s="9"/>
      <c r="L694" s="9"/>
      <c r="M694" s="9"/>
      <c r="N694" s="9"/>
      <c r="O694" s="9"/>
      <c r="P694" s="9"/>
      <c r="Q694" s="9"/>
      <c r="R694" s="9"/>
      <c r="S694" s="9"/>
      <c r="T694" s="9"/>
      <c r="U694" s="9"/>
      <c r="V694" s="9"/>
      <c r="W694" s="9"/>
      <c r="X694" s="9"/>
      <c r="Y694" s="9"/>
      <c r="Z694" s="9"/>
      <c r="AA694" s="9"/>
      <c r="AB694" s="9"/>
      <c r="AC694" s="9"/>
      <c r="AD694" s="9"/>
      <c r="AE694" s="9"/>
      <c r="AF694" s="9"/>
      <c r="AG694" s="9"/>
      <c r="AH694" s="9"/>
      <c r="AI694" s="1"/>
      <c r="AJ694" s="1"/>
      <c r="AK694" s="1"/>
    </row>
    <row r="695" spans="1:37" ht="12.75">
      <c r="A695" s="9"/>
      <c r="B695" s="9"/>
      <c r="C695" s="9"/>
      <c r="D695" s="9"/>
      <c r="E695" s="9"/>
      <c r="F695" s="9"/>
      <c r="G695" s="9"/>
      <c r="H695" s="3"/>
      <c r="I695" s="9"/>
      <c r="J695" s="9"/>
      <c r="K695" s="9"/>
      <c r="L695" s="9"/>
      <c r="M695" s="9"/>
      <c r="N695" s="9"/>
      <c r="O695" s="9"/>
      <c r="P695" s="9"/>
      <c r="Q695" s="9"/>
      <c r="R695" s="9"/>
      <c r="S695" s="9"/>
      <c r="T695" s="9"/>
      <c r="U695" s="9"/>
      <c r="V695" s="9"/>
      <c r="W695" s="9"/>
      <c r="X695" s="9"/>
      <c r="Y695" s="9"/>
      <c r="Z695" s="9"/>
      <c r="AA695" s="9"/>
      <c r="AB695" s="9"/>
      <c r="AC695" s="9"/>
      <c r="AD695" s="9"/>
      <c r="AE695" s="9"/>
      <c r="AF695" s="9"/>
      <c r="AG695" s="9"/>
      <c r="AH695" s="9"/>
      <c r="AI695" s="1"/>
      <c r="AJ695" s="1"/>
      <c r="AK695" s="1"/>
    </row>
    <row r="696" spans="1:37" ht="12.75">
      <c r="A696" s="9"/>
      <c r="B696" s="9"/>
      <c r="C696" s="9"/>
      <c r="D696" s="9"/>
      <c r="E696" s="9"/>
      <c r="F696" s="9"/>
      <c r="G696" s="9"/>
      <c r="H696" s="3"/>
      <c r="I696" s="9"/>
      <c r="J696" s="9"/>
      <c r="K696" s="9"/>
      <c r="L696" s="9"/>
      <c r="M696" s="9"/>
      <c r="N696" s="9"/>
      <c r="O696" s="9"/>
      <c r="P696" s="9"/>
      <c r="Q696" s="9"/>
      <c r="R696" s="9"/>
      <c r="S696" s="9"/>
      <c r="T696" s="9"/>
      <c r="U696" s="9"/>
      <c r="V696" s="9"/>
      <c r="W696" s="9"/>
      <c r="X696" s="9"/>
      <c r="Y696" s="9"/>
      <c r="Z696" s="9"/>
      <c r="AA696" s="9"/>
      <c r="AB696" s="9"/>
      <c r="AC696" s="9"/>
      <c r="AD696" s="9"/>
      <c r="AE696" s="9"/>
      <c r="AF696" s="9"/>
      <c r="AG696" s="9"/>
      <c r="AH696" s="9"/>
      <c r="AI696" s="1"/>
      <c r="AJ696" s="1"/>
      <c r="AK696" s="1"/>
    </row>
    <row r="697" spans="1:37" ht="12.75">
      <c r="A697" s="9"/>
      <c r="B697" s="9"/>
      <c r="C697" s="9"/>
      <c r="D697" s="9"/>
      <c r="E697" s="9"/>
      <c r="F697" s="9"/>
      <c r="G697" s="9"/>
      <c r="H697" s="3"/>
      <c r="I697" s="9"/>
      <c r="J697" s="9"/>
      <c r="K697" s="9"/>
      <c r="L697" s="9"/>
      <c r="M697" s="9"/>
      <c r="N697" s="9"/>
      <c r="O697" s="9"/>
      <c r="P697" s="9"/>
      <c r="Q697" s="9"/>
      <c r="R697" s="9"/>
      <c r="S697" s="9"/>
      <c r="T697" s="9"/>
      <c r="U697" s="9"/>
      <c r="V697" s="9"/>
      <c r="W697" s="9"/>
      <c r="X697" s="9"/>
      <c r="Y697" s="9"/>
      <c r="Z697" s="9"/>
      <c r="AA697" s="9"/>
      <c r="AB697" s="9"/>
      <c r="AC697" s="9"/>
      <c r="AD697" s="9"/>
      <c r="AE697" s="9"/>
      <c r="AF697" s="9"/>
      <c r="AG697" s="9"/>
      <c r="AH697" s="9"/>
      <c r="AI697" s="1"/>
      <c r="AJ697" s="1"/>
      <c r="AK697" s="1"/>
    </row>
    <row r="698" spans="1:37" ht="12.75">
      <c r="A698" s="9"/>
      <c r="B698" s="9"/>
      <c r="C698" s="9"/>
      <c r="D698" s="9"/>
      <c r="E698" s="9"/>
      <c r="F698" s="9"/>
      <c r="G698" s="9"/>
      <c r="H698" s="3"/>
      <c r="I698" s="9"/>
      <c r="J698" s="9"/>
      <c r="K698" s="9"/>
      <c r="L698" s="9"/>
      <c r="M698" s="9"/>
      <c r="N698" s="9"/>
      <c r="O698" s="9"/>
      <c r="P698" s="9"/>
      <c r="Q698" s="9"/>
      <c r="R698" s="9"/>
      <c r="S698" s="9"/>
      <c r="T698" s="9"/>
      <c r="U698" s="9"/>
      <c r="V698" s="9"/>
      <c r="W698" s="9"/>
      <c r="X698" s="9"/>
      <c r="Y698" s="9"/>
      <c r="Z698" s="9"/>
      <c r="AA698" s="9"/>
      <c r="AB698" s="9"/>
      <c r="AC698" s="9"/>
      <c r="AD698" s="9"/>
      <c r="AE698" s="9"/>
      <c r="AF698" s="9"/>
      <c r="AG698" s="9"/>
      <c r="AH698" s="9"/>
      <c r="AI698" s="1"/>
      <c r="AJ698" s="1"/>
      <c r="AK698" s="1"/>
    </row>
    <row r="699" spans="1:37" ht="12.75">
      <c r="A699" s="9"/>
      <c r="B699" s="9"/>
      <c r="C699" s="9"/>
      <c r="D699" s="9"/>
      <c r="E699" s="9"/>
      <c r="F699" s="9"/>
      <c r="G699" s="9"/>
      <c r="H699" s="3"/>
      <c r="I699" s="9"/>
      <c r="J699" s="9"/>
      <c r="K699" s="9"/>
      <c r="L699" s="9"/>
      <c r="M699" s="9"/>
      <c r="N699" s="9"/>
      <c r="O699" s="9"/>
      <c r="P699" s="9"/>
      <c r="Q699" s="9"/>
      <c r="R699" s="9"/>
      <c r="S699" s="9"/>
      <c r="T699" s="9"/>
      <c r="U699" s="9"/>
      <c r="V699" s="9"/>
      <c r="W699" s="9"/>
      <c r="X699" s="9"/>
      <c r="Y699" s="9"/>
      <c r="Z699" s="9"/>
      <c r="AA699" s="9"/>
      <c r="AB699" s="9"/>
      <c r="AC699" s="9"/>
      <c r="AD699" s="9"/>
      <c r="AE699" s="9"/>
      <c r="AF699" s="9"/>
      <c r="AG699" s="9"/>
      <c r="AH699" s="9"/>
      <c r="AI699" s="1"/>
      <c r="AJ699" s="1"/>
      <c r="AK699" s="1"/>
    </row>
    <row r="700" spans="1:37" ht="12.75">
      <c r="A700" s="9"/>
      <c r="B700" s="9"/>
      <c r="C700" s="9"/>
      <c r="D700" s="9"/>
      <c r="E700" s="9"/>
      <c r="F700" s="9"/>
      <c r="G700" s="9"/>
      <c r="H700" s="3"/>
      <c r="I700" s="9"/>
      <c r="J700" s="9"/>
      <c r="K700" s="9"/>
      <c r="L700" s="9"/>
      <c r="M700" s="9"/>
      <c r="N700" s="9"/>
      <c r="O700" s="9"/>
      <c r="P700" s="9"/>
      <c r="Q700" s="9"/>
      <c r="R700" s="9"/>
      <c r="S700" s="9"/>
      <c r="T700" s="9"/>
      <c r="U700" s="9"/>
      <c r="V700" s="9"/>
      <c r="W700" s="9"/>
      <c r="X700" s="9"/>
      <c r="Y700" s="9"/>
      <c r="Z700" s="9"/>
      <c r="AA700" s="9"/>
      <c r="AB700" s="9"/>
      <c r="AC700" s="9"/>
      <c r="AD700" s="9"/>
      <c r="AE700" s="9"/>
      <c r="AF700" s="9"/>
      <c r="AG700" s="9"/>
      <c r="AH700" s="9"/>
      <c r="AI700" s="1"/>
      <c r="AJ700" s="1"/>
      <c r="AK700" s="1"/>
    </row>
    <row r="701" spans="1:37" ht="12.75">
      <c r="A701" s="9"/>
      <c r="B701" s="9"/>
      <c r="C701" s="9"/>
      <c r="D701" s="9"/>
      <c r="E701" s="9"/>
      <c r="F701" s="9"/>
      <c r="G701" s="9"/>
      <c r="H701" s="3"/>
      <c r="I701" s="9"/>
      <c r="J701" s="9"/>
      <c r="K701" s="9"/>
      <c r="L701" s="9"/>
      <c r="M701" s="9"/>
      <c r="N701" s="9"/>
      <c r="O701" s="9"/>
      <c r="P701" s="9"/>
      <c r="Q701" s="9"/>
      <c r="R701" s="9"/>
      <c r="S701" s="9"/>
      <c r="T701" s="9"/>
      <c r="U701" s="9"/>
      <c r="V701" s="9"/>
      <c r="W701" s="9"/>
      <c r="X701" s="9"/>
      <c r="Y701" s="9"/>
      <c r="Z701" s="9"/>
      <c r="AA701" s="9"/>
      <c r="AB701" s="9"/>
      <c r="AC701" s="9"/>
      <c r="AD701" s="9"/>
      <c r="AE701" s="9"/>
      <c r="AF701" s="9"/>
      <c r="AG701" s="9"/>
      <c r="AH701" s="9"/>
      <c r="AI701" s="1"/>
      <c r="AJ701" s="1"/>
      <c r="AK701" s="1"/>
    </row>
    <row r="702" spans="1:37" ht="12.75">
      <c r="A702" s="9"/>
      <c r="B702" s="9"/>
      <c r="C702" s="9"/>
      <c r="D702" s="9"/>
      <c r="E702" s="9"/>
      <c r="F702" s="9"/>
      <c r="G702" s="9"/>
      <c r="H702" s="3"/>
      <c r="I702" s="9"/>
      <c r="J702" s="9"/>
      <c r="K702" s="9"/>
      <c r="L702" s="9"/>
      <c r="M702" s="9"/>
      <c r="N702" s="9"/>
      <c r="O702" s="9"/>
      <c r="P702" s="9"/>
      <c r="Q702" s="9"/>
      <c r="R702" s="9"/>
      <c r="S702" s="9"/>
      <c r="T702" s="9"/>
      <c r="U702" s="9"/>
      <c r="V702" s="9"/>
      <c r="W702" s="9"/>
      <c r="X702" s="9"/>
      <c r="Y702" s="9"/>
      <c r="Z702" s="9"/>
      <c r="AA702" s="9"/>
      <c r="AB702" s="9"/>
      <c r="AC702" s="9"/>
      <c r="AD702" s="9"/>
      <c r="AE702" s="9"/>
      <c r="AF702" s="9"/>
      <c r="AG702" s="9"/>
      <c r="AH702" s="9"/>
      <c r="AI702" s="1"/>
      <c r="AJ702" s="1"/>
      <c r="AK702" s="1"/>
    </row>
    <row r="703" spans="1:37" ht="12.75">
      <c r="A703" s="9"/>
      <c r="B703" s="9"/>
      <c r="C703" s="9"/>
      <c r="D703" s="9"/>
      <c r="E703" s="9"/>
      <c r="F703" s="9"/>
      <c r="G703" s="9"/>
      <c r="H703" s="3"/>
      <c r="I703" s="9"/>
      <c r="J703" s="9"/>
      <c r="K703" s="9"/>
      <c r="L703" s="9"/>
      <c r="M703" s="9"/>
      <c r="N703" s="9"/>
      <c r="O703" s="9"/>
      <c r="P703" s="9"/>
      <c r="Q703" s="9"/>
      <c r="R703" s="9"/>
      <c r="S703" s="9"/>
      <c r="T703" s="9"/>
      <c r="U703" s="9"/>
      <c r="V703" s="9"/>
      <c r="W703" s="9"/>
      <c r="X703" s="9"/>
      <c r="Y703" s="9"/>
      <c r="Z703" s="9"/>
      <c r="AA703" s="9"/>
      <c r="AB703" s="9"/>
      <c r="AC703" s="9"/>
      <c r="AD703" s="9"/>
      <c r="AE703" s="9"/>
      <c r="AF703" s="9"/>
      <c r="AG703" s="9"/>
      <c r="AH703" s="9"/>
      <c r="AI703" s="1"/>
      <c r="AJ703" s="1"/>
      <c r="AK703" s="1"/>
    </row>
    <row r="704" spans="1:37" ht="12.75">
      <c r="A704" s="9"/>
      <c r="B704" s="9"/>
      <c r="C704" s="9"/>
      <c r="D704" s="9"/>
      <c r="E704" s="9"/>
      <c r="F704" s="9"/>
      <c r="G704" s="9"/>
      <c r="H704" s="3"/>
      <c r="I704" s="9"/>
      <c r="J704" s="9"/>
      <c r="K704" s="9"/>
      <c r="L704" s="9"/>
      <c r="M704" s="9"/>
      <c r="N704" s="9"/>
      <c r="O704" s="9"/>
      <c r="P704" s="9"/>
      <c r="Q704" s="9"/>
      <c r="R704" s="9"/>
      <c r="S704" s="9"/>
      <c r="T704" s="9"/>
      <c r="U704" s="9"/>
      <c r="V704" s="9"/>
      <c r="W704" s="9"/>
      <c r="X704" s="9"/>
      <c r="Y704" s="9"/>
      <c r="Z704" s="9"/>
      <c r="AA704" s="9"/>
      <c r="AB704" s="9"/>
      <c r="AC704" s="9"/>
      <c r="AD704" s="9"/>
      <c r="AE704" s="9"/>
      <c r="AF704" s="9"/>
      <c r="AG704" s="9"/>
      <c r="AH704" s="9"/>
      <c r="AI704" s="1"/>
      <c r="AJ704" s="1"/>
      <c r="AK704" s="1"/>
    </row>
    <row r="705" spans="1:37" ht="12.75">
      <c r="A705" s="9"/>
      <c r="B705" s="9"/>
      <c r="C705" s="9"/>
      <c r="D705" s="9"/>
      <c r="E705" s="9"/>
      <c r="F705" s="9"/>
      <c r="G705" s="9"/>
      <c r="H705" s="3"/>
      <c r="I705" s="9"/>
      <c r="J705" s="9"/>
      <c r="K705" s="9"/>
      <c r="L705" s="9"/>
      <c r="M705" s="9"/>
      <c r="N705" s="9"/>
      <c r="O705" s="9"/>
      <c r="P705" s="9"/>
      <c r="Q705" s="9"/>
      <c r="R705" s="9"/>
      <c r="S705" s="9"/>
      <c r="T705" s="9"/>
      <c r="U705" s="9"/>
      <c r="V705" s="9"/>
      <c r="W705" s="9"/>
      <c r="X705" s="9"/>
      <c r="Y705" s="9"/>
      <c r="Z705" s="9"/>
      <c r="AA705" s="9"/>
      <c r="AB705" s="9"/>
      <c r="AC705" s="9"/>
      <c r="AD705" s="9"/>
      <c r="AE705" s="9"/>
      <c r="AF705" s="9"/>
      <c r="AG705" s="9"/>
      <c r="AH705" s="9"/>
      <c r="AI705" s="1"/>
      <c r="AJ705" s="1"/>
      <c r="AK705" s="1"/>
    </row>
    <row r="706" spans="1:37" ht="12.75">
      <c r="A706" s="9"/>
      <c r="B706" s="9"/>
      <c r="C706" s="9"/>
      <c r="D706" s="9"/>
      <c r="E706" s="9"/>
      <c r="F706" s="9"/>
      <c r="G706" s="9"/>
      <c r="H706" s="3"/>
      <c r="I706" s="9"/>
      <c r="J706" s="9"/>
      <c r="K706" s="9"/>
      <c r="L706" s="9"/>
      <c r="M706" s="9"/>
      <c r="N706" s="9"/>
      <c r="O706" s="9"/>
      <c r="P706" s="9"/>
      <c r="Q706" s="9"/>
      <c r="R706" s="9"/>
      <c r="S706" s="9"/>
      <c r="T706" s="9"/>
      <c r="U706" s="9"/>
      <c r="V706" s="9"/>
      <c r="W706" s="9"/>
      <c r="X706" s="9"/>
      <c r="Y706" s="9"/>
      <c r="Z706" s="9"/>
      <c r="AA706" s="9"/>
      <c r="AB706" s="9"/>
      <c r="AC706" s="9"/>
      <c r="AD706" s="9"/>
      <c r="AE706" s="9"/>
      <c r="AF706" s="9"/>
      <c r="AG706" s="9"/>
      <c r="AH706" s="9"/>
      <c r="AI706" s="1"/>
      <c r="AJ706" s="1"/>
      <c r="AK706" s="1"/>
    </row>
    <row r="707" spans="1:37" ht="12.75">
      <c r="A707" s="9"/>
      <c r="B707" s="9"/>
      <c r="C707" s="9"/>
      <c r="D707" s="9"/>
      <c r="E707" s="9"/>
      <c r="F707" s="9"/>
      <c r="G707" s="9"/>
      <c r="H707" s="3"/>
      <c r="I707" s="9"/>
      <c r="J707" s="9"/>
      <c r="K707" s="9"/>
      <c r="L707" s="9"/>
      <c r="M707" s="9"/>
      <c r="N707" s="9"/>
      <c r="O707" s="9"/>
      <c r="P707" s="9"/>
      <c r="Q707" s="9"/>
      <c r="R707" s="9"/>
      <c r="S707" s="9"/>
      <c r="T707" s="9"/>
      <c r="U707" s="9"/>
      <c r="V707" s="9"/>
      <c r="W707" s="9"/>
      <c r="X707" s="9"/>
      <c r="Y707" s="9"/>
      <c r="Z707" s="9"/>
      <c r="AA707" s="9"/>
      <c r="AB707" s="9"/>
      <c r="AC707" s="9"/>
      <c r="AD707" s="9"/>
      <c r="AE707" s="9"/>
      <c r="AF707" s="9"/>
      <c r="AG707" s="9"/>
      <c r="AH707" s="9"/>
      <c r="AI707" s="1"/>
      <c r="AJ707" s="1"/>
      <c r="AK707" s="1"/>
    </row>
    <row r="708" spans="1:37" ht="12.75">
      <c r="A708" s="9"/>
      <c r="B708" s="9"/>
      <c r="C708" s="9"/>
      <c r="D708" s="9"/>
      <c r="E708" s="9"/>
      <c r="F708" s="9"/>
      <c r="G708" s="9"/>
      <c r="H708" s="3"/>
      <c r="I708" s="9"/>
      <c r="J708" s="9"/>
      <c r="K708" s="9"/>
      <c r="L708" s="9"/>
      <c r="M708" s="9"/>
      <c r="N708" s="9"/>
      <c r="O708" s="9"/>
      <c r="P708" s="9"/>
      <c r="Q708" s="9"/>
      <c r="R708" s="9"/>
      <c r="S708" s="9"/>
      <c r="T708" s="9"/>
      <c r="U708" s="9"/>
      <c r="V708" s="9"/>
      <c r="W708" s="9"/>
      <c r="X708" s="9"/>
      <c r="Y708" s="9"/>
      <c r="Z708" s="9"/>
      <c r="AA708" s="9"/>
      <c r="AB708" s="9"/>
      <c r="AC708" s="9"/>
      <c r="AD708" s="9"/>
      <c r="AE708" s="9"/>
      <c r="AF708" s="9"/>
      <c r="AG708" s="9"/>
      <c r="AH708" s="9"/>
      <c r="AI708" s="1"/>
      <c r="AJ708" s="1"/>
      <c r="AK708" s="1"/>
    </row>
    <row r="709" spans="1:37" ht="12.75">
      <c r="A709" s="9"/>
      <c r="B709" s="9"/>
      <c r="C709" s="9"/>
      <c r="D709" s="9"/>
      <c r="E709" s="9"/>
      <c r="F709" s="9"/>
      <c r="G709" s="9"/>
      <c r="H709" s="3"/>
      <c r="I709" s="9"/>
      <c r="J709" s="9"/>
      <c r="K709" s="9"/>
      <c r="L709" s="9"/>
      <c r="M709" s="9"/>
      <c r="N709" s="9"/>
      <c r="O709" s="9"/>
      <c r="P709" s="9"/>
      <c r="Q709" s="9"/>
      <c r="R709" s="9"/>
      <c r="S709" s="9"/>
      <c r="T709" s="9"/>
      <c r="U709" s="9"/>
      <c r="V709" s="9"/>
      <c r="W709" s="9"/>
      <c r="X709" s="9"/>
      <c r="Y709" s="9"/>
      <c r="Z709" s="9"/>
      <c r="AA709" s="9"/>
      <c r="AB709" s="9"/>
      <c r="AC709" s="9"/>
      <c r="AD709" s="9"/>
      <c r="AE709" s="9"/>
      <c r="AF709" s="9"/>
      <c r="AG709" s="9"/>
      <c r="AH709" s="9"/>
      <c r="AI709" s="1"/>
      <c r="AJ709" s="1"/>
      <c r="AK709" s="1"/>
    </row>
    <row r="710" spans="1:37" ht="12.75">
      <c r="A710" s="9"/>
      <c r="B710" s="9"/>
      <c r="C710" s="9"/>
      <c r="D710" s="9"/>
      <c r="E710" s="9"/>
      <c r="F710" s="9"/>
      <c r="G710" s="9"/>
      <c r="H710" s="3"/>
      <c r="I710" s="9"/>
      <c r="J710" s="9"/>
      <c r="K710" s="9"/>
      <c r="L710" s="9"/>
      <c r="M710" s="9"/>
      <c r="N710" s="9"/>
      <c r="O710" s="9"/>
      <c r="P710" s="9"/>
      <c r="Q710" s="9"/>
      <c r="R710" s="9"/>
      <c r="S710" s="9"/>
      <c r="T710" s="9"/>
      <c r="U710" s="9"/>
      <c r="V710" s="9"/>
      <c r="W710" s="9"/>
      <c r="X710" s="9"/>
      <c r="Y710" s="9"/>
      <c r="Z710" s="9"/>
      <c r="AA710" s="9"/>
      <c r="AB710" s="9"/>
      <c r="AC710" s="9"/>
      <c r="AD710" s="9"/>
      <c r="AE710" s="9"/>
      <c r="AF710" s="9"/>
      <c r="AG710" s="9"/>
      <c r="AH710" s="9"/>
      <c r="AI710" s="1"/>
      <c r="AJ710" s="1"/>
      <c r="AK710" s="1"/>
    </row>
    <row r="711" spans="1:37" ht="12.75">
      <c r="A711" s="9"/>
      <c r="B711" s="9"/>
      <c r="C711" s="9"/>
      <c r="D711" s="9"/>
      <c r="E711" s="9"/>
      <c r="F711" s="9"/>
      <c r="G711" s="9"/>
      <c r="H711" s="3"/>
      <c r="I711" s="9"/>
      <c r="J711" s="9"/>
      <c r="K711" s="9"/>
      <c r="L711" s="9"/>
      <c r="M711" s="9"/>
      <c r="N711" s="9"/>
      <c r="O711" s="9"/>
      <c r="P711" s="9"/>
      <c r="Q711" s="9"/>
      <c r="R711" s="9"/>
      <c r="S711" s="9"/>
      <c r="T711" s="9"/>
      <c r="U711" s="9"/>
      <c r="V711" s="9"/>
      <c r="W711" s="9"/>
      <c r="X711" s="9"/>
      <c r="Y711" s="9"/>
      <c r="Z711" s="9"/>
      <c r="AA711" s="9"/>
      <c r="AB711" s="9"/>
      <c r="AC711" s="9"/>
      <c r="AD711" s="9"/>
      <c r="AE711" s="9"/>
      <c r="AF711" s="9"/>
      <c r="AG711" s="9"/>
      <c r="AH711" s="9"/>
      <c r="AI711" s="1"/>
      <c r="AJ711" s="1"/>
      <c r="AK711" s="1"/>
    </row>
    <row r="712" spans="1:37" ht="12.75">
      <c r="A712" s="9"/>
      <c r="B712" s="9"/>
      <c r="C712" s="9"/>
      <c r="D712" s="9"/>
      <c r="E712" s="9"/>
      <c r="F712" s="9"/>
      <c r="G712" s="9"/>
      <c r="H712" s="3"/>
      <c r="I712" s="9"/>
      <c r="J712" s="9"/>
      <c r="K712" s="9"/>
      <c r="L712" s="9"/>
      <c r="M712" s="9"/>
      <c r="N712" s="9"/>
      <c r="O712" s="9"/>
      <c r="P712" s="9"/>
      <c r="Q712" s="9"/>
      <c r="R712" s="9"/>
      <c r="S712" s="9"/>
      <c r="T712" s="9"/>
      <c r="U712" s="9"/>
      <c r="V712" s="9"/>
      <c r="W712" s="9"/>
      <c r="X712" s="9"/>
      <c r="Y712" s="9"/>
      <c r="Z712" s="9"/>
      <c r="AA712" s="9"/>
      <c r="AB712" s="9"/>
      <c r="AC712" s="9"/>
      <c r="AD712" s="9"/>
      <c r="AE712" s="9"/>
      <c r="AF712" s="9"/>
      <c r="AG712" s="9"/>
      <c r="AH712" s="9"/>
      <c r="AI712" s="1"/>
      <c r="AJ712" s="1"/>
      <c r="AK712" s="1"/>
    </row>
    <row r="713" spans="1:37" ht="12.75">
      <c r="A713" s="9"/>
      <c r="B713" s="9"/>
      <c r="C713" s="9"/>
      <c r="D713" s="9"/>
      <c r="E713" s="9"/>
      <c r="F713" s="9"/>
      <c r="G713" s="9"/>
      <c r="H713" s="3"/>
      <c r="I713" s="9"/>
      <c r="J713" s="9"/>
      <c r="K713" s="9"/>
      <c r="L713" s="9"/>
      <c r="M713" s="9"/>
      <c r="N713" s="9"/>
      <c r="O713" s="9"/>
      <c r="P713" s="9"/>
      <c r="Q713" s="9"/>
      <c r="R713" s="9"/>
      <c r="S713" s="9"/>
      <c r="T713" s="9"/>
      <c r="U713" s="9"/>
      <c r="V713" s="9"/>
      <c r="W713" s="9"/>
      <c r="X713" s="9"/>
      <c r="Y713" s="9"/>
      <c r="Z713" s="9"/>
      <c r="AA713" s="9"/>
      <c r="AB713" s="9"/>
      <c r="AC713" s="9"/>
      <c r="AD713" s="9"/>
      <c r="AE713" s="9"/>
      <c r="AF713" s="9"/>
      <c r="AG713" s="9"/>
      <c r="AH713" s="9"/>
      <c r="AI713" s="1"/>
      <c r="AJ713" s="1"/>
      <c r="AK713" s="1"/>
    </row>
    <row r="714" spans="1:37" ht="12.75">
      <c r="A714" s="9"/>
      <c r="B714" s="9"/>
      <c r="C714" s="9"/>
      <c r="D714" s="9"/>
      <c r="E714" s="9"/>
      <c r="F714" s="9"/>
      <c r="G714" s="9"/>
      <c r="H714" s="3"/>
      <c r="I714" s="9"/>
      <c r="J714" s="9"/>
      <c r="K714" s="9"/>
      <c r="L714" s="9"/>
      <c r="M714" s="9"/>
      <c r="N714" s="9"/>
      <c r="O714" s="9"/>
      <c r="P714" s="9"/>
      <c r="Q714" s="9"/>
      <c r="R714" s="9"/>
      <c r="S714" s="9"/>
      <c r="T714" s="9"/>
      <c r="U714" s="9"/>
      <c r="V714" s="9"/>
      <c r="W714" s="9"/>
      <c r="X714" s="9"/>
      <c r="Y714" s="9"/>
      <c r="Z714" s="9"/>
      <c r="AA714" s="9"/>
      <c r="AB714" s="9"/>
      <c r="AC714" s="9"/>
      <c r="AD714" s="9"/>
      <c r="AE714" s="9"/>
      <c r="AF714" s="9"/>
      <c r="AG714" s="9"/>
      <c r="AH714" s="9"/>
      <c r="AI714" s="1"/>
      <c r="AJ714" s="1"/>
      <c r="AK714" s="1"/>
    </row>
    <row r="715" spans="1:37" ht="12.75">
      <c r="A715" s="9"/>
      <c r="B715" s="9"/>
      <c r="C715" s="9"/>
      <c r="D715" s="9"/>
      <c r="E715" s="9"/>
      <c r="F715" s="9"/>
      <c r="G715" s="9"/>
      <c r="H715" s="3"/>
      <c r="I715" s="9"/>
      <c r="J715" s="9"/>
      <c r="K715" s="9"/>
      <c r="L715" s="9"/>
      <c r="M715" s="9"/>
      <c r="N715" s="9"/>
      <c r="O715" s="9"/>
      <c r="P715" s="9"/>
      <c r="Q715" s="9"/>
      <c r="R715" s="9"/>
      <c r="S715" s="9"/>
      <c r="T715" s="9"/>
      <c r="U715" s="9"/>
      <c r="V715" s="9"/>
      <c r="W715" s="9"/>
      <c r="X715" s="9"/>
      <c r="Y715" s="9"/>
      <c r="Z715" s="9"/>
      <c r="AA715" s="9"/>
      <c r="AB715" s="9"/>
      <c r="AC715" s="9"/>
      <c r="AD715" s="9"/>
      <c r="AE715" s="9"/>
      <c r="AF715" s="9"/>
      <c r="AG715" s="9"/>
      <c r="AH715" s="9"/>
      <c r="AI715" s="1"/>
      <c r="AJ715" s="1"/>
      <c r="AK715" s="1"/>
    </row>
    <row r="716" spans="1:37" ht="12.75">
      <c r="A716" s="9"/>
      <c r="B716" s="9"/>
      <c r="C716" s="9"/>
      <c r="D716" s="9"/>
      <c r="E716" s="9"/>
      <c r="F716" s="9"/>
      <c r="G716" s="9"/>
      <c r="H716" s="3"/>
      <c r="I716" s="9"/>
      <c r="J716" s="9"/>
      <c r="K716" s="9"/>
      <c r="L716" s="9"/>
      <c r="M716" s="9"/>
      <c r="N716" s="9"/>
      <c r="O716" s="9"/>
      <c r="P716" s="9"/>
      <c r="Q716" s="9"/>
      <c r="R716" s="9"/>
      <c r="S716" s="9"/>
      <c r="T716" s="9"/>
      <c r="U716" s="9"/>
      <c r="V716" s="9"/>
      <c r="W716" s="9"/>
      <c r="X716" s="9"/>
      <c r="Y716" s="9"/>
      <c r="Z716" s="9"/>
      <c r="AA716" s="9"/>
      <c r="AB716" s="9"/>
      <c r="AC716" s="9"/>
      <c r="AD716" s="9"/>
      <c r="AE716" s="9"/>
      <c r="AF716" s="9"/>
      <c r="AG716" s="9"/>
      <c r="AH716" s="9"/>
      <c r="AI716" s="1"/>
      <c r="AJ716" s="1"/>
      <c r="AK716" s="1"/>
    </row>
    <row r="717" spans="1:37" ht="12.75">
      <c r="A717" s="9"/>
      <c r="B717" s="9"/>
      <c r="C717" s="9"/>
      <c r="D717" s="9"/>
      <c r="E717" s="9"/>
      <c r="F717" s="9"/>
      <c r="G717" s="9"/>
      <c r="H717" s="3"/>
      <c r="I717" s="9"/>
      <c r="J717" s="9"/>
      <c r="K717" s="9"/>
      <c r="L717" s="9"/>
      <c r="M717" s="9"/>
      <c r="N717" s="9"/>
      <c r="O717" s="9"/>
      <c r="P717" s="9"/>
      <c r="Q717" s="9"/>
      <c r="R717" s="9"/>
      <c r="S717" s="9"/>
      <c r="T717" s="9"/>
      <c r="U717" s="9"/>
      <c r="V717" s="9"/>
      <c r="W717" s="9"/>
      <c r="X717" s="9"/>
      <c r="Y717" s="9"/>
      <c r="Z717" s="9"/>
      <c r="AA717" s="9"/>
      <c r="AB717" s="9"/>
      <c r="AC717" s="9"/>
      <c r="AD717" s="9"/>
      <c r="AE717" s="9"/>
      <c r="AF717" s="9"/>
      <c r="AG717" s="9"/>
      <c r="AH717" s="9"/>
      <c r="AI717" s="1"/>
      <c r="AJ717" s="1"/>
      <c r="AK717" s="1"/>
    </row>
    <row r="718" spans="1:37" ht="12.75">
      <c r="A718" s="9"/>
      <c r="B718" s="9"/>
      <c r="C718" s="9"/>
      <c r="D718" s="9"/>
      <c r="E718" s="9"/>
      <c r="F718" s="9"/>
      <c r="G718" s="9"/>
      <c r="H718" s="3"/>
      <c r="I718" s="9"/>
      <c r="J718" s="9"/>
      <c r="K718" s="9"/>
      <c r="L718" s="9"/>
      <c r="M718" s="9"/>
      <c r="N718" s="9"/>
      <c r="O718" s="9"/>
      <c r="P718" s="9"/>
      <c r="Q718" s="9"/>
      <c r="R718" s="9"/>
      <c r="S718" s="9"/>
      <c r="T718" s="9"/>
      <c r="U718" s="9"/>
      <c r="V718" s="9"/>
      <c r="W718" s="9"/>
      <c r="X718" s="9"/>
      <c r="Y718" s="9"/>
      <c r="Z718" s="9"/>
      <c r="AA718" s="9"/>
      <c r="AB718" s="9"/>
      <c r="AC718" s="9"/>
      <c r="AD718" s="9"/>
      <c r="AE718" s="9"/>
      <c r="AF718" s="9"/>
      <c r="AG718" s="9"/>
      <c r="AH718" s="9"/>
      <c r="AI718" s="1"/>
      <c r="AJ718" s="1"/>
      <c r="AK718" s="1"/>
    </row>
    <row r="719" spans="1:37" ht="12.75">
      <c r="A719" s="9"/>
      <c r="B719" s="9"/>
      <c r="C719" s="9"/>
      <c r="D719" s="9"/>
      <c r="E719" s="9"/>
      <c r="F719" s="9"/>
      <c r="G719" s="9"/>
      <c r="H719" s="3"/>
      <c r="I719" s="9"/>
      <c r="J719" s="9"/>
      <c r="K719" s="9"/>
      <c r="L719" s="9"/>
      <c r="M719" s="9"/>
      <c r="N719" s="9"/>
      <c r="O719" s="9"/>
      <c r="P719" s="9"/>
      <c r="Q719" s="9"/>
      <c r="R719" s="9"/>
      <c r="S719" s="9"/>
      <c r="T719" s="9"/>
      <c r="U719" s="9"/>
      <c r="V719" s="9"/>
      <c r="W719" s="9"/>
      <c r="X719" s="9"/>
      <c r="Y719" s="9"/>
      <c r="Z719" s="9"/>
      <c r="AA719" s="9"/>
      <c r="AB719" s="9"/>
      <c r="AC719" s="9"/>
      <c r="AD719" s="9"/>
      <c r="AE719" s="9"/>
      <c r="AF719" s="9"/>
      <c r="AG719" s="9"/>
      <c r="AH719" s="9"/>
      <c r="AI719" s="1"/>
      <c r="AJ719" s="1"/>
      <c r="AK719" s="1"/>
    </row>
    <row r="720" spans="1:37" ht="12.75">
      <c r="A720" s="9"/>
      <c r="B720" s="9"/>
      <c r="C720" s="9"/>
      <c r="D720" s="9"/>
      <c r="E720" s="9"/>
      <c r="F720" s="9"/>
      <c r="G720" s="9"/>
      <c r="H720" s="3"/>
      <c r="I720" s="9"/>
      <c r="J720" s="9"/>
      <c r="K720" s="9"/>
      <c r="L720" s="9"/>
      <c r="M720" s="9"/>
      <c r="N720" s="9"/>
      <c r="O720" s="9"/>
      <c r="P720" s="9"/>
      <c r="Q720" s="9"/>
      <c r="R720" s="9"/>
      <c r="S720" s="9"/>
      <c r="T720" s="9"/>
      <c r="U720" s="9"/>
      <c r="V720" s="9"/>
      <c r="W720" s="9"/>
      <c r="X720" s="9"/>
      <c r="Y720" s="9"/>
      <c r="Z720" s="9"/>
      <c r="AA720" s="9"/>
      <c r="AB720" s="9"/>
      <c r="AC720" s="9"/>
      <c r="AD720" s="9"/>
      <c r="AE720" s="9"/>
      <c r="AF720" s="9"/>
      <c r="AG720" s="9"/>
      <c r="AH720" s="9"/>
      <c r="AI720" s="1"/>
      <c r="AJ720" s="1"/>
      <c r="AK720" s="1"/>
    </row>
    <row r="721" spans="1:37" ht="12.75">
      <c r="A721" s="9"/>
      <c r="B721" s="9"/>
      <c r="C721" s="9"/>
      <c r="D721" s="9"/>
      <c r="E721" s="9"/>
      <c r="F721" s="9"/>
      <c r="G721" s="9"/>
      <c r="H721" s="3"/>
      <c r="I721" s="9"/>
      <c r="J721" s="9"/>
      <c r="K721" s="9"/>
      <c r="L721" s="9"/>
      <c r="M721" s="9"/>
      <c r="N721" s="9"/>
      <c r="O721" s="9"/>
      <c r="P721" s="9"/>
      <c r="Q721" s="9"/>
      <c r="R721" s="9"/>
      <c r="S721" s="9"/>
      <c r="T721" s="9"/>
      <c r="U721" s="9"/>
      <c r="V721" s="9"/>
      <c r="W721" s="9"/>
      <c r="X721" s="9"/>
      <c r="Y721" s="9"/>
      <c r="Z721" s="9"/>
      <c r="AA721" s="9"/>
      <c r="AB721" s="9"/>
      <c r="AC721" s="9"/>
      <c r="AD721" s="9"/>
      <c r="AE721" s="9"/>
      <c r="AF721" s="9"/>
      <c r="AG721" s="9"/>
      <c r="AH721" s="9"/>
      <c r="AI721" s="1"/>
      <c r="AJ721" s="1"/>
      <c r="AK721" s="1"/>
    </row>
    <row r="722" spans="1:37" ht="12.75">
      <c r="A722" s="9"/>
      <c r="B722" s="9"/>
      <c r="C722" s="9"/>
      <c r="D722" s="9"/>
      <c r="E722" s="9"/>
      <c r="F722" s="9"/>
      <c r="G722" s="9"/>
      <c r="H722" s="3"/>
      <c r="I722" s="9"/>
      <c r="J722" s="9"/>
      <c r="K722" s="9"/>
      <c r="L722" s="9"/>
      <c r="M722" s="9"/>
      <c r="N722" s="9"/>
      <c r="O722" s="9"/>
      <c r="P722" s="9"/>
      <c r="Q722" s="9"/>
      <c r="R722" s="9"/>
      <c r="S722" s="9"/>
      <c r="T722" s="9"/>
      <c r="U722" s="9"/>
      <c r="V722" s="9"/>
      <c r="W722" s="9"/>
      <c r="X722" s="9"/>
      <c r="Y722" s="9"/>
      <c r="Z722" s="9"/>
      <c r="AA722" s="9"/>
      <c r="AB722" s="9"/>
      <c r="AC722" s="9"/>
      <c r="AD722" s="9"/>
      <c r="AE722" s="9"/>
      <c r="AF722" s="9"/>
      <c r="AG722" s="9"/>
      <c r="AH722" s="9"/>
      <c r="AI722" s="1"/>
      <c r="AJ722" s="1"/>
      <c r="AK722" s="1"/>
    </row>
    <row r="723" spans="1:37" ht="12.75">
      <c r="A723" s="9"/>
      <c r="B723" s="9"/>
      <c r="C723" s="9"/>
      <c r="D723" s="9"/>
      <c r="E723" s="9"/>
      <c r="F723" s="9"/>
      <c r="G723" s="9"/>
      <c r="H723" s="3"/>
      <c r="I723" s="9"/>
      <c r="J723" s="9"/>
      <c r="K723" s="9"/>
      <c r="L723" s="9"/>
      <c r="M723" s="9"/>
      <c r="N723" s="9"/>
      <c r="O723" s="9"/>
      <c r="P723" s="9"/>
      <c r="Q723" s="9"/>
      <c r="R723" s="9"/>
      <c r="S723" s="9"/>
      <c r="T723" s="9"/>
      <c r="U723" s="9"/>
      <c r="V723" s="9"/>
      <c r="W723" s="9"/>
      <c r="X723" s="9"/>
      <c r="Y723" s="9"/>
      <c r="Z723" s="9"/>
      <c r="AA723" s="9"/>
      <c r="AB723" s="9"/>
      <c r="AC723" s="9"/>
      <c r="AD723" s="9"/>
      <c r="AE723" s="9"/>
      <c r="AF723" s="9"/>
      <c r="AG723" s="9"/>
      <c r="AH723" s="9"/>
      <c r="AI723" s="1"/>
      <c r="AJ723" s="1"/>
      <c r="AK723" s="1"/>
    </row>
    <row r="724" spans="1:37" ht="12.75">
      <c r="A724" s="9"/>
      <c r="B724" s="9"/>
      <c r="C724" s="9"/>
      <c r="D724" s="9"/>
      <c r="E724" s="9"/>
      <c r="F724" s="9"/>
      <c r="G724" s="9"/>
      <c r="H724" s="3"/>
      <c r="I724" s="9"/>
      <c r="J724" s="9"/>
      <c r="K724" s="9"/>
      <c r="L724" s="9"/>
      <c r="M724" s="9"/>
      <c r="N724" s="9"/>
      <c r="O724" s="9"/>
      <c r="P724" s="9"/>
      <c r="Q724" s="9"/>
      <c r="R724" s="9"/>
      <c r="S724" s="9"/>
      <c r="T724" s="9"/>
      <c r="U724" s="9"/>
      <c r="V724" s="9"/>
      <c r="W724" s="9"/>
      <c r="X724" s="9"/>
      <c r="Y724" s="9"/>
      <c r="Z724" s="9"/>
      <c r="AA724" s="9"/>
      <c r="AB724" s="9"/>
      <c r="AC724" s="9"/>
      <c r="AD724" s="9"/>
      <c r="AE724" s="9"/>
      <c r="AF724" s="9"/>
      <c r="AG724" s="9"/>
      <c r="AH724" s="9"/>
      <c r="AI724" s="1"/>
      <c r="AJ724" s="1"/>
      <c r="AK724" s="1"/>
    </row>
    <row r="725" spans="1:37" ht="12.75">
      <c r="A725" s="9"/>
      <c r="B725" s="9"/>
      <c r="C725" s="9"/>
      <c r="D725" s="9"/>
      <c r="E725" s="9"/>
      <c r="F725" s="9"/>
      <c r="G725" s="9"/>
      <c r="H725" s="3"/>
      <c r="I725" s="9"/>
      <c r="J725" s="9"/>
      <c r="K725" s="9"/>
      <c r="L725" s="9"/>
      <c r="M725" s="9"/>
      <c r="N725" s="9"/>
      <c r="O725" s="9"/>
      <c r="P725" s="9"/>
      <c r="Q725" s="9"/>
      <c r="R725" s="9"/>
      <c r="S725" s="9"/>
      <c r="T725" s="9"/>
      <c r="U725" s="9"/>
      <c r="V725" s="9"/>
      <c r="W725" s="9"/>
      <c r="X725" s="9"/>
      <c r="Y725" s="9"/>
      <c r="Z725" s="9"/>
      <c r="AA725" s="9"/>
      <c r="AB725" s="9"/>
      <c r="AC725" s="9"/>
      <c r="AD725" s="9"/>
      <c r="AE725" s="9"/>
      <c r="AF725" s="9"/>
      <c r="AG725" s="9"/>
      <c r="AH725" s="9"/>
      <c r="AI725" s="1"/>
      <c r="AJ725" s="1"/>
      <c r="AK725" s="1"/>
    </row>
    <row r="726" spans="1:37" ht="12.75">
      <c r="A726" s="9"/>
      <c r="B726" s="9"/>
      <c r="C726" s="9"/>
      <c r="D726" s="9"/>
      <c r="E726" s="9"/>
      <c r="F726" s="9"/>
      <c r="G726" s="9"/>
      <c r="H726" s="3"/>
      <c r="I726" s="9"/>
      <c r="J726" s="9"/>
      <c r="K726" s="9"/>
      <c r="L726" s="9"/>
      <c r="M726" s="9"/>
      <c r="N726" s="9"/>
      <c r="O726" s="9"/>
      <c r="P726" s="9"/>
      <c r="Q726" s="9"/>
      <c r="R726" s="9"/>
      <c r="S726" s="9"/>
      <c r="T726" s="9"/>
      <c r="U726" s="9"/>
      <c r="V726" s="9"/>
      <c r="W726" s="9"/>
      <c r="X726" s="9"/>
      <c r="Y726" s="9"/>
      <c r="Z726" s="9"/>
      <c r="AA726" s="9"/>
      <c r="AB726" s="9"/>
      <c r="AC726" s="9"/>
      <c r="AD726" s="9"/>
      <c r="AE726" s="9"/>
      <c r="AF726" s="9"/>
      <c r="AG726" s="9"/>
      <c r="AH726" s="9"/>
      <c r="AI726" s="1"/>
      <c r="AJ726" s="1"/>
      <c r="AK726" s="1"/>
    </row>
    <row r="727" spans="1:37" ht="12.75">
      <c r="A727" s="9"/>
      <c r="B727" s="9"/>
      <c r="C727" s="9"/>
      <c r="D727" s="9"/>
      <c r="E727" s="9"/>
      <c r="F727" s="9"/>
      <c r="G727" s="9"/>
      <c r="H727" s="3"/>
      <c r="I727" s="9"/>
      <c r="J727" s="9"/>
      <c r="K727" s="9"/>
      <c r="L727" s="9"/>
      <c r="M727" s="9"/>
      <c r="N727" s="9"/>
      <c r="O727" s="9"/>
      <c r="P727" s="9"/>
      <c r="Q727" s="9"/>
      <c r="R727" s="9"/>
      <c r="S727" s="9"/>
      <c r="T727" s="9"/>
      <c r="U727" s="9"/>
      <c r="V727" s="9"/>
      <c r="W727" s="9"/>
      <c r="X727" s="9"/>
      <c r="Y727" s="9"/>
      <c r="Z727" s="9"/>
      <c r="AA727" s="9"/>
      <c r="AB727" s="9"/>
      <c r="AC727" s="9"/>
      <c r="AD727" s="9"/>
      <c r="AE727" s="9"/>
      <c r="AF727" s="9"/>
      <c r="AG727" s="9"/>
      <c r="AH727" s="9"/>
      <c r="AI727" s="1"/>
      <c r="AJ727" s="1"/>
      <c r="AK727" s="1"/>
    </row>
    <row r="728" spans="1:37" ht="12.75">
      <c r="A728" s="9"/>
      <c r="B728" s="9"/>
      <c r="C728" s="9"/>
      <c r="D728" s="9"/>
      <c r="E728" s="9"/>
      <c r="F728" s="9"/>
      <c r="G728" s="9"/>
      <c r="H728" s="3"/>
      <c r="I728" s="9"/>
      <c r="J728" s="9"/>
      <c r="K728" s="9"/>
      <c r="L728" s="9"/>
      <c r="M728" s="9"/>
      <c r="N728" s="9"/>
      <c r="O728" s="9"/>
      <c r="P728" s="9"/>
      <c r="Q728" s="9"/>
      <c r="R728" s="9"/>
      <c r="S728" s="9"/>
      <c r="T728" s="9"/>
      <c r="U728" s="9"/>
      <c r="V728" s="9"/>
      <c r="W728" s="9"/>
      <c r="X728" s="9"/>
      <c r="Y728" s="9"/>
      <c r="Z728" s="9"/>
      <c r="AA728" s="9"/>
      <c r="AB728" s="9"/>
      <c r="AC728" s="9"/>
      <c r="AD728" s="9"/>
      <c r="AE728" s="9"/>
      <c r="AF728" s="9"/>
      <c r="AG728" s="9"/>
      <c r="AH728" s="9"/>
      <c r="AI728" s="1"/>
      <c r="AJ728" s="1"/>
      <c r="AK728" s="1"/>
    </row>
    <row r="729" spans="1:37" ht="12.75">
      <c r="A729" s="9"/>
      <c r="B729" s="9"/>
      <c r="C729" s="9"/>
      <c r="D729" s="9"/>
      <c r="E729" s="9"/>
      <c r="F729" s="9"/>
      <c r="G729" s="9"/>
      <c r="H729" s="3"/>
      <c r="I729" s="9"/>
      <c r="J729" s="9"/>
      <c r="K729" s="9"/>
      <c r="L729" s="9"/>
      <c r="M729" s="9"/>
      <c r="N729" s="9"/>
      <c r="O729" s="9"/>
      <c r="P729" s="9"/>
      <c r="Q729" s="9"/>
      <c r="R729" s="9"/>
      <c r="S729" s="9"/>
      <c r="T729" s="9"/>
      <c r="U729" s="9"/>
      <c r="V729" s="9"/>
      <c r="W729" s="9"/>
      <c r="X729" s="9"/>
      <c r="Y729" s="9"/>
      <c r="Z729" s="9"/>
      <c r="AA729" s="9"/>
      <c r="AB729" s="9"/>
      <c r="AC729" s="9"/>
      <c r="AD729" s="9"/>
      <c r="AE729" s="9"/>
      <c r="AF729" s="9"/>
      <c r="AG729" s="9"/>
      <c r="AH729" s="9"/>
      <c r="AI729" s="1"/>
      <c r="AJ729" s="1"/>
      <c r="AK729" s="1"/>
    </row>
    <row r="730" spans="1:37" ht="12.75">
      <c r="A730" s="9"/>
      <c r="B730" s="9"/>
      <c r="C730" s="9"/>
      <c r="D730" s="9"/>
      <c r="E730" s="9"/>
      <c r="F730" s="9"/>
      <c r="G730" s="9"/>
      <c r="H730" s="3"/>
      <c r="I730" s="9"/>
      <c r="J730" s="9"/>
      <c r="K730" s="9"/>
      <c r="L730" s="9"/>
      <c r="M730" s="9"/>
      <c r="N730" s="9"/>
      <c r="O730" s="9"/>
      <c r="P730" s="9"/>
      <c r="Q730" s="9"/>
      <c r="R730" s="9"/>
      <c r="S730" s="9"/>
      <c r="T730" s="9"/>
      <c r="U730" s="9"/>
      <c r="V730" s="9"/>
      <c r="W730" s="9"/>
      <c r="X730" s="9"/>
      <c r="Y730" s="9"/>
      <c r="Z730" s="9"/>
      <c r="AA730" s="9"/>
      <c r="AB730" s="9"/>
      <c r="AC730" s="9"/>
      <c r="AD730" s="9"/>
      <c r="AE730" s="9"/>
      <c r="AF730" s="9"/>
      <c r="AG730" s="9"/>
      <c r="AH730" s="9"/>
      <c r="AI730" s="1"/>
      <c r="AJ730" s="1"/>
      <c r="AK730" s="1"/>
    </row>
    <row r="731" spans="1:37" ht="12.75">
      <c r="A731" s="9"/>
      <c r="B731" s="9"/>
      <c r="C731" s="9"/>
      <c r="D731" s="9"/>
      <c r="E731" s="9"/>
      <c r="F731" s="9"/>
      <c r="G731" s="9"/>
      <c r="H731" s="3"/>
      <c r="I731" s="9"/>
      <c r="J731" s="9"/>
      <c r="K731" s="9"/>
      <c r="L731" s="9"/>
      <c r="M731" s="9"/>
      <c r="N731" s="9"/>
      <c r="O731" s="9"/>
      <c r="P731" s="9"/>
      <c r="Q731" s="9"/>
      <c r="R731" s="9"/>
      <c r="S731" s="9"/>
      <c r="T731" s="9"/>
      <c r="U731" s="9"/>
      <c r="V731" s="9"/>
      <c r="W731" s="9"/>
      <c r="X731" s="9"/>
      <c r="Y731" s="9"/>
      <c r="Z731" s="9"/>
      <c r="AA731" s="9"/>
      <c r="AB731" s="9"/>
      <c r="AC731" s="9"/>
      <c r="AD731" s="9"/>
      <c r="AE731" s="9"/>
      <c r="AF731" s="9"/>
      <c r="AG731" s="9"/>
      <c r="AH731" s="9"/>
      <c r="AI731" s="1"/>
      <c r="AJ731" s="1"/>
      <c r="AK731" s="1"/>
    </row>
    <row r="732" spans="1:37" ht="12.75">
      <c r="A732" s="9"/>
      <c r="B732" s="9"/>
      <c r="C732" s="9"/>
      <c r="D732" s="9"/>
      <c r="E732" s="9"/>
      <c r="F732" s="9"/>
      <c r="G732" s="9"/>
      <c r="H732" s="3"/>
      <c r="I732" s="9"/>
      <c r="J732" s="9"/>
      <c r="K732" s="9"/>
      <c r="L732" s="9"/>
      <c r="M732" s="9"/>
      <c r="N732" s="9"/>
      <c r="O732" s="9"/>
      <c r="P732" s="9"/>
      <c r="Q732" s="9"/>
      <c r="R732" s="9"/>
      <c r="S732" s="9"/>
      <c r="T732" s="9"/>
      <c r="U732" s="9"/>
      <c r="V732" s="9"/>
      <c r="W732" s="9"/>
      <c r="X732" s="9"/>
      <c r="Y732" s="9"/>
      <c r="Z732" s="9"/>
      <c r="AA732" s="9"/>
      <c r="AB732" s="9"/>
      <c r="AC732" s="9"/>
      <c r="AD732" s="9"/>
      <c r="AE732" s="9"/>
      <c r="AF732" s="9"/>
      <c r="AG732" s="9"/>
      <c r="AH732" s="9"/>
      <c r="AI732" s="1"/>
      <c r="AJ732" s="1"/>
      <c r="AK732" s="1"/>
    </row>
    <row r="733" spans="1:37" ht="12.75">
      <c r="A733" s="9"/>
      <c r="B733" s="9"/>
      <c r="C733" s="9"/>
      <c r="D733" s="9"/>
      <c r="E733" s="9"/>
      <c r="F733" s="9"/>
      <c r="G733" s="9"/>
      <c r="H733" s="3"/>
      <c r="I733" s="9"/>
      <c r="J733" s="9"/>
      <c r="K733" s="9"/>
      <c r="L733" s="9"/>
      <c r="M733" s="9"/>
      <c r="N733" s="9"/>
      <c r="O733" s="9"/>
      <c r="P733" s="9"/>
      <c r="Q733" s="9"/>
      <c r="R733" s="9"/>
      <c r="S733" s="9"/>
      <c r="T733" s="9"/>
      <c r="U733" s="9"/>
      <c r="V733" s="9"/>
      <c r="W733" s="9"/>
      <c r="X733" s="9"/>
      <c r="Y733" s="9"/>
      <c r="Z733" s="9"/>
      <c r="AA733" s="9"/>
      <c r="AB733" s="9"/>
      <c r="AC733" s="9"/>
      <c r="AD733" s="9"/>
      <c r="AE733" s="9"/>
      <c r="AF733" s="9"/>
      <c r="AG733" s="9"/>
      <c r="AH733" s="9"/>
      <c r="AI733" s="1"/>
      <c r="AJ733" s="1"/>
      <c r="AK733" s="1"/>
    </row>
    <row r="734" spans="1:37" ht="12.75">
      <c r="A734" s="9"/>
      <c r="B734" s="9"/>
      <c r="C734" s="9"/>
      <c r="D734" s="9"/>
      <c r="E734" s="9"/>
      <c r="F734" s="9"/>
      <c r="G734" s="9"/>
      <c r="H734" s="3"/>
      <c r="I734" s="9"/>
      <c r="J734" s="9"/>
      <c r="K734" s="9"/>
      <c r="L734" s="9"/>
      <c r="M734" s="9"/>
      <c r="N734" s="9"/>
      <c r="O734" s="9"/>
      <c r="P734" s="9"/>
      <c r="Q734" s="9"/>
      <c r="R734" s="9"/>
      <c r="S734" s="9"/>
      <c r="T734" s="9"/>
      <c r="U734" s="9"/>
      <c r="V734" s="9"/>
      <c r="W734" s="9"/>
      <c r="X734" s="9"/>
      <c r="Y734" s="9"/>
      <c r="Z734" s="9"/>
      <c r="AA734" s="9"/>
      <c r="AB734" s="9"/>
      <c r="AC734" s="9"/>
      <c r="AD734" s="9"/>
      <c r="AE734" s="9"/>
      <c r="AF734" s="9"/>
      <c r="AG734" s="9"/>
      <c r="AH734" s="9"/>
      <c r="AI734" s="1"/>
      <c r="AJ734" s="1"/>
      <c r="AK734" s="1"/>
    </row>
    <row r="735" spans="1:37" ht="12.75">
      <c r="A735" s="9"/>
      <c r="B735" s="9"/>
      <c r="C735" s="9"/>
      <c r="D735" s="9"/>
      <c r="E735" s="9"/>
      <c r="F735" s="9"/>
      <c r="G735" s="9"/>
      <c r="H735" s="3"/>
      <c r="I735" s="9"/>
      <c r="J735" s="9"/>
      <c r="K735" s="9"/>
      <c r="L735" s="9"/>
      <c r="M735" s="9"/>
      <c r="N735" s="9"/>
      <c r="O735" s="9"/>
      <c r="P735" s="9"/>
      <c r="Q735" s="9"/>
      <c r="R735" s="9"/>
      <c r="S735" s="9"/>
      <c r="T735" s="9"/>
      <c r="U735" s="9"/>
      <c r="V735" s="9"/>
      <c r="W735" s="9"/>
      <c r="X735" s="9"/>
      <c r="Y735" s="9"/>
      <c r="Z735" s="9"/>
      <c r="AA735" s="9"/>
      <c r="AB735" s="9"/>
      <c r="AC735" s="9"/>
      <c r="AD735" s="9"/>
      <c r="AE735" s="9"/>
      <c r="AF735" s="9"/>
      <c r="AG735" s="9"/>
      <c r="AH735" s="9"/>
      <c r="AI735" s="1"/>
      <c r="AJ735" s="1"/>
      <c r="AK735" s="1"/>
    </row>
    <row r="736" spans="1:37" ht="12.75">
      <c r="A736" s="9"/>
      <c r="B736" s="9"/>
      <c r="C736" s="9"/>
      <c r="D736" s="9"/>
      <c r="E736" s="9"/>
      <c r="F736" s="9"/>
      <c r="G736" s="9"/>
      <c r="H736" s="3"/>
      <c r="I736" s="9"/>
      <c r="J736" s="9"/>
      <c r="K736" s="9"/>
      <c r="L736" s="9"/>
      <c r="M736" s="9"/>
      <c r="N736" s="9"/>
      <c r="O736" s="9"/>
      <c r="P736" s="9"/>
      <c r="Q736" s="9"/>
      <c r="R736" s="9"/>
      <c r="S736" s="9"/>
      <c r="T736" s="9"/>
      <c r="U736" s="9"/>
      <c r="V736" s="9"/>
      <c r="W736" s="9"/>
      <c r="X736" s="9"/>
      <c r="Y736" s="9"/>
      <c r="Z736" s="9"/>
      <c r="AA736" s="9"/>
      <c r="AB736" s="9"/>
      <c r="AC736" s="9"/>
      <c r="AD736" s="9"/>
      <c r="AE736" s="9"/>
      <c r="AF736" s="9"/>
      <c r="AG736" s="9"/>
      <c r="AH736" s="9"/>
      <c r="AI736" s="1"/>
      <c r="AJ736" s="1"/>
      <c r="AK736" s="1"/>
    </row>
    <row r="737" spans="1:37" ht="12.75">
      <c r="A737" s="9"/>
      <c r="B737" s="9"/>
      <c r="C737" s="9"/>
      <c r="D737" s="9"/>
      <c r="E737" s="9"/>
      <c r="F737" s="9"/>
      <c r="G737" s="9"/>
      <c r="H737" s="3"/>
      <c r="I737" s="9"/>
      <c r="J737" s="9"/>
      <c r="K737" s="9"/>
      <c r="L737" s="9"/>
      <c r="M737" s="9"/>
      <c r="N737" s="9"/>
      <c r="O737" s="9"/>
      <c r="P737" s="9"/>
      <c r="Q737" s="9"/>
      <c r="R737" s="9"/>
      <c r="S737" s="9"/>
      <c r="T737" s="9"/>
      <c r="U737" s="9"/>
      <c r="V737" s="9"/>
      <c r="W737" s="9"/>
      <c r="X737" s="9"/>
      <c r="Y737" s="9"/>
      <c r="Z737" s="9"/>
      <c r="AA737" s="9"/>
      <c r="AB737" s="9"/>
      <c r="AC737" s="9"/>
      <c r="AD737" s="9"/>
      <c r="AE737" s="9"/>
      <c r="AF737" s="9"/>
      <c r="AG737" s="9"/>
      <c r="AH737" s="9"/>
      <c r="AI737" s="1"/>
      <c r="AJ737" s="1"/>
      <c r="AK737" s="1"/>
    </row>
    <row r="738" spans="1:37" ht="12.75">
      <c r="A738" s="9"/>
      <c r="B738" s="9"/>
      <c r="C738" s="9"/>
      <c r="D738" s="9"/>
      <c r="E738" s="9"/>
      <c r="F738" s="9"/>
      <c r="G738" s="9"/>
      <c r="H738" s="3"/>
      <c r="I738" s="9"/>
      <c r="J738" s="9"/>
      <c r="K738" s="9"/>
      <c r="L738" s="9"/>
      <c r="M738" s="9"/>
      <c r="N738" s="9"/>
      <c r="O738" s="9"/>
      <c r="P738" s="9"/>
      <c r="Q738" s="9"/>
      <c r="R738" s="9"/>
      <c r="S738" s="9"/>
      <c r="T738" s="9"/>
      <c r="U738" s="9"/>
      <c r="V738" s="9"/>
      <c r="W738" s="9"/>
      <c r="X738" s="9"/>
      <c r="Y738" s="9"/>
      <c r="Z738" s="9"/>
      <c r="AA738" s="9"/>
      <c r="AB738" s="9"/>
      <c r="AC738" s="9"/>
      <c r="AD738" s="9"/>
      <c r="AE738" s="9"/>
      <c r="AF738" s="9"/>
      <c r="AG738" s="9"/>
      <c r="AH738" s="9"/>
      <c r="AI738" s="1"/>
      <c r="AJ738" s="1"/>
      <c r="AK738" s="1"/>
    </row>
    <row r="739" spans="1:37" ht="12.75">
      <c r="A739" s="9"/>
      <c r="B739" s="9"/>
      <c r="C739" s="9"/>
      <c r="D739" s="9"/>
      <c r="E739" s="9"/>
      <c r="F739" s="9"/>
      <c r="G739" s="9"/>
      <c r="H739" s="3"/>
      <c r="I739" s="9"/>
      <c r="J739" s="9"/>
      <c r="K739" s="9"/>
      <c r="L739" s="9"/>
      <c r="M739" s="9"/>
      <c r="N739" s="9"/>
      <c r="O739" s="9"/>
      <c r="P739" s="9"/>
      <c r="Q739" s="9"/>
      <c r="R739" s="9"/>
      <c r="S739" s="9"/>
      <c r="T739" s="9"/>
      <c r="U739" s="9"/>
      <c r="V739" s="9"/>
      <c r="W739" s="9"/>
      <c r="X739" s="9"/>
      <c r="Y739" s="9"/>
      <c r="Z739" s="9"/>
      <c r="AA739" s="9"/>
      <c r="AB739" s="9"/>
      <c r="AC739" s="9"/>
      <c r="AD739" s="9"/>
      <c r="AE739" s="9"/>
      <c r="AF739" s="9"/>
      <c r="AG739" s="9"/>
      <c r="AH739" s="9"/>
      <c r="AI739" s="1"/>
      <c r="AJ739" s="1"/>
      <c r="AK739" s="1"/>
    </row>
    <row r="740" spans="1:37" ht="12.75">
      <c r="A740" s="9"/>
      <c r="B740" s="9"/>
      <c r="C740" s="9"/>
      <c r="D740" s="9"/>
      <c r="E740" s="9"/>
      <c r="F740" s="9"/>
      <c r="G740" s="9"/>
      <c r="H740" s="3"/>
      <c r="I740" s="9"/>
      <c r="J740" s="9"/>
      <c r="K740" s="9"/>
      <c r="L740" s="9"/>
      <c r="M740" s="9"/>
      <c r="N740" s="9"/>
      <c r="O740" s="9"/>
      <c r="P740" s="9"/>
      <c r="Q740" s="9"/>
      <c r="R740" s="9"/>
      <c r="S740" s="9"/>
      <c r="T740" s="9"/>
      <c r="U740" s="9"/>
      <c r="V740" s="9"/>
      <c r="W740" s="9"/>
      <c r="X740" s="9"/>
      <c r="Y740" s="9"/>
      <c r="Z740" s="9"/>
      <c r="AA740" s="9"/>
      <c r="AB740" s="9"/>
      <c r="AC740" s="9"/>
      <c r="AD740" s="9"/>
      <c r="AE740" s="9"/>
      <c r="AF740" s="9"/>
      <c r="AG740" s="9"/>
      <c r="AH740" s="9"/>
      <c r="AI740" s="1"/>
      <c r="AJ740" s="1"/>
      <c r="AK740" s="1"/>
    </row>
    <row r="741" spans="1:37" ht="12.75">
      <c r="A741" s="9"/>
      <c r="B741" s="9"/>
      <c r="C741" s="9"/>
      <c r="D741" s="9"/>
      <c r="E741" s="9"/>
      <c r="F741" s="9"/>
      <c r="G741" s="9"/>
      <c r="H741" s="3"/>
      <c r="I741" s="9"/>
      <c r="J741" s="9"/>
      <c r="K741" s="9"/>
      <c r="L741" s="9"/>
      <c r="M741" s="9"/>
      <c r="N741" s="9"/>
      <c r="O741" s="9"/>
      <c r="P741" s="9"/>
      <c r="Q741" s="9"/>
      <c r="R741" s="9"/>
      <c r="S741" s="9"/>
      <c r="T741" s="9"/>
      <c r="U741" s="9"/>
      <c r="V741" s="9"/>
      <c r="W741" s="9"/>
      <c r="X741" s="9"/>
      <c r="Y741" s="9"/>
      <c r="Z741" s="9"/>
      <c r="AA741" s="9"/>
      <c r="AB741" s="9"/>
      <c r="AC741" s="9"/>
      <c r="AD741" s="9"/>
      <c r="AE741" s="9"/>
      <c r="AF741" s="9"/>
      <c r="AG741" s="9"/>
      <c r="AH741" s="9"/>
      <c r="AI741" s="1"/>
      <c r="AJ741" s="1"/>
      <c r="AK741" s="1"/>
    </row>
    <row r="742" spans="1:37" ht="12.75">
      <c r="A742" s="9"/>
      <c r="B742" s="9"/>
      <c r="C742" s="9"/>
      <c r="D742" s="9"/>
      <c r="E742" s="9"/>
      <c r="F742" s="9"/>
      <c r="G742" s="9"/>
      <c r="H742" s="3"/>
      <c r="I742" s="9"/>
      <c r="J742" s="9"/>
      <c r="K742" s="9"/>
      <c r="L742" s="9"/>
      <c r="M742" s="9"/>
      <c r="N742" s="9"/>
      <c r="O742" s="9"/>
      <c r="P742" s="9"/>
      <c r="Q742" s="9"/>
      <c r="R742" s="9"/>
      <c r="S742" s="9"/>
      <c r="T742" s="9"/>
      <c r="U742" s="9"/>
      <c r="V742" s="9"/>
      <c r="W742" s="9"/>
      <c r="X742" s="9"/>
      <c r="Y742" s="9"/>
      <c r="Z742" s="9"/>
      <c r="AA742" s="9"/>
      <c r="AB742" s="9"/>
      <c r="AC742" s="9"/>
      <c r="AD742" s="9"/>
      <c r="AE742" s="9"/>
      <c r="AF742" s="9"/>
      <c r="AG742" s="9"/>
      <c r="AH742" s="9"/>
      <c r="AI742" s="1"/>
      <c r="AJ742" s="1"/>
      <c r="AK742" s="1"/>
    </row>
    <row r="743" spans="1:37" ht="12.75">
      <c r="A743" s="9"/>
      <c r="B743" s="9"/>
      <c r="C743" s="9"/>
      <c r="D743" s="9"/>
      <c r="E743" s="9"/>
      <c r="F743" s="9"/>
      <c r="G743" s="9"/>
      <c r="H743" s="3"/>
      <c r="I743" s="9"/>
      <c r="J743" s="9"/>
      <c r="K743" s="9"/>
      <c r="L743" s="9"/>
      <c r="M743" s="9"/>
      <c r="N743" s="9"/>
      <c r="O743" s="9"/>
      <c r="P743" s="9"/>
      <c r="Q743" s="9"/>
      <c r="R743" s="9"/>
      <c r="S743" s="9"/>
      <c r="T743" s="9"/>
      <c r="U743" s="9"/>
      <c r="V743" s="9"/>
      <c r="W743" s="9"/>
      <c r="X743" s="9"/>
      <c r="Y743" s="9"/>
      <c r="Z743" s="9"/>
      <c r="AA743" s="9"/>
      <c r="AB743" s="9"/>
      <c r="AC743" s="9"/>
      <c r="AD743" s="9"/>
      <c r="AE743" s="9"/>
      <c r="AF743" s="9"/>
      <c r="AG743" s="9"/>
      <c r="AH743" s="9"/>
      <c r="AI743" s="1"/>
      <c r="AJ743" s="1"/>
      <c r="AK743" s="1"/>
    </row>
    <row r="744" spans="1:37" ht="12.75">
      <c r="A744" s="9"/>
      <c r="B744" s="9"/>
      <c r="C744" s="9"/>
      <c r="D744" s="9"/>
      <c r="E744" s="9"/>
      <c r="F744" s="9"/>
      <c r="G744" s="9"/>
      <c r="H744" s="3"/>
      <c r="I744" s="9"/>
      <c r="J744" s="9"/>
      <c r="K744" s="9"/>
      <c r="L744" s="9"/>
      <c r="M744" s="9"/>
      <c r="N744" s="9"/>
      <c r="O744" s="9"/>
      <c r="P744" s="9"/>
      <c r="Q744" s="9"/>
      <c r="R744" s="9"/>
      <c r="S744" s="9"/>
      <c r="T744" s="9"/>
      <c r="U744" s="9"/>
      <c r="V744" s="9"/>
      <c r="W744" s="9"/>
      <c r="X744" s="9"/>
      <c r="Y744" s="9"/>
      <c r="Z744" s="9"/>
      <c r="AA744" s="9"/>
      <c r="AB744" s="9"/>
      <c r="AC744" s="9"/>
      <c r="AD744" s="9"/>
      <c r="AE744" s="9"/>
      <c r="AF744" s="9"/>
      <c r="AG744" s="9"/>
      <c r="AH744" s="9"/>
      <c r="AI744" s="1"/>
      <c r="AJ744" s="1"/>
      <c r="AK744" s="1"/>
    </row>
    <row r="745" spans="1:37" ht="12.75">
      <c r="A745" s="9"/>
      <c r="B745" s="9"/>
      <c r="C745" s="9"/>
      <c r="D745" s="9"/>
      <c r="E745" s="9"/>
      <c r="F745" s="9"/>
      <c r="G745" s="9"/>
      <c r="H745" s="3"/>
      <c r="I745" s="9"/>
      <c r="J745" s="9"/>
      <c r="K745" s="9"/>
      <c r="L745" s="9"/>
      <c r="M745" s="9"/>
      <c r="N745" s="9"/>
      <c r="O745" s="9"/>
      <c r="P745" s="9"/>
      <c r="Q745" s="9"/>
      <c r="R745" s="9"/>
      <c r="S745" s="9"/>
      <c r="T745" s="9"/>
      <c r="U745" s="9"/>
      <c r="V745" s="9"/>
      <c r="W745" s="9"/>
      <c r="X745" s="9"/>
      <c r="Y745" s="9"/>
      <c r="Z745" s="9"/>
      <c r="AA745" s="9"/>
      <c r="AB745" s="9"/>
      <c r="AC745" s="9"/>
      <c r="AD745" s="9"/>
      <c r="AE745" s="9"/>
      <c r="AF745" s="9"/>
      <c r="AG745" s="9"/>
      <c r="AH745" s="9"/>
      <c r="AI745" s="1"/>
      <c r="AJ745" s="1"/>
      <c r="AK745" s="1"/>
    </row>
    <row r="746" spans="1:37" ht="12.75">
      <c r="A746" s="9"/>
      <c r="B746" s="9"/>
      <c r="C746" s="9"/>
      <c r="D746" s="9"/>
      <c r="E746" s="9"/>
      <c r="F746" s="9"/>
      <c r="G746" s="9"/>
      <c r="H746" s="3"/>
      <c r="I746" s="9"/>
      <c r="J746" s="9"/>
      <c r="K746" s="9"/>
      <c r="L746" s="9"/>
      <c r="M746" s="9"/>
      <c r="N746" s="9"/>
      <c r="O746" s="9"/>
      <c r="P746" s="9"/>
      <c r="Q746" s="9"/>
      <c r="R746" s="9"/>
      <c r="S746" s="9"/>
      <c r="T746" s="9"/>
      <c r="U746" s="9"/>
      <c r="V746" s="9"/>
      <c r="W746" s="9"/>
      <c r="X746" s="9"/>
      <c r="Y746" s="9"/>
      <c r="Z746" s="9"/>
      <c r="AA746" s="9"/>
      <c r="AB746" s="9"/>
      <c r="AC746" s="9"/>
      <c r="AD746" s="9"/>
      <c r="AE746" s="9"/>
      <c r="AF746" s="9"/>
      <c r="AG746" s="9"/>
      <c r="AH746" s="9"/>
      <c r="AI746" s="1"/>
      <c r="AJ746" s="1"/>
      <c r="AK746" s="1"/>
    </row>
    <row r="747" spans="1:37" ht="12.75">
      <c r="A747" s="9"/>
      <c r="B747" s="9"/>
      <c r="C747" s="9"/>
      <c r="D747" s="9"/>
      <c r="E747" s="9"/>
      <c r="F747" s="9"/>
      <c r="G747" s="9"/>
      <c r="H747" s="3"/>
      <c r="I747" s="9"/>
      <c r="J747" s="9"/>
      <c r="K747" s="9"/>
      <c r="L747" s="9"/>
      <c r="M747" s="9"/>
      <c r="N747" s="9"/>
      <c r="O747" s="9"/>
      <c r="P747" s="9"/>
      <c r="Q747" s="9"/>
      <c r="R747" s="9"/>
      <c r="S747" s="9"/>
      <c r="T747" s="9"/>
      <c r="U747" s="9"/>
      <c r="V747" s="9"/>
      <c r="W747" s="9"/>
      <c r="X747" s="9"/>
      <c r="Y747" s="9"/>
      <c r="Z747" s="9"/>
      <c r="AA747" s="9"/>
      <c r="AB747" s="9"/>
      <c r="AC747" s="9"/>
      <c r="AD747" s="9"/>
      <c r="AE747" s="9"/>
      <c r="AF747" s="9"/>
      <c r="AG747" s="9"/>
      <c r="AH747" s="9"/>
      <c r="AI747" s="1"/>
      <c r="AJ747" s="1"/>
      <c r="AK747" s="1"/>
    </row>
    <row r="748" spans="1:37" ht="12.75">
      <c r="A748" s="9"/>
      <c r="B748" s="9"/>
      <c r="C748" s="9"/>
      <c r="D748" s="9"/>
      <c r="E748" s="9"/>
      <c r="F748" s="9"/>
      <c r="G748" s="9"/>
      <c r="H748" s="3"/>
      <c r="I748" s="9"/>
      <c r="J748" s="9"/>
      <c r="K748" s="9"/>
      <c r="L748" s="9"/>
      <c r="M748" s="9"/>
      <c r="N748" s="9"/>
      <c r="O748" s="9"/>
      <c r="P748" s="9"/>
      <c r="Q748" s="9"/>
      <c r="R748" s="9"/>
      <c r="S748" s="9"/>
      <c r="T748" s="9"/>
      <c r="U748" s="9"/>
      <c r="V748" s="9"/>
      <c r="W748" s="9"/>
      <c r="X748" s="9"/>
      <c r="Y748" s="9"/>
      <c r="Z748" s="9"/>
      <c r="AA748" s="9"/>
      <c r="AB748" s="9"/>
      <c r="AC748" s="9"/>
      <c r="AD748" s="9"/>
      <c r="AE748" s="9"/>
      <c r="AF748" s="9"/>
      <c r="AG748" s="9"/>
      <c r="AH748" s="9"/>
      <c r="AI748" s="1"/>
      <c r="AJ748" s="1"/>
      <c r="AK748" s="1"/>
    </row>
    <row r="749" spans="1:37" ht="12.75">
      <c r="A749" s="9"/>
      <c r="B749" s="9"/>
      <c r="C749" s="9"/>
      <c r="D749" s="9"/>
      <c r="E749" s="9"/>
      <c r="F749" s="9"/>
      <c r="G749" s="9"/>
      <c r="H749" s="3"/>
      <c r="I749" s="9"/>
      <c r="J749" s="9"/>
      <c r="K749" s="9"/>
      <c r="L749" s="9"/>
      <c r="M749" s="9"/>
      <c r="N749" s="9"/>
      <c r="O749" s="9"/>
      <c r="P749" s="9"/>
      <c r="Q749" s="9"/>
      <c r="R749" s="9"/>
      <c r="S749" s="9"/>
      <c r="T749" s="9"/>
      <c r="U749" s="9"/>
      <c r="V749" s="9"/>
      <c r="W749" s="9"/>
      <c r="X749" s="9"/>
      <c r="Y749" s="9"/>
      <c r="Z749" s="9"/>
      <c r="AA749" s="9"/>
      <c r="AB749" s="9"/>
      <c r="AC749" s="9"/>
      <c r="AD749" s="9"/>
      <c r="AE749" s="9"/>
      <c r="AF749" s="9"/>
      <c r="AG749" s="9"/>
      <c r="AH749" s="9"/>
      <c r="AI749" s="1"/>
      <c r="AJ749" s="1"/>
      <c r="AK749" s="1"/>
    </row>
    <row r="750" spans="1:37" ht="12.75">
      <c r="A750" s="9"/>
      <c r="B750" s="9"/>
      <c r="C750" s="9"/>
      <c r="D750" s="9"/>
      <c r="E750" s="9"/>
      <c r="F750" s="9"/>
      <c r="G750" s="9"/>
      <c r="H750" s="3"/>
      <c r="I750" s="9"/>
      <c r="J750" s="9"/>
      <c r="K750" s="9"/>
      <c r="L750" s="9"/>
      <c r="M750" s="9"/>
      <c r="N750" s="9"/>
      <c r="O750" s="9"/>
      <c r="P750" s="9"/>
      <c r="Q750" s="9"/>
      <c r="R750" s="9"/>
      <c r="S750" s="9"/>
      <c r="T750" s="9"/>
      <c r="U750" s="9"/>
      <c r="V750" s="9"/>
      <c r="W750" s="9"/>
      <c r="X750" s="9"/>
      <c r="Y750" s="9"/>
      <c r="Z750" s="9"/>
      <c r="AA750" s="9"/>
      <c r="AB750" s="9"/>
      <c r="AC750" s="9"/>
      <c r="AD750" s="9"/>
      <c r="AE750" s="9"/>
      <c r="AF750" s="9"/>
      <c r="AG750" s="9"/>
      <c r="AH750" s="9"/>
      <c r="AI750" s="1"/>
      <c r="AJ750" s="1"/>
      <c r="AK750" s="1"/>
    </row>
    <row r="751" spans="1:37" ht="12.75">
      <c r="A751" s="9"/>
      <c r="B751" s="9"/>
      <c r="C751" s="9"/>
      <c r="D751" s="9"/>
      <c r="E751" s="9"/>
      <c r="F751" s="9"/>
      <c r="G751" s="9"/>
      <c r="H751" s="3"/>
      <c r="I751" s="9"/>
      <c r="J751" s="9"/>
      <c r="K751" s="9"/>
      <c r="L751" s="9"/>
      <c r="M751" s="9"/>
      <c r="N751" s="9"/>
      <c r="O751" s="9"/>
      <c r="P751" s="9"/>
      <c r="Q751" s="9"/>
      <c r="R751" s="9"/>
      <c r="S751" s="9"/>
      <c r="T751" s="9"/>
      <c r="U751" s="9"/>
      <c r="V751" s="9"/>
      <c r="W751" s="9"/>
      <c r="X751" s="9"/>
      <c r="Y751" s="9"/>
      <c r="Z751" s="9"/>
      <c r="AA751" s="9"/>
      <c r="AB751" s="9"/>
      <c r="AC751" s="9"/>
      <c r="AD751" s="9"/>
      <c r="AE751" s="9"/>
      <c r="AF751" s="9"/>
      <c r="AG751" s="9"/>
      <c r="AH751" s="9"/>
      <c r="AI751" s="1"/>
      <c r="AJ751" s="1"/>
      <c r="AK751" s="1"/>
    </row>
    <row r="752" spans="1:37" ht="12.75">
      <c r="A752" s="9"/>
      <c r="B752" s="9"/>
      <c r="C752" s="9"/>
      <c r="D752" s="9"/>
      <c r="E752" s="9"/>
      <c r="F752" s="9"/>
      <c r="G752" s="9"/>
      <c r="H752" s="3"/>
      <c r="I752" s="9"/>
      <c r="J752" s="9"/>
      <c r="K752" s="9"/>
      <c r="L752" s="9"/>
      <c r="M752" s="9"/>
      <c r="N752" s="9"/>
      <c r="O752" s="9"/>
      <c r="P752" s="9"/>
      <c r="Q752" s="9"/>
      <c r="R752" s="9"/>
      <c r="S752" s="9"/>
      <c r="T752" s="9"/>
      <c r="U752" s="9"/>
      <c r="V752" s="9"/>
      <c r="W752" s="9"/>
      <c r="X752" s="9"/>
      <c r="Y752" s="9"/>
      <c r="Z752" s="9"/>
      <c r="AA752" s="9"/>
      <c r="AB752" s="9"/>
      <c r="AC752" s="9"/>
      <c r="AD752" s="9"/>
      <c r="AE752" s="9"/>
      <c r="AF752" s="9"/>
      <c r="AG752" s="9"/>
      <c r="AH752" s="9"/>
      <c r="AI752" s="1"/>
      <c r="AJ752" s="1"/>
      <c r="AK752" s="1"/>
    </row>
    <row r="753" spans="1:37" ht="12.75">
      <c r="A753" s="9"/>
      <c r="B753" s="9"/>
      <c r="C753" s="9"/>
      <c r="D753" s="9"/>
      <c r="E753" s="9"/>
      <c r="F753" s="9"/>
      <c r="G753" s="9"/>
      <c r="H753" s="3"/>
      <c r="I753" s="9"/>
      <c r="J753" s="9"/>
      <c r="K753" s="9"/>
      <c r="L753" s="9"/>
      <c r="M753" s="9"/>
      <c r="N753" s="9"/>
      <c r="O753" s="9"/>
      <c r="P753" s="9"/>
      <c r="Q753" s="9"/>
      <c r="R753" s="9"/>
      <c r="S753" s="9"/>
      <c r="T753" s="9"/>
      <c r="U753" s="9"/>
      <c r="V753" s="9"/>
      <c r="W753" s="9"/>
      <c r="X753" s="9"/>
      <c r="Y753" s="9"/>
      <c r="Z753" s="9"/>
      <c r="AA753" s="9"/>
      <c r="AB753" s="9"/>
      <c r="AC753" s="9"/>
      <c r="AD753" s="9"/>
      <c r="AE753" s="9"/>
      <c r="AF753" s="9"/>
      <c r="AG753" s="9"/>
      <c r="AH753" s="9"/>
      <c r="AI753" s="1"/>
      <c r="AJ753" s="1"/>
      <c r="AK753" s="1"/>
    </row>
    <row r="754" spans="1:37" ht="12.75">
      <c r="A754" s="9"/>
      <c r="B754" s="9"/>
      <c r="C754" s="9"/>
      <c r="D754" s="9"/>
      <c r="E754" s="9"/>
      <c r="F754" s="9"/>
      <c r="G754" s="9"/>
      <c r="H754" s="3"/>
      <c r="I754" s="9"/>
      <c r="J754" s="9"/>
      <c r="K754" s="9"/>
      <c r="L754" s="9"/>
      <c r="M754" s="9"/>
      <c r="N754" s="9"/>
      <c r="O754" s="9"/>
      <c r="P754" s="9"/>
      <c r="Q754" s="9"/>
      <c r="R754" s="9"/>
      <c r="S754" s="9"/>
      <c r="T754" s="9"/>
      <c r="U754" s="9"/>
      <c r="V754" s="9"/>
      <c r="W754" s="9"/>
      <c r="X754" s="9"/>
      <c r="Y754" s="9"/>
      <c r="Z754" s="9"/>
      <c r="AA754" s="9"/>
      <c r="AB754" s="9"/>
      <c r="AC754" s="9"/>
      <c r="AD754" s="9"/>
      <c r="AE754" s="9"/>
      <c r="AF754" s="9"/>
      <c r="AG754" s="9"/>
      <c r="AH754" s="9"/>
      <c r="AI754" s="1"/>
      <c r="AJ754" s="1"/>
      <c r="AK754" s="1"/>
    </row>
    <row r="755" spans="1:37" ht="12.75">
      <c r="A755" s="9"/>
      <c r="B755" s="9"/>
      <c r="C755" s="9"/>
      <c r="D755" s="9"/>
      <c r="E755" s="9"/>
      <c r="F755" s="9"/>
      <c r="G755" s="9"/>
      <c r="H755" s="3"/>
      <c r="I755" s="9"/>
      <c r="J755" s="9"/>
      <c r="K755" s="9"/>
      <c r="L755" s="9"/>
      <c r="M755" s="9"/>
      <c r="N755" s="9"/>
      <c r="O755" s="9"/>
      <c r="P755" s="9"/>
      <c r="Q755" s="9"/>
      <c r="R755" s="9"/>
      <c r="S755" s="9"/>
      <c r="T755" s="9"/>
      <c r="U755" s="9"/>
      <c r="V755" s="9"/>
      <c r="W755" s="9"/>
      <c r="X755" s="9"/>
      <c r="Y755" s="9"/>
      <c r="Z755" s="9"/>
      <c r="AA755" s="9"/>
      <c r="AB755" s="9"/>
      <c r="AC755" s="9"/>
      <c r="AD755" s="9"/>
      <c r="AE755" s="9"/>
      <c r="AF755" s="9"/>
      <c r="AG755" s="9"/>
      <c r="AH755" s="9"/>
      <c r="AI755" s="1"/>
      <c r="AJ755" s="1"/>
      <c r="AK755" s="1"/>
    </row>
    <row r="756" spans="1:37" ht="12.75">
      <c r="A756" s="9"/>
      <c r="B756" s="9"/>
      <c r="C756" s="9"/>
      <c r="D756" s="9"/>
      <c r="E756" s="9"/>
      <c r="F756" s="9"/>
      <c r="G756" s="9"/>
      <c r="H756" s="3"/>
      <c r="I756" s="9"/>
      <c r="J756" s="9"/>
      <c r="K756" s="9"/>
      <c r="L756" s="9"/>
      <c r="M756" s="9"/>
      <c r="N756" s="9"/>
      <c r="O756" s="9"/>
      <c r="P756" s="9"/>
      <c r="Q756" s="9"/>
      <c r="R756" s="9"/>
      <c r="S756" s="9"/>
      <c r="T756" s="9"/>
      <c r="U756" s="9"/>
      <c r="V756" s="9"/>
      <c r="W756" s="9"/>
      <c r="X756" s="9"/>
      <c r="Y756" s="9"/>
      <c r="Z756" s="9"/>
      <c r="AA756" s="9"/>
      <c r="AB756" s="9"/>
      <c r="AC756" s="9"/>
      <c r="AD756" s="9"/>
      <c r="AE756" s="9"/>
      <c r="AF756" s="9"/>
      <c r="AG756" s="9"/>
      <c r="AH756" s="9"/>
      <c r="AI756" s="1"/>
      <c r="AJ756" s="1"/>
      <c r="AK756" s="1"/>
    </row>
    <row r="757" spans="1:37" ht="12.75">
      <c r="A757" s="9"/>
      <c r="B757" s="9"/>
      <c r="C757" s="9"/>
      <c r="D757" s="9"/>
      <c r="E757" s="9"/>
      <c r="F757" s="9"/>
      <c r="G757" s="9"/>
      <c r="H757" s="3"/>
      <c r="I757" s="9"/>
      <c r="J757" s="9"/>
      <c r="K757" s="9"/>
      <c r="L757" s="9"/>
      <c r="M757" s="9"/>
      <c r="N757" s="9"/>
      <c r="O757" s="9"/>
      <c r="P757" s="9"/>
      <c r="Q757" s="9"/>
      <c r="R757" s="9"/>
      <c r="S757" s="9"/>
      <c r="T757" s="9"/>
      <c r="U757" s="9"/>
      <c r="V757" s="9"/>
      <c r="W757" s="9"/>
      <c r="X757" s="9"/>
      <c r="Y757" s="9"/>
      <c r="Z757" s="9"/>
      <c r="AA757" s="9"/>
      <c r="AB757" s="9"/>
      <c r="AC757" s="9"/>
      <c r="AD757" s="9"/>
      <c r="AE757" s="9"/>
      <c r="AF757" s="9"/>
      <c r="AG757" s="9"/>
      <c r="AH757" s="9"/>
      <c r="AI757" s="1"/>
      <c r="AJ757" s="1"/>
      <c r="AK757" s="1"/>
    </row>
    <row r="758" spans="1:37" ht="12.75">
      <c r="A758" s="9"/>
      <c r="B758" s="9"/>
      <c r="C758" s="9"/>
      <c r="D758" s="9"/>
      <c r="E758" s="9"/>
      <c r="F758" s="9"/>
      <c r="G758" s="9"/>
      <c r="H758" s="3"/>
      <c r="I758" s="9"/>
      <c r="J758" s="9"/>
      <c r="K758" s="9"/>
      <c r="L758" s="9"/>
      <c r="M758" s="9"/>
      <c r="N758" s="9"/>
      <c r="O758" s="9"/>
      <c r="P758" s="9"/>
      <c r="Q758" s="9"/>
      <c r="R758" s="9"/>
      <c r="S758" s="9"/>
      <c r="T758" s="9"/>
      <c r="U758" s="9"/>
      <c r="V758" s="9"/>
      <c r="W758" s="9"/>
      <c r="X758" s="9"/>
      <c r="Y758" s="9"/>
      <c r="Z758" s="9"/>
      <c r="AA758" s="9"/>
      <c r="AB758" s="9"/>
      <c r="AC758" s="9"/>
      <c r="AD758" s="9"/>
      <c r="AE758" s="9"/>
      <c r="AF758" s="9"/>
      <c r="AG758" s="9"/>
      <c r="AH758" s="9"/>
      <c r="AI758" s="1"/>
      <c r="AJ758" s="1"/>
      <c r="AK758" s="1"/>
    </row>
    <row r="759" spans="1:37" ht="12.75">
      <c r="A759" s="9"/>
      <c r="B759" s="9"/>
      <c r="C759" s="9"/>
      <c r="D759" s="9"/>
      <c r="E759" s="9"/>
      <c r="F759" s="9"/>
      <c r="G759" s="9"/>
      <c r="H759" s="3"/>
      <c r="I759" s="9"/>
      <c r="J759" s="9"/>
      <c r="K759" s="9"/>
      <c r="L759" s="9"/>
      <c r="M759" s="9"/>
      <c r="N759" s="9"/>
      <c r="O759" s="9"/>
      <c r="P759" s="9"/>
      <c r="Q759" s="9"/>
      <c r="R759" s="9"/>
      <c r="S759" s="9"/>
      <c r="T759" s="9"/>
      <c r="U759" s="9"/>
      <c r="V759" s="9"/>
      <c r="W759" s="9"/>
      <c r="X759" s="9"/>
      <c r="Y759" s="9"/>
      <c r="Z759" s="9"/>
      <c r="AA759" s="9"/>
      <c r="AB759" s="9"/>
      <c r="AC759" s="9"/>
      <c r="AD759" s="9"/>
      <c r="AE759" s="9"/>
      <c r="AF759" s="9"/>
      <c r="AG759" s="9"/>
      <c r="AH759" s="9"/>
      <c r="AI759" s="1"/>
      <c r="AJ759" s="1"/>
      <c r="AK759" s="1"/>
    </row>
    <row r="760" spans="1:37" ht="12.75">
      <c r="A760" s="9"/>
      <c r="B760" s="9"/>
      <c r="C760" s="9"/>
      <c r="D760" s="9"/>
      <c r="E760" s="9"/>
      <c r="F760" s="9"/>
      <c r="G760" s="9"/>
      <c r="H760" s="3"/>
      <c r="I760" s="9"/>
      <c r="J760" s="9"/>
      <c r="K760" s="9"/>
      <c r="L760" s="9"/>
      <c r="M760" s="9"/>
      <c r="N760" s="9"/>
      <c r="O760" s="9"/>
      <c r="P760" s="9"/>
      <c r="Q760" s="9"/>
      <c r="R760" s="9"/>
      <c r="S760" s="9"/>
      <c r="T760" s="9"/>
      <c r="U760" s="9"/>
      <c r="V760" s="9"/>
      <c r="W760" s="9"/>
      <c r="X760" s="9"/>
      <c r="Y760" s="9"/>
      <c r="Z760" s="9"/>
      <c r="AA760" s="9"/>
      <c r="AB760" s="9"/>
      <c r="AC760" s="9"/>
      <c r="AD760" s="9"/>
      <c r="AE760" s="9"/>
      <c r="AF760" s="9"/>
      <c r="AG760" s="9"/>
      <c r="AH760" s="9"/>
      <c r="AI760" s="1"/>
      <c r="AJ760" s="1"/>
      <c r="AK760" s="1"/>
    </row>
    <row r="761" spans="1:37" ht="12.75">
      <c r="A761" s="9"/>
      <c r="B761" s="9"/>
      <c r="C761" s="9"/>
      <c r="D761" s="9"/>
      <c r="E761" s="9"/>
      <c r="F761" s="9"/>
      <c r="G761" s="9"/>
      <c r="H761" s="3"/>
      <c r="I761" s="9"/>
      <c r="J761" s="9"/>
      <c r="K761" s="9"/>
      <c r="L761" s="9"/>
      <c r="M761" s="9"/>
      <c r="N761" s="9"/>
      <c r="O761" s="9"/>
      <c r="P761" s="9"/>
      <c r="Q761" s="9"/>
      <c r="R761" s="9"/>
      <c r="S761" s="9"/>
      <c r="T761" s="9"/>
      <c r="U761" s="9"/>
      <c r="V761" s="9"/>
      <c r="W761" s="9"/>
      <c r="X761" s="9"/>
      <c r="Y761" s="9"/>
      <c r="Z761" s="9"/>
      <c r="AA761" s="9"/>
      <c r="AB761" s="9"/>
      <c r="AC761" s="9"/>
      <c r="AD761" s="9"/>
      <c r="AE761" s="9"/>
      <c r="AF761" s="9"/>
      <c r="AG761" s="9"/>
      <c r="AH761" s="9"/>
      <c r="AI761" s="1"/>
      <c r="AJ761" s="1"/>
      <c r="AK761" s="1"/>
    </row>
    <row r="762" spans="1:37" ht="12.75">
      <c r="A762" s="9"/>
      <c r="B762" s="9"/>
      <c r="C762" s="9"/>
      <c r="D762" s="9"/>
      <c r="E762" s="9"/>
      <c r="F762" s="9"/>
      <c r="G762" s="9"/>
      <c r="H762" s="3"/>
      <c r="I762" s="9"/>
      <c r="J762" s="9"/>
      <c r="K762" s="9"/>
      <c r="L762" s="9"/>
      <c r="M762" s="9"/>
      <c r="N762" s="9"/>
      <c r="O762" s="9"/>
      <c r="P762" s="9"/>
      <c r="Q762" s="9"/>
      <c r="R762" s="9"/>
      <c r="S762" s="9"/>
      <c r="T762" s="9"/>
      <c r="U762" s="9"/>
      <c r="V762" s="9"/>
      <c r="W762" s="9"/>
      <c r="X762" s="9"/>
      <c r="Y762" s="9"/>
      <c r="Z762" s="9"/>
      <c r="AA762" s="9"/>
      <c r="AB762" s="9"/>
      <c r="AC762" s="9"/>
      <c r="AD762" s="9"/>
      <c r="AE762" s="9"/>
      <c r="AF762" s="9"/>
      <c r="AG762" s="9"/>
      <c r="AH762" s="9"/>
      <c r="AI762" s="1"/>
      <c r="AJ762" s="1"/>
      <c r="AK762" s="1"/>
    </row>
    <row r="763" spans="1:37" ht="12.75">
      <c r="A763" s="9"/>
      <c r="B763" s="9"/>
      <c r="C763" s="9"/>
      <c r="D763" s="9"/>
      <c r="E763" s="9"/>
      <c r="F763" s="9"/>
      <c r="G763" s="9"/>
      <c r="H763" s="3"/>
      <c r="I763" s="9"/>
      <c r="J763" s="9"/>
      <c r="K763" s="9"/>
      <c r="L763" s="9"/>
      <c r="M763" s="9"/>
      <c r="N763" s="9"/>
      <c r="O763" s="9"/>
      <c r="P763" s="9"/>
      <c r="Q763" s="9"/>
      <c r="R763" s="9"/>
      <c r="S763" s="9"/>
      <c r="T763" s="9"/>
      <c r="U763" s="9"/>
      <c r="V763" s="9"/>
      <c r="W763" s="9"/>
      <c r="X763" s="9"/>
      <c r="Y763" s="9"/>
      <c r="Z763" s="9"/>
      <c r="AA763" s="9"/>
      <c r="AB763" s="9"/>
      <c r="AC763" s="9"/>
      <c r="AD763" s="9"/>
      <c r="AE763" s="9"/>
      <c r="AF763" s="9"/>
      <c r="AG763" s="9"/>
      <c r="AH763" s="9"/>
      <c r="AI763" s="1"/>
      <c r="AJ763" s="1"/>
      <c r="AK763" s="1"/>
    </row>
    <row r="764" spans="1:37" ht="12.75">
      <c r="A764" s="9"/>
      <c r="B764" s="9"/>
      <c r="C764" s="9"/>
      <c r="D764" s="9"/>
      <c r="E764" s="9"/>
      <c r="F764" s="9"/>
      <c r="G764" s="9"/>
      <c r="H764" s="3"/>
      <c r="I764" s="9"/>
      <c r="J764" s="9"/>
      <c r="K764" s="9"/>
      <c r="L764" s="9"/>
      <c r="M764" s="9"/>
      <c r="N764" s="9"/>
      <c r="O764" s="9"/>
      <c r="P764" s="9"/>
      <c r="Q764" s="9"/>
      <c r="R764" s="9"/>
      <c r="S764" s="9"/>
      <c r="T764" s="9"/>
      <c r="U764" s="9"/>
      <c r="V764" s="9"/>
      <c r="W764" s="9"/>
      <c r="X764" s="9"/>
      <c r="Y764" s="9"/>
      <c r="Z764" s="9"/>
      <c r="AA764" s="9"/>
      <c r="AB764" s="9"/>
      <c r="AC764" s="9"/>
      <c r="AD764" s="9"/>
      <c r="AE764" s="9"/>
      <c r="AF764" s="9"/>
      <c r="AG764" s="9"/>
      <c r="AH764" s="9"/>
      <c r="AI764" s="1"/>
      <c r="AJ764" s="1"/>
      <c r="AK764" s="1"/>
    </row>
    <row r="765" spans="1:37" ht="12.75">
      <c r="A765" s="9"/>
      <c r="B765" s="9"/>
      <c r="C765" s="9"/>
      <c r="D765" s="9"/>
      <c r="E765" s="9"/>
      <c r="F765" s="9"/>
      <c r="G765" s="9"/>
      <c r="H765" s="3"/>
      <c r="I765" s="9"/>
      <c r="J765" s="9"/>
      <c r="K765" s="9"/>
      <c r="L765" s="9"/>
      <c r="M765" s="9"/>
      <c r="N765" s="9"/>
      <c r="O765" s="9"/>
      <c r="P765" s="9"/>
      <c r="Q765" s="9"/>
      <c r="R765" s="9"/>
      <c r="S765" s="9"/>
      <c r="T765" s="9"/>
      <c r="U765" s="9"/>
      <c r="V765" s="9"/>
      <c r="W765" s="9"/>
      <c r="X765" s="9"/>
      <c r="Y765" s="9"/>
      <c r="Z765" s="9"/>
      <c r="AA765" s="9"/>
      <c r="AB765" s="9"/>
      <c r="AC765" s="9"/>
      <c r="AD765" s="9"/>
      <c r="AE765" s="9"/>
      <c r="AF765" s="9"/>
      <c r="AG765" s="9"/>
      <c r="AH765" s="9"/>
      <c r="AI765" s="1"/>
      <c r="AJ765" s="1"/>
      <c r="AK765" s="1"/>
    </row>
    <row r="766" spans="1:37" ht="12.75">
      <c r="A766" s="9"/>
      <c r="B766" s="9"/>
      <c r="C766" s="9"/>
      <c r="D766" s="9"/>
      <c r="E766" s="9"/>
      <c r="F766" s="9"/>
      <c r="G766" s="9"/>
      <c r="H766" s="3"/>
      <c r="I766" s="9"/>
      <c r="J766" s="9"/>
      <c r="K766" s="9"/>
      <c r="L766" s="9"/>
      <c r="M766" s="9"/>
      <c r="N766" s="9"/>
      <c r="O766" s="9"/>
      <c r="P766" s="9"/>
      <c r="Q766" s="9"/>
      <c r="R766" s="9"/>
      <c r="S766" s="9"/>
      <c r="T766" s="9"/>
      <c r="U766" s="9"/>
      <c r="V766" s="9"/>
      <c r="W766" s="9"/>
      <c r="X766" s="9"/>
      <c r="Y766" s="9"/>
      <c r="Z766" s="9"/>
      <c r="AA766" s="9"/>
      <c r="AB766" s="9"/>
      <c r="AC766" s="9"/>
      <c r="AD766" s="9"/>
      <c r="AE766" s="9"/>
      <c r="AF766" s="9"/>
      <c r="AG766" s="9"/>
      <c r="AH766" s="9"/>
      <c r="AI766" s="1"/>
      <c r="AJ766" s="1"/>
      <c r="AK766" s="1"/>
    </row>
    <row r="767" spans="1:37" ht="12.75">
      <c r="A767" s="9"/>
      <c r="B767" s="9"/>
      <c r="C767" s="9"/>
      <c r="D767" s="9"/>
      <c r="E767" s="9"/>
      <c r="F767" s="9"/>
      <c r="G767" s="9"/>
      <c r="H767" s="3"/>
      <c r="I767" s="9"/>
      <c r="J767" s="9"/>
      <c r="K767" s="9"/>
      <c r="L767" s="9"/>
      <c r="M767" s="9"/>
      <c r="N767" s="9"/>
      <c r="O767" s="9"/>
      <c r="P767" s="9"/>
      <c r="Q767" s="9"/>
      <c r="R767" s="9"/>
      <c r="S767" s="9"/>
      <c r="T767" s="9"/>
      <c r="U767" s="9"/>
      <c r="V767" s="9"/>
      <c r="W767" s="9"/>
      <c r="X767" s="9"/>
      <c r="Y767" s="9"/>
      <c r="Z767" s="9"/>
      <c r="AA767" s="9"/>
      <c r="AB767" s="9"/>
      <c r="AC767" s="9"/>
      <c r="AD767" s="9"/>
      <c r="AE767" s="9"/>
      <c r="AF767" s="9"/>
      <c r="AG767" s="9"/>
      <c r="AH767" s="9"/>
      <c r="AI767" s="1"/>
      <c r="AJ767" s="1"/>
      <c r="AK767" s="1"/>
    </row>
    <row r="768" spans="1:37" ht="12.75">
      <c r="A768" s="9"/>
      <c r="B768" s="9"/>
      <c r="C768" s="9"/>
      <c r="D768" s="9"/>
      <c r="E768" s="9"/>
      <c r="F768" s="9"/>
      <c r="G768" s="9"/>
      <c r="H768" s="3"/>
      <c r="I768" s="9"/>
      <c r="J768" s="9"/>
      <c r="K768" s="9"/>
      <c r="L768" s="9"/>
      <c r="M768" s="9"/>
      <c r="N768" s="9"/>
      <c r="O768" s="9"/>
      <c r="P768" s="9"/>
      <c r="Q768" s="9"/>
      <c r="R768" s="9"/>
      <c r="S768" s="9"/>
      <c r="T768" s="9"/>
      <c r="U768" s="9"/>
      <c r="V768" s="9"/>
      <c r="W768" s="9"/>
      <c r="X768" s="9"/>
      <c r="Y768" s="9"/>
      <c r="Z768" s="9"/>
      <c r="AA768" s="9"/>
      <c r="AB768" s="9"/>
      <c r="AC768" s="9"/>
      <c r="AD768" s="9"/>
      <c r="AE768" s="9"/>
      <c r="AF768" s="9"/>
      <c r="AG768" s="9"/>
      <c r="AH768" s="9"/>
      <c r="AI768" s="1"/>
      <c r="AJ768" s="1"/>
      <c r="AK768" s="1"/>
    </row>
    <row r="769" spans="1:37" ht="12.75">
      <c r="A769" s="9"/>
      <c r="B769" s="9"/>
      <c r="C769" s="9"/>
      <c r="D769" s="9"/>
      <c r="E769" s="9"/>
      <c r="F769" s="9"/>
      <c r="G769" s="9"/>
      <c r="H769" s="3"/>
      <c r="I769" s="9"/>
      <c r="J769" s="9"/>
      <c r="K769" s="9"/>
      <c r="L769" s="9"/>
      <c r="M769" s="9"/>
      <c r="N769" s="9"/>
      <c r="O769" s="9"/>
      <c r="P769" s="9"/>
      <c r="Q769" s="9"/>
      <c r="R769" s="9"/>
      <c r="S769" s="9"/>
      <c r="T769" s="9"/>
      <c r="U769" s="9"/>
      <c r="V769" s="9"/>
      <c r="W769" s="9"/>
      <c r="X769" s="9"/>
      <c r="Y769" s="9"/>
      <c r="Z769" s="9"/>
      <c r="AA769" s="9"/>
      <c r="AB769" s="9"/>
      <c r="AC769" s="9"/>
      <c r="AD769" s="9"/>
      <c r="AE769" s="9"/>
      <c r="AF769" s="9"/>
      <c r="AG769" s="9"/>
      <c r="AH769" s="9"/>
      <c r="AI769" s="1"/>
      <c r="AJ769" s="1"/>
      <c r="AK769" s="1"/>
    </row>
    <row r="770" spans="1:37" ht="12.75">
      <c r="A770" s="9"/>
      <c r="B770" s="9"/>
      <c r="C770" s="9"/>
      <c r="D770" s="9"/>
      <c r="E770" s="9"/>
      <c r="F770" s="9"/>
      <c r="G770" s="9"/>
      <c r="H770" s="3"/>
      <c r="I770" s="9"/>
      <c r="J770" s="9"/>
      <c r="K770" s="9"/>
      <c r="L770" s="9"/>
      <c r="M770" s="9"/>
      <c r="N770" s="9"/>
      <c r="O770" s="9"/>
      <c r="P770" s="9"/>
      <c r="Q770" s="9"/>
      <c r="R770" s="9"/>
      <c r="S770" s="9"/>
      <c r="T770" s="9"/>
      <c r="U770" s="9"/>
      <c r="V770" s="9"/>
      <c r="W770" s="9"/>
      <c r="X770" s="9"/>
      <c r="Y770" s="9"/>
      <c r="Z770" s="9"/>
      <c r="AA770" s="9"/>
      <c r="AB770" s="9"/>
      <c r="AC770" s="9"/>
      <c r="AD770" s="9"/>
      <c r="AE770" s="9"/>
      <c r="AF770" s="9"/>
      <c r="AG770" s="9"/>
      <c r="AH770" s="9"/>
      <c r="AI770" s="1"/>
      <c r="AJ770" s="1"/>
      <c r="AK770" s="1"/>
    </row>
    <row r="771" spans="1:37" ht="12.75">
      <c r="A771" s="9"/>
      <c r="B771" s="9"/>
      <c r="C771" s="9"/>
      <c r="D771" s="9"/>
      <c r="E771" s="9"/>
      <c r="F771" s="9"/>
      <c r="G771" s="9"/>
      <c r="H771" s="3"/>
      <c r="I771" s="9"/>
      <c r="J771" s="9"/>
      <c r="K771" s="9"/>
      <c r="L771" s="9"/>
      <c r="M771" s="9"/>
      <c r="N771" s="9"/>
      <c r="O771" s="9"/>
      <c r="P771" s="9"/>
      <c r="Q771" s="9"/>
      <c r="R771" s="9"/>
      <c r="S771" s="9"/>
      <c r="T771" s="9"/>
      <c r="U771" s="9"/>
      <c r="V771" s="9"/>
      <c r="W771" s="9"/>
      <c r="X771" s="9"/>
      <c r="Y771" s="9"/>
      <c r="Z771" s="9"/>
      <c r="AA771" s="9"/>
      <c r="AB771" s="9"/>
      <c r="AC771" s="9"/>
      <c r="AD771" s="9"/>
      <c r="AE771" s="9"/>
      <c r="AF771" s="9"/>
      <c r="AG771" s="9"/>
      <c r="AH771" s="9"/>
      <c r="AI771" s="1"/>
      <c r="AJ771" s="1"/>
      <c r="AK771" s="1"/>
    </row>
    <row r="772" spans="1:37" ht="12.75">
      <c r="A772" s="9"/>
      <c r="B772" s="9"/>
      <c r="C772" s="9"/>
      <c r="D772" s="9"/>
      <c r="E772" s="9"/>
      <c r="F772" s="9"/>
      <c r="G772" s="9"/>
      <c r="H772" s="3"/>
      <c r="I772" s="9"/>
      <c r="J772" s="9"/>
      <c r="K772" s="9"/>
      <c r="L772" s="9"/>
      <c r="M772" s="9"/>
      <c r="N772" s="9"/>
      <c r="O772" s="9"/>
      <c r="P772" s="9"/>
      <c r="Q772" s="9"/>
      <c r="R772" s="9"/>
      <c r="S772" s="9"/>
      <c r="T772" s="9"/>
      <c r="U772" s="9"/>
      <c r="V772" s="9"/>
      <c r="W772" s="9"/>
      <c r="X772" s="9"/>
      <c r="Y772" s="9"/>
      <c r="Z772" s="9"/>
      <c r="AA772" s="9"/>
      <c r="AB772" s="9"/>
      <c r="AC772" s="9"/>
      <c r="AD772" s="9"/>
      <c r="AE772" s="9"/>
      <c r="AF772" s="9"/>
      <c r="AG772" s="9"/>
      <c r="AH772" s="9"/>
      <c r="AI772" s="1"/>
      <c r="AJ772" s="1"/>
      <c r="AK772" s="1"/>
    </row>
    <row r="773" spans="1:37" ht="12.75">
      <c r="A773" s="9"/>
      <c r="B773" s="9"/>
      <c r="C773" s="9"/>
      <c r="D773" s="9"/>
      <c r="E773" s="9"/>
      <c r="F773" s="9"/>
      <c r="G773" s="9"/>
      <c r="H773" s="3"/>
      <c r="I773" s="9"/>
      <c r="J773" s="9"/>
      <c r="K773" s="9"/>
      <c r="L773" s="9"/>
      <c r="M773" s="9"/>
      <c r="N773" s="9"/>
      <c r="O773" s="9"/>
      <c r="P773" s="9"/>
      <c r="Q773" s="9"/>
      <c r="R773" s="9"/>
      <c r="S773" s="9"/>
      <c r="T773" s="9"/>
      <c r="U773" s="9"/>
      <c r="V773" s="9"/>
      <c r="W773" s="9"/>
      <c r="X773" s="9"/>
      <c r="Y773" s="9"/>
      <c r="Z773" s="9"/>
      <c r="AA773" s="9"/>
      <c r="AB773" s="9"/>
      <c r="AC773" s="9"/>
      <c r="AD773" s="9"/>
      <c r="AE773" s="9"/>
      <c r="AF773" s="9"/>
      <c r="AG773" s="9"/>
      <c r="AH773" s="9"/>
      <c r="AI773" s="1"/>
      <c r="AJ773" s="1"/>
      <c r="AK773" s="1"/>
    </row>
    <row r="774" spans="1:37" ht="12.75">
      <c r="A774" s="9"/>
      <c r="B774" s="9"/>
      <c r="C774" s="9"/>
      <c r="D774" s="9"/>
      <c r="E774" s="9"/>
      <c r="F774" s="9"/>
      <c r="G774" s="9"/>
      <c r="H774" s="3"/>
      <c r="I774" s="9"/>
      <c r="J774" s="9"/>
      <c r="K774" s="9"/>
      <c r="L774" s="9"/>
      <c r="M774" s="9"/>
      <c r="N774" s="9"/>
      <c r="O774" s="9"/>
      <c r="P774" s="9"/>
      <c r="Q774" s="9"/>
      <c r="R774" s="9"/>
      <c r="S774" s="9"/>
      <c r="T774" s="9"/>
      <c r="U774" s="9"/>
      <c r="V774" s="9"/>
      <c r="W774" s="9"/>
      <c r="X774" s="9"/>
      <c r="Y774" s="9"/>
      <c r="Z774" s="9"/>
      <c r="AA774" s="9"/>
      <c r="AB774" s="9"/>
      <c r="AC774" s="9"/>
      <c r="AD774" s="9"/>
      <c r="AE774" s="9"/>
      <c r="AF774" s="9"/>
      <c r="AG774" s="9"/>
      <c r="AH774" s="9"/>
      <c r="AI774" s="1"/>
      <c r="AJ774" s="1"/>
      <c r="AK774" s="1"/>
    </row>
    <row r="775" spans="1:37" ht="12.75">
      <c r="A775" s="9"/>
      <c r="B775" s="9"/>
      <c r="C775" s="9"/>
      <c r="D775" s="9"/>
      <c r="E775" s="9"/>
      <c r="F775" s="9"/>
      <c r="G775" s="9"/>
      <c r="H775" s="3"/>
      <c r="I775" s="9"/>
      <c r="J775" s="9"/>
      <c r="K775" s="9"/>
      <c r="L775" s="9"/>
      <c r="M775" s="9"/>
      <c r="N775" s="9"/>
      <c r="O775" s="9"/>
      <c r="P775" s="9"/>
      <c r="Q775" s="9"/>
      <c r="R775" s="9"/>
      <c r="S775" s="9"/>
      <c r="T775" s="9"/>
      <c r="U775" s="9"/>
      <c r="V775" s="9"/>
      <c r="W775" s="9"/>
      <c r="X775" s="9"/>
      <c r="Y775" s="9"/>
      <c r="Z775" s="9"/>
      <c r="AA775" s="9"/>
      <c r="AB775" s="9"/>
      <c r="AC775" s="9"/>
      <c r="AD775" s="9"/>
      <c r="AE775" s="9"/>
      <c r="AF775" s="9"/>
      <c r="AG775" s="9"/>
      <c r="AH775" s="9"/>
      <c r="AI775" s="1"/>
      <c r="AJ775" s="1"/>
      <c r="AK775" s="1"/>
    </row>
    <row r="776" spans="1:37" ht="12.75">
      <c r="A776" s="9"/>
      <c r="B776" s="9"/>
      <c r="C776" s="9"/>
      <c r="D776" s="9"/>
      <c r="E776" s="9"/>
      <c r="F776" s="9"/>
      <c r="G776" s="9"/>
      <c r="H776" s="3"/>
      <c r="I776" s="9"/>
      <c r="J776" s="9"/>
      <c r="K776" s="9"/>
      <c r="L776" s="9"/>
      <c r="M776" s="9"/>
      <c r="N776" s="9"/>
      <c r="O776" s="9"/>
      <c r="P776" s="9"/>
      <c r="Q776" s="9"/>
      <c r="R776" s="9"/>
      <c r="S776" s="9"/>
      <c r="T776" s="9"/>
      <c r="U776" s="9"/>
      <c r="V776" s="9"/>
      <c r="W776" s="9"/>
      <c r="X776" s="9"/>
      <c r="Y776" s="9"/>
      <c r="Z776" s="9"/>
      <c r="AA776" s="9"/>
      <c r="AB776" s="9"/>
      <c r="AC776" s="9"/>
      <c r="AD776" s="9"/>
      <c r="AE776" s="9"/>
      <c r="AF776" s="9"/>
      <c r="AG776" s="9"/>
      <c r="AH776" s="9"/>
      <c r="AI776" s="1"/>
      <c r="AJ776" s="1"/>
      <c r="AK776" s="1"/>
    </row>
    <row r="777" spans="1:37" ht="12.75">
      <c r="A777" s="9"/>
      <c r="B777" s="9"/>
      <c r="C777" s="9"/>
      <c r="D777" s="9"/>
      <c r="E777" s="9"/>
      <c r="F777" s="9"/>
      <c r="G777" s="9"/>
      <c r="H777" s="3"/>
      <c r="I777" s="9"/>
      <c r="J777" s="9"/>
      <c r="K777" s="9"/>
      <c r="L777" s="9"/>
      <c r="M777" s="9"/>
      <c r="N777" s="9"/>
      <c r="O777" s="9"/>
      <c r="P777" s="9"/>
      <c r="Q777" s="9"/>
      <c r="R777" s="9"/>
      <c r="S777" s="9"/>
      <c r="T777" s="9"/>
      <c r="U777" s="9"/>
      <c r="V777" s="9"/>
      <c r="W777" s="9"/>
      <c r="X777" s="9"/>
      <c r="Y777" s="9"/>
      <c r="Z777" s="9"/>
      <c r="AA777" s="9"/>
      <c r="AB777" s="9"/>
      <c r="AC777" s="9"/>
      <c r="AD777" s="9"/>
      <c r="AE777" s="9"/>
      <c r="AF777" s="9"/>
      <c r="AG777" s="9"/>
      <c r="AH777" s="9"/>
      <c r="AI777" s="1"/>
      <c r="AJ777" s="1"/>
      <c r="AK777" s="1"/>
    </row>
    <row r="778" spans="1:37" ht="12.75">
      <c r="A778" s="9"/>
      <c r="B778" s="9"/>
      <c r="C778" s="9"/>
      <c r="D778" s="9"/>
      <c r="E778" s="9"/>
      <c r="F778" s="9"/>
      <c r="G778" s="9"/>
      <c r="H778" s="3"/>
      <c r="I778" s="9"/>
      <c r="J778" s="9"/>
      <c r="K778" s="9"/>
      <c r="L778" s="9"/>
      <c r="M778" s="9"/>
      <c r="N778" s="9"/>
      <c r="O778" s="9"/>
      <c r="P778" s="9"/>
      <c r="Q778" s="9"/>
      <c r="R778" s="9"/>
      <c r="S778" s="9"/>
      <c r="T778" s="9"/>
      <c r="U778" s="9"/>
      <c r="V778" s="9"/>
      <c r="W778" s="9"/>
      <c r="X778" s="9"/>
      <c r="Y778" s="9"/>
      <c r="Z778" s="9"/>
      <c r="AA778" s="9"/>
      <c r="AB778" s="9"/>
      <c r="AC778" s="9"/>
      <c r="AD778" s="9"/>
      <c r="AE778" s="9"/>
      <c r="AF778" s="9"/>
      <c r="AG778" s="9"/>
      <c r="AH778" s="9"/>
      <c r="AI778" s="1"/>
      <c r="AJ778" s="1"/>
      <c r="AK778" s="1"/>
    </row>
    <row r="779" spans="1:37" ht="12.75">
      <c r="A779" s="9"/>
      <c r="B779" s="9"/>
      <c r="C779" s="9"/>
      <c r="D779" s="9"/>
      <c r="E779" s="9"/>
      <c r="F779" s="9"/>
      <c r="G779" s="9"/>
      <c r="H779" s="3"/>
      <c r="I779" s="9"/>
      <c r="J779" s="9"/>
      <c r="K779" s="9"/>
      <c r="L779" s="9"/>
      <c r="M779" s="9"/>
      <c r="N779" s="9"/>
      <c r="O779" s="9"/>
      <c r="P779" s="9"/>
      <c r="Q779" s="9"/>
      <c r="R779" s="9"/>
      <c r="S779" s="9"/>
      <c r="T779" s="9"/>
      <c r="U779" s="9"/>
      <c r="V779" s="9"/>
      <c r="W779" s="9"/>
      <c r="X779" s="9"/>
      <c r="Y779" s="9"/>
      <c r="Z779" s="9"/>
      <c r="AA779" s="9"/>
      <c r="AB779" s="9"/>
      <c r="AC779" s="9"/>
      <c r="AD779" s="9"/>
      <c r="AE779" s="9"/>
      <c r="AF779" s="9"/>
      <c r="AG779" s="9"/>
      <c r="AH779" s="9"/>
      <c r="AI779" s="1"/>
      <c r="AJ779" s="1"/>
      <c r="AK779" s="1"/>
    </row>
    <row r="780" spans="1:37" ht="12.75">
      <c r="A780" s="9"/>
      <c r="B780" s="9"/>
      <c r="C780" s="9"/>
      <c r="D780" s="9"/>
      <c r="E780" s="9"/>
      <c r="F780" s="9"/>
      <c r="G780" s="9"/>
      <c r="H780" s="3"/>
      <c r="I780" s="9"/>
      <c r="J780" s="9"/>
      <c r="K780" s="9"/>
      <c r="L780" s="9"/>
      <c r="M780" s="9"/>
      <c r="N780" s="9"/>
      <c r="O780" s="9"/>
      <c r="P780" s="9"/>
      <c r="Q780" s="9"/>
      <c r="R780" s="9"/>
      <c r="S780" s="9"/>
      <c r="T780" s="9"/>
      <c r="U780" s="9"/>
      <c r="V780" s="9"/>
      <c r="W780" s="9"/>
      <c r="X780" s="9"/>
      <c r="Y780" s="9"/>
      <c r="Z780" s="9"/>
      <c r="AA780" s="9"/>
      <c r="AB780" s="9"/>
      <c r="AC780" s="9"/>
      <c r="AD780" s="9"/>
      <c r="AE780" s="9"/>
      <c r="AF780" s="9"/>
      <c r="AG780" s="9"/>
      <c r="AH780" s="9"/>
      <c r="AI780" s="1"/>
      <c r="AJ780" s="1"/>
      <c r="AK780" s="1"/>
    </row>
    <row r="781" spans="1:37" ht="12.75">
      <c r="A781" s="9"/>
      <c r="B781" s="9"/>
      <c r="C781" s="9"/>
      <c r="D781" s="9"/>
      <c r="E781" s="9"/>
      <c r="F781" s="9"/>
      <c r="G781" s="9"/>
      <c r="H781" s="3"/>
      <c r="I781" s="9"/>
      <c r="J781" s="9"/>
      <c r="K781" s="9"/>
      <c r="L781" s="9"/>
      <c r="M781" s="9"/>
      <c r="N781" s="9"/>
      <c r="O781" s="9"/>
      <c r="P781" s="9"/>
      <c r="Q781" s="9"/>
      <c r="R781" s="9"/>
      <c r="S781" s="9"/>
      <c r="T781" s="9"/>
      <c r="U781" s="9"/>
      <c r="V781" s="9"/>
      <c r="W781" s="9"/>
      <c r="X781" s="9"/>
      <c r="Y781" s="9"/>
      <c r="Z781" s="9"/>
      <c r="AA781" s="9"/>
      <c r="AB781" s="9"/>
      <c r="AC781" s="9"/>
      <c r="AD781" s="9"/>
      <c r="AE781" s="9"/>
      <c r="AF781" s="9"/>
      <c r="AG781" s="9"/>
      <c r="AH781" s="9"/>
      <c r="AI781" s="1"/>
      <c r="AJ781" s="1"/>
      <c r="AK781" s="1"/>
    </row>
    <row r="782" spans="1:37" ht="12.75">
      <c r="A782" s="9"/>
      <c r="B782" s="9"/>
      <c r="C782" s="9"/>
      <c r="D782" s="9"/>
      <c r="E782" s="9"/>
      <c r="F782" s="9"/>
      <c r="G782" s="9"/>
      <c r="H782" s="3"/>
      <c r="I782" s="9"/>
      <c r="J782" s="9"/>
      <c r="K782" s="9"/>
      <c r="L782" s="9"/>
      <c r="M782" s="9"/>
      <c r="N782" s="9"/>
      <c r="O782" s="9"/>
      <c r="P782" s="9"/>
      <c r="Q782" s="9"/>
      <c r="R782" s="9"/>
      <c r="S782" s="9"/>
      <c r="T782" s="9"/>
      <c r="U782" s="9"/>
      <c r="V782" s="9"/>
      <c r="W782" s="9"/>
      <c r="X782" s="9"/>
      <c r="Y782" s="9"/>
      <c r="Z782" s="9"/>
      <c r="AA782" s="9"/>
      <c r="AB782" s="9"/>
      <c r="AC782" s="9"/>
      <c r="AD782" s="9"/>
      <c r="AE782" s="9"/>
      <c r="AF782" s="9"/>
      <c r="AG782" s="9"/>
      <c r="AH782" s="9"/>
      <c r="AI782" s="1"/>
      <c r="AJ782" s="1"/>
      <c r="AK782" s="1"/>
    </row>
    <row r="783" spans="1:37" ht="12.75">
      <c r="A783" s="9"/>
      <c r="B783" s="9"/>
      <c r="C783" s="9"/>
      <c r="D783" s="9"/>
      <c r="E783" s="9"/>
      <c r="F783" s="9"/>
      <c r="G783" s="9"/>
      <c r="H783" s="3"/>
      <c r="I783" s="9"/>
      <c r="J783" s="9"/>
      <c r="K783" s="9"/>
      <c r="L783" s="9"/>
      <c r="M783" s="9"/>
      <c r="N783" s="9"/>
      <c r="O783" s="9"/>
      <c r="P783" s="9"/>
      <c r="Q783" s="9"/>
      <c r="R783" s="9"/>
      <c r="S783" s="9"/>
      <c r="T783" s="9"/>
      <c r="U783" s="9"/>
      <c r="V783" s="9"/>
      <c r="W783" s="9"/>
      <c r="X783" s="9"/>
      <c r="Y783" s="9"/>
      <c r="Z783" s="9"/>
      <c r="AA783" s="9"/>
      <c r="AB783" s="9"/>
      <c r="AC783" s="9"/>
      <c r="AD783" s="9"/>
      <c r="AE783" s="9"/>
      <c r="AF783" s="9"/>
      <c r="AG783" s="9"/>
      <c r="AH783" s="9"/>
      <c r="AI783" s="1"/>
      <c r="AJ783" s="1"/>
      <c r="AK783" s="1"/>
    </row>
    <row r="784" spans="1:37" ht="12.75">
      <c r="A784" s="9"/>
      <c r="B784" s="9"/>
      <c r="C784" s="9"/>
      <c r="D784" s="9"/>
      <c r="E784" s="9"/>
      <c r="F784" s="9"/>
      <c r="G784" s="9"/>
      <c r="H784" s="3"/>
      <c r="I784" s="9"/>
      <c r="J784" s="9"/>
      <c r="K784" s="9"/>
      <c r="L784" s="9"/>
      <c r="M784" s="9"/>
      <c r="N784" s="9"/>
      <c r="O784" s="9"/>
      <c r="P784" s="9"/>
      <c r="Q784" s="9"/>
      <c r="R784" s="9"/>
      <c r="S784" s="9"/>
      <c r="T784" s="9"/>
      <c r="U784" s="9"/>
      <c r="V784" s="9"/>
      <c r="W784" s="9"/>
      <c r="X784" s="9"/>
      <c r="Y784" s="9"/>
      <c r="Z784" s="9"/>
      <c r="AA784" s="9"/>
      <c r="AB784" s="9"/>
      <c r="AC784" s="9"/>
      <c r="AD784" s="9"/>
      <c r="AE784" s="9"/>
      <c r="AF784" s="9"/>
      <c r="AG784" s="9"/>
      <c r="AH784" s="9"/>
      <c r="AI784" s="1"/>
      <c r="AJ784" s="1"/>
      <c r="AK784" s="1"/>
    </row>
    <row r="785" spans="1:37" ht="12.75">
      <c r="A785" s="9"/>
      <c r="B785" s="9"/>
      <c r="C785" s="9"/>
      <c r="D785" s="9"/>
      <c r="E785" s="9"/>
      <c r="F785" s="9"/>
      <c r="G785" s="9"/>
      <c r="H785" s="3"/>
      <c r="I785" s="9"/>
      <c r="J785" s="9"/>
      <c r="K785" s="9"/>
      <c r="L785" s="9"/>
      <c r="M785" s="9"/>
      <c r="N785" s="9"/>
      <c r="O785" s="9"/>
      <c r="P785" s="9"/>
      <c r="Q785" s="9"/>
      <c r="R785" s="9"/>
      <c r="S785" s="9"/>
      <c r="T785" s="9"/>
      <c r="U785" s="9"/>
      <c r="V785" s="9"/>
      <c r="W785" s="9"/>
      <c r="X785" s="9"/>
      <c r="Y785" s="9"/>
      <c r="Z785" s="9"/>
      <c r="AA785" s="9"/>
      <c r="AB785" s="9"/>
      <c r="AC785" s="9"/>
      <c r="AD785" s="9"/>
      <c r="AE785" s="9"/>
      <c r="AF785" s="9"/>
      <c r="AG785" s="9"/>
      <c r="AH785" s="9"/>
      <c r="AI785" s="1"/>
      <c r="AJ785" s="1"/>
      <c r="AK785" s="1"/>
    </row>
    <row r="786" spans="1:37" ht="12.75">
      <c r="A786" s="9"/>
      <c r="B786" s="9"/>
      <c r="C786" s="9"/>
      <c r="D786" s="9"/>
      <c r="E786" s="9"/>
      <c r="F786" s="9"/>
      <c r="G786" s="9"/>
      <c r="H786" s="3"/>
      <c r="I786" s="9"/>
      <c r="J786" s="9"/>
      <c r="K786" s="9"/>
      <c r="L786" s="9"/>
      <c r="M786" s="9"/>
      <c r="N786" s="9"/>
      <c r="O786" s="9"/>
      <c r="P786" s="9"/>
      <c r="Q786" s="9"/>
      <c r="R786" s="9"/>
      <c r="S786" s="9"/>
      <c r="T786" s="9"/>
      <c r="U786" s="9"/>
      <c r="V786" s="9"/>
      <c r="W786" s="9"/>
      <c r="X786" s="9"/>
      <c r="Y786" s="9"/>
      <c r="Z786" s="9"/>
      <c r="AA786" s="9"/>
      <c r="AB786" s="9"/>
      <c r="AC786" s="9"/>
      <c r="AD786" s="9"/>
      <c r="AE786" s="9"/>
      <c r="AF786" s="9"/>
      <c r="AG786" s="9"/>
      <c r="AH786" s="9"/>
      <c r="AI786" s="1"/>
      <c r="AJ786" s="1"/>
      <c r="AK786" s="1"/>
    </row>
    <row r="787" spans="1:37" ht="12.75">
      <c r="A787" s="9"/>
      <c r="B787" s="9"/>
      <c r="C787" s="9"/>
      <c r="D787" s="9"/>
      <c r="E787" s="9"/>
      <c r="F787" s="9"/>
      <c r="G787" s="9"/>
      <c r="H787" s="3"/>
      <c r="I787" s="9"/>
      <c r="J787" s="9"/>
      <c r="K787" s="9"/>
      <c r="L787" s="9"/>
      <c r="M787" s="9"/>
      <c r="N787" s="9"/>
      <c r="O787" s="9"/>
      <c r="P787" s="9"/>
      <c r="Q787" s="9"/>
      <c r="R787" s="9"/>
      <c r="S787" s="9"/>
      <c r="T787" s="9"/>
      <c r="U787" s="9"/>
      <c r="V787" s="9"/>
      <c r="W787" s="9"/>
      <c r="X787" s="9"/>
      <c r="Y787" s="9"/>
      <c r="Z787" s="9"/>
      <c r="AA787" s="9"/>
      <c r="AB787" s="9"/>
      <c r="AC787" s="9"/>
      <c r="AD787" s="9"/>
      <c r="AE787" s="9"/>
      <c r="AF787" s="9"/>
      <c r="AG787" s="9"/>
      <c r="AH787" s="9"/>
      <c r="AI787" s="1"/>
      <c r="AJ787" s="1"/>
      <c r="AK787" s="1"/>
    </row>
    <row r="788" spans="1:37" ht="12.75">
      <c r="A788" s="9"/>
      <c r="B788" s="9"/>
      <c r="C788" s="9"/>
      <c r="D788" s="9"/>
      <c r="E788" s="9"/>
      <c r="F788" s="9"/>
      <c r="G788" s="9"/>
      <c r="H788" s="3"/>
      <c r="I788" s="9"/>
      <c r="J788" s="9"/>
      <c r="K788" s="9"/>
      <c r="L788" s="9"/>
      <c r="M788" s="9"/>
      <c r="N788" s="9"/>
      <c r="O788" s="9"/>
      <c r="P788" s="9"/>
      <c r="Q788" s="9"/>
      <c r="R788" s="9"/>
      <c r="S788" s="9"/>
      <c r="T788" s="9"/>
      <c r="U788" s="9"/>
      <c r="V788" s="9"/>
      <c r="W788" s="9"/>
      <c r="X788" s="9"/>
      <c r="Y788" s="9"/>
      <c r="Z788" s="9"/>
      <c r="AA788" s="9"/>
      <c r="AB788" s="9"/>
      <c r="AC788" s="9"/>
      <c r="AD788" s="9"/>
      <c r="AE788" s="9"/>
      <c r="AF788" s="9"/>
      <c r="AG788" s="9"/>
      <c r="AH788" s="9"/>
      <c r="AI788" s="1"/>
      <c r="AJ788" s="1"/>
      <c r="AK788" s="1"/>
    </row>
    <row r="789" spans="1:37" ht="12.75">
      <c r="A789" s="9"/>
      <c r="B789" s="9"/>
      <c r="C789" s="9"/>
      <c r="D789" s="9"/>
      <c r="E789" s="9"/>
      <c r="F789" s="9"/>
      <c r="G789" s="9"/>
      <c r="H789" s="3"/>
      <c r="I789" s="9"/>
      <c r="J789" s="9"/>
      <c r="K789" s="9"/>
      <c r="L789" s="9"/>
      <c r="M789" s="9"/>
      <c r="N789" s="9"/>
      <c r="O789" s="9"/>
      <c r="P789" s="9"/>
      <c r="Q789" s="9"/>
      <c r="R789" s="9"/>
      <c r="S789" s="9"/>
      <c r="T789" s="9"/>
      <c r="U789" s="9"/>
      <c r="V789" s="9"/>
      <c r="W789" s="9"/>
      <c r="X789" s="9"/>
      <c r="Y789" s="9"/>
      <c r="Z789" s="9"/>
      <c r="AA789" s="9"/>
      <c r="AB789" s="9"/>
      <c r="AC789" s="9"/>
      <c r="AD789" s="9"/>
      <c r="AE789" s="9"/>
      <c r="AF789" s="9"/>
      <c r="AG789" s="9"/>
      <c r="AH789" s="9"/>
      <c r="AI789" s="1"/>
      <c r="AJ789" s="1"/>
      <c r="AK789" s="1"/>
    </row>
    <row r="790" spans="1:37" ht="12.75">
      <c r="A790" s="9"/>
      <c r="B790" s="9"/>
      <c r="C790" s="9"/>
      <c r="D790" s="9"/>
      <c r="E790" s="9"/>
      <c r="F790" s="9"/>
      <c r="G790" s="9"/>
      <c r="H790" s="3"/>
      <c r="I790" s="9"/>
      <c r="J790" s="9"/>
      <c r="K790" s="9"/>
      <c r="L790" s="9"/>
      <c r="M790" s="9"/>
      <c r="N790" s="9"/>
      <c r="O790" s="9"/>
      <c r="P790" s="9"/>
      <c r="Q790" s="9"/>
      <c r="R790" s="9"/>
      <c r="S790" s="9"/>
      <c r="T790" s="9"/>
      <c r="U790" s="9"/>
      <c r="V790" s="9"/>
      <c r="W790" s="9"/>
      <c r="X790" s="9"/>
      <c r="Y790" s="9"/>
      <c r="Z790" s="9"/>
      <c r="AA790" s="9"/>
      <c r="AB790" s="9"/>
      <c r="AC790" s="9"/>
      <c r="AD790" s="9"/>
      <c r="AE790" s="9"/>
      <c r="AF790" s="9"/>
      <c r="AG790" s="9"/>
      <c r="AH790" s="9"/>
      <c r="AI790" s="1"/>
      <c r="AJ790" s="1"/>
      <c r="AK790" s="1"/>
    </row>
    <row r="791" spans="1:37" ht="12.75">
      <c r="A791" s="9"/>
      <c r="B791" s="9"/>
      <c r="C791" s="9"/>
      <c r="D791" s="9"/>
      <c r="E791" s="9"/>
      <c r="F791" s="9"/>
      <c r="G791" s="9"/>
      <c r="H791" s="3"/>
      <c r="I791" s="9"/>
      <c r="J791" s="9"/>
      <c r="K791" s="9"/>
      <c r="L791" s="9"/>
      <c r="M791" s="9"/>
      <c r="N791" s="9"/>
      <c r="O791" s="9"/>
      <c r="P791" s="9"/>
      <c r="Q791" s="9"/>
      <c r="R791" s="9"/>
      <c r="S791" s="9"/>
      <c r="T791" s="9"/>
      <c r="U791" s="9"/>
      <c r="V791" s="9"/>
      <c r="W791" s="9"/>
      <c r="X791" s="9"/>
      <c r="Y791" s="9"/>
      <c r="Z791" s="9"/>
      <c r="AA791" s="9"/>
      <c r="AB791" s="9"/>
      <c r="AC791" s="9"/>
      <c r="AD791" s="9"/>
      <c r="AE791" s="9"/>
      <c r="AF791" s="9"/>
      <c r="AG791" s="9"/>
      <c r="AH791" s="9"/>
      <c r="AI791" s="1"/>
      <c r="AJ791" s="1"/>
      <c r="AK791" s="1"/>
    </row>
    <row r="792" spans="1:37" ht="12.75">
      <c r="A792" s="9"/>
      <c r="B792" s="9"/>
      <c r="C792" s="9"/>
      <c r="D792" s="9"/>
      <c r="E792" s="9"/>
      <c r="F792" s="9"/>
      <c r="G792" s="9"/>
      <c r="H792" s="3"/>
      <c r="I792" s="9"/>
      <c r="J792" s="9"/>
      <c r="K792" s="9"/>
      <c r="L792" s="9"/>
      <c r="M792" s="9"/>
      <c r="N792" s="9"/>
      <c r="O792" s="9"/>
      <c r="P792" s="9"/>
      <c r="Q792" s="9"/>
      <c r="R792" s="9"/>
      <c r="S792" s="9"/>
      <c r="T792" s="9"/>
      <c r="U792" s="9"/>
      <c r="V792" s="9"/>
      <c r="W792" s="9"/>
      <c r="X792" s="9"/>
      <c r="Y792" s="9"/>
      <c r="Z792" s="9"/>
      <c r="AA792" s="9"/>
      <c r="AB792" s="9"/>
      <c r="AC792" s="9"/>
      <c r="AD792" s="9"/>
      <c r="AE792" s="9"/>
      <c r="AF792" s="9"/>
      <c r="AG792" s="9"/>
      <c r="AH792" s="9"/>
      <c r="AI792" s="1"/>
      <c r="AJ792" s="1"/>
      <c r="AK792" s="1"/>
    </row>
    <row r="793" spans="1:37" ht="12.75">
      <c r="A793" s="9"/>
      <c r="B793" s="9"/>
      <c r="C793" s="9"/>
      <c r="D793" s="9"/>
      <c r="E793" s="9"/>
      <c r="F793" s="9"/>
      <c r="G793" s="9"/>
      <c r="H793" s="3"/>
      <c r="I793" s="9"/>
      <c r="J793" s="9"/>
      <c r="K793" s="9"/>
      <c r="L793" s="9"/>
      <c r="M793" s="9"/>
      <c r="N793" s="9"/>
      <c r="O793" s="9"/>
      <c r="P793" s="9"/>
      <c r="Q793" s="9"/>
      <c r="R793" s="9"/>
      <c r="S793" s="9"/>
      <c r="T793" s="9"/>
      <c r="U793" s="9"/>
      <c r="V793" s="9"/>
      <c r="W793" s="9"/>
      <c r="X793" s="9"/>
      <c r="Y793" s="9"/>
      <c r="Z793" s="9"/>
      <c r="AA793" s="9"/>
      <c r="AB793" s="9"/>
      <c r="AC793" s="9"/>
      <c r="AD793" s="9"/>
      <c r="AE793" s="9"/>
      <c r="AF793" s="9"/>
      <c r="AG793" s="9"/>
      <c r="AH793" s="9"/>
      <c r="AI793" s="1"/>
      <c r="AJ793" s="1"/>
      <c r="AK793" s="1"/>
    </row>
    <row r="794" spans="1:37" ht="12.75">
      <c r="A794" s="9"/>
      <c r="B794" s="9"/>
      <c r="C794" s="9"/>
      <c r="D794" s="9"/>
      <c r="E794" s="9"/>
      <c r="F794" s="9"/>
      <c r="G794" s="9"/>
      <c r="H794" s="3"/>
      <c r="I794" s="9"/>
      <c r="J794" s="9"/>
      <c r="K794" s="9"/>
      <c r="L794" s="9"/>
      <c r="M794" s="9"/>
      <c r="N794" s="9"/>
      <c r="O794" s="9"/>
      <c r="P794" s="9"/>
      <c r="Q794" s="9"/>
      <c r="R794" s="9"/>
      <c r="S794" s="9"/>
      <c r="T794" s="9"/>
      <c r="U794" s="9"/>
      <c r="V794" s="9"/>
      <c r="W794" s="9"/>
      <c r="X794" s="9"/>
      <c r="Y794" s="9"/>
      <c r="Z794" s="9"/>
      <c r="AA794" s="9"/>
      <c r="AB794" s="9"/>
      <c r="AC794" s="9"/>
      <c r="AD794" s="9"/>
      <c r="AE794" s="9"/>
      <c r="AF794" s="9"/>
      <c r="AG794" s="9"/>
      <c r="AH794" s="9"/>
      <c r="AI794" s="1"/>
      <c r="AJ794" s="1"/>
      <c r="AK794" s="1"/>
    </row>
    <row r="795" spans="1:37" ht="12.75">
      <c r="A795" s="9"/>
      <c r="B795" s="9"/>
      <c r="C795" s="9"/>
      <c r="D795" s="9"/>
      <c r="E795" s="9"/>
      <c r="F795" s="9"/>
      <c r="G795" s="9"/>
      <c r="H795" s="3"/>
      <c r="I795" s="9"/>
      <c r="J795" s="9"/>
      <c r="K795" s="9"/>
      <c r="L795" s="9"/>
      <c r="M795" s="9"/>
      <c r="N795" s="9"/>
      <c r="O795" s="9"/>
      <c r="P795" s="9"/>
      <c r="Q795" s="9"/>
      <c r="R795" s="9"/>
      <c r="S795" s="9"/>
      <c r="T795" s="9"/>
      <c r="U795" s="9"/>
      <c r="V795" s="9"/>
      <c r="W795" s="9"/>
      <c r="X795" s="9"/>
      <c r="Y795" s="9"/>
      <c r="Z795" s="9"/>
      <c r="AA795" s="9"/>
      <c r="AB795" s="9"/>
      <c r="AC795" s="9"/>
      <c r="AD795" s="9"/>
      <c r="AE795" s="9"/>
      <c r="AF795" s="9"/>
      <c r="AG795" s="9"/>
      <c r="AH795" s="9"/>
      <c r="AI795" s="1"/>
      <c r="AJ795" s="1"/>
      <c r="AK795" s="1"/>
    </row>
    <row r="796" spans="1:37" ht="12.75">
      <c r="A796" s="9"/>
      <c r="B796" s="9"/>
      <c r="C796" s="9"/>
      <c r="D796" s="9"/>
      <c r="E796" s="9"/>
      <c r="F796" s="9"/>
      <c r="G796" s="9"/>
      <c r="H796" s="3"/>
      <c r="I796" s="9"/>
      <c r="J796" s="9"/>
      <c r="K796" s="9"/>
      <c r="L796" s="9"/>
      <c r="M796" s="9"/>
      <c r="N796" s="9"/>
      <c r="O796" s="9"/>
      <c r="P796" s="9"/>
      <c r="Q796" s="9"/>
      <c r="R796" s="9"/>
      <c r="S796" s="9"/>
      <c r="T796" s="9"/>
      <c r="U796" s="9"/>
      <c r="V796" s="9"/>
      <c r="W796" s="9"/>
      <c r="X796" s="9"/>
      <c r="Y796" s="9"/>
      <c r="Z796" s="9"/>
      <c r="AA796" s="9"/>
      <c r="AB796" s="9"/>
      <c r="AC796" s="9"/>
      <c r="AD796" s="9"/>
      <c r="AE796" s="9"/>
      <c r="AF796" s="9"/>
      <c r="AG796" s="9"/>
      <c r="AH796" s="9"/>
      <c r="AI796" s="1"/>
      <c r="AJ796" s="1"/>
      <c r="AK796" s="1"/>
    </row>
    <row r="797" spans="1:37" ht="12.75">
      <c r="A797" s="9"/>
      <c r="B797" s="9"/>
      <c r="C797" s="9"/>
      <c r="D797" s="9"/>
      <c r="E797" s="9"/>
      <c r="F797" s="9"/>
      <c r="G797" s="9"/>
      <c r="H797" s="3"/>
      <c r="I797" s="9"/>
      <c r="J797" s="9"/>
      <c r="K797" s="9"/>
      <c r="L797" s="9"/>
      <c r="M797" s="9"/>
      <c r="N797" s="9"/>
      <c r="O797" s="9"/>
      <c r="P797" s="9"/>
      <c r="Q797" s="9"/>
      <c r="R797" s="9"/>
      <c r="S797" s="9"/>
      <c r="T797" s="9"/>
      <c r="U797" s="9"/>
      <c r="V797" s="9"/>
      <c r="W797" s="9"/>
      <c r="X797" s="9"/>
      <c r="Y797" s="9"/>
      <c r="Z797" s="9"/>
      <c r="AA797" s="9"/>
      <c r="AB797" s="9"/>
      <c r="AC797" s="9"/>
      <c r="AD797" s="9"/>
      <c r="AE797" s="9"/>
      <c r="AF797" s="9"/>
      <c r="AG797" s="9"/>
      <c r="AH797" s="9"/>
      <c r="AI797" s="1"/>
      <c r="AJ797" s="1"/>
      <c r="AK797" s="1"/>
    </row>
    <row r="798" spans="1:37" ht="12.75">
      <c r="A798" s="9"/>
      <c r="B798" s="9"/>
      <c r="C798" s="9"/>
      <c r="D798" s="9"/>
      <c r="E798" s="9"/>
      <c r="F798" s="9"/>
      <c r="G798" s="9"/>
      <c r="H798" s="3"/>
      <c r="I798" s="9"/>
      <c r="J798" s="9"/>
      <c r="K798" s="9"/>
      <c r="L798" s="9"/>
      <c r="M798" s="9"/>
      <c r="N798" s="9"/>
      <c r="O798" s="9"/>
      <c r="P798" s="9"/>
      <c r="Q798" s="9"/>
      <c r="R798" s="9"/>
      <c r="S798" s="9"/>
      <c r="T798" s="9"/>
      <c r="U798" s="9"/>
      <c r="V798" s="9"/>
      <c r="W798" s="9"/>
      <c r="X798" s="9"/>
      <c r="Y798" s="9"/>
      <c r="Z798" s="9"/>
      <c r="AA798" s="9"/>
      <c r="AB798" s="9"/>
      <c r="AC798" s="9"/>
      <c r="AD798" s="9"/>
      <c r="AE798" s="9"/>
      <c r="AF798" s="9"/>
      <c r="AG798" s="9"/>
      <c r="AH798" s="9"/>
      <c r="AI798" s="1"/>
      <c r="AJ798" s="1"/>
      <c r="AK798" s="1"/>
    </row>
    <row r="799" spans="1:37" ht="12.75">
      <c r="A799" s="9"/>
      <c r="B799" s="9"/>
      <c r="C799" s="9"/>
      <c r="D799" s="9"/>
      <c r="E799" s="9"/>
      <c r="F799" s="9"/>
      <c r="G799" s="9"/>
      <c r="H799" s="3"/>
      <c r="I799" s="9"/>
      <c r="J799" s="9"/>
      <c r="K799" s="9"/>
      <c r="L799" s="9"/>
      <c r="M799" s="9"/>
      <c r="N799" s="9"/>
      <c r="O799" s="9"/>
      <c r="P799" s="9"/>
      <c r="Q799" s="9"/>
      <c r="R799" s="9"/>
      <c r="S799" s="9"/>
      <c r="T799" s="9"/>
      <c r="U799" s="9"/>
      <c r="V799" s="9"/>
      <c r="W799" s="9"/>
      <c r="X799" s="9"/>
      <c r="Y799" s="9"/>
      <c r="Z799" s="9"/>
      <c r="AA799" s="9"/>
      <c r="AB799" s="9"/>
      <c r="AC799" s="9"/>
      <c r="AD799" s="9"/>
      <c r="AE799" s="9"/>
      <c r="AF799" s="9"/>
      <c r="AG799" s="9"/>
      <c r="AH799" s="9"/>
      <c r="AI799" s="1"/>
      <c r="AJ799" s="1"/>
      <c r="AK799" s="1"/>
    </row>
    <row r="800" spans="1:37" ht="12.75">
      <c r="A800" s="9"/>
      <c r="B800" s="9"/>
      <c r="C800" s="9"/>
      <c r="D800" s="9"/>
      <c r="E800" s="9"/>
      <c r="F800" s="9"/>
      <c r="G800" s="9"/>
      <c r="H800" s="3"/>
      <c r="I800" s="9"/>
      <c r="J800" s="9"/>
      <c r="K800" s="9"/>
      <c r="L800" s="9"/>
      <c r="M800" s="9"/>
      <c r="N800" s="9"/>
      <c r="O800" s="9"/>
      <c r="P800" s="9"/>
      <c r="Q800" s="9"/>
      <c r="R800" s="9"/>
      <c r="S800" s="9"/>
      <c r="T800" s="9"/>
      <c r="U800" s="9"/>
      <c r="V800" s="9"/>
      <c r="W800" s="9"/>
      <c r="X800" s="9"/>
      <c r="Y800" s="9"/>
      <c r="Z800" s="9"/>
      <c r="AA800" s="9"/>
      <c r="AB800" s="9"/>
      <c r="AC800" s="9"/>
      <c r="AD800" s="9"/>
      <c r="AE800" s="9"/>
      <c r="AF800" s="9"/>
      <c r="AG800" s="9"/>
      <c r="AH800" s="9"/>
      <c r="AI800" s="1"/>
      <c r="AJ800" s="1"/>
      <c r="AK800" s="1"/>
    </row>
    <row r="801" spans="1:37" ht="12.75">
      <c r="A801" s="9"/>
      <c r="B801" s="9"/>
      <c r="C801" s="9"/>
      <c r="D801" s="9"/>
      <c r="E801" s="9"/>
      <c r="F801" s="9"/>
      <c r="G801" s="9"/>
      <c r="H801" s="3"/>
      <c r="I801" s="9"/>
      <c r="J801" s="9"/>
      <c r="K801" s="9"/>
      <c r="L801" s="9"/>
      <c r="M801" s="9"/>
      <c r="N801" s="9"/>
      <c r="O801" s="9"/>
      <c r="P801" s="9"/>
      <c r="Q801" s="9"/>
      <c r="R801" s="9"/>
      <c r="S801" s="9"/>
      <c r="T801" s="9"/>
      <c r="U801" s="9"/>
      <c r="V801" s="9"/>
      <c r="W801" s="9"/>
      <c r="X801" s="9"/>
      <c r="Y801" s="9"/>
      <c r="Z801" s="9"/>
      <c r="AA801" s="9"/>
      <c r="AB801" s="9"/>
      <c r="AC801" s="9"/>
      <c r="AD801" s="9"/>
      <c r="AE801" s="9"/>
      <c r="AF801" s="9"/>
      <c r="AG801" s="9"/>
      <c r="AH801" s="9"/>
      <c r="AI801" s="1"/>
      <c r="AJ801" s="1"/>
      <c r="AK801" s="1"/>
    </row>
    <row r="802" spans="1:37" ht="12.75">
      <c r="A802" s="9"/>
      <c r="B802" s="9"/>
      <c r="C802" s="9"/>
      <c r="D802" s="9"/>
      <c r="E802" s="9"/>
      <c r="F802" s="9"/>
      <c r="G802" s="9"/>
      <c r="H802" s="3"/>
      <c r="I802" s="9"/>
      <c r="J802" s="9"/>
      <c r="K802" s="9"/>
      <c r="L802" s="9"/>
      <c r="M802" s="9"/>
      <c r="N802" s="9"/>
      <c r="O802" s="9"/>
      <c r="P802" s="9"/>
      <c r="Q802" s="9"/>
      <c r="R802" s="9"/>
      <c r="S802" s="9"/>
      <c r="T802" s="9"/>
      <c r="U802" s="9"/>
      <c r="V802" s="9"/>
      <c r="W802" s="9"/>
      <c r="X802" s="9"/>
      <c r="Y802" s="9"/>
      <c r="Z802" s="9"/>
      <c r="AA802" s="9"/>
      <c r="AB802" s="9"/>
      <c r="AC802" s="9"/>
      <c r="AD802" s="9"/>
      <c r="AE802" s="9"/>
      <c r="AF802" s="9"/>
      <c r="AG802" s="9"/>
      <c r="AH802" s="9"/>
      <c r="AI802" s="1"/>
      <c r="AJ802" s="1"/>
      <c r="AK802" s="1"/>
    </row>
    <row r="803" spans="1:37" ht="12.75">
      <c r="A803" s="9"/>
      <c r="B803" s="9"/>
      <c r="C803" s="9"/>
      <c r="D803" s="9"/>
      <c r="E803" s="9"/>
      <c r="F803" s="9"/>
      <c r="G803" s="9"/>
      <c r="H803" s="3"/>
      <c r="I803" s="9"/>
      <c r="J803" s="9"/>
      <c r="K803" s="9"/>
      <c r="L803" s="9"/>
      <c r="M803" s="9"/>
      <c r="N803" s="9"/>
      <c r="O803" s="9"/>
      <c r="P803" s="9"/>
      <c r="Q803" s="9"/>
      <c r="R803" s="9"/>
      <c r="S803" s="9"/>
      <c r="T803" s="9"/>
      <c r="U803" s="9"/>
      <c r="V803" s="9"/>
      <c r="W803" s="9"/>
      <c r="X803" s="9"/>
      <c r="Y803" s="9"/>
      <c r="Z803" s="9"/>
      <c r="AA803" s="9"/>
      <c r="AB803" s="9"/>
      <c r="AC803" s="9"/>
      <c r="AD803" s="9"/>
      <c r="AE803" s="9"/>
      <c r="AF803" s="9"/>
      <c r="AG803" s="9"/>
      <c r="AH803" s="9"/>
      <c r="AI803" s="1"/>
      <c r="AJ803" s="1"/>
      <c r="AK803" s="1"/>
    </row>
    <row r="804" spans="1:37" ht="12.75">
      <c r="A804" s="9"/>
      <c r="B804" s="9"/>
      <c r="C804" s="9"/>
      <c r="D804" s="9"/>
      <c r="E804" s="9"/>
      <c r="F804" s="9"/>
      <c r="G804" s="9"/>
      <c r="H804" s="3"/>
      <c r="I804" s="9"/>
      <c r="J804" s="9"/>
      <c r="K804" s="9"/>
      <c r="L804" s="9"/>
      <c r="M804" s="9"/>
      <c r="N804" s="9"/>
      <c r="O804" s="9"/>
      <c r="P804" s="9"/>
      <c r="Q804" s="9"/>
      <c r="R804" s="9"/>
      <c r="S804" s="9"/>
      <c r="T804" s="9"/>
      <c r="U804" s="9"/>
      <c r="V804" s="9"/>
      <c r="W804" s="9"/>
      <c r="X804" s="9"/>
      <c r="Y804" s="9"/>
      <c r="Z804" s="9"/>
      <c r="AA804" s="9"/>
      <c r="AB804" s="9"/>
      <c r="AC804" s="9"/>
      <c r="AD804" s="9"/>
      <c r="AE804" s="9"/>
      <c r="AF804" s="9"/>
      <c r="AG804" s="9"/>
      <c r="AH804" s="9"/>
      <c r="AI804" s="1"/>
      <c r="AJ804" s="1"/>
      <c r="AK804" s="1"/>
    </row>
    <row r="805" spans="1:37" ht="12.75">
      <c r="A805" s="9"/>
      <c r="B805" s="9"/>
      <c r="C805" s="9"/>
      <c r="D805" s="9"/>
      <c r="E805" s="9"/>
      <c r="F805" s="9"/>
      <c r="G805" s="9"/>
      <c r="H805" s="3"/>
      <c r="I805" s="9"/>
      <c r="J805" s="9"/>
      <c r="K805" s="9"/>
      <c r="L805" s="9"/>
      <c r="M805" s="9"/>
      <c r="N805" s="9"/>
      <c r="O805" s="9"/>
      <c r="P805" s="9"/>
      <c r="Q805" s="9"/>
      <c r="R805" s="9"/>
      <c r="S805" s="9"/>
      <c r="T805" s="9"/>
      <c r="U805" s="9"/>
      <c r="V805" s="9"/>
      <c r="W805" s="9"/>
      <c r="X805" s="9"/>
      <c r="Y805" s="9"/>
      <c r="Z805" s="9"/>
      <c r="AA805" s="9"/>
      <c r="AB805" s="9"/>
      <c r="AC805" s="9"/>
      <c r="AD805" s="9"/>
      <c r="AE805" s="9"/>
      <c r="AF805" s="9"/>
      <c r="AG805" s="9"/>
      <c r="AH805" s="9"/>
      <c r="AI805" s="1"/>
      <c r="AJ805" s="1"/>
      <c r="AK805" s="1"/>
    </row>
    <row r="806" spans="1:37" ht="12.75">
      <c r="A806" s="9"/>
      <c r="B806" s="9"/>
      <c r="C806" s="9"/>
      <c r="D806" s="9"/>
      <c r="E806" s="9"/>
      <c r="F806" s="9"/>
      <c r="G806" s="9"/>
      <c r="H806" s="3"/>
      <c r="I806" s="9"/>
      <c r="J806" s="9"/>
      <c r="K806" s="9"/>
      <c r="L806" s="9"/>
      <c r="M806" s="9"/>
      <c r="N806" s="9"/>
      <c r="O806" s="9"/>
      <c r="P806" s="9"/>
      <c r="Q806" s="9"/>
      <c r="R806" s="9"/>
      <c r="S806" s="9"/>
      <c r="T806" s="9"/>
      <c r="U806" s="9"/>
      <c r="V806" s="9"/>
      <c r="W806" s="9"/>
      <c r="X806" s="9"/>
      <c r="Y806" s="9"/>
      <c r="Z806" s="9"/>
      <c r="AA806" s="9"/>
      <c r="AB806" s="9"/>
      <c r="AC806" s="9"/>
      <c r="AD806" s="9"/>
      <c r="AE806" s="9"/>
      <c r="AF806" s="9"/>
      <c r="AG806" s="9"/>
      <c r="AH806" s="9"/>
      <c r="AI806" s="1"/>
      <c r="AJ806" s="1"/>
      <c r="AK806" s="1"/>
    </row>
    <row r="807" spans="1:37" ht="12.75">
      <c r="A807" s="9"/>
      <c r="B807" s="9"/>
      <c r="C807" s="9"/>
      <c r="D807" s="9"/>
      <c r="E807" s="9"/>
      <c r="F807" s="9"/>
      <c r="G807" s="9"/>
      <c r="H807" s="3"/>
      <c r="I807" s="9"/>
      <c r="J807" s="9"/>
      <c r="K807" s="9"/>
      <c r="L807" s="9"/>
      <c r="M807" s="9"/>
      <c r="N807" s="9"/>
      <c r="O807" s="9"/>
      <c r="P807" s="9"/>
      <c r="Q807" s="9"/>
      <c r="R807" s="9"/>
      <c r="S807" s="9"/>
      <c r="T807" s="9"/>
      <c r="U807" s="9"/>
      <c r="V807" s="9"/>
      <c r="W807" s="9"/>
      <c r="X807" s="9"/>
      <c r="Y807" s="9"/>
      <c r="Z807" s="9"/>
      <c r="AA807" s="9"/>
      <c r="AB807" s="9"/>
      <c r="AC807" s="9"/>
      <c r="AD807" s="9"/>
      <c r="AE807" s="9"/>
      <c r="AF807" s="9"/>
      <c r="AG807" s="9"/>
      <c r="AH807" s="9"/>
      <c r="AI807" s="1"/>
      <c r="AJ807" s="1"/>
      <c r="AK807" s="1"/>
    </row>
    <row r="808" spans="1:37" ht="12.75">
      <c r="A808" s="9"/>
      <c r="B808" s="9"/>
      <c r="C808" s="9"/>
      <c r="D808" s="9"/>
      <c r="E808" s="9"/>
      <c r="F808" s="9"/>
      <c r="G808" s="9"/>
      <c r="H808" s="3"/>
      <c r="I808" s="9"/>
      <c r="J808" s="9"/>
      <c r="K808" s="9"/>
      <c r="L808" s="9"/>
      <c r="M808" s="9"/>
      <c r="N808" s="9"/>
      <c r="O808" s="9"/>
      <c r="P808" s="9"/>
      <c r="Q808" s="9"/>
      <c r="R808" s="9"/>
      <c r="S808" s="9"/>
      <c r="T808" s="9"/>
      <c r="U808" s="9"/>
      <c r="V808" s="9"/>
      <c r="W808" s="9"/>
      <c r="X808" s="9"/>
      <c r="Y808" s="9"/>
      <c r="Z808" s="9"/>
      <c r="AA808" s="9"/>
      <c r="AB808" s="9"/>
      <c r="AC808" s="9"/>
      <c r="AD808" s="9"/>
      <c r="AE808" s="9"/>
      <c r="AF808" s="9"/>
      <c r="AG808" s="9"/>
      <c r="AH808" s="9"/>
      <c r="AI808" s="1"/>
      <c r="AJ808" s="1"/>
      <c r="AK808" s="1"/>
    </row>
    <row r="809" spans="1:37" ht="12.75">
      <c r="A809" s="9"/>
      <c r="B809" s="9"/>
      <c r="C809" s="9"/>
      <c r="D809" s="9"/>
      <c r="E809" s="9"/>
      <c r="F809" s="9"/>
      <c r="G809" s="9"/>
      <c r="H809" s="3"/>
      <c r="I809" s="9"/>
      <c r="J809" s="9"/>
      <c r="K809" s="9"/>
      <c r="L809" s="9"/>
      <c r="M809" s="9"/>
      <c r="N809" s="9"/>
      <c r="O809" s="9"/>
      <c r="P809" s="9"/>
      <c r="Q809" s="9"/>
      <c r="R809" s="9"/>
      <c r="S809" s="9"/>
      <c r="T809" s="9"/>
      <c r="U809" s="9"/>
      <c r="V809" s="9"/>
      <c r="W809" s="9"/>
      <c r="X809" s="9"/>
      <c r="Y809" s="9"/>
      <c r="Z809" s="9"/>
      <c r="AA809" s="9"/>
      <c r="AB809" s="9"/>
      <c r="AC809" s="9"/>
      <c r="AD809" s="9"/>
      <c r="AE809" s="9"/>
      <c r="AF809" s="9"/>
      <c r="AG809" s="9"/>
      <c r="AH809" s="9"/>
      <c r="AI809" s="1"/>
      <c r="AJ809" s="1"/>
      <c r="AK809" s="1"/>
    </row>
    <row r="810" spans="1:37" ht="12.75">
      <c r="A810" s="9"/>
      <c r="B810" s="9"/>
      <c r="C810" s="9"/>
      <c r="D810" s="9"/>
      <c r="E810" s="9"/>
      <c r="F810" s="9"/>
      <c r="G810" s="9"/>
      <c r="H810" s="3"/>
      <c r="I810" s="9"/>
      <c r="J810" s="9"/>
      <c r="K810" s="9"/>
      <c r="L810" s="9"/>
      <c r="M810" s="9"/>
      <c r="N810" s="9"/>
      <c r="O810" s="9"/>
      <c r="P810" s="9"/>
      <c r="Q810" s="9"/>
      <c r="R810" s="9"/>
      <c r="S810" s="9"/>
      <c r="T810" s="9"/>
      <c r="U810" s="9"/>
      <c r="V810" s="9"/>
      <c r="W810" s="9"/>
      <c r="X810" s="9"/>
      <c r="Y810" s="9"/>
      <c r="Z810" s="9"/>
      <c r="AA810" s="9"/>
      <c r="AB810" s="9"/>
      <c r="AC810" s="9"/>
      <c r="AD810" s="9"/>
      <c r="AE810" s="9"/>
      <c r="AF810" s="9"/>
      <c r="AG810" s="9"/>
      <c r="AH810" s="9"/>
      <c r="AI810" s="1"/>
      <c r="AJ810" s="1"/>
      <c r="AK810" s="1"/>
    </row>
    <row r="811" spans="1:37" ht="12.75">
      <c r="A811" s="9"/>
      <c r="B811" s="9"/>
      <c r="C811" s="9"/>
      <c r="D811" s="9"/>
      <c r="E811" s="9"/>
      <c r="F811" s="9"/>
      <c r="G811" s="9"/>
      <c r="H811" s="3"/>
      <c r="I811" s="9"/>
      <c r="J811" s="9"/>
      <c r="K811" s="9"/>
      <c r="L811" s="9"/>
      <c r="M811" s="9"/>
      <c r="N811" s="9"/>
      <c r="O811" s="9"/>
      <c r="P811" s="9"/>
      <c r="Q811" s="9"/>
      <c r="R811" s="9"/>
      <c r="S811" s="9"/>
      <c r="T811" s="9"/>
      <c r="U811" s="9"/>
      <c r="V811" s="9"/>
      <c r="W811" s="9"/>
      <c r="X811" s="9"/>
      <c r="Y811" s="9"/>
      <c r="Z811" s="9"/>
      <c r="AA811" s="9"/>
      <c r="AB811" s="9"/>
      <c r="AC811" s="9"/>
      <c r="AD811" s="9"/>
      <c r="AE811" s="9"/>
      <c r="AF811" s="9"/>
      <c r="AG811" s="9"/>
      <c r="AH811" s="9"/>
      <c r="AI811" s="1"/>
      <c r="AJ811" s="1"/>
      <c r="AK811" s="1"/>
    </row>
    <row r="812" spans="1:37" ht="12.75">
      <c r="A812" s="9"/>
      <c r="B812" s="9"/>
      <c r="C812" s="9"/>
      <c r="D812" s="9"/>
      <c r="E812" s="9"/>
      <c r="F812" s="9"/>
      <c r="G812" s="9"/>
      <c r="H812" s="3"/>
      <c r="I812" s="9"/>
      <c r="J812" s="9"/>
      <c r="K812" s="9"/>
      <c r="L812" s="9"/>
      <c r="M812" s="9"/>
      <c r="N812" s="9"/>
      <c r="O812" s="9"/>
      <c r="P812" s="9"/>
      <c r="Q812" s="9"/>
      <c r="R812" s="9"/>
      <c r="S812" s="9"/>
      <c r="T812" s="9"/>
      <c r="U812" s="9"/>
      <c r="V812" s="9"/>
      <c r="W812" s="9"/>
      <c r="X812" s="9"/>
      <c r="Y812" s="9"/>
      <c r="Z812" s="9"/>
      <c r="AA812" s="9"/>
      <c r="AB812" s="9"/>
      <c r="AC812" s="9"/>
      <c r="AD812" s="9"/>
      <c r="AE812" s="9"/>
      <c r="AF812" s="9"/>
      <c r="AG812" s="9"/>
      <c r="AH812" s="9"/>
      <c r="AI812" s="1"/>
      <c r="AJ812" s="1"/>
      <c r="AK812" s="1"/>
    </row>
    <row r="813" spans="1:37" ht="12.75">
      <c r="A813" s="9"/>
      <c r="B813" s="9"/>
      <c r="C813" s="9"/>
      <c r="D813" s="9"/>
      <c r="E813" s="9"/>
      <c r="F813" s="9"/>
      <c r="G813" s="9"/>
      <c r="H813" s="3"/>
      <c r="I813" s="9"/>
      <c r="J813" s="9"/>
      <c r="K813" s="9"/>
      <c r="L813" s="9"/>
      <c r="M813" s="9"/>
      <c r="N813" s="9"/>
      <c r="O813" s="9"/>
      <c r="P813" s="9"/>
      <c r="Q813" s="9"/>
      <c r="R813" s="9"/>
      <c r="S813" s="9"/>
      <c r="T813" s="9"/>
      <c r="U813" s="9"/>
      <c r="V813" s="9"/>
      <c r="W813" s="9"/>
      <c r="X813" s="9"/>
      <c r="Y813" s="9"/>
      <c r="Z813" s="9"/>
      <c r="AA813" s="9"/>
      <c r="AB813" s="9"/>
      <c r="AC813" s="9"/>
      <c r="AD813" s="9"/>
      <c r="AE813" s="9"/>
      <c r="AF813" s="9"/>
      <c r="AG813" s="9"/>
      <c r="AH813" s="9"/>
      <c r="AI813" s="1"/>
      <c r="AJ813" s="1"/>
      <c r="AK813" s="1"/>
    </row>
    <row r="814" spans="1:37" ht="12.75">
      <c r="A814" s="9"/>
      <c r="B814" s="9"/>
      <c r="C814" s="9"/>
      <c r="D814" s="9"/>
      <c r="E814" s="9"/>
      <c r="F814" s="9"/>
      <c r="G814" s="9"/>
      <c r="H814" s="3"/>
      <c r="I814" s="9"/>
      <c r="J814" s="9"/>
      <c r="K814" s="9"/>
      <c r="L814" s="9"/>
      <c r="M814" s="9"/>
      <c r="N814" s="9"/>
      <c r="O814" s="9"/>
      <c r="P814" s="9"/>
      <c r="Q814" s="9"/>
      <c r="R814" s="9"/>
      <c r="S814" s="9"/>
      <c r="T814" s="9"/>
      <c r="U814" s="9"/>
      <c r="V814" s="9"/>
      <c r="W814" s="9"/>
      <c r="X814" s="9"/>
      <c r="Y814" s="9"/>
      <c r="Z814" s="9"/>
      <c r="AA814" s="9"/>
      <c r="AB814" s="9"/>
      <c r="AC814" s="9"/>
      <c r="AD814" s="9"/>
      <c r="AE814" s="9"/>
      <c r="AF814" s="9"/>
      <c r="AG814" s="9"/>
      <c r="AH814" s="9"/>
      <c r="AI814" s="1"/>
      <c r="AJ814" s="1"/>
      <c r="AK814" s="1"/>
    </row>
    <row r="815" spans="1:37" ht="12.75">
      <c r="A815" s="9"/>
      <c r="B815" s="9"/>
      <c r="C815" s="9"/>
      <c r="D815" s="9"/>
      <c r="E815" s="9"/>
      <c r="F815" s="9"/>
      <c r="G815" s="9"/>
      <c r="H815" s="3"/>
      <c r="I815" s="9"/>
      <c r="J815" s="9"/>
      <c r="K815" s="9"/>
      <c r="L815" s="9"/>
      <c r="M815" s="9"/>
      <c r="N815" s="9"/>
      <c r="O815" s="9"/>
      <c r="P815" s="9"/>
      <c r="Q815" s="9"/>
      <c r="R815" s="9"/>
      <c r="S815" s="9"/>
      <c r="T815" s="9"/>
      <c r="U815" s="9"/>
      <c r="V815" s="9"/>
      <c r="W815" s="9"/>
      <c r="X815" s="9"/>
      <c r="Y815" s="9"/>
      <c r="Z815" s="9"/>
      <c r="AA815" s="9"/>
      <c r="AB815" s="9"/>
      <c r="AC815" s="9"/>
      <c r="AD815" s="9"/>
      <c r="AE815" s="9"/>
      <c r="AF815" s="9"/>
      <c r="AG815" s="9"/>
      <c r="AH815" s="9"/>
      <c r="AI815" s="1"/>
      <c r="AJ815" s="1"/>
      <c r="AK815" s="1"/>
    </row>
    <row r="816" spans="1:37" ht="12.75">
      <c r="A816" s="9"/>
      <c r="B816" s="9"/>
      <c r="C816" s="9"/>
      <c r="D816" s="9"/>
      <c r="E816" s="9"/>
      <c r="F816" s="9"/>
      <c r="G816" s="9"/>
      <c r="H816" s="3"/>
      <c r="I816" s="9"/>
      <c r="J816" s="9"/>
      <c r="K816" s="9"/>
      <c r="L816" s="9"/>
      <c r="M816" s="9"/>
      <c r="N816" s="9"/>
      <c r="O816" s="9"/>
      <c r="P816" s="9"/>
      <c r="Q816" s="9"/>
      <c r="R816" s="9"/>
      <c r="S816" s="9"/>
      <c r="T816" s="9"/>
      <c r="U816" s="9"/>
      <c r="V816" s="9"/>
      <c r="W816" s="9"/>
      <c r="X816" s="9"/>
      <c r="Y816" s="9"/>
      <c r="Z816" s="9"/>
      <c r="AA816" s="9"/>
      <c r="AB816" s="9"/>
      <c r="AC816" s="9"/>
      <c r="AD816" s="9"/>
      <c r="AE816" s="9"/>
      <c r="AF816" s="9"/>
      <c r="AG816" s="9"/>
      <c r="AH816" s="9"/>
      <c r="AI816" s="1"/>
      <c r="AJ816" s="1"/>
      <c r="AK816" s="1"/>
    </row>
    <row r="817" spans="1:37" ht="12.75">
      <c r="A817" s="9"/>
      <c r="B817" s="9"/>
      <c r="C817" s="9"/>
      <c r="D817" s="9"/>
      <c r="E817" s="9"/>
      <c r="F817" s="9"/>
      <c r="G817" s="9"/>
      <c r="H817" s="3"/>
      <c r="I817" s="9"/>
      <c r="J817" s="9"/>
      <c r="K817" s="9"/>
      <c r="L817" s="9"/>
      <c r="M817" s="9"/>
      <c r="N817" s="9"/>
      <c r="O817" s="9"/>
      <c r="P817" s="9"/>
      <c r="Q817" s="9"/>
      <c r="R817" s="9"/>
      <c r="S817" s="9"/>
      <c r="T817" s="9"/>
      <c r="U817" s="9"/>
      <c r="V817" s="9"/>
      <c r="W817" s="9"/>
      <c r="X817" s="9"/>
      <c r="Y817" s="9"/>
      <c r="Z817" s="9"/>
      <c r="AA817" s="9"/>
      <c r="AB817" s="9"/>
      <c r="AC817" s="9"/>
      <c r="AD817" s="9"/>
      <c r="AE817" s="9"/>
      <c r="AF817" s="9"/>
      <c r="AG817" s="9"/>
      <c r="AH817" s="9"/>
      <c r="AI817" s="1"/>
      <c r="AJ817" s="1"/>
      <c r="AK817" s="1"/>
    </row>
    <row r="818" spans="1:37" ht="12.75">
      <c r="A818" s="9"/>
      <c r="B818" s="9"/>
      <c r="C818" s="9"/>
      <c r="D818" s="9"/>
      <c r="E818" s="9"/>
      <c r="F818" s="9"/>
      <c r="G818" s="9"/>
      <c r="H818" s="3"/>
      <c r="I818" s="9"/>
      <c r="J818" s="9"/>
      <c r="K818" s="9"/>
      <c r="L818" s="9"/>
      <c r="M818" s="9"/>
      <c r="N818" s="9"/>
      <c r="O818" s="9"/>
      <c r="P818" s="9"/>
      <c r="Q818" s="9"/>
      <c r="R818" s="9"/>
      <c r="S818" s="9"/>
      <c r="T818" s="9"/>
      <c r="U818" s="9"/>
      <c r="V818" s="9"/>
      <c r="W818" s="9"/>
      <c r="X818" s="9"/>
      <c r="Y818" s="9"/>
      <c r="Z818" s="9"/>
      <c r="AA818" s="9"/>
      <c r="AB818" s="9"/>
      <c r="AC818" s="9"/>
      <c r="AD818" s="9"/>
      <c r="AE818" s="9"/>
      <c r="AF818" s="9"/>
      <c r="AG818" s="9"/>
      <c r="AH818" s="9"/>
      <c r="AI818" s="1"/>
      <c r="AJ818" s="1"/>
      <c r="AK818" s="1"/>
    </row>
    <row r="819" spans="1:37" ht="12.75">
      <c r="A819" s="9"/>
      <c r="B819" s="9"/>
      <c r="C819" s="9"/>
      <c r="D819" s="9"/>
      <c r="E819" s="9"/>
      <c r="F819" s="9"/>
      <c r="G819" s="9"/>
      <c r="H819" s="3"/>
      <c r="I819" s="9"/>
      <c r="J819" s="9"/>
      <c r="K819" s="9"/>
      <c r="L819" s="9"/>
      <c r="M819" s="9"/>
      <c r="N819" s="9"/>
      <c r="O819" s="9"/>
      <c r="P819" s="9"/>
      <c r="Q819" s="9"/>
      <c r="R819" s="9"/>
      <c r="S819" s="9"/>
      <c r="T819" s="9"/>
      <c r="U819" s="9"/>
      <c r="V819" s="9"/>
      <c r="W819" s="9"/>
      <c r="X819" s="9"/>
      <c r="Y819" s="9"/>
      <c r="Z819" s="9"/>
      <c r="AA819" s="9"/>
      <c r="AB819" s="9"/>
      <c r="AC819" s="9"/>
      <c r="AD819" s="9"/>
      <c r="AE819" s="9"/>
      <c r="AF819" s="9"/>
      <c r="AG819" s="9"/>
      <c r="AH819" s="9"/>
      <c r="AI819" s="1"/>
      <c r="AJ819" s="1"/>
      <c r="AK819" s="1"/>
    </row>
    <row r="820" spans="1:37" ht="12.75">
      <c r="A820" s="9"/>
      <c r="B820" s="9"/>
      <c r="C820" s="9"/>
      <c r="D820" s="9"/>
      <c r="E820" s="9"/>
      <c r="F820" s="9"/>
      <c r="G820" s="9"/>
      <c r="H820" s="3"/>
      <c r="I820" s="9"/>
      <c r="J820" s="9"/>
      <c r="K820" s="9"/>
      <c r="L820" s="9"/>
      <c r="M820" s="9"/>
      <c r="N820" s="9"/>
      <c r="O820" s="9"/>
      <c r="P820" s="9"/>
      <c r="Q820" s="9"/>
      <c r="R820" s="9"/>
      <c r="S820" s="9"/>
      <c r="T820" s="9"/>
      <c r="U820" s="9"/>
      <c r="V820" s="9"/>
      <c r="W820" s="9"/>
      <c r="X820" s="9"/>
      <c r="Y820" s="9"/>
      <c r="Z820" s="9"/>
      <c r="AA820" s="9"/>
      <c r="AB820" s="9"/>
      <c r="AC820" s="9"/>
      <c r="AD820" s="9"/>
      <c r="AE820" s="9"/>
      <c r="AF820" s="9"/>
      <c r="AG820" s="9"/>
      <c r="AH820" s="9"/>
      <c r="AI820" s="1"/>
      <c r="AJ820" s="1"/>
      <c r="AK820" s="1"/>
    </row>
    <row r="821" spans="1:37" ht="12.75">
      <c r="A821" s="9"/>
      <c r="B821" s="9"/>
      <c r="C821" s="9"/>
      <c r="D821" s="9"/>
      <c r="E821" s="9"/>
      <c r="F821" s="9"/>
      <c r="G821" s="9"/>
      <c r="H821" s="3"/>
      <c r="I821" s="9"/>
      <c r="J821" s="9"/>
      <c r="K821" s="9"/>
      <c r="L821" s="9"/>
      <c r="M821" s="9"/>
      <c r="N821" s="9"/>
      <c r="O821" s="9"/>
      <c r="P821" s="9"/>
      <c r="Q821" s="9"/>
      <c r="R821" s="9"/>
      <c r="S821" s="9"/>
      <c r="T821" s="9"/>
      <c r="U821" s="9"/>
      <c r="V821" s="9"/>
      <c r="W821" s="9"/>
      <c r="X821" s="9"/>
      <c r="Y821" s="9"/>
      <c r="Z821" s="9"/>
      <c r="AA821" s="9"/>
      <c r="AB821" s="9"/>
      <c r="AC821" s="9"/>
      <c r="AD821" s="9"/>
      <c r="AE821" s="9"/>
      <c r="AF821" s="9"/>
      <c r="AG821" s="9"/>
      <c r="AH821" s="9"/>
      <c r="AI821" s="1"/>
      <c r="AJ821" s="1"/>
      <c r="AK821" s="1"/>
    </row>
    <row r="822" spans="1:37" ht="12.75">
      <c r="A822" s="9"/>
      <c r="B822" s="9"/>
      <c r="C822" s="9"/>
      <c r="D822" s="9"/>
      <c r="E822" s="9"/>
      <c r="F822" s="9"/>
      <c r="G822" s="9"/>
      <c r="H822" s="3"/>
      <c r="I822" s="9"/>
      <c r="J822" s="9"/>
      <c r="K822" s="9"/>
      <c r="L822" s="9"/>
      <c r="M822" s="9"/>
      <c r="N822" s="9"/>
      <c r="O822" s="9"/>
      <c r="P822" s="9"/>
      <c r="Q822" s="9"/>
      <c r="R822" s="9"/>
      <c r="S822" s="9"/>
      <c r="T822" s="9"/>
      <c r="U822" s="9"/>
      <c r="V822" s="9"/>
      <c r="W822" s="9"/>
      <c r="X822" s="9"/>
      <c r="Y822" s="9"/>
      <c r="Z822" s="9"/>
      <c r="AA822" s="9"/>
      <c r="AB822" s="9"/>
      <c r="AC822" s="9"/>
      <c r="AD822" s="9"/>
      <c r="AE822" s="9"/>
      <c r="AF822" s="9"/>
      <c r="AG822" s="9"/>
      <c r="AH822" s="9"/>
      <c r="AI822" s="1"/>
      <c r="AJ822" s="1"/>
      <c r="AK822" s="1"/>
    </row>
    <row r="823" spans="1:37" ht="12.75">
      <c r="A823" s="9"/>
      <c r="B823" s="9"/>
      <c r="C823" s="9"/>
      <c r="D823" s="9"/>
      <c r="E823" s="9"/>
      <c r="F823" s="9"/>
      <c r="G823" s="9"/>
      <c r="H823" s="3"/>
      <c r="I823" s="9"/>
      <c r="J823" s="9"/>
      <c r="K823" s="9"/>
      <c r="L823" s="9"/>
      <c r="M823" s="9"/>
      <c r="N823" s="9"/>
      <c r="O823" s="9"/>
      <c r="P823" s="9"/>
      <c r="Q823" s="9"/>
      <c r="R823" s="9"/>
      <c r="S823" s="9"/>
      <c r="T823" s="9"/>
      <c r="U823" s="9"/>
      <c r="V823" s="9"/>
      <c r="W823" s="9"/>
      <c r="X823" s="9"/>
      <c r="Y823" s="9"/>
      <c r="Z823" s="9"/>
      <c r="AA823" s="9"/>
      <c r="AB823" s="9"/>
      <c r="AC823" s="9"/>
      <c r="AD823" s="9"/>
      <c r="AE823" s="9"/>
      <c r="AF823" s="9"/>
      <c r="AG823" s="9"/>
      <c r="AH823" s="9"/>
      <c r="AI823" s="1"/>
      <c r="AJ823" s="1"/>
      <c r="AK823" s="1"/>
    </row>
    <row r="824" spans="1:37" ht="12.75">
      <c r="A824" s="9"/>
      <c r="B824" s="9"/>
      <c r="C824" s="9"/>
      <c r="D824" s="9"/>
      <c r="E824" s="9"/>
      <c r="F824" s="9"/>
      <c r="G824" s="9"/>
      <c r="H824" s="3"/>
      <c r="I824" s="9"/>
      <c r="J824" s="9"/>
      <c r="K824" s="9"/>
      <c r="L824" s="9"/>
      <c r="M824" s="9"/>
      <c r="N824" s="9"/>
      <c r="O824" s="9"/>
      <c r="P824" s="9"/>
      <c r="Q824" s="9"/>
      <c r="R824" s="9"/>
      <c r="S824" s="9"/>
      <c r="T824" s="9"/>
      <c r="U824" s="9"/>
      <c r="V824" s="9"/>
      <c r="W824" s="9"/>
      <c r="X824" s="9"/>
      <c r="Y824" s="9"/>
      <c r="Z824" s="9"/>
      <c r="AA824" s="9"/>
      <c r="AB824" s="9"/>
      <c r="AC824" s="9"/>
      <c r="AD824" s="9"/>
      <c r="AE824" s="9"/>
      <c r="AF824" s="9"/>
      <c r="AG824" s="9"/>
      <c r="AH824" s="9"/>
      <c r="AI824" s="1"/>
      <c r="AJ824" s="1"/>
      <c r="AK824" s="1"/>
    </row>
    <row r="825" spans="1:37" ht="12.75">
      <c r="A825" s="9"/>
      <c r="B825" s="9"/>
      <c r="C825" s="9"/>
      <c r="D825" s="9"/>
      <c r="E825" s="9"/>
      <c r="F825" s="9"/>
      <c r="G825" s="9"/>
      <c r="H825" s="3"/>
      <c r="I825" s="9"/>
      <c r="J825" s="9"/>
      <c r="K825" s="9"/>
      <c r="L825" s="9"/>
      <c r="M825" s="9"/>
      <c r="N825" s="9"/>
      <c r="O825" s="9"/>
      <c r="P825" s="9"/>
      <c r="Q825" s="9"/>
      <c r="R825" s="9"/>
      <c r="S825" s="9"/>
      <c r="T825" s="9"/>
      <c r="U825" s="9"/>
      <c r="V825" s="9"/>
      <c r="W825" s="9"/>
      <c r="X825" s="9"/>
      <c r="Y825" s="9"/>
      <c r="Z825" s="9"/>
      <c r="AA825" s="9"/>
      <c r="AB825" s="9"/>
      <c r="AC825" s="9"/>
      <c r="AD825" s="9"/>
      <c r="AE825" s="9"/>
      <c r="AF825" s="9"/>
      <c r="AG825" s="9"/>
      <c r="AH825" s="9"/>
      <c r="AI825" s="1"/>
      <c r="AJ825" s="1"/>
      <c r="AK825" s="1"/>
    </row>
    <row r="826" spans="1:37" ht="12.75">
      <c r="A826" s="9"/>
      <c r="B826" s="9"/>
      <c r="C826" s="9"/>
      <c r="D826" s="9"/>
      <c r="E826" s="9"/>
      <c r="F826" s="9"/>
      <c r="G826" s="9"/>
      <c r="H826" s="3"/>
      <c r="I826" s="9"/>
      <c r="J826" s="9"/>
      <c r="K826" s="9"/>
      <c r="L826" s="9"/>
      <c r="M826" s="9"/>
      <c r="N826" s="9"/>
      <c r="O826" s="9"/>
      <c r="P826" s="9"/>
      <c r="Q826" s="9"/>
      <c r="R826" s="9"/>
      <c r="S826" s="9"/>
      <c r="T826" s="9"/>
      <c r="U826" s="9"/>
      <c r="V826" s="9"/>
      <c r="W826" s="9"/>
      <c r="X826" s="9"/>
      <c r="Y826" s="9"/>
      <c r="Z826" s="9"/>
      <c r="AA826" s="9"/>
      <c r="AB826" s="9"/>
      <c r="AC826" s="9"/>
      <c r="AD826" s="9"/>
      <c r="AE826" s="9"/>
      <c r="AF826" s="9"/>
      <c r="AG826" s="9"/>
      <c r="AH826" s="9"/>
      <c r="AI826" s="1"/>
      <c r="AJ826" s="1"/>
      <c r="AK826" s="1"/>
    </row>
    <row r="827" spans="1:37" ht="12.75">
      <c r="A827" s="9"/>
      <c r="B827" s="9"/>
      <c r="C827" s="9"/>
      <c r="D827" s="9"/>
      <c r="E827" s="9"/>
      <c r="F827" s="9"/>
      <c r="G827" s="9"/>
      <c r="H827" s="3"/>
      <c r="I827" s="9"/>
      <c r="J827" s="9"/>
      <c r="K827" s="9"/>
      <c r="L827" s="9"/>
      <c r="M827" s="9"/>
      <c r="N827" s="9"/>
      <c r="O827" s="9"/>
      <c r="P827" s="9"/>
      <c r="Q827" s="9"/>
      <c r="R827" s="9"/>
      <c r="S827" s="9"/>
      <c r="T827" s="9"/>
      <c r="U827" s="9"/>
      <c r="V827" s="9"/>
      <c r="W827" s="9"/>
      <c r="X827" s="9"/>
      <c r="Y827" s="9"/>
      <c r="Z827" s="9"/>
      <c r="AA827" s="9"/>
      <c r="AB827" s="9"/>
      <c r="AC827" s="9"/>
      <c r="AD827" s="9"/>
      <c r="AE827" s="9"/>
      <c r="AF827" s="9"/>
      <c r="AG827" s="9"/>
      <c r="AH827" s="9"/>
      <c r="AI827" s="1"/>
      <c r="AJ827" s="1"/>
      <c r="AK827" s="1"/>
    </row>
    <row r="828" spans="1:37" ht="12.75">
      <c r="A828" s="9"/>
      <c r="B828" s="9"/>
      <c r="C828" s="9"/>
      <c r="D828" s="9"/>
      <c r="E828" s="9"/>
      <c r="F828" s="9"/>
      <c r="G828" s="9"/>
      <c r="H828" s="3"/>
      <c r="I828" s="9"/>
      <c r="J828" s="9"/>
      <c r="K828" s="9"/>
      <c r="L828" s="9"/>
      <c r="M828" s="9"/>
      <c r="N828" s="9"/>
      <c r="O828" s="9"/>
      <c r="P828" s="9"/>
      <c r="Q828" s="9"/>
      <c r="R828" s="9"/>
      <c r="S828" s="9"/>
      <c r="T828" s="9"/>
      <c r="U828" s="9"/>
      <c r="V828" s="9"/>
      <c r="W828" s="9"/>
      <c r="X828" s="9"/>
      <c r="Y828" s="9"/>
      <c r="Z828" s="9"/>
      <c r="AA828" s="9"/>
      <c r="AB828" s="9"/>
      <c r="AC828" s="9"/>
      <c r="AD828" s="9"/>
      <c r="AE828" s="9"/>
      <c r="AF828" s="9"/>
      <c r="AG828" s="9"/>
      <c r="AH828" s="9"/>
      <c r="AI828" s="1"/>
      <c r="AJ828" s="1"/>
      <c r="AK828" s="1"/>
    </row>
    <row r="829" spans="1:37" ht="12.75">
      <c r="A829" s="9"/>
      <c r="B829" s="9"/>
      <c r="C829" s="9"/>
      <c r="D829" s="9"/>
      <c r="E829" s="9"/>
      <c r="F829" s="9"/>
      <c r="G829" s="9"/>
      <c r="H829" s="3"/>
      <c r="I829" s="9"/>
      <c r="J829" s="9"/>
      <c r="K829" s="9"/>
      <c r="L829" s="9"/>
      <c r="M829" s="9"/>
      <c r="N829" s="9"/>
      <c r="O829" s="9"/>
      <c r="P829" s="9"/>
      <c r="Q829" s="9"/>
      <c r="R829" s="9"/>
      <c r="S829" s="9"/>
      <c r="T829" s="9"/>
      <c r="U829" s="9"/>
      <c r="V829" s="9"/>
      <c r="W829" s="9"/>
      <c r="X829" s="9"/>
      <c r="Y829" s="9"/>
      <c r="Z829" s="9"/>
      <c r="AA829" s="9"/>
      <c r="AB829" s="9"/>
      <c r="AC829" s="9"/>
      <c r="AD829" s="9"/>
      <c r="AE829" s="9"/>
      <c r="AF829" s="9"/>
      <c r="AG829" s="9"/>
      <c r="AH829" s="9"/>
      <c r="AI829" s="1"/>
      <c r="AJ829" s="1"/>
      <c r="AK829" s="1"/>
    </row>
    <row r="830" spans="1:37" ht="12.75">
      <c r="A830" s="9"/>
      <c r="B830" s="9"/>
      <c r="C830" s="9"/>
      <c r="D830" s="9"/>
      <c r="E830" s="9"/>
      <c r="F830" s="9"/>
      <c r="G830" s="9"/>
      <c r="H830" s="3"/>
      <c r="I830" s="9"/>
      <c r="J830" s="9"/>
      <c r="K830" s="9"/>
      <c r="L830" s="9"/>
      <c r="M830" s="9"/>
      <c r="N830" s="9"/>
      <c r="O830" s="9"/>
      <c r="P830" s="9"/>
      <c r="Q830" s="9"/>
      <c r="R830" s="9"/>
      <c r="S830" s="9"/>
      <c r="T830" s="9"/>
      <c r="U830" s="9"/>
      <c r="V830" s="9"/>
      <c r="W830" s="9"/>
      <c r="X830" s="9"/>
      <c r="Y830" s="9"/>
      <c r="Z830" s="9"/>
      <c r="AA830" s="9"/>
      <c r="AB830" s="9"/>
      <c r="AC830" s="9"/>
      <c r="AD830" s="9"/>
      <c r="AE830" s="9"/>
      <c r="AF830" s="9"/>
      <c r="AG830" s="9"/>
      <c r="AH830" s="9"/>
      <c r="AI830" s="1"/>
      <c r="AJ830" s="1"/>
      <c r="AK830" s="1"/>
    </row>
    <row r="831" spans="1:37" ht="12.75">
      <c r="A831" s="9"/>
      <c r="B831" s="9"/>
      <c r="C831" s="9"/>
      <c r="D831" s="9"/>
      <c r="E831" s="9"/>
      <c r="F831" s="9"/>
      <c r="G831" s="9"/>
      <c r="H831" s="3"/>
      <c r="I831" s="9"/>
      <c r="J831" s="9"/>
      <c r="K831" s="9"/>
      <c r="L831" s="9"/>
      <c r="M831" s="9"/>
      <c r="N831" s="9"/>
      <c r="O831" s="9"/>
      <c r="P831" s="9"/>
      <c r="Q831" s="9"/>
      <c r="R831" s="9"/>
      <c r="S831" s="9"/>
      <c r="T831" s="9"/>
      <c r="U831" s="9"/>
      <c r="V831" s="9"/>
      <c r="W831" s="9"/>
      <c r="X831" s="9"/>
      <c r="Y831" s="9"/>
      <c r="Z831" s="9"/>
      <c r="AA831" s="9"/>
      <c r="AB831" s="9"/>
      <c r="AC831" s="9"/>
      <c r="AD831" s="9"/>
      <c r="AE831" s="9"/>
      <c r="AF831" s="9"/>
      <c r="AG831" s="9"/>
      <c r="AH831" s="9"/>
      <c r="AI831" s="1"/>
      <c r="AJ831" s="1"/>
      <c r="AK831" s="1"/>
    </row>
    <row r="832" spans="1:37" ht="12.75">
      <c r="A832" s="9"/>
      <c r="B832" s="9"/>
      <c r="C832" s="9"/>
      <c r="D832" s="9"/>
      <c r="E832" s="9"/>
      <c r="F832" s="9"/>
      <c r="G832" s="9"/>
      <c r="H832" s="3"/>
      <c r="I832" s="9"/>
      <c r="J832" s="9"/>
      <c r="K832" s="9"/>
      <c r="L832" s="9"/>
      <c r="M832" s="9"/>
      <c r="N832" s="9"/>
      <c r="O832" s="9"/>
      <c r="P832" s="9"/>
      <c r="Q832" s="9"/>
      <c r="R832" s="9"/>
      <c r="S832" s="9"/>
      <c r="T832" s="9"/>
      <c r="U832" s="9"/>
      <c r="V832" s="9"/>
      <c r="W832" s="9"/>
      <c r="X832" s="9"/>
      <c r="Y832" s="9"/>
      <c r="Z832" s="9"/>
      <c r="AA832" s="9"/>
      <c r="AB832" s="9"/>
      <c r="AC832" s="9"/>
      <c r="AD832" s="9"/>
      <c r="AE832" s="9"/>
      <c r="AF832" s="9"/>
      <c r="AG832" s="9"/>
      <c r="AH832" s="9"/>
      <c r="AI832" s="1"/>
      <c r="AJ832" s="1"/>
      <c r="AK832" s="1"/>
    </row>
    <row r="833" spans="1:37" ht="12.75">
      <c r="A833" s="9"/>
      <c r="B833" s="9"/>
      <c r="C833" s="9"/>
      <c r="D833" s="9"/>
      <c r="E833" s="9"/>
      <c r="F833" s="9"/>
      <c r="G833" s="9"/>
      <c r="H833" s="3"/>
      <c r="I833" s="9"/>
      <c r="J833" s="9"/>
      <c r="K833" s="9"/>
      <c r="L833" s="9"/>
      <c r="M833" s="9"/>
      <c r="N833" s="9"/>
      <c r="O833" s="9"/>
      <c r="P833" s="9"/>
      <c r="Q833" s="9"/>
      <c r="R833" s="9"/>
      <c r="S833" s="9"/>
      <c r="T833" s="9"/>
      <c r="U833" s="9"/>
      <c r="V833" s="9"/>
      <c r="W833" s="9"/>
      <c r="X833" s="9"/>
      <c r="Y833" s="9"/>
      <c r="Z833" s="9"/>
      <c r="AA833" s="9"/>
      <c r="AB833" s="9"/>
      <c r="AC833" s="9"/>
      <c r="AD833" s="9"/>
      <c r="AE833" s="9"/>
      <c r="AF833" s="9"/>
      <c r="AG833" s="9"/>
      <c r="AH833" s="9"/>
      <c r="AI833" s="1"/>
      <c r="AJ833" s="1"/>
      <c r="AK833" s="1"/>
    </row>
    <row r="834" spans="1:37" ht="12.75">
      <c r="A834" s="9"/>
      <c r="B834" s="9"/>
      <c r="C834" s="9"/>
      <c r="D834" s="9"/>
      <c r="E834" s="9"/>
      <c r="F834" s="9"/>
      <c r="G834" s="9"/>
      <c r="H834" s="3"/>
      <c r="I834" s="9"/>
      <c r="J834" s="9"/>
      <c r="K834" s="9"/>
      <c r="L834" s="9"/>
      <c r="M834" s="9"/>
      <c r="N834" s="9"/>
      <c r="O834" s="9"/>
      <c r="P834" s="9"/>
      <c r="Q834" s="9"/>
      <c r="R834" s="9"/>
      <c r="S834" s="9"/>
      <c r="T834" s="9"/>
      <c r="U834" s="9"/>
      <c r="V834" s="9"/>
      <c r="W834" s="9"/>
      <c r="X834" s="9"/>
      <c r="Y834" s="9"/>
      <c r="Z834" s="9"/>
      <c r="AA834" s="9"/>
      <c r="AB834" s="9"/>
      <c r="AC834" s="9"/>
      <c r="AD834" s="9"/>
      <c r="AE834" s="9"/>
      <c r="AF834" s="9"/>
      <c r="AG834" s="9"/>
      <c r="AH834" s="9"/>
      <c r="AI834" s="1"/>
      <c r="AJ834" s="1"/>
      <c r="AK834" s="1"/>
    </row>
    <row r="835" spans="1:37" ht="12.75">
      <c r="A835" s="9"/>
      <c r="B835" s="9"/>
      <c r="C835" s="9"/>
      <c r="D835" s="9"/>
      <c r="E835" s="9"/>
      <c r="F835" s="9"/>
      <c r="G835" s="9"/>
      <c r="H835" s="3"/>
      <c r="I835" s="9"/>
      <c r="J835" s="9"/>
      <c r="K835" s="9"/>
      <c r="L835" s="9"/>
      <c r="M835" s="9"/>
      <c r="N835" s="9"/>
      <c r="O835" s="9"/>
      <c r="P835" s="9"/>
      <c r="Q835" s="9"/>
      <c r="R835" s="9"/>
      <c r="S835" s="9"/>
      <c r="T835" s="9"/>
      <c r="U835" s="9"/>
      <c r="V835" s="9"/>
      <c r="W835" s="9"/>
      <c r="X835" s="9"/>
      <c r="Y835" s="9"/>
      <c r="Z835" s="9"/>
      <c r="AA835" s="9"/>
      <c r="AB835" s="9"/>
      <c r="AC835" s="9"/>
      <c r="AD835" s="9"/>
      <c r="AE835" s="9"/>
      <c r="AF835" s="9"/>
      <c r="AG835" s="9"/>
      <c r="AH835" s="9"/>
      <c r="AI835" s="1"/>
      <c r="AJ835" s="1"/>
      <c r="AK835" s="1"/>
    </row>
    <row r="836" spans="1:37" ht="12.75">
      <c r="A836" s="9"/>
      <c r="B836" s="9"/>
      <c r="C836" s="9"/>
      <c r="D836" s="9"/>
      <c r="E836" s="9"/>
      <c r="F836" s="9"/>
      <c r="G836" s="9"/>
      <c r="H836" s="3"/>
      <c r="I836" s="9"/>
      <c r="J836" s="9"/>
      <c r="K836" s="9"/>
      <c r="L836" s="9"/>
      <c r="M836" s="9"/>
      <c r="N836" s="9"/>
      <c r="O836" s="9"/>
      <c r="P836" s="9"/>
      <c r="Q836" s="9"/>
      <c r="R836" s="9"/>
      <c r="S836" s="9"/>
      <c r="T836" s="9"/>
      <c r="U836" s="9"/>
      <c r="V836" s="9"/>
      <c r="W836" s="9"/>
      <c r="X836" s="9"/>
      <c r="Y836" s="9"/>
      <c r="Z836" s="9"/>
      <c r="AA836" s="9"/>
      <c r="AB836" s="9"/>
      <c r="AC836" s="9"/>
      <c r="AD836" s="9"/>
      <c r="AE836" s="9"/>
      <c r="AF836" s="9"/>
      <c r="AG836" s="9"/>
      <c r="AH836" s="9"/>
      <c r="AI836" s="1"/>
      <c r="AJ836" s="1"/>
      <c r="AK836" s="1"/>
    </row>
    <row r="837" spans="1:37" ht="12.75">
      <c r="A837" s="9"/>
      <c r="B837" s="9"/>
      <c r="C837" s="9"/>
      <c r="D837" s="9"/>
      <c r="E837" s="9"/>
      <c r="F837" s="9"/>
      <c r="G837" s="9"/>
      <c r="H837" s="3"/>
      <c r="I837" s="9"/>
      <c r="J837" s="9"/>
      <c r="K837" s="9"/>
      <c r="L837" s="9"/>
      <c r="M837" s="9"/>
      <c r="N837" s="9"/>
      <c r="O837" s="9"/>
      <c r="P837" s="9"/>
      <c r="Q837" s="9"/>
      <c r="R837" s="9"/>
      <c r="S837" s="9"/>
      <c r="T837" s="9"/>
      <c r="U837" s="9"/>
      <c r="V837" s="9"/>
      <c r="W837" s="9"/>
      <c r="X837" s="9"/>
      <c r="Y837" s="9"/>
      <c r="Z837" s="9"/>
      <c r="AA837" s="9"/>
      <c r="AB837" s="9"/>
      <c r="AC837" s="9"/>
      <c r="AD837" s="9"/>
      <c r="AE837" s="9"/>
      <c r="AF837" s="9"/>
      <c r="AG837" s="9"/>
      <c r="AH837" s="9"/>
      <c r="AI837" s="1"/>
      <c r="AJ837" s="1"/>
      <c r="AK837" s="1"/>
    </row>
    <row r="838" spans="1:37" ht="12.75">
      <c r="A838" s="9"/>
      <c r="B838" s="9"/>
      <c r="C838" s="9"/>
      <c r="D838" s="9"/>
      <c r="E838" s="9"/>
      <c r="F838" s="9"/>
      <c r="G838" s="9"/>
      <c r="H838" s="3"/>
      <c r="I838" s="9"/>
      <c r="J838" s="9"/>
      <c r="K838" s="9"/>
      <c r="L838" s="9"/>
      <c r="M838" s="9"/>
      <c r="N838" s="9"/>
      <c r="O838" s="9"/>
      <c r="P838" s="9"/>
      <c r="Q838" s="9"/>
      <c r="R838" s="9"/>
      <c r="S838" s="9"/>
      <c r="T838" s="9"/>
      <c r="U838" s="9"/>
      <c r="V838" s="9"/>
      <c r="W838" s="9"/>
      <c r="X838" s="9"/>
      <c r="Y838" s="9"/>
      <c r="Z838" s="9"/>
      <c r="AA838" s="9"/>
      <c r="AB838" s="9"/>
      <c r="AC838" s="9"/>
      <c r="AD838" s="9"/>
      <c r="AE838" s="9"/>
      <c r="AF838" s="9"/>
      <c r="AG838" s="9"/>
      <c r="AH838" s="9"/>
      <c r="AI838" s="1"/>
      <c r="AJ838" s="1"/>
      <c r="AK838" s="1"/>
    </row>
    <row r="839" spans="1:37" ht="12.75">
      <c r="A839" s="9"/>
      <c r="B839" s="9"/>
      <c r="C839" s="9"/>
      <c r="D839" s="9"/>
      <c r="E839" s="9"/>
      <c r="F839" s="9"/>
      <c r="G839" s="9"/>
      <c r="H839" s="3"/>
      <c r="I839" s="9"/>
      <c r="J839" s="9"/>
      <c r="K839" s="9"/>
      <c r="L839" s="9"/>
      <c r="M839" s="9"/>
      <c r="N839" s="9"/>
      <c r="O839" s="9"/>
      <c r="P839" s="9"/>
      <c r="Q839" s="9"/>
      <c r="R839" s="9"/>
      <c r="S839" s="9"/>
      <c r="T839" s="9"/>
      <c r="U839" s="9"/>
      <c r="V839" s="9"/>
      <c r="W839" s="9"/>
      <c r="X839" s="9"/>
      <c r="Y839" s="9"/>
      <c r="Z839" s="9"/>
      <c r="AA839" s="9"/>
      <c r="AB839" s="9"/>
      <c r="AC839" s="9"/>
      <c r="AD839" s="9"/>
      <c r="AE839" s="9"/>
      <c r="AF839" s="9"/>
      <c r="AG839" s="9"/>
      <c r="AH839" s="9"/>
      <c r="AI839" s="1"/>
      <c r="AJ839" s="1"/>
      <c r="AK839" s="1"/>
    </row>
    <row r="840" spans="1:37" ht="12.75">
      <c r="A840" s="9"/>
      <c r="B840" s="9"/>
      <c r="C840" s="9"/>
      <c r="D840" s="9"/>
      <c r="E840" s="9"/>
      <c r="F840" s="9"/>
      <c r="G840" s="9"/>
      <c r="H840" s="3"/>
      <c r="I840" s="9"/>
      <c r="J840" s="9"/>
      <c r="K840" s="9"/>
      <c r="L840" s="9"/>
      <c r="M840" s="9"/>
      <c r="N840" s="9"/>
      <c r="O840" s="9"/>
      <c r="P840" s="9"/>
      <c r="Q840" s="9"/>
      <c r="R840" s="9"/>
      <c r="S840" s="9"/>
      <c r="T840" s="9"/>
      <c r="U840" s="9"/>
      <c r="V840" s="9"/>
      <c r="W840" s="9"/>
      <c r="X840" s="9"/>
      <c r="Y840" s="9"/>
      <c r="Z840" s="9"/>
      <c r="AA840" s="9"/>
      <c r="AB840" s="9"/>
      <c r="AC840" s="9"/>
      <c r="AD840" s="9"/>
      <c r="AE840" s="9"/>
      <c r="AF840" s="9"/>
      <c r="AG840" s="9"/>
      <c r="AH840" s="9"/>
      <c r="AI840" s="1"/>
      <c r="AJ840" s="1"/>
      <c r="AK840" s="1"/>
    </row>
    <row r="841" spans="1:37" ht="12.75">
      <c r="A841" s="9"/>
      <c r="B841" s="9"/>
      <c r="C841" s="9"/>
      <c r="D841" s="9"/>
      <c r="E841" s="9"/>
      <c r="F841" s="9"/>
      <c r="G841" s="9"/>
      <c r="H841" s="3"/>
      <c r="I841" s="9"/>
      <c r="J841" s="9"/>
      <c r="K841" s="9"/>
      <c r="L841" s="9"/>
      <c r="M841" s="9"/>
      <c r="N841" s="9"/>
      <c r="O841" s="9"/>
      <c r="P841" s="9"/>
      <c r="Q841" s="9"/>
      <c r="R841" s="9"/>
      <c r="S841" s="9"/>
      <c r="T841" s="9"/>
      <c r="U841" s="9"/>
      <c r="V841" s="9"/>
      <c r="W841" s="9"/>
      <c r="X841" s="9"/>
      <c r="Y841" s="9"/>
      <c r="Z841" s="9"/>
      <c r="AA841" s="9"/>
      <c r="AB841" s="9"/>
      <c r="AC841" s="9"/>
      <c r="AD841" s="9"/>
      <c r="AE841" s="9"/>
      <c r="AF841" s="9"/>
      <c r="AG841" s="9"/>
      <c r="AH841" s="9"/>
      <c r="AI841" s="1"/>
      <c r="AJ841" s="1"/>
      <c r="AK841" s="1"/>
    </row>
    <row r="842" spans="1:37" ht="12.75">
      <c r="A842" s="9"/>
      <c r="B842" s="9"/>
      <c r="C842" s="9"/>
      <c r="D842" s="9"/>
      <c r="E842" s="9"/>
      <c r="F842" s="9"/>
      <c r="G842" s="9"/>
      <c r="H842" s="3"/>
      <c r="I842" s="9"/>
      <c r="J842" s="9"/>
      <c r="K842" s="9"/>
      <c r="L842" s="9"/>
      <c r="M842" s="9"/>
      <c r="N842" s="9"/>
      <c r="O842" s="9"/>
      <c r="P842" s="9"/>
      <c r="Q842" s="9"/>
      <c r="R842" s="9"/>
      <c r="S842" s="9"/>
      <c r="T842" s="9"/>
      <c r="U842" s="9"/>
      <c r="V842" s="9"/>
      <c r="W842" s="9"/>
      <c r="X842" s="9"/>
      <c r="Y842" s="9"/>
      <c r="Z842" s="9"/>
      <c r="AA842" s="9"/>
      <c r="AB842" s="9"/>
      <c r="AC842" s="9"/>
      <c r="AD842" s="9"/>
      <c r="AE842" s="9"/>
      <c r="AF842" s="9"/>
      <c r="AG842" s="9"/>
      <c r="AH842" s="9"/>
      <c r="AI842" s="1"/>
      <c r="AJ842" s="1"/>
      <c r="AK842" s="1"/>
    </row>
    <row r="843" spans="1:37" ht="12.75">
      <c r="A843" s="9"/>
      <c r="B843" s="9"/>
      <c r="C843" s="9"/>
      <c r="D843" s="9"/>
      <c r="E843" s="9"/>
      <c r="F843" s="9"/>
      <c r="G843" s="9"/>
      <c r="H843" s="3"/>
      <c r="I843" s="9"/>
      <c r="J843" s="9"/>
      <c r="K843" s="9"/>
      <c r="L843" s="9"/>
      <c r="M843" s="9"/>
      <c r="N843" s="9"/>
      <c r="O843" s="9"/>
      <c r="P843" s="9"/>
      <c r="Q843" s="9"/>
      <c r="R843" s="9"/>
      <c r="S843" s="9"/>
      <c r="T843" s="9"/>
      <c r="U843" s="9"/>
      <c r="V843" s="9"/>
      <c r="W843" s="9"/>
      <c r="X843" s="9"/>
      <c r="Y843" s="9"/>
      <c r="Z843" s="9"/>
      <c r="AA843" s="9"/>
      <c r="AB843" s="9"/>
      <c r="AC843" s="9"/>
      <c r="AD843" s="9"/>
      <c r="AE843" s="9"/>
      <c r="AF843" s="9"/>
      <c r="AG843" s="9"/>
      <c r="AH843" s="9"/>
      <c r="AI843" s="1"/>
      <c r="AJ843" s="1"/>
      <c r="AK843" s="1"/>
    </row>
    <row r="844" spans="1:37" ht="12.75">
      <c r="A844" s="9"/>
      <c r="B844" s="9"/>
      <c r="C844" s="9"/>
      <c r="D844" s="9"/>
      <c r="E844" s="9"/>
      <c r="F844" s="9"/>
      <c r="G844" s="9"/>
      <c r="H844" s="3"/>
      <c r="I844" s="9"/>
      <c r="J844" s="9"/>
      <c r="K844" s="9"/>
      <c r="L844" s="9"/>
      <c r="M844" s="9"/>
      <c r="N844" s="9"/>
      <c r="O844" s="9"/>
      <c r="P844" s="9"/>
      <c r="Q844" s="9"/>
      <c r="R844" s="9"/>
      <c r="S844" s="9"/>
      <c r="T844" s="9"/>
      <c r="U844" s="9"/>
      <c r="V844" s="9"/>
      <c r="W844" s="9"/>
      <c r="X844" s="9"/>
      <c r="Y844" s="9"/>
      <c r="Z844" s="9"/>
      <c r="AA844" s="9"/>
      <c r="AB844" s="9"/>
      <c r="AC844" s="9"/>
      <c r="AD844" s="9"/>
      <c r="AE844" s="9"/>
      <c r="AF844" s="9"/>
      <c r="AG844" s="9"/>
      <c r="AH844" s="9"/>
      <c r="AI844" s="1"/>
      <c r="AJ844" s="1"/>
      <c r="AK844" s="1"/>
    </row>
    <row r="845" spans="1:37" ht="12.75">
      <c r="A845" s="9"/>
      <c r="B845" s="9"/>
      <c r="C845" s="9"/>
      <c r="D845" s="9"/>
      <c r="E845" s="9"/>
      <c r="F845" s="9"/>
      <c r="G845" s="9"/>
      <c r="H845" s="3"/>
      <c r="I845" s="9"/>
      <c r="J845" s="9"/>
      <c r="K845" s="9"/>
      <c r="L845" s="9"/>
      <c r="M845" s="9"/>
      <c r="N845" s="9"/>
      <c r="O845" s="9"/>
      <c r="P845" s="9"/>
      <c r="Q845" s="9"/>
      <c r="R845" s="9"/>
      <c r="S845" s="9"/>
      <c r="T845" s="9"/>
      <c r="U845" s="9"/>
      <c r="V845" s="9"/>
      <c r="W845" s="9"/>
      <c r="X845" s="9"/>
      <c r="Y845" s="9"/>
      <c r="Z845" s="9"/>
      <c r="AA845" s="9"/>
      <c r="AB845" s="9"/>
      <c r="AC845" s="9"/>
      <c r="AD845" s="9"/>
      <c r="AE845" s="9"/>
      <c r="AF845" s="9"/>
      <c r="AG845" s="9"/>
      <c r="AH845" s="9"/>
      <c r="AI845" s="1"/>
      <c r="AJ845" s="1"/>
      <c r="AK845" s="1"/>
    </row>
    <row r="846" spans="1:37" ht="12.75">
      <c r="A846" s="9"/>
      <c r="B846" s="9"/>
      <c r="C846" s="9"/>
      <c r="D846" s="9"/>
      <c r="E846" s="9"/>
      <c r="F846" s="9"/>
      <c r="G846" s="9"/>
      <c r="H846" s="3"/>
      <c r="I846" s="9"/>
      <c r="J846" s="9"/>
      <c r="K846" s="9"/>
      <c r="L846" s="9"/>
      <c r="M846" s="9"/>
      <c r="N846" s="9"/>
      <c r="O846" s="9"/>
      <c r="P846" s="9"/>
      <c r="Q846" s="9"/>
      <c r="R846" s="9"/>
      <c r="S846" s="9"/>
      <c r="T846" s="9"/>
      <c r="U846" s="9"/>
      <c r="V846" s="9"/>
      <c r="W846" s="9"/>
      <c r="X846" s="9"/>
      <c r="Y846" s="9"/>
      <c r="Z846" s="9"/>
      <c r="AA846" s="9"/>
      <c r="AB846" s="9"/>
      <c r="AC846" s="9"/>
      <c r="AD846" s="9"/>
      <c r="AE846" s="9"/>
      <c r="AF846" s="9"/>
      <c r="AG846" s="9"/>
      <c r="AH846" s="9"/>
      <c r="AI846" s="1"/>
      <c r="AJ846" s="1"/>
      <c r="AK846" s="1"/>
    </row>
    <row r="847" spans="1:37" ht="12.75">
      <c r="A847" s="9"/>
      <c r="B847" s="9"/>
      <c r="C847" s="9"/>
      <c r="D847" s="9"/>
      <c r="E847" s="9"/>
      <c r="F847" s="9"/>
      <c r="G847" s="9"/>
      <c r="H847" s="3"/>
      <c r="I847" s="9"/>
      <c r="J847" s="9"/>
      <c r="K847" s="9"/>
      <c r="L847" s="9"/>
      <c r="M847" s="9"/>
      <c r="N847" s="9"/>
      <c r="O847" s="9"/>
      <c r="P847" s="9"/>
      <c r="Q847" s="9"/>
      <c r="R847" s="9"/>
      <c r="S847" s="9"/>
      <c r="T847" s="9"/>
      <c r="U847" s="9"/>
      <c r="V847" s="9"/>
      <c r="W847" s="9"/>
      <c r="X847" s="9"/>
      <c r="Y847" s="9"/>
      <c r="Z847" s="9"/>
      <c r="AA847" s="9"/>
      <c r="AB847" s="9"/>
      <c r="AC847" s="9"/>
      <c r="AD847" s="9"/>
      <c r="AE847" s="9"/>
      <c r="AF847" s="9"/>
      <c r="AG847" s="9"/>
      <c r="AH847" s="9"/>
      <c r="AI847" s="1"/>
      <c r="AJ847" s="1"/>
      <c r="AK847" s="1"/>
    </row>
    <row r="848" spans="1:37" ht="12.75">
      <c r="A848" s="9"/>
      <c r="B848" s="9"/>
      <c r="C848" s="9"/>
      <c r="D848" s="9"/>
      <c r="E848" s="9"/>
      <c r="F848" s="9"/>
      <c r="G848" s="9"/>
      <c r="H848" s="3"/>
      <c r="I848" s="9"/>
      <c r="J848" s="9"/>
      <c r="K848" s="9"/>
      <c r="L848" s="9"/>
      <c r="M848" s="9"/>
      <c r="N848" s="9"/>
      <c r="O848" s="9"/>
      <c r="P848" s="9"/>
      <c r="Q848" s="9"/>
      <c r="R848" s="9"/>
      <c r="S848" s="9"/>
      <c r="T848" s="9"/>
      <c r="U848" s="9"/>
      <c r="V848" s="9"/>
      <c r="W848" s="9"/>
      <c r="X848" s="9"/>
      <c r="Y848" s="9"/>
      <c r="Z848" s="9"/>
      <c r="AA848" s="9"/>
      <c r="AB848" s="9"/>
      <c r="AC848" s="9"/>
      <c r="AD848" s="9"/>
      <c r="AE848" s="9"/>
      <c r="AF848" s="9"/>
      <c r="AG848" s="9"/>
      <c r="AH848" s="9"/>
      <c r="AI848" s="1"/>
      <c r="AJ848" s="1"/>
      <c r="AK848" s="1"/>
    </row>
    <row r="849" spans="1:37" ht="12.75">
      <c r="A849" s="9"/>
      <c r="B849" s="9"/>
      <c r="C849" s="9"/>
      <c r="D849" s="9"/>
      <c r="E849" s="9"/>
      <c r="F849" s="9"/>
      <c r="G849" s="9"/>
      <c r="H849" s="3"/>
      <c r="I849" s="9"/>
      <c r="J849" s="9"/>
      <c r="K849" s="9"/>
      <c r="L849" s="9"/>
      <c r="M849" s="9"/>
      <c r="N849" s="9"/>
      <c r="O849" s="9"/>
      <c r="P849" s="9"/>
      <c r="Q849" s="9"/>
      <c r="R849" s="9"/>
      <c r="S849" s="9"/>
      <c r="T849" s="9"/>
      <c r="U849" s="9"/>
      <c r="V849" s="9"/>
      <c r="W849" s="9"/>
      <c r="X849" s="9"/>
      <c r="Y849" s="9"/>
      <c r="Z849" s="9"/>
      <c r="AA849" s="9"/>
      <c r="AB849" s="9"/>
      <c r="AC849" s="9"/>
      <c r="AD849" s="9"/>
      <c r="AE849" s="9"/>
      <c r="AF849" s="9"/>
      <c r="AG849" s="9"/>
      <c r="AH849" s="9"/>
      <c r="AI849" s="1"/>
      <c r="AJ849" s="1"/>
      <c r="AK849" s="1"/>
    </row>
    <row r="850" spans="1:37" ht="12.75">
      <c r="A850" s="9"/>
      <c r="B850" s="9"/>
      <c r="C850" s="9"/>
      <c r="D850" s="9"/>
      <c r="E850" s="9"/>
      <c r="F850" s="9"/>
      <c r="G850" s="9"/>
      <c r="H850" s="3"/>
      <c r="I850" s="9"/>
      <c r="J850" s="9"/>
      <c r="K850" s="9"/>
      <c r="L850" s="9"/>
      <c r="M850" s="9"/>
      <c r="N850" s="9"/>
      <c r="O850" s="9"/>
      <c r="P850" s="9"/>
      <c r="Q850" s="9"/>
      <c r="R850" s="9"/>
      <c r="S850" s="9"/>
      <c r="T850" s="9"/>
      <c r="U850" s="9"/>
      <c r="V850" s="9"/>
      <c r="W850" s="9"/>
      <c r="X850" s="9"/>
      <c r="Y850" s="9"/>
      <c r="Z850" s="9"/>
      <c r="AA850" s="9"/>
      <c r="AB850" s="9"/>
      <c r="AC850" s="9"/>
      <c r="AD850" s="9"/>
      <c r="AE850" s="9"/>
      <c r="AF850" s="9"/>
      <c r="AG850" s="9"/>
      <c r="AH850" s="9"/>
      <c r="AI850" s="1"/>
      <c r="AJ850" s="1"/>
      <c r="AK850" s="1"/>
    </row>
    <row r="851" spans="1:37" ht="12.75">
      <c r="A851" s="9"/>
      <c r="B851" s="9"/>
      <c r="C851" s="9"/>
      <c r="D851" s="9"/>
      <c r="E851" s="9"/>
      <c r="F851" s="9"/>
      <c r="G851" s="9"/>
      <c r="H851" s="3"/>
      <c r="I851" s="9"/>
      <c r="J851" s="9"/>
      <c r="K851" s="9"/>
      <c r="L851" s="9"/>
      <c r="M851" s="9"/>
      <c r="N851" s="9"/>
      <c r="O851" s="9"/>
      <c r="P851" s="9"/>
      <c r="Q851" s="9"/>
      <c r="R851" s="9"/>
      <c r="S851" s="9"/>
      <c r="T851" s="9"/>
      <c r="U851" s="9"/>
      <c r="V851" s="9"/>
      <c r="W851" s="9"/>
      <c r="X851" s="9"/>
      <c r="Y851" s="9"/>
      <c r="Z851" s="9"/>
      <c r="AA851" s="9"/>
      <c r="AB851" s="9"/>
      <c r="AC851" s="9"/>
      <c r="AD851" s="9"/>
      <c r="AE851" s="9"/>
      <c r="AF851" s="9"/>
      <c r="AG851" s="9"/>
      <c r="AH851" s="9"/>
      <c r="AI851" s="1"/>
      <c r="AJ851" s="1"/>
      <c r="AK851" s="1"/>
    </row>
    <row r="852" spans="1:37" ht="12.75">
      <c r="A852" s="9"/>
      <c r="B852" s="9"/>
      <c r="C852" s="9"/>
      <c r="D852" s="9"/>
      <c r="E852" s="9"/>
      <c r="F852" s="9"/>
      <c r="G852" s="9"/>
      <c r="H852" s="3"/>
      <c r="I852" s="9"/>
      <c r="J852" s="9"/>
      <c r="K852" s="9"/>
      <c r="L852" s="9"/>
      <c r="M852" s="9"/>
      <c r="N852" s="9"/>
      <c r="O852" s="9"/>
      <c r="P852" s="9"/>
      <c r="Q852" s="9"/>
      <c r="R852" s="9"/>
      <c r="S852" s="9"/>
      <c r="T852" s="9"/>
      <c r="U852" s="9"/>
      <c r="V852" s="9"/>
      <c r="W852" s="9"/>
      <c r="X852" s="9"/>
      <c r="Y852" s="9"/>
      <c r="Z852" s="9"/>
      <c r="AA852" s="9"/>
      <c r="AB852" s="9"/>
      <c r="AC852" s="9"/>
      <c r="AD852" s="9"/>
      <c r="AE852" s="9"/>
      <c r="AF852" s="9"/>
      <c r="AG852" s="9"/>
      <c r="AH852" s="9"/>
      <c r="AI852" s="1"/>
      <c r="AJ852" s="1"/>
      <c r="AK852" s="1"/>
    </row>
    <row r="853" spans="1:37" ht="12.75">
      <c r="A853" s="9"/>
      <c r="B853" s="9"/>
      <c r="C853" s="9"/>
      <c r="D853" s="9"/>
      <c r="E853" s="9"/>
      <c r="F853" s="9"/>
      <c r="G853" s="9"/>
      <c r="H853" s="3"/>
      <c r="I853" s="9"/>
      <c r="J853" s="9"/>
      <c r="K853" s="9"/>
      <c r="L853" s="9"/>
      <c r="M853" s="9"/>
      <c r="N853" s="9"/>
      <c r="O853" s="9"/>
      <c r="P853" s="9"/>
      <c r="Q853" s="9"/>
      <c r="R853" s="9"/>
      <c r="S853" s="9"/>
      <c r="T853" s="9"/>
      <c r="U853" s="9"/>
      <c r="V853" s="9"/>
      <c r="W853" s="9"/>
      <c r="X853" s="9"/>
      <c r="Y853" s="9"/>
      <c r="Z853" s="9"/>
      <c r="AA853" s="9"/>
      <c r="AB853" s="9"/>
      <c r="AC853" s="9"/>
      <c r="AD853" s="9"/>
      <c r="AE853" s="9"/>
      <c r="AF853" s="9"/>
      <c r="AG853" s="9"/>
      <c r="AH853" s="9"/>
      <c r="AI853" s="1"/>
      <c r="AJ853" s="1"/>
      <c r="AK853" s="1"/>
    </row>
    <row r="854" spans="1:37" ht="12.75">
      <c r="A854" s="9"/>
      <c r="B854" s="9"/>
      <c r="C854" s="9"/>
      <c r="D854" s="9"/>
      <c r="E854" s="9"/>
      <c r="F854" s="9"/>
      <c r="G854" s="9"/>
      <c r="H854" s="3"/>
      <c r="I854" s="9"/>
      <c r="J854" s="9"/>
      <c r="K854" s="9"/>
      <c r="L854" s="9"/>
      <c r="M854" s="9"/>
      <c r="N854" s="9"/>
      <c r="O854" s="9"/>
      <c r="P854" s="9"/>
      <c r="Q854" s="9"/>
      <c r="R854" s="9"/>
      <c r="S854" s="9"/>
      <c r="T854" s="9"/>
      <c r="U854" s="9"/>
      <c r="V854" s="9"/>
      <c r="W854" s="9"/>
      <c r="X854" s="9"/>
      <c r="Y854" s="9"/>
      <c r="Z854" s="9"/>
      <c r="AA854" s="9"/>
      <c r="AB854" s="9"/>
      <c r="AC854" s="9"/>
      <c r="AD854" s="9"/>
      <c r="AE854" s="9"/>
      <c r="AF854" s="9"/>
      <c r="AG854" s="9"/>
      <c r="AH854" s="9"/>
      <c r="AI854" s="1"/>
      <c r="AJ854" s="1"/>
      <c r="AK854" s="1"/>
    </row>
    <row r="855" spans="1:37" ht="12.75">
      <c r="A855" s="9"/>
      <c r="B855" s="9"/>
      <c r="C855" s="9"/>
      <c r="D855" s="9"/>
      <c r="E855" s="9"/>
      <c r="F855" s="9"/>
      <c r="G855" s="9"/>
      <c r="H855" s="3"/>
      <c r="I855" s="9"/>
      <c r="J855" s="9"/>
      <c r="K855" s="9"/>
      <c r="L855" s="9"/>
      <c r="M855" s="9"/>
      <c r="N855" s="9"/>
      <c r="O855" s="9"/>
      <c r="P855" s="9"/>
      <c r="Q855" s="9"/>
      <c r="R855" s="9"/>
      <c r="S855" s="9"/>
      <c r="T855" s="9"/>
      <c r="U855" s="9"/>
      <c r="V855" s="9"/>
      <c r="W855" s="9"/>
      <c r="X855" s="9"/>
      <c r="Y855" s="9"/>
      <c r="Z855" s="9"/>
      <c r="AA855" s="9"/>
      <c r="AB855" s="9"/>
      <c r="AC855" s="9"/>
      <c r="AD855" s="9"/>
      <c r="AE855" s="9"/>
      <c r="AF855" s="9"/>
      <c r="AG855" s="9"/>
      <c r="AH855" s="9"/>
      <c r="AI855" s="1"/>
      <c r="AJ855" s="1"/>
      <c r="AK855" s="1"/>
    </row>
    <row r="856" spans="1:37" ht="12.75">
      <c r="A856" s="9"/>
      <c r="B856" s="9"/>
      <c r="C856" s="9"/>
      <c r="D856" s="9"/>
      <c r="E856" s="9"/>
      <c r="F856" s="9"/>
      <c r="G856" s="9"/>
      <c r="H856" s="3"/>
      <c r="I856" s="9"/>
      <c r="J856" s="9"/>
      <c r="K856" s="9"/>
      <c r="L856" s="9"/>
      <c r="M856" s="9"/>
      <c r="N856" s="9"/>
      <c r="O856" s="9"/>
      <c r="P856" s="9"/>
      <c r="Q856" s="9"/>
      <c r="R856" s="9"/>
      <c r="S856" s="9"/>
      <c r="T856" s="9"/>
      <c r="U856" s="9"/>
      <c r="V856" s="9"/>
      <c r="W856" s="9"/>
      <c r="X856" s="9"/>
      <c r="Y856" s="9"/>
      <c r="Z856" s="9"/>
      <c r="AA856" s="9"/>
      <c r="AB856" s="9"/>
      <c r="AC856" s="9"/>
      <c r="AD856" s="9"/>
      <c r="AE856" s="9"/>
      <c r="AF856" s="9"/>
      <c r="AG856" s="9"/>
      <c r="AH856" s="9"/>
      <c r="AI856" s="1"/>
      <c r="AJ856" s="1"/>
      <c r="AK856" s="1"/>
    </row>
    <row r="857" spans="1:37" ht="12.75">
      <c r="A857" s="9"/>
      <c r="B857" s="9"/>
      <c r="C857" s="9"/>
      <c r="D857" s="9"/>
      <c r="E857" s="9"/>
      <c r="F857" s="9"/>
      <c r="G857" s="9"/>
      <c r="H857" s="3"/>
      <c r="I857" s="9"/>
      <c r="J857" s="9"/>
      <c r="K857" s="9"/>
      <c r="L857" s="9"/>
      <c r="M857" s="9"/>
      <c r="N857" s="9"/>
      <c r="O857" s="9"/>
      <c r="P857" s="9"/>
      <c r="Q857" s="9"/>
      <c r="R857" s="9"/>
      <c r="S857" s="9"/>
      <c r="T857" s="9"/>
      <c r="U857" s="9"/>
      <c r="V857" s="9"/>
      <c r="W857" s="9"/>
      <c r="X857" s="9"/>
      <c r="Y857" s="9"/>
      <c r="Z857" s="9"/>
      <c r="AA857" s="9"/>
      <c r="AB857" s="9"/>
      <c r="AC857" s="9"/>
      <c r="AD857" s="9"/>
      <c r="AE857" s="9"/>
      <c r="AF857" s="9"/>
      <c r="AG857" s="9"/>
      <c r="AH857" s="9"/>
      <c r="AI857" s="1"/>
      <c r="AJ857" s="1"/>
      <c r="AK857" s="1"/>
    </row>
    <row r="858" spans="1:37" ht="12.75">
      <c r="A858" s="9"/>
      <c r="B858" s="9"/>
      <c r="C858" s="9"/>
      <c r="D858" s="9"/>
      <c r="E858" s="9"/>
      <c r="F858" s="9"/>
      <c r="G858" s="9"/>
      <c r="H858" s="3"/>
      <c r="I858" s="9"/>
      <c r="J858" s="9"/>
      <c r="K858" s="9"/>
      <c r="L858" s="9"/>
      <c r="M858" s="9"/>
      <c r="N858" s="9"/>
      <c r="O858" s="9"/>
      <c r="P858" s="9"/>
      <c r="Q858" s="9"/>
      <c r="R858" s="9"/>
      <c r="S858" s="9"/>
      <c r="T858" s="9"/>
      <c r="U858" s="9"/>
      <c r="V858" s="9"/>
      <c r="W858" s="9"/>
      <c r="X858" s="9"/>
      <c r="Y858" s="9"/>
      <c r="Z858" s="9"/>
      <c r="AA858" s="9"/>
      <c r="AB858" s="9"/>
      <c r="AC858" s="9"/>
      <c r="AD858" s="9"/>
      <c r="AE858" s="9"/>
      <c r="AF858" s="9"/>
      <c r="AG858" s="9"/>
      <c r="AH858" s="9"/>
      <c r="AI858" s="1"/>
      <c r="AJ858" s="1"/>
      <c r="AK858" s="1"/>
    </row>
    <row r="859" spans="1:37" ht="12.75">
      <c r="A859" s="9"/>
      <c r="B859" s="9"/>
      <c r="C859" s="9"/>
      <c r="D859" s="9"/>
      <c r="E859" s="9"/>
      <c r="F859" s="9"/>
      <c r="G859" s="9"/>
      <c r="H859" s="3"/>
      <c r="I859" s="9"/>
      <c r="J859" s="9"/>
      <c r="K859" s="9"/>
      <c r="L859" s="9"/>
      <c r="M859" s="9"/>
      <c r="N859" s="9"/>
      <c r="O859" s="9"/>
      <c r="P859" s="9"/>
      <c r="Q859" s="9"/>
      <c r="R859" s="9"/>
      <c r="S859" s="9"/>
      <c r="T859" s="9"/>
      <c r="U859" s="9"/>
      <c r="V859" s="9"/>
      <c r="W859" s="9"/>
      <c r="X859" s="9"/>
      <c r="Y859" s="9"/>
      <c r="Z859" s="9"/>
      <c r="AA859" s="9"/>
      <c r="AB859" s="9"/>
      <c r="AC859" s="9"/>
      <c r="AD859" s="9"/>
      <c r="AE859" s="9"/>
      <c r="AF859" s="9"/>
      <c r="AG859" s="9"/>
      <c r="AH859" s="9"/>
      <c r="AI859" s="1"/>
      <c r="AJ859" s="1"/>
      <c r="AK859" s="1"/>
    </row>
    <row r="860" spans="1:37" ht="12.75">
      <c r="A860" s="9"/>
      <c r="B860" s="9"/>
      <c r="C860" s="9"/>
      <c r="D860" s="9"/>
      <c r="E860" s="9"/>
      <c r="F860" s="9"/>
      <c r="G860" s="9"/>
      <c r="H860" s="3"/>
      <c r="I860" s="9"/>
      <c r="J860" s="9"/>
      <c r="K860" s="9"/>
      <c r="L860" s="9"/>
      <c r="M860" s="9"/>
      <c r="N860" s="9"/>
      <c r="O860" s="9"/>
      <c r="P860" s="9"/>
      <c r="Q860" s="9"/>
      <c r="R860" s="9"/>
      <c r="S860" s="9"/>
      <c r="T860" s="9"/>
      <c r="U860" s="9"/>
      <c r="V860" s="9"/>
      <c r="W860" s="9"/>
      <c r="X860" s="9"/>
      <c r="Y860" s="9"/>
      <c r="Z860" s="9"/>
      <c r="AA860" s="9"/>
      <c r="AB860" s="9"/>
      <c r="AC860" s="9"/>
      <c r="AD860" s="9"/>
      <c r="AE860" s="9"/>
      <c r="AF860" s="9"/>
      <c r="AG860" s="9"/>
      <c r="AH860" s="9"/>
      <c r="AI860" s="1"/>
      <c r="AJ860" s="1"/>
      <c r="AK860" s="1"/>
    </row>
    <row r="861" spans="1:37" ht="12.75">
      <c r="A861" s="9"/>
      <c r="B861" s="9"/>
      <c r="C861" s="9"/>
      <c r="D861" s="9"/>
      <c r="E861" s="9"/>
      <c r="F861" s="9"/>
      <c r="G861" s="9"/>
      <c r="H861" s="3"/>
      <c r="I861" s="9"/>
      <c r="J861" s="9"/>
      <c r="K861" s="9"/>
      <c r="L861" s="9"/>
      <c r="M861" s="9"/>
      <c r="N861" s="9"/>
      <c r="O861" s="9"/>
      <c r="P861" s="9"/>
      <c r="Q861" s="9"/>
      <c r="R861" s="9"/>
      <c r="S861" s="9"/>
      <c r="T861" s="9"/>
      <c r="U861" s="9"/>
      <c r="V861" s="9"/>
      <c r="W861" s="9"/>
      <c r="X861" s="9"/>
      <c r="Y861" s="9"/>
      <c r="Z861" s="9"/>
      <c r="AA861" s="9"/>
      <c r="AB861" s="9"/>
      <c r="AC861" s="9"/>
      <c r="AD861" s="9"/>
      <c r="AE861" s="9"/>
      <c r="AF861" s="9"/>
      <c r="AG861" s="9"/>
      <c r="AH861" s="9"/>
      <c r="AI861" s="1"/>
      <c r="AJ861" s="1"/>
      <c r="AK861" s="1"/>
    </row>
    <row r="862" spans="1:37" ht="12.75">
      <c r="A862" s="9"/>
      <c r="B862" s="9"/>
      <c r="C862" s="9"/>
      <c r="D862" s="9"/>
      <c r="E862" s="9"/>
      <c r="F862" s="9"/>
      <c r="G862" s="9"/>
      <c r="H862" s="3"/>
      <c r="I862" s="9"/>
      <c r="J862" s="9"/>
      <c r="K862" s="9"/>
      <c r="L862" s="9"/>
      <c r="M862" s="9"/>
      <c r="N862" s="9"/>
      <c r="O862" s="9"/>
      <c r="P862" s="9"/>
      <c r="Q862" s="9"/>
      <c r="R862" s="9"/>
      <c r="S862" s="9"/>
      <c r="T862" s="9"/>
      <c r="U862" s="9"/>
      <c r="V862" s="9"/>
      <c r="W862" s="9"/>
      <c r="X862" s="9"/>
      <c r="Y862" s="9"/>
      <c r="Z862" s="9"/>
      <c r="AA862" s="9"/>
      <c r="AB862" s="9"/>
      <c r="AC862" s="9"/>
      <c r="AD862" s="9"/>
      <c r="AE862" s="9"/>
      <c r="AF862" s="9"/>
      <c r="AG862" s="9"/>
      <c r="AH862" s="9"/>
      <c r="AI862" s="1"/>
      <c r="AJ862" s="1"/>
      <c r="AK862" s="1"/>
    </row>
    <row r="863" spans="1:37" ht="12.75">
      <c r="A863" s="9"/>
      <c r="B863" s="9"/>
      <c r="C863" s="9"/>
      <c r="D863" s="9"/>
      <c r="E863" s="9"/>
      <c r="F863" s="9"/>
      <c r="G863" s="9"/>
      <c r="H863" s="3"/>
      <c r="I863" s="9"/>
      <c r="J863" s="9"/>
      <c r="K863" s="9"/>
      <c r="L863" s="9"/>
      <c r="M863" s="9"/>
      <c r="N863" s="9"/>
      <c r="O863" s="9"/>
      <c r="P863" s="9"/>
      <c r="Q863" s="9"/>
      <c r="R863" s="9"/>
      <c r="S863" s="9"/>
      <c r="T863" s="9"/>
      <c r="U863" s="9"/>
      <c r="V863" s="9"/>
      <c r="W863" s="9"/>
      <c r="X863" s="9"/>
      <c r="Y863" s="9"/>
      <c r="Z863" s="9"/>
      <c r="AA863" s="9"/>
      <c r="AB863" s="9"/>
      <c r="AC863" s="9"/>
      <c r="AD863" s="9"/>
      <c r="AE863" s="9"/>
      <c r="AF863" s="9"/>
      <c r="AG863" s="9"/>
      <c r="AH863" s="9"/>
      <c r="AI863" s="1"/>
      <c r="AJ863" s="1"/>
      <c r="AK863" s="1"/>
    </row>
    <row r="864" spans="1:37" ht="12.75">
      <c r="A864" s="9"/>
      <c r="B864" s="9"/>
      <c r="C864" s="9"/>
      <c r="D864" s="9"/>
      <c r="E864" s="9"/>
      <c r="F864" s="9"/>
      <c r="G864" s="9"/>
      <c r="H864" s="3"/>
      <c r="I864" s="9"/>
      <c r="J864" s="9"/>
      <c r="K864" s="9"/>
      <c r="L864" s="9"/>
      <c r="M864" s="9"/>
      <c r="N864" s="9"/>
      <c r="O864" s="9"/>
      <c r="P864" s="9"/>
      <c r="Q864" s="9"/>
      <c r="R864" s="9"/>
      <c r="S864" s="9"/>
      <c r="T864" s="9"/>
      <c r="U864" s="9"/>
      <c r="V864" s="9"/>
      <c r="W864" s="9"/>
      <c r="X864" s="9"/>
      <c r="Y864" s="9"/>
      <c r="Z864" s="9"/>
      <c r="AA864" s="9"/>
      <c r="AB864" s="9"/>
      <c r="AC864" s="9"/>
      <c r="AD864" s="9"/>
      <c r="AE864" s="9"/>
      <c r="AF864" s="9"/>
      <c r="AG864" s="9"/>
      <c r="AH864" s="9"/>
      <c r="AI864" s="1"/>
      <c r="AJ864" s="1"/>
      <c r="AK864" s="1"/>
    </row>
    <row r="865" spans="1:37" ht="12.75">
      <c r="A865" s="9"/>
      <c r="B865" s="9"/>
      <c r="C865" s="9"/>
      <c r="D865" s="9"/>
      <c r="E865" s="9"/>
      <c r="F865" s="9"/>
      <c r="G865" s="9"/>
      <c r="H865" s="3"/>
      <c r="I865" s="9"/>
      <c r="J865" s="9"/>
      <c r="K865" s="9"/>
      <c r="L865" s="9"/>
      <c r="M865" s="9"/>
      <c r="N865" s="9"/>
      <c r="O865" s="9"/>
      <c r="P865" s="9"/>
      <c r="Q865" s="9"/>
      <c r="R865" s="9"/>
      <c r="S865" s="9"/>
      <c r="T865" s="9"/>
      <c r="U865" s="9"/>
      <c r="V865" s="9"/>
      <c r="W865" s="9"/>
      <c r="X865" s="9"/>
      <c r="Y865" s="9"/>
      <c r="Z865" s="9"/>
      <c r="AA865" s="9"/>
      <c r="AB865" s="9"/>
      <c r="AC865" s="9"/>
      <c r="AD865" s="9"/>
      <c r="AE865" s="9"/>
      <c r="AF865" s="9"/>
      <c r="AG865" s="9"/>
      <c r="AH865" s="9"/>
      <c r="AI865" s="1"/>
      <c r="AJ865" s="1"/>
      <c r="AK865" s="1"/>
    </row>
    <row r="866" spans="1:37" ht="12.75">
      <c r="A866" s="9"/>
      <c r="B866" s="9"/>
      <c r="C866" s="9"/>
      <c r="D866" s="9"/>
      <c r="E866" s="9"/>
      <c r="F866" s="9"/>
      <c r="G866" s="9"/>
      <c r="H866" s="3"/>
      <c r="I866" s="9"/>
      <c r="J866" s="9"/>
      <c r="K866" s="9"/>
      <c r="L866" s="9"/>
      <c r="M866" s="9"/>
      <c r="N866" s="9"/>
      <c r="O866" s="9"/>
      <c r="P866" s="9"/>
      <c r="Q866" s="9"/>
      <c r="R866" s="9"/>
      <c r="S866" s="9"/>
      <c r="T866" s="9"/>
      <c r="U866" s="9"/>
      <c r="V866" s="9"/>
      <c r="W866" s="9"/>
      <c r="X866" s="9"/>
      <c r="Y866" s="9"/>
      <c r="Z866" s="9"/>
      <c r="AA866" s="9"/>
      <c r="AB866" s="9"/>
      <c r="AC866" s="9"/>
      <c r="AD866" s="9"/>
      <c r="AE866" s="9"/>
      <c r="AF866" s="9"/>
      <c r="AG866" s="9"/>
      <c r="AH866" s="9"/>
      <c r="AI866" s="1"/>
      <c r="AJ866" s="1"/>
      <c r="AK866" s="1"/>
    </row>
    <row r="867" spans="1:37" ht="12.75">
      <c r="A867" s="9"/>
      <c r="B867" s="9"/>
      <c r="C867" s="9"/>
      <c r="D867" s="9"/>
      <c r="E867" s="9"/>
      <c r="F867" s="9"/>
      <c r="G867" s="9"/>
      <c r="H867" s="3"/>
      <c r="I867" s="9"/>
      <c r="J867" s="9"/>
      <c r="K867" s="9"/>
      <c r="L867" s="9"/>
      <c r="M867" s="9"/>
      <c r="N867" s="9"/>
      <c r="O867" s="9"/>
      <c r="P867" s="9"/>
      <c r="Q867" s="9"/>
      <c r="R867" s="9"/>
      <c r="S867" s="9"/>
      <c r="T867" s="9"/>
      <c r="U867" s="9"/>
      <c r="V867" s="9"/>
      <c r="W867" s="9"/>
      <c r="X867" s="9"/>
      <c r="Y867" s="9"/>
      <c r="Z867" s="9"/>
      <c r="AA867" s="9"/>
      <c r="AB867" s="9"/>
      <c r="AC867" s="9"/>
      <c r="AD867" s="9"/>
      <c r="AE867" s="9"/>
      <c r="AF867" s="9"/>
      <c r="AG867" s="9"/>
      <c r="AH867" s="9"/>
      <c r="AI867" s="1"/>
      <c r="AJ867" s="1"/>
      <c r="AK867" s="1"/>
    </row>
    <row r="868" spans="1:37" ht="12.75">
      <c r="A868" s="9"/>
      <c r="B868" s="9"/>
      <c r="C868" s="9"/>
      <c r="D868" s="9"/>
      <c r="E868" s="9"/>
      <c r="F868" s="9"/>
      <c r="G868" s="9"/>
      <c r="H868" s="3"/>
      <c r="I868" s="9"/>
      <c r="J868" s="9"/>
      <c r="K868" s="9"/>
      <c r="L868" s="9"/>
      <c r="M868" s="9"/>
      <c r="N868" s="9"/>
      <c r="O868" s="9"/>
      <c r="P868" s="9"/>
      <c r="Q868" s="9"/>
      <c r="R868" s="9"/>
      <c r="S868" s="9"/>
      <c r="T868" s="9"/>
      <c r="U868" s="9"/>
      <c r="V868" s="9"/>
      <c r="W868" s="9"/>
      <c r="X868" s="9"/>
      <c r="Y868" s="9"/>
      <c r="Z868" s="9"/>
      <c r="AA868" s="9"/>
      <c r="AB868" s="9"/>
      <c r="AC868" s="9"/>
      <c r="AD868" s="9"/>
      <c r="AE868" s="9"/>
      <c r="AF868" s="9"/>
      <c r="AG868" s="9"/>
      <c r="AH868" s="9"/>
      <c r="AI868" s="1"/>
      <c r="AJ868" s="1"/>
      <c r="AK868" s="1"/>
    </row>
    <row r="869" spans="1:37" ht="12.75">
      <c r="A869" s="9"/>
      <c r="B869" s="9"/>
      <c r="C869" s="9"/>
      <c r="D869" s="9"/>
      <c r="E869" s="9"/>
      <c r="F869" s="9"/>
      <c r="G869" s="9"/>
      <c r="H869" s="3"/>
      <c r="I869" s="9"/>
      <c r="J869" s="9"/>
      <c r="K869" s="9"/>
      <c r="L869" s="9"/>
      <c r="M869" s="9"/>
      <c r="N869" s="9"/>
      <c r="O869" s="9"/>
      <c r="P869" s="9"/>
      <c r="Q869" s="9"/>
      <c r="R869" s="9"/>
      <c r="S869" s="9"/>
      <c r="T869" s="9"/>
      <c r="U869" s="9"/>
      <c r="V869" s="9"/>
      <c r="W869" s="9"/>
      <c r="X869" s="9"/>
      <c r="Y869" s="9"/>
      <c r="Z869" s="9"/>
      <c r="AA869" s="9"/>
      <c r="AB869" s="9"/>
      <c r="AC869" s="9"/>
      <c r="AD869" s="9"/>
      <c r="AE869" s="9"/>
      <c r="AF869" s="9"/>
      <c r="AG869" s="9"/>
      <c r="AH869" s="9"/>
      <c r="AI869" s="1"/>
      <c r="AJ869" s="1"/>
      <c r="AK869" s="1"/>
    </row>
    <row r="870" spans="1:37" ht="12.75">
      <c r="A870" s="9"/>
      <c r="B870" s="9"/>
      <c r="C870" s="9"/>
      <c r="D870" s="9"/>
      <c r="E870" s="9"/>
      <c r="F870" s="9"/>
      <c r="G870" s="9"/>
      <c r="H870" s="3"/>
      <c r="I870" s="9"/>
      <c r="J870" s="9"/>
      <c r="K870" s="9"/>
      <c r="L870" s="9"/>
      <c r="M870" s="9"/>
      <c r="N870" s="9"/>
      <c r="O870" s="9"/>
      <c r="P870" s="9"/>
      <c r="Q870" s="9"/>
      <c r="R870" s="9"/>
      <c r="S870" s="9"/>
      <c r="T870" s="9"/>
      <c r="U870" s="9"/>
      <c r="V870" s="9"/>
      <c r="W870" s="9"/>
      <c r="X870" s="9"/>
      <c r="Y870" s="9"/>
      <c r="Z870" s="9"/>
      <c r="AA870" s="9"/>
      <c r="AB870" s="9"/>
      <c r="AC870" s="9"/>
      <c r="AD870" s="9"/>
      <c r="AE870" s="9"/>
      <c r="AF870" s="9"/>
      <c r="AG870" s="9"/>
      <c r="AH870" s="9"/>
      <c r="AI870" s="1"/>
      <c r="AJ870" s="1"/>
      <c r="AK870" s="1"/>
    </row>
    <row r="871" spans="1:37" ht="12.75">
      <c r="A871" s="9"/>
      <c r="B871" s="9"/>
      <c r="C871" s="9"/>
      <c r="D871" s="9"/>
      <c r="E871" s="9"/>
      <c r="F871" s="9"/>
      <c r="G871" s="9"/>
      <c r="H871" s="3"/>
      <c r="I871" s="9"/>
      <c r="J871" s="9"/>
      <c r="K871" s="9"/>
      <c r="L871" s="9"/>
      <c r="M871" s="9"/>
      <c r="N871" s="9"/>
      <c r="O871" s="9"/>
      <c r="P871" s="9"/>
      <c r="Q871" s="9"/>
      <c r="R871" s="9"/>
      <c r="S871" s="9"/>
      <c r="T871" s="9"/>
      <c r="U871" s="9"/>
      <c r="V871" s="9"/>
      <c r="W871" s="9"/>
      <c r="X871" s="9"/>
      <c r="Y871" s="9"/>
      <c r="Z871" s="9"/>
      <c r="AA871" s="9"/>
      <c r="AB871" s="9"/>
      <c r="AC871" s="9"/>
      <c r="AD871" s="9"/>
      <c r="AE871" s="9"/>
      <c r="AF871" s="9"/>
      <c r="AG871" s="9"/>
      <c r="AH871" s="9"/>
      <c r="AI871" s="1"/>
      <c r="AJ871" s="1"/>
      <c r="AK871" s="1"/>
    </row>
    <row r="872" spans="1:37" ht="12.75">
      <c r="A872" s="9"/>
      <c r="B872" s="9"/>
      <c r="C872" s="9"/>
      <c r="D872" s="9"/>
      <c r="E872" s="9"/>
      <c r="F872" s="9"/>
      <c r="G872" s="9"/>
      <c r="H872" s="3"/>
      <c r="I872" s="9"/>
      <c r="J872" s="9"/>
      <c r="K872" s="9"/>
      <c r="L872" s="9"/>
      <c r="M872" s="9"/>
      <c r="N872" s="9"/>
      <c r="O872" s="9"/>
      <c r="P872" s="9"/>
      <c r="Q872" s="9"/>
      <c r="R872" s="9"/>
      <c r="S872" s="9"/>
      <c r="T872" s="9"/>
      <c r="U872" s="9"/>
      <c r="V872" s="9"/>
      <c r="W872" s="9"/>
      <c r="X872" s="9"/>
      <c r="Y872" s="9"/>
      <c r="Z872" s="9"/>
      <c r="AA872" s="9"/>
      <c r="AB872" s="9"/>
      <c r="AC872" s="9"/>
      <c r="AD872" s="9"/>
      <c r="AE872" s="9"/>
      <c r="AF872" s="9"/>
      <c r="AG872" s="9"/>
      <c r="AH872" s="9"/>
      <c r="AI872" s="1"/>
      <c r="AJ872" s="1"/>
      <c r="AK872" s="1"/>
    </row>
    <row r="873" spans="1:37" ht="12.75">
      <c r="A873" s="9"/>
      <c r="B873" s="9"/>
      <c r="C873" s="9"/>
      <c r="D873" s="9"/>
      <c r="E873" s="9"/>
      <c r="F873" s="9"/>
      <c r="G873" s="9"/>
      <c r="H873" s="3"/>
      <c r="I873" s="9"/>
      <c r="J873" s="9"/>
      <c r="K873" s="9"/>
      <c r="L873" s="9"/>
      <c r="M873" s="9"/>
      <c r="N873" s="9"/>
      <c r="O873" s="9"/>
      <c r="P873" s="9"/>
      <c r="Q873" s="9"/>
      <c r="R873" s="9"/>
      <c r="S873" s="9"/>
      <c r="T873" s="9"/>
      <c r="U873" s="9"/>
      <c r="V873" s="9"/>
      <c r="W873" s="9"/>
      <c r="X873" s="9"/>
      <c r="Y873" s="9"/>
      <c r="Z873" s="9"/>
      <c r="AA873" s="9"/>
      <c r="AB873" s="9"/>
      <c r="AC873" s="9"/>
      <c r="AD873" s="9"/>
      <c r="AE873" s="9"/>
      <c r="AF873" s="9"/>
      <c r="AG873" s="9"/>
      <c r="AH873" s="9"/>
      <c r="AI873" s="1"/>
      <c r="AJ873" s="1"/>
      <c r="AK873" s="1"/>
    </row>
    <row r="874" spans="1:37" ht="12.75">
      <c r="A874" s="9"/>
      <c r="B874" s="9"/>
      <c r="C874" s="9"/>
      <c r="D874" s="9"/>
      <c r="E874" s="9"/>
      <c r="F874" s="9"/>
      <c r="G874" s="9"/>
      <c r="H874" s="3"/>
      <c r="I874" s="9"/>
      <c r="J874" s="9"/>
      <c r="K874" s="9"/>
      <c r="L874" s="9"/>
      <c r="M874" s="9"/>
      <c r="N874" s="9"/>
      <c r="O874" s="9"/>
      <c r="P874" s="9"/>
      <c r="Q874" s="9"/>
      <c r="R874" s="9"/>
      <c r="S874" s="9"/>
      <c r="T874" s="9"/>
      <c r="U874" s="9"/>
      <c r="V874" s="9"/>
      <c r="W874" s="9"/>
      <c r="X874" s="9"/>
      <c r="Y874" s="9"/>
      <c r="Z874" s="9"/>
      <c r="AA874" s="9"/>
      <c r="AB874" s="9"/>
      <c r="AC874" s="9"/>
      <c r="AD874" s="9"/>
      <c r="AE874" s="9"/>
      <c r="AF874" s="9"/>
      <c r="AG874" s="9"/>
      <c r="AH874" s="9"/>
      <c r="AI874" s="1"/>
      <c r="AJ874" s="1"/>
      <c r="AK874" s="1"/>
    </row>
    <row r="875" spans="1:37" ht="12.75">
      <c r="A875" s="9"/>
      <c r="B875" s="9"/>
      <c r="C875" s="9"/>
      <c r="D875" s="9"/>
      <c r="E875" s="9"/>
      <c r="F875" s="9"/>
      <c r="G875" s="9"/>
      <c r="H875" s="3"/>
      <c r="I875" s="9"/>
      <c r="J875" s="9"/>
      <c r="K875" s="9"/>
      <c r="L875" s="9"/>
      <c r="M875" s="9"/>
      <c r="N875" s="9"/>
      <c r="O875" s="9"/>
      <c r="P875" s="9"/>
      <c r="Q875" s="9"/>
      <c r="R875" s="9"/>
      <c r="S875" s="9"/>
      <c r="T875" s="9"/>
      <c r="U875" s="9"/>
      <c r="V875" s="9"/>
      <c r="W875" s="9"/>
      <c r="X875" s="9"/>
      <c r="Y875" s="9"/>
      <c r="Z875" s="9"/>
      <c r="AA875" s="9"/>
      <c r="AB875" s="9"/>
      <c r="AC875" s="9"/>
      <c r="AD875" s="9"/>
      <c r="AE875" s="9"/>
      <c r="AF875" s="9"/>
      <c r="AG875" s="9"/>
      <c r="AH875" s="9"/>
      <c r="AI875" s="1"/>
      <c r="AJ875" s="1"/>
      <c r="AK875" s="1"/>
    </row>
    <row r="876" spans="1:37" ht="12.75">
      <c r="A876" s="9"/>
      <c r="B876" s="9"/>
      <c r="C876" s="9"/>
      <c r="D876" s="9"/>
      <c r="E876" s="9"/>
      <c r="F876" s="9"/>
      <c r="G876" s="9"/>
      <c r="H876" s="3"/>
      <c r="I876" s="9"/>
      <c r="J876" s="9"/>
      <c r="K876" s="9"/>
      <c r="L876" s="9"/>
      <c r="M876" s="9"/>
      <c r="N876" s="9"/>
      <c r="O876" s="9"/>
      <c r="P876" s="9"/>
      <c r="Q876" s="9"/>
      <c r="R876" s="9"/>
      <c r="S876" s="9"/>
      <c r="T876" s="9"/>
      <c r="U876" s="9"/>
      <c r="V876" s="9"/>
      <c r="W876" s="9"/>
      <c r="X876" s="9"/>
      <c r="Y876" s="9"/>
      <c r="Z876" s="9"/>
      <c r="AA876" s="9"/>
      <c r="AB876" s="9"/>
      <c r="AC876" s="9"/>
      <c r="AD876" s="9"/>
      <c r="AE876" s="9"/>
      <c r="AF876" s="9"/>
      <c r="AG876" s="9"/>
      <c r="AH876" s="9"/>
      <c r="AI876" s="1"/>
      <c r="AJ876" s="1"/>
      <c r="AK876" s="1"/>
    </row>
    <row r="877" spans="1:37" ht="12.75">
      <c r="A877" s="9"/>
      <c r="B877" s="9"/>
      <c r="C877" s="9"/>
      <c r="D877" s="9"/>
      <c r="E877" s="9"/>
      <c r="F877" s="9"/>
      <c r="G877" s="9"/>
      <c r="H877" s="3"/>
      <c r="I877" s="9"/>
      <c r="J877" s="9"/>
      <c r="K877" s="9"/>
      <c r="L877" s="9"/>
      <c r="M877" s="9"/>
      <c r="N877" s="9"/>
      <c r="O877" s="9"/>
      <c r="P877" s="9"/>
      <c r="Q877" s="9"/>
      <c r="R877" s="9"/>
      <c r="S877" s="9"/>
      <c r="T877" s="9"/>
      <c r="U877" s="9"/>
      <c r="V877" s="9"/>
      <c r="W877" s="9"/>
      <c r="X877" s="9"/>
      <c r="Y877" s="9"/>
      <c r="Z877" s="9"/>
      <c r="AA877" s="9"/>
      <c r="AB877" s="9"/>
      <c r="AC877" s="9"/>
      <c r="AD877" s="9"/>
      <c r="AE877" s="9"/>
      <c r="AF877" s="9"/>
      <c r="AG877" s="9"/>
      <c r="AH877" s="9"/>
      <c r="AI877" s="1"/>
      <c r="AJ877" s="1"/>
      <c r="AK877" s="1"/>
    </row>
    <row r="878" spans="1:37" ht="12.75">
      <c r="A878" s="9"/>
      <c r="B878" s="9"/>
      <c r="C878" s="9"/>
      <c r="D878" s="9"/>
      <c r="E878" s="9"/>
      <c r="F878" s="9"/>
      <c r="G878" s="9"/>
      <c r="H878" s="3"/>
      <c r="I878" s="9"/>
      <c r="J878" s="9"/>
      <c r="K878" s="9"/>
      <c r="L878" s="9"/>
      <c r="M878" s="9"/>
      <c r="N878" s="9"/>
      <c r="O878" s="9"/>
      <c r="P878" s="9"/>
      <c r="Q878" s="9"/>
      <c r="R878" s="9"/>
      <c r="S878" s="9"/>
      <c r="T878" s="9"/>
      <c r="U878" s="9"/>
      <c r="V878" s="9"/>
      <c r="W878" s="9"/>
      <c r="X878" s="9"/>
      <c r="Y878" s="9"/>
      <c r="Z878" s="9"/>
      <c r="AA878" s="9"/>
      <c r="AB878" s="9"/>
      <c r="AC878" s="9"/>
      <c r="AD878" s="9"/>
      <c r="AE878" s="9"/>
      <c r="AF878" s="9"/>
      <c r="AG878" s="9"/>
      <c r="AH878" s="9"/>
      <c r="AI878" s="1"/>
      <c r="AJ878" s="1"/>
      <c r="AK878" s="1"/>
    </row>
    <row r="879" spans="1:37" ht="12.75">
      <c r="A879" s="9"/>
      <c r="B879" s="9"/>
      <c r="C879" s="9"/>
      <c r="D879" s="9"/>
      <c r="E879" s="9"/>
      <c r="F879" s="9"/>
      <c r="G879" s="9"/>
      <c r="H879" s="3"/>
      <c r="I879" s="9"/>
      <c r="J879" s="9"/>
      <c r="K879" s="9"/>
      <c r="L879" s="9"/>
      <c r="M879" s="9"/>
      <c r="N879" s="9"/>
      <c r="O879" s="9"/>
      <c r="P879" s="9"/>
      <c r="Q879" s="9"/>
      <c r="R879" s="9"/>
      <c r="S879" s="9"/>
      <c r="T879" s="9"/>
      <c r="U879" s="9"/>
      <c r="V879" s="9"/>
      <c r="W879" s="9"/>
      <c r="X879" s="9"/>
      <c r="Y879" s="9"/>
      <c r="Z879" s="9"/>
      <c r="AA879" s="9"/>
      <c r="AB879" s="9"/>
      <c r="AC879" s="9"/>
      <c r="AD879" s="9"/>
      <c r="AE879" s="9"/>
      <c r="AF879" s="9"/>
      <c r="AG879" s="9"/>
      <c r="AH879" s="9"/>
      <c r="AI879" s="1"/>
      <c r="AJ879" s="1"/>
      <c r="AK879" s="1"/>
    </row>
    <row r="880" spans="1:37" ht="12.75">
      <c r="A880" s="9"/>
      <c r="B880" s="9"/>
      <c r="C880" s="9"/>
      <c r="D880" s="9"/>
      <c r="E880" s="9"/>
      <c r="F880" s="9"/>
      <c r="G880" s="9"/>
      <c r="H880" s="3"/>
      <c r="I880" s="9"/>
      <c r="J880" s="9"/>
      <c r="K880" s="9"/>
      <c r="L880" s="9"/>
      <c r="M880" s="9"/>
      <c r="N880" s="9"/>
      <c r="O880" s="9"/>
      <c r="P880" s="9"/>
      <c r="Q880" s="9"/>
      <c r="R880" s="9"/>
      <c r="S880" s="9"/>
      <c r="T880" s="9"/>
      <c r="U880" s="9"/>
      <c r="V880" s="9"/>
      <c r="W880" s="9"/>
      <c r="X880" s="9"/>
      <c r="Y880" s="9"/>
      <c r="Z880" s="9"/>
      <c r="AA880" s="9"/>
      <c r="AB880" s="9"/>
      <c r="AC880" s="9"/>
      <c r="AD880" s="9"/>
      <c r="AE880" s="9"/>
      <c r="AF880" s="9"/>
      <c r="AG880" s="9"/>
      <c r="AH880" s="9"/>
      <c r="AI880" s="1"/>
      <c r="AJ880" s="1"/>
      <c r="AK880" s="1"/>
    </row>
    <row r="881" spans="1:37" ht="12.75">
      <c r="A881" s="9"/>
      <c r="B881" s="9"/>
      <c r="C881" s="9"/>
      <c r="D881" s="9"/>
      <c r="E881" s="9"/>
      <c r="F881" s="9"/>
      <c r="G881" s="9"/>
      <c r="H881" s="3"/>
      <c r="I881" s="9"/>
      <c r="J881" s="9"/>
      <c r="K881" s="9"/>
      <c r="L881" s="9"/>
      <c r="M881" s="9"/>
      <c r="N881" s="9"/>
      <c r="O881" s="9"/>
      <c r="P881" s="9"/>
      <c r="Q881" s="9"/>
      <c r="R881" s="9"/>
      <c r="S881" s="9"/>
      <c r="T881" s="9"/>
      <c r="U881" s="9"/>
      <c r="V881" s="9"/>
      <c r="W881" s="9"/>
      <c r="X881" s="9"/>
      <c r="Y881" s="9"/>
      <c r="Z881" s="9"/>
      <c r="AA881" s="9"/>
      <c r="AB881" s="9"/>
      <c r="AC881" s="9"/>
      <c r="AD881" s="9"/>
      <c r="AE881" s="9"/>
      <c r="AF881" s="9"/>
      <c r="AG881" s="9"/>
      <c r="AH881" s="9"/>
      <c r="AI881" s="1"/>
      <c r="AJ881" s="1"/>
      <c r="AK881" s="1"/>
    </row>
    <row r="882" spans="1:37" ht="12.75">
      <c r="A882" s="9"/>
      <c r="B882" s="9"/>
      <c r="C882" s="9"/>
      <c r="D882" s="9"/>
      <c r="E882" s="9"/>
      <c r="F882" s="9"/>
      <c r="G882" s="9"/>
      <c r="H882" s="3"/>
      <c r="I882" s="9"/>
      <c r="J882" s="9"/>
      <c r="K882" s="9"/>
      <c r="L882" s="9"/>
      <c r="M882" s="9"/>
      <c r="N882" s="9"/>
      <c r="O882" s="9"/>
      <c r="P882" s="9"/>
      <c r="Q882" s="9"/>
      <c r="R882" s="9"/>
      <c r="S882" s="9"/>
      <c r="T882" s="9"/>
      <c r="U882" s="9"/>
      <c r="V882" s="9"/>
      <c r="W882" s="9"/>
      <c r="X882" s="9"/>
      <c r="Y882" s="9"/>
      <c r="Z882" s="9"/>
      <c r="AA882" s="9"/>
      <c r="AB882" s="9"/>
      <c r="AC882" s="9"/>
      <c r="AD882" s="9"/>
      <c r="AE882" s="9"/>
      <c r="AF882" s="9"/>
      <c r="AG882" s="9"/>
      <c r="AH882" s="9"/>
      <c r="AI882" s="1"/>
      <c r="AJ882" s="1"/>
      <c r="AK882" s="1"/>
    </row>
    <row r="883" spans="1:37" ht="12.75">
      <c r="A883" s="9"/>
      <c r="B883" s="9"/>
      <c r="C883" s="9"/>
      <c r="D883" s="9"/>
      <c r="E883" s="9"/>
      <c r="F883" s="9"/>
      <c r="G883" s="9"/>
      <c r="H883" s="3"/>
      <c r="I883" s="9"/>
      <c r="J883" s="9"/>
      <c r="K883" s="9"/>
      <c r="L883" s="9"/>
      <c r="M883" s="9"/>
      <c r="N883" s="9"/>
      <c r="O883" s="9"/>
      <c r="P883" s="9"/>
      <c r="Q883" s="9"/>
      <c r="R883" s="9"/>
      <c r="S883" s="9"/>
      <c r="T883" s="9"/>
      <c r="U883" s="9"/>
      <c r="V883" s="9"/>
      <c r="W883" s="9"/>
      <c r="X883" s="9"/>
      <c r="Y883" s="9"/>
      <c r="Z883" s="9"/>
      <c r="AA883" s="9"/>
      <c r="AB883" s="9"/>
      <c r="AC883" s="9"/>
      <c r="AD883" s="9"/>
      <c r="AE883" s="9"/>
      <c r="AF883" s="9"/>
      <c r="AG883" s="9"/>
      <c r="AH883" s="9"/>
      <c r="AI883" s="1"/>
      <c r="AJ883" s="1"/>
      <c r="AK883" s="1"/>
    </row>
    <row r="884" spans="1:37" ht="12.75">
      <c r="A884" s="9"/>
      <c r="B884" s="9"/>
      <c r="C884" s="9"/>
      <c r="D884" s="9"/>
      <c r="E884" s="9"/>
      <c r="F884" s="9"/>
      <c r="G884" s="9"/>
      <c r="H884" s="3"/>
      <c r="I884" s="9"/>
      <c r="J884" s="9"/>
      <c r="K884" s="9"/>
      <c r="L884" s="9"/>
      <c r="M884" s="9"/>
      <c r="N884" s="9"/>
      <c r="O884" s="9"/>
      <c r="P884" s="9"/>
      <c r="Q884" s="9"/>
      <c r="R884" s="9"/>
      <c r="S884" s="9"/>
      <c r="T884" s="9"/>
      <c r="U884" s="9"/>
      <c r="V884" s="9"/>
      <c r="W884" s="9"/>
      <c r="X884" s="9"/>
      <c r="Y884" s="9"/>
      <c r="Z884" s="9"/>
      <c r="AA884" s="9"/>
      <c r="AB884" s="9"/>
      <c r="AC884" s="9"/>
      <c r="AD884" s="9"/>
      <c r="AE884" s="9"/>
      <c r="AF884" s="9"/>
      <c r="AG884" s="9"/>
      <c r="AH884" s="9"/>
      <c r="AI884" s="1"/>
      <c r="AJ884" s="1"/>
      <c r="AK884" s="1"/>
    </row>
    <row r="885" spans="1:37" ht="12.75">
      <c r="A885" s="9"/>
      <c r="B885" s="9"/>
      <c r="C885" s="9"/>
      <c r="D885" s="9"/>
      <c r="E885" s="9"/>
      <c r="F885" s="9"/>
      <c r="G885" s="9"/>
      <c r="H885" s="3"/>
      <c r="I885" s="9"/>
      <c r="J885" s="9"/>
      <c r="K885" s="9"/>
      <c r="L885" s="9"/>
      <c r="M885" s="9"/>
      <c r="N885" s="9"/>
      <c r="O885" s="9"/>
      <c r="P885" s="9"/>
      <c r="Q885" s="9"/>
      <c r="R885" s="9"/>
      <c r="S885" s="9"/>
      <c r="T885" s="9"/>
      <c r="U885" s="9"/>
      <c r="V885" s="9"/>
      <c r="W885" s="9"/>
      <c r="X885" s="9"/>
      <c r="Y885" s="9"/>
      <c r="Z885" s="9"/>
      <c r="AA885" s="9"/>
      <c r="AB885" s="9"/>
      <c r="AC885" s="9"/>
      <c r="AD885" s="9"/>
      <c r="AE885" s="9"/>
      <c r="AF885" s="9"/>
      <c r="AG885" s="9"/>
      <c r="AH885" s="9"/>
      <c r="AI885" s="1"/>
      <c r="AJ885" s="1"/>
      <c r="AK885" s="1"/>
    </row>
    <row r="886" spans="1:37" ht="12.75">
      <c r="A886" s="9"/>
      <c r="B886" s="9"/>
      <c r="C886" s="9"/>
      <c r="D886" s="9"/>
      <c r="E886" s="9"/>
      <c r="F886" s="9"/>
      <c r="G886" s="9"/>
      <c r="H886" s="3"/>
      <c r="I886" s="9"/>
      <c r="J886" s="9"/>
      <c r="K886" s="9"/>
      <c r="L886" s="9"/>
      <c r="M886" s="9"/>
      <c r="N886" s="9"/>
      <c r="O886" s="9"/>
      <c r="P886" s="9"/>
      <c r="Q886" s="9"/>
      <c r="R886" s="9"/>
      <c r="S886" s="9"/>
      <c r="T886" s="9"/>
      <c r="U886" s="9"/>
      <c r="V886" s="9"/>
      <c r="W886" s="9"/>
      <c r="X886" s="9"/>
      <c r="Y886" s="9"/>
      <c r="Z886" s="9"/>
      <c r="AA886" s="9"/>
      <c r="AB886" s="9"/>
      <c r="AC886" s="9"/>
      <c r="AD886" s="9"/>
      <c r="AE886" s="9"/>
      <c r="AF886" s="9"/>
      <c r="AG886" s="9"/>
      <c r="AH886" s="9"/>
      <c r="AI886" s="1"/>
      <c r="AJ886" s="1"/>
      <c r="AK886" s="1"/>
    </row>
    <row r="887" spans="1:37" ht="12.75">
      <c r="A887" s="9"/>
      <c r="B887" s="9"/>
      <c r="C887" s="9"/>
      <c r="D887" s="9"/>
      <c r="E887" s="9"/>
      <c r="F887" s="9"/>
      <c r="G887" s="9"/>
      <c r="H887" s="3"/>
      <c r="I887" s="9"/>
      <c r="J887" s="9"/>
      <c r="K887" s="9"/>
      <c r="L887" s="9"/>
      <c r="M887" s="9"/>
      <c r="N887" s="9"/>
      <c r="O887" s="9"/>
      <c r="P887" s="9"/>
      <c r="Q887" s="9"/>
      <c r="R887" s="9"/>
      <c r="S887" s="9"/>
      <c r="T887" s="9"/>
      <c r="U887" s="9"/>
      <c r="V887" s="9"/>
      <c r="W887" s="9"/>
      <c r="X887" s="9"/>
      <c r="Y887" s="9"/>
      <c r="Z887" s="9"/>
      <c r="AA887" s="9"/>
      <c r="AB887" s="9"/>
      <c r="AC887" s="9"/>
      <c r="AD887" s="9"/>
      <c r="AE887" s="9"/>
      <c r="AF887" s="9"/>
      <c r="AG887" s="9"/>
      <c r="AH887" s="9"/>
      <c r="AI887" s="1"/>
      <c r="AJ887" s="1"/>
      <c r="AK887" s="1"/>
    </row>
    <row r="888" spans="1:37" ht="12.75">
      <c r="A888" s="9"/>
      <c r="B888" s="9"/>
      <c r="C888" s="9"/>
      <c r="D888" s="9"/>
      <c r="E888" s="9"/>
      <c r="F888" s="9"/>
      <c r="G888" s="9"/>
      <c r="H888" s="3"/>
      <c r="I888" s="9"/>
      <c r="J888" s="9"/>
      <c r="K888" s="9"/>
      <c r="L888" s="9"/>
      <c r="M888" s="9"/>
      <c r="N888" s="9"/>
      <c r="O888" s="9"/>
      <c r="P888" s="9"/>
      <c r="Q888" s="9"/>
      <c r="R888" s="9"/>
      <c r="S888" s="9"/>
      <c r="T888" s="9"/>
      <c r="U888" s="9"/>
      <c r="V888" s="9"/>
      <c r="W888" s="9"/>
      <c r="X888" s="9"/>
      <c r="Y888" s="9"/>
      <c r="Z888" s="9"/>
      <c r="AA888" s="9"/>
      <c r="AB888" s="9"/>
      <c r="AC888" s="9"/>
      <c r="AD888" s="9"/>
      <c r="AE888" s="9"/>
      <c r="AF888" s="9"/>
      <c r="AG888" s="9"/>
      <c r="AH888" s="9"/>
      <c r="AI888" s="1"/>
      <c r="AJ888" s="1"/>
      <c r="AK888" s="1"/>
    </row>
    <row r="889" spans="1:37" ht="12.75">
      <c r="A889" s="9"/>
      <c r="B889" s="9"/>
      <c r="C889" s="9"/>
      <c r="D889" s="9"/>
      <c r="E889" s="9"/>
      <c r="F889" s="9"/>
      <c r="G889" s="9"/>
      <c r="H889" s="3"/>
      <c r="I889" s="9"/>
      <c r="J889" s="9"/>
      <c r="K889" s="9"/>
      <c r="L889" s="9"/>
      <c r="M889" s="9"/>
      <c r="N889" s="9"/>
      <c r="O889" s="9"/>
      <c r="P889" s="9"/>
      <c r="Q889" s="9"/>
      <c r="R889" s="9"/>
      <c r="S889" s="9"/>
      <c r="T889" s="9"/>
      <c r="U889" s="9"/>
      <c r="V889" s="9"/>
      <c r="W889" s="9"/>
      <c r="X889" s="9"/>
      <c r="Y889" s="9"/>
      <c r="Z889" s="9"/>
      <c r="AA889" s="9"/>
      <c r="AB889" s="9"/>
      <c r="AC889" s="9"/>
      <c r="AD889" s="9"/>
      <c r="AE889" s="9"/>
      <c r="AF889" s="9"/>
      <c r="AG889" s="9"/>
      <c r="AH889" s="9"/>
      <c r="AI889" s="1"/>
      <c r="AJ889" s="1"/>
      <c r="AK889" s="1"/>
    </row>
    <row r="890" spans="1:37" ht="12.75">
      <c r="A890" s="9"/>
      <c r="B890" s="9"/>
      <c r="C890" s="9"/>
      <c r="D890" s="9"/>
      <c r="E890" s="9"/>
      <c r="F890" s="9"/>
      <c r="G890" s="9"/>
      <c r="H890" s="3"/>
      <c r="I890" s="9"/>
      <c r="J890" s="9"/>
      <c r="K890" s="9"/>
      <c r="L890" s="9"/>
      <c r="M890" s="9"/>
      <c r="N890" s="9"/>
      <c r="O890" s="9"/>
      <c r="P890" s="9"/>
      <c r="Q890" s="9"/>
      <c r="R890" s="9"/>
      <c r="S890" s="9"/>
      <c r="T890" s="9"/>
      <c r="U890" s="9"/>
      <c r="V890" s="9"/>
      <c r="W890" s="9"/>
      <c r="X890" s="9"/>
      <c r="Y890" s="9"/>
      <c r="Z890" s="9"/>
      <c r="AA890" s="9"/>
      <c r="AB890" s="9"/>
      <c r="AC890" s="9"/>
      <c r="AD890" s="9"/>
      <c r="AE890" s="9"/>
      <c r="AF890" s="9"/>
      <c r="AG890" s="9"/>
      <c r="AH890" s="9"/>
      <c r="AI890" s="1"/>
      <c r="AJ890" s="1"/>
      <c r="AK890" s="1"/>
    </row>
    <row r="891" spans="1:37" ht="12.75">
      <c r="A891" s="9"/>
      <c r="B891" s="9"/>
      <c r="C891" s="9"/>
      <c r="D891" s="9"/>
      <c r="E891" s="9"/>
      <c r="F891" s="9"/>
      <c r="G891" s="9"/>
      <c r="H891" s="3"/>
      <c r="I891" s="9"/>
      <c r="J891" s="9"/>
      <c r="K891" s="9"/>
      <c r="L891" s="9"/>
      <c r="M891" s="9"/>
      <c r="N891" s="9"/>
      <c r="O891" s="9"/>
      <c r="P891" s="9"/>
      <c r="Q891" s="9"/>
      <c r="R891" s="9"/>
      <c r="S891" s="9"/>
      <c r="T891" s="9"/>
      <c r="U891" s="9"/>
      <c r="V891" s="9"/>
      <c r="W891" s="9"/>
      <c r="X891" s="9"/>
      <c r="Y891" s="9"/>
      <c r="Z891" s="9"/>
      <c r="AA891" s="9"/>
      <c r="AB891" s="9"/>
      <c r="AC891" s="9"/>
      <c r="AD891" s="9"/>
      <c r="AE891" s="9"/>
      <c r="AF891" s="9"/>
      <c r="AG891" s="9"/>
      <c r="AH891" s="9"/>
      <c r="AI891" s="1"/>
      <c r="AJ891" s="1"/>
      <c r="AK891" s="1"/>
    </row>
    <row r="892" spans="1:37" ht="12.75">
      <c r="A892" s="9"/>
      <c r="B892" s="9"/>
      <c r="C892" s="9"/>
      <c r="D892" s="9"/>
      <c r="E892" s="9"/>
      <c r="F892" s="9"/>
      <c r="G892" s="9"/>
      <c r="H892" s="3"/>
      <c r="I892" s="9"/>
      <c r="J892" s="9"/>
      <c r="K892" s="9"/>
      <c r="L892" s="9"/>
      <c r="M892" s="9"/>
      <c r="N892" s="9"/>
      <c r="O892" s="9"/>
      <c r="P892" s="9"/>
      <c r="Q892" s="9"/>
      <c r="R892" s="9"/>
      <c r="S892" s="9"/>
      <c r="T892" s="9"/>
      <c r="U892" s="9"/>
      <c r="V892" s="9"/>
      <c r="W892" s="9"/>
      <c r="X892" s="9"/>
      <c r="Y892" s="9"/>
      <c r="Z892" s="9"/>
      <c r="AA892" s="9"/>
      <c r="AB892" s="9"/>
      <c r="AC892" s="9"/>
      <c r="AD892" s="9"/>
      <c r="AE892" s="9"/>
      <c r="AF892" s="9"/>
      <c r="AG892" s="9"/>
      <c r="AH892" s="9"/>
      <c r="AI892" s="1"/>
      <c r="AJ892" s="1"/>
      <c r="AK892" s="1"/>
    </row>
    <row r="893" spans="1:37" ht="12.75">
      <c r="A893" s="9"/>
      <c r="B893" s="9"/>
      <c r="C893" s="9"/>
      <c r="D893" s="9"/>
      <c r="E893" s="9"/>
      <c r="F893" s="9"/>
      <c r="G893" s="9"/>
      <c r="H893" s="3"/>
      <c r="I893" s="9"/>
      <c r="J893" s="9"/>
      <c r="K893" s="9"/>
      <c r="L893" s="9"/>
      <c r="M893" s="9"/>
      <c r="N893" s="9"/>
      <c r="O893" s="9"/>
      <c r="P893" s="9"/>
      <c r="Q893" s="9"/>
      <c r="R893" s="9"/>
      <c r="S893" s="9"/>
      <c r="T893" s="9"/>
      <c r="U893" s="9"/>
      <c r="V893" s="9"/>
      <c r="W893" s="9"/>
      <c r="X893" s="9"/>
      <c r="Y893" s="9"/>
      <c r="Z893" s="9"/>
      <c r="AA893" s="9"/>
      <c r="AB893" s="9"/>
      <c r="AC893" s="9"/>
      <c r="AD893" s="9"/>
      <c r="AE893" s="9"/>
      <c r="AF893" s="9"/>
      <c r="AG893" s="9"/>
      <c r="AH893" s="9"/>
      <c r="AI893" s="1"/>
      <c r="AJ893" s="1"/>
      <c r="AK893" s="1"/>
    </row>
    <row r="894" spans="1:37" ht="12.75">
      <c r="A894" s="9"/>
      <c r="B894" s="9"/>
      <c r="C894" s="9"/>
      <c r="D894" s="9"/>
      <c r="E894" s="9"/>
      <c r="F894" s="9"/>
      <c r="G894" s="9"/>
      <c r="H894" s="3"/>
      <c r="I894" s="9"/>
      <c r="J894" s="9"/>
      <c r="K894" s="9"/>
      <c r="L894" s="9"/>
      <c r="M894" s="9"/>
      <c r="N894" s="9"/>
      <c r="O894" s="9"/>
      <c r="P894" s="9"/>
      <c r="Q894" s="9"/>
      <c r="R894" s="9"/>
      <c r="S894" s="9"/>
      <c r="T894" s="9"/>
      <c r="U894" s="9"/>
      <c r="V894" s="9"/>
      <c r="W894" s="9"/>
      <c r="X894" s="9"/>
      <c r="Y894" s="9"/>
      <c r="Z894" s="9"/>
      <c r="AA894" s="9"/>
      <c r="AB894" s="9"/>
      <c r="AC894" s="9"/>
      <c r="AD894" s="9"/>
      <c r="AE894" s="9"/>
      <c r="AF894" s="9"/>
      <c r="AG894" s="9"/>
      <c r="AH894" s="9"/>
      <c r="AI894" s="1"/>
      <c r="AJ894" s="1"/>
      <c r="AK894" s="1"/>
    </row>
    <row r="895" spans="1:37" ht="12.75">
      <c r="A895" s="9"/>
      <c r="B895" s="9"/>
      <c r="C895" s="9"/>
      <c r="D895" s="9"/>
      <c r="E895" s="9"/>
      <c r="F895" s="9"/>
      <c r="G895" s="9"/>
      <c r="H895" s="3"/>
      <c r="I895" s="9"/>
      <c r="J895" s="9"/>
      <c r="K895" s="9"/>
      <c r="L895" s="9"/>
      <c r="M895" s="9"/>
      <c r="N895" s="9"/>
      <c r="O895" s="9"/>
      <c r="P895" s="9"/>
      <c r="Q895" s="9"/>
      <c r="R895" s="9"/>
      <c r="S895" s="9"/>
      <c r="T895" s="9"/>
      <c r="U895" s="9"/>
      <c r="V895" s="9"/>
      <c r="W895" s="9"/>
      <c r="X895" s="9"/>
      <c r="Y895" s="9"/>
      <c r="Z895" s="9"/>
      <c r="AA895" s="9"/>
      <c r="AB895" s="9"/>
      <c r="AC895" s="9"/>
      <c r="AD895" s="9"/>
      <c r="AE895" s="9"/>
      <c r="AF895" s="9"/>
      <c r="AG895" s="9"/>
      <c r="AH895" s="9"/>
      <c r="AI895" s="1"/>
      <c r="AJ895" s="1"/>
      <c r="AK895" s="1"/>
    </row>
    <row r="896" spans="1:37" ht="12.75">
      <c r="A896" s="9"/>
      <c r="B896" s="9"/>
      <c r="C896" s="9"/>
      <c r="D896" s="9"/>
      <c r="E896" s="9"/>
      <c r="F896" s="9"/>
      <c r="G896" s="9"/>
      <c r="H896" s="3"/>
      <c r="I896" s="9"/>
      <c r="J896" s="9"/>
      <c r="K896" s="9"/>
      <c r="L896" s="9"/>
      <c r="M896" s="9"/>
      <c r="N896" s="9"/>
      <c r="O896" s="9"/>
      <c r="P896" s="9"/>
      <c r="Q896" s="9"/>
      <c r="R896" s="9"/>
      <c r="S896" s="9"/>
      <c r="T896" s="9"/>
      <c r="U896" s="9"/>
      <c r="V896" s="9"/>
      <c r="W896" s="9"/>
      <c r="X896" s="9"/>
      <c r="Y896" s="9"/>
      <c r="Z896" s="9"/>
      <c r="AA896" s="9"/>
      <c r="AB896" s="9"/>
      <c r="AC896" s="9"/>
      <c r="AD896" s="9"/>
      <c r="AE896" s="9"/>
      <c r="AF896" s="9"/>
      <c r="AG896" s="9"/>
      <c r="AH896" s="9"/>
      <c r="AI896" s="1"/>
      <c r="AJ896" s="1"/>
      <c r="AK896" s="1"/>
    </row>
    <row r="897" spans="1:37" ht="12.75">
      <c r="A897" s="9"/>
      <c r="B897" s="9"/>
      <c r="C897" s="9"/>
      <c r="D897" s="9"/>
      <c r="E897" s="9"/>
      <c r="F897" s="9"/>
      <c r="G897" s="9"/>
      <c r="H897" s="3"/>
      <c r="I897" s="9"/>
      <c r="J897" s="9"/>
      <c r="K897" s="9"/>
      <c r="L897" s="9"/>
      <c r="M897" s="9"/>
      <c r="N897" s="9"/>
      <c r="O897" s="9"/>
      <c r="P897" s="9"/>
      <c r="Q897" s="9"/>
      <c r="R897" s="9"/>
      <c r="S897" s="9"/>
      <c r="T897" s="9"/>
      <c r="U897" s="9"/>
      <c r="V897" s="9"/>
      <c r="W897" s="9"/>
      <c r="X897" s="9"/>
      <c r="Y897" s="9"/>
      <c r="Z897" s="9"/>
      <c r="AA897" s="9"/>
      <c r="AB897" s="9"/>
      <c r="AC897" s="9"/>
      <c r="AD897" s="9"/>
      <c r="AE897" s="9"/>
      <c r="AF897" s="9"/>
      <c r="AG897" s="9"/>
      <c r="AH897" s="9"/>
      <c r="AI897" s="1"/>
      <c r="AJ897" s="1"/>
      <c r="AK897" s="1"/>
    </row>
    <row r="898" spans="1:37" ht="12.75">
      <c r="A898" s="9"/>
      <c r="B898" s="9"/>
      <c r="C898" s="9"/>
      <c r="D898" s="9"/>
      <c r="E898" s="9"/>
      <c r="F898" s="9"/>
      <c r="G898" s="9"/>
      <c r="H898" s="3"/>
      <c r="I898" s="9"/>
      <c r="J898" s="9"/>
      <c r="K898" s="9"/>
      <c r="L898" s="9"/>
      <c r="M898" s="9"/>
      <c r="N898" s="9"/>
      <c r="O898" s="9"/>
      <c r="P898" s="9"/>
      <c r="Q898" s="9"/>
      <c r="R898" s="9"/>
      <c r="S898" s="9"/>
      <c r="T898" s="9"/>
      <c r="U898" s="9"/>
      <c r="V898" s="9"/>
      <c r="W898" s="9"/>
      <c r="X898" s="9"/>
      <c r="Y898" s="9"/>
      <c r="Z898" s="9"/>
      <c r="AA898" s="9"/>
      <c r="AB898" s="9"/>
      <c r="AC898" s="9"/>
      <c r="AD898" s="9"/>
      <c r="AE898" s="9"/>
      <c r="AF898" s="9"/>
      <c r="AG898" s="9"/>
      <c r="AH898" s="9"/>
      <c r="AI898" s="1"/>
      <c r="AJ898" s="1"/>
      <c r="AK898" s="1"/>
    </row>
    <row r="899" spans="1:37" ht="12.75">
      <c r="A899" s="9"/>
      <c r="B899" s="9"/>
      <c r="C899" s="9"/>
      <c r="D899" s="9"/>
      <c r="E899" s="9"/>
      <c r="F899" s="9"/>
      <c r="G899" s="9"/>
      <c r="H899" s="3"/>
      <c r="I899" s="9"/>
      <c r="J899" s="9"/>
      <c r="K899" s="9"/>
      <c r="L899" s="9"/>
      <c r="M899" s="9"/>
      <c r="N899" s="9"/>
      <c r="O899" s="9"/>
      <c r="P899" s="9"/>
      <c r="Q899" s="9"/>
      <c r="R899" s="9"/>
      <c r="S899" s="9"/>
      <c r="T899" s="9"/>
      <c r="U899" s="9"/>
      <c r="V899" s="9"/>
      <c r="W899" s="9"/>
      <c r="X899" s="9"/>
      <c r="Y899" s="9"/>
      <c r="Z899" s="9"/>
      <c r="AA899" s="9"/>
      <c r="AB899" s="9"/>
      <c r="AC899" s="9"/>
      <c r="AD899" s="9"/>
      <c r="AE899" s="9"/>
      <c r="AF899" s="9"/>
      <c r="AG899" s="9"/>
      <c r="AH899" s="9"/>
      <c r="AI899" s="1"/>
      <c r="AJ899" s="1"/>
      <c r="AK899" s="1"/>
    </row>
    <row r="900" spans="1:37" ht="12.75">
      <c r="A900" s="9"/>
      <c r="B900" s="9"/>
      <c r="C900" s="9"/>
      <c r="D900" s="9"/>
      <c r="E900" s="9"/>
      <c r="F900" s="9"/>
      <c r="G900" s="9"/>
      <c r="H900" s="3"/>
      <c r="I900" s="9"/>
      <c r="J900" s="9"/>
      <c r="K900" s="9"/>
      <c r="L900" s="9"/>
      <c r="M900" s="9"/>
      <c r="N900" s="9"/>
      <c r="O900" s="9"/>
      <c r="P900" s="9"/>
      <c r="Q900" s="9"/>
      <c r="R900" s="9"/>
      <c r="S900" s="9"/>
      <c r="T900" s="9"/>
      <c r="U900" s="9"/>
      <c r="V900" s="9"/>
      <c r="W900" s="9"/>
      <c r="X900" s="9"/>
      <c r="Y900" s="9"/>
      <c r="Z900" s="9"/>
      <c r="AA900" s="9"/>
      <c r="AB900" s="9"/>
      <c r="AC900" s="9"/>
      <c r="AD900" s="9"/>
      <c r="AE900" s="9"/>
      <c r="AF900" s="9"/>
      <c r="AG900" s="9"/>
      <c r="AH900" s="9"/>
      <c r="AI900" s="1"/>
      <c r="AJ900" s="1"/>
      <c r="AK900" s="1"/>
    </row>
    <row r="901" spans="1:37" ht="12.75">
      <c r="A901" s="9"/>
      <c r="B901" s="9"/>
      <c r="C901" s="9"/>
      <c r="D901" s="9"/>
      <c r="E901" s="9"/>
      <c r="F901" s="9"/>
      <c r="G901" s="9"/>
      <c r="H901" s="3"/>
      <c r="I901" s="9"/>
      <c r="J901" s="9"/>
      <c r="K901" s="9"/>
      <c r="L901" s="9"/>
      <c r="M901" s="9"/>
      <c r="N901" s="9"/>
      <c r="O901" s="9"/>
      <c r="P901" s="9"/>
      <c r="Q901" s="9"/>
      <c r="R901" s="9"/>
      <c r="S901" s="9"/>
      <c r="T901" s="9"/>
      <c r="U901" s="9"/>
      <c r="V901" s="9"/>
      <c r="W901" s="9"/>
      <c r="X901" s="9"/>
      <c r="Y901" s="9"/>
      <c r="Z901" s="9"/>
      <c r="AA901" s="9"/>
      <c r="AB901" s="9"/>
      <c r="AC901" s="9"/>
      <c r="AD901" s="9"/>
      <c r="AE901" s="9"/>
      <c r="AF901" s="9"/>
      <c r="AG901" s="9"/>
      <c r="AH901" s="9"/>
      <c r="AI901" s="1"/>
      <c r="AJ901" s="1"/>
      <c r="AK901" s="1"/>
    </row>
    <row r="902" spans="1:37" ht="12.75">
      <c r="A902" s="9"/>
      <c r="B902" s="9"/>
      <c r="C902" s="9"/>
      <c r="D902" s="9"/>
      <c r="E902" s="9"/>
      <c r="F902" s="9"/>
      <c r="G902" s="9"/>
      <c r="H902" s="3"/>
      <c r="I902" s="9"/>
      <c r="J902" s="9"/>
      <c r="K902" s="9"/>
      <c r="L902" s="9"/>
      <c r="M902" s="9"/>
      <c r="N902" s="9"/>
      <c r="O902" s="9"/>
      <c r="P902" s="9"/>
      <c r="Q902" s="9"/>
      <c r="R902" s="9"/>
      <c r="S902" s="9"/>
      <c r="T902" s="9"/>
      <c r="U902" s="9"/>
      <c r="V902" s="9"/>
      <c r="W902" s="9"/>
      <c r="X902" s="9"/>
      <c r="Y902" s="9"/>
      <c r="Z902" s="9"/>
      <c r="AA902" s="9"/>
      <c r="AB902" s="9"/>
      <c r="AC902" s="9"/>
      <c r="AD902" s="9"/>
      <c r="AE902" s="9"/>
      <c r="AF902" s="9"/>
      <c r="AG902" s="9"/>
      <c r="AH902" s="9"/>
      <c r="AI902" s="1"/>
      <c r="AJ902" s="1"/>
      <c r="AK902" s="1"/>
    </row>
    <row r="903" spans="1:37" ht="12.75">
      <c r="A903" s="9"/>
      <c r="B903" s="9"/>
      <c r="C903" s="9"/>
      <c r="D903" s="9"/>
      <c r="E903" s="9"/>
      <c r="F903" s="9"/>
      <c r="G903" s="9"/>
      <c r="H903" s="3"/>
      <c r="I903" s="9"/>
      <c r="J903" s="9"/>
      <c r="K903" s="9"/>
      <c r="L903" s="9"/>
      <c r="M903" s="9"/>
      <c r="N903" s="9"/>
      <c r="O903" s="9"/>
      <c r="P903" s="9"/>
      <c r="Q903" s="9"/>
      <c r="R903" s="9"/>
      <c r="S903" s="9"/>
      <c r="T903" s="9"/>
      <c r="U903" s="9"/>
      <c r="V903" s="9"/>
      <c r="W903" s="9"/>
      <c r="X903" s="9"/>
      <c r="Y903" s="9"/>
      <c r="Z903" s="9"/>
      <c r="AA903" s="9"/>
      <c r="AB903" s="9"/>
      <c r="AC903" s="9"/>
      <c r="AD903" s="9"/>
      <c r="AE903" s="9"/>
      <c r="AF903" s="9"/>
      <c r="AG903" s="9"/>
      <c r="AH903" s="9"/>
      <c r="AI903" s="1"/>
      <c r="AJ903" s="1"/>
      <c r="AK903" s="1"/>
    </row>
    <row r="904" spans="1:37" ht="12.75">
      <c r="A904" s="9"/>
      <c r="B904" s="9"/>
      <c r="C904" s="9"/>
      <c r="D904" s="9"/>
      <c r="E904" s="9"/>
      <c r="F904" s="9"/>
      <c r="G904" s="9"/>
      <c r="H904" s="3"/>
      <c r="I904" s="9"/>
      <c r="J904" s="9"/>
      <c r="K904" s="9"/>
      <c r="L904" s="9"/>
      <c r="M904" s="9"/>
      <c r="N904" s="9"/>
      <c r="O904" s="9"/>
      <c r="P904" s="9"/>
      <c r="Q904" s="9"/>
      <c r="R904" s="9"/>
      <c r="S904" s="9"/>
      <c r="T904" s="9"/>
      <c r="U904" s="9"/>
      <c r="V904" s="9"/>
      <c r="W904" s="9"/>
      <c r="X904" s="9"/>
      <c r="Y904" s="9"/>
      <c r="Z904" s="9"/>
      <c r="AA904" s="9"/>
      <c r="AB904" s="9"/>
      <c r="AC904" s="9"/>
      <c r="AD904" s="9"/>
      <c r="AE904" s="9"/>
      <c r="AF904" s="9"/>
      <c r="AG904" s="9"/>
      <c r="AH904" s="9"/>
      <c r="AI904" s="1"/>
      <c r="AJ904" s="1"/>
      <c r="AK904" s="1"/>
    </row>
    <row r="905" spans="1:37" ht="12.75">
      <c r="A905" s="9"/>
      <c r="B905" s="9"/>
      <c r="C905" s="9"/>
      <c r="D905" s="9"/>
      <c r="E905" s="9"/>
      <c r="F905" s="9"/>
      <c r="G905" s="9"/>
      <c r="H905" s="3"/>
      <c r="I905" s="9"/>
      <c r="J905" s="9"/>
      <c r="K905" s="9"/>
      <c r="L905" s="9"/>
      <c r="M905" s="9"/>
      <c r="N905" s="9"/>
      <c r="O905" s="9"/>
      <c r="P905" s="9"/>
      <c r="Q905" s="9"/>
      <c r="R905" s="9"/>
      <c r="S905" s="9"/>
      <c r="T905" s="9"/>
      <c r="U905" s="9"/>
      <c r="V905" s="9"/>
      <c r="W905" s="9"/>
      <c r="X905" s="9"/>
      <c r="Y905" s="9"/>
      <c r="Z905" s="9"/>
      <c r="AA905" s="9"/>
      <c r="AB905" s="9"/>
      <c r="AC905" s="9"/>
      <c r="AD905" s="9"/>
      <c r="AE905" s="9"/>
      <c r="AF905" s="9"/>
      <c r="AG905" s="9"/>
      <c r="AH905" s="9"/>
      <c r="AI905" s="1"/>
      <c r="AJ905" s="1"/>
      <c r="AK905" s="1"/>
    </row>
    <row r="906" spans="1:37" ht="12.75">
      <c r="A906" s="9"/>
      <c r="B906" s="9"/>
      <c r="C906" s="9"/>
      <c r="D906" s="9"/>
      <c r="E906" s="9"/>
      <c r="F906" s="9"/>
      <c r="G906" s="9"/>
      <c r="H906" s="3"/>
      <c r="I906" s="9"/>
      <c r="J906" s="9"/>
      <c r="K906" s="9"/>
      <c r="L906" s="9"/>
      <c r="M906" s="9"/>
      <c r="N906" s="9"/>
      <c r="O906" s="9"/>
      <c r="P906" s="9"/>
      <c r="Q906" s="9"/>
      <c r="R906" s="9"/>
      <c r="S906" s="9"/>
      <c r="T906" s="9"/>
      <c r="U906" s="9"/>
      <c r="V906" s="9"/>
      <c r="W906" s="9"/>
      <c r="X906" s="9"/>
      <c r="Y906" s="9"/>
      <c r="Z906" s="9"/>
      <c r="AA906" s="9"/>
      <c r="AB906" s="9"/>
      <c r="AC906" s="9"/>
      <c r="AD906" s="9"/>
      <c r="AE906" s="9"/>
      <c r="AF906" s="9"/>
      <c r="AG906" s="9"/>
      <c r="AH906" s="9"/>
      <c r="AI906" s="1"/>
      <c r="AJ906" s="1"/>
      <c r="AK906" s="1"/>
    </row>
    <row r="907" spans="1:37" ht="12.75">
      <c r="A907" s="9"/>
      <c r="B907" s="9"/>
      <c r="C907" s="9"/>
      <c r="D907" s="9"/>
      <c r="E907" s="9"/>
      <c r="F907" s="9"/>
      <c r="G907" s="9"/>
      <c r="H907" s="3"/>
      <c r="I907" s="9"/>
      <c r="J907" s="9"/>
      <c r="K907" s="9"/>
      <c r="L907" s="9"/>
      <c r="M907" s="9"/>
      <c r="N907" s="9"/>
      <c r="O907" s="9"/>
      <c r="P907" s="9"/>
      <c r="Q907" s="9"/>
      <c r="R907" s="9"/>
      <c r="S907" s="9"/>
      <c r="T907" s="9"/>
      <c r="U907" s="9"/>
      <c r="V907" s="9"/>
      <c r="W907" s="9"/>
      <c r="X907" s="9"/>
      <c r="Y907" s="9"/>
      <c r="Z907" s="9"/>
      <c r="AA907" s="9"/>
      <c r="AB907" s="9"/>
      <c r="AC907" s="9"/>
      <c r="AD907" s="9"/>
      <c r="AE907" s="9"/>
      <c r="AF907" s="9"/>
      <c r="AG907" s="9"/>
      <c r="AH907" s="9"/>
      <c r="AI907" s="1"/>
      <c r="AJ907" s="1"/>
      <c r="AK907" s="1"/>
    </row>
    <row r="908" spans="1:37" ht="12.75">
      <c r="A908" s="9"/>
      <c r="B908" s="9"/>
      <c r="C908" s="9"/>
      <c r="D908" s="9"/>
      <c r="E908" s="9"/>
      <c r="F908" s="9"/>
      <c r="G908" s="9"/>
      <c r="H908" s="3"/>
      <c r="I908" s="9"/>
      <c r="J908" s="9"/>
      <c r="K908" s="9"/>
      <c r="L908" s="9"/>
      <c r="M908" s="9"/>
      <c r="N908" s="9"/>
      <c r="O908" s="9"/>
      <c r="P908" s="9"/>
      <c r="Q908" s="9"/>
      <c r="R908" s="9"/>
      <c r="S908" s="9"/>
      <c r="T908" s="9"/>
      <c r="U908" s="9"/>
      <c r="V908" s="9"/>
      <c r="W908" s="9"/>
      <c r="X908" s="9"/>
      <c r="Y908" s="9"/>
      <c r="Z908" s="9"/>
      <c r="AA908" s="9"/>
      <c r="AB908" s="9"/>
      <c r="AC908" s="9"/>
      <c r="AD908" s="9"/>
      <c r="AE908" s="9"/>
      <c r="AF908" s="9"/>
      <c r="AG908" s="9"/>
      <c r="AH908" s="9"/>
      <c r="AI908" s="1"/>
      <c r="AJ908" s="1"/>
      <c r="AK908" s="1"/>
    </row>
    <row r="909" spans="1:37" ht="12.75">
      <c r="A909" s="9"/>
      <c r="B909" s="9"/>
      <c r="C909" s="9"/>
      <c r="D909" s="9"/>
      <c r="E909" s="9"/>
      <c r="F909" s="9"/>
      <c r="G909" s="9"/>
      <c r="H909" s="3"/>
      <c r="I909" s="9"/>
      <c r="J909" s="9"/>
      <c r="K909" s="9"/>
      <c r="L909" s="9"/>
      <c r="M909" s="9"/>
      <c r="N909" s="9"/>
      <c r="O909" s="9"/>
      <c r="P909" s="9"/>
      <c r="Q909" s="9"/>
      <c r="R909" s="9"/>
      <c r="S909" s="9"/>
      <c r="T909" s="9"/>
      <c r="U909" s="9"/>
      <c r="V909" s="9"/>
      <c r="W909" s="9"/>
      <c r="X909" s="9"/>
      <c r="Y909" s="9"/>
      <c r="Z909" s="9"/>
      <c r="AA909" s="9"/>
      <c r="AB909" s="9"/>
      <c r="AC909" s="9"/>
      <c r="AD909" s="9"/>
      <c r="AE909" s="9"/>
      <c r="AF909" s="9"/>
      <c r="AG909" s="9"/>
      <c r="AH909" s="9"/>
      <c r="AI909" s="1"/>
      <c r="AJ909" s="1"/>
      <c r="AK909" s="1"/>
    </row>
    <row r="910" spans="1:37" ht="12.75">
      <c r="A910" s="9"/>
      <c r="B910" s="9"/>
      <c r="C910" s="9"/>
      <c r="D910" s="9"/>
      <c r="E910" s="9"/>
      <c r="F910" s="9"/>
      <c r="G910" s="9"/>
      <c r="H910" s="3"/>
      <c r="I910" s="9"/>
      <c r="J910" s="9"/>
      <c r="K910" s="9"/>
      <c r="L910" s="9"/>
      <c r="M910" s="9"/>
      <c r="N910" s="9"/>
      <c r="O910" s="9"/>
      <c r="P910" s="9"/>
      <c r="Q910" s="9"/>
      <c r="R910" s="9"/>
      <c r="S910" s="9"/>
      <c r="T910" s="9"/>
      <c r="U910" s="9"/>
      <c r="V910" s="9"/>
      <c r="W910" s="9"/>
      <c r="X910" s="9"/>
      <c r="Y910" s="9"/>
      <c r="Z910" s="9"/>
      <c r="AA910" s="9"/>
      <c r="AB910" s="9"/>
      <c r="AC910" s="9"/>
      <c r="AD910" s="9"/>
      <c r="AE910" s="9"/>
      <c r="AF910" s="9"/>
      <c r="AG910" s="9"/>
      <c r="AH910" s="9"/>
      <c r="AI910" s="1"/>
      <c r="AJ910" s="1"/>
      <c r="AK910" s="1"/>
    </row>
    <row r="911" spans="1:37" ht="12.75">
      <c r="A911" s="9"/>
      <c r="B911" s="9"/>
      <c r="C911" s="9"/>
      <c r="D911" s="9"/>
      <c r="E911" s="9"/>
      <c r="F911" s="9"/>
      <c r="G911" s="9"/>
      <c r="H911" s="3"/>
      <c r="I911" s="9"/>
      <c r="J911" s="9"/>
      <c r="K911" s="9"/>
      <c r="L911" s="9"/>
      <c r="M911" s="9"/>
      <c r="N911" s="9"/>
      <c r="O911" s="9"/>
      <c r="P911" s="9"/>
      <c r="Q911" s="9"/>
      <c r="R911" s="9"/>
      <c r="S911" s="9"/>
      <c r="T911" s="9"/>
      <c r="U911" s="9"/>
      <c r="V911" s="9"/>
      <c r="W911" s="9"/>
      <c r="X911" s="9"/>
      <c r="Y911" s="9"/>
      <c r="Z911" s="9"/>
      <c r="AA911" s="9"/>
      <c r="AB911" s="9"/>
      <c r="AC911" s="9"/>
      <c r="AD911" s="9"/>
      <c r="AE911" s="9"/>
      <c r="AF911" s="9"/>
      <c r="AG911" s="9"/>
      <c r="AH911" s="9"/>
      <c r="AI911" s="1"/>
      <c r="AJ911" s="1"/>
      <c r="AK911" s="1"/>
    </row>
    <row r="912" spans="1:37" ht="12.75">
      <c r="A912" s="9"/>
      <c r="B912" s="9"/>
      <c r="C912" s="9"/>
      <c r="D912" s="9"/>
      <c r="E912" s="9"/>
      <c r="F912" s="9"/>
      <c r="G912" s="9"/>
      <c r="H912" s="3"/>
      <c r="I912" s="9"/>
      <c r="J912" s="9"/>
      <c r="K912" s="9"/>
      <c r="L912" s="9"/>
      <c r="M912" s="9"/>
      <c r="N912" s="9"/>
      <c r="O912" s="9"/>
      <c r="P912" s="9"/>
      <c r="Q912" s="9"/>
      <c r="R912" s="9"/>
      <c r="S912" s="9"/>
      <c r="T912" s="9"/>
      <c r="U912" s="9"/>
      <c r="V912" s="9"/>
      <c r="W912" s="9"/>
      <c r="X912" s="9"/>
      <c r="Y912" s="9"/>
      <c r="Z912" s="9"/>
      <c r="AA912" s="9"/>
      <c r="AB912" s="9"/>
      <c r="AC912" s="9"/>
      <c r="AD912" s="9"/>
      <c r="AE912" s="9"/>
      <c r="AF912" s="9"/>
      <c r="AG912" s="9"/>
      <c r="AH912" s="9"/>
      <c r="AI912" s="1"/>
      <c r="AJ912" s="1"/>
      <c r="AK912" s="1"/>
    </row>
    <row r="913" spans="1:37" ht="12.75">
      <c r="A913" s="9"/>
      <c r="B913" s="9"/>
      <c r="C913" s="9"/>
      <c r="D913" s="9"/>
      <c r="E913" s="9"/>
      <c r="F913" s="9"/>
      <c r="G913" s="9"/>
      <c r="H913" s="3"/>
      <c r="I913" s="9"/>
      <c r="J913" s="9"/>
      <c r="K913" s="9"/>
      <c r="L913" s="9"/>
      <c r="M913" s="9"/>
      <c r="N913" s="9"/>
      <c r="O913" s="9"/>
      <c r="P913" s="9"/>
      <c r="Q913" s="9"/>
      <c r="R913" s="9"/>
      <c r="S913" s="9"/>
      <c r="T913" s="9"/>
      <c r="U913" s="9"/>
      <c r="V913" s="9"/>
      <c r="W913" s="9"/>
      <c r="X913" s="9"/>
      <c r="Y913" s="9"/>
      <c r="Z913" s="9"/>
      <c r="AA913" s="9"/>
      <c r="AB913" s="9"/>
      <c r="AC913" s="9"/>
      <c r="AD913" s="9"/>
      <c r="AE913" s="9"/>
      <c r="AF913" s="9"/>
      <c r="AG913" s="9"/>
      <c r="AH913" s="9"/>
      <c r="AI913" s="1"/>
      <c r="AJ913" s="1"/>
      <c r="AK913" s="1"/>
    </row>
    <row r="914" spans="1:37" ht="12.75">
      <c r="A914" s="9"/>
      <c r="B914" s="9"/>
      <c r="C914" s="9"/>
      <c r="D914" s="9"/>
      <c r="E914" s="9"/>
      <c r="F914" s="9"/>
      <c r="G914" s="9"/>
      <c r="H914" s="3"/>
      <c r="I914" s="9"/>
      <c r="J914" s="9"/>
      <c r="K914" s="9"/>
      <c r="L914" s="9"/>
      <c r="M914" s="9"/>
      <c r="N914" s="9"/>
      <c r="O914" s="9"/>
      <c r="P914" s="9"/>
      <c r="Q914" s="9"/>
      <c r="R914" s="9"/>
      <c r="S914" s="9"/>
      <c r="T914" s="9"/>
      <c r="U914" s="9"/>
      <c r="V914" s="9"/>
      <c r="W914" s="9"/>
      <c r="X914" s="9"/>
      <c r="Y914" s="9"/>
      <c r="Z914" s="9"/>
      <c r="AA914" s="9"/>
      <c r="AB914" s="9"/>
      <c r="AC914" s="9"/>
      <c r="AD914" s="9"/>
      <c r="AE914" s="9"/>
      <c r="AF914" s="9"/>
      <c r="AG914" s="9"/>
      <c r="AH914" s="9"/>
      <c r="AI914" s="1"/>
      <c r="AJ914" s="1"/>
      <c r="AK914" s="1"/>
    </row>
    <row r="915" spans="1:37" ht="12.75">
      <c r="A915" s="9"/>
      <c r="B915" s="9"/>
      <c r="C915" s="9"/>
      <c r="D915" s="9"/>
      <c r="E915" s="9"/>
      <c r="F915" s="9"/>
      <c r="G915" s="9"/>
      <c r="H915" s="3"/>
      <c r="I915" s="9"/>
      <c r="J915" s="9"/>
      <c r="K915" s="9"/>
      <c r="L915" s="9"/>
      <c r="M915" s="9"/>
      <c r="N915" s="9"/>
      <c r="O915" s="9"/>
      <c r="P915" s="9"/>
      <c r="Q915" s="9"/>
      <c r="R915" s="9"/>
      <c r="S915" s="9"/>
      <c r="T915" s="9"/>
      <c r="U915" s="9"/>
      <c r="V915" s="9"/>
      <c r="W915" s="9"/>
      <c r="X915" s="9"/>
      <c r="Y915" s="9"/>
      <c r="Z915" s="9"/>
      <c r="AA915" s="9"/>
      <c r="AB915" s="9"/>
      <c r="AC915" s="9"/>
      <c r="AD915" s="9"/>
      <c r="AE915" s="9"/>
      <c r="AF915" s="9"/>
      <c r="AG915" s="9"/>
      <c r="AH915" s="9"/>
      <c r="AI915" s="1"/>
      <c r="AJ915" s="1"/>
      <c r="AK915" s="1"/>
    </row>
    <row r="916" spans="1:37" ht="12.75">
      <c r="A916" s="9"/>
      <c r="B916" s="9"/>
      <c r="C916" s="9"/>
      <c r="D916" s="9"/>
      <c r="E916" s="9"/>
      <c r="F916" s="9"/>
      <c r="G916" s="9"/>
      <c r="H916" s="3"/>
      <c r="I916" s="9"/>
      <c r="J916" s="9"/>
      <c r="K916" s="9"/>
      <c r="L916" s="9"/>
      <c r="M916" s="9"/>
      <c r="N916" s="9"/>
      <c r="O916" s="9"/>
      <c r="P916" s="9"/>
      <c r="Q916" s="9"/>
      <c r="R916" s="9"/>
      <c r="S916" s="9"/>
      <c r="T916" s="9"/>
      <c r="U916" s="9"/>
      <c r="V916" s="9"/>
      <c r="W916" s="9"/>
      <c r="X916" s="9"/>
      <c r="Y916" s="9"/>
      <c r="Z916" s="9"/>
      <c r="AA916" s="9"/>
      <c r="AB916" s="9"/>
      <c r="AC916" s="9"/>
      <c r="AD916" s="9"/>
      <c r="AE916" s="9"/>
      <c r="AF916" s="9"/>
      <c r="AG916" s="9"/>
      <c r="AH916" s="9"/>
      <c r="AI916" s="1"/>
      <c r="AJ916" s="1"/>
      <c r="AK916" s="1"/>
    </row>
    <row r="917" spans="1:37" ht="12.75">
      <c r="A917" s="9"/>
      <c r="B917" s="9"/>
      <c r="C917" s="9"/>
      <c r="D917" s="9"/>
      <c r="E917" s="9"/>
      <c r="F917" s="9"/>
      <c r="G917" s="9"/>
      <c r="H917" s="3"/>
      <c r="I917" s="9"/>
      <c r="J917" s="9"/>
      <c r="K917" s="9"/>
      <c r="L917" s="9"/>
      <c r="M917" s="9"/>
      <c r="N917" s="9"/>
      <c r="O917" s="9"/>
      <c r="P917" s="9"/>
      <c r="Q917" s="9"/>
      <c r="R917" s="9"/>
      <c r="S917" s="9"/>
      <c r="T917" s="9"/>
      <c r="U917" s="9"/>
      <c r="V917" s="9"/>
      <c r="W917" s="9"/>
      <c r="X917" s="9"/>
      <c r="Y917" s="9"/>
      <c r="Z917" s="9"/>
      <c r="AA917" s="9"/>
      <c r="AB917" s="9"/>
      <c r="AC917" s="9"/>
      <c r="AD917" s="9"/>
      <c r="AE917" s="9"/>
      <c r="AF917" s="9"/>
      <c r="AG917" s="9"/>
      <c r="AH917" s="9"/>
      <c r="AI917" s="1"/>
      <c r="AJ917" s="1"/>
      <c r="AK917" s="1"/>
    </row>
    <row r="918" spans="1:37" ht="12.75">
      <c r="A918" s="9"/>
      <c r="B918" s="9"/>
      <c r="C918" s="9"/>
      <c r="D918" s="9"/>
      <c r="E918" s="9"/>
      <c r="F918" s="9"/>
      <c r="G918" s="9"/>
      <c r="H918" s="3"/>
      <c r="I918" s="9"/>
      <c r="J918" s="9"/>
      <c r="K918" s="9"/>
      <c r="L918" s="9"/>
      <c r="M918" s="9"/>
      <c r="N918" s="9"/>
      <c r="O918" s="9"/>
      <c r="P918" s="9"/>
      <c r="Q918" s="9"/>
      <c r="R918" s="9"/>
      <c r="S918" s="9"/>
      <c r="T918" s="9"/>
      <c r="U918" s="9"/>
      <c r="V918" s="9"/>
      <c r="W918" s="9"/>
      <c r="X918" s="9"/>
      <c r="Y918" s="9"/>
      <c r="Z918" s="9"/>
      <c r="AA918" s="9"/>
      <c r="AB918" s="9"/>
      <c r="AC918" s="9"/>
      <c r="AD918" s="9"/>
      <c r="AE918" s="9"/>
      <c r="AF918" s="9"/>
      <c r="AG918" s="9"/>
      <c r="AH918" s="9"/>
      <c r="AI918" s="1"/>
      <c r="AJ918" s="1"/>
      <c r="AK918" s="1"/>
    </row>
    <row r="919" spans="1:37" ht="12.75">
      <c r="A919" s="9"/>
      <c r="B919" s="9"/>
      <c r="C919" s="9"/>
      <c r="D919" s="9"/>
      <c r="E919" s="9"/>
      <c r="F919" s="9"/>
      <c r="G919" s="9"/>
      <c r="H919" s="3"/>
      <c r="I919" s="9"/>
      <c r="J919" s="9"/>
      <c r="K919" s="9"/>
      <c r="L919" s="9"/>
      <c r="M919" s="9"/>
      <c r="N919" s="9"/>
      <c r="O919" s="9"/>
      <c r="P919" s="9"/>
      <c r="Q919" s="9"/>
      <c r="R919" s="9"/>
      <c r="S919" s="9"/>
      <c r="T919" s="9"/>
      <c r="U919" s="9"/>
      <c r="V919" s="9"/>
      <c r="W919" s="9"/>
      <c r="X919" s="9"/>
      <c r="Y919" s="9"/>
      <c r="Z919" s="9"/>
      <c r="AA919" s="9"/>
      <c r="AB919" s="9"/>
      <c r="AC919" s="9"/>
      <c r="AD919" s="9"/>
      <c r="AE919" s="9"/>
      <c r="AF919" s="9"/>
      <c r="AG919" s="9"/>
      <c r="AH919" s="9"/>
      <c r="AI919" s="1"/>
      <c r="AJ919" s="1"/>
      <c r="AK919" s="1"/>
    </row>
    <row r="920" spans="1:37" ht="12.75">
      <c r="A920" s="9"/>
      <c r="B920" s="9"/>
      <c r="C920" s="9"/>
      <c r="D920" s="9"/>
      <c r="E920" s="9"/>
      <c r="F920" s="9"/>
      <c r="G920" s="9"/>
      <c r="H920" s="3"/>
      <c r="I920" s="9"/>
      <c r="J920" s="9"/>
      <c r="K920" s="9"/>
      <c r="L920" s="9"/>
      <c r="M920" s="9"/>
      <c r="N920" s="9"/>
      <c r="O920" s="9"/>
      <c r="P920" s="9"/>
      <c r="Q920" s="9"/>
      <c r="R920" s="9"/>
      <c r="S920" s="9"/>
      <c r="T920" s="9"/>
      <c r="U920" s="9"/>
      <c r="V920" s="9"/>
      <c r="W920" s="9"/>
      <c r="X920" s="9"/>
      <c r="Y920" s="9"/>
      <c r="Z920" s="9"/>
      <c r="AA920" s="9"/>
      <c r="AB920" s="9"/>
      <c r="AC920" s="9"/>
      <c r="AD920" s="9"/>
      <c r="AE920" s="9"/>
      <c r="AF920" s="9"/>
      <c r="AG920" s="9"/>
      <c r="AH920" s="9"/>
      <c r="AI920" s="1"/>
      <c r="AJ920" s="1"/>
      <c r="AK920" s="1"/>
    </row>
    <row r="921" spans="1:37" ht="12.75">
      <c r="A921" s="9"/>
      <c r="B921" s="9"/>
      <c r="C921" s="9"/>
      <c r="D921" s="9"/>
      <c r="E921" s="9"/>
      <c r="F921" s="9"/>
      <c r="G921" s="9"/>
      <c r="H921" s="3"/>
      <c r="I921" s="9"/>
      <c r="J921" s="9"/>
      <c r="K921" s="9"/>
      <c r="L921" s="9"/>
      <c r="M921" s="9"/>
      <c r="N921" s="9"/>
      <c r="O921" s="9"/>
      <c r="P921" s="9"/>
      <c r="Q921" s="9"/>
      <c r="R921" s="9"/>
      <c r="S921" s="9"/>
      <c r="T921" s="9"/>
      <c r="U921" s="9"/>
      <c r="V921" s="9"/>
      <c r="W921" s="9"/>
      <c r="X921" s="9"/>
      <c r="Y921" s="9"/>
      <c r="Z921" s="9"/>
      <c r="AA921" s="9"/>
      <c r="AB921" s="9"/>
      <c r="AC921" s="9"/>
      <c r="AD921" s="9"/>
      <c r="AE921" s="9"/>
      <c r="AF921" s="9"/>
      <c r="AG921" s="9"/>
      <c r="AH921" s="9"/>
      <c r="AI921" s="1"/>
      <c r="AJ921" s="1"/>
      <c r="AK921" s="1"/>
    </row>
    <row r="922" spans="1:37" ht="12.75">
      <c r="A922" s="9"/>
      <c r="B922" s="9"/>
      <c r="C922" s="9"/>
      <c r="D922" s="9"/>
      <c r="E922" s="9"/>
      <c r="F922" s="9"/>
      <c r="G922" s="9"/>
      <c r="H922" s="3"/>
      <c r="I922" s="9"/>
      <c r="J922" s="9"/>
      <c r="K922" s="9"/>
      <c r="L922" s="9"/>
      <c r="M922" s="9"/>
      <c r="N922" s="9"/>
      <c r="O922" s="9"/>
      <c r="P922" s="9"/>
      <c r="Q922" s="9"/>
      <c r="R922" s="9"/>
      <c r="S922" s="9"/>
      <c r="T922" s="9"/>
      <c r="U922" s="9"/>
      <c r="V922" s="9"/>
      <c r="W922" s="9"/>
      <c r="X922" s="9"/>
      <c r="Y922" s="9"/>
      <c r="Z922" s="9"/>
      <c r="AA922" s="9"/>
      <c r="AB922" s="9"/>
      <c r="AC922" s="9"/>
      <c r="AD922" s="9"/>
      <c r="AE922" s="9"/>
      <c r="AF922" s="9"/>
      <c r="AG922" s="9"/>
      <c r="AH922" s="9"/>
      <c r="AI922" s="1"/>
      <c r="AJ922" s="1"/>
      <c r="AK922" s="1"/>
    </row>
    <row r="923" spans="1:37" ht="12.75">
      <c r="A923" s="9"/>
      <c r="B923" s="9"/>
      <c r="C923" s="9"/>
      <c r="D923" s="9"/>
      <c r="E923" s="9"/>
      <c r="F923" s="9"/>
      <c r="G923" s="9"/>
      <c r="H923" s="3"/>
      <c r="I923" s="9"/>
      <c r="J923" s="9"/>
      <c r="K923" s="9"/>
      <c r="L923" s="9"/>
      <c r="M923" s="9"/>
      <c r="N923" s="9"/>
      <c r="O923" s="9"/>
      <c r="P923" s="9"/>
      <c r="Q923" s="9"/>
      <c r="R923" s="9"/>
      <c r="S923" s="9"/>
      <c r="T923" s="9"/>
      <c r="U923" s="9"/>
      <c r="V923" s="9"/>
      <c r="W923" s="9"/>
      <c r="X923" s="9"/>
      <c r="Y923" s="9"/>
      <c r="Z923" s="9"/>
      <c r="AA923" s="9"/>
      <c r="AB923" s="9"/>
      <c r="AC923" s="9"/>
      <c r="AD923" s="9"/>
      <c r="AE923" s="9"/>
      <c r="AF923" s="9"/>
      <c r="AG923" s="9"/>
      <c r="AH923" s="9"/>
      <c r="AI923" s="1"/>
      <c r="AJ923" s="1"/>
      <c r="AK923" s="1"/>
    </row>
    <row r="924" spans="1:37" ht="12.75">
      <c r="A924" s="9"/>
      <c r="B924" s="9"/>
      <c r="C924" s="9"/>
      <c r="D924" s="9"/>
      <c r="E924" s="9"/>
      <c r="F924" s="9"/>
      <c r="G924" s="9"/>
      <c r="H924" s="3"/>
      <c r="I924" s="9"/>
      <c r="J924" s="9"/>
      <c r="K924" s="9"/>
      <c r="L924" s="9"/>
      <c r="M924" s="9"/>
      <c r="N924" s="9"/>
      <c r="O924" s="9"/>
      <c r="P924" s="9"/>
      <c r="Q924" s="9"/>
      <c r="R924" s="9"/>
      <c r="S924" s="9"/>
      <c r="T924" s="9"/>
      <c r="U924" s="9"/>
      <c r="V924" s="9"/>
      <c r="W924" s="9"/>
      <c r="X924" s="9"/>
      <c r="Y924" s="9"/>
      <c r="Z924" s="9"/>
      <c r="AA924" s="9"/>
      <c r="AB924" s="9"/>
      <c r="AC924" s="9"/>
      <c r="AD924" s="9"/>
      <c r="AE924" s="9"/>
      <c r="AF924" s="9"/>
      <c r="AG924" s="9"/>
      <c r="AH924" s="9"/>
      <c r="AI924" s="1"/>
      <c r="AJ924" s="1"/>
      <c r="AK924" s="1"/>
    </row>
    <row r="925" spans="1:37" ht="12.75">
      <c r="A925" s="9"/>
      <c r="B925" s="9"/>
      <c r="C925" s="9"/>
      <c r="D925" s="9"/>
      <c r="E925" s="9"/>
      <c r="F925" s="9"/>
      <c r="G925" s="9"/>
      <c r="H925" s="3"/>
      <c r="I925" s="9"/>
      <c r="J925" s="9"/>
      <c r="K925" s="9"/>
      <c r="L925" s="9"/>
      <c r="M925" s="9"/>
      <c r="N925" s="9"/>
      <c r="O925" s="9"/>
      <c r="P925" s="9"/>
      <c r="Q925" s="9"/>
      <c r="R925" s="9"/>
      <c r="S925" s="9"/>
      <c r="T925" s="9"/>
      <c r="U925" s="9"/>
      <c r="V925" s="9"/>
      <c r="W925" s="9"/>
      <c r="X925" s="9"/>
      <c r="Y925" s="9"/>
      <c r="Z925" s="9"/>
      <c r="AA925" s="9"/>
      <c r="AB925" s="9"/>
      <c r="AC925" s="9"/>
      <c r="AD925" s="9"/>
      <c r="AE925" s="9"/>
      <c r="AF925" s="9"/>
      <c r="AG925" s="9"/>
      <c r="AH925" s="9"/>
      <c r="AI925" s="1"/>
      <c r="AJ925" s="1"/>
      <c r="AK925" s="1"/>
    </row>
    <row r="926" spans="1:37" ht="12.75">
      <c r="A926" s="9"/>
      <c r="B926" s="9"/>
      <c r="C926" s="9"/>
      <c r="D926" s="9"/>
      <c r="E926" s="9"/>
      <c r="F926" s="9"/>
      <c r="G926" s="9"/>
      <c r="H926" s="3"/>
      <c r="I926" s="9"/>
      <c r="J926" s="9"/>
      <c r="K926" s="9"/>
      <c r="L926" s="9"/>
      <c r="M926" s="9"/>
      <c r="N926" s="9"/>
      <c r="O926" s="9"/>
      <c r="P926" s="9"/>
      <c r="Q926" s="9"/>
      <c r="R926" s="9"/>
      <c r="S926" s="9"/>
      <c r="T926" s="9"/>
      <c r="U926" s="9"/>
      <c r="V926" s="9"/>
      <c r="W926" s="9"/>
      <c r="X926" s="9"/>
      <c r="Y926" s="9"/>
      <c r="Z926" s="9"/>
      <c r="AA926" s="9"/>
      <c r="AB926" s="9"/>
      <c r="AC926" s="9"/>
      <c r="AD926" s="9"/>
      <c r="AE926" s="9"/>
      <c r="AF926" s="9"/>
      <c r="AG926" s="9"/>
      <c r="AH926" s="9"/>
      <c r="AI926" s="1"/>
      <c r="AJ926" s="1"/>
      <c r="AK926" s="1"/>
    </row>
    <row r="927" spans="1:37" ht="12.75">
      <c r="A927" s="9"/>
      <c r="B927" s="9"/>
      <c r="C927" s="9"/>
      <c r="D927" s="9"/>
      <c r="E927" s="9"/>
      <c r="F927" s="9"/>
      <c r="G927" s="9"/>
      <c r="H927" s="3"/>
      <c r="I927" s="9"/>
      <c r="J927" s="9"/>
      <c r="K927" s="9"/>
      <c r="L927" s="9"/>
      <c r="M927" s="9"/>
      <c r="N927" s="9"/>
      <c r="O927" s="9"/>
      <c r="P927" s="9"/>
      <c r="Q927" s="9"/>
      <c r="R927" s="9"/>
      <c r="S927" s="9"/>
      <c r="T927" s="9"/>
      <c r="U927" s="9"/>
      <c r="V927" s="9"/>
      <c r="W927" s="9"/>
      <c r="X927" s="9"/>
      <c r="Y927" s="9"/>
      <c r="Z927" s="9"/>
      <c r="AA927" s="9"/>
      <c r="AB927" s="9"/>
      <c r="AC927" s="9"/>
      <c r="AD927" s="9"/>
      <c r="AE927" s="9"/>
      <c r="AF927" s="9"/>
      <c r="AG927" s="9"/>
      <c r="AH927" s="9"/>
      <c r="AI927" s="1"/>
      <c r="AJ927" s="1"/>
      <c r="AK927" s="1"/>
    </row>
    <row r="928" spans="1:37" ht="12.75">
      <c r="A928" s="9"/>
      <c r="B928" s="9"/>
      <c r="C928" s="9"/>
      <c r="D928" s="9"/>
      <c r="E928" s="9"/>
      <c r="F928" s="9"/>
      <c r="G928" s="9"/>
      <c r="H928" s="3"/>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c r="AI928" s="1"/>
      <c r="AJ928" s="1"/>
      <c r="AK928" s="1"/>
    </row>
    <row r="929" spans="1:37" ht="12.75">
      <c r="A929" s="9"/>
      <c r="B929" s="9"/>
      <c r="C929" s="9"/>
      <c r="D929" s="9"/>
      <c r="E929" s="9"/>
      <c r="F929" s="9"/>
      <c r="G929" s="9"/>
      <c r="H929" s="3"/>
      <c r="I929" s="9"/>
      <c r="J929" s="9"/>
      <c r="K929" s="9"/>
      <c r="L929" s="9"/>
      <c r="M929" s="9"/>
      <c r="N929" s="9"/>
      <c r="O929" s="9"/>
      <c r="P929" s="9"/>
      <c r="Q929" s="9"/>
      <c r="R929" s="9"/>
      <c r="S929" s="9"/>
      <c r="T929" s="9"/>
      <c r="U929" s="9"/>
      <c r="V929" s="9"/>
      <c r="W929" s="9"/>
      <c r="X929" s="9"/>
      <c r="Y929" s="9"/>
      <c r="Z929" s="9"/>
      <c r="AA929" s="9"/>
      <c r="AB929" s="9"/>
      <c r="AC929" s="9"/>
      <c r="AD929" s="9"/>
      <c r="AE929" s="9"/>
      <c r="AF929" s="9"/>
      <c r="AG929" s="9"/>
      <c r="AH929" s="9"/>
      <c r="AI929" s="1"/>
      <c r="AJ929" s="1"/>
      <c r="AK929" s="1"/>
    </row>
    <row r="930" spans="1:37" ht="12.75">
      <c r="A930" s="9"/>
      <c r="B930" s="9"/>
      <c r="C930" s="9"/>
      <c r="D930" s="9"/>
      <c r="E930" s="9"/>
      <c r="F930" s="9"/>
      <c r="G930" s="9"/>
      <c r="H930" s="3"/>
      <c r="I930" s="9"/>
      <c r="J930" s="9"/>
      <c r="K930" s="9"/>
      <c r="L930" s="9"/>
      <c r="M930" s="9"/>
      <c r="N930" s="9"/>
      <c r="O930" s="9"/>
      <c r="P930" s="9"/>
      <c r="Q930" s="9"/>
      <c r="R930" s="9"/>
      <c r="S930" s="9"/>
      <c r="T930" s="9"/>
      <c r="U930" s="9"/>
      <c r="V930" s="9"/>
      <c r="W930" s="9"/>
      <c r="X930" s="9"/>
      <c r="Y930" s="9"/>
      <c r="Z930" s="9"/>
      <c r="AA930" s="9"/>
      <c r="AB930" s="9"/>
      <c r="AC930" s="9"/>
      <c r="AD930" s="9"/>
      <c r="AE930" s="9"/>
      <c r="AF930" s="9"/>
      <c r="AG930" s="9"/>
      <c r="AH930" s="9"/>
      <c r="AI930" s="1"/>
      <c r="AJ930" s="1"/>
      <c r="AK930" s="1"/>
    </row>
    <row r="931" spans="1:37" ht="12.75">
      <c r="A931" s="9"/>
      <c r="B931" s="9"/>
      <c r="C931" s="9"/>
      <c r="D931" s="9"/>
      <c r="E931" s="9"/>
      <c r="F931" s="9"/>
      <c r="G931" s="9"/>
      <c r="H931" s="3"/>
      <c r="I931" s="9"/>
      <c r="J931" s="9"/>
      <c r="K931" s="9"/>
      <c r="L931" s="9"/>
      <c r="M931" s="9"/>
      <c r="N931" s="9"/>
      <c r="O931" s="9"/>
      <c r="P931" s="9"/>
      <c r="Q931" s="9"/>
      <c r="R931" s="9"/>
      <c r="S931" s="9"/>
      <c r="T931" s="9"/>
      <c r="U931" s="9"/>
      <c r="V931" s="9"/>
      <c r="W931" s="9"/>
      <c r="X931" s="9"/>
      <c r="Y931" s="9"/>
      <c r="Z931" s="9"/>
      <c r="AA931" s="9"/>
      <c r="AB931" s="9"/>
      <c r="AC931" s="9"/>
      <c r="AD931" s="9"/>
      <c r="AE931" s="9"/>
      <c r="AF931" s="9"/>
      <c r="AG931" s="9"/>
      <c r="AH931" s="9"/>
      <c r="AI931" s="1"/>
      <c r="AJ931" s="1"/>
      <c r="AK931" s="1"/>
    </row>
    <row r="932" spans="1:37" ht="12.75">
      <c r="A932" s="9"/>
      <c r="B932" s="9"/>
      <c r="C932" s="9"/>
      <c r="D932" s="9"/>
      <c r="E932" s="9"/>
      <c r="F932" s="9"/>
      <c r="G932" s="9"/>
      <c r="H932" s="3"/>
      <c r="I932" s="9"/>
      <c r="J932" s="9"/>
      <c r="K932" s="9"/>
      <c r="L932" s="9"/>
      <c r="M932" s="9"/>
      <c r="N932" s="9"/>
      <c r="O932" s="9"/>
      <c r="P932" s="9"/>
      <c r="Q932" s="9"/>
      <c r="R932" s="9"/>
      <c r="S932" s="9"/>
      <c r="T932" s="9"/>
      <c r="U932" s="9"/>
      <c r="V932" s="9"/>
      <c r="W932" s="9"/>
      <c r="X932" s="9"/>
      <c r="Y932" s="9"/>
      <c r="Z932" s="9"/>
      <c r="AA932" s="9"/>
      <c r="AB932" s="9"/>
      <c r="AC932" s="9"/>
      <c r="AD932" s="9"/>
      <c r="AE932" s="9"/>
      <c r="AF932" s="9"/>
      <c r="AG932" s="9"/>
      <c r="AH932" s="9"/>
      <c r="AI932" s="1"/>
      <c r="AJ932" s="1"/>
      <c r="AK932" s="1"/>
    </row>
    <row r="933" spans="1:37" ht="12.75">
      <c r="A933" s="9"/>
      <c r="B933" s="9"/>
      <c r="C933" s="9"/>
      <c r="D933" s="9"/>
      <c r="E933" s="9"/>
      <c r="F933" s="9"/>
      <c r="G933" s="9"/>
      <c r="H933" s="3"/>
      <c r="I933" s="9"/>
      <c r="J933" s="9"/>
      <c r="K933" s="9"/>
      <c r="L933" s="9"/>
      <c r="M933" s="9"/>
      <c r="N933" s="9"/>
      <c r="O933" s="9"/>
      <c r="P933" s="9"/>
      <c r="Q933" s="9"/>
      <c r="R933" s="9"/>
      <c r="S933" s="9"/>
      <c r="T933" s="9"/>
      <c r="U933" s="9"/>
      <c r="V933" s="9"/>
      <c r="W933" s="9"/>
      <c r="X933" s="9"/>
      <c r="Y933" s="9"/>
      <c r="Z933" s="9"/>
      <c r="AA933" s="9"/>
      <c r="AB933" s="9"/>
      <c r="AC933" s="9"/>
      <c r="AD933" s="9"/>
      <c r="AE933" s="9"/>
      <c r="AF933" s="9"/>
      <c r="AG933" s="9"/>
      <c r="AH933" s="9"/>
      <c r="AI933" s="1"/>
      <c r="AJ933" s="1"/>
      <c r="AK933" s="1"/>
    </row>
    <row r="934" spans="1:37" ht="12.75">
      <c r="A934" s="9"/>
      <c r="B934" s="9"/>
      <c r="C934" s="9"/>
      <c r="D934" s="9"/>
      <c r="E934" s="9"/>
      <c r="F934" s="9"/>
      <c r="G934" s="9"/>
      <c r="H934" s="3"/>
      <c r="I934" s="9"/>
      <c r="J934" s="9"/>
      <c r="K934" s="9"/>
      <c r="L934" s="9"/>
      <c r="M934" s="9"/>
      <c r="N934" s="9"/>
      <c r="O934" s="9"/>
      <c r="P934" s="9"/>
      <c r="Q934" s="9"/>
      <c r="R934" s="9"/>
      <c r="S934" s="9"/>
      <c r="T934" s="9"/>
      <c r="U934" s="9"/>
      <c r="V934" s="9"/>
      <c r="W934" s="9"/>
      <c r="X934" s="9"/>
      <c r="Y934" s="9"/>
      <c r="Z934" s="9"/>
      <c r="AA934" s="9"/>
      <c r="AB934" s="9"/>
      <c r="AC934" s="9"/>
      <c r="AD934" s="9"/>
      <c r="AE934" s="9"/>
      <c r="AF934" s="9"/>
      <c r="AG934" s="9"/>
      <c r="AH934" s="9"/>
      <c r="AI934" s="1"/>
      <c r="AJ934" s="1"/>
      <c r="AK934" s="1"/>
    </row>
    <row r="935" spans="1:37" ht="12.75">
      <c r="A935" s="9"/>
      <c r="B935" s="9"/>
      <c r="C935" s="9"/>
      <c r="D935" s="9"/>
      <c r="E935" s="9"/>
      <c r="F935" s="9"/>
      <c r="G935" s="9"/>
      <c r="H935" s="3"/>
      <c r="I935" s="9"/>
      <c r="J935" s="9"/>
      <c r="K935" s="9"/>
      <c r="L935" s="9"/>
      <c r="M935" s="9"/>
      <c r="N935" s="9"/>
      <c r="O935" s="9"/>
      <c r="P935" s="9"/>
      <c r="Q935" s="9"/>
      <c r="R935" s="9"/>
      <c r="S935" s="9"/>
      <c r="T935" s="9"/>
      <c r="U935" s="9"/>
      <c r="V935" s="9"/>
      <c r="W935" s="9"/>
      <c r="X935" s="9"/>
      <c r="Y935" s="9"/>
      <c r="Z935" s="9"/>
      <c r="AA935" s="9"/>
      <c r="AB935" s="9"/>
      <c r="AC935" s="9"/>
      <c r="AD935" s="9"/>
      <c r="AE935" s="9"/>
      <c r="AF935" s="9"/>
      <c r="AG935" s="9"/>
      <c r="AH935" s="9"/>
      <c r="AI935" s="1"/>
      <c r="AJ935" s="1"/>
      <c r="AK935" s="1"/>
    </row>
    <row r="936" spans="1:37" ht="12.75">
      <c r="A936" s="9"/>
      <c r="B936" s="9"/>
      <c r="C936" s="9"/>
      <c r="D936" s="9"/>
      <c r="E936" s="9"/>
      <c r="F936" s="9"/>
      <c r="G936" s="9"/>
      <c r="H936" s="3"/>
      <c r="I936" s="9"/>
      <c r="J936" s="9"/>
      <c r="K936" s="9"/>
      <c r="L936" s="9"/>
      <c r="M936" s="9"/>
      <c r="N936" s="9"/>
      <c r="O936" s="9"/>
      <c r="P936" s="9"/>
      <c r="Q936" s="9"/>
      <c r="R936" s="9"/>
      <c r="S936" s="9"/>
      <c r="T936" s="9"/>
      <c r="U936" s="9"/>
      <c r="V936" s="9"/>
      <c r="W936" s="9"/>
      <c r="X936" s="9"/>
      <c r="Y936" s="9"/>
      <c r="Z936" s="9"/>
      <c r="AA936" s="9"/>
      <c r="AB936" s="9"/>
      <c r="AC936" s="9"/>
      <c r="AD936" s="9"/>
      <c r="AE936" s="9"/>
      <c r="AF936" s="9"/>
      <c r="AG936" s="9"/>
      <c r="AH936" s="9"/>
      <c r="AI936" s="1"/>
      <c r="AJ936" s="1"/>
      <c r="AK936" s="1"/>
    </row>
    <row r="937" spans="1:37" ht="12.75">
      <c r="A937" s="9"/>
      <c r="B937" s="9"/>
      <c r="C937" s="9"/>
      <c r="D937" s="9"/>
      <c r="E937" s="9"/>
      <c r="F937" s="9"/>
      <c r="G937" s="9"/>
      <c r="H937" s="3"/>
      <c r="I937" s="9"/>
      <c r="J937" s="9"/>
      <c r="K937" s="9"/>
      <c r="L937" s="9"/>
      <c r="M937" s="9"/>
      <c r="N937" s="9"/>
      <c r="O937" s="9"/>
      <c r="P937" s="9"/>
      <c r="Q937" s="9"/>
      <c r="R937" s="9"/>
      <c r="S937" s="9"/>
      <c r="T937" s="9"/>
      <c r="U937" s="9"/>
      <c r="V937" s="9"/>
      <c r="W937" s="9"/>
      <c r="X937" s="9"/>
      <c r="Y937" s="9"/>
      <c r="Z937" s="9"/>
      <c r="AA937" s="9"/>
      <c r="AB937" s="9"/>
      <c r="AC937" s="9"/>
      <c r="AD937" s="9"/>
      <c r="AE937" s="9"/>
      <c r="AF937" s="9"/>
      <c r="AG937" s="9"/>
      <c r="AH937" s="9"/>
      <c r="AI937" s="1"/>
      <c r="AJ937" s="1"/>
      <c r="AK937" s="1"/>
    </row>
    <row r="938" spans="1:37" ht="12.75">
      <c r="A938" s="9"/>
      <c r="B938" s="9"/>
      <c r="C938" s="9"/>
      <c r="D938" s="9"/>
      <c r="E938" s="9"/>
      <c r="F938" s="9"/>
      <c r="G938" s="9"/>
      <c r="H938" s="3"/>
      <c r="I938" s="9"/>
      <c r="J938" s="9"/>
      <c r="K938" s="9"/>
      <c r="L938" s="9"/>
      <c r="M938" s="9"/>
      <c r="N938" s="9"/>
      <c r="O938" s="9"/>
      <c r="P938" s="9"/>
      <c r="Q938" s="9"/>
      <c r="R938" s="9"/>
      <c r="S938" s="9"/>
      <c r="T938" s="9"/>
      <c r="U938" s="9"/>
      <c r="V938" s="9"/>
      <c r="W938" s="9"/>
      <c r="X938" s="9"/>
      <c r="Y938" s="9"/>
      <c r="Z938" s="9"/>
      <c r="AA938" s="9"/>
      <c r="AB938" s="9"/>
      <c r="AC938" s="9"/>
      <c r="AD938" s="9"/>
      <c r="AE938" s="9"/>
      <c r="AF938" s="9"/>
      <c r="AG938" s="9"/>
      <c r="AH938" s="9"/>
      <c r="AI938" s="1"/>
      <c r="AJ938" s="1"/>
      <c r="AK938" s="1"/>
    </row>
    <row r="939" spans="1:37" ht="12.75">
      <c r="A939" s="9"/>
      <c r="B939" s="9"/>
      <c r="C939" s="9"/>
      <c r="D939" s="9"/>
      <c r="E939" s="9"/>
      <c r="F939" s="9"/>
      <c r="G939" s="9"/>
      <c r="H939" s="3"/>
      <c r="I939" s="9"/>
      <c r="J939" s="9"/>
      <c r="K939" s="9"/>
      <c r="L939" s="9"/>
      <c r="M939" s="9"/>
      <c r="N939" s="9"/>
      <c r="O939" s="9"/>
      <c r="P939" s="9"/>
      <c r="Q939" s="9"/>
      <c r="R939" s="9"/>
      <c r="S939" s="9"/>
      <c r="T939" s="9"/>
      <c r="U939" s="9"/>
      <c r="V939" s="9"/>
      <c r="W939" s="9"/>
      <c r="X939" s="9"/>
      <c r="Y939" s="9"/>
      <c r="Z939" s="9"/>
      <c r="AA939" s="9"/>
      <c r="AB939" s="9"/>
      <c r="AC939" s="9"/>
      <c r="AD939" s="9"/>
      <c r="AE939" s="9"/>
      <c r="AF939" s="9"/>
      <c r="AG939" s="9"/>
      <c r="AH939" s="9"/>
      <c r="AI939" s="1"/>
      <c r="AJ939" s="1"/>
      <c r="AK939" s="1"/>
    </row>
    <row r="940" spans="1:37" ht="12.75">
      <c r="A940" s="9"/>
      <c r="B940" s="9"/>
      <c r="C940" s="9"/>
      <c r="D940" s="9"/>
      <c r="E940" s="9"/>
      <c r="F940" s="9"/>
      <c r="G940" s="9"/>
      <c r="H940" s="3"/>
      <c r="I940" s="9"/>
      <c r="J940" s="9"/>
      <c r="K940" s="9"/>
      <c r="L940" s="9"/>
      <c r="M940" s="9"/>
      <c r="N940" s="9"/>
      <c r="O940" s="9"/>
      <c r="P940" s="9"/>
      <c r="Q940" s="9"/>
      <c r="R940" s="9"/>
      <c r="S940" s="9"/>
      <c r="T940" s="9"/>
      <c r="U940" s="9"/>
      <c r="V940" s="9"/>
      <c r="W940" s="9"/>
      <c r="X940" s="9"/>
      <c r="Y940" s="9"/>
      <c r="Z940" s="9"/>
      <c r="AA940" s="9"/>
      <c r="AB940" s="9"/>
      <c r="AC940" s="9"/>
      <c r="AD940" s="9"/>
      <c r="AE940" s="9"/>
      <c r="AF940" s="9"/>
      <c r="AG940" s="9"/>
      <c r="AH940" s="9"/>
      <c r="AI940" s="1"/>
      <c r="AJ940" s="1"/>
      <c r="AK940" s="1"/>
    </row>
    <row r="941" spans="1:37" ht="12.75">
      <c r="A941" s="9"/>
      <c r="B941" s="9"/>
      <c r="C941" s="9"/>
      <c r="D941" s="9"/>
      <c r="E941" s="9"/>
      <c r="F941" s="9"/>
      <c r="G941" s="9"/>
      <c r="H941" s="3"/>
      <c r="I941" s="9"/>
      <c r="J941" s="9"/>
      <c r="K941" s="9"/>
      <c r="L941" s="9"/>
      <c r="M941" s="9"/>
      <c r="N941" s="9"/>
      <c r="O941" s="9"/>
      <c r="P941" s="9"/>
      <c r="Q941" s="9"/>
      <c r="R941" s="9"/>
      <c r="S941" s="9"/>
      <c r="T941" s="9"/>
      <c r="U941" s="9"/>
      <c r="V941" s="9"/>
      <c r="W941" s="9"/>
      <c r="X941" s="9"/>
      <c r="Y941" s="9"/>
      <c r="Z941" s="9"/>
      <c r="AA941" s="9"/>
      <c r="AB941" s="9"/>
      <c r="AC941" s="9"/>
      <c r="AD941" s="9"/>
      <c r="AE941" s="9"/>
      <c r="AF941" s="9"/>
      <c r="AG941" s="9"/>
      <c r="AH941" s="9"/>
      <c r="AI941" s="1"/>
      <c r="AJ941" s="1"/>
      <c r="AK941" s="1"/>
    </row>
    <row r="942" spans="1:37" ht="12.75">
      <c r="A942" s="9"/>
      <c r="B942" s="9"/>
      <c r="C942" s="9"/>
      <c r="D942" s="9"/>
      <c r="E942" s="9"/>
      <c r="F942" s="9"/>
      <c r="G942" s="9"/>
      <c r="H942" s="3"/>
      <c r="I942" s="9"/>
      <c r="J942" s="9"/>
      <c r="K942" s="9"/>
      <c r="L942" s="9"/>
      <c r="M942" s="9"/>
      <c r="N942" s="9"/>
      <c r="O942" s="9"/>
      <c r="P942" s="9"/>
      <c r="Q942" s="9"/>
      <c r="R942" s="9"/>
      <c r="S942" s="9"/>
      <c r="T942" s="9"/>
      <c r="U942" s="9"/>
      <c r="V942" s="9"/>
      <c r="W942" s="9"/>
      <c r="X942" s="9"/>
      <c r="Y942" s="9"/>
      <c r="Z942" s="9"/>
      <c r="AA942" s="9"/>
      <c r="AB942" s="9"/>
      <c r="AC942" s="9"/>
      <c r="AD942" s="9"/>
      <c r="AE942" s="9"/>
      <c r="AF942" s="9"/>
      <c r="AG942" s="9"/>
      <c r="AH942" s="9"/>
      <c r="AI942" s="1"/>
      <c r="AJ942" s="1"/>
      <c r="AK942" s="1"/>
    </row>
    <row r="943" spans="1:37" ht="12.75">
      <c r="A943" s="9"/>
      <c r="B943" s="9"/>
      <c r="C943" s="9"/>
      <c r="D943" s="9"/>
      <c r="E943" s="9"/>
      <c r="F943" s="9"/>
      <c r="G943" s="9"/>
      <c r="H943" s="3"/>
      <c r="I943" s="9"/>
      <c r="J943" s="9"/>
      <c r="K943" s="9"/>
      <c r="L943" s="9"/>
      <c r="M943" s="9"/>
      <c r="N943" s="9"/>
      <c r="O943" s="9"/>
      <c r="P943" s="9"/>
      <c r="Q943" s="9"/>
      <c r="R943" s="9"/>
      <c r="S943" s="9"/>
      <c r="T943" s="9"/>
      <c r="U943" s="9"/>
      <c r="V943" s="9"/>
      <c r="W943" s="9"/>
      <c r="X943" s="9"/>
      <c r="Y943" s="9"/>
      <c r="Z943" s="9"/>
      <c r="AA943" s="9"/>
      <c r="AB943" s="9"/>
      <c r="AC943" s="9"/>
      <c r="AD943" s="9"/>
      <c r="AE943" s="9"/>
      <c r="AF943" s="9"/>
      <c r="AG943" s="9"/>
      <c r="AH943" s="9"/>
      <c r="AI943" s="1"/>
      <c r="AJ943" s="1"/>
      <c r="AK943" s="1"/>
    </row>
    <row r="944" spans="1:37" ht="12.75">
      <c r="A944" s="9"/>
      <c r="B944" s="9"/>
      <c r="C944" s="9"/>
      <c r="D944" s="9"/>
      <c r="E944" s="9"/>
      <c r="F944" s="9"/>
      <c r="G944" s="9"/>
      <c r="H944" s="3"/>
      <c r="I944" s="9"/>
      <c r="J944" s="9"/>
      <c r="K944" s="9"/>
      <c r="L944" s="9"/>
      <c r="M944" s="9"/>
      <c r="N944" s="9"/>
      <c r="O944" s="9"/>
      <c r="P944" s="9"/>
      <c r="Q944" s="9"/>
      <c r="R944" s="9"/>
      <c r="S944" s="9"/>
      <c r="T944" s="9"/>
      <c r="U944" s="9"/>
      <c r="V944" s="9"/>
      <c r="W944" s="9"/>
      <c r="X944" s="9"/>
      <c r="Y944" s="9"/>
      <c r="Z944" s="9"/>
      <c r="AA944" s="9"/>
      <c r="AB944" s="9"/>
      <c r="AC944" s="9"/>
      <c r="AD944" s="9"/>
      <c r="AE944" s="9"/>
      <c r="AF944" s="9"/>
      <c r="AG944" s="9"/>
      <c r="AH944" s="9"/>
      <c r="AI944" s="1"/>
      <c r="AJ944" s="1"/>
      <c r="AK944" s="1"/>
    </row>
    <row r="945" spans="1:37" ht="12.75">
      <c r="A945" s="9"/>
      <c r="B945" s="9"/>
      <c r="C945" s="9"/>
      <c r="D945" s="9"/>
      <c r="E945" s="9"/>
      <c r="F945" s="9"/>
      <c r="G945" s="9"/>
      <c r="H945" s="3"/>
      <c r="I945" s="9"/>
      <c r="J945" s="9"/>
      <c r="K945" s="9"/>
      <c r="L945" s="9"/>
      <c r="M945" s="9"/>
      <c r="N945" s="9"/>
      <c r="O945" s="9"/>
      <c r="P945" s="9"/>
      <c r="Q945" s="9"/>
      <c r="R945" s="9"/>
      <c r="S945" s="9"/>
      <c r="T945" s="9"/>
      <c r="U945" s="9"/>
      <c r="V945" s="9"/>
      <c r="W945" s="9"/>
      <c r="X945" s="9"/>
      <c r="Y945" s="9"/>
      <c r="Z945" s="9"/>
      <c r="AA945" s="9"/>
      <c r="AB945" s="9"/>
      <c r="AC945" s="9"/>
      <c r="AD945" s="9"/>
      <c r="AE945" s="9"/>
      <c r="AF945" s="9"/>
      <c r="AG945" s="9"/>
      <c r="AH945" s="9"/>
      <c r="AI945" s="1"/>
      <c r="AJ945" s="1"/>
      <c r="AK945" s="1"/>
    </row>
    <row r="946" spans="1:37" ht="12.75">
      <c r="A946" s="9"/>
      <c r="B946" s="9"/>
      <c r="C946" s="9"/>
      <c r="D946" s="9"/>
      <c r="E946" s="9"/>
      <c r="F946" s="9"/>
      <c r="G946" s="9"/>
      <c r="H946" s="3"/>
      <c r="I946" s="9"/>
      <c r="J946" s="9"/>
      <c r="K946" s="9"/>
      <c r="L946" s="9"/>
      <c r="M946" s="9"/>
      <c r="N946" s="9"/>
      <c r="O946" s="9"/>
      <c r="P946" s="9"/>
      <c r="Q946" s="9"/>
      <c r="R946" s="9"/>
      <c r="S946" s="9"/>
      <c r="T946" s="9"/>
      <c r="U946" s="9"/>
      <c r="V946" s="9"/>
      <c r="W946" s="9"/>
      <c r="X946" s="9"/>
      <c r="Y946" s="9"/>
      <c r="Z946" s="9"/>
      <c r="AA946" s="9"/>
      <c r="AB946" s="9"/>
      <c r="AC946" s="9"/>
      <c r="AD946" s="9"/>
      <c r="AE946" s="9"/>
      <c r="AF946" s="9"/>
      <c r="AG946" s="9"/>
      <c r="AH946" s="9"/>
      <c r="AI946" s="1"/>
      <c r="AJ946" s="1"/>
      <c r="AK946" s="1"/>
    </row>
    <row r="947" spans="1:37" ht="12.75">
      <c r="A947" s="9"/>
      <c r="B947" s="9"/>
      <c r="C947" s="9"/>
      <c r="D947" s="9"/>
      <c r="E947" s="9"/>
      <c r="F947" s="9"/>
      <c r="G947" s="9"/>
      <c r="H947" s="3"/>
      <c r="I947" s="9"/>
      <c r="J947" s="9"/>
      <c r="K947" s="9"/>
      <c r="L947" s="9"/>
      <c r="M947" s="9"/>
      <c r="N947" s="9"/>
      <c r="O947" s="9"/>
      <c r="P947" s="9"/>
      <c r="Q947" s="9"/>
      <c r="R947" s="9"/>
      <c r="S947" s="9"/>
      <c r="T947" s="9"/>
      <c r="U947" s="9"/>
      <c r="V947" s="9"/>
      <c r="W947" s="9"/>
      <c r="X947" s="9"/>
      <c r="Y947" s="9"/>
      <c r="Z947" s="9"/>
      <c r="AA947" s="9"/>
      <c r="AB947" s="9"/>
      <c r="AC947" s="9"/>
      <c r="AD947" s="9"/>
      <c r="AE947" s="9"/>
      <c r="AF947" s="9"/>
      <c r="AG947" s="9"/>
      <c r="AH947" s="9"/>
      <c r="AI947" s="1"/>
      <c r="AJ947" s="1"/>
      <c r="AK947" s="1"/>
    </row>
    <row r="948" spans="1:37" ht="12.75">
      <c r="A948" s="9"/>
      <c r="B948" s="9"/>
      <c r="C948" s="9"/>
      <c r="D948" s="9"/>
      <c r="E948" s="9"/>
      <c r="F948" s="9"/>
      <c r="G948" s="9"/>
      <c r="H948" s="3"/>
      <c r="I948" s="9"/>
      <c r="J948" s="9"/>
      <c r="K948" s="9"/>
      <c r="L948" s="9"/>
      <c r="M948" s="9"/>
      <c r="N948" s="9"/>
      <c r="O948" s="9"/>
      <c r="P948" s="9"/>
      <c r="Q948" s="9"/>
      <c r="R948" s="9"/>
      <c r="S948" s="9"/>
      <c r="T948" s="9"/>
      <c r="U948" s="9"/>
      <c r="V948" s="9"/>
      <c r="W948" s="9"/>
      <c r="X948" s="9"/>
      <c r="Y948" s="9"/>
      <c r="Z948" s="9"/>
      <c r="AA948" s="9"/>
      <c r="AB948" s="9"/>
      <c r="AC948" s="9"/>
      <c r="AD948" s="9"/>
      <c r="AE948" s="9"/>
      <c r="AF948" s="9"/>
      <c r="AG948" s="9"/>
      <c r="AH948" s="9"/>
      <c r="AI948" s="1"/>
      <c r="AJ948" s="1"/>
      <c r="AK948" s="1"/>
    </row>
    <row r="949" spans="1:37" ht="12.75">
      <c r="A949" s="9"/>
      <c r="B949" s="9"/>
      <c r="C949" s="9"/>
      <c r="D949" s="9"/>
      <c r="E949" s="9"/>
      <c r="F949" s="9"/>
      <c r="G949" s="9"/>
      <c r="H949" s="3"/>
      <c r="I949" s="9"/>
      <c r="J949" s="9"/>
      <c r="K949" s="9"/>
      <c r="L949" s="9"/>
      <c r="M949" s="9"/>
      <c r="N949" s="9"/>
      <c r="O949" s="9"/>
      <c r="P949" s="9"/>
      <c r="Q949" s="9"/>
      <c r="R949" s="9"/>
      <c r="S949" s="9"/>
      <c r="T949" s="9"/>
      <c r="U949" s="9"/>
      <c r="V949" s="9"/>
      <c r="W949" s="9"/>
      <c r="X949" s="9"/>
      <c r="Y949" s="9"/>
      <c r="Z949" s="9"/>
      <c r="AA949" s="9"/>
      <c r="AB949" s="9"/>
      <c r="AC949" s="9"/>
      <c r="AD949" s="9"/>
      <c r="AE949" s="9"/>
      <c r="AF949" s="9"/>
      <c r="AG949" s="9"/>
      <c r="AH949" s="9"/>
      <c r="AI949" s="1"/>
      <c r="AJ949" s="1"/>
      <c r="AK949" s="1"/>
    </row>
    <row r="950" spans="1:37" ht="12.75">
      <c r="A950" s="9"/>
      <c r="B950" s="9"/>
      <c r="C950" s="9"/>
      <c r="D950" s="9"/>
      <c r="E950" s="9"/>
      <c r="F950" s="9"/>
      <c r="G950" s="9"/>
      <c r="H950" s="3"/>
      <c r="I950" s="9"/>
      <c r="J950" s="9"/>
      <c r="K950" s="9"/>
      <c r="L950" s="9"/>
      <c r="M950" s="9"/>
      <c r="N950" s="9"/>
      <c r="O950" s="9"/>
      <c r="P950" s="9"/>
      <c r="Q950" s="9"/>
      <c r="R950" s="9"/>
      <c r="S950" s="9"/>
      <c r="T950" s="9"/>
      <c r="U950" s="9"/>
      <c r="V950" s="9"/>
      <c r="W950" s="9"/>
      <c r="X950" s="9"/>
      <c r="Y950" s="9"/>
      <c r="Z950" s="9"/>
      <c r="AA950" s="9"/>
      <c r="AB950" s="9"/>
      <c r="AC950" s="9"/>
      <c r="AD950" s="9"/>
      <c r="AE950" s="9"/>
      <c r="AF950" s="9"/>
      <c r="AG950" s="9"/>
      <c r="AH950" s="9"/>
      <c r="AI950" s="1"/>
      <c r="AJ950" s="1"/>
      <c r="AK950" s="1"/>
    </row>
    <row r="951" spans="1:37" ht="12.75">
      <c r="A951" s="9"/>
      <c r="B951" s="9"/>
      <c r="C951" s="9"/>
      <c r="D951" s="9"/>
      <c r="E951" s="9"/>
      <c r="F951" s="9"/>
      <c r="G951" s="9"/>
      <c r="H951" s="3"/>
      <c r="I951" s="9"/>
      <c r="J951" s="9"/>
      <c r="K951" s="9"/>
      <c r="L951" s="9"/>
      <c r="M951" s="9"/>
      <c r="N951" s="9"/>
      <c r="O951" s="9"/>
      <c r="P951" s="9"/>
      <c r="Q951" s="9"/>
      <c r="R951" s="9"/>
      <c r="S951" s="9"/>
      <c r="T951" s="9"/>
      <c r="U951" s="9"/>
      <c r="V951" s="9"/>
      <c r="W951" s="9"/>
      <c r="X951" s="9"/>
      <c r="Y951" s="9"/>
      <c r="Z951" s="9"/>
      <c r="AA951" s="9"/>
      <c r="AB951" s="9"/>
      <c r="AC951" s="9"/>
      <c r="AD951" s="9"/>
      <c r="AE951" s="9"/>
      <c r="AF951" s="9"/>
      <c r="AG951" s="9"/>
      <c r="AH951" s="9"/>
      <c r="AI951" s="1"/>
      <c r="AJ951" s="1"/>
      <c r="AK951" s="1"/>
    </row>
    <row r="952" spans="1:37" ht="12.75">
      <c r="A952" s="9"/>
      <c r="B952" s="9"/>
      <c r="C952" s="9"/>
      <c r="D952" s="9"/>
      <c r="E952" s="9"/>
      <c r="F952" s="9"/>
      <c r="G952" s="9"/>
      <c r="H952" s="3"/>
      <c r="I952" s="9"/>
      <c r="J952" s="9"/>
      <c r="K952" s="9"/>
      <c r="L952" s="9"/>
      <c r="M952" s="9"/>
      <c r="N952" s="9"/>
      <c r="O952" s="9"/>
      <c r="P952" s="9"/>
      <c r="Q952" s="9"/>
      <c r="R952" s="9"/>
      <c r="S952" s="9"/>
      <c r="T952" s="9"/>
      <c r="U952" s="9"/>
      <c r="V952" s="9"/>
      <c r="W952" s="9"/>
      <c r="X952" s="9"/>
      <c r="Y952" s="9"/>
      <c r="Z952" s="9"/>
      <c r="AA952" s="9"/>
      <c r="AB952" s="9"/>
      <c r="AC952" s="9"/>
      <c r="AD952" s="9"/>
      <c r="AE952" s="9"/>
      <c r="AF952" s="9"/>
      <c r="AG952" s="9"/>
      <c r="AH952" s="9"/>
      <c r="AI952" s="1"/>
      <c r="AJ952" s="1"/>
      <c r="AK952" s="1"/>
    </row>
    <row r="953" spans="1:37" ht="12.75">
      <c r="A953" s="9"/>
      <c r="B953" s="9"/>
      <c r="C953" s="9"/>
      <c r="D953" s="9"/>
      <c r="E953" s="9"/>
      <c r="F953" s="9"/>
      <c r="G953" s="9"/>
      <c r="H953" s="3"/>
      <c r="I953" s="9"/>
      <c r="J953" s="9"/>
      <c r="K953" s="9"/>
      <c r="L953" s="9"/>
      <c r="M953" s="9"/>
      <c r="N953" s="9"/>
      <c r="O953" s="9"/>
      <c r="P953" s="9"/>
      <c r="Q953" s="9"/>
      <c r="R953" s="9"/>
      <c r="S953" s="9"/>
      <c r="T953" s="9"/>
      <c r="U953" s="9"/>
      <c r="V953" s="9"/>
      <c r="W953" s="9"/>
      <c r="X953" s="9"/>
      <c r="Y953" s="9"/>
      <c r="Z953" s="9"/>
      <c r="AA953" s="9"/>
      <c r="AB953" s="9"/>
      <c r="AC953" s="9"/>
      <c r="AD953" s="9"/>
      <c r="AE953" s="9"/>
      <c r="AF953" s="9"/>
      <c r="AG953" s="9"/>
      <c r="AH953" s="9"/>
      <c r="AI953" s="1"/>
      <c r="AJ953" s="1"/>
      <c r="AK953" s="1"/>
    </row>
    <row r="954" spans="1:37" ht="12.75">
      <c r="A954" s="9"/>
      <c r="B954" s="9"/>
      <c r="C954" s="9"/>
      <c r="D954" s="9"/>
      <c r="E954" s="9"/>
      <c r="F954" s="9"/>
      <c r="G954" s="9"/>
      <c r="H954" s="3"/>
      <c r="I954" s="9"/>
      <c r="J954" s="9"/>
      <c r="K954" s="9"/>
      <c r="L954" s="9"/>
      <c r="M954" s="9"/>
      <c r="N954" s="9"/>
      <c r="O954" s="9"/>
      <c r="P954" s="9"/>
      <c r="Q954" s="9"/>
      <c r="R954" s="9"/>
      <c r="S954" s="9"/>
      <c r="T954" s="9"/>
      <c r="U954" s="9"/>
      <c r="V954" s="9"/>
      <c r="W954" s="9"/>
      <c r="X954" s="9"/>
      <c r="Y954" s="9"/>
      <c r="Z954" s="9"/>
      <c r="AA954" s="9"/>
      <c r="AB954" s="9"/>
      <c r="AC954" s="9"/>
      <c r="AD954" s="9"/>
      <c r="AE954" s="9"/>
      <c r="AF954" s="9"/>
      <c r="AG954" s="9"/>
      <c r="AH954" s="9"/>
      <c r="AI954" s="1"/>
      <c r="AJ954" s="1"/>
      <c r="AK954" s="1"/>
    </row>
    <row r="955" spans="1:37" ht="12.75">
      <c r="A955" s="9"/>
      <c r="B955" s="9"/>
      <c r="C955" s="9"/>
      <c r="D955" s="9"/>
      <c r="E955" s="9"/>
      <c r="F955" s="9"/>
      <c r="G955" s="9"/>
      <c r="H955" s="3"/>
      <c r="I955" s="9"/>
      <c r="J955" s="9"/>
      <c r="K955" s="9"/>
      <c r="L955" s="9"/>
      <c r="M955" s="9"/>
      <c r="N955" s="9"/>
      <c r="O955" s="9"/>
      <c r="P955" s="9"/>
      <c r="Q955" s="9"/>
      <c r="R955" s="9"/>
      <c r="S955" s="9"/>
      <c r="T955" s="9"/>
      <c r="U955" s="9"/>
      <c r="V955" s="9"/>
      <c r="W955" s="9"/>
      <c r="X955" s="9"/>
      <c r="Y955" s="9"/>
      <c r="Z955" s="9"/>
      <c r="AA955" s="9"/>
      <c r="AB955" s="9"/>
      <c r="AC955" s="9"/>
      <c r="AD955" s="9"/>
      <c r="AE955" s="9"/>
      <c r="AF955" s="9"/>
      <c r="AG955" s="9"/>
      <c r="AH955" s="9"/>
      <c r="AI955" s="1"/>
      <c r="AJ955" s="1"/>
      <c r="AK955" s="1"/>
    </row>
    <row r="956" spans="1:37" ht="12.75">
      <c r="A956" s="9"/>
      <c r="B956" s="9"/>
      <c r="C956" s="9"/>
      <c r="D956" s="9"/>
      <c r="E956" s="9"/>
      <c r="F956" s="9"/>
      <c r="G956" s="9"/>
      <c r="H956" s="3"/>
      <c r="I956" s="9"/>
      <c r="J956" s="9"/>
      <c r="K956" s="9"/>
      <c r="L956" s="9"/>
      <c r="M956" s="9"/>
      <c r="N956" s="9"/>
      <c r="O956" s="9"/>
      <c r="P956" s="9"/>
      <c r="Q956" s="9"/>
      <c r="R956" s="9"/>
      <c r="S956" s="9"/>
      <c r="T956" s="9"/>
      <c r="U956" s="9"/>
      <c r="V956" s="9"/>
      <c r="W956" s="9"/>
      <c r="X956" s="9"/>
      <c r="Y956" s="9"/>
      <c r="Z956" s="9"/>
      <c r="AA956" s="9"/>
      <c r="AB956" s="9"/>
      <c r="AC956" s="9"/>
      <c r="AD956" s="9"/>
      <c r="AE956" s="9"/>
      <c r="AF956" s="9"/>
      <c r="AG956" s="9"/>
      <c r="AH956" s="9"/>
      <c r="AI956" s="1"/>
      <c r="AJ956" s="1"/>
      <c r="AK956" s="1"/>
    </row>
    <row r="957" spans="1:37" ht="12.75">
      <c r="A957" s="9"/>
      <c r="B957" s="9"/>
      <c r="C957" s="9"/>
      <c r="D957" s="9"/>
      <c r="E957" s="9"/>
      <c r="F957" s="9"/>
      <c r="G957" s="9"/>
      <c r="H957" s="3"/>
      <c r="I957" s="9"/>
      <c r="J957" s="9"/>
      <c r="K957" s="9"/>
      <c r="L957" s="9"/>
      <c r="M957" s="9"/>
      <c r="N957" s="9"/>
      <c r="O957" s="9"/>
      <c r="P957" s="9"/>
      <c r="Q957" s="9"/>
      <c r="R957" s="9"/>
      <c r="S957" s="9"/>
      <c r="T957" s="9"/>
      <c r="U957" s="9"/>
      <c r="V957" s="9"/>
      <c r="W957" s="9"/>
      <c r="X957" s="9"/>
      <c r="Y957" s="9"/>
      <c r="Z957" s="9"/>
      <c r="AA957" s="9"/>
      <c r="AB957" s="9"/>
      <c r="AC957" s="9"/>
      <c r="AD957" s="9"/>
      <c r="AE957" s="9"/>
      <c r="AF957" s="9"/>
      <c r="AG957" s="9"/>
      <c r="AH957" s="9"/>
      <c r="AI957" s="1"/>
      <c r="AJ957" s="1"/>
      <c r="AK957" s="1"/>
    </row>
    <row r="958" spans="1:37" ht="12.75">
      <c r="A958" s="9"/>
      <c r="B958" s="9"/>
      <c r="C958" s="9"/>
      <c r="D958" s="9"/>
      <c r="E958" s="9"/>
      <c r="F958" s="9"/>
      <c r="G958" s="9"/>
      <c r="H958" s="3"/>
      <c r="I958" s="9"/>
      <c r="J958" s="9"/>
      <c r="K958" s="9"/>
      <c r="L958" s="9"/>
      <c r="M958" s="9"/>
      <c r="N958" s="9"/>
      <c r="O958" s="9"/>
      <c r="P958" s="9"/>
      <c r="Q958" s="9"/>
      <c r="R958" s="9"/>
      <c r="S958" s="9"/>
      <c r="T958" s="9"/>
      <c r="U958" s="9"/>
      <c r="V958" s="9"/>
      <c r="W958" s="9"/>
      <c r="X958" s="9"/>
      <c r="Y958" s="9"/>
      <c r="Z958" s="9"/>
      <c r="AA958" s="9"/>
      <c r="AB958" s="9"/>
      <c r="AC958" s="9"/>
      <c r="AD958" s="9"/>
      <c r="AE958" s="9"/>
      <c r="AF958" s="9"/>
      <c r="AG958" s="9"/>
      <c r="AH958" s="9"/>
      <c r="AI958" s="1"/>
      <c r="AJ958" s="1"/>
      <c r="AK958" s="1"/>
    </row>
    <row r="959" spans="1:37" ht="12.75">
      <c r="A959" s="9"/>
      <c r="B959" s="9"/>
      <c r="C959" s="9"/>
      <c r="D959" s="9"/>
      <c r="E959" s="9"/>
      <c r="F959" s="9"/>
      <c r="G959" s="9"/>
      <c r="H959" s="3"/>
      <c r="I959" s="9"/>
      <c r="J959" s="9"/>
      <c r="K959" s="9"/>
      <c r="L959" s="9"/>
      <c r="M959" s="9"/>
      <c r="N959" s="9"/>
      <c r="O959" s="9"/>
      <c r="P959" s="9"/>
      <c r="Q959" s="9"/>
      <c r="R959" s="9"/>
      <c r="S959" s="9"/>
      <c r="T959" s="9"/>
      <c r="U959" s="9"/>
      <c r="V959" s="9"/>
      <c r="W959" s="9"/>
      <c r="X959" s="9"/>
      <c r="Y959" s="9"/>
      <c r="Z959" s="9"/>
      <c r="AA959" s="9"/>
      <c r="AB959" s="9"/>
      <c r="AC959" s="9"/>
      <c r="AD959" s="9"/>
      <c r="AE959" s="9"/>
      <c r="AF959" s="9"/>
      <c r="AG959" s="9"/>
      <c r="AH959" s="9"/>
      <c r="AI959" s="1"/>
      <c r="AJ959" s="1"/>
      <c r="AK959" s="1"/>
    </row>
    <row r="960" spans="1:37" ht="12.75">
      <c r="A960" s="9"/>
      <c r="B960" s="9"/>
      <c r="C960" s="9"/>
      <c r="D960" s="9"/>
      <c r="E960" s="9"/>
      <c r="F960" s="9"/>
      <c r="G960" s="9"/>
      <c r="H960" s="3"/>
      <c r="I960" s="9"/>
      <c r="J960" s="9"/>
      <c r="K960" s="9"/>
      <c r="L960" s="9"/>
      <c r="M960" s="9"/>
      <c r="N960" s="9"/>
      <c r="O960" s="9"/>
      <c r="P960" s="9"/>
      <c r="Q960" s="9"/>
      <c r="R960" s="9"/>
      <c r="S960" s="9"/>
      <c r="T960" s="9"/>
      <c r="U960" s="9"/>
      <c r="V960" s="9"/>
      <c r="W960" s="9"/>
      <c r="X960" s="9"/>
      <c r="Y960" s="9"/>
      <c r="Z960" s="9"/>
      <c r="AA960" s="9"/>
      <c r="AB960" s="9"/>
      <c r="AC960" s="9"/>
      <c r="AD960" s="9"/>
      <c r="AE960" s="9"/>
      <c r="AF960" s="9"/>
      <c r="AG960" s="9"/>
      <c r="AH960" s="9"/>
      <c r="AI960" s="1"/>
      <c r="AJ960" s="1"/>
      <c r="AK960" s="1"/>
    </row>
    <row r="961" spans="1:37" ht="12.75">
      <c r="A961" s="9"/>
      <c r="B961" s="9"/>
      <c r="C961" s="9"/>
      <c r="D961" s="9"/>
      <c r="E961" s="9"/>
      <c r="F961" s="9"/>
      <c r="G961" s="9"/>
      <c r="H961" s="3"/>
      <c r="I961" s="9"/>
      <c r="J961" s="9"/>
      <c r="K961" s="9"/>
      <c r="L961" s="9"/>
      <c r="M961" s="9"/>
      <c r="N961" s="9"/>
      <c r="O961" s="9"/>
      <c r="P961" s="9"/>
      <c r="Q961" s="9"/>
      <c r="R961" s="9"/>
      <c r="S961" s="9"/>
      <c r="T961" s="9"/>
      <c r="U961" s="9"/>
      <c r="V961" s="9"/>
      <c r="W961" s="9"/>
      <c r="X961" s="9"/>
      <c r="Y961" s="9"/>
      <c r="Z961" s="9"/>
      <c r="AA961" s="9"/>
      <c r="AB961" s="9"/>
      <c r="AC961" s="9"/>
      <c r="AD961" s="9"/>
      <c r="AE961" s="9"/>
      <c r="AF961" s="9"/>
      <c r="AG961" s="9"/>
      <c r="AH961" s="9"/>
      <c r="AI961" s="1"/>
      <c r="AJ961" s="1"/>
      <c r="AK961" s="1"/>
    </row>
    <row r="962" spans="1:37" ht="12.75">
      <c r="A962" s="9"/>
      <c r="B962" s="9"/>
      <c r="C962" s="9"/>
      <c r="D962" s="9"/>
      <c r="E962" s="9"/>
      <c r="F962" s="9"/>
      <c r="G962" s="9"/>
      <c r="H962" s="3"/>
      <c r="I962" s="9"/>
      <c r="J962" s="9"/>
      <c r="K962" s="9"/>
      <c r="L962" s="9"/>
      <c r="M962" s="9"/>
      <c r="N962" s="9"/>
      <c r="O962" s="9"/>
      <c r="P962" s="9"/>
      <c r="Q962" s="9"/>
      <c r="R962" s="9"/>
      <c r="S962" s="9"/>
      <c r="T962" s="9"/>
      <c r="U962" s="9"/>
      <c r="V962" s="9"/>
      <c r="W962" s="9"/>
      <c r="X962" s="9"/>
      <c r="Y962" s="9"/>
      <c r="Z962" s="9"/>
      <c r="AA962" s="9"/>
      <c r="AB962" s="9"/>
      <c r="AC962" s="9"/>
      <c r="AD962" s="9"/>
      <c r="AE962" s="9"/>
      <c r="AF962" s="9"/>
      <c r="AG962" s="9"/>
      <c r="AH962" s="9"/>
      <c r="AI962" s="1"/>
      <c r="AJ962" s="1"/>
      <c r="AK962" s="1"/>
    </row>
    <row r="963" spans="1:37" ht="12.75">
      <c r="A963" s="9"/>
      <c r="B963" s="9"/>
      <c r="C963" s="9"/>
      <c r="D963" s="9"/>
      <c r="E963" s="9"/>
      <c r="F963" s="9"/>
      <c r="G963" s="9"/>
      <c r="H963" s="3"/>
      <c r="I963" s="9"/>
      <c r="J963" s="9"/>
      <c r="K963" s="9"/>
      <c r="L963" s="9"/>
      <c r="M963" s="9"/>
      <c r="N963" s="9"/>
      <c r="O963" s="9"/>
      <c r="P963" s="9"/>
      <c r="Q963" s="9"/>
      <c r="R963" s="9"/>
      <c r="S963" s="9"/>
      <c r="T963" s="9"/>
      <c r="U963" s="9"/>
      <c r="V963" s="9"/>
      <c r="W963" s="9"/>
      <c r="X963" s="9"/>
      <c r="Y963" s="9"/>
      <c r="Z963" s="9"/>
      <c r="AA963" s="9"/>
      <c r="AB963" s="9"/>
      <c r="AC963" s="9"/>
      <c r="AD963" s="9"/>
      <c r="AE963" s="9"/>
      <c r="AF963" s="9"/>
      <c r="AG963" s="9"/>
      <c r="AH963" s="9"/>
      <c r="AI963" s="1"/>
      <c r="AJ963" s="1"/>
      <c r="AK963" s="1"/>
    </row>
    <row r="964" spans="1:37" ht="12.75">
      <c r="A964" s="9"/>
      <c r="B964" s="9"/>
      <c r="C964" s="9"/>
      <c r="D964" s="9"/>
      <c r="E964" s="9"/>
      <c r="F964" s="9"/>
      <c r="G964" s="9"/>
      <c r="H964" s="3"/>
      <c r="I964" s="9"/>
      <c r="J964" s="9"/>
      <c r="K964" s="9"/>
      <c r="L964" s="9"/>
      <c r="M964" s="9"/>
      <c r="N964" s="9"/>
      <c r="O964" s="9"/>
      <c r="P964" s="9"/>
      <c r="Q964" s="9"/>
      <c r="R964" s="9"/>
      <c r="S964" s="9"/>
      <c r="T964" s="9"/>
      <c r="U964" s="9"/>
      <c r="V964" s="9"/>
      <c r="W964" s="9"/>
      <c r="X964" s="9"/>
      <c r="Y964" s="9"/>
      <c r="Z964" s="9"/>
      <c r="AA964" s="9"/>
      <c r="AB964" s="9"/>
      <c r="AC964" s="9"/>
      <c r="AD964" s="9"/>
      <c r="AE964" s="9"/>
      <c r="AF964" s="9"/>
      <c r="AG964" s="9"/>
      <c r="AH964" s="9"/>
      <c r="AI964" s="1"/>
      <c r="AJ964" s="1"/>
      <c r="AK964" s="1"/>
    </row>
    <row r="965" spans="1:37" ht="12.75">
      <c r="A965" s="9"/>
      <c r="B965" s="9"/>
      <c r="C965" s="9"/>
      <c r="D965" s="9"/>
      <c r="E965" s="9"/>
      <c r="F965" s="9"/>
      <c r="G965" s="9"/>
      <c r="H965" s="3"/>
      <c r="I965" s="9"/>
      <c r="J965" s="9"/>
      <c r="K965" s="9"/>
      <c r="L965" s="9"/>
      <c r="M965" s="9"/>
      <c r="N965" s="9"/>
      <c r="O965" s="9"/>
      <c r="P965" s="9"/>
      <c r="Q965" s="9"/>
      <c r="R965" s="9"/>
      <c r="S965" s="9"/>
      <c r="T965" s="9"/>
      <c r="U965" s="9"/>
      <c r="V965" s="9"/>
      <c r="W965" s="9"/>
      <c r="X965" s="9"/>
      <c r="Y965" s="9"/>
      <c r="Z965" s="9"/>
      <c r="AA965" s="9"/>
      <c r="AB965" s="9"/>
      <c r="AC965" s="9"/>
      <c r="AD965" s="9"/>
      <c r="AE965" s="9"/>
      <c r="AF965" s="9"/>
      <c r="AG965" s="9"/>
      <c r="AH965" s="9"/>
      <c r="AI965" s="1"/>
      <c r="AJ965" s="1"/>
      <c r="AK965" s="1"/>
    </row>
    <row r="966" spans="1:37" ht="12.75">
      <c r="A966" s="9"/>
      <c r="B966" s="9"/>
      <c r="C966" s="9"/>
      <c r="D966" s="9"/>
      <c r="E966" s="9"/>
      <c r="F966" s="9"/>
      <c r="G966" s="9"/>
      <c r="H966" s="3"/>
      <c r="I966" s="9"/>
      <c r="J966" s="9"/>
      <c r="K966" s="9"/>
      <c r="L966" s="9"/>
      <c r="M966" s="9"/>
      <c r="N966" s="9"/>
      <c r="O966" s="9"/>
      <c r="P966" s="9"/>
      <c r="Q966" s="9"/>
      <c r="R966" s="9"/>
      <c r="S966" s="9"/>
      <c r="T966" s="9"/>
      <c r="U966" s="9"/>
      <c r="V966" s="9"/>
      <c r="W966" s="9"/>
      <c r="X966" s="9"/>
      <c r="Y966" s="9"/>
      <c r="Z966" s="9"/>
      <c r="AA966" s="9"/>
      <c r="AB966" s="9"/>
      <c r="AC966" s="9"/>
      <c r="AD966" s="9"/>
      <c r="AE966" s="9"/>
      <c r="AF966" s="9"/>
      <c r="AG966" s="9"/>
      <c r="AH966" s="9"/>
      <c r="AI966" s="1"/>
      <c r="AJ966" s="1"/>
      <c r="AK966" s="1"/>
    </row>
    <row r="967" spans="1:37" ht="12.75">
      <c r="A967" s="9"/>
      <c r="B967" s="9"/>
      <c r="C967" s="9"/>
      <c r="D967" s="9"/>
      <c r="E967" s="9"/>
      <c r="F967" s="9"/>
      <c r="G967" s="9"/>
      <c r="H967" s="3"/>
      <c r="I967" s="9"/>
      <c r="J967" s="9"/>
      <c r="K967" s="9"/>
      <c r="L967" s="9"/>
      <c r="M967" s="9"/>
      <c r="N967" s="9"/>
      <c r="O967" s="9"/>
      <c r="P967" s="9"/>
      <c r="Q967" s="9"/>
      <c r="R967" s="9"/>
      <c r="S967" s="9"/>
      <c r="T967" s="9"/>
      <c r="U967" s="9"/>
      <c r="V967" s="9"/>
      <c r="W967" s="9"/>
      <c r="X967" s="9"/>
      <c r="Y967" s="9"/>
      <c r="Z967" s="9"/>
      <c r="AA967" s="9"/>
      <c r="AB967" s="9"/>
      <c r="AC967" s="9"/>
      <c r="AD967" s="9"/>
      <c r="AE967" s="9"/>
      <c r="AF967" s="9"/>
      <c r="AG967" s="9"/>
      <c r="AH967" s="9"/>
      <c r="AI967" s="1"/>
      <c r="AJ967" s="1"/>
      <c r="AK967" s="1"/>
    </row>
    <row r="968" spans="1:37" ht="12.75">
      <c r="A968" s="9"/>
      <c r="B968" s="9"/>
      <c r="C968" s="9"/>
      <c r="D968" s="9"/>
      <c r="E968" s="9"/>
      <c r="F968" s="9"/>
      <c r="G968" s="9"/>
      <c r="H968" s="3"/>
      <c r="I968" s="9"/>
      <c r="J968" s="9"/>
      <c r="K968" s="9"/>
      <c r="L968" s="9"/>
      <c r="M968" s="9"/>
      <c r="N968" s="9"/>
      <c r="O968" s="9"/>
      <c r="P968" s="9"/>
      <c r="Q968" s="9"/>
      <c r="R968" s="9"/>
      <c r="S968" s="9"/>
      <c r="T968" s="9"/>
      <c r="U968" s="9"/>
      <c r="V968" s="9"/>
      <c r="W968" s="9"/>
      <c r="X968" s="9"/>
      <c r="Y968" s="9"/>
      <c r="Z968" s="9"/>
      <c r="AA968" s="9"/>
      <c r="AB968" s="9"/>
      <c r="AC968" s="9"/>
      <c r="AD968" s="9"/>
      <c r="AE968" s="9"/>
      <c r="AF968" s="9"/>
      <c r="AG968" s="9"/>
      <c r="AH968" s="9"/>
      <c r="AI968" s="1"/>
      <c r="AJ968" s="1"/>
      <c r="AK968" s="1"/>
    </row>
    <row r="969" spans="1:37" ht="12.75">
      <c r="A969" s="9"/>
      <c r="B969" s="9"/>
      <c r="C969" s="9"/>
      <c r="D969" s="9"/>
      <c r="E969" s="9"/>
      <c r="F969" s="9"/>
      <c r="G969" s="9"/>
      <c r="H969" s="3"/>
      <c r="I969" s="9"/>
      <c r="J969" s="9"/>
      <c r="K969" s="9"/>
      <c r="L969" s="9"/>
      <c r="M969" s="9"/>
      <c r="N969" s="9"/>
      <c r="O969" s="9"/>
      <c r="P969" s="9"/>
      <c r="Q969" s="9"/>
      <c r="R969" s="9"/>
      <c r="S969" s="9"/>
      <c r="T969" s="9"/>
      <c r="U969" s="9"/>
      <c r="V969" s="9"/>
      <c r="W969" s="9"/>
      <c r="X969" s="9"/>
      <c r="Y969" s="9"/>
      <c r="Z969" s="9"/>
      <c r="AA969" s="9"/>
      <c r="AB969" s="9"/>
      <c r="AC969" s="9"/>
      <c r="AD969" s="9"/>
      <c r="AE969" s="9"/>
      <c r="AF969" s="9"/>
      <c r="AG969" s="9"/>
      <c r="AH969" s="9"/>
      <c r="AI969" s="1"/>
      <c r="AJ969" s="1"/>
      <c r="AK969" s="1"/>
    </row>
    <row r="970" spans="1:37" ht="12.75">
      <c r="A970" s="9"/>
      <c r="B970" s="9"/>
      <c r="C970" s="9"/>
      <c r="D970" s="9"/>
      <c r="E970" s="9"/>
      <c r="F970" s="9"/>
      <c r="G970" s="9"/>
      <c r="H970" s="3"/>
      <c r="I970" s="9"/>
      <c r="J970" s="9"/>
      <c r="K970" s="9"/>
      <c r="L970" s="9"/>
      <c r="M970" s="9"/>
      <c r="N970" s="9"/>
      <c r="O970" s="9"/>
      <c r="P970" s="9"/>
      <c r="Q970" s="9"/>
      <c r="R970" s="9"/>
      <c r="S970" s="9"/>
      <c r="T970" s="9"/>
      <c r="U970" s="9"/>
      <c r="V970" s="9"/>
      <c r="W970" s="9"/>
      <c r="X970" s="9"/>
      <c r="Y970" s="9"/>
      <c r="Z970" s="9"/>
      <c r="AA970" s="9"/>
      <c r="AB970" s="9"/>
      <c r="AC970" s="9"/>
      <c r="AD970" s="9"/>
      <c r="AE970" s="9"/>
      <c r="AF970" s="9"/>
      <c r="AG970" s="9"/>
      <c r="AH970" s="9"/>
      <c r="AI970" s="1"/>
      <c r="AJ970" s="1"/>
      <c r="AK970" s="1"/>
    </row>
    <row r="971" spans="1:37" ht="12.75">
      <c r="A971" s="9"/>
      <c r="B971" s="9"/>
      <c r="C971" s="9"/>
      <c r="D971" s="9"/>
      <c r="E971" s="9"/>
      <c r="F971" s="9"/>
      <c r="G971" s="9"/>
      <c r="H971" s="3"/>
      <c r="I971" s="9"/>
      <c r="J971" s="9"/>
      <c r="K971" s="9"/>
      <c r="L971" s="9"/>
      <c r="M971" s="9"/>
      <c r="N971" s="9"/>
      <c r="O971" s="9"/>
      <c r="P971" s="9"/>
      <c r="Q971" s="9"/>
      <c r="R971" s="9"/>
      <c r="S971" s="9"/>
      <c r="T971" s="9"/>
      <c r="U971" s="9"/>
      <c r="V971" s="9"/>
      <c r="W971" s="9"/>
      <c r="X971" s="9"/>
      <c r="Y971" s="9"/>
      <c r="Z971" s="9"/>
      <c r="AA971" s="9"/>
      <c r="AB971" s="9"/>
      <c r="AC971" s="9"/>
      <c r="AD971" s="9"/>
      <c r="AE971" s="9"/>
      <c r="AF971" s="9"/>
      <c r="AG971" s="9"/>
      <c r="AH971" s="9"/>
      <c r="AI971" s="1"/>
      <c r="AJ971" s="1"/>
      <c r="AK971" s="1"/>
    </row>
    <row r="972" spans="1:37" ht="12.75">
      <c r="A972" s="9"/>
      <c r="B972" s="9"/>
      <c r="C972" s="9"/>
      <c r="D972" s="9"/>
      <c r="E972" s="9"/>
      <c r="F972" s="9"/>
      <c r="G972" s="9"/>
      <c r="H972" s="3"/>
      <c r="I972" s="9"/>
      <c r="J972" s="9"/>
      <c r="K972" s="9"/>
      <c r="L972" s="9"/>
      <c r="M972" s="9"/>
      <c r="N972" s="9"/>
      <c r="O972" s="9"/>
      <c r="P972" s="9"/>
      <c r="Q972" s="9"/>
      <c r="R972" s="9"/>
      <c r="S972" s="9"/>
      <c r="T972" s="9"/>
      <c r="U972" s="9"/>
      <c r="V972" s="9"/>
      <c r="W972" s="9"/>
      <c r="X972" s="9"/>
      <c r="Y972" s="9"/>
      <c r="Z972" s="9"/>
      <c r="AA972" s="9"/>
      <c r="AB972" s="9"/>
      <c r="AC972" s="9"/>
      <c r="AD972" s="9"/>
      <c r="AE972" s="9"/>
      <c r="AF972" s="9"/>
      <c r="AG972" s="9"/>
      <c r="AH972" s="9"/>
      <c r="AI972" s="1"/>
      <c r="AJ972" s="1"/>
      <c r="AK972" s="1"/>
    </row>
    <row r="973" spans="1:37" ht="12.75">
      <c r="A973" s="9"/>
      <c r="B973" s="9"/>
      <c r="C973" s="9"/>
      <c r="D973" s="9"/>
      <c r="E973" s="9"/>
      <c r="F973" s="9"/>
      <c r="G973" s="9"/>
      <c r="H973" s="3"/>
      <c r="I973" s="9"/>
      <c r="J973" s="9"/>
      <c r="K973" s="9"/>
      <c r="L973" s="9"/>
      <c r="M973" s="9"/>
      <c r="N973" s="9"/>
      <c r="O973" s="9"/>
      <c r="P973" s="9"/>
      <c r="Q973" s="9"/>
      <c r="R973" s="9"/>
      <c r="S973" s="9"/>
      <c r="T973" s="9"/>
      <c r="U973" s="9"/>
      <c r="V973" s="9"/>
      <c r="W973" s="9"/>
      <c r="X973" s="9"/>
      <c r="Y973" s="9"/>
      <c r="Z973" s="9"/>
      <c r="AA973" s="9"/>
      <c r="AB973" s="9"/>
      <c r="AC973" s="9"/>
      <c r="AD973" s="9"/>
      <c r="AE973" s="9"/>
      <c r="AF973" s="9"/>
      <c r="AG973" s="9"/>
      <c r="AH973" s="9"/>
      <c r="AI973" s="1"/>
      <c r="AJ973" s="1"/>
      <c r="AK973" s="1"/>
    </row>
    <row r="974" spans="1:37" ht="12.75">
      <c r="A974" s="9"/>
      <c r="B974" s="9"/>
      <c r="C974" s="9"/>
      <c r="D974" s="9"/>
      <c r="E974" s="9"/>
      <c r="F974" s="9"/>
      <c r="G974" s="9"/>
      <c r="H974" s="3"/>
      <c r="I974" s="9"/>
      <c r="J974" s="9"/>
      <c r="K974" s="9"/>
      <c r="L974" s="9"/>
      <c r="M974" s="9"/>
      <c r="N974" s="9"/>
      <c r="O974" s="9"/>
      <c r="P974" s="9"/>
      <c r="Q974" s="9"/>
      <c r="R974" s="9"/>
      <c r="S974" s="9"/>
      <c r="T974" s="9"/>
      <c r="U974" s="9"/>
      <c r="V974" s="9"/>
      <c r="W974" s="9"/>
      <c r="X974" s="9"/>
      <c r="Y974" s="9"/>
      <c r="Z974" s="9"/>
      <c r="AA974" s="9"/>
      <c r="AB974" s="9"/>
      <c r="AC974" s="9"/>
      <c r="AD974" s="9"/>
      <c r="AE974" s="9"/>
      <c r="AF974" s="9"/>
      <c r="AG974" s="9"/>
      <c r="AH974" s="9"/>
      <c r="AI974" s="1"/>
      <c r="AJ974" s="1"/>
      <c r="AK974" s="1"/>
    </row>
    <row r="975" spans="1:37" ht="12.75">
      <c r="A975" s="9"/>
      <c r="B975" s="9"/>
      <c r="C975" s="9"/>
      <c r="D975" s="9"/>
      <c r="E975" s="9"/>
      <c r="F975" s="9"/>
      <c r="G975" s="9"/>
      <c r="H975" s="3"/>
      <c r="I975" s="9"/>
      <c r="J975" s="9"/>
      <c r="K975" s="9"/>
      <c r="L975" s="9"/>
      <c r="M975" s="9"/>
      <c r="N975" s="9"/>
      <c r="O975" s="9"/>
      <c r="P975" s="9"/>
      <c r="Q975" s="9"/>
      <c r="R975" s="9"/>
      <c r="S975" s="9"/>
      <c r="T975" s="9"/>
      <c r="U975" s="9"/>
      <c r="V975" s="9"/>
      <c r="W975" s="9"/>
      <c r="X975" s="9"/>
      <c r="Y975" s="9"/>
      <c r="Z975" s="9"/>
      <c r="AA975" s="9"/>
      <c r="AB975" s="9"/>
      <c r="AC975" s="9"/>
      <c r="AD975" s="9"/>
      <c r="AE975" s="9"/>
      <c r="AF975" s="9"/>
      <c r="AG975" s="9"/>
      <c r="AH975" s="9"/>
      <c r="AI975" s="1"/>
      <c r="AJ975" s="1"/>
      <c r="AK975" s="1"/>
    </row>
    <row r="976" spans="1:37" ht="12.75">
      <c r="A976" s="9"/>
      <c r="B976" s="9"/>
      <c r="C976" s="9"/>
      <c r="D976" s="9"/>
      <c r="E976" s="9"/>
      <c r="F976" s="9"/>
      <c r="G976" s="9"/>
      <c r="H976" s="3"/>
      <c r="I976" s="9"/>
      <c r="J976" s="9"/>
      <c r="K976" s="9"/>
      <c r="L976" s="9"/>
      <c r="M976" s="9"/>
      <c r="N976" s="9"/>
      <c r="O976" s="9"/>
      <c r="P976" s="9"/>
      <c r="Q976" s="9"/>
      <c r="R976" s="9"/>
      <c r="S976" s="9"/>
      <c r="T976" s="9"/>
      <c r="U976" s="9"/>
      <c r="V976" s="9"/>
      <c r="W976" s="9"/>
      <c r="X976" s="9"/>
      <c r="Y976" s="9"/>
      <c r="Z976" s="9"/>
      <c r="AA976" s="9"/>
      <c r="AB976" s="9"/>
      <c r="AC976" s="9"/>
      <c r="AD976" s="9"/>
      <c r="AE976" s="9"/>
      <c r="AF976" s="9"/>
      <c r="AG976" s="9"/>
      <c r="AH976" s="9"/>
      <c r="AI976" s="1"/>
      <c r="AJ976" s="1"/>
      <c r="AK976" s="1"/>
    </row>
    <row r="977" spans="1:37" ht="12.75">
      <c r="A977" s="9"/>
      <c r="B977" s="9"/>
      <c r="C977" s="9"/>
      <c r="D977" s="9"/>
      <c r="E977" s="9"/>
      <c r="F977" s="9"/>
      <c r="G977" s="9"/>
      <c r="H977" s="3"/>
      <c r="I977" s="9"/>
      <c r="J977" s="9"/>
      <c r="K977" s="9"/>
      <c r="L977" s="9"/>
      <c r="M977" s="9"/>
      <c r="N977" s="9"/>
      <c r="O977" s="9"/>
      <c r="P977" s="9"/>
      <c r="Q977" s="9"/>
      <c r="R977" s="9"/>
      <c r="S977" s="9"/>
      <c r="T977" s="9"/>
      <c r="U977" s="9"/>
      <c r="V977" s="9"/>
      <c r="W977" s="9"/>
      <c r="X977" s="9"/>
      <c r="Y977" s="9"/>
      <c r="Z977" s="9"/>
      <c r="AA977" s="9"/>
      <c r="AB977" s="9"/>
      <c r="AC977" s="9"/>
      <c r="AD977" s="9"/>
      <c r="AE977" s="9"/>
      <c r="AF977" s="9"/>
      <c r="AG977" s="9"/>
      <c r="AH977" s="9"/>
      <c r="AI977" s="1"/>
      <c r="AJ977" s="1"/>
      <c r="AK977" s="1"/>
    </row>
    <row r="978" spans="1:37" ht="12.75">
      <c r="A978" s="9"/>
      <c r="B978" s="9"/>
      <c r="C978" s="9"/>
      <c r="D978" s="9"/>
      <c r="E978" s="9"/>
      <c r="F978" s="9"/>
      <c r="G978" s="9"/>
      <c r="H978" s="3"/>
      <c r="I978" s="9"/>
      <c r="J978" s="9"/>
      <c r="K978" s="9"/>
      <c r="L978" s="9"/>
      <c r="M978" s="9"/>
      <c r="N978" s="9"/>
      <c r="O978" s="9"/>
      <c r="P978" s="9"/>
      <c r="Q978" s="9"/>
      <c r="R978" s="9"/>
      <c r="S978" s="9"/>
      <c r="T978" s="9"/>
      <c r="U978" s="9"/>
      <c r="V978" s="9"/>
      <c r="W978" s="9"/>
      <c r="X978" s="9"/>
      <c r="Y978" s="9"/>
      <c r="Z978" s="9"/>
      <c r="AA978" s="9"/>
      <c r="AB978" s="9"/>
      <c r="AC978" s="9"/>
      <c r="AD978" s="9"/>
      <c r="AE978" s="9"/>
      <c r="AF978" s="9"/>
      <c r="AG978" s="9"/>
      <c r="AH978" s="9"/>
      <c r="AI978" s="1"/>
      <c r="AJ978" s="1"/>
      <c r="AK978" s="1"/>
    </row>
    <row r="979" spans="1:37" ht="12.75">
      <c r="A979" s="9"/>
      <c r="B979" s="9"/>
      <c r="C979" s="9"/>
      <c r="D979" s="9"/>
      <c r="E979" s="9"/>
      <c r="F979" s="9"/>
      <c r="G979" s="9"/>
      <c r="H979" s="3"/>
      <c r="I979" s="9"/>
      <c r="J979" s="9"/>
      <c r="K979" s="9"/>
      <c r="L979" s="9"/>
      <c r="M979" s="9"/>
      <c r="N979" s="9"/>
      <c r="O979" s="9"/>
      <c r="P979" s="9"/>
      <c r="Q979" s="9"/>
      <c r="R979" s="9"/>
      <c r="S979" s="9"/>
      <c r="T979" s="9"/>
      <c r="U979" s="9"/>
      <c r="V979" s="9"/>
      <c r="W979" s="9"/>
      <c r="X979" s="9"/>
      <c r="Y979" s="9"/>
      <c r="Z979" s="9"/>
      <c r="AA979" s="9"/>
      <c r="AB979" s="9"/>
      <c r="AC979" s="9"/>
      <c r="AD979" s="9"/>
      <c r="AE979" s="9"/>
      <c r="AF979" s="9"/>
      <c r="AG979" s="9"/>
      <c r="AH979" s="9"/>
      <c r="AI979" s="1"/>
      <c r="AJ979" s="1"/>
      <c r="AK979" s="1"/>
    </row>
    <row r="980" spans="1:37" ht="12.75">
      <c r="A980" s="9"/>
      <c r="B980" s="9"/>
      <c r="C980" s="9"/>
      <c r="D980" s="9"/>
      <c r="E980" s="9"/>
      <c r="F980" s="9"/>
      <c r="G980" s="9"/>
      <c r="H980" s="3"/>
      <c r="I980" s="9"/>
      <c r="J980" s="9"/>
      <c r="K980" s="9"/>
      <c r="L980" s="9"/>
      <c r="M980" s="9"/>
      <c r="N980" s="9"/>
      <c r="O980" s="9"/>
      <c r="P980" s="9"/>
      <c r="Q980" s="9"/>
      <c r="R980" s="9"/>
      <c r="S980" s="9"/>
      <c r="T980" s="9"/>
      <c r="U980" s="9"/>
      <c r="V980" s="9"/>
      <c r="W980" s="9"/>
      <c r="X980" s="9"/>
      <c r="Y980" s="9"/>
      <c r="Z980" s="9"/>
      <c r="AA980" s="9"/>
      <c r="AB980" s="9"/>
      <c r="AC980" s="9"/>
      <c r="AD980" s="9"/>
      <c r="AE980" s="9"/>
      <c r="AF980" s="9"/>
      <c r="AG980" s="9"/>
      <c r="AH980" s="9"/>
      <c r="AI980" s="1"/>
      <c r="AJ980" s="1"/>
      <c r="AK980" s="1"/>
    </row>
    <row r="981" spans="1:37" ht="12.75">
      <c r="A981" s="9"/>
      <c r="B981" s="9"/>
      <c r="C981" s="9"/>
      <c r="D981" s="9"/>
      <c r="E981" s="9"/>
      <c r="F981" s="9"/>
      <c r="G981" s="9"/>
      <c r="H981" s="3"/>
      <c r="I981" s="9"/>
      <c r="J981" s="9"/>
      <c r="K981" s="9"/>
      <c r="L981" s="9"/>
      <c r="M981" s="9"/>
      <c r="N981" s="9"/>
      <c r="O981" s="9"/>
      <c r="P981" s="9"/>
      <c r="Q981" s="9"/>
      <c r="R981" s="9"/>
      <c r="S981" s="9"/>
      <c r="T981" s="9"/>
      <c r="U981" s="9"/>
      <c r="V981" s="9"/>
      <c r="W981" s="9"/>
      <c r="X981" s="9"/>
      <c r="Y981" s="9"/>
      <c r="Z981" s="9"/>
      <c r="AA981" s="9"/>
      <c r="AB981" s="9"/>
      <c r="AC981" s="9"/>
      <c r="AD981" s="9"/>
      <c r="AE981" s="9"/>
      <c r="AF981" s="9"/>
      <c r="AG981" s="9"/>
      <c r="AH981" s="9"/>
      <c r="AI981" s="1"/>
      <c r="AJ981" s="1"/>
      <c r="AK981" s="1"/>
    </row>
    <row r="982" spans="1:37" ht="12.75">
      <c r="A982" s="9"/>
      <c r="B982" s="9"/>
      <c r="C982" s="9"/>
      <c r="D982" s="9"/>
      <c r="E982" s="9"/>
      <c r="F982" s="9"/>
      <c r="G982" s="9"/>
      <c r="H982" s="3"/>
      <c r="I982" s="9"/>
      <c r="J982" s="9"/>
      <c r="K982" s="9"/>
      <c r="L982" s="9"/>
      <c r="M982" s="9"/>
      <c r="N982" s="9"/>
      <c r="O982" s="9"/>
      <c r="P982" s="9"/>
      <c r="Q982" s="9"/>
      <c r="R982" s="9"/>
      <c r="S982" s="9"/>
      <c r="T982" s="9"/>
      <c r="U982" s="9"/>
      <c r="V982" s="9"/>
      <c r="W982" s="9"/>
      <c r="X982" s="9"/>
      <c r="Y982" s="9"/>
      <c r="Z982" s="9"/>
      <c r="AA982" s="9"/>
      <c r="AB982" s="9"/>
      <c r="AC982" s="9"/>
      <c r="AD982" s="9"/>
      <c r="AE982" s="9"/>
      <c r="AF982" s="9"/>
      <c r="AG982" s="9"/>
      <c r="AH982" s="9"/>
      <c r="AI982" s="1"/>
      <c r="AJ982" s="1"/>
      <c r="AK982" s="1"/>
    </row>
    <row r="983" spans="1:37" ht="12.75">
      <c r="A983" s="9"/>
      <c r="B983" s="9"/>
      <c r="C983" s="9"/>
      <c r="D983" s="9"/>
      <c r="E983" s="9"/>
      <c r="F983" s="9"/>
      <c r="G983" s="9"/>
      <c r="H983" s="3"/>
      <c r="I983" s="9"/>
      <c r="J983" s="9"/>
      <c r="K983" s="9"/>
      <c r="L983" s="9"/>
      <c r="M983" s="9"/>
      <c r="N983" s="9"/>
      <c r="O983" s="9"/>
      <c r="P983" s="9"/>
      <c r="Q983" s="9"/>
      <c r="R983" s="9"/>
      <c r="S983" s="9"/>
      <c r="T983" s="9"/>
      <c r="U983" s="9"/>
      <c r="V983" s="9"/>
      <c r="W983" s="9"/>
      <c r="X983" s="9"/>
      <c r="Y983" s="9"/>
      <c r="Z983" s="9"/>
      <c r="AA983" s="9"/>
      <c r="AB983" s="9"/>
      <c r="AC983" s="9"/>
      <c r="AD983" s="9"/>
      <c r="AE983" s="9"/>
      <c r="AF983" s="9"/>
      <c r="AG983" s="9"/>
      <c r="AH983" s="9"/>
      <c r="AI983" s="1"/>
      <c r="AJ983" s="1"/>
      <c r="AK983" s="1"/>
    </row>
    <row r="984" spans="1:37" ht="12.75">
      <c r="A984" s="9"/>
      <c r="B984" s="9"/>
      <c r="C984" s="9"/>
      <c r="D984" s="9"/>
      <c r="E984" s="9"/>
      <c r="F984" s="9"/>
      <c r="G984" s="9"/>
      <c r="H984" s="3"/>
      <c r="I984" s="9"/>
      <c r="J984" s="9"/>
      <c r="K984" s="9"/>
      <c r="L984" s="9"/>
      <c r="M984" s="9"/>
      <c r="N984" s="9"/>
      <c r="O984" s="9"/>
      <c r="P984" s="9"/>
      <c r="Q984" s="9"/>
      <c r="R984" s="9"/>
      <c r="S984" s="9"/>
      <c r="T984" s="9"/>
      <c r="U984" s="9"/>
      <c r="V984" s="9"/>
      <c r="W984" s="9"/>
      <c r="X984" s="9"/>
      <c r="Y984" s="9"/>
      <c r="Z984" s="9"/>
      <c r="AA984" s="9"/>
      <c r="AB984" s="9"/>
      <c r="AC984" s="9"/>
      <c r="AD984" s="9"/>
      <c r="AE984" s="9"/>
      <c r="AF984" s="9"/>
      <c r="AG984" s="9"/>
      <c r="AH984" s="9"/>
      <c r="AI984" s="1"/>
      <c r="AJ984" s="1"/>
      <c r="AK984" s="1"/>
    </row>
    <row r="985" spans="1:37" ht="12.75">
      <c r="A985" s="9"/>
      <c r="B985" s="9"/>
      <c r="C985" s="9"/>
      <c r="D985" s="9"/>
      <c r="E985" s="9"/>
      <c r="F985" s="9"/>
      <c r="G985" s="9"/>
      <c r="H985" s="3"/>
      <c r="I985" s="9"/>
      <c r="J985" s="9"/>
      <c r="K985" s="9"/>
      <c r="L985" s="9"/>
      <c r="M985" s="9"/>
      <c r="N985" s="9"/>
      <c r="O985" s="9"/>
      <c r="P985" s="9"/>
      <c r="Q985" s="9"/>
      <c r="R985" s="9"/>
      <c r="S985" s="9"/>
      <c r="T985" s="9"/>
      <c r="U985" s="9"/>
      <c r="V985" s="9"/>
      <c r="W985" s="9"/>
      <c r="X985" s="9"/>
      <c r="Y985" s="9"/>
      <c r="Z985" s="9"/>
      <c r="AA985" s="9"/>
      <c r="AB985" s="9"/>
      <c r="AC985" s="9"/>
      <c r="AD985" s="9"/>
      <c r="AE985" s="9"/>
      <c r="AF985" s="9"/>
      <c r="AG985" s="9"/>
      <c r="AH985" s="9"/>
      <c r="AI985" s="1"/>
      <c r="AJ985" s="1"/>
      <c r="AK985" s="1"/>
    </row>
    <row r="986" spans="1:37" ht="12.75">
      <c r="A986" s="9"/>
      <c r="B986" s="9"/>
      <c r="C986" s="9"/>
      <c r="D986" s="9"/>
      <c r="E986" s="9"/>
      <c r="F986" s="9"/>
      <c r="G986" s="9"/>
      <c r="H986" s="3"/>
      <c r="I986" s="9"/>
      <c r="J986" s="9"/>
      <c r="K986" s="9"/>
      <c r="L986" s="9"/>
      <c r="M986" s="9"/>
      <c r="N986" s="9"/>
      <c r="O986" s="9"/>
      <c r="P986" s="9"/>
      <c r="Q986" s="9"/>
      <c r="R986" s="9"/>
      <c r="S986" s="9"/>
      <c r="T986" s="9"/>
      <c r="U986" s="9"/>
      <c r="V986" s="9"/>
      <c r="W986" s="9"/>
      <c r="X986" s="9"/>
      <c r="Y986" s="9"/>
      <c r="Z986" s="9"/>
      <c r="AA986" s="9"/>
      <c r="AB986" s="9"/>
      <c r="AC986" s="9"/>
      <c r="AD986" s="9"/>
      <c r="AE986" s="9"/>
      <c r="AF986" s="9"/>
      <c r="AG986" s="9"/>
      <c r="AH986" s="9"/>
      <c r="AI986" s="1"/>
      <c r="AJ986" s="1"/>
      <c r="AK986" s="1"/>
    </row>
    <row r="987" spans="1:37" ht="12.75">
      <c r="A987" s="9"/>
      <c r="B987" s="9"/>
      <c r="C987" s="9"/>
      <c r="D987" s="9"/>
      <c r="E987" s="9"/>
      <c r="F987" s="9"/>
      <c r="G987" s="9"/>
      <c r="H987" s="3"/>
      <c r="I987" s="9"/>
      <c r="J987" s="9"/>
      <c r="K987" s="9"/>
      <c r="L987" s="9"/>
      <c r="M987" s="9"/>
      <c r="N987" s="9"/>
      <c r="O987" s="9"/>
      <c r="P987" s="9"/>
      <c r="Q987" s="9"/>
      <c r="R987" s="9"/>
      <c r="S987" s="9"/>
      <c r="T987" s="9"/>
      <c r="U987" s="9"/>
      <c r="V987" s="9"/>
      <c r="W987" s="9"/>
      <c r="X987" s="9"/>
      <c r="Y987" s="9"/>
      <c r="Z987" s="9"/>
      <c r="AA987" s="9"/>
      <c r="AB987" s="9"/>
      <c r="AC987" s="9"/>
      <c r="AD987" s="9"/>
      <c r="AE987" s="9"/>
      <c r="AF987" s="9"/>
      <c r="AG987" s="9"/>
      <c r="AH987" s="9"/>
      <c r="AI987" s="1"/>
      <c r="AJ987" s="1"/>
      <c r="AK987" s="1"/>
    </row>
    <row r="988" spans="1:37" ht="12.75">
      <c r="A988" s="9"/>
      <c r="B988" s="9"/>
      <c r="C988" s="9"/>
      <c r="D988" s="9"/>
      <c r="E988" s="9"/>
      <c r="F988" s="9"/>
      <c r="G988" s="9"/>
      <c r="H988" s="3"/>
      <c r="I988" s="9"/>
      <c r="J988" s="9"/>
      <c r="K988" s="9"/>
      <c r="L988" s="9"/>
      <c r="M988" s="9"/>
      <c r="N988" s="9"/>
      <c r="O988" s="9"/>
      <c r="P988" s="9"/>
      <c r="Q988" s="9"/>
      <c r="R988" s="9"/>
      <c r="S988" s="9"/>
      <c r="T988" s="9"/>
      <c r="U988" s="9"/>
      <c r="V988" s="9"/>
      <c r="W988" s="9"/>
      <c r="X988" s="9"/>
      <c r="Y988" s="9"/>
      <c r="Z988" s="9"/>
      <c r="AA988" s="9"/>
      <c r="AB988" s="9"/>
      <c r="AC988" s="9"/>
      <c r="AD988" s="9"/>
      <c r="AE988" s="9"/>
      <c r="AF988" s="9"/>
      <c r="AG988" s="9"/>
      <c r="AH988" s="9"/>
      <c r="AI988" s="1"/>
      <c r="AJ988" s="1"/>
      <c r="AK988" s="1"/>
    </row>
    <row r="989" spans="1:37" ht="12.75">
      <c r="A989" s="9"/>
      <c r="B989" s="9"/>
      <c r="C989" s="9"/>
      <c r="D989" s="9"/>
      <c r="E989" s="9"/>
      <c r="F989" s="9"/>
      <c r="G989" s="9"/>
      <c r="H989" s="3"/>
      <c r="I989" s="9"/>
      <c r="J989" s="9"/>
      <c r="K989" s="9"/>
      <c r="L989" s="9"/>
      <c r="M989" s="9"/>
      <c r="N989" s="9"/>
      <c r="O989" s="9"/>
      <c r="P989" s="9"/>
      <c r="Q989" s="9"/>
      <c r="R989" s="9"/>
      <c r="S989" s="9"/>
      <c r="T989" s="9"/>
      <c r="U989" s="9"/>
      <c r="V989" s="9"/>
      <c r="W989" s="9"/>
      <c r="X989" s="9"/>
      <c r="Y989" s="9"/>
      <c r="Z989" s="9"/>
      <c r="AA989" s="9"/>
      <c r="AB989" s="9"/>
      <c r="AC989" s="9"/>
      <c r="AD989" s="9"/>
      <c r="AE989" s="9"/>
      <c r="AF989" s="9"/>
      <c r="AG989" s="9"/>
      <c r="AH989" s="9"/>
      <c r="AI989" s="1"/>
      <c r="AJ989" s="1"/>
      <c r="AK989" s="1"/>
    </row>
    <row r="990" spans="1:37" ht="12.75">
      <c r="A990" s="9"/>
      <c r="B990" s="9"/>
      <c r="C990" s="9"/>
      <c r="D990" s="9"/>
      <c r="E990" s="9"/>
      <c r="F990" s="9"/>
      <c r="G990" s="9"/>
      <c r="H990" s="3"/>
      <c r="I990" s="9"/>
      <c r="J990" s="9"/>
      <c r="K990" s="9"/>
      <c r="L990" s="9"/>
      <c r="M990" s="9"/>
      <c r="N990" s="9"/>
      <c r="O990" s="9"/>
      <c r="P990" s="9"/>
      <c r="Q990" s="9"/>
      <c r="R990" s="9"/>
      <c r="S990" s="9"/>
      <c r="T990" s="9"/>
      <c r="U990" s="9"/>
      <c r="V990" s="9"/>
      <c r="W990" s="9"/>
      <c r="X990" s="9"/>
      <c r="Y990" s="9"/>
      <c r="Z990" s="9"/>
      <c r="AA990" s="9"/>
      <c r="AB990" s="9"/>
      <c r="AC990" s="9"/>
      <c r="AD990" s="9"/>
      <c r="AE990" s="9"/>
      <c r="AF990" s="9"/>
      <c r="AG990" s="9"/>
      <c r="AH990" s="9"/>
      <c r="AI990" s="1"/>
      <c r="AJ990" s="1"/>
      <c r="AK990" s="1"/>
    </row>
    <row r="991" spans="1:37" ht="12.75">
      <c r="A991" s="9"/>
      <c r="B991" s="9"/>
      <c r="C991" s="9"/>
      <c r="D991" s="9"/>
      <c r="E991" s="9"/>
      <c r="F991" s="9"/>
      <c r="G991" s="9"/>
      <c r="H991" s="3"/>
      <c r="I991" s="9"/>
      <c r="J991" s="9"/>
      <c r="K991" s="9"/>
      <c r="L991" s="9"/>
      <c r="M991" s="9"/>
      <c r="N991" s="9"/>
      <c r="O991" s="9"/>
      <c r="P991" s="9"/>
      <c r="Q991" s="9"/>
      <c r="R991" s="9"/>
      <c r="S991" s="9"/>
      <c r="T991" s="9"/>
      <c r="U991" s="9"/>
      <c r="V991" s="9"/>
      <c r="W991" s="9"/>
      <c r="X991" s="9"/>
      <c r="Y991" s="9"/>
      <c r="Z991" s="9"/>
      <c r="AA991" s="9"/>
      <c r="AB991" s="9"/>
      <c r="AC991" s="9"/>
      <c r="AD991" s="9"/>
      <c r="AE991" s="9"/>
      <c r="AF991" s="9"/>
      <c r="AG991" s="9"/>
      <c r="AH991" s="9"/>
      <c r="AI991" s="1"/>
      <c r="AJ991" s="1"/>
      <c r="AK991" s="1"/>
    </row>
    <row r="992" spans="1:37" ht="12.75">
      <c r="A992" s="9"/>
      <c r="B992" s="9"/>
      <c r="C992" s="9"/>
      <c r="D992" s="9"/>
      <c r="E992" s="9"/>
      <c r="F992" s="9"/>
      <c r="G992" s="9"/>
      <c r="H992" s="3"/>
      <c r="I992" s="9"/>
      <c r="J992" s="9"/>
      <c r="K992" s="9"/>
      <c r="L992" s="9"/>
      <c r="M992" s="9"/>
      <c r="N992" s="9"/>
      <c r="O992" s="9"/>
      <c r="P992" s="9"/>
      <c r="Q992" s="9"/>
      <c r="R992" s="9"/>
      <c r="S992" s="9"/>
      <c r="T992" s="9"/>
      <c r="U992" s="9"/>
      <c r="V992" s="9"/>
      <c r="W992" s="9"/>
      <c r="X992" s="9"/>
      <c r="Y992" s="9"/>
      <c r="Z992" s="9"/>
      <c r="AA992" s="9"/>
      <c r="AB992" s="9"/>
      <c r="AC992" s="9"/>
      <c r="AD992" s="9"/>
      <c r="AE992" s="9"/>
      <c r="AF992" s="9"/>
      <c r="AG992" s="9"/>
      <c r="AH992" s="9"/>
      <c r="AI992" s="1"/>
      <c r="AJ992" s="1"/>
      <c r="AK992" s="1"/>
    </row>
    <row r="993" spans="1:37" ht="12.75">
      <c r="A993" s="9"/>
      <c r="B993" s="9"/>
      <c r="C993" s="9"/>
      <c r="D993" s="9"/>
      <c r="E993" s="9"/>
      <c r="F993" s="9"/>
      <c r="G993" s="9"/>
      <c r="H993" s="3"/>
      <c r="I993" s="9"/>
      <c r="J993" s="9"/>
      <c r="K993" s="9"/>
      <c r="L993" s="9"/>
      <c r="M993" s="9"/>
      <c r="N993" s="9"/>
      <c r="O993" s="9"/>
      <c r="P993" s="9"/>
      <c r="Q993" s="9"/>
      <c r="R993" s="9"/>
      <c r="S993" s="9"/>
      <c r="T993" s="9"/>
      <c r="U993" s="9"/>
      <c r="V993" s="9"/>
      <c r="W993" s="9"/>
      <c r="X993" s="9"/>
      <c r="Y993" s="9"/>
      <c r="Z993" s="9"/>
      <c r="AA993" s="9"/>
      <c r="AB993" s="9"/>
      <c r="AC993" s="9"/>
      <c r="AD993" s="9"/>
      <c r="AE993" s="9"/>
      <c r="AF993" s="9"/>
      <c r="AG993" s="9"/>
      <c r="AH993" s="9"/>
      <c r="AI993" s="1"/>
      <c r="AJ993" s="1"/>
      <c r="AK993" s="1"/>
    </row>
    <row r="994" spans="1:37" ht="12.75">
      <c r="A994" s="9"/>
      <c r="B994" s="9"/>
      <c r="C994" s="9"/>
      <c r="D994" s="9"/>
      <c r="E994" s="9"/>
      <c r="F994" s="9"/>
      <c r="G994" s="9"/>
      <c r="H994" s="3"/>
      <c r="I994" s="9"/>
      <c r="J994" s="9"/>
      <c r="K994" s="9"/>
      <c r="L994" s="9"/>
      <c r="M994" s="9"/>
      <c r="N994" s="9"/>
      <c r="O994" s="9"/>
      <c r="P994" s="9"/>
      <c r="Q994" s="9"/>
      <c r="R994" s="9"/>
      <c r="S994" s="9"/>
      <c r="T994" s="9"/>
      <c r="U994" s="9"/>
      <c r="V994" s="9"/>
      <c r="W994" s="9"/>
      <c r="X994" s="9"/>
      <c r="Y994" s="9"/>
      <c r="Z994" s="9"/>
      <c r="AA994" s="9"/>
      <c r="AB994" s="9"/>
      <c r="AC994" s="9"/>
      <c r="AD994" s="9"/>
      <c r="AE994" s="9"/>
      <c r="AF994" s="9"/>
      <c r="AG994" s="9"/>
      <c r="AH994" s="9"/>
      <c r="AI994" s="1"/>
      <c r="AJ994" s="1"/>
      <c r="AK994" s="1"/>
    </row>
    <row r="995" spans="1:37" ht="12.75">
      <c r="A995" s="9"/>
      <c r="B995" s="9"/>
      <c r="C995" s="9"/>
      <c r="D995" s="9"/>
      <c r="E995" s="9"/>
      <c r="F995" s="9"/>
      <c r="G995" s="9"/>
      <c r="H995" s="3"/>
      <c r="I995" s="9"/>
      <c r="J995" s="9"/>
      <c r="K995" s="9"/>
      <c r="L995" s="9"/>
      <c r="M995" s="9"/>
      <c r="N995" s="9"/>
      <c r="O995" s="9"/>
      <c r="P995" s="9"/>
      <c r="Q995" s="9"/>
      <c r="R995" s="9"/>
      <c r="S995" s="9"/>
      <c r="T995" s="9"/>
      <c r="U995" s="9"/>
      <c r="V995" s="9"/>
      <c r="W995" s="9"/>
      <c r="X995" s="9"/>
      <c r="Y995" s="9"/>
      <c r="Z995" s="9"/>
      <c r="AA995" s="9"/>
      <c r="AB995" s="9"/>
      <c r="AC995" s="9"/>
      <c r="AD995" s="9"/>
      <c r="AE995" s="9"/>
      <c r="AF995" s="9"/>
      <c r="AG995" s="9"/>
      <c r="AH995" s="9"/>
      <c r="AI995" s="1"/>
      <c r="AJ995" s="1"/>
      <c r="AK995" s="1"/>
    </row>
    <row r="996" spans="1:37" ht="12.75">
      <c r="A996" s="9"/>
      <c r="B996" s="9"/>
      <c r="C996" s="9"/>
      <c r="D996" s="9"/>
      <c r="E996" s="9"/>
      <c r="F996" s="9"/>
      <c r="G996" s="9"/>
      <c r="H996" s="3"/>
      <c r="I996" s="9"/>
      <c r="J996" s="9"/>
      <c r="K996" s="9"/>
      <c r="L996" s="9"/>
      <c r="M996" s="9"/>
      <c r="N996" s="9"/>
      <c r="O996" s="9"/>
      <c r="P996" s="9"/>
      <c r="Q996" s="9"/>
      <c r="R996" s="9"/>
      <c r="S996" s="9"/>
      <c r="T996" s="9"/>
      <c r="U996" s="9"/>
      <c r="V996" s="9"/>
      <c r="W996" s="9"/>
      <c r="X996" s="9"/>
      <c r="Y996" s="9"/>
      <c r="Z996" s="9"/>
      <c r="AA996" s="9"/>
      <c r="AB996" s="9"/>
      <c r="AC996" s="9"/>
      <c r="AD996" s="9"/>
      <c r="AE996" s="9"/>
      <c r="AF996" s="9"/>
      <c r="AG996" s="9"/>
      <c r="AH996" s="9"/>
      <c r="AI996" s="1"/>
      <c r="AJ996" s="1"/>
      <c r="AK996" s="1"/>
    </row>
    <row r="997" spans="1:37" ht="12.75">
      <c r="A997" s="9"/>
      <c r="B997" s="9"/>
      <c r="C997" s="9"/>
      <c r="D997" s="9"/>
      <c r="E997" s="9"/>
      <c r="F997" s="9"/>
      <c r="G997" s="9"/>
      <c r="H997" s="3"/>
      <c r="I997" s="9"/>
      <c r="J997" s="9"/>
      <c r="K997" s="9"/>
      <c r="L997" s="9"/>
      <c r="M997" s="9"/>
      <c r="N997" s="9"/>
      <c r="O997" s="9"/>
      <c r="P997" s="9"/>
      <c r="Q997" s="9"/>
      <c r="R997" s="9"/>
      <c r="S997" s="9"/>
      <c r="T997" s="9"/>
      <c r="U997" s="9"/>
      <c r="V997" s="9"/>
      <c r="W997" s="9"/>
      <c r="X997" s="9"/>
      <c r="Y997" s="9"/>
      <c r="Z997" s="9"/>
      <c r="AA997" s="9"/>
      <c r="AB997" s="9"/>
      <c r="AC997" s="9"/>
      <c r="AD997" s="9"/>
      <c r="AE997" s="9"/>
      <c r="AF997" s="9"/>
      <c r="AG997" s="9"/>
      <c r="AH997" s="9"/>
      <c r="AI997" s="1"/>
      <c r="AJ997" s="1"/>
      <c r="AK997" s="1"/>
    </row>
    <row r="998" spans="1:37" ht="12.75">
      <c r="A998" s="9"/>
      <c r="B998" s="9"/>
      <c r="C998" s="9"/>
      <c r="D998" s="9"/>
      <c r="E998" s="9"/>
      <c r="F998" s="9"/>
      <c r="G998" s="9"/>
      <c r="H998" s="3"/>
      <c r="I998" s="9"/>
      <c r="J998" s="9"/>
      <c r="K998" s="9"/>
      <c r="L998" s="9"/>
      <c r="M998" s="9"/>
      <c r="N998" s="9"/>
      <c r="O998" s="9"/>
      <c r="P998" s="9"/>
      <c r="Q998" s="9"/>
      <c r="R998" s="9"/>
      <c r="S998" s="9"/>
      <c r="T998" s="9"/>
      <c r="U998" s="9"/>
      <c r="V998" s="9"/>
      <c r="W998" s="9"/>
      <c r="X998" s="9"/>
      <c r="Y998" s="9"/>
      <c r="Z998" s="9"/>
      <c r="AA998" s="9"/>
      <c r="AB998" s="9"/>
      <c r="AC998" s="9"/>
      <c r="AD998" s="9"/>
      <c r="AE998" s="9"/>
      <c r="AF998" s="9"/>
      <c r="AG998" s="9"/>
      <c r="AH998" s="9"/>
      <c r="AI998" s="1"/>
      <c r="AJ998" s="1"/>
      <c r="AK998" s="1"/>
    </row>
    <row r="999" spans="1:37" ht="12.75">
      <c r="A999" s="9"/>
      <c r="B999" s="9"/>
      <c r="C999" s="9"/>
      <c r="D999" s="9"/>
      <c r="E999" s="9"/>
      <c r="F999" s="9"/>
      <c r="G999" s="9"/>
      <c r="H999" s="3"/>
      <c r="I999" s="9"/>
      <c r="J999" s="9"/>
      <c r="K999" s="9"/>
      <c r="L999" s="9"/>
      <c r="M999" s="9"/>
      <c r="N999" s="9"/>
      <c r="O999" s="9"/>
      <c r="P999" s="9"/>
      <c r="Q999" s="9"/>
      <c r="R999" s="9"/>
      <c r="S999" s="9"/>
      <c r="T999" s="9"/>
      <c r="U999" s="9"/>
      <c r="V999" s="9"/>
      <c r="W999" s="9"/>
      <c r="X999" s="9"/>
      <c r="Y999" s="9"/>
      <c r="Z999" s="9"/>
      <c r="AA999" s="9"/>
      <c r="AB999" s="9"/>
      <c r="AC999" s="9"/>
      <c r="AD999" s="9"/>
      <c r="AE999" s="9"/>
      <c r="AF999" s="9"/>
      <c r="AG999" s="9"/>
      <c r="AH999" s="9"/>
      <c r="AI999" s="1"/>
      <c r="AJ999" s="1"/>
      <c r="AK999" s="1"/>
    </row>
    <row r="1000" spans="1:37" ht="12.75">
      <c r="A1000" s="9"/>
      <c r="B1000" s="9"/>
      <c r="C1000" s="9"/>
      <c r="D1000" s="9"/>
      <c r="E1000" s="9"/>
      <c r="F1000" s="9"/>
      <c r="G1000" s="9"/>
      <c r="H1000" s="3"/>
      <c r="I1000" s="9"/>
      <c r="J1000" s="9"/>
      <c r="K1000" s="9"/>
      <c r="L1000" s="9"/>
      <c r="M1000" s="9"/>
      <c r="N1000" s="9"/>
      <c r="O1000" s="9"/>
      <c r="P1000" s="9"/>
      <c r="Q1000" s="9"/>
      <c r="R1000" s="9"/>
      <c r="S1000" s="9"/>
      <c r="T1000" s="9"/>
      <c r="U1000" s="9"/>
      <c r="V1000" s="9"/>
      <c r="W1000" s="9"/>
      <c r="X1000" s="9"/>
      <c r="Y1000" s="9"/>
      <c r="Z1000" s="9"/>
      <c r="AA1000" s="9"/>
      <c r="AB1000" s="9"/>
      <c r="AC1000" s="9"/>
      <c r="AD1000" s="9"/>
      <c r="AE1000" s="9"/>
      <c r="AF1000" s="9"/>
      <c r="AG1000" s="9"/>
      <c r="AH1000" s="9"/>
      <c r="AI1000" s="1"/>
      <c r="AJ1000" s="1"/>
      <c r="AK1000" s="1"/>
    </row>
    <row r="1001" spans="1:37" ht="15" customHeight="1">
      <c r="A1001" s="9"/>
      <c r="B1001" s="9"/>
      <c r="C1001" s="9"/>
      <c r="D1001" s="9"/>
      <c r="E1001" s="9"/>
      <c r="F1001" s="9"/>
      <c r="G1001" s="9"/>
      <c r="H1001" s="3"/>
      <c r="I1001" s="9"/>
      <c r="J1001" s="9"/>
      <c r="K1001" s="9"/>
      <c r="L1001" s="9"/>
      <c r="M1001" s="9"/>
      <c r="N1001" s="9"/>
      <c r="O1001" s="9"/>
      <c r="P1001" s="9"/>
      <c r="Q1001" s="9"/>
      <c r="R1001" s="9"/>
      <c r="S1001" s="9"/>
      <c r="T1001" s="9"/>
      <c r="U1001" s="9"/>
      <c r="V1001" s="9"/>
      <c r="W1001" s="9"/>
      <c r="X1001" s="9"/>
      <c r="Y1001" s="9"/>
      <c r="Z1001" s="9"/>
      <c r="AA1001" s="9"/>
      <c r="AB1001" s="9"/>
    </row>
  </sheetData>
  <conditionalFormatting sqref="A3:AB205">
    <cfRule type="dataBar" priority="1">
      <dataBar>
        <cfvo type="min"/>
        <cfvo type="max"/>
        <color rgb="FF638EC6"/>
      </dataBar>
      <extLst>
        <ext xmlns:x14="http://schemas.microsoft.com/office/spreadsheetml/2009/9/main" uri="{B025F937-C7B1-47D3-B67F-A62EFF666E3E}">
          <x14:id>{96FE3BCC-62CF-4020-A99C-E0C3B9839F8D}</x14:id>
        </ext>
      </extLst>
    </cfRule>
  </conditionalFormatting>
  <dataValidations count="15">
    <dataValidation type="list" allowBlank="1" showErrorMessage="1" sqref="P188" xr:uid="{00000000-0002-0000-0000-000001000000}">
      <formula1>"DEPREDACION DE GANADO,PERCEPCION,ESTRATEGIAS DE MANEJO,ESTIMACION DE PERDIDAS ECONOMICAS,REPRESENTATIVIDAD,Gestion / Politica / Decisores"</formula1>
    </dataValidation>
    <dataValidation type="list" allowBlank="1" showErrorMessage="1" sqref="I3 I9 I6:I7 I207:I1001 I16:I205" xr:uid="{00000000-0002-0000-0000-000002000000}">
      <formula1>"CRISIS AMBIENTAL,CNG,CONFLICTO PUMA-HUMANOS"</formula1>
    </dataValidation>
    <dataValidation type="list" allowBlank="1" showErrorMessage="1" sqref="F207:G211 F3:F205" xr:uid="{00000000-0002-0000-0000-000004000000}">
      <formula1>"1929,1981,1987,1994,1996,1997,1999,2000,2001,2002,2004,2006,2007,2008,2009,2010,2011,2012,2013,2014,2015,2016,2017,2018,2019,2020,2021,2022,2023,2024"</formula1>
    </dataValidation>
    <dataValidation type="list" allowBlank="1" showErrorMessage="1" sqref="M207:N1001" xr:uid="{00000000-0002-0000-0000-000005000000}">
      <formula1>"NO PROTEGIDA,PROTEGIDA,NO APLICA,INDETERMINADO,P+NP"</formula1>
    </dataValidation>
    <dataValidation type="list" allowBlank="1" showErrorMessage="1" sqref="S207:T1001 S183:S205" xr:uid="{00000000-0002-0000-0000-000006000000}">
      <formula1>"PUMA,OTRA SP,PUMA + PRESA,PUMA + CAMELIDO,PUMA + CERVIDO,PUMA + AVE,PUMA + OVEJA,PUMA + 2 PRESAS,PUMA + CARNIVORO,PUMA + JAGUAR,PUMA + CULPEO FOX,PUMA + PRESA + CARNIVORO,PUMA + 2 CARNIVOROS,GREMIO CARNIVOROS,MULTIESPECIE"</formula1>
    </dataValidation>
    <dataValidation type="list" allowBlank="1" showErrorMessage="1" sqref="P182:P187 P207:P1001 P189:P205" xr:uid="{00000000-0002-0000-0000-000008000000}">
      <formula1>"DEPREDACION DE GANADO,PERCEPCION,ESTRATEGIAS DE MANEJO,ESTIMACION DE PERDIDAS ECONOMICAS,REPRESENTATIVIDAD"</formula1>
    </dataValidation>
    <dataValidation type="list" allowBlank="1" showErrorMessage="1" sqref="Q207:R1001 Q182:Q205" xr:uid="{00000000-0002-0000-0000-000009000000}">
      <formula1>"USO DE HABITAT,DIETA,DEPREDACION,ABUNDANCIA,PATRONES DE ACTIVIDAD,CONSERVACION,PRESENCIA,INTERACCION INTERESPECIFICA,DENSIDAD,RELACIONES TROFICAS,DISTRIBUCION,AUTOECOLOGÍA"</formula1>
    </dataValidation>
    <dataValidation type="list" allowBlank="1" showErrorMessage="1" sqref="Y9 Y207:Z1001 Y189:Y205" xr:uid="{00000000-0002-0000-0000-00000A000000}">
      <formula1>"CENTRO,CUYO,NEA,NOA,PATAGONIA"</formula1>
    </dataValidation>
    <dataValidation type="list" allowBlank="1" showErrorMessage="1" sqref="J52:J205 J207:J1001" xr:uid="{00000000-0002-0000-0000-000003000000}">
      <formula1>"ECOLOGICAL,SOCIAL,SOCIO-ECOLOGICAL,ETNOZOOLOGIA,GENETICA,PALEONTOLOGIA,VETERINARIA,OTRO,METODOLOGIAS,EVOLUCION,COMPORTAMIENTO,ARQUEOLOGIA"</formula1>
    </dataValidation>
    <dataValidation type="list" allowBlank="1" showErrorMessage="1" sqref="O182:O205 O207:O1001" xr:uid="{00000000-0002-0000-0000-000007000000}">
      <formula1>"EXPERIMENTAL,OBSERVACIONAL,REVISION BIB.,RECOPILACION DATOS,CASO DE ESTUDIO,ENTREVISTAS,ENCUESTAS,E+E,ENSAYO,TALLER,LIBRO,OTRO"</formula1>
    </dataValidation>
    <dataValidation type="list" allowBlank="1" showErrorMessage="1" sqref="X188:X205 X207:X1001" xr:uid="{00000000-0002-0000-0000-00000B000000}">
      <formula1>"BUENOS AIRES,CATAMARCA,CHACO,CHUBUT,CORDOBA,CORRIENTES,ENTRE RIOS,FORMOSA,JUJUY,LA PAMPA,LA RIOJA,MENDOZA,MISIONES,NEUQUEN,RIO NEGRO,SALTA,SAN JUAN,SAN LUIS,SANTA CRUZ,SANTA FE,SANTIAGO DEL ESTERO,TIERRA DEL FUEGO,TUCUMAN,NO ACLARA,BS AS + COR"</formula1>
    </dataValidation>
    <dataValidation type="list" allowBlank="1" showErrorMessage="1" sqref="AA16:AA205 AA207:AA1001" xr:uid="{00000000-0002-0000-0000-00000C000000}">
      <formula1>"BOSQUE ANDINO,ESTEPA,BA+E,NO APLICA,NO ACLARA"</formula1>
    </dataValidation>
    <dataValidation type="list" allowBlank="1" showErrorMessage="1" sqref="V16:W205 V207:W1001" xr:uid="{00000000-0002-0000-0000-00000D000000}">
      <formula1>"ARGENTINA,ARG + PAIS,ARG + 2 PAISES,ARG + VARIOS"</formula1>
    </dataValidation>
    <dataValidation type="list" allowBlank="1" showErrorMessage="1" sqref="K3:K205 K207:K1001" xr:uid="{00000000-0002-0000-0000-00000E000000}">
      <formula1>"NO APLICA,JUJUY,CORDOBA,AUSTRAL"</formula1>
    </dataValidation>
    <dataValidation type="list" allowBlank="1" showErrorMessage="1" sqref="U16:U205 U207:U1001" xr:uid="{00000000-0002-0000-0000-00000F000000}">
      <formula1>"DIRIGIDO,SEMIDIRIGIDO,COLATERAL"</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96FE3BCC-62CF-4020-A99C-E0C3B9839F8D}">
            <x14:dataBar minLength="0" maxLength="100" gradient="0">
              <x14:cfvo type="autoMin"/>
              <x14:cfvo type="autoMax"/>
              <x14:negativeFillColor rgb="FFFF0000"/>
              <x14:axisColor rgb="FF000000"/>
            </x14:dataBar>
          </x14:cfRule>
          <xm:sqref>A3:AB205</xm:sqref>
        </x14:conditionalFormatting>
      </x14:conditionalFormattings>
    </ext>
    <ext xmlns:x14="http://schemas.microsoft.com/office/spreadsheetml/2009/9/main" uri="{CCE6A557-97BC-4b89-ADB6-D9C93CAAB3DF}">
      <x14:dataValidations xmlns:xm="http://schemas.microsoft.com/office/excel/2006/main" count="22">
        <x14:dataValidation type="list" allowBlank="1" showErrorMessage="1" xr:uid="{FA661851-AEE1-4AFC-BFAD-8E48B3BDDE9A}">
          <x14:formula1>
            <xm:f>LIsTAS!$R$3:$R$28</xm:f>
          </x14:formula1>
          <xm:sqref>X3:X187</xm:sqref>
        </x14:dataValidation>
        <x14:dataValidation type="list" allowBlank="1" showErrorMessage="1" xr:uid="{3590B476-6384-4FB7-9A8C-AB53D32BCD26}">
          <x14:formula1>
            <xm:f>LIsTAS!$I$3:$I$12</xm:f>
          </x14:formula1>
          <xm:sqref>O4:O181 O3</xm:sqref>
        </x14:dataValidation>
        <x14:dataValidation type="list" allowBlank="1" showErrorMessage="1" xr:uid="{AC7DB412-D507-4D10-B84C-4791001C2AC1}">
          <x14:formula1>
            <xm:f>LIsTAS!$K$3:$K$9</xm:f>
          </x14:formula1>
          <xm:sqref>Q3:Q181</xm:sqref>
        </x14:dataValidation>
        <x14:dataValidation type="list" allowBlank="1" showErrorMessage="1" xr:uid="{DDFDCD94-5669-40BE-BC38-9F3907F4AED3}">
          <x14:formula1>
            <xm:f>LIsTAS!$L$3:$L$11</xm:f>
          </x14:formula1>
          <xm:sqref>R3:R205</xm:sqref>
        </x14:dataValidation>
        <x14:dataValidation type="list" allowBlank="1" showErrorMessage="1" xr:uid="{A7FC0308-74D4-4507-B03F-E625599B4F0B}">
          <x14:formula1>
            <xm:f>LIsTAS!$O$3:$O$5</xm:f>
          </x14:formula1>
          <xm:sqref>U3:U15</xm:sqref>
        </x14:dataValidation>
        <x14:dataValidation type="list" allowBlank="1" showErrorMessage="1" xr:uid="{E03ECC29-26F2-4975-A81F-96DF9BA0053A}">
          <x14:formula1>
            <xm:f>LIsTAS!$P$3:$P$8</xm:f>
          </x14:formula1>
          <xm:sqref>V3:V15</xm:sqref>
        </x14:dataValidation>
        <x14:dataValidation type="list" allowBlank="1" showErrorMessage="1" xr:uid="{8A3650F0-CFA8-47EB-86F6-3F2F3B7135AF}">
          <x14:formula1>
            <xm:f>LIsTAS!$Q$3:$Q$28</xm:f>
          </x14:formula1>
          <xm:sqref>W3:W15</xm:sqref>
        </x14:dataValidation>
        <x14:dataValidation type="list" allowBlank="1" showErrorMessage="1" xr:uid="{E3221E89-BD1A-40A1-A6B9-37B1D3297229}">
          <x14:formula1>
            <xm:f>LIsTAS!$U$3:$U$5</xm:f>
          </x14:formula1>
          <xm:sqref>AA3:AA10 AA15</xm:sqref>
        </x14:dataValidation>
        <x14:dataValidation type="list" allowBlank="1" showInputMessage="1" showErrorMessage="1" xr:uid="{81C6A6EC-49E1-48B0-8C8B-6F1705B539BE}">
          <x14:formula1>
            <xm:f>LIsTAS!$V$3:$V$10</xm:f>
          </x14:formula1>
          <xm:sqref>AB3:AB10 AB15</xm:sqref>
        </x14:dataValidation>
        <x14:dataValidation type="list" allowBlank="1" showErrorMessage="1" xr:uid="{9570B11F-6BF1-4852-A831-35DC63A8B263}">
          <x14:formula1>
            <xm:f>LIsTAS!$B$3:$B$8</xm:f>
          </x14:formula1>
          <xm:sqref>G3:G205</xm:sqref>
        </x14:dataValidation>
        <x14:dataValidation type="list" allowBlank="1" showErrorMessage="1" xr:uid="{4254F109-BFD5-4597-AD4B-FDCE09627EDD}">
          <x14:formula1>
            <xm:f>LIsTAS!$D$3:$D$7</xm:f>
          </x14:formula1>
          <xm:sqref>I4:I5 I10:I15 I8</xm:sqref>
        </x14:dataValidation>
        <x14:dataValidation type="list" allowBlank="1" showErrorMessage="1" xr:uid="{E461269B-6106-4839-A79D-684B673762E9}">
          <x14:formula1>
            <xm:f>LIsTAS!$H$3:$H$10</xm:f>
          </x14:formula1>
          <xm:sqref>N4:N205 N3</xm:sqref>
        </x14:dataValidation>
        <x14:dataValidation type="list" allowBlank="1" showErrorMessage="1" xr:uid="{EC812108-1672-4620-8191-CBE5D349C8AB}">
          <x14:formula1>
            <xm:f>LIsTAS!$E$3:$E$14</xm:f>
          </x14:formula1>
          <xm:sqref>J3:J51</xm:sqref>
        </x14:dataValidation>
        <x14:dataValidation type="list" allowBlank="1" showErrorMessage="1" xr:uid="{DD26A4D0-12D1-4BEA-AD29-840360016299}">
          <x14:formula1>
            <xm:f>LIsTAS!$S$3:$S$8</xm:f>
          </x14:formula1>
          <xm:sqref>Y10:Y11 Y3:Y8 Y13:Y15</xm:sqref>
        </x14:dataValidation>
        <x14:dataValidation type="list" allowBlank="1" showErrorMessage="1" xr:uid="{02CF2204-3EFC-4B99-8549-14921150AF15}">
          <x14:formula1>
            <xm:f>LIsTAS!$M$3:$M$10</xm:f>
          </x14:formula1>
          <xm:sqref>S3:S182</xm:sqref>
        </x14:dataValidation>
        <x14:dataValidation type="list" allowBlank="1" showErrorMessage="1" xr:uid="{993AF7E0-7A8A-42F4-8DCE-9BFBB16F1591}">
          <x14:formula1>
            <xm:f>LIsTAS!$J$3:$J$9</xm:f>
          </x14:formula1>
          <xm:sqref>P3:P181</xm:sqref>
        </x14:dataValidation>
        <x14:dataValidation type="list" allowBlank="1" showErrorMessage="1" xr:uid="{30F22306-E6FC-4F5C-8611-6B0913E1683A}">
          <x14:formula1>
            <xm:f>LIsTAS!$G$3:$G$7</xm:f>
          </x14:formula1>
          <xm:sqref>M3:M205</xm:sqref>
        </x14:dataValidation>
        <x14:dataValidation type="list" allowBlank="1" showErrorMessage="1" xr:uid="{F6E0452E-EB8B-4890-A92D-90BE25880A90}">
          <x14:formula1>
            <xm:f>LIsTAS!$U$3:$U$6</xm:f>
          </x14:formula1>
          <xm:sqref>AA11:AA14</xm:sqref>
        </x14:dataValidation>
        <x14:dataValidation type="list" allowBlank="1" showInputMessage="1" showErrorMessage="1" xr:uid="{442F28A4-DD3F-4CFC-8B99-CEC3C1EEC2E1}">
          <x14:formula1>
            <xm:f>LIsTAS!$V$3:$V$11</xm:f>
          </x14:formula1>
          <xm:sqref>AB11:AB14 AB16:AB187</xm:sqref>
        </x14:dataValidation>
        <x14:dataValidation type="list" allowBlank="1" showErrorMessage="1" xr:uid="{A75BDC2B-35E4-4394-8601-740AFA6C1133}">
          <x14:formula1>
            <xm:f>LIsTAS!$S$3:$S$9</xm:f>
          </x14:formula1>
          <xm:sqref>Y12 Y16:Y188</xm:sqref>
        </x14:dataValidation>
        <x14:dataValidation type="list" allowBlank="1" showErrorMessage="1" xr:uid="{000D5AAA-F81E-44EA-AD6F-5CC8495EB89D}">
          <x14:formula1>
            <xm:f>LIsTAS!$N$3:$N$20</xm:f>
          </x14:formula1>
          <xm:sqref>T3:T205</xm:sqref>
        </x14:dataValidation>
        <x14:dataValidation type="list" allowBlank="1" showErrorMessage="1" xr:uid="{BE621CC0-56DB-4504-A8ED-118E492AB077}">
          <x14:formula1>
            <xm:f>LIsTAS!$T$3:$T$6</xm:f>
          </x14:formula1>
          <xm:sqref>Z3:Z205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17A7C-1363-4964-82E5-3391635E6147}">
  <sheetPr codeName="Hoja21">
    <outlinePr summaryBelow="0" summaryRight="0"/>
  </sheetPr>
  <dimension ref="A1:IX384"/>
  <sheetViews>
    <sheetView zoomScale="75" zoomScaleNormal="75" workbookViewId="0">
      <pane xSplit="3" ySplit="3" topLeftCell="D130" activePane="bottomRight" state="frozen"/>
      <selection pane="topRight" activeCell="C1" sqref="C1"/>
      <selection pane="bottomLeft" activeCell="A3" sqref="A3"/>
      <selection pane="bottomRight" activeCell="K225" sqref="K225"/>
    </sheetView>
  </sheetViews>
  <sheetFormatPr baseColWidth="10" defaultColWidth="12.5703125" defaultRowHeight="15" customHeight="1"/>
  <cols>
    <col min="1" max="2" width="4.42578125" customWidth="1"/>
    <col min="3" max="3" width="10.28515625" customWidth="1"/>
    <col min="4" max="4" width="12" customWidth="1"/>
    <col min="5" max="5" width="23.42578125" customWidth="1"/>
    <col min="6" max="6" width="19.7109375" customWidth="1"/>
    <col min="7" max="7" width="6.140625" customWidth="1"/>
    <col min="8" max="8" width="13.7109375" customWidth="1"/>
    <col min="9" max="9" width="10.85546875" customWidth="1"/>
    <col min="10" max="10" width="47.85546875" customWidth="1"/>
    <col min="11" max="11" width="20.85546875" customWidth="1"/>
    <col min="12" max="12" width="19.85546875" customWidth="1"/>
    <col min="13" max="13" width="16.7109375" customWidth="1"/>
    <col min="15" max="15" width="19.5703125" customWidth="1"/>
    <col min="16" max="16" width="21.42578125" customWidth="1"/>
    <col min="17" max="17" width="19.5703125" customWidth="1"/>
    <col min="18" max="18" width="12.140625" customWidth="1"/>
    <col min="19" max="19" width="21.5703125" customWidth="1"/>
    <col min="20" max="20" width="13.5703125" customWidth="1"/>
    <col min="21" max="21" width="14.5703125" customWidth="1"/>
    <col min="22" max="22" width="21.7109375" style="517" customWidth="1"/>
    <col min="23" max="24" width="17.85546875" customWidth="1"/>
    <col min="25" max="25" width="15.7109375" customWidth="1"/>
    <col min="26" max="26" width="14" customWidth="1"/>
    <col min="27" max="27" width="21.28515625" style="462" customWidth="1"/>
    <col min="28" max="28" width="10.140625" customWidth="1"/>
    <col min="29" max="29" width="8.42578125" customWidth="1"/>
    <col min="30" max="30" width="12.140625" customWidth="1"/>
    <col min="31" max="31" width="18.7109375" bestFit="1" customWidth="1"/>
    <col min="32" max="32" width="15.85546875" bestFit="1" customWidth="1"/>
    <col min="33" max="33" width="9.28515625" bestFit="1" customWidth="1"/>
    <col min="34" max="34" width="11.28515625" bestFit="1" customWidth="1"/>
    <col min="35" max="35" width="9.7109375" bestFit="1" customWidth="1"/>
    <col min="36" max="36" width="21" customWidth="1"/>
    <col min="37" max="37" width="8.140625" customWidth="1"/>
    <col min="38" max="38" width="14" customWidth="1"/>
    <col min="39" max="39" width="18.5703125" customWidth="1"/>
    <col min="40" max="41" width="21.5703125" customWidth="1"/>
    <col min="42" max="42" width="25.42578125" customWidth="1"/>
    <col min="43" max="43" width="15.140625" customWidth="1"/>
    <col min="44" max="44" width="14.28515625" customWidth="1"/>
    <col min="45" max="45" width="11.42578125" customWidth="1"/>
    <col min="46" max="46" width="17.5703125" customWidth="1"/>
    <col min="49" max="49" width="13.7109375" bestFit="1" customWidth="1"/>
    <col min="51" max="51" width="10.140625" customWidth="1"/>
    <col min="52" max="52" width="8.42578125" bestFit="1" customWidth="1"/>
    <col min="53" max="53" width="10.140625" style="517" customWidth="1"/>
    <col min="54" max="54" width="15.85546875" style="517" customWidth="1"/>
    <col min="55" max="55" width="14.42578125" style="517" bestFit="1" customWidth="1"/>
    <col min="56" max="56" width="10.42578125" customWidth="1"/>
    <col min="57" max="57" width="18.5703125" style="517" customWidth="1"/>
    <col min="58" max="58" width="13.5703125" customWidth="1"/>
    <col min="59" max="59" width="11.7109375" bestFit="1" customWidth="1"/>
    <col min="60" max="60" width="5" customWidth="1"/>
    <col min="61" max="61" width="19.140625" customWidth="1"/>
    <col min="62" max="62" width="21.7109375" style="517" customWidth="1"/>
    <col min="63" max="63" width="23.7109375" style="517" customWidth="1"/>
    <col min="64" max="64" width="13.85546875" customWidth="1"/>
    <col min="65" max="65" width="18.5703125" style="517" customWidth="1"/>
    <col min="66" max="66" width="21.42578125" style="517" customWidth="1"/>
    <col min="67" max="67" width="48.7109375" customWidth="1"/>
    <col min="68" max="68" width="10.5703125" customWidth="1"/>
    <col min="69" max="69" width="12.42578125" customWidth="1"/>
    <col min="70" max="70" width="14.5703125" customWidth="1"/>
    <col min="71" max="74" width="17.5703125" customWidth="1"/>
    <col min="75" max="76" width="9.42578125" customWidth="1"/>
    <col min="77" max="77" width="11.85546875" customWidth="1"/>
    <col min="78" max="78" width="14.140625" customWidth="1"/>
    <col min="79" max="79" width="13" customWidth="1"/>
    <col min="80" max="80" width="8.140625" bestFit="1" customWidth="1"/>
    <col min="81" max="81" width="8.85546875" bestFit="1" customWidth="1"/>
    <col min="82" max="82" width="5.140625" customWidth="1"/>
    <col min="83" max="83" width="10.7109375" customWidth="1"/>
    <col min="84" max="84" width="9" customWidth="1"/>
    <col min="85" max="85" width="4.42578125" bestFit="1" customWidth="1"/>
    <col min="86" max="86" width="5" customWidth="1"/>
    <col min="87" max="87" width="4.7109375" customWidth="1"/>
    <col min="88" max="88" width="6.28515625" customWidth="1"/>
    <col min="89" max="90" width="5.42578125" customWidth="1"/>
    <col min="91" max="91" width="6.5703125" customWidth="1"/>
    <col min="92" max="92" width="17.28515625" customWidth="1"/>
    <col min="93" max="93" width="14" customWidth="1"/>
    <col min="94" max="94" width="4.85546875" bestFit="1" customWidth="1"/>
    <col min="95" max="95" width="5.140625" bestFit="1" customWidth="1"/>
    <col min="96" max="96" width="23" customWidth="1"/>
    <col min="97" max="97" width="5.7109375" customWidth="1"/>
    <col min="98" max="98" width="7.85546875" customWidth="1"/>
    <col min="99" max="99" width="5.5703125" customWidth="1"/>
    <col min="100" max="101" width="6.42578125" customWidth="1"/>
    <col min="102" max="102" width="16.42578125" customWidth="1"/>
    <col min="103" max="103" width="8.140625" customWidth="1"/>
    <col min="104" max="104" width="23.5703125" customWidth="1"/>
    <col min="105" max="105" width="15" customWidth="1"/>
    <col min="106" max="106" width="15.7109375" customWidth="1"/>
    <col min="107" max="107" width="29.7109375" customWidth="1"/>
    <col min="108" max="108" width="22.7109375" customWidth="1"/>
    <col min="109" max="109" width="13.7109375" customWidth="1"/>
    <col min="110" max="110" width="10.85546875" customWidth="1"/>
    <col min="111" max="111" width="14.42578125" customWidth="1"/>
    <col min="112" max="112" width="7.85546875" bestFit="1" customWidth="1"/>
    <col min="113" max="113" width="5.28515625" bestFit="1" customWidth="1"/>
    <col min="114" max="114" width="6.28515625" bestFit="1" customWidth="1"/>
    <col min="115" max="115" width="8.7109375" bestFit="1" customWidth="1"/>
    <col min="116" max="116" width="16.7109375" style="500" customWidth="1"/>
    <col min="117" max="117" width="19.42578125" customWidth="1"/>
    <col min="118" max="118" width="5.7109375" customWidth="1"/>
    <col min="119" max="119" width="9.42578125" customWidth="1"/>
    <col min="120" max="120" width="9.7109375" customWidth="1"/>
    <col min="121" max="121" width="7.140625" customWidth="1"/>
    <col min="122" max="122" width="14.42578125" customWidth="1"/>
    <col min="123" max="123" width="10.7109375" customWidth="1"/>
    <col min="124" max="124" width="7.140625" customWidth="1"/>
    <col min="125" max="125" width="7.85546875" customWidth="1"/>
    <col min="126" max="126" width="6.5703125" customWidth="1"/>
    <col min="127" max="127" width="16.28515625" customWidth="1"/>
    <col min="128" max="128" width="12.85546875" customWidth="1"/>
    <col min="129" max="129" width="10.140625" customWidth="1"/>
    <col min="130" max="130" width="17.42578125" customWidth="1"/>
    <col min="131" max="131" width="10.42578125" customWidth="1"/>
    <col min="132" max="132" width="9" customWidth="1"/>
    <col min="133" max="133" width="12.140625" customWidth="1"/>
    <col min="134" max="134" width="10.7109375" customWidth="1"/>
    <col min="135" max="135" width="9.42578125" customWidth="1"/>
    <col min="136" max="136" width="15" bestFit="1" customWidth="1"/>
    <col min="137" max="137" width="7.42578125" customWidth="1"/>
    <col min="138" max="138" width="3.85546875" customWidth="1"/>
    <col min="139" max="139" width="5.42578125" customWidth="1"/>
    <col min="140" max="140" width="4.5703125" customWidth="1"/>
    <col min="141" max="141" width="4.28515625" customWidth="1"/>
    <col min="142" max="142" width="17.28515625" customWidth="1"/>
    <col min="143" max="143" width="7" customWidth="1"/>
    <col min="144" max="144" width="4.85546875" customWidth="1"/>
    <col min="145" max="145" width="4.5703125" customWidth="1"/>
    <col min="146" max="146" width="3.85546875" customWidth="1"/>
    <col min="147" max="147" width="5.42578125" customWidth="1"/>
    <col min="148" max="148" width="4.28515625" customWidth="1"/>
    <col min="149" max="149" width="14.5703125" customWidth="1"/>
    <col min="150" max="150" width="7" customWidth="1"/>
    <col min="151" max="151" width="4.5703125" customWidth="1"/>
    <col min="152" max="152" width="5.42578125" customWidth="1"/>
    <col min="153" max="153" width="7.5703125" customWidth="1"/>
    <col min="154" max="154" width="5.85546875" customWidth="1"/>
    <col min="155" max="155" width="6.42578125" customWidth="1"/>
    <col min="156" max="156" width="5.85546875" customWidth="1"/>
    <col min="157" max="157" width="3.85546875" customWidth="1"/>
    <col min="158" max="158" width="5.42578125" customWidth="1"/>
    <col min="159" max="159" width="4.85546875" customWidth="1"/>
    <col min="160" max="160" width="4.5703125" customWidth="1"/>
    <col min="161" max="161" width="7.42578125" customWidth="1"/>
    <col min="162" max="163" width="6.42578125" customWidth="1"/>
    <col min="164" max="164" width="7.140625" customWidth="1"/>
    <col min="165" max="165" width="7.28515625" customWidth="1"/>
    <col min="166" max="166" width="7.42578125" customWidth="1"/>
    <col min="167" max="167" width="8.28515625" customWidth="1"/>
    <col min="168" max="168" width="7.85546875" customWidth="1"/>
    <col min="169" max="169" width="6.140625" customWidth="1"/>
    <col min="170" max="170" width="8.140625" customWidth="1"/>
    <col min="171" max="171" width="4" customWidth="1"/>
    <col min="172" max="172" width="12.85546875" customWidth="1"/>
    <col min="173" max="173" width="11.7109375" customWidth="1"/>
    <col min="174" max="174" width="12.140625" customWidth="1"/>
    <col min="175" max="175" width="5.85546875" customWidth="1"/>
    <col min="176" max="176" width="9.42578125" customWidth="1"/>
    <col min="177" max="177" width="6.140625" customWidth="1"/>
    <col min="178" max="178" width="6.85546875" customWidth="1"/>
    <col min="179" max="179" width="7.85546875" customWidth="1"/>
    <col min="180" max="181" width="9.42578125" customWidth="1"/>
    <col min="182" max="182" width="8" customWidth="1"/>
    <col min="183" max="183" width="5.42578125" customWidth="1"/>
    <col min="184" max="184" width="8.85546875" customWidth="1"/>
    <col min="185" max="185" width="7.42578125" customWidth="1"/>
    <col min="186" max="188" width="8.140625" customWidth="1"/>
    <col min="189" max="189" width="9" customWidth="1"/>
    <col min="190" max="190" width="5" customWidth="1"/>
    <col min="191" max="191" width="8.42578125" customWidth="1"/>
    <col min="192" max="192" width="8" customWidth="1"/>
    <col min="193" max="193" width="9.7109375" customWidth="1"/>
    <col min="194" max="194" width="8" customWidth="1"/>
    <col min="195" max="195" width="16.42578125" customWidth="1"/>
    <col min="196" max="196" width="13.85546875" customWidth="1"/>
    <col min="197" max="197" width="8.28515625" customWidth="1"/>
    <col min="198" max="208" width="16.28515625" customWidth="1"/>
    <col min="209" max="209" width="8.7109375" customWidth="1"/>
    <col min="210" max="210" width="22.42578125" customWidth="1"/>
    <col min="211" max="211" width="6.42578125" customWidth="1"/>
    <col min="212" max="212" width="8.42578125" customWidth="1"/>
    <col min="213" max="222" width="25.42578125" customWidth="1"/>
    <col min="223" max="223" width="18.7109375" customWidth="1"/>
    <col min="224" max="224" width="16.140625" customWidth="1"/>
    <col min="225" max="225" width="24.28515625" customWidth="1"/>
    <col min="226" max="226" width="30.85546875" customWidth="1"/>
    <col min="227" max="227" width="42.7109375" customWidth="1"/>
    <col min="228" max="228" width="56.7109375" customWidth="1"/>
    <col min="229" max="229" width="92.28515625" customWidth="1"/>
    <col min="230" max="230" width="68.140625" customWidth="1"/>
    <col min="231" max="231" width="67.140625" customWidth="1"/>
    <col min="232" max="232" width="40.28515625" customWidth="1"/>
    <col min="233" max="233" width="28.42578125" customWidth="1"/>
    <col min="234" max="234" width="21.140625" customWidth="1"/>
    <col min="235" max="235" width="15.42578125" customWidth="1"/>
    <col min="236" max="236" width="19.5703125" customWidth="1"/>
    <col min="239" max="239" width="16.28515625" customWidth="1"/>
    <col min="241" max="241" width="20" customWidth="1"/>
    <col min="242" max="242" width="25.42578125" customWidth="1"/>
  </cols>
  <sheetData>
    <row r="1" spans="1:258" ht="27" customHeight="1" thickBot="1">
      <c r="K1" s="546" t="s">
        <v>1</v>
      </c>
      <c r="L1" s="547"/>
      <c r="M1" s="548"/>
      <c r="O1" s="549" t="s">
        <v>4831</v>
      </c>
      <c r="P1" s="549"/>
      <c r="Q1" s="549"/>
      <c r="R1" s="549"/>
      <c r="S1" s="549"/>
      <c r="T1" s="549"/>
      <c r="U1" s="549"/>
      <c r="V1" s="549"/>
      <c r="W1" s="549"/>
      <c r="X1" s="549"/>
      <c r="Y1" s="549"/>
      <c r="Z1" s="549"/>
      <c r="AA1" s="539" t="s">
        <v>4831</v>
      </c>
      <c r="AB1" s="539"/>
      <c r="AC1" s="539"/>
      <c r="AD1" s="539"/>
      <c r="AE1" s="539"/>
      <c r="AF1" s="539"/>
      <c r="AG1" s="539"/>
      <c r="AH1" s="539"/>
      <c r="AI1" s="539"/>
      <c r="AJ1" s="539"/>
      <c r="AK1" s="539"/>
      <c r="AL1" s="539"/>
      <c r="AM1" s="539"/>
      <c r="AN1" s="539"/>
      <c r="AO1" s="539"/>
      <c r="AP1" s="539"/>
      <c r="AQ1" s="539"/>
      <c r="AR1" s="539"/>
      <c r="AS1" s="539"/>
      <c r="AT1" s="539"/>
      <c r="AU1" s="539"/>
      <c r="AV1" s="539"/>
      <c r="AW1" s="539"/>
      <c r="AX1" s="539"/>
      <c r="AY1" s="539"/>
      <c r="AZ1" s="539"/>
      <c r="BA1" s="539"/>
      <c r="BB1" s="539"/>
      <c r="BC1" s="539"/>
      <c r="BD1" s="539"/>
      <c r="BE1" s="539"/>
      <c r="BF1" s="539"/>
      <c r="BG1" s="539"/>
      <c r="BH1" s="539"/>
      <c r="BI1" s="549"/>
      <c r="BJ1" s="549"/>
      <c r="BK1" s="549"/>
      <c r="BL1" s="549"/>
      <c r="BM1" s="549"/>
      <c r="BN1" s="550"/>
      <c r="BO1" s="518" t="s">
        <v>2</v>
      </c>
      <c r="BP1" s="519"/>
      <c r="BQ1" s="519"/>
      <c r="BR1" s="519"/>
      <c r="BS1" s="519"/>
      <c r="BT1" s="519"/>
      <c r="BU1" s="519"/>
      <c r="BV1" s="519"/>
      <c r="BW1" s="519"/>
      <c r="BX1" s="519"/>
      <c r="BY1" s="519"/>
      <c r="BZ1" s="519"/>
      <c r="CA1" s="519"/>
      <c r="CB1" s="519"/>
      <c r="CC1" s="519"/>
      <c r="CD1" s="519"/>
      <c r="CE1" s="519"/>
      <c r="CF1" s="519"/>
      <c r="CG1" s="519"/>
      <c r="CH1" s="519"/>
      <c r="CI1" s="519"/>
      <c r="CJ1" s="519"/>
      <c r="CK1" s="519"/>
      <c r="CL1" s="519"/>
      <c r="CM1" s="519"/>
      <c r="CN1" s="519"/>
      <c r="CO1" s="519"/>
      <c r="CP1" s="519"/>
      <c r="CQ1" s="519"/>
      <c r="CR1" s="519"/>
      <c r="CS1" s="519"/>
      <c r="CT1" s="519"/>
      <c r="CU1" s="519"/>
      <c r="CV1" s="519"/>
      <c r="CW1" s="519"/>
      <c r="CX1" s="519"/>
      <c r="CY1" s="519"/>
      <c r="CZ1" s="519"/>
      <c r="DA1" s="519"/>
      <c r="DB1" s="519"/>
      <c r="DC1" s="519"/>
      <c r="DD1" s="519"/>
      <c r="DE1" s="519"/>
      <c r="DF1" s="519"/>
      <c r="DG1" s="519"/>
      <c r="DH1" s="519"/>
      <c r="DI1" s="519"/>
      <c r="DJ1" s="519"/>
      <c r="DK1" s="519"/>
      <c r="DL1" s="519"/>
      <c r="DM1" s="519"/>
      <c r="DN1" s="519"/>
      <c r="DO1" s="519"/>
      <c r="DP1" s="519"/>
      <c r="DQ1" s="519"/>
      <c r="DR1" s="519"/>
      <c r="DS1" s="519"/>
      <c r="DT1" s="519"/>
      <c r="DU1" s="519"/>
      <c r="DV1" s="519"/>
      <c r="DW1" s="519"/>
      <c r="DX1" s="519"/>
      <c r="DY1" s="519"/>
      <c r="DZ1" s="519"/>
      <c r="EA1" s="519"/>
      <c r="EB1" s="519"/>
      <c r="EC1" s="519"/>
      <c r="ED1" s="520"/>
      <c r="EE1" s="553" t="s">
        <v>3</v>
      </c>
      <c r="EF1" s="554"/>
      <c r="EG1" s="554"/>
      <c r="EH1" s="554"/>
      <c r="EI1" s="554"/>
      <c r="EJ1" s="554"/>
      <c r="EK1" s="554"/>
      <c r="EL1" s="554"/>
      <c r="EM1" s="554"/>
      <c r="EN1" s="554"/>
      <c r="EO1" s="554"/>
      <c r="EP1" s="554"/>
      <c r="EQ1" s="554"/>
      <c r="ER1" s="554"/>
      <c r="ES1" s="554"/>
      <c r="ET1" s="554"/>
      <c r="EU1" s="554"/>
      <c r="EV1" s="554"/>
      <c r="EW1" s="554"/>
      <c r="EX1" s="554"/>
      <c r="EY1" s="554"/>
      <c r="EZ1" s="554"/>
      <c r="FA1" s="554"/>
      <c r="FB1" s="554"/>
      <c r="FC1" s="554"/>
      <c r="FD1" s="554"/>
      <c r="FE1" s="554"/>
      <c r="FF1" s="554"/>
      <c r="FG1" s="554"/>
      <c r="FH1" s="554"/>
      <c r="FI1" s="554"/>
      <c r="FJ1" s="554"/>
      <c r="FK1" s="554"/>
      <c r="FL1" s="554"/>
      <c r="FM1" s="554"/>
      <c r="FN1" s="554"/>
      <c r="FO1" s="554"/>
      <c r="FP1" s="554"/>
      <c r="FQ1" s="554"/>
      <c r="FR1" s="554"/>
      <c r="FS1" s="554"/>
      <c r="FT1" s="554"/>
      <c r="FU1" s="554"/>
      <c r="FV1" s="554"/>
      <c r="FW1" s="554"/>
      <c r="FX1" s="554"/>
      <c r="FY1" s="554"/>
      <c r="FZ1" s="554"/>
      <c r="GA1" s="554"/>
      <c r="GB1" s="554"/>
      <c r="GC1" s="554"/>
      <c r="GD1" s="554"/>
      <c r="GE1" s="554"/>
      <c r="GF1" s="554"/>
      <c r="GG1" s="554"/>
      <c r="GH1" s="554"/>
      <c r="GI1" s="554"/>
      <c r="GJ1" s="554"/>
      <c r="GK1" s="554"/>
      <c r="GL1" s="554"/>
      <c r="GM1" s="554"/>
      <c r="GN1" s="554"/>
      <c r="GO1" s="554"/>
      <c r="GP1" s="554"/>
      <c r="GQ1" s="554"/>
      <c r="GR1" s="554"/>
      <c r="GS1" s="554"/>
      <c r="GT1" s="554"/>
      <c r="GU1" s="554"/>
      <c r="GV1" s="554"/>
      <c r="GW1" s="554"/>
      <c r="GX1" s="554"/>
      <c r="GY1" s="554"/>
      <c r="GZ1" s="554"/>
      <c r="HA1" s="555"/>
      <c r="HB1" s="551" t="s">
        <v>4792</v>
      </c>
      <c r="HC1" s="552"/>
      <c r="HD1" s="552"/>
      <c r="HE1" s="552"/>
      <c r="HF1" s="552"/>
      <c r="HG1" s="552"/>
      <c r="HH1" s="552"/>
      <c r="HI1" s="552"/>
      <c r="HJ1" s="552"/>
      <c r="HK1" s="552"/>
      <c r="HL1" s="552"/>
      <c r="HM1" s="552"/>
      <c r="HN1" s="552"/>
    </row>
    <row r="2" spans="1:258" ht="33" customHeight="1" thickBot="1">
      <c r="A2" s="67"/>
      <c r="B2" s="67"/>
      <c r="C2" s="67"/>
      <c r="D2" s="68"/>
      <c r="E2" s="67"/>
      <c r="F2" s="67"/>
      <c r="G2" s="556" t="s">
        <v>549</v>
      </c>
      <c r="H2" s="557"/>
      <c r="I2" s="67"/>
      <c r="J2" s="69"/>
      <c r="K2" s="568" t="s">
        <v>4825</v>
      </c>
      <c r="L2" s="569"/>
      <c r="M2" s="569"/>
      <c r="N2" s="570"/>
      <c r="O2" s="574" t="s">
        <v>4801</v>
      </c>
      <c r="P2" s="575"/>
      <c r="Q2" s="575"/>
      <c r="R2" s="575"/>
      <c r="S2" s="575"/>
      <c r="T2" s="575"/>
      <c r="U2" s="575"/>
      <c r="V2" s="575"/>
      <c r="W2" s="575"/>
      <c r="X2" s="575"/>
      <c r="Y2" s="575"/>
      <c r="Z2" s="576"/>
      <c r="AA2" s="540" t="s">
        <v>18</v>
      </c>
      <c r="AB2" s="541"/>
      <c r="AC2" s="541"/>
      <c r="AD2" s="541"/>
      <c r="AE2" s="541"/>
      <c r="AF2" s="541"/>
      <c r="AG2" s="541"/>
      <c r="AH2" s="541"/>
      <c r="AI2" s="541"/>
      <c r="AJ2" s="541"/>
      <c r="AK2" s="541"/>
      <c r="AL2" s="541"/>
      <c r="AM2" s="541"/>
      <c r="AN2" s="541"/>
      <c r="AO2" s="541"/>
      <c r="AP2" s="541"/>
      <c r="AQ2" s="541"/>
      <c r="AR2" s="541"/>
      <c r="AS2" s="541"/>
      <c r="AT2" s="541"/>
      <c r="AU2" s="541"/>
      <c r="AV2" s="541"/>
      <c r="AW2" s="541"/>
      <c r="AX2" s="541"/>
      <c r="AY2" s="541"/>
      <c r="AZ2" s="541"/>
      <c r="BA2" s="541"/>
      <c r="BB2" s="541"/>
      <c r="BC2" s="541"/>
      <c r="BD2" s="541"/>
      <c r="BE2" s="541"/>
      <c r="BF2" s="541"/>
      <c r="BG2" s="541"/>
      <c r="BH2" s="542"/>
      <c r="BI2" s="571" t="s">
        <v>4727</v>
      </c>
      <c r="BJ2" s="572"/>
      <c r="BK2" s="572"/>
      <c r="BL2" s="572"/>
      <c r="BM2" s="572"/>
      <c r="BN2" s="573"/>
      <c r="BO2" s="564" t="s">
        <v>14</v>
      </c>
      <c r="BP2" s="558" t="s">
        <v>15</v>
      </c>
      <c r="BQ2" s="559"/>
      <c r="BR2" s="559"/>
      <c r="BS2" s="559"/>
      <c r="BT2" s="559"/>
      <c r="BU2" s="559"/>
      <c r="BV2" s="559"/>
      <c r="BW2" s="560"/>
      <c r="BX2" s="536"/>
      <c r="BY2" s="580" t="s">
        <v>4824</v>
      </c>
      <c r="BZ2" s="581"/>
      <c r="CA2" s="581"/>
      <c r="CB2" s="581"/>
      <c r="CC2" s="581"/>
      <c r="CD2" s="581"/>
      <c r="CE2" s="581"/>
      <c r="CF2" s="581"/>
      <c r="CG2" s="581"/>
      <c r="CH2" s="581"/>
      <c r="CI2" s="581"/>
      <c r="CJ2" s="581"/>
      <c r="CK2" s="581"/>
      <c r="CL2" s="581"/>
      <c r="CM2" s="582"/>
      <c r="CN2" s="583" t="s">
        <v>4823</v>
      </c>
      <c r="CO2" s="583"/>
      <c r="CP2" s="583"/>
      <c r="CQ2" s="583"/>
      <c r="CR2" s="583"/>
      <c r="CS2" s="583"/>
      <c r="CT2" s="583"/>
      <c r="CU2" s="583"/>
      <c r="CV2" s="583"/>
      <c r="CW2" s="583"/>
      <c r="CX2" s="583"/>
      <c r="CY2" s="583"/>
      <c r="CZ2" s="583"/>
      <c r="DA2" s="583"/>
      <c r="DB2" s="583"/>
      <c r="DC2" s="583"/>
      <c r="DD2" s="583"/>
      <c r="DE2" s="583"/>
      <c r="DF2" s="583"/>
      <c r="DG2" s="583"/>
      <c r="DH2" s="583"/>
      <c r="DI2" s="583"/>
      <c r="DJ2" s="583"/>
      <c r="DK2" s="583"/>
      <c r="DL2" s="583"/>
      <c r="DM2" s="583"/>
      <c r="DN2" s="583"/>
      <c r="DO2" s="583"/>
      <c r="DP2" s="583"/>
      <c r="DQ2" s="583"/>
      <c r="DR2" s="583"/>
      <c r="DS2" s="583"/>
      <c r="DT2" s="583"/>
      <c r="DU2" s="583"/>
      <c r="DV2" s="583"/>
      <c r="DW2" s="583"/>
      <c r="DX2" s="583"/>
      <c r="DY2" s="583"/>
      <c r="DZ2" s="583"/>
      <c r="EA2" s="583"/>
      <c r="EB2" s="577" t="s">
        <v>19</v>
      </c>
      <c r="EC2" s="578"/>
      <c r="ED2" s="579"/>
      <c r="EE2" s="566" t="s">
        <v>4717</v>
      </c>
      <c r="EF2" s="567"/>
      <c r="EG2" s="567"/>
      <c r="EH2" s="567"/>
      <c r="EI2" s="567"/>
      <c r="EJ2" s="567"/>
      <c r="EK2" s="567"/>
      <c r="EL2" s="567"/>
      <c r="EM2" s="567"/>
      <c r="EN2" s="567"/>
      <c r="EO2" s="567"/>
      <c r="EP2" s="567"/>
      <c r="EQ2" s="567"/>
      <c r="ER2" s="567"/>
      <c r="ES2" s="567"/>
      <c r="ET2" s="567"/>
      <c r="EU2" s="567"/>
      <c r="EV2" s="567"/>
      <c r="EW2" s="567"/>
      <c r="EX2" s="567"/>
      <c r="EY2" s="567"/>
      <c r="EZ2" s="567"/>
      <c r="FA2" s="567"/>
      <c r="FB2" s="567"/>
      <c r="FC2" s="567"/>
      <c r="FD2" s="567"/>
      <c r="FE2" s="567"/>
      <c r="FF2" s="567"/>
      <c r="FG2" s="567"/>
      <c r="FH2" s="567"/>
      <c r="FI2" s="567"/>
      <c r="FJ2" s="567"/>
      <c r="FK2" s="567"/>
      <c r="FL2" s="567"/>
      <c r="FM2" s="567"/>
      <c r="FN2" s="567"/>
      <c r="FO2" s="567"/>
      <c r="FP2" s="567"/>
      <c r="FQ2" s="567"/>
      <c r="FR2" s="588" t="s">
        <v>4818</v>
      </c>
      <c r="FS2" s="588"/>
      <c r="FT2" s="588"/>
      <c r="FU2" s="588"/>
      <c r="FV2" s="588"/>
      <c r="FW2" s="588"/>
      <c r="FX2" s="588"/>
      <c r="FY2" s="588"/>
      <c r="FZ2" s="588"/>
      <c r="GA2" s="588"/>
      <c r="GB2" s="588"/>
      <c r="GC2" s="588"/>
      <c r="GD2" s="588"/>
      <c r="GE2" s="588"/>
      <c r="GF2" s="588"/>
      <c r="GG2" s="588"/>
      <c r="GH2" s="588"/>
      <c r="GI2" s="588"/>
      <c r="GJ2" s="588"/>
      <c r="GK2" s="588"/>
      <c r="GL2" s="588"/>
      <c r="GM2" s="588"/>
      <c r="GN2" s="588"/>
      <c r="GO2" s="588"/>
      <c r="GP2" s="589"/>
      <c r="GQ2" s="585" t="s">
        <v>21</v>
      </c>
      <c r="GR2" s="586"/>
      <c r="GS2" s="586"/>
      <c r="GT2" s="586"/>
      <c r="GU2" s="586"/>
      <c r="GV2" s="587"/>
      <c r="GW2" s="585" t="s">
        <v>4822</v>
      </c>
      <c r="GX2" s="586"/>
      <c r="GY2" s="586"/>
      <c r="GZ2" s="586"/>
      <c r="HA2" s="587"/>
      <c r="HB2" s="544" t="s">
        <v>4819</v>
      </c>
      <c r="HC2" s="545"/>
      <c r="HD2" s="545"/>
      <c r="HE2" s="545"/>
      <c r="HF2" s="584" t="s">
        <v>4820</v>
      </c>
      <c r="HG2" s="584"/>
      <c r="HH2" s="584"/>
      <c r="HI2" s="584"/>
      <c r="HJ2" s="584"/>
      <c r="HK2" s="584"/>
      <c r="HL2" s="584"/>
      <c r="HM2" s="584"/>
      <c r="HN2" s="584"/>
      <c r="HO2" s="561"/>
      <c r="HP2" s="562"/>
      <c r="HQ2" s="562"/>
      <c r="HR2" s="563"/>
      <c r="HS2" s="67"/>
      <c r="HT2" s="67"/>
      <c r="HU2" s="67"/>
      <c r="HV2" s="67"/>
      <c r="HW2" s="67"/>
      <c r="HX2" s="67"/>
      <c r="HY2" s="67"/>
      <c r="HZ2" s="67"/>
      <c r="IA2" s="67"/>
      <c r="IB2" s="67"/>
      <c r="IC2" s="67"/>
      <c r="ID2" s="67"/>
      <c r="IE2" s="67"/>
      <c r="IF2" s="67"/>
      <c r="IG2" s="67"/>
      <c r="IH2" s="67"/>
      <c r="II2" s="67"/>
      <c r="IJ2" s="67"/>
      <c r="IK2" s="67"/>
      <c r="IL2" s="67"/>
      <c r="IM2" s="67"/>
      <c r="IN2" s="67"/>
      <c r="IO2" s="67"/>
      <c r="IP2" s="67"/>
      <c r="IQ2" s="67"/>
      <c r="IR2" s="67"/>
      <c r="IS2" s="67"/>
      <c r="IT2" s="67"/>
      <c r="IU2" s="67"/>
      <c r="IV2" s="67"/>
      <c r="IW2" s="67"/>
      <c r="IX2" s="67"/>
    </row>
    <row r="3" spans="1:258" ht="27" customHeight="1">
      <c r="A3" s="73" t="s">
        <v>4</v>
      </c>
      <c r="B3" s="73"/>
      <c r="C3" s="73" t="s">
        <v>5</v>
      </c>
      <c r="D3" s="74" t="s">
        <v>559</v>
      </c>
      <c r="E3" s="75" t="s">
        <v>10</v>
      </c>
      <c r="F3" s="75" t="s">
        <v>8</v>
      </c>
      <c r="G3" s="75" t="s">
        <v>9</v>
      </c>
      <c r="H3" s="75" t="s">
        <v>560</v>
      </c>
      <c r="I3" s="74" t="s">
        <v>561</v>
      </c>
      <c r="J3" s="463" t="s">
        <v>6</v>
      </c>
      <c r="K3" s="478" t="s">
        <v>581</v>
      </c>
      <c r="L3" s="478" t="s">
        <v>590</v>
      </c>
      <c r="M3" s="479" t="s">
        <v>591</v>
      </c>
      <c r="N3" s="517" t="s">
        <v>4826</v>
      </c>
      <c r="O3" s="532" t="s">
        <v>4832</v>
      </c>
      <c r="P3" s="480" t="s">
        <v>4833</v>
      </c>
      <c r="Q3" s="471" t="s">
        <v>4834</v>
      </c>
      <c r="R3" s="470" t="s">
        <v>4835</v>
      </c>
      <c r="S3" s="470" t="s">
        <v>4836</v>
      </c>
      <c r="T3" s="530" t="s">
        <v>4830</v>
      </c>
      <c r="U3" s="530" t="s">
        <v>1569</v>
      </c>
      <c r="V3" s="531" t="s">
        <v>620</v>
      </c>
      <c r="W3" s="470" t="s">
        <v>508</v>
      </c>
      <c r="X3" s="470" t="s">
        <v>4742</v>
      </c>
      <c r="Y3" s="502" t="s">
        <v>594</v>
      </c>
      <c r="Z3" s="502" t="s">
        <v>595</v>
      </c>
      <c r="AA3" s="481" t="s">
        <v>4802</v>
      </c>
      <c r="AB3" s="487" t="s">
        <v>600</v>
      </c>
      <c r="AC3" s="487" t="s">
        <v>601</v>
      </c>
      <c r="AD3" s="488" t="s">
        <v>602</v>
      </c>
      <c r="AE3" s="488" t="s">
        <v>603</v>
      </c>
      <c r="AF3" s="488" t="s">
        <v>604</v>
      </c>
      <c r="AG3" s="489" t="s">
        <v>605</v>
      </c>
      <c r="AH3" s="489" t="s">
        <v>612</v>
      </c>
      <c r="AI3" s="487" t="s">
        <v>614</v>
      </c>
      <c r="AJ3" s="481" t="s">
        <v>4840</v>
      </c>
      <c r="AK3" s="543" t="s">
        <v>4806</v>
      </c>
      <c r="AL3" s="482" t="s">
        <v>606</v>
      </c>
      <c r="AM3" s="483" t="s">
        <v>609</v>
      </c>
      <c r="AN3" s="484" t="s">
        <v>615</v>
      </c>
      <c r="AO3" s="484" t="s">
        <v>616</v>
      </c>
      <c r="AP3" s="485" t="s">
        <v>4807</v>
      </c>
      <c r="AQ3" s="486" t="s">
        <v>611</v>
      </c>
      <c r="AR3" s="481" t="s">
        <v>4803</v>
      </c>
      <c r="AS3" s="490" t="s">
        <v>607</v>
      </c>
      <c r="AT3" s="490" t="s">
        <v>608</v>
      </c>
      <c r="AU3" s="491" t="s">
        <v>4804</v>
      </c>
      <c r="AV3" s="481" t="s">
        <v>4805</v>
      </c>
      <c r="AW3" s="492" t="s">
        <v>599</v>
      </c>
      <c r="AX3" s="481" t="s">
        <v>4742</v>
      </c>
      <c r="AY3" s="533" t="s">
        <v>140</v>
      </c>
      <c r="AZ3" s="533" t="s">
        <v>587</v>
      </c>
      <c r="BA3" s="534" t="s">
        <v>625</v>
      </c>
      <c r="BB3" s="534" t="s">
        <v>626</v>
      </c>
      <c r="BC3" s="533" t="s">
        <v>588</v>
      </c>
      <c r="BD3" s="535" t="s">
        <v>613</v>
      </c>
      <c r="BE3" s="534" t="s">
        <v>623</v>
      </c>
      <c r="BF3" s="492" t="s">
        <v>618</v>
      </c>
      <c r="BG3" s="533" t="s">
        <v>586</v>
      </c>
      <c r="BH3" s="533" t="s">
        <v>1471</v>
      </c>
      <c r="BI3" s="530" t="s">
        <v>4828</v>
      </c>
      <c r="BJ3" s="534" t="s">
        <v>619</v>
      </c>
      <c r="BK3" s="534" t="s">
        <v>621</v>
      </c>
      <c r="BL3" s="530" t="s">
        <v>4829</v>
      </c>
      <c r="BM3" s="534" t="s">
        <v>622</v>
      </c>
      <c r="BN3" s="534" t="s">
        <v>624</v>
      </c>
      <c r="BO3" s="565"/>
      <c r="BP3" s="465" t="s">
        <v>563</v>
      </c>
      <c r="BQ3" s="465" t="s">
        <v>564</v>
      </c>
      <c r="BR3" s="470" t="s">
        <v>565</v>
      </c>
      <c r="BS3" s="470" t="s">
        <v>566</v>
      </c>
      <c r="BT3" s="537" t="s">
        <v>4837</v>
      </c>
      <c r="BU3" s="537" t="s">
        <v>4838</v>
      </c>
      <c r="BV3" s="537" t="s">
        <v>4839</v>
      </c>
      <c r="BW3" s="538" t="s">
        <v>567</v>
      </c>
      <c r="BX3" s="461" t="s">
        <v>563</v>
      </c>
      <c r="BY3" s="469" t="s">
        <v>568</v>
      </c>
      <c r="BZ3" s="470" t="s">
        <v>569</v>
      </c>
      <c r="CA3" s="471" t="s">
        <v>570</v>
      </c>
      <c r="CB3" s="464" t="s">
        <v>571</v>
      </c>
      <c r="CC3" s="464" t="s">
        <v>572</v>
      </c>
      <c r="CD3" s="464" t="s">
        <v>579</v>
      </c>
      <c r="CE3" s="466" t="s">
        <v>580</v>
      </c>
      <c r="CF3" s="464" t="s">
        <v>563</v>
      </c>
      <c r="CG3" s="467" t="s">
        <v>585</v>
      </c>
      <c r="CH3" s="467" t="s">
        <v>573</v>
      </c>
      <c r="CI3" s="467" t="s">
        <v>574</v>
      </c>
      <c r="CJ3" s="468" t="s">
        <v>575</v>
      </c>
      <c r="CK3" s="468" t="s">
        <v>576</v>
      </c>
      <c r="CL3" s="468" t="s">
        <v>577</v>
      </c>
      <c r="CM3" s="468" t="s">
        <v>578</v>
      </c>
      <c r="CN3" s="495" t="s">
        <v>4808</v>
      </c>
      <c r="CO3" s="494" t="s">
        <v>4809</v>
      </c>
      <c r="CP3" s="496" t="s">
        <v>629</v>
      </c>
      <c r="CQ3" s="496" t="s">
        <v>650</v>
      </c>
      <c r="CR3" s="496" t="s">
        <v>651</v>
      </c>
      <c r="CS3" s="496" t="s">
        <v>652</v>
      </c>
      <c r="CT3" s="496" t="s">
        <v>641</v>
      </c>
      <c r="CU3" s="496" t="s">
        <v>653</v>
      </c>
      <c r="CV3" s="496" t="s">
        <v>628</v>
      </c>
      <c r="CW3" s="496" t="s">
        <v>640</v>
      </c>
      <c r="CX3" s="496" t="s">
        <v>655</v>
      </c>
      <c r="CY3" s="496" t="s">
        <v>637</v>
      </c>
      <c r="CZ3" s="496" t="s">
        <v>654</v>
      </c>
      <c r="DA3" s="497" t="s">
        <v>4810</v>
      </c>
      <c r="DB3" s="498" t="s">
        <v>657</v>
      </c>
      <c r="DC3" s="498" t="s">
        <v>658</v>
      </c>
      <c r="DD3" s="499" t="s">
        <v>4811</v>
      </c>
      <c r="DE3" s="95" t="s">
        <v>4812</v>
      </c>
      <c r="DF3" s="96" t="s">
        <v>4813</v>
      </c>
      <c r="DG3" s="493" t="s">
        <v>4814</v>
      </c>
      <c r="DH3" s="502" t="s">
        <v>628</v>
      </c>
      <c r="DI3" s="502" t="s">
        <v>629</v>
      </c>
      <c r="DJ3" s="502" t="s">
        <v>630</v>
      </c>
      <c r="DK3" s="502" t="s">
        <v>631</v>
      </c>
      <c r="DL3" s="503" t="s">
        <v>632</v>
      </c>
      <c r="DM3" s="503" t="s">
        <v>633</v>
      </c>
      <c r="DN3" s="502" t="s">
        <v>634</v>
      </c>
      <c r="DO3" s="503" t="s">
        <v>635</v>
      </c>
      <c r="DP3" s="503" t="s">
        <v>636</v>
      </c>
      <c r="DQ3" s="503" t="s">
        <v>637</v>
      </c>
      <c r="DR3" s="503" t="s">
        <v>638</v>
      </c>
      <c r="DS3" s="503" t="s">
        <v>639</v>
      </c>
      <c r="DT3" s="503" t="s">
        <v>640</v>
      </c>
      <c r="DU3" s="503" t="s">
        <v>641</v>
      </c>
      <c r="DV3" s="503" t="s">
        <v>642</v>
      </c>
      <c r="DW3" s="503" t="s">
        <v>643</v>
      </c>
      <c r="DX3" s="503" t="s">
        <v>644</v>
      </c>
      <c r="DY3" s="503" t="s">
        <v>645</v>
      </c>
      <c r="DZ3" s="503" t="s">
        <v>646</v>
      </c>
      <c r="EA3" s="503" t="s">
        <v>647</v>
      </c>
      <c r="EB3" s="288" t="s">
        <v>31</v>
      </c>
      <c r="EC3" s="504" t="s">
        <v>663</v>
      </c>
      <c r="ED3" s="288" t="s">
        <v>4815</v>
      </c>
      <c r="EE3" s="513" t="s">
        <v>665</v>
      </c>
      <c r="EF3" s="514" t="s">
        <v>666</v>
      </c>
      <c r="EG3" s="505" t="s">
        <v>667</v>
      </c>
      <c r="EH3" s="505" t="s">
        <v>668</v>
      </c>
      <c r="EI3" s="505" t="s">
        <v>669</v>
      </c>
      <c r="EJ3" s="505" t="s">
        <v>670</v>
      </c>
      <c r="EK3" s="505" t="s">
        <v>671</v>
      </c>
      <c r="EL3" s="512" t="s">
        <v>672</v>
      </c>
      <c r="EM3" s="506" t="s">
        <v>673</v>
      </c>
      <c r="EN3" s="506" t="s">
        <v>674</v>
      </c>
      <c r="EO3" s="506" t="s">
        <v>670</v>
      </c>
      <c r="EP3" s="506" t="s">
        <v>668</v>
      </c>
      <c r="EQ3" s="506" t="s">
        <v>669</v>
      </c>
      <c r="ER3" s="506" t="s">
        <v>671</v>
      </c>
      <c r="ES3" s="511" t="s">
        <v>4816</v>
      </c>
      <c r="ET3" s="507" t="s">
        <v>673</v>
      </c>
      <c r="EU3" s="507" t="s">
        <v>676</v>
      </c>
      <c r="EV3" s="507" t="s">
        <v>669</v>
      </c>
      <c r="EW3" s="507" t="s">
        <v>677</v>
      </c>
      <c r="EX3" s="507" t="s">
        <v>678</v>
      </c>
      <c r="EY3" s="507" t="s">
        <v>679</v>
      </c>
      <c r="EZ3" s="507" t="s">
        <v>680</v>
      </c>
      <c r="FA3" s="507" t="s">
        <v>668</v>
      </c>
      <c r="FB3" s="507" t="s">
        <v>681</v>
      </c>
      <c r="FC3" s="507" t="s">
        <v>674</v>
      </c>
      <c r="FD3" s="507" t="s">
        <v>670</v>
      </c>
      <c r="FE3" s="507" t="s">
        <v>682</v>
      </c>
      <c r="FF3" s="507" t="s">
        <v>683</v>
      </c>
      <c r="FG3" s="507" t="s">
        <v>684</v>
      </c>
      <c r="FH3" s="507" t="s">
        <v>685</v>
      </c>
      <c r="FI3" s="507" t="s">
        <v>686</v>
      </c>
      <c r="FJ3" s="507" t="s">
        <v>687</v>
      </c>
      <c r="FK3" s="507" t="s">
        <v>688</v>
      </c>
      <c r="FL3" s="507" t="s">
        <v>689</v>
      </c>
      <c r="FM3" s="507" t="s">
        <v>690</v>
      </c>
      <c r="FN3" s="507" t="s">
        <v>693</v>
      </c>
      <c r="FO3" s="507" t="s">
        <v>691</v>
      </c>
      <c r="FP3" s="509" t="s">
        <v>4817</v>
      </c>
      <c r="FQ3" s="510" t="s">
        <v>29</v>
      </c>
      <c r="FR3" s="508" t="s">
        <v>694</v>
      </c>
      <c r="FS3" s="508" t="s">
        <v>695</v>
      </c>
      <c r="FT3" s="515" t="s">
        <v>696</v>
      </c>
      <c r="FU3" s="515" t="s">
        <v>697</v>
      </c>
      <c r="FV3" s="515" t="s">
        <v>698</v>
      </c>
      <c r="FW3" s="515" t="s">
        <v>699</v>
      </c>
      <c r="FX3" s="515" t="s">
        <v>700</v>
      </c>
      <c r="FY3" s="515" t="s">
        <v>701</v>
      </c>
      <c r="FZ3" s="515" t="s">
        <v>702</v>
      </c>
      <c r="GA3" s="515" t="s">
        <v>703</v>
      </c>
      <c r="GB3" s="515" t="s">
        <v>704</v>
      </c>
      <c r="GC3" s="515" t="s">
        <v>705</v>
      </c>
      <c r="GD3" s="515" t="s">
        <v>706</v>
      </c>
      <c r="GE3" s="515" t="s">
        <v>707</v>
      </c>
      <c r="GF3" s="515" t="s">
        <v>708</v>
      </c>
      <c r="GG3" s="515" t="s">
        <v>709</v>
      </c>
      <c r="GH3" s="515" t="s">
        <v>710</v>
      </c>
      <c r="GI3" s="515" t="s">
        <v>711</v>
      </c>
      <c r="GJ3" s="515" t="s">
        <v>712</v>
      </c>
      <c r="GK3" s="515" t="s">
        <v>713</v>
      </c>
      <c r="GL3" s="515" t="s">
        <v>714</v>
      </c>
      <c r="GM3" s="515" t="s">
        <v>715</v>
      </c>
      <c r="GN3" s="515" t="s">
        <v>716</v>
      </c>
      <c r="GO3" s="515" t="s">
        <v>717</v>
      </c>
      <c r="GP3" s="515" t="s">
        <v>718</v>
      </c>
      <c r="GQ3" s="515" t="s">
        <v>34</v>
      </c>
      <c r="GR3" s="515" t="s">
        <v>4340</v>
      </c>
      <c r="GS3" s="515" t="s">
        <v>4337</v>
      </c>
      <c r="GT3" s="515" t="s">
        <v>4335</v>
      </c>
      <c r="GU3" s="515" t="s">
        <v>536</v>
      </c>
      <c r="GV3" s="515" t="s">
        <v>29</v>
      </c>
      <c r="GW3" s="515" t="s">
        <v>4370</v>
      </c>
      <c r="GX3" s="515" t="s">
        <v>4373</v>
      </c>
      <c r="GY3" s="515" t="s">
        <v>4778</v>
      </c>
      <c r="GZ3" s="515" t="s">
        <v>4778</v>
      </c>
      <c r="HA3" s="75" t="s">
        <v>719</v>
      </c>
      <c r="HB3" s="75" t="s">
        <v>720</v>
      </c>
      <c r="HC3" s="75" t="s">
        <v>721</v>
      </c>
      <c r="HD3" s="75" t="s">
        <v>722</v>
      </c>
      <c r="HE3" s="75" t="s">
        <v>723</v>
      </c>
      <c r="HF3" s="75" t="s">
        <v>4669</v>
      </c>
      <c r="HG3" s="75" t="s">
        <v>4670</v>
      </c>
      <c r="HH3" s="75" t="s">
        <v>4723</v>
      </c>
      <c r="HI3" s="75" t="s">
        <v>4722</v>
      </c>
      <c r="HJ3" s="75" t="s">
        <v>4821</v>
      </c>
      <c r="HK3" s="75" t="s">
        <v>4725</v>
      </c>
      <c r="HL3" s="75" t="s">
        <v>4726</v>
      </c>
      <c r="HM3" s="75" t="s">
        <v>564</v>
      </c>
      <c r="HN3" s="75" t="s">
        <v>563</v>
      </c>
      <c r="HO3" s="75" t="s">
        <v>724</v>
      </c>
      <c r="HP3" s="75" t="s">
        <v>725</v>
      </c>
      <c r="HQ3" s="75" t="s">
        <v>726</v>
      </c>
      <c r="HR3" s="75" t="s">
        <v>727</v>
      </c>
      <c r="HS3" s="75" t="s">
        <v>728</v>
      </c>
      <c r="HT3" s="75" t="s">
        <v>729</v>
      </c>
      <c r="HU3" s="75" t="s">
        <v>551</v>
      </c>
      <c r="HV3" s="75" t="s">
        <v>730</v>
      </c>
      <c r="HW3" s="75" t="s">
        <v>731</v>
      </c>
      <c r="HX3" s="75" t="s">
        <v>732</v>
      </c>
      <c r="HY3" s="75" t="s">
        <v>733</v>
      </c>
      <c r="HZ3" s="75" t="s">
        <v>734</v>
      </c>
      <c r="IA3" s="75" t="s">
        <v>735</v>
      </c>
      <c r="IB3" s="75" t="s">
        <v>736</v>
      </c>
      <c r="IC3" s="75" t="s">
        <v>585</v>
      </c>
      <c r="ID3" s="75" t="s">
        <v>713</v>
      </c>
      <c r="IE3" s="75" t="s">
        <v>720</v>
      </c>
      <c r="IF3" s="75" t="s">
        <v>721</v>
      </c>
      <c r="IG3" s="75" t="s">
        <v>722</v>
      </c>
      <c r="IH3" s="75" t="s">
        <v>737</v>
      </c>
      <c r="II3" s="73"/>
      <c r="IJ3" s="73"/>
      <c r="IK3" s="73"/>
      <c r="IL3" s="73"/>
      <c r="IM3" s="73"/>
      <c r="IN3" s="73"/>
      <c r="IO3" s="73"/>
      <c r="IP3" s="73"/>
      <c r="IQ3" s="73"/>
      <c r="IR3" s="73"/>
      <c r="IS3" s="73"/>
      <c r="IT3" s="73"/>
      <c r="IU3" s="73"/>
      <c r="IV3" s="73"/>
      <c r="IW3" s="73"/>
      <c r="IX3" s="73"/>
    </row>
    <row r="4" spans="1:258" ht="65.25" customHeight="1">
      <c r="A4" s="5">
        <v>1</v>
      </c>
      <c r="B4" s="395"/>
      <c r="C4" s="105" t="s">
        <v>61</v>
      </c>
      <c r="D4" s="106">
        <v>1</v>
      </c>
      <c r="E4" s="6" t="s">
        <v>27</v>
      </c>
      <c r="F4" s="6" t="s">
        <v>26</v>
      </c>
      <c r="G4" s="6">
        <v>2010</v>
      </c>
      <c r="H4" s="6" t="s">
        <v>738</v>
      </c>
      <c r="I4" s="6">
        <v>0</v>
      </c>
      <c r="J4" s="472" t="s">
        <v>24</v>
      </c>
      <c r="K4" s="476">
        <v>1</v>
      </c>
      <c r="L4" s="477">
        <v>1</v>
      </c>
      <c r="M4" s="477">
        <v>1</v>
      </c>
      <c r="O4" s="6">
        <v>1</v>
      </c>
      <c r="Q4" s="6">
        <v>1</v>
      </c>
      <c r="R4" s="6">
        <v>1</v>
      </c>
      <c r="S4" s="6">
        <v>1</v>
      </c>
      <c r="T4" s="457"/>
      <c r="U4" s="457"/>
      <c r="V4" s="6"/>
      <c r="W4" s="6"/>
      <c r="X4" s="6"/>
      <c r="Y4" s="107">
        <v>0</v>
      </c>
      <c r="Z4" s="6"/>
      <c r="AA4" s="367"/>
      <c r="AB4" s="6"/>
      <c r="AC4" s="6"/>
      <c r="AD4" s="6"/>
      <c r="AE4" s="6"/>
      <c r="AF4" s="6"/>
      <c r="AG4" s="6">
        <v>1</v>
      </c>
      <c r="AH4" s="6"/>
      <c r="AI4" s="6"/>
      <c r="AK4" s="6"/>
      <c r="AL4" s="6"/>
      <c r="AM4" s="6"/>
      <c r="AN4" s="6"/>
      <c r="AO4" s="6"/>
      <c r="AP4" s="6"/>
      <c r="AQ4" s="6"/>
      <c r="AS4" s="6"/>
      <c r="AT4" s="6"/>
      <c r="AW4" s="6"/>
      <c r="AY4" s="457"/>
      <c r="AZ4" s="457"/>
      <c r="BA4" s="6"/>
      <c r="BB4" s="6"/>
      <c r="BC4" s="457"/>
      <c r="BD4" s="6"/>
      <c r="BE4" s="6"/>
      <c r="BF4" s="6"/>
      <c r="BG4" s="457"/>
      <c r="BH4" s="457"/>
      <c r="BI4" s="457"/>
      <c r="BJ4" s="6"/>
      <c r="BK4" s="6"/>
      <c r="BL4" s="457"/>
      <c r="BM4" s="6"/>
      <c r="BN4" s="6"/>
      <c r="BO4" s="6" t="s">
        <v>739</v>
      </c>
      <c r="BP4" s="6"/>
      <c r="BQ4" s="6"/>
      <c r="BR4" s="6"/>
      <c r="BS4" s="6">
        <v>1</v>
      </c>
      <c r="BT4" s="6"/>
      <c r="BU4" s="6"/>
      <c r="BV4" s="6"/>
      <c r="BW4" s="6"/>
      <c r="BX4" s="6"/>
      <c r="BY4" s="6"/>
      <c r="BZ4" s="6"/>
      <c r="CA4" s="6"/>
      <c r="CB4" s="6">
        <v>1</v>
      </c>
      <c r="CC4" s="6">
        <v>1</v>
      </c>
      <c r="CD4" s="6"/>
      <c r="CE4" s="6"/>
      <c r="CF4" s="6"/>
      <c r="CG4" s="6"/>
      <c r="CH4" s="6"/>
      <c r="CI4" s="6"/>
      <c r="CJ4" s="6"/>
      <c r="CK4" s="6"/>
      <c r="CL4" s="6"/>
      <c r="CM4" s="6"/>
      <c r="CN4" s="6">
        <v>1</v>
      </c>
      <c r="CO4" s="6"/>
      <c r="CP4" s="6"/>
      <c r="CQ4" s="6"/>
      <c r="CR4" s="6"/>
      <c r="CS4" s="6"/>
      <c r="CT4" s="6"/>
      <c r="CU4" s="6"/>
      <c r="CV4" s="6"/>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v>1</v>
      </c>
      <c r="EC4" s="6"/>
      <c r="ED4" s="6"/>
      <c r="EE4" s="6">
        <v>1</v>
      </c>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v>1</v>
      </c>
      <c r="FS4" s="6"/>
      <c r="FT4" s="6"/>
      <c r="FU4" s="6"/>
      <c r="FV4" s="6"/>
      <c r="FW4" s="6">
        <v>1</v>
      </c>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B4" s="6"/>
      <c r="HC4" s="21"/>
      <c r="HD4" s="108"/>
      <c r="HE4" s="108"/>
      <c r="HF4" s="108"/>
      <c r="HG4" s="108"/>
      <c r="HH4" s="108"/>
      <c r="HI4" s="108"/>
      <c r="HJ4" s="108"/>
      <c r="HK4" s="108"/>
      <c r="HL4" s="108"/>
      <c r="HM4" s="108"/>
      <c r="HN4" s="108"/>
      <c r="HO4" s="6" t="s">
        <v>740</v>
      </c>
      <c r="HP4" s="6" t="s">
        <v>741</v>
      </c>
      <c r="HQ4" s="6" t="s">
        <v>742</v>
      </c>
      <c r="HR4" s="6" t="s">
        <v>743</v>
      </c>
      <c r="HS4" s="6" t="s">
        <v>744</v>
      </c>
      <c r="HT4" s="109"/>
      <c r="HU4" s="6" t="s">
        <v>745</v>
      </c>
      <c r="HV4" s="110" t="s">
        <v>746</v>
      </c>
      <c r="HW4" s="110" t="s">
        <v>747</v>
      </c>
      <c r="HX4" s="6" t="s">
        <v>748</v>
      </c>
      <c r="HY4" s="111" t="s">
        <v>749</v>
      </c>
      <c r="HZ4" s="6">
        <v>1</v>
      </c>
      <c r="IA4" s="6">
        <v>1</v>
      </c>
      <c r="IB4" s="6">
        <v>0</v>
      </c>
      <c r="IC4" s="6"/>
      <c r="ID4" s="6">
        <v>0</v>
      </c>
      <c r="IE4" s="6">
        <v>0</v>
      </c>
      <c r="IF4" s="21">
        <v>0</v>
      </c>
      <c r="IG4" s="108">
        <v>0</v>
      </c>
      <c r="IH4" s="108"/>
      <c r="IJ4" s="112"/>
      <c r="IK4" s="112"/>
      <c r="IL4" s="112"/>
      <c r="IM4" s="112"/>
    </row>
    <row r="5" spans="1:258" ht="45" customHeight="1">
      <c r="A5" s="5">
        <f t="shared" ref="A5:A68" si="0">A4+1</f>
        <v>2</v>
      </c>
      <c r="B5" s="395"/>
      <c r="C5" s="13" t="s">
        <v>35</v>
      </c>
      <c r="D5" s="113">
        <f t="shared" ref="D5:D33" si="1">1+D4</f>
        <v>2</v>
      </c>
      <c r="E5" s="6" t="s">
        <v>38</v>
      </c>
      <c r="F5" s="6" t="s">
        <v>37</v>
      </c>
      <c r="G5" s="6">
        <v>2019</v>
      </c>
      <c r="H5" s="6" t="s">
        <v>750</v>
      </c>
      <c r="I5" s="6">
        <v>0</v>
      </c>
      <c r="J5" s="472" t="s">
        <v>36</v>
      </c>
      <c r="K5" s="144"/>
      <c r="L5" s="6">
        <v>1</v>
      </c>
      <c r="M5" s="6"/>
      <c r="O5" s="6"/>
      <c r="Q5" s="6"/>
      <c r="R5" s="6"/>
      <c r="S5" s="6"/>
      <c r="T5" s="6"/>
      <c r="U5" s="6"/>
      <c r="V5" s="6"/>
      <c r="W5" s="6"/>
      <c r="X5" s="6"/>
      <c r="Y5" s="6"/>
      <c r="Z5" s="6"/>
      <c r="AA5" s="367"/>
      <c r="AB5" s="6"/>
      <c r="AC5" s="6"/>
      <c r="AD5" s="6"/>
      <c r="AE5" s="6"/>
      <c r="AF5" s="6"/>
      <c r="AG5" s="6"/>
      <c r="AH5" s="6"/>
      <c r="AI5" s="6"/>
      <c r="AK5" s="6">
        <v>1</v>
      </c>
      <c r="AL5" s="6"/>
      <c r="AM5" s="6"/>
      <c r="AN5" s="6"/>
      <c r="AO5" s="6"/>
      <c r="AP5" s="6"/>
      <c r="AQ5" s="6"/>
      <c r="AS5" s="6"/>
      <c r="AT5" s="6"/>
      <c r="AW5" s="6"/>
      <c r="AY5" s="6"/>
      <c r="AZ5" s="6"/>
      <c r="BA5" s="6"/>
      <c r="BB5" s="6"/>
      <c r="BC5" s="6"/>
      <c r="BD5" s="6"/>
      <c r="BE5" s="6"/>
      <c r="BF5" s="6"/>
      <c r="BG5" s="6"/>
      <c r="BH5" s="6"/>
      <c r="BI5" s="6"/>
      <c r="BJ5" s="6"/>
      <c r="BK5" s="6"/>
      <c r="BL5" s="6"/>
      <c r="BM5" s="6"/>
      <c r="BN5" s="6"/>
      <c r="BO5" s="6" t="s">
        <v>751</v>
      </c>
      <c r="BP5" s="6"/>
      <c r="BQ5" s="6"/>
      <c r="BR5" s="6">
        <v>1</v>
      </c>
      <c r="BS5" s="6"/>
      <c r="BT5" s="6"/>
      <c r="BU5" s="6"/>
      <c r="BV5" s="6"/>
      <c r="BW5" s="6"/>
      <c r="BX5" s="6"/>
      <c r="BY5" s="114">
        <v>0</v>
      </c>
      <c r="BZ5" s="114">
        <v>1</v>
      </c>
      <c r="CA5" s="6"/>
      <c r="CB5" s="6"/>
      <c r="CC5" s="6"/>
      <c r="CD5" s="6"/>
      <c r="CE5" s="6"/>
      <c r="CF5" s="6"/>
      <c r="CG5" s="6"/>
      <c r="CH5" s="6"/>
      <c r="CI5" s="6"/>
      <c r="CJ5" s="6"/>
      <c r="CK5" s="6"/>
      <c r="CL5" s="6"/>
      <c r="CM5" s="6"/>
      <c r="CN5" s="6">
        <v>1</v>
      </c>
      <c r="CO5" s="6"/>
      <c r="CP5" s="6"/>
      <c r="CQ5" s="6"/>
      <c r="CR5" s="6"/>
      <c r="CS5" s="6"/>
      <c r="CT5" s="6"/>
      <c r="CU5" s="6"/>
      <c r="CV5" s="6"/>
      <c r="CW5" s="6"/>
      <c r="CX5" s="6"/>
      <c r="CY5" s="6"/>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v>1</v>
      </c>
      <c r="EC5" s="6"/>
      <c r="ED5" s="6"/>
      <c r="EE5" s="6">
        <v>1</v>
      </c>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v>1</v>
      </c>
      <c r="GL5" s="6"/>
      <c r="GM5" s="6"/>
      <c r="GN5" s="6"/>
      <c r="GO5" s="6"/>
      <c r="GP5" s="6"/>
      <c r="GQ5" s="6"/>
      <c r="GR5" s="6"/>
      <c r="GS5" s="6"/>
      <c r="GT5" s="6"/>
      <c r="GU5" s="6"/>
      <c r="GV5" s="6"/>
      <c r="GW5" s="6"/>
      <c r="GX5" s="6"/>
      <c r="GY5" s="6"/>
      <c r="GZ5" s="6"/>
      <c r="HA5" s="6"/>
      <c r="HB5" s="6">
        <v>1</v>
      </c>
      <c r="HC5" s="21">
        <v>0</v>
      </c>
      <c r="HD5" s="17"/>
      <c r="HE5" s="17" t="s">
        <v>752</v>
      </c>
      <c r="HF5" s="17"/>
      <c r="HG5" s="17"/>
      <c r="HH5" s="17"/>
      <c r="HI5" s="17"/>
      <c r="HJ5" s="17"/>
      <c r="HK5" s="17"/>
      <c r="HL5" s="17"/>
      <c r="HM5" s="17"/>
      <c r="HN5" s="17"/>
      <c r="HO5" s="6" t="s">
        <v>753</v>
      </c>
      <c r="HP5" s="6" t="s">
        <v>754</v>
      </c>
      <c r="HQ5" s="6" t="s">
        <v>755</v>
      </c>
      <c r="HR5" s="6" t="s">
        <v>743</v>
      </c>
      <c r="HS5" s="6" t="s">
        <v>756</v>
      </c>
      <c r="HT5" s="115"/>
      <c r="HU5" s="6" t="s">
        <v>757</v>
      </c>
      <c r="HV5" s="6" t="s">
        <v>758</v>
      </c>
      <c r="HW5" s="6" t="s">
        <v>759</v>
      </c>
      <c r="HX5" s="6" t="s">
        <v>743</v>
      </c>
      <c r="HY5" s="116" t="s">
        <v>760</v>
      </c>
      <c r="HZ5" s="6">
        <v>0</v>
      </c>
      <c r="IA5" s="6">
        <v>0</v>
      </c>
      <c r="IB5" s="6">
        <v>1</v>
      </c>
      <c r="IC5" s="6"/>
      <c r="ID5" s="6">
        <v>1</v>
      </c>
      <c r="IE5" s="6">
        <v>1</v>
      </c>
      <c r="IF5" s="21">
        <v>0</v>
      </c>
      <c r="IG5" s="17">
        <v>0</v>
      </c>
      <c r="IH5" s="17" t="s">
        <v>761</v>
      </c>
      <c r="IJ5" s="69" t="s">
        <v>762</v>
      </c>
      <c r="IK5" s="112" t="s">
        <v>763</v>
      </c>
      <c r="IL5" s="112" t="s">
        <v>764</v>
      </c>
      <c r="IM5" s="112"/>
    </row>
    <row r="6" spans="1:258" ht="45" customHeight="1">
      <c r="A6" s="5">
        <f t="shared" si="0"/>
        <v>3</v>
      </c>
      <c r="B6" s="395"/>
      <c r="C6" s="13" t="s">
        <v>35</v>
      </c>
      <c r="D6" s="113">
        <f t="shared" si="1"/>
        <v>3</v>
      </c>
      <c r="E6" s="6" t="s">
        <v>41</v>
      </c>
      <c r="F6" s="6" t="s">
        <v>40</v>
      </c>
      <c r="G6" s="6">
        <v>2015</v>
      </c>
      <c r="H6" s="6" t="s">
        <v>738</v>
      </c>
      <c r="I6" s="117">
        <v>0</v>
      </c>
      <c r="J6" s="473" t="s">
        <v>39</v>
      </c>
      <c r="K6" s="144"/>
      <c r="L6" s="6">
        <v>1</v>
      </c>
      <c r="M6" s="6"/>
      <c r="O6" s="6"/>
      <c r="Q6" s="6"/>
      <c r="R6" s="6"/>
      <c r="S6" s="6"/>
      <c r="T6" s="6"/>
      <c r="U6" s="6"/>
      <c r="V6" s="6"/>
      <c r="W6" s="6"/>
      <c r="X6" s="6"/>
      <c r="Y6" s="6"/>
      <c r="Z6" s="6"/>
      <c r="AA6" s="367"/>
      <c r="AB6" s="6"/>
      <c r="AC6" s="6"/>
      <c r="AD6" s="6"/>
      <c r="AE6" s="6"/>
      <c r="AF6" s="6"/>
      <c r="AG6" s="6"/>
      <c r="AH6" s="6"/>
      <c r="AI6" s="6"/>
      <c r="AK6" s="6"/>
      <c r="AL6" s="6"/>
      <c r="AM6" s="6"/>
      <c r="AN6" s="6">
        <v>1</v>
      </c>
      <c r="AO6" s="6">
        <v>1</v>
      </c>
      <c r="AP6" s="6"/>
      <c r="AQ6" s="6"/>
      <c r="AS6" s="6"/>
      <c r="AT6" s="6"/>
      <c r="AW6" s="6"/>
      <c r="AY6" s="6"/>
      <c r="AZ6" s="6"/>
      <c r="BA6" s="6"/>
      <c r="BB6" s="6"/>
      <c r="BC6" s="6"/>
      <c r="BD6" s="6"/>
      <c r="BE6" s="6"/>
      <c r="BF6" s="6"/>
      <c r="BG6" s="6"/>
      <c r="BH6" s="6"/>
      <c r="BI6" s="6"/>
      <c r="BJ6" s="6"/>
      <c r="BK6" s="6"/>
      <c r="BL6" s="6"/>
      <c r="BM6" s="6"/>
      <c r="BN6" s="6"/>
      <c r="BO6" s="6" t="s">
        <v>765</v>
      </c>
      <c r="BP6" s="6"/>
      <c r="BQ6" s="6"/>
      <c r="BR6" s="6">
        <v>1</v>
      </c>
      <c r="BS6" s="6"/>
      <c r="BT6" s="6"/>
      <c r="BU6" s="6"/>
      <c r="BV6" s="6"/>
      <c r="BW6" s="6"/>
      <c r="BX6" s="6"/>
      <c r="BY6" s="114">
        <v>0</v>
      </c>
      <c r="BZ6" s="114">
        <v>1</v>
      </c>
      <c r="CA6" s="6"/>
      <c r="CB6" s="6"/>
      <c r="CC6" s="6"/>
      <c r="CD6" s="6"/>
      <c r="CE6" s="6"/>
      <c r="CF6" s="6"/>
      <c r="CG6" s="6"/>
      <c r="CH6" s="6"/>
      <c r="CI6" s="6"/>
      <c r="CJ6" s="6"/>
      <c r="CK6" s="6"/>
      <c r="CL6" s="6"/>
      <c r="CM6" s="6"/>
      <c r="CN6" s="6">
        <v>1</v>
      </c>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v>1</v>
      </c>
      <c r="EC6" s="6"/>
      <c r="ED6" s="6"/>
      <c r="EE6" s="6">
        <v>1</v>
      </c>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v>1</v>
      </c>
      <c r="GE6" s="6"/>
      <c r="GF6" s="6"/>
      <c r="GG6" s="6"/>
      <c r="GH6" s="6"/>
      <c r="GI6" s="6"/>
      <c r="GJ6" s="6"/>
      <c r="GK6" s="6"/>
      <c r="GL6" s="6"/>
      <c r="GM6" s="6"/>
      <c r="GN6" s="6"/>
      <c r="GO6" s="6"/>
      <c r="GP6" s="6"/>
      <c r="GQ6" s="6"/>
      <c r="GR6" s="6"/>
      <c r="GS6" s="6"/>
      <c r="GT6" s="6"/>
      <c r="GU6" s="6"/>
      <c r="GV6" s="6"/>
      <c r="GW6" s="6"/>
      <c r="GX6" s="6"/>
      <c r="GY6" s="6"/>
      <c r="GZ6" s="6"/>
      <c r="HA6" s="6"/>
      <c r="HB6" s="6"/>
      <c r="HC6" s="118"/>
      <c r="HD6" s="108"/>
      <c r="HE6" s="108"/>
      <c r="HF6" s="108"/>
      <c r="HG6" s="108"/>
      <c r="HH6" s="108"/>
      <c r="HI6" s="108"/>
      <c r="HJ6" s="108"/>
      <c r="HK6" s="108"/>
      <c r="HL6" s="108"/>
      <c r="HM6" s="108"/>
      <c r="HN6" s="108"/>
      <c r="HO6" s="6" t="s">
        <v>766</v>
      </c>
      <c r="HP6" s="6" t="s">
        <v>767</v>
      </c>
      <c r="HQ6" s="6" t="s">
        <v>755</v>
      </c>
      <c r="HR6" s="6" t="s">
        <v>768</v>
      </c>
      <c r="HS6" s="6" t="s">
        <v>769</v>
      </c>
      <c r="HT6" s="6" t="s">
        <v>770</v>
      </c>
      <c r="HU6" s="6" t="s">
        <v>771</v>
      </c>
      <c r="HV6" s="6" t="s">
        <v>772</v>
      </c>
      <c r="HW6" s="6" t="s">
        <v>773</v>
      </c>
      <c r="HX6" s="110" t="s">
        <v>774</v>
      </c>
      <c r="HY6" s="119" t="s">
        <v>775</v>
      </c>
      <c r="HZ6" s="6">
        <v>0</v>
      </c>
      <c r="IA6" s="6">
        <v>0</v>
      </c>
      <c r="IB6" s="6">
        <v>1</v>
      </c>
      <c r="IC6" s="6"/>
      <c r="ID6" s="6">
        <v>0</v>
      </c>
      <c r="IE6" s="6">
        <v>0</v>
      </c>
      <c r="IF6" s="118">
        <v>0</v>
      </c>
      <c r="IG6" s="108">
        <v>0</v>
      </c>
      <c r="IH6" s="108"/>
      <c r="IK6" s="120" t="s">
        <v>776</v>
      </c>
      <c r="IL6" s="120" t="s">
        <v>777</v>
      </c>
      <c r="IM6" s="120" t="s">
        <v>778</v>
      </c>
    </row>
    <row r="7" spans="1:258" ht="45" customHeight="1">
      <c r="A7" s="5">
        <f t="shared" si="0"/>
        <v>4</v>
      </c>
      <c r="B7" s="395"/>
      <c r="C7" s="13" t="s">
        <v>35</v>
      </c>
      <c r="D7" s="113">
        <f t="shared" si="1"/>
        <v>4</v>
      </c>
      <c r="E7" s="121" t="s">
        <v>44</v>
      </c>
      <c r="F7" s="6" t="s">
        <v>43</v>
      </c>
      <c r="G7" s="6">
        <v>2017</v>
      </c>
      <c r="H7" s="6" t="s">
        <v>738</v>
      </c>
      <c r="I7" s="6">
        <v>0</v>
      </c>
      <c r="J7" s="472" t="s">
        <v>42</v>
      </c>
      <c r="K7" s="144">
        <v>1</v>
      </c>
      <c r="L7" s="6"/>
      <c r="M7" s="6"/>
      <c r="O7" s="6">
        <v>1</v>
      </c>
      <c r="Q7" s="6"/>
      <c r="R7" s="6">
        <v>1</v>
      </c>
      <c r="S7" s="6">
        <v>1</v>
      </c>
      <c r="T7" s="6"/>
      <c r="U7" s="6"/>
      <c r="V7" s="6"/>
      <c r="W7" s="6"/>
      <c r="X7" s="6"/>
      <c r="Y7" s="6"/>
      <c r="Z7" s="6"/>
      <c r="AA7" s="367"/>
      <c r="AB7" s="6"/>
      <c r="AC7" s="6"/>
      <c r="AD7" s="6"/>
      <c r="AE7" s="6"/>
      <c r="AF7" s="6"/>
      <c r="AG7" s="6"/>
      <c r="AH7" s="6"/>
      <c r="AI7" s="6"/>
      <c r="AK7" s="6"/>
      <c r="AL7" s="6"/>
      <c r="AM7" s="6"/>
      <c r="AN7" s="6"/>
      <c r="AO7" s="6"/>
      <c r="AP7" s="6"/>
      <c r="AQ7" s="6"/>
      <c r="AS7" s="6"/>
      <c r="AT7" s="6"/>
      <c r="AW7" s="6"/>
      <c r="AY7" s="6"/>
      <c r="AZ7" s="6"/>
      <c r="BA7" s="6"/>
      <c r="BB7" s="6"/>
      <c r="BC7" s="6"/>
      <c r="BD7" s="6"/>
      <c r="BE7" s="6"/>
      <c r="BF7" s="6"/>
      <c r="BG7" s="6"/>
      <c r="BH7" s="6"/>
      <c r="BI7" s="6"/>
      <c r="BJ7" s="6"/>
      <c r="BK7" s="6"/>
      <c r="BL7" s="6"/>
      <c r="BM7" s="6"/>
      <c r="BN7" s="6"/>
      <c r="BO7" s="6" t="s">
        <v>780</v>
      </c>
      <c r="BP7" s="6"/>
      <c r="BQ7" s="6"/>
      <c r="BR7" s="6"/>
      <c r="BS7" s="6">
        <v>1</v>
      </c>
      <c r="BT7" s="6"/>
      <c r="BU7" s="6"/>
      <c r="BV7" s="6"/>
      <c r="BW7" s="6"/>
      <c r="BX7" s="6"/>
      <c r="BY7" s="6"/>
      <c r="BZ7" s="6"/>
      <c r="CA7" s="6"/>
      <c r="CB7" s="6">
        <v>1</v>
      </c>
      <c r="CC7" s="6">
        <v>1</v>
      </c>
      <c r="CD7" s="6"/>
      <c r="CE7" s="6"/>
      <c r="CF7" s="6"/>
      <c r="CG7" s="6"/>
      <c r="CH7" s="6"/>
      <c r="CI7" s="6"/>
      <c r="CJ7" s="6"/>
      <c r="CK7" s="6"/>
      <c r="CL7" s="6"/>
      <c r="CM7" s="6"/>
      <c r="CN7" s="6">
        <v>0</v>
      </c>
      <c r="CO7" s="6"/>
      <c r="CP7" s="6"/>
      <c r="CQ7" s="6"/>
      <c r="CR7" s="6"/>
      <c r="CS7" s="6"/>
      <c r="CT7" s="6"/>
      <c r="CU7" s="6"/>
      <c r="CV7" s="6"/>
      <c r="CW7" s="6"/>
      <c r="CX7" s="6"/>
      <c r="CY7" s="6"/>
      <c r="CZ7" s="6"/>
      <c r="DA7" s="6"/>
      <c r="DB7" s="6"/>
      <c r="DC7" s="6"/>
      <c r="DD7" s="6"/>
      <c r="DE7" s="6">
        <v>1</v>
      </c>
      <c r="DF7" s="6"/>
      <c r="DG7" s="6"/>
      <c r="DH7" s="6"/>
      <c r="DI7" s="6"/>
      <c r="DJ7" s="6"/>
      <c r="DK7" s="6"/>
      <c r="DL7" s="6"/>
      <c r="DM7" s="6"/>
      <c r="DN7" s="6"/>
      <c r="DO7" s="6"/>
      <c r="DP7" s="6"/>
      <c r="DQ7" s="6"/>
      <c r="DR7" s="6"/>
      <c r="DS7" s="6"/>
      <c r="DT7" s="6"/>
      <c r="DU7" s="6"/>
      <c r="DV7" s="6"/>
      <c r="DW7" s="6"/>
      <c r="DX7" s="6"/>
      <c r="DY7" s="6"/>
      <c r="DZ7" s="6"/>
      <c r="EA7" s="6"/>
      <c r="EB7" s="6">
        <v>1</v>
      </c>
      <c r="EC7" s="6"/>
      <c r="ED7" s="6"/>
      <c r="EE7" s="6">
        <v>1</v>
      </c>
      <c r="EF7" s="6"/>
      <c r="EG7" s="6"/>
      <c r="EH7" s="6"/>
      <c r="EI7" s="6"/>
      <c r="EJ7" s="6"/>
      <c r="EK7" s="6"/>
      <c r="EL7" s="6"/>
      <c r="EM7" s="6"/>
      <c r="EN7" s="6"/>
      <c r="EO7" s="6"/>
      <c r="EP7" s="6"/>
      <c r="EQ7" s="6"/>
      <c r="ER7" s="6"/>
      <c r="ES7" s="6"/>
      <c r="ET7" s="6"/>
      <c r="EU7" s="6"/>
      <c r="EV7" s="6"/>
      <c r="EW7" s="6"/>
      <c r="EX7" s="6"/>
      <c r="EY7" s="6"/>
      <c r="EZ7" s="6"/>
      <c r="FA7" s="6"/>
      <c r="FB7" s="6"/>
      <c r="FC7" s="6"/>
      <c r="FD7" s="6"/>
      <c r="FE7" s="6"/>
      <c r="FF7" s="6"/>
      <c r="FG7" s="6"/>
      <c r="FH7" s="6"/>
      <c r="FI7" s="6"/>
      <c r="FJ7" s="6"/>
      <c r="FK7" s="6"/>
      <c r="FL7" s="6"/>
      <c r="FM7" s="6"/>
      <c r="FN7" s="6"/>
      <c r="FO7" s="6"/>
      <c r="FP7" s="6"/>
      <c r="FQ7" s="6"/>
      <c r="FR7" s="6"/>
      <c r="FS7" s="6"/>
      <c r="FT7" s="6"/>
      <c r="FU7" s="6"/>
      <c r="FV7" s="6"/>
      <c r="FW7" s="6"/>
      <c r="FX7" s="6"/>
      <c r="FY7" s="6"/>
      <c r="FZ7" s="6"/>
      <c r="GA7" s="6"/>
      <c r="GB7" s="6"/>
      <c r="GC7" s="6"/>
      <c r="GD7" s="6"/>
      <c r="GE7" s="6"/>
      <c r="GF7" s="6"/>
      <c r="GG7" s="6">
        <v>1</v>
      </c>
      <c r="GH7" s="6"/>
      <c r="GI7" s="6"/>
      <c r="GJ7" s="6"/>
      <c r="GK7" s="6"/>
      <c r="GL7" s="6"/>
      <c r="GM7" s="6"/>
      <c r="GN7" s="6"/>
      <c r="GO7" s="6"/>
      <c r="GP7" s="6"/>
      <c r="GQ7" s="6"/>
      <c r="GR7" s="6"/>
      <c r="GS7" s="6"/>
      <c r="GT7" s="6"/>
      <c r="GU7" s="6"/>
      <c r="GV7" s="6"/>
      <c r="GW7" s="6"/>
      <c r="GX7" s="6"/>
      <c r="GY7" s="6"/>
      <c r="GZ7" s="6"/>
      <c r="HA7" s="6"/>
      <c r="HB7" s="6"/>
      <c r="HC7" s="7"/>
      <c r="HD7" s="7"/>
      <c r="HE7" s="7"/>
      <c r="HF7" s="7"/>
      <c r="HG7" s="7"/>
      <c r="HH7" s="7"/>
      <c r="HI7" s="7"/>
      <c r="HJ7" s="7"/>
      <c r="HK7" s="7"/>
      <c r="HL7" s="7"/>
      <c r="HM7" s="7"/>
      <c r="HN7" s="7"/>
      <c r="HO7" s="6" t="s">
        <v>781</v>
      </c>
      <c r="HP7" s="6" t="s">
        <v>741</v>
      </c>
      <c r="HQ7" s="6" t="s">
        <v>742</v>
      </c>
      <c r="HR7" s="6" t="s">
        <v>782</v>
      </c>
      <c r="HS7" s="6" t="s">
        <v>783</v>
      </c>
      <c r="HT7" s="6" t="s">
        <v>784</v>
      </c>
      <c r="HU7" s="6" t="s">
        <v>785</v>
      </c>
      <c r="HV7" s="6" t="s">
        <v>786</v>
      </c>
      <c r="HW7" s="6" t="s">
        <v>787</v>
      </c>
      <c r="HX7" s="122" t="s">
        <v>788</v>
      </c>
      <c r="HY7" s="119" t="s">
        <v>775</v>
      </c>
      <c r="HZ7" s="6">
        <v>1</v>
      </c>
      <c r="IA7" s="6">
        <v>1</v>
      </c>
      <c r="IB7" s="6">
        <v>0</v>
      </c>
      <c r="IC7" s="6"/>
      <c r="ID7" s="6">
        <v>0</v>
      </c>
      <c r="IE7" s="6">
        <v>0</v>
      </c>
      <c r="IF7" s="7">
        <v>0</v>
      </c>
      <c r="IG7" s="7">
        <v>0</v>
      </c>
      <c r="IH7" s="7" t="s">
        <v>789</v>
      </c>
    </row>
    <row r="8" spans="1:258" ht="45" customHeight="1">
      <c r="A8" s="5">
        <f t="shared" si="0"/>
        <v>5</v>
      </c>
      <c r="B8" s="395"/>
      <c r="C8" s="13" t="s">
        <v>35</v>
      </c>
      <c r="D8" s="113">
        <f t="shared" si="1"/>
        <v>5</v>
      </c>
      <c r="E8" s="123" t="s">
        <v>47</v>
      </c>
      <c r="F8" s="6" t="s">
        <v>46</v>
      </c>
      <c r="G8" s="6">
        <v>2019</v>
      </c>
      <c r="H8" s="6" t="s">
        <v>738</v>
      </c>
      <c r="I8" s="6">
        <v>0</v>
      </c>
      <c r="J8" s="472" t="s">
        <v>45</v>
      </c>
      <c r="K8" s="144">
        <v>1</v>
      </c>
      <c r="L8" s="6"/>
      <c r="M8" s="6"/>
      <c r="O8" s="6">
        <v>1</v>
      </c>
      <c r="Q8" s="6"/>
      <c r="R8" s="6">
        <v>1</v>
      </c>
      <c r="S8" s="6">
        <v>1</v>
      </c>
      <c r="T8" s="6"/>
      <c r="U8" s="6"/>
      <c r="V8" s="6"/>
      <c r="W8" s="6"/>
      <c r="X8" s="6"/>
      <c r="Y8" s="6"/>
      <c r="Z8" s="6"/>
      <c r="AA8" s="367"/>
      <c r="AB8" s="6"/>
      <c r="AC8" s="6"/>
      <c r="AD8" s="6"/>
      <c r="AE8" s="6"/>
      <c r="AF8" s="6"/>
      <c r="AG8" s="6"/>
      <c r="AH8" s="6"/>
      <c r="AI8" s="6"/>
      <c r="AK8" s="6"/>
      <c r="AL8" s="6"/>
      <c r="AM8" s="6"/>
      <c r="AN8" s="6"/>
      <c r="AO8" s="6"/>
      <c r="AP8" s="6"/>
      <c r="AQ8" s="6"/>
      <c r="AS8" s="6"/>
      <c r="AT8" s="6"/>
      <c r="AW8" s="6"/>
      <c r="AY8" s="6"/>
      <c r="AZ8" s="6"/>
      <c r="BA8" s="6"/>
      <c r="BB8" s="6"/>
      <c r="BC8" s="6"/>
      <c r="BD8" s="6"/>
      <c r="BE8" s="6"/>
      <c r="BF8" s="6"/>
      <c r="BG8" s="6"/>
      <c r="BH8" s="6"/>
      <c r="BI8" s="6"/>
      <c r="BJ8" s="6"/>
      <c r="BK8" s="6"/>
      <c r="BL8" s="6"/>
      <c r="BM8" s="6"/>
      <c r="BN8" s="6"/>
      <c r="BO8" s="6" t="s">
        <v>791</v>
      </c>
      <c r="BP8" s="6"/>
      <c r="BQ8" s="6"/>
      <c r="BR8" s="6">
        <v>1</v>
      </c>
      <c r="BS8" s="6">
        <v>1</v>
      </c>
      <c r="BT8" s="6"/>
      <c r="BU8" s="6"/>
      <c r="BV8" s="6"/>
      <c r="BW8" s="6">
        <v>1</v>
      </c>
      <c r="BX8" s="6"/>
      <c r="BY8" s="6"/>
      <c r="BZ8" s="6"/>
      <c r="CA8" s="6"/>
      <c r="CB8" s="6">
        <v>1</v>
      </c>
      <c r="CC8" s="6">
        <v>1</v>
      </c>
      <c r="CD8" s="6"/>
      <c r="CE8" s="6"/>
      <c r="CF8" s="6"/>
      <c r="CG8" s="6"/>
      <c r="CH8" s="6"/>
      <c r="CI8" s="6"/>
      <c r="CJ8" s="6"/>
      <c r="CK8" s="6"/>
      <c r="CL8" s="6"/>
      <c r="CM8" s="6"/>
      <c r="CN8" s="6">
        <v>1</v>
      </c>
      <c r="CO8" s="6"/>
      <c r="CP8" s="6"/>
      <c r="CQ8" s="6"/>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X8" s="6"/>
      <c r="DY8" s="6"/>
      <c r="DZ8" s="6"/>
      <c r="EA8" s="6"/>
      <c r="EB8" s="6">
        <v>1</v>
      </c>
      <c r="EC8" s="6"/>
      <c r="ED8" s="6"/>
      <c r="EE8" s="6">
        <v>1</v>
      </c>
      <c r="EF8" s="6"/>
      <c r="EG8" s="6"/>
      <c r="EH8" s="6"/>
      <c r="EI8" s="6"/>
      <c r="EJ8" s="6"/>
      <c r="EK8" s="6"/>
      <c r="EL8" s="6"/>
      <c r="EM8" s="6"/>
      <c r="EN8" s="6"/>
      <c r="EO8" s="6"/>
      <c r="EP8" s="6"/>
      <c r="EQ8" s="6"/>
      <c r="ER8" s="6"/>
      <c r="ES8" s="6"/>
      <c r="ET8" s="6"/>
      <c r="EU8" s="6"/>
      <c r="EV8" s="6"/>
      <c r="EW8" s="6"/>
      <c r="EX8" s="6"/>
      <c r="EY8" s="6"/>
      <c r="EZ8" s="6"/>
      <c r="FA8" s="6"/>
      <c r="FB8" s="6"/>
      <c r="FC8" s="6"/>
      <c r="FD8" s="6"/>
      <c r="FE8" s="6"/>
      <c r="FF8" s="6"/>
      <c r="FG8" s="6"/>
      <c r="FH8" s="6"/>
      <c r="FI8" s="6"/>
      <c r="FJ8" s="6"/>
      <c r="FK8" s="6"/>
      <c r="FL8" s="6"/>
      <c r="FM8" s="6"/>
      <c r="FN8" s="6"/>
      <c r="FO8" s="6"/>
      <c r="FP8" s="6"/>
      <c r="FQ8" s="6"/>
      <c r="FR8" s="6"/>
      <c r="FS8" s="6"/>
      <c r="FT8" s="6"/>
      <c r="FU8" s="6"/>
      <c r="FV8" s="6">
        <v>1</v>
      </c>
      <c r="FW8" s="6"/>
      <c r="FX8" s="6"/>
      <c r="FY8" s="6"/>
      <c r="FZ8" s="6"/>
      <c r="GA8" s="6"/>
      <c r="GB8" s="6"/>
      <c r="GC8" s="6"/>
      <c r="GD8" s="6"/>
      <c r="GE8" s="6"/>
      <c r="GF8" s="6"/>
      <c r="GG8" s="6"/>
      <c r="GH8" s="6"/>
      <c r="GI8" s="6"/>
      <c r="GJ8" s="6"/>
      <c r="GK8" s="6"/>
      <c r="GL8" s="6"/>
      <c r="GM8" s="6"/>
      <c r="GN8" s="6"/>
      <c r="GO8" s="6"/>
      <c r="GP8" s="6"/>
      <c r="GQ8" s="6"/>
      <c r="GR8" s="6"/>
      <c r="GS8" s="6"/>
      <c r="GT8" s="6"/>
      <c r="GU8" s="6"/>
      <c r="GV8" s="6"/>
      <c r="GW8" s="6"/>
      <c r="GX8" s="6"/>
      <c r="GY8" s="6"/>
      <c r="GZ8" s="6"/>
      <c r="HA8" s="6"/>
      <c r="HB8" s="6"/>
      <c r="HC8" s="7"/>
      <c r="HD8" s="108"/>
      <c r="HE8" s="108"/>
      <c r="HF8" s="108"/>
      <c r="HG8" s="108"/>
      <c r="HH8" s="108"/>
      <c r="HI8" s="108"/>
      <c r="HJ8" s="108"/>
      <c r="HK8" s="108"/>
      <c r="HL8" s="108"/>
      <c r="HM8" s="108"/>
      <c r="HN8" s="108"/>
      <c r="HO8" s="6" t="s">
        <v>792</v>
      </c>
      <c r="HP8" s="6" t="s">
        <v>741</v>
      </c>
      <c r="HQ8" s="6" t="s">
        <v>742</v>
      </c>
      <c r="HR8" s="6" t="s">
        <v>793</v>
      </c>
      <c r="HS8" s="6" t="s">
        <v>794</v>
      </c>
      <c r="HT8" s="6" t="s">
        <v>795</v>
      </c>
      <c r="HU8" s="6" t="s">
        <v>796</v>
      </c>
      <c r="HV8" s="6" t="s">
        <v>797</v>
      </c>
      <c r="HW8" s="6" t="s">
        <v>798</v>
      </c>
      <c r="HX8" s="122" t="s">
        <v>799</v>
      </c>
      <c r="HY8" s="124" t="s">
        <v>775</v>
      </c>
      <c r="HZ8" s="6">
        <v>1</v>
      </c>
      <c r="IA8" s="6">
        <v>1</v>
      </c>
      <c r="IB8" s="6">
        <v>0</v>
      </c>
      <c r="IC8" s="6"/>
      <c r="ID8" s="6">
        <v>0</v>
      </c>
      <c r="IE8" s="6">
        <v>0</v>
      </c>
      <c r="IF8" s="7">
        <v>0</v>
      </c>
      <c r="IG8" s="108">
        <v>0</v>
      </c>
      <c r="IH8" s="108"/>
    </row>
    <row r="9" spans="1:258" ht="45" customHeight="1">
      <c r="A9" s="5">
        <f t="shared" si="0"/>
        <v>6</v>
      </c>
      <c r="B9" s="395"/>
      <c r="C9" s="13" t="s">
        <v>48</v>
      </c>
      <c r="D9" s="106">
        <f t="shared" si="1"/>
        <v>6</v>
      </c>
      <c r="E9" s="6" t="s">
        <v>51</v>
      </c>
      <c r="F9" s="6" t="s">
        <v>50</v>
      </c>
      <c r="G9" s="6">
        <v>2018</v>
      </c>
      <c r="H9" s="6" t="s">
        <v>801</v>
      </c>
      <c r="I9" s="6">
        <v>0</v>
      </c>
      <c r="J9" s="472" t="s">
        <v>49</v>
      </c>
      <c r="K9" s="144">
        <v>1</v>
      </c>
      <c r="L9" s="6"/>
      <c r="M9" s="6"/>
      <c r="O9" s="6">
        <v>1</v>
      </c>
      <c r="Q9" s="6"/>
      <c r="R9" s="6"/>
      <c r="S9" s="6"/>
      <c r="T9" s="6"/>
      <c r="U9" s="6"/>
      <c r="V9" s="6"/>
      <c r="W9" s="6"/>
      <c r="X9" s="6"/>
      <c r="Y9" s="6"/>
      <c r="Z9" s="6"/>
      <c r="AA9" s="367"/>
      <c r="AB9" s="6"/>
      <c r="AC9" s="6"/>
      <c r="AD9" s="6"/>
      <c r="AE9" s="6"/>
      <c r="AF9" s="6"/>
      <c r="AG9" s="6"/>
      <c r="AH9" s="6"/>
      <c r="AI9" s="6"/>
      <c r="AK9" s="6"/>
      <c r="AL9" s="6"/>
      <c r="AM9" s="6"/>
      <c r="AN9" s="6"/>
      <c r="AO9" s="6"/>
      <c r="AP9" s="6"/>
      <c r="AQ9" s="6"/>
      <c r="AS9" s="6"/>
      <c r="AT9" s="6"/>
      <c r="AW9" s="6"/>
      <c r="AY9" s="6"/>
      <c r="AZ9" s="6"/>
      <c r="BA9" s="6"/>
      <c r="BB9" s="6"/>
      <c r="BC9" s="6"/>
      <c r="BD9" s="6"/>
      <c r="BE9" s="6"/>
      <c r="BF9" s="6"/>
      <c r="BG9" s="6"/>
      <c r="BH9" s="6"/>
      <c r="BI9" s="6"/>
      <c r="BJ9" s="6"/>
      <c r="BK9" s="6"/>
      <c r="BL9" s="6"/>
      <c r="BM9" s="6"/>
      <c r="BN9" s="6"/>
      <c r="BO9" s="107" t="s">
        <v>802</v>
      </c>
      <c r="BP9" s="6">
        <v>1</v>
      </c>
      <c r="BQ9" s="6"/>
      <c r="BR9" s="6"/>
      <c r="BS9" s="6"/>
      <c r="BT9" s="6"/>
      <c r="BU9" s="6"/>
      <c r="BV9" s="6"/>
      <c r="BW9" s="6"/>
      <c r="BX9" s="6"/>
      <c r="BY9" s="6"/>
      <c r="BZ9" s="6"/>
      <c r="CA9" s="6">
        <v>1</v>
      </c>
      <c r="CB9" s="6"/>
      <c r="CC9" s="6"/>
      <c r="CD9" s="6"/>
      <c r="CE9" s="6"/>
      <c r="CF9" s="6"/>
      <c r="CG9" s="6"/>
      <c r="CH9" s="6"/>
      <c r="CI9" s="6"/>
      <c r="CJ9" s="6"/>
      <c r="CK9" s="6"/>
      <c r="CL9" s="6"/>
      <c r="CM9" s="6"/>
      <c r="CN9" s="6">
        <v>1</v>
      </c>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v>1</v>
      </c>
      <c r="EC9" s="6"/>
      <c r="ED9" s="6"/>
      <c r="EE9" s="6">
        <v>1</v>
      </c>
      <c r="EF9" s="6"/>
      <c r="EG9" s="6"/>
      <c r="EH9" s="6"/>
      <c r="EI9" s="6"/>
      <c r="EJ9" s="6"/>
      <c r="EK9" s="6"/>
      <c r="EL9" s="6"/>
      <c r="EM9" s="6"/>
      <c r="EN9" s="6"/>
      <c r="EO9" s="6"/>
      <c r="EP9" s="6"/>
      <c r="EQ9" s="6"/>
      <c r="ER9" s="6"/>
      <c r="ES9" s="6"/>
      <c r="ET9" s="6"/>
      <c r="EU9" s="6"/>
      <c r="EV9" s="6"/>
      <c r="EW9" s="6"/>
      <c r="EX9" s="6"/>
      <c r="EY9" s="6"/>
      <c r="EZ9" s="6"/>
      <c r="FA9" s="6"/>
      <c r="FB9" s="6"/>
      <c r="FC9" s="6"/>
      <c r="FD9" s="6"/>
      <c r="FE9" s="6"/>
      <c r="FF9" s="6"/>
      <c r="FG9" s="6"/>
      <c r="FH9" s="6"/>
      <c r="FI9" s="6"/>
      <c r="FJ9" s="6"/>
      <c r="FK9" s="6"/>
      <c r="FL9" s="6"/>
      <c r="FM9" s="6"/>
      <c r="FN9" s="6"/>
      <c r="FO9" s="6"/>
      <c r="FP9" s="6"/>
      <c r="FQ9" s="6">
        <v>1</v>
      </c>
      <c r="FR9" s="6"/>
      <c r="FS9" s="6"/>
      <c r="FT9" s="6"/>
      <c r="FU9" s="6"/>
      <c r="FV9" s="6"/>
      <c r="FW9" s="6"/>
      <c r="FX9" s="6"/>
      <c r="FY9" s="6"/>
      <c r="FZ9" s="6"/>
      <c r="GA9" s="6"/>
      <c r="GB9" s="6"/>
      <c r="GC9" s="6"/>
      <c r="GD9" s="6"/>
      <c r="GE9" s="6"/>
      <c r="GF9" s="6"/>
      <c r="GG9" s="6"/>
      <c r="GH9" s="6"/>
      <c r="GI9" s="6"/>
      <c r="GJ9" s="6"/>
      <c r="GK9" s="6"/>
      <c r="GL9" s="6"/>
      <c r="GM9" s="6"/>
      <c r="GN9" s="6"/>
      <c r="GO9" s="6"/>
      <c r="GP9" s="6"/>
      <c r="GQ9" s="6"/>
      <c r="GR9" s="6"/>
      <c r="GS9" s="6"/>
      <c r="GT9" s="6"/>
      <c r="GU9" s="6"/>
      <c r="GV9" s="6"/>
      <c r="GW9" s="6"/>
      <c r="GX9" s="6"/>
      <c r="GY9" s="6"/>
      <c r="GZ9" s="6"/>
      <c r="HA9" s="6"/>
      <c r="HB9" s="6"/>
      <c r="HC9" s="21"/>
      <c r="HD9" s="21"/>
      <c r="HE9" s="21"/>
      <c r="HF9" s="21"/>
      <c r="HG9" s="21"/>
      <c r="HH9" s="21"/>
      <c r="HI9" s="21"/>
      <c r="HJ9" s="21"/>
      <c r="HK9" s="21"/>
      <c r="HL9" s="21"/>
      <c r="HM9" s="21"/>
      <c r="HN9" s="21"/>
      <c r="HO9" s="6" t="s">
        <v>803</v>
      </c>
      <c r="HP9" s="6" t="s">
        <v>804</v>
      </c>
      <c r="HQ9" s="6" t="s">
        <v>755</v>
      </c>
      <c r="HR9" s="6" t="s">
        <v>805</v>
      </c>
      <c r="HS9" s="6" t="s">
        <v>806</v>
      </c>
      <c r="HT9" s="6"/>
      <c r="HU9" s="6" t="s">
        <v>807</v>
      </c>
      <c r="HV9" s="6" t="s">
        <v>808</v>
      </c>
      <c r="HW9" s="6" t="s">
        <v>809</v>
      </c>
      <c r="HX9" s="122" t="s">
        <v>810</v>
      </c>
      <c r="HY9" s="119" t="s">
        <v>775</v>
      </c>
      <c r="HZ9" s="6">
        <v>1</v>
      </c>
      <c r="IA9" s="6">
        <v>1</v>
      </c>
      <c r="IB9" s="6">
        <v>1</v>
      </c>
      <c r="IC9" s="6"/>
      <c r="ID9" s="6">
        <v>0</v>
      </c>
      <c r="IE9" s="6">
        <v>0</v>
      </c>
      <c r="IF9" s="21">
        <v>0</v>
      </c>
      <c r="IG9" s="21">
        <v>0</v>
      </c>
      <c r="IH9" s="21" t="s">
        <v>811</v>
      </c>
    </row>
    <row r="10" spans="1:258" ht="45" customHeight="1">
      <c r="A10" s="5">
        <f t="shared" si="0"/>
        <v>7</v>
      </c>
      <c r="B10" s="395"/>
      <c r="C10" s="13" t="s">
        <v>35</v>
      </c>
      <c r="D10" s="113">
        <f t="shared" si="1"/>
        <v>7</v>
      </c>
      <c r="E10" s="6" t="s">
        <v>54</v>
      </c>
      <c r="F10" s="6" t="s">
        <v>53</v>
      </c>
      <c r="G10" s="6">
        <v>2017</v>
      </c>
      <c r="H10" s="6" t="s">
        <v>738</v>
      </c>
      <c r="I10" s="6">
        <v>0</v>
      </c>
      <c r="J10" s="472" t="s">
        <v>52</v>
      </c>
      <c r="K10" s="144">
        <v>1</v>
      </c>
      <c r="L10" s="6"/>
      <c r="M10" s="6"/>
      <c r="O10" s="6">
        <v>1</v>
      </c>
      <c r="Q10" s="6">
        <v>1</v>
      </c>
      <c r="R10" s="6">
        <v>1</v>
      </c>
      <c r="S10" s="6">
        <v>1</v>
      </c>
      <c r="T10" s="6"/>
      <c r="U10" s="6"/>
      <c r="V10" s="6"/>
      <c r="W10" s="6"/>
      <c r="X10" s="6"/>
      <c r="Y10" s="6"/>
      <c r="Z10" s="6"/>
      <c r="AA10" s="367"/>
      <c r="AB10" s="6"/>
      <c r="AC10" s="6"/>
      <c r="AD10" s="6"/>
      <c r="AE10" s="6"/>
      <c r="AF10" s="6"/>
      <c r="AG10" s="6"/>
      <c r="AH10" s="6"/>
      <c r="AI10" s="6"/>
      <c r="AK10" s="6"/>
      <c r="AL10" s="6"/>
      <c r="AM10" s="6"/>
      <c r="AN10" s="6"/>
      <c r="AO10" s="6"/>
      <c r="AP10" s="6"/>
      <c r="AQ10" s="6"/>
      <c r="AS10" s="6"/>
      <c r="AT10" s="6"/>
      <c r="AW10" s="6"/>
      <c r="AY10" s="6"/>
      <c r="AZ10" s="6"/>
      <c r="BA10" s="6"/>
      <c r="BB10" s="6"/>
      <c r="BC10" s="6"/>
      <c r="BD10" s="6"/>
      <c r="BE10" s="6"/>
      <c r="BF10" s="6"/>
      <c r="BG10" s="6"/>
      <c r="BH10" s="6"/>
      <c r="BI10" s="6"/>
      <c r="BJ10" s="6"/>
      <c r="BK10" s="6"/>
      <c r="BL10" s="6"/>
      <c r="BM10" s="6"/>
      <c r="BN10" s="6"/>
      <c r="BO10" s="6" t="s">
        <v>812</v>
      </c>
      <c r="BP10" s="6"/>
      <c r="BQ10" s="6"/>
      <c r="BR10" s="6">
        <v>1</v>
      </c>
      <c r="BS10" s="6">
        <v>1</v>
      </c>
      <c r="BT10" s="6"/>
      <c r="BU10" s="6"/>
      <c r="BV10" s="6"/>
      <c r="BW10" s="6">
        <v>1</v>
      </c>
      <c r="BX10" s="6"/>
      <c r="BY10" s="6">
        <v>1</v>
      </c>
      <c r="BZ10" s="6">
        <v>0</v>
      </c>
      <c r="CA10" s="6"/>
      <c r="CB10" s="6">
        <v>1</v>
      </c>
      <c r="CC10" s="6">
        <v>1</v>
      </c>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c r="DD10" s="6">
        <v>1</v>
      </c>
      <c r="DE10" s="6">
        <v>1</v>
      </c>
      <c r="DF10" s="6"/>
      <c r="DG10" s="6"/>
      <c r="DH10" s="6"/>
      <c r="DI10" s="6"/>
      <c r="DJ10" s="6"/>
      <c r="DK10" s="6"/>
      <c r="DL10" s="6"/>
      <c r="DM10" s="6"/>
      <c r="DN10" s="6"/>
      <c r="DO10" s="6"/>
      <c r="DP10" s="6"/>
      <c r="DQ10" s="6"/>
      <c r="DR10" s="6"/>
      <c r="DS10" s="6"/>
      <c r="DT10" s="6"/>
      <c r="DU10" s="6"/>
      <c r="DV10" s="6"/>
      <c r="DW10" s="6"/>
      <c r="DX10" s="6"/>
      <c r="DY10" s="6"/>
      <c r="DZ10" s="6"/>
      <c r="EA10" s="6"/>
      <c r="EB10" s="6">
        <v>1</v>
      </c>
      <c r="EC10" s="6"/>
      <c r="ED10" s="6"/>
      <c r="EE10" s="6">
        <v>1</v>
      </c>
      <c r="EF10" s="6"/>
      <c r="EG10" s="6"/>
      <c r="EH10" s="6"/>
      <c r="EI10" s="6"/>
      <c r="EJ10" s="6"/>
      <c r="EK10" s="6"/>
      <c r="EL10" s="6"/>
      <c r="EM10" s="6"/>
      <c r="EN10" s="6"/>
      <c r="EO10" s="6"/>
      <c r="EP10" s="6"/>
      <c r="EQ10" s="6"/>
      <c r="ER10" s="6"/>
      <c r="ES10" s="6"/>
      <c r="ET10" s="6"/>
      <c r="EU10" s="6"/>
      <c r="EV10" s="6"/>
      <c r="EW10" s="6"/>
      <c r="EX10" s="6"/>
      <c r="EY10" s="6"/>
      <c r="EZ10" s="6"/>
      <c r="FA10" s="6"/>
      <c r="FB10" s="6"/>
      <c r="FC10" s="6"/>
      <c r="FD10" s="6"/>
      <c r="FE10" s="6"/>
      <c r="FF10" s="6"/>
      <c r="FG10" s="6"/>
      <c r="FH10" s="6"/>
      <c r="FI10" s="6"/>
      <c r="FJ10" s="6"/>
      <c r="FK10" s="6"/>
      <c r="FL10" s="6"/>
      <c r="FM10" s="6"/>
      <c r="FN10" s="6"/>
      <c r="FO10" s="6"/>
      <c r="FP10" s="6"/>
      <c r="FQ10" s="6"/>
      <c r="FR10" s="6"/>
      <c r="FS10" s="6"/>
      <c r="FT10" s="6"/>
      <c r="FU10" s="6"/>
      <c r="FV10" s="6"/>
      <c r="FW10" s="6"/>
      <c r="FX10" s="6"/>
      <c r="FY10" s="6"/>
      <c r="FZ10" s="6"/>
      <c r="GA10" s="6"/>
      <c r="GB10" s="6"/>
      <c r="GC10" s="6"/>
      <c r="GD10" s="6">
        <v>1</v>
      </c>
      <c r="GE10" s="6"/>
      <c r="GF10" s="6">
        <v>1</v>
      </c>
      <c r="GG10" s="6"/>
      <c r="GH10" s="6"/>
      <c r="GI10" s="6"/>
      <c r="GJ10" s="6"/>
      <c r="GK10" s="6"/>
      <c r="GL10" s="6"/>
      <c r="GM10" s="6"/>
      <c r="GN10" s="6"/>
      <c r="GO10" s="6"/>
      <c r="GP10" s="6"/>
      <c r="GQ10" s="6"/>
      <c r="GR10" s="6"/>
      <c r="GS10" s="6"/>
      <c r="GT10" s="6"/>
      <c r="GU10" s="6"/>
      <c r="GV10" s="6"/>
      <c r="GW10" s="6"/>
      <c r="GX10" s="6"/>
      <c r="GY10" s="6"/>
      <c r="GZ10" s="6"/>
      <c r="HA10" s="6"/>
      <c r="HB10" s="6"/>
      <c r="HC10" s="7"/>
      <c r="HD10" s="7"/>
      <c r="HE10" s="7"/>
      <c r="HF10" s="7"/>
      <c r="HG10" s="7"/>
      <c r="HH10" s="7"/>
      <c r="HI10" s="7"/>
      <c r="HJ10" s="7"/>
      <c r="HK10" s="7"/>
      <c r="HL10" s="7"/>
      <c r="HM10" s="7"/>
      <c r="HN10" s="7"/>
      <c r="HO10" s="6" t="s">
        <v>813</v>
      </c>
      <c r="HP10" s="6" t="s">
        <v>741</v>
      </c>
      <c r="HQ10" s="6" t="s">
        <v>742</v>
      </c>
      <c r="HR10" s="6" t="s">
        <v>814</v>
      </c>
      <c r="HS10" s="6" t="s">
        <v>815</v>
      </c>
      <c r="HT10" s="6"/>
      <c r="HU10" s="6" t="s">
        <v>816</v>
      </c>
      <c r="HV10" s="6" t="s">
        <v>817</v>
      </c>
      <c r="HW10" s="6" t="s">
        <v>818</v>
      </c>
      <c r="HX10" s="122" t="s">
        <v>819</v>
      </c>
      <c r="HY10" s="124" t="s">
        <v>775</v>
      </c>
      <c r="HZ10" s="6">
        <v>1</v>
      </c>
      <c r="IA10" s="6">
        <v>1</v>
      </c>
      <c r="IB10" s="6">
        <v>0</v>
      </c>
      <c r="IC10" s="6"/>
      <c r="ID10" s="6">
        <v>0</v>
      </c>
      <c r="IE10" s="6">
        <v>0</v>
      </c>
      <c r="IF10" s="7">
        <v>0</v>
      </c>
      <c r="IG10" s="7">
        <v>0</v>
      </c>
      <c r="IH10" s="7" t="s">
        <v>820</v>
      </c>
    </row>
    <row r="11" spans="1:258" ht="45" customHeight="1">
      <c r="A11" s="5">
        <f t="shared" si="0"/>
        <v>8</v>
      </c>
      <c r="B11" s="395"/>
      <c r="C11" s="5" t="s">
        <v>55</v>
      </c>
      <c r="D11" s="113">
        <f t="shared" si="1"/>
        <v>8</v>
      </c>
      <c r="E11" s="6" t="s">
        <v>57</v>
      </c>
      <c r="F11" s="6" t="s">
        <v>37</v>
      </c>
      <c r="G11" s="6">
        <v>2020</v>
      </c>
      <c r="H11" s="6" t="s">
        <v>821</v>
      </c>
      <c r="I11" s="6">
        <v>0</v>
      </c>
      <c r="J11" s="472" t="s">
        <v>56</v>
      </c>
      <c r="K11" s="144"/>
      <c r="L11" s="6">
        <v>1</v>
      </c>
      <c r="M11" s="6"/>
      <c r="O11" s="6"/>
      <c r="Q11" s="6"/>
      <c r="R11" s="6"/>
      <c r="S11" s="6"/>
      <c r="T11" s="6"/>
      <c r="U11" s="6"/>
      <c r="V11" s="6"/>
      <c r="W11" s="6"/>
      <c r="X11" s="6"/>
      <c r="Y11" s="6"/>
      <c r="Z11" s="6"/>
      <c r="AA11"/>
      <c r="AB11" s="6"/>
      <c r="AC11" s="6"/>
      <c r="AD11" s="6"/>
      <c r="AE11" s="6"/>
      <c r="AF11" s="6"/>
      <c r="AG11" s="6"/>
      <c r="AH11" s="6"/>
      <c r="AI11" s="6"/>
      <c r="AK11" s="6">
        <v>1</v>
      </c>
      <c r="AL11" s="6"/>
      <c r="AM11" s="6"/>
      <c r="AN11" s="6"/>
      <c r="AO11" s="6"/>
      <c r="AP11" s="6"/>
      <c r="AQ11" s="6"/>
      <c r="AS11" s="6"/>
      <c r="AT11" s="6"/>
      <c r="AW11" s="6"/>
      <c r="AY11" s="6"/>
      <c r="AZ11" s="6"/>
      <c r="BA11" s="6"/>
      <c r="BB11" s="6"/>
      <c r="BC11" s="6"/>
      <c r="BD11" s="6"/>
      <c r="BE11" s="6"/>
      <c r="BF11" s="6"/>
      <c r="BG11" s="6"/>
      <c r="BH11" s="6"/>
      <c r="BI11" s="6"/>
      <c r="BJ11" s="6"/>
      <c r="BK11" s="6"/>
      <c r="BL11" s="6"/>
      <c r="BM11" s="6"/>
      <c r="BN11" s="6"/>
      <c r="BO11" s="6" t="s">
        <v>822</v>
      </c>
      <c r="BP11" s="6"/>
      <c r="BQ11" s="6"/>
      <c r="BR11" s="6">
        <v>1</v>
      </c>
      <c r="BS11" s="6"/>
      <c r="BT11" s="6"/>
      <c r="BU11" s="6"/>
      <c r="BV11" s="6"/>
      <c r="BW11" s="6"/>
      <c r="BX11" s="6"/>
      <c r="BY11" s="6">
        <v>0</v>
      </c>
      <c r="BZ11" s="6">
        <v>1</v>
      </c>
      <c r="CA11" s="6"/>
      <c r="CB11" s="6"/>
      <c r="CC11" s="6"/>
      <c r="CD11" s="6"/>
      <c r="CE11" s="6"/>
      <c r="CF11" s="6"/>
      <c r="CG11" s="6"/>
      <c r="CH11" s="6"/>
      <c r="CI11" s="6"/>
      <c r="CJ11" s="6"/>
      <c r="CK11" s="6"/>
      <c r="CL11" s="6"/>
      <c r="CM11" s="6"/>
      <c r="CN11" s="6">
        <v>1</v>
      </c>
      <c r="CO11" s="6"/>
      <c r="CP11" s="6"/>
      <c r="CQ11" s="6"/>
      <c r="CR11" s="6"/>
      <c r="CS11" s="6"/>
      <c r="CT11" s="6"/>
      <c r="CU11" s="6"/>
      <c r="CV11" s="6"/>
      <c r="CW11" s="6"/>
      <c r="CX11" s="6"/>
      <c r="CY11" s="6"/>
      <c r="CZ11" s="6"/>
      <c r="DA11" s="6"/>
      <c r="DB11" s="6"/>
      <c r="DC11" s="6"/>
      <c r="DD11" s="6"/>
      <c r="DE11" s="6"/>
      <c r="DF11" s="6"/>
      <c r="DG11" s="6"/>
      <c r="DH11" s="6"/>
      <c r="DI11" s="6"/>
      <c r="DJ11" s="6"/>
      <c r="DK11" s="6"/>
      <c r="DL11" s="6"/>
      <c r="DM11" s="6"/>
      <c r="DN11" s="6"/>
      <c r="DO11" s="6"/>
      <c r="DP11" s="6"/>
      <c r="DQ11" s="6"/>
      <c r="DR11" s="6"/>
      <c r="DS11" s="6"/>
      <c r="DT11" s="6"/>
      <c r="DU11" s="6"/>
      <c r="DV11" s="6"/>
      <c r="DW11" s="6"/>
      <c r="DX11" s="6"/>
      <c r="DY11" s="6"/>
      <c r="DZ11" s="6"/>
      <c r="EA11" s="6"/>
      <c r="EB11" s="6">
        <v>1</v>
      </c>
      <c r="EC11" s="6"/>
      <c r="ED11" s="6"/>
      <c r="EE11" s="6">
        <v>1</v>
      </c>
      <c r="EF11" s="6"/>
      <c r="EG11" s="6"/>
      <c r="EH11" s="6"/>
      <c r="EI11" s="6"/>
      <c r="EJ11" s="6"/>
      <c r="EK11" s="6"/>
      <c r="EL11" s="6"/>
      <c r="EM11" s="6"/>
      <c r="EN11" s="6"/>
      <c r="EO11" s="6"/>
      <c r="EP11" s="6"/>
      <c r="EQ11" s="6"/>
      <c r="ER11" s="6"/>
      <c r="ES11" s="6"/>
      <c r="ET11" s="6"/>
      <c r="EU11" s="6"/>
      <c r="EV11" s="6"/>
      <c r="EW11" s="6"/>
      <c r="EX11" s="6"/>
      <c r="EY11" s="6"/>
      <c r="EZ11" s="6"/>
      <c r="FA11" s="6"/>
      <c r="FB11" s="6"/>
      <c r="FC11" s="6"/>
      <c r="FD11" s="6"/>
      <c r="FE11" s="6"/>
      <c r="FF11" s="6"/>
      <c r="FG11" s="6"/>
      <c r="FH11" s="6"/>
      <c r="FI11" s="6"/>
      <c r="FJ11" s="6"/>
      <c r="FK11" s="6"/>
      <c r="FL11" s="6"/>
      <c r="FM11" s="6"/>
      <c r="FN11" s="6"/>
      <c r="FO11" s="6"/>
      <c r="FP11" s="6"/>
      <c r="FQ11" s="6"/>
      <c r="FR11" s="6"/>
      <c r="FS11" s="6"/>
      <c r="FT11" s="6"/>
      <c r="FU11" s="6"/>
      <c r="FV11" s="6"/>
      <c r="FW11" s="6"/>
      <c r="FX11" s="6"/>
      <c r="FY11" s="6"/>
      <c r="FZ11" s="6"/>
      <c r="GA11" s="6"/>
      <c r="GB11" s="6"/>
      <c r="GC11" s="6"/>
      <c r="GD11" s="6"/>
      <c r="GE11" s="6"/>
      <c r="GF11" s="6"/>
      <c r="GG11" s="6"/>
      <c r="GH11" s="6"/>
      <c r="GI11" s="6"/>
      <c r="GJ11" s="6"/>
      <c r="GK11" s="6">
        <v>1</v>
      </c>
      <c r="GL11" s="6"/>
      <c r="GM11" s="6"/>
      <c r="GN11" s="6"/>
      <c r="GO11" s="6"/>
      <c r="GP11" s="6"/>
      <c r="GQ11" s="6"/>
      <c r="GR11" s="6"/>
      <c r="GS11" s="6"/>
      <c r="GT11" s="6"/>
      <c r="GU11" s="6"/>
      <c r="GV11" s="6"/>
      <c r="GW11" s="6"/>
      <c r="GX11" s="6"/>
      <c r="GY11" s="6"/>
      <c r="GZ11" s="6"/>
      <c r="HA11" s="6"/>
      <c r="HB11" s="6">
        <v>1</v>
      </c>
      <c r="HC11" s="7"/>
      <c r="HD11" s="7"/>
      <c r="HE11" s="7" t="s">
        <v>752</v>
      </c>
      <c r="HF11" s="7"/>
      <c r="HG11" s="7"/>
      <c r="HH11" s="7"/>
      <c r="HI11" s="7"/>
      <c r="HJ11" s="7"/>
      <c r="HK11" s="7"/>
      <c r="HL11" s="7"/>
      <c r="HM11" s="7"/>
      <c r="HN11" s="7"/>
      <c r="HO11" s="6" t="s">
        <v>823</v>
      </c>
      <c r="HP11" s="6" t="s">
        <v>754</v>
      </c>
      <c r="HQ11" s="6" t="s">
        <v>755</v>
      </c>
      <c r="HR11" s="6"/>
      <c r="HS11" s="6" t="s">
        <v>824</v>
      </c>
      <c r="HT11" s="6"/>
      <c r="HU11" s="6" t="s">
        <v>825</v>
      </c>
      <c r="HV11" s="6" t="s">
        <v>826</v>
      </c>
      <c r="HW11" s="6" t="s">
        <v>827</v>
      </c>
      <c r="HX11" s="6"/>
      <c r="HY11" s="124" t="s">
        <v>775</v>
      </c>
      <c r="HZ11" s="6">
        <v>0</v>
      </c>
      <c r="IA11" s="6">
        <v>0</v>
      </c>
      <c r="IB11" s="6">
        <v>1</v>
      </c>
      <c r="IC11" s="6"/>
      <c r="ID11" s="6">
        <v>1</v>
      </c>
      <c r="IE11" s="6">
        <v>1</v>
      </c>
      <c r="IF11" s="7">
        <v>0</v>
      </c>
      <c r="IG11" s="7">
        <v>0</v>
      </c>
      <c r="IH11" s="7" t="s">
        <v>752</v>
      </c>
    </row>
    <row r="12" spans="1:258" ht="45" customHeight="1">
      <c r="A12" s="5">
        <f t="shared" si="0"/>
        <v>9</v>
      </c>
      <c r="B12" s="395"/>
      <c r="C12" s="13" t="s">
        <v>35</v>
      </c>
      <c r="D12" s="113">
        <f t="shared" si="1"/>
        <v>9</v>
      </c>
      <c r="E12" s="6" t="s">
        <v>60</v>
      </c>
      <c r="F12" s="6" t="s">
        <v>59</v>
      </c>
      <c r="G12" s="6">
        <v>2014</v>
      </c>
      <c r="H12" s="6" t="s">
        <v>738</v>
      </c>
      <c r="I12" s="6">
        <v>0</v>
      </c>
      <c r="J12" s="472" t="s">
        <v>58</v>
      </c>
      <c r="K12" s="144">
        <v>0</v>
      </c>
      <c r="L12" s="6">
        <v>1</v>
      </c>
      <c r="M12" s="6"/>
      <c r="O12" s="6">
        <v>0</v>
      </c>
      <c r="Q12" s="6"/>
      <c r="R12" s="6"/>
      <c r="S12" s="6"/>
      <c r="T12" s="6"/>
      <c r="U12" s="6"/>
      <c r="V12" s="6"/>
      <c r="W12" s="6"/>
      <c r="X12" s="6"/>
      <c r="Y12" s="6"/>
      <c r="Z12" s="6"/>
      <c r="AB12" s="6"/>
      <c r="AC12" s="6"/>
      <c r="AD12" s="6"/>
      <c r="AE12" s="6"/>
      <c r="AF12" s="6"/>
      <c r="AG12" s="6"/>
      <c r="AH12" s="6"/>
      <c r="AI12" s="6"/>
      <c r="AK12" s="6"/>
      <c r="AL12" s="6"/>
      <c r="AM12" s="6"/>
      <c r="AN12" s="6"/>
      <c r="AO12" s="6"/>
      <c r="AP12" s="6"/>
      <c r="AQ12" s="6"/>
      <c r="AS12" s="6">
        <v>1</v>
      </c>
      <c r="AT12" s="6"/>
      <c r="AW12" s="6"/>
      <c r="AY12" s="6"/>
      <c r="AZ12" s="6"/>
      <c r="BA12" s="6"/>
      <c r="BB12" s="6"/>
      <c r="BC12" s="6"/>
      <c r="BD12" s="6"/>
      <c r="BE12" s="6"/>
      <c r="BF12" s="6"/>
      <c r="BG12" s="6"/>
      <c r="BH12" s="6"/>
      <c r="BI12" s="6"/>
      <c r="BJ12" s="6"/>
      <c r="BK12" s="6"/>
      <c r="BL12" s="6"/>
      <c r="BM12" s="6"/>
      <c r="BN12" s="6"/>
      <c r="BO12" s="6" t="s">
        <v>829</v>
      </c>
      <c r="BP12" s="6"/>
      <c r="BQ12" s="6"/>
      <c r="BR12" s="6"/>
      <c r="BS12" s="6">
        <v>1</v>
      </c>
      <c r="BT12" s="6"/>
      <c r="BU12" s="6"/>
      <c r="BV12" s="6"/>
      <c r="BW12" s="6"/>
      <c r="BX12" s="6"/>
      <c r="BY12" s="6">
        <v>0</v>
      </c>
      <c r="BZ12" s="6">
        <v>1</v>
      </c>
      <c r="CA12" s="6"/>
      <c r="CB12" s="6"/>
      <c r="CC12" s="6"/>
      <c r="CD12" s="6"/>
      <c r="CE12" s="6">
        <v>1</v>
      </c>
      <c r="CF12" s="6"/>
      <c r="CG12" s="6"/>
      <c r="CH12" s="6"/>
      <c r="CI12" s="6"/>
      <c r="CJ12" s="6">
        <v>0</v>
      </c>
      <c r="CK12" s="6"/>
      <c r="CL12" s="6"/>
      <c r="CM12" s="6"/>
      <c r="CN12" s="6">
        <v>1</v>
      </c>
      <c r="CO12" s="6"/>
      <c r="CP12" s="6"/>
      <c r="CQ12" s="6"/>
      <c r="CR12" s="6"/>
      <c r="CS12" s="6"/>
      <c r="CT12" s="6"/>
      <c r="CU12" s="6"/>
      <c r="CV12" s="6"/>
      <c r="CW12" s="6"/>
      <c r="CX12" s="6"/>
      <c r="CY12" s="6"/>
      <c r="CZ12" s="6"/>
      <c r="DA12" s="6"/>
      <c r="DB12" s="6"/>
      <c r="DC12" s="6"/>
      <c r="DD12" s="6"/>
      <c r="DE12" s="6"/>
      <c r="DF12" s="6"/>
      <c r="DG12" s="6"/>
      <c r="DH12" s="6"/>
      <c r="DI12" s="6"/>
      <c r="DJ12" s="6"/>
      <c r="DK12" s="6"/>
      <c r="DL12" s="6"/>
      <c r="DM12" s="6"/>
      <c r="DN12" s="6"/>
      <c r="DO12" s="6"/>
      <c r="DP12" s="6"/>
      <c r="DQ12" s="6"/>
      <c r="DR12" s="6"/>
      <c r="DS12" s="6"/>
      <c r="DT12" s="6"/>
      <c r="DU12" s="6"/>
      <c r="DV12" s="6"/>
      <c r="DW12" s="6"/>
      <c r="DX12" s="6"/>
      <c r="DY12" s="6"/>
      <c r="DZ12" s="6"/>
      <c r="EA12" s="6"/>
      <c r="EB12" s="6">
        <v>1</v>
      </c>
      <c r="EC12" s="6"/>
      <c r="ED12" s="6"/>
      <c r="EE12" s="6">
        <v>1</v>
      </c>
      <c r="EF12" s="6"/>
      <c r="EG12" s="6"/>
      <c r="EH12" s="6"/>
      <c r="EI12" s="6"/>
      <c r="EJ12" s="6"/>
      <c r="EK12" s="6"/>
      <c r="EL12" s="6"/>
      <c r="EM12" s="6"/>
      <c r="EN12" s="6"/>
      <c r="EO12" s="6"/>
      <c r="EP12" s="6"/>
      <c r="EQ12" s="6"/>
      <c r="ER12" s="6"/>
      <c r="ES12" s="6"/>
      <c r="ET12" s="6"/>
      <c r="EU12" s="6"/>
      <c r="EV12" s="6"/>
      <c r="EW12" s="6"/>
      <c r="EX12" s="6"/>
      <c r="EY12" s="6"/>
      <c r="EZ12" s="6"/>
      <c r="FA12" s="6"/>
      <c r="FB12" s="6"/>
      <c r="FC12" s="6"/>
      <c r="FD12" s="6"/>
      <c r="FE12" s="6"/>
      <c r="FF12" s="6"/>
      <c r="FG12" s="6"/>
      <c r="FH12" s="6"/>
      <c r="FI12" s="6"/>
      <c r="FJ12" s="6"/>
      <c r="FK12" s="6"/>
      <c r="FL12" s="6"/>
      <c r="FM12" s="6"/>
      <c r="FN12" s="6"/>
      <c r="FO12" s="6"/>
      <c r="FP12" s="6"/>
      <c r="FQ12" s="6"/>
      <c r="FR12" s="6"/>
      <c r="FS12" s="6"/>
      <c r="FT12" s="6"/>
      <c r="FU12" s="6"/>
      <c r="FV12" s="6">
        <v>1</v>
      </c>
      <c r="FW12" s="6"/>
      <c r="FX12" s="6"/>
      <c r="FY12" s="6"/>
      <c r="FZ12" s="6"/>
      <c r="GA12" s="6"/>
      <c r="GB12" s="6"/>
      <c r="GC12" s="6"/>
      <c r="GD12" s="6"/>
      <c r="GE12" s="6"/>
      <c r="GF12" s="6"/>
      <c r="GG12" s="6"/>
      <c r="GH12" s="6"/>
      <c r="GI12" s="6"/>
      <c r="GJ12" s="6"/>
      <c r="GK12" s="6">
        <v>1</v>
      </c>
      <c r="GL12" s="6"/>
      <c r="GM12" s="6"/>
      <c r="GN12" s="6"/>
      <c r="GO12" s="6"/>
      <c r="GP12" s="6"/>
      <c r="GQ12" s="6"/>
      <c r="GR12" s="6"/>
      <c r="GS12" s="6"/>
      <c r="GT12" s="6"/>
      <c r="GU12" s="6"/>
      <c r="GV12" s="6"/>
      <c r="GW12" s="6"/>
      <c r="GX12" s="6"/>
      <c r="GY12" s="6"/>
      <c r="GZ12" s="6"/>
      <c r="HA12" s="6"/>
      <c r="HB12" s="6"/>
      <c r="HC12" s="108"/>
      <c r="HD12" s="108">
        <v>1</v>
      </c>
      <c r="HE12" s="108"/>
      <c r="HF12" s="108"/>
      <c r="HG12" s="108"/>
      <c r="HH12" s="108"/>
      <c r="HI12" s="108"/>
      <c r="HJ12" s="108"/>
      <c r="HK12" s="108"/>
      <c r="HL12" s="108"/>
      <c r="HM12" s="108"/>
      <c r="HN12" s="108"/>
      <c r="HO12" s="6" t="s">
        <v>830</v>
      </c>
      <c r="HP12" s="6" t="s">
        <v>831</v>
      </c>
      <c r="HQ12" s="107" t="s">
        <v>832</v>
      </c>
      <c r="HR12" s="6" t="s">
        <v>833</v>
      </c>
      <c r="HS12" s="6" t="s">
        <v>834</v>
      </c>
      <c r="HT12" s="6"/>
      <c r="HU12" s="6" t="s">
        <v>835</v>
      </c>
      <c r="HV12" s="6" t="s">
        <v>836</v>
      </c>
      <c r="HW12" s="6" t="s">
        <v>837</v>
      </c>
      <c r="HX12" s="6" t="s">
        <v>838</v>
      </c>
      <c r="HY12" s="125" t="s">
        <v>775</v>
      </c>
      <c r="HZ12" s="6">
        <v>1</v>
      </c>
      <c r="IA12" s="6">
        <v>0</v>
      </c>
      <c r="IB12" s="6">
        <v>1</v>
      </c>
      <c r="IC12" s="6"/>
      <c r="ID12" s="6">
        <v>1</v>
      </c>
      <c r="IE12" s="6">
        <v>0</v>
      </c>
      <c r="IF12" s="108">
        <v>0</v>
      </c>
      <c r="IG12" s="108">
        <v>1</v>
      </c>
      <c r="IH12" s="108"/>
    </row>
    <row r="13" spans="1:258" ht="45" customHeight="1">
      <c r="A13" s="5">
        <f t="shared" si="0"/>
        <v>10</v>
      </c>
      <c r="B13" s="395"/>
      <c r="C13" s="5" t="s">
        <v>61</v>
      </c>
      <c r="D13" s="113">
        <f t="shared" si="1"/>
        <v>10</v>
      </c>
      <c r="E13" s="6" t="s">
        <v>64</v>
      </c>
      <c r="F13" s="6" t="s">
        <v>63</v>
      </c>
      <c r="G13" s="6">
        <v>2016</v>
      </c>
      <c r="H13" s="117" t="s">
        <v>738</v>
      </c>
      <c r="I13" s="17"/>
      <c r="J13" s="474" t="s">
        <v>62</v>
      </c>
      <c r="K13" s="144">
        <v>1</v>
      </c>
      <c r="L13" s="6"/>
      <c r="M13" s="6"/>
      <c r="O13" s="6"/>
      <c r="Q13" s="6"/>
      <c r="R13" s="6"/>
      <c r="S13" s="6"/>
      <c r="T13" s="6"/>
      <c r="U13" s="6"/>
      <c r="V13" s="6"/>
      <c r="W13" s="6">
        <v>1</v>
      </c>
      <c r="X13" s="6"/>
      <c r="Y13" s="6"/>
      <c r="Z13" s="6"/>
      <c r="AB13" s="6"/>
      <c r="AC13" s="6"/>
      <c r="AD13" s="6"/>
      <c r="AE13" s="6"/>
      <c r="AF13" s="6"/>
      <c r="AG13" s="6"/>
      <c r="AH13" s="6"/>
      <c r="AI13" s="6"/>
      <c r="AK13" s="6"/>
      <c r="AL13" s="6"/>
      <c r="AM13" s="6"/>
      <c r="AN13" s="6"/>
      <c r="AO13" s="6"/>
      <c r="AP13" s="6"/>
      <c r="AQ13" s="6"/>
      <c r="AS13" s="6"/>
      <c r="AT13" s="6"/>
      <c r="AW13" s="6"/>
      <c r="AY13" s="6"/>
      <c r="AZ13" s="6"/>
      <c r="BA13" s="6"/>
      <c r="BB13" s="6"/>
      <c r="BC13" s="6"/>
      <c r="BD13" s="6"/>
      <c r="BE13" s="6"/>
      <c r="BF13" s="6"/>
      <c r="BG13" s="6"/>
      <c r="BH13" s="6"/>
      <c r="BI13" s="6"/>
      <c r="BJ13" s="6"/>
      <c r="BK13" s="6"/>
      <c r="BL13" s="6"/>
      <c r="BM13" s="6"/>
      <c r="BN13" s="6"/>
      <c r="BO13" s="6" t="s">
        <v>841</v>
      </c>
      <c r="BP13" s="6">
        <v>1</v>
      </c>
      <c r="BQ13" s="6"/>
      <c r="BR13" s="6"/>
      <c r="BS13" s="6"/>
      <c r="BT13" s="456"/>
      <c r="BU13" s="456"/>
      <c r="BV13" s="456"/>
      <c r="BW13" s="126"/>
      <c r="BX13" s="456"/>
      <c r="BY13" s="126"/>
      <c r="BZ13" s="126"/>
      <c r="CA13" s="6"/>
      <c r="CB13" s="6"/>
      <c r="CC13" s="6"/>
      <c r="CD13" s="6"/>
      <c r="CE13" s="6">
        <v>1</v>
      </c>
      <c r="CF13" s="6"/>
      <c r="CG13" s="6"/>
      <c r="CH13" s="6"/>
      <c r="CI13" s="6"/>
      <c r="CJ13" s="6"/>
      <c r="CK13" s="6"/>
      <c r="CL13" s="6"/>
      <c r="CM13" s="6"/>
      <c r="CN13" s="6">
        <v>1</v>
      </c>
      <c r="CO13" s="6"/>
      <c r="CP13" s="6"/>
      <c r="CQ13" s="6"/>
      <c r="CR13" s="6"/>
      <c r="CS13" s="6"/>
      <c r="CT13" s="6"/>
      <c r="CU13" s="6"/>
      <c r="CV13" s="6"/>
      <c r="CW13" s="6"/>
      <c r="CX13" s="6"/>
      <c r="CY13" s="6"/>
      <c r="CZ13" s="6"/>
      <c r="DA13" s="6"/>
      <c r="DB13" s="6"/>
      <c r="DC13" s="6"/>
      <c r="DD13" s="6"/>
      <c r="DE13" s="6"/>
      <c r="DF13" s="6"/>
      <c r="DG13" s="6"/>
      <c r="DH13" s="6"/>
      <c r="DI13" s="6"/>
      <c r="DJ13" s="6"/>
      <c r="DK13" s="6"/>
      <c r="DL13" s="6"/>
      <c r="DM13" s="6"/>
      <c r="DN13" s="6"/>
      <c r="DO13" s="6"/>
      <c r="DP13" s="6"/>
      <c r="DQ13" s="6"/>
      <c r="DR13" s="6"/>
      <c r="DS13" s="6"/>
      <c r="DT13" s="6"/>
      <c r="DU13" s="6"/>
      <c r="DV13" s="6"/>
      <c r="DW13" s="6"/>
      <c r="DX13" s="6"/>
      <c r="DY13" s="6"/>
      <c r="DZ13" s="6"/>
      <c r="EA13" s="6"/>
      <c r="EB13" s="6">
        <v>1</v>
      </c>
      <c r="EC13" s="126"/>
      <c r="ED13" s="126"/>
      <c r="EE13" s="126">
        <v>1</v>
      </c>
      <c r="EF13" s="126"/>
      <c r="EG13" s="126"/>
      <c r="EH13" s="126"/>
      <c r="EI13" s="126"/>
      <c r="EJ13" s="126"/>
      <c r="EK13" s="126"/>
      <c r="EL13" s="126"/>
      <c r="EM13" s="126"/>
      <c r="EN13" s="126"/>
      <c r="EO13" s="126"/>
      <c r="EP13" s="126"/>
      <c r="EQ13" s="126"/>
      <c r="ER13" s="126"/>
      <c r="ES13" s="126"/>
      <c r="ET13" s="126"/>
      <c r="EU13" s="126"/>
      <c r="EV13" s="126"/>
      <c r="EW13" s="126"/>
      <c r="EX13" s="126"/>
      <c r="EY13" s="126"/>
      <c r="EZ13" s="126"/>
      <c r="FA13" s="126"/>
      <c r="FB13" s="126"/>
      <c r="FC13" s="126"/>
      <c r="FD13" s="126"/>
      <c r="FE13" s="126"/>
      <c r="FF13" s="126"/>
      <c r="FG13" s="126"/>
      <c r="FH13" s="126"/>
      <c r="FI13" s="126"/>
      <c r="FJ13" s="126"/>
      <c r="FK13" s="126"/>
      <c r="FL13" s="126"/>
      <c r="FM13" s="126"/>
      <c r="FN13" s="6"/>
      <c r="FO13" s="126"/>
      <c r="FP13" s="126"/>
      <c r="FQ13" s="6"/>
      <c r="FR13" s="6"/>
      <c r="FS13" s="6"/>
      <c r="FT13" s="6"/>
      <c r="FU13" s="6"/>
      <c r="FV13" s="6">
        <v>1</v>
      </c>
      <c r="FW13" s="6"/>
      <c r="FX13" s="6"/>
      <c r="FY13" s="6"/>
      <c r="FZ13" s="6"/>
      <c r="GA13" s="6"/>
      <c r="GB13" s="6">
        <v>1</v>
      </c>
      <c r="GC13" s="6"/>
      <c r="GD13" s="6"/>
      <c r="GE13" s="6"/>
      <c r="GF13" s="6">
        <v>1</v>
      </c>
      <c r="GG13" s="6">
        <v>1</v>
      </c>
      <c r="GH13" s="6"/>
      <c r="GI13" s="6"/>
      <c r="GJ13" s="6"/>
      <c r="GK13" s="6">
        <v>1</v>
      </c>
      <c r="GL13" s="6"/>
      <c r="GM13" s="6"/>
      <c r="GN13" s="6"/>
      <c r="GO13" s="6"/>
      <c r="GP13" s="6"/>
      <c r="GQ13" s="6"/>
      <c r="GR13" s="6"/>
      <c r="GS13" s="6"/>
      <c r="GT13" s="6"/>
      <c r="GU13" s="6"/>
      <c r="GV13" s="6"/>
      <c r="GW13" s="6"/>
      <c r="GX13" s="6"/>
      <c r="GY13" s="6"/>
      <c r="GZ13" s="6"/>
      <c r="HA13" s="6"/>
      <c r="HB13" s="6">
        <v>0</v>
      </c>
      <c r="HC13" s="108">
        <v>0</v>
      </c>
      <c r="HD13" s="108">
        <v>1</v>
      </c>
      <c r="HE13" s="108"/>
      <c r="HF13" s="108"/>
      <c r="HG13" s="108"/>
      <c r="HH13" s="108"/>
      <c r="HI13" s="108"/>
      <c r="HJ13" s="108"/>
      <c r="HK13" s="108"/>
      <c r="HL13" s="108"/>
      <c r="HM13" s="108"/>
      <c r="HN13" s="108"/>
      <c r="HO13" s="6" t="s">
        <v>842</v>
      </c>
      <c r="HP13" s="6" t="s">
        <v>843</v>
      </c>
      <c r="HQ13" s="127" t="s">
        <v>844</v>
      </c>
      <c r="HR13" s="6" t="s">
        <v>845</v>
      </c>
      <c r="HS13" s="6" t="s">
        <v>846</v>
      </c>
      <c r="HT13" s="6"/>
      <c r="HU13" s="6" t="s">
        <v>847</v>
      </c>
      <c r="HV13" s="6" t="s">
        <v>848</v>
      </c>
      <c r="HW13" s="6" t="s">
        <v>849</v>
      </c>
      <c r="HX13" s="6"/>
      <c r="HY13" s="125" t="s">
        <v>775</v>
      </c>
      <c r="HZ13" s="6">
        <v>1</v>
      </c>
      <c r="IA13" s="6">
        <v>1</v>
      </c>
      <c r="IB13" s="6">
        <v>0</v>
      </c>
      <c r="IC13" s="6"/>
      <c r="ID13" s="6">
        <v>1</v>
      </c>
      <c r="IE13" s="6">
        <v>0</v>
      </c>
      <c r="IF13" s="108">
        <v>0</v>
      </c>
      <c r="IG13" s="108">
        <v>1</v>
      </c>
      <c r="IH13" s="108"/>
    </row>
    <row r="14" spans="1:258" ht="45" customHeight="1">
      <c r="A14" s="5">
        <f t="shared" si="0"/>
        <v>11</v>
      </c>
      <c r="B14" s="395"/>
      <c r="C14" s="5" t="s">
        <v>35</v>
      </c>
      <c r="D14" s="113">
        <f t="shared" si="1"/>
        <v>11</v>
      </c>
      <c r="E14" s="6" t="s">
        <v>67</v>
      </c>
      <c r="F14" s="6" t="s">
        <v>66</v>
      </c>
      <c r="G14" s="6">
        <v>2012</v>
      </c>
      <c r="H14" s="6" t="s">
        <v>738</v>
      </c>
      <c r="I14" s="19"/>
      <c r="J14" s="472" t="s">
        <v>65</v>
      </c>
      <c r="K14" s="144"/>
      <c r="L14" s="6">
        <v>1</v>
      </c>
      <c r="M14" s="6"/>
      <c r="O14" s="6">
        <v>0</v>
      </c>
      <c r="Q14" s="6"/>
      <c r="R14" s="6"/>
      <c r="S14" s="6"/>
      <c r="T14" s="6"/>
      <c r="U14" s="6"/>
      <c r="V14" s="525"/>
      <c r="W14" s="6"/>
      <c r="X14" s="6"/>
      <c r="Y14" s="6"/>
      <c r="Z14" s="6"/>
      <c r="AB14" s="6"/>
      <c r="AC14" s="6"/>
      <c r="AD14" s="6"/>
      <c r="AE14" s="6"/>
      <c r="AF14" s="6"/>
      <c r="AG14" s="6"/>
      <c r="AH14" s="6"/>
      <c r="AI14" s="6"/>
      <c r="AK14" s="6">
        <v>1</v>
      </c>
      <c r="AL14" s="6"/>
      <c r="AM14" s="6"/>
      <c r="AN14" s="6"/>
      <c r="AO14" s="6"/>
      <c r="AP14" s="6"/>
      <c r="AQ14" s="6"/>
      <c r="AS14" s="6"/>
      <c r="AT14" s="6"/>
      <c r="AW14" s="6"/>
      <c r="AY14" s="6"/>
      <c r="AZ14" s="6"/>
      <c r="BA14" s="525"/>
      <c r="BB14" s="525"/>
      <c r="BC14" s="6"/>
      <c r="BD14" s="6"/>
      <c r="BE14" s="525"/>
      <c r="BF14" s="5"/>
      <c r="BG14" s="6"/>
      <c r="BH14" s="6"/>
      <c r="BI14" s="6"/>
      <c r="BJ14" s="525"/>
      <c r="BK14" s="525"/>
      <c r="BL14" s="6"/>
      <c r="BM14" s="525"/>
      <c r="BN14" s="525"/>
      <c r="BO14" s="128" t="s">
        <v>852</v>
      </c>
      <c r="BP14" s="6"/>
      <c r="BQ14" s="6"/>
      <c r="BR14" s="6">
        <v>1</v>
      </c>
      <c r="BS14" s="129">
        <v>1</v>
      </c>
      <c r="BT14" s="458"/>
      <c r="BU14" s="458"/>
      <c r="BV14" s="458"/>
      <c r="BW14" s="6">
        <v>1</v>
      </c>
      <c r="BX14" s="6"/>
      <c r="BY14" s="6">
        <v>0</v>
      </c>
      <c r="BZ14" s="6">
        <v>1</v>
      </c>
      <c r="CA14" s="5"/>
      <c r="CB14" s="5"/>
      <c r="CC14" s="5"/>
      <c r="CD14" s="5"/>
      <c r="CE14" s="5"/>
      <c r="CF14" s="5"/>
      <c r="CG14" s="5"/>
      <c r="CH14" s="5"/>
      <c r="CI14" s="5"/>
      <c r="CJ14" s="5"/>
      <c r="CK14" s="5"/>
      <c r="CL14" s="5"/>
      <c r="CM14" s="5"/>
      <c r="CN14" s="6">
        <v>1</v>
      </c>
      <c r="CO14" s="6"/>
      <c r="CP14" s="6"/>
      <c r="CQ14" s="6"/>
      <c r="CR14" s="6"/>
      <c r="CS14" s="6"/>
      <c r="CT14" s="6"/>
      <c r="CU14" s="6"/>
      <c r="CV14" s="6"/>
      <c r="CW14" s="6"/>
      <c r="CX14" s="6"/>
      <c r="CY14" s="6"/>
      <c r="CZ14" s="6"/>
      <c r="DA14" s="6"/>
      <c r="DB14" s="6"/>
      <c r="DC14" s="6"/>
      <c r="DD14" s="6"/>
      <c r="DE14" s="6"/>
      <c r="DF14" s="5"/>
      <c r="DG14" s="6"/>
      <c r="DH14" s="6"/>
      <c r="DI14" s="6"/>
      <c r="DJ14" s="6"/>
      <c r="DK14" s="6"/>
      <c r="DL14" s="6"/>
      <c r="DM14" s="6"/>
      <c r="DN14" s="6"/>
      <c r="DO14" s="6"/>
      <c r="DP14" s="6"/>
      <c r="DQ14" s="6"/>
      <c r="DR14" s="6"/>
      <c r="DS14" s="6"/>
      <c r="DT14" s="6"/>
      <c r="DU14" s="6"/>
      <c r="DV14" s="6"/>
      <c r="DW14" s="6"/>
      <c r="DX14" s="6"/>
      <c r="DY14" s="6"/>
      <c r="DZ14" s="6"/>
      <c r="EA14" s="6"/>
      <c r="EB14" s="5">
        <v>1</v>
      </c>
      <c r="EC14" s="6"/>
      <c r="ED14" s="6"/>
      <c r="EE14" s="6">
        <v>1</v>
      </c>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5"/>
      <c r="FO14" s="6"/>
      <c r="FP14" s="6"/>
      <c r="FQ14" s="5"/>
      <c r="FR14" s="6"/>
      <c r="FS14" s="6"/>
      <c r="FT14" s="6"/>
      <c r="FU14" s="6"/>
      <c r="FV14" s="6"/>
      <c r="FW14" s="6"/>
      <c r="FX14" s="6"/>
      <c r="FY14" s="6"/>
      <c r="FZ14" s="6"/>
      <c r="GA14" s="6"/>
      <c r="GB14" s="6"/>
      <c r="GC14" s="6"/>
      <c r="GD14" s="6"/>
      <c r="GE14" s="6"/>
      <c r="GF14" s="6"/>
      <c r="GG14" s="6"/>
      <c r="GH14" s="6"/>
      <c r="GI14" s="6"/>
      <c r="GJ14" s="6"/>
      <c r="GK14" s="6">
        <v>1</v>
      </c>
      <c r="GL14" s="6"/>
      <c r="GM14" s="6"/>
      <c r="GN14" s="6"/>
      <c r="GO14" s="6"/>
      <c r="GP14" s="6"/>
      <c r="GQ14" s="6"/>
      <c r="GR14" s="6"/>
      <c r="GS14" s="6"/>
      <c r="GT14" s="6"/>
      <c r="GU14" s="6"/>
      <c r="GV14" s="6"/>
      <c r="GW14" s="6"/>
      <c r="GX14" s="6"/>
      <c r="GY14" s="6"/>
      <c r="GZ14" s="6"/>
      <c r="HA14" s="6"/>
      <c r="HB14" s="6">
        <v>1</v>
      </c>
      <c r="HC14" s="21">
        <v>1</v>
      </c>
      <c r="HD14" s="108"/>
      <c r="HE14" s="17" t="s">
        <v>853</v>
      </c>
      <c r="HF14" s="17"/>
      <c r="HG14" s="17"/>
      <c r="HH14" s="17"/>
      <c r="HI14" s="17"/>
      <c r="HJ14" s="17"/>
      <c r="HK14" s="17"/>
      <c r="HL14" s="17"/>
      <c r="HM14" s="17"/>
      <c r="HN14" s="17"/>
      <c r="HO14" s="6" t="s">
        <v>854</v>
      </c>
      <c r="HP14" s="6" t="s">
        <v>754</v>
      </c>
      <c r="HQ14" s="6" t="s">
        <v>755</v>
      </c>
      <c r="HR14" s="6" t="s">
        <v>855</v>
      </c>
      <c r="HS14" s="130" t="s">
        <v>856</v>
      </c>
      <c r="HT14" s="6"/>
      <c r="HU14" s="19" t="s">
        <v>857</v>
      </c>
      <c r="HV14" s="131" t="s">
        <v>858</v>
      </c>
      <c r="HW14" s="6" t="s">
        <v>859</v>
      </c>
      <c r="HX14" s="6" t="s">
        <v>860</v>
      </c>
      <c r="HY14" s="111" t="s">
        <v>861</v>
      </c>
      <c r="HZ14" s="107">
        <v>1</v>
      </c>
      <c r="IA14" s="6">
        <v>0</v>
      </c>
      <c r="IB14" s="6">
        <v>1</v>
      </c>
      <c r="IC14" s="6"/>
      <c r="ID14" s="6">
        <v>1</v>
      </c>
      <c r="IE14" s="6">
        <v>1</v>
      </c>
      <c r="IF14" s="21">
        <v>1</v>
      </c>
      <c r="IG14" s="108"/>
      <c r="IH14" s="17" t="s">
        <v>853</v>
      </c>
    </row>
    <row r="15" spans="1:258" ht="45" customHeight="1">
      <c r="A15" s="5">
        <f t="shared" si="0"/>
        <v>12</v>
      </c>
      <c r="B15" s="395"/>
      <c r="C15" s="5" t="s">
        <v>35</v>
      </c>
      <c r="D15" s="113">
        <f t="shared" si="1"/>
        <v>12</v>
      </c>
      <c r="E15" s="6" t="s">
        <v>70</v>
      </c>
      <c r="F15" s="18" t="s">
        <v>69</v>
      </c>
      <c r="G15" s="6">
        <v>2000</v>
      </c>
      <c r="H15" s="6" t="s">
        <v>738</v>
      </c>
      <c r="I15" s="19"/>
      <c r="J15" s="472" t="s">
        <v>68</v>
      </c>
      <c r="K15" s="144"/>
      <c r="L15" s="6">
        <v>1</v>
      </c>
      <c r="M15" s="6"/>
      <c r="O15" s="6">
        <v>0</v>
      </c>
      <c r="Q15" s="6"/>
      <c r="R15" s="6"/>
      <c r="S15" s="6"/>
      <c r="T15" s="6"/>
      <c r="U15" s="6"/>
      <c r="V15" s="19"/>
      <c r="W15" s="6"/>
      <c r="X15" s="6"/>
      <c r="Y15" s="6"/>
      <c r="Z15" s="6"/>
      <c r="AB15" s="6"/>
      <c r="AC15" s="6"/>
      <c r="AD15" s="6"/>
      <c r="AE15" s="6"/>
      <c r="AF15" s="6"/>
      <c r="AG15" s="6"/>
      <c r="AH15" s="6"/>
      <c r="AI15" s="6"/>
      <c r="AK15" s="6">
        <v>1</v>
      </c>
      <c r="AL15" s="6"/>
      <c r="AM15" s="6"/>
      <c r="AN15" s="6"/>
      <c r="AO15" s="6"/>
      <c r="AP15" s="6"/>
      <c r="AQ15" s="6"/>
      <c r="AS15" s="6"/>
      <c r="AT15" s="6"/>
      <c r="AW15" s="6"/>
      <c r="AY15" s="6"/>
      <c r="AZ15" s="6"/>
      <c r="BA15" s="19"/>
      <c r="BB15" s="19"/>
      <c r="BC15" s="6"/>
      <c r="BD15" s="6"/>
      <c r="BE15" s="19"/>
      <c r="BF15" s="6"/>
      <c r="BG15" s="6"/>
      <c r="BH15" s="6"/>
      <c r="BI15" s="6"/>
      <c r="BJ15" s="19"/>
      <c r="BK15" s="19"/>
      <c r="BL15" s="6"/>
      <c r="BM15" s="19"/>
      <c r="BN15" s="19"/>
      <c r="BO15" s="6" t="s">
        <v>863</v>
      </c>
      <c r="BP15" s="6"/>
      <c r="BQ15" s="6"/>
      <c r="BR15" s="6"/>
      <c r="BS15" s="6">
        <v>1</v>
      </c>
      <c r="BT15" s="457"/>
      <c r="BU15" s="457"/>
      <c r="BV15" s="457"/>
      <c r="BW15" s="132"/>
      <c r="BX15" s="457"/>
      <c r="BY15" s="132">
        <v>0</v>
      </c>
      <c r="BZ15" s="132">
        <v>1</v>
      </c>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v>1</v>
      </c>
      <c r="DF15" s="6"/>
      <c r="DG15" s="6"/>
      <c r="DH15" s="6"/>
      <c r="DI15" s="6"/>
      <c r="DJ15" s="6"/>
      <c r="DK15" s="6"/>
      <c r="DL15" s="6"/>
      <c r="DM15" s="6"/>
      <c r="DN15" s="6"/>
      <c r="DO15" s="6"/>
      <c r="DP15" s="6"/>
      <c r="DQ15" s="6"/>
      <c r="DR15" s="6"/>
      <c r="DS15" s="6"/>
      <c r="DT15" s="6"/>
      <c r="DU15" s="6"/>
      <c r="DV15" s="6"/>
      <c r="DW15" s="6"/>
      <c r="DX15" s="6"/>
      <c r="DY15" s="6"/>
      <c r="DZ15" s="6"/>
      <c r="EA15" s="6"/>
      <c r="EB15" s="6">
        <v>1</v>
      </c>
      <c r="EC15" s="132"/>
      <c r="ED15" s="132"/>
      <c r="EE15" s="132">
        <v>1</v>
      </c>
      <c r="EF15" s="132"/>
      <c r="EG15" s="132"/>
      <c r="EH15" s="132"/>
      <c r="EI15" s="132"/>
      <c r="EJ15" s="132"/>
      <c r="EK15" s="132"/>
      <c r="EL15" s="132"/>
      <c r="EM15" s="132"/>
      <c r="EN15" s="132"/>
      <c r="EO15" s="132"/>
      <c r="EP15" s="132"/>
      <c r="EQ15" s="132"/>
      <c r="ER15" s="132"/>
      <c r="ES15" s="132"/>
      <c r="ET15" s="132"/>
      <c r="EU15" s="132"/>
      <c r="EV15" s="132"/>
      <c r="EW15" s="132"/>
      <c r="EX15" s="132"/>
      <c r="EY15" s="132"/>
      <c r="EZ15" s="132"/>
      <c r="FA15" s="132"/>
      <c r="FB15" s="132"/>
      <c r="FC15" s="132"/>
      <c r="FD15" s="132"/>
      <c r="FE15" s="132"/>
      <c r="FF15" s="132"/>
      <c r="FG15" s="132"/>
      <c r="FH15" s="132"/>
      <c r="FI15" s="132"/>
      <c r="FJ15" s="132"/>
      <c r="FK15" s="132"/>
      <c r="FL15" s="132"/>
      <c r="FM15" s="132"/>
      <c r="FN15" s="6"/>
      <c r="FO15" s="132"/>
      <c r="FP15" s="132"/>
      <c r="FQ15" s="6"/>
      <c r="FR15" s="6"/>
      <c r="FS15" s="6"/>
      <c r="FT15" s="6"/>
      <c r="FU15" s="6"/>
      <c r="FV15" s="6"/>
      <c r="FW15" s="6"/>
      <c r="FX15" s="6"/>
      <c r="FY15" s="6"/>
      <c r="FZ15" s="6"/>
      <c r="GA15" s="6"/>
      <c r="GB15" s="6"/>
      <c r="GC15" s="6"/>
      <c r="GD15" s="6"/>
      <c r="GE15" s="6"/>
      <c r="GF15" s="6">
        <v>1</v>
      </c>
      <c r="GG15" s="6"/>
      <c r="GH15" s="6"/>
      <c r="GI15" s="6"/>
      <c r="GJ15" s="6"/>
      <c r="GK15" s="6"/>
      <c r="GL15" s="6"/>
      <c r="GM15" s="6"/>
      <c r="GN15" s="6"/>
      <c r="GO15" s="6"/>
      <c r="GP15" s="6"/>
      <c r="GQ15" s="6"/>
      <c r="GR15" s="6"/>
      <c r="GS15" s="6"/>
      <c r="GT15" s="6"/>
      <c r="GU15" s="6"/>
      <c r="GV15" s="6"/>
      <c r="GW15" s="6"/>
      <c r="GX15" s="6"/>
      <c r="GY15" s="6"/>
      <c r="GZ15" s="6"/>
      <c r="HA15" s="6"/>
      <c r="HB15" s="6"/>
      <c r="HC15" s="21"/>
      <c r="HD15" s="108"/>
      <c r="HE15" s="108"/>
      <c r="HF15" s="108"/>
      <c r="HG15" s="108"/>
      <c r="HH15" s="108"/>
      <c r="HI15" s="108"/>
      <c r="HJ15" s="108"/>
      <c r="HK15" s="108"/>
      <c r="HL15" s="108"/>
      <c r="HM15" s="108"/>
      <c r="HN15" s="108"/>
      <c r="HO15" s="6" t="s">
        <v>864</v>
      </c>
      <c r="HP15" s="6" t="s">
        <v>865</v>
      </c>
      <c r="HQ15" s="6" t="s">
        <v>755</v>
      </c>
      <c r="HR15" s="6" t="s">
        <v>866</v>
      </c>
      <c r="HS15" s="19" t="s">
        <v>867</v>
      </c>
      <c r="HT15" s="6"/>
      <c r="HU15" s="6" t="s">
        <v>868</v>
      </c>
      <c r="HV15" s="6" t="s">
        <v>869</v>
      </c>
      <c r="HW15" s="6" t="s">
        <v>870</v>
      </c>
      <c r="HX15" s="19" t="s">
        <v>871</v>
      </c>
      <c r="HY15" s="133" t="s">
        <v>775</v>
      </c>
      <c r="HZ15" s="107">
        <v>1</v>
      </c>
      <c r="IA15" s="6">
        <v>0</v>
      </c>
      <c r="IB15" s="6">
        <v>1</v>
      </c>
      <c r="IC15" s="6"/>
      <c r="ID15" s="6">
        <v>0</v>
      </c>
      <c r="IE15" s="6">
        <v>0</v>
      </c>
      <c r="IF15" s="21">
        <v>0</v>
      </c>
      <c r="IG15" s="108"/>
      <c r="IH15" s="108"/>
    </row>
    <row r="16" spans="1:258" ht="45" customHeight="1">
      <c r="A16" s="5">
        <f t="shared" si="0"/>
        <v>13</v>
      </c>
      <c r="B16" s="395"/>
      <c r="C16" s="13" t="s">
        <v>61</v>
      </c>
      <c r="D16" s="113">
        <f t="shared" si="1"/>
        <v>13</v>
      </c>
      <c r="E16" s="6" t="s">
        <v>73</v>
      </c>
      <c r="F16" s="19" t="s">
        <v>72</v>
      </c>
      <c r="G16" s="6">
        <v>2020</v>
      </c>
      <c r="H16" s="6" t="s">
        <v>738</v>
      </c>
      <c r="I16" s="19"/>
      <c r="J16" s="472" t="s">
        <v>71</v>
      </c>
      <c r="K16" s="475">
        <v>0</v>
      </c>
      <c r="L16" s="6">
        <v>1</v>
      </c>
      <c r="M16" s="6"/>
      <c r="O16" s="6">
        <v>0</v>
      </c>
      <c r="Q16" s="6"/>
      <c r="R16" s="6"/>
      <c r="S16" s="6"/>
      <c r="T16" s="6"/>
      <c r="U16" s="6"/>
      <c r="V16" s="526"/>
      <c r="W16" s="6"/>
      <c r="X16" s="6"/>
      <c r="Y16" s="6"/>
      <c r="Z16" s="6"/>
      <c r="AB16" s="6"/>
      <c r="AC16" s="6"/>
      <c r="AD16" s="6"/>
      <c r="AE16" s="6"/>
      <c r="AF16" s="6"/>
      <c r="AG16" s="6"/>
      <c r="AH16" s="6"/>
      <c r="AI16" s="6"/>
      <c r="AK16" s="6">
        <v>1</v>
      </c>
      <c r="AL16" s="6"/>
      <c r="AM16" s="6"/>
      <c r="AN16" s="6"/>
      <c r="AO16" s="6"/>
      <c r="AP16" s="6"/>
      <c r="AQ16" s="6"/>
      <c r="AS16" s="6"/>
      <c r="AT16" s="6"/>
      <c r="AW16" s="6"/>
      <c r="AY16" s="6"/>
      <c r="AZ16" s="6"/>
      <c r="BA16" s="526"/>
      <c r="BB16" s="526"/>
      <c r="BC16" s="6"/>
      <c r="BD16" s="6"/>
      <c r="BE16" s="526"/>
      <c r="BF16" s="5"/>
      <c r="BG16" s="6"/>
      <c r="BH16" s="6"/>
      <c r="BI16" s="6"/>
      <c r="BJ16" s="526"/>
      <c r="BK16" s="526"/>
      <c r="BL16" s="6"/>
      <c r="BM16" s="526"/>
      <c r="BN16" s="526"/>
      <c r="BO16" s="6" t="s">
        <v>873</v>
      </c>
      <c r="BP16" s="6"/>
      <c r="BQ16" s="6"/>
      <c r="BR16" s="6"/>
      <c r="BS16" s="6">
        <v>1</v>
      </c>
      <c r="BT16" s="6"/>
      <c r="BU16" s="6"/>
      <c r="BV16" s="6"/>
      <c r="BW16" s="6"/>
      <c r="BX16" s="457"/>
      <c r="BY16" s="132">
        <v>0</v>
      </c>
      <c r="BZ16" s="6">
        <v>1</v>
      </c>
      <c r="CA16" s="6"/>
      <c r="CB16" s="6"/>
      <c r="CC16" s="6"/>
      <c r="CD16" s="6"/>
      <c r="CE16" s="6"/>
      <c r="CF16" s="6"/>
      <c r="CG16" s="6"/>
      <c r="CH16" s="6"/>
      <c r="CI16" s="6"/>
      <c r="CJ16" s="6"/>
      <c r="CK16" s="6"/>
      <c r="CL16" s="6"/>
      <c r="CM16" s="6"/>
      <c r="CN16" s="6">
        <v>1</v>
      </c>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v>1</v>
      </c>
      <c r="EC16" s="6"/>
      <c r="ED16" s="6"/>
      <c r="EE16" s="6">
        <v>1</v>
      </c>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v>1</v>
      </c>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21"/>
      <c r="HD16" s="108"/>
      <c r="HE16" s="108"/>
      <c r="HF16" s="108"/>
      <c r="HG16" s="108"/>
      <c r="HH16" s="108"/>
      <c r="HI16" s="108"/>
      <c r="HJ16" s="108"/>
      <c r="HK16" s="108"/>
      <c r="HL16" s="108"/>
      <c r="HM16" s="108"/>
      <c r="HN16" s="108"/>
      <c r="HO16" s="6" t="s">
        <v>874</v>
      </c>
      <c r="HP16" s="6" t="s">
        <v>875</v>
      </c>
      <c r="HQ16" s="6" t="s">
        <v>755</v>
      </c>
      <c r="HR16" s="6" t="s">
        <v>876</v>
      </c>
      <c r="HS16" s="134" t="s">
        <v>877</v>
      </c>
      <c r="HT16" s="6" t="s">
        <v>878</v>
      </c>
      <c r="HU16" s="6" t="s">
        <v>879</v>
      </c>
      <c r="HV16" s="6" t="s">
        <v>880</v>
      </c>
      <c r="HW16" s="134" t="s">
        <v>881</v>
      </c>
      <c r="HX16" s="6" t="s">
        <v>882</v>
      </c>
      <c r="HY16" s="135" t="s">
        <v>775</v>
      </c>
      <c r="HZ16" s="6">
        <v>1</v>
      </c>
      <c r="IA16" s="6">
        <v>0</v>
      </c>
      <c r="IB16" s="6">
        <v>1</v>
      </c>
      <c r="IC16" s="6"/>
      <c r="ID16" s="6">
        <v>0</v>
      </c>
      <c r="IE16" s="6">
        <v>0</v>
      </c>
      <c r="IF16" s="21">
        <v>0</v>
      </c>
      <c r="IG16" s="108"/>
      <c r="IH16" s="108"/>
    </row>
    <row r="17" spans="1:258" ht="54.75" customHeight="1">
      <c r="A17" s="5">
        <f t="shared" si="0"/>
        <v>14</v>
      </c>
      <c r="B17" s="395"/>
      <c r="C17" s="13" t="s">
        <v>61</v>
      </c>
      <c r="D17" s="106">
        <f t="shared" si="1"/>
        <v>14</v>
      </c>
      <c r="E17" s="6" t="s">
        <v>76</v>
      </c>
      <c r="F17" s="19" t="s">
        <v>75</v>
      </c>
      <c r="G17" s="6">
        <v>2014</v>
      </c>
      <c r="H17" s="6" t="s">
        <v>738</v>
      </c>
      <c r="I17" s="6"/>
      <c r="J17" s="6" t="s">
        <v>74</v>
      </c>
      <c r="K17" s="105">
        <v>0</v>
      </c>
      <c r="L17" s="6">
        <v>1</v>
      </c>
      <c r="M17" s="6">
        <v>0</v>
      </c>
      <c r="O17" s="6">
        <v>0</v>
      </c>
      <c r="Q17" s="6"/>
      <c r="R17" s="6"/>
      <c r="S17" s="6"/>
      <c r="T17" s="6"/>
      <c r="U17" s="6"/>
      <c r="V17" s="6"/>
      <c r="W17" s="6"/>
      <c r="X17" s="6"/>
      <c r="Y17" s="6"/>
      <c r="Z17" s="6"/>
      <c r="AB17" s="6"/>
      <c r="AC17" s="6"/>
      <c r="AD17" s="6"/>
      <c r="AE17" s="6"/>
      <c r="AF17" s="6"/>
      <c r="AG17" s="6"/>
      <c r="AH17" s="6"/>
      <c r="AI17" s="6"/>
      <c r="AK17" s="6">
        <v>1</v>
      </c>
      <c r="AL17" s="6">
        <v>1</v>
      </c>
      <c r="AM17" s="6">
        <v>0</v>
      </c>
      <c r="AN17" s="6">
        <v>1</v>
      </c>
      <c r="AO17" s="6"/>
      <c r="AP17" s="6"/>
      <c r="AQ17" s="6"/>
      <c r="AS17" s="6"/>
      <c r="AT17" s="6"/>
      <c r="AW17" s="6"/>
      <c r="AY17" s="6"/>
      <c r="AZ17" s="6"/>
      <c r="BA17" s="6"/>
      <c r="BB17" s="6"/>
      <c r="BC17" s="6"/>
      <c r="BD17" s="6"/>
      <c r="BE17" s="6"/>
      <c r="BF17" s="6"/>
      <c r="BG17" s="6"/>
      <c r="BH17" s="6"/>
      <c r="BI17" s="6"/>
      <c r="BJ17" s="6"/>
      <c r="BK17" s="6"/>
      <c r="BL17" s="6"/>
      <c r="BM17" s="6"/>
      <c r="BN17" s="6"/>
      <c r="BO17" s="6" t="s">
        <v>884</v>
      </c>
      <c r="BP17" s="6"/>
      <c r="BQ17" s="6"/>
      <c r="BR17" s="6">
        <v>1</v>
      </c>
      <c r="BS17" s="6"/>
      <c r="BT17" s="6"/>
      <c r="BU17" s="6"/>
      <c r="BV17" s="6"/>
      <c r="BW17" s="6"/>
      <c r="BX17" s="457"/>
      <c r="BY17" s="132">
        <v>0</v>
      </c>
      <c r="BZ17" s="6">
        <v>1</v>
      </c>
      <c r="CA17" s="6"/>
      <c r="CB17" s="6"/>
      <c r="CC17" s="6"/>
      <c r="CD17" s="6"/>
      <c r="CE17" s="6"/>
      <c r="CF17" s="6"/>
      <c r="CG17" s="6"/>
      <c r="CH17" s="6"/>
      <c r="CI17" s="6"/>
      <c r="CJ17" s="6"/>
      <c r="CK17" s="6"/>
      <c r="CL17" s="6"/>
      <c r="CM17" s="6"/>
      <c r="CN17" s="6"/>
      <c r="CO17" s="6">
        <v>1</v>
      </c>
      <c r="CP17" s="6"/>
      <c r="CQ17" s="6"/>
      <c r="CR17" s="6"/>
      <c r="CS17" s="6"/>
      <c r="CT17" s="6"/>
      <c r="CU17" s="6"/>
      <c r="CV17" s="6"/>
      <c r="CW17" s="6">
        <v>1</v>
      </c>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v>1</v>
      </c>
      <c r="EC17" s="6"/>
      <c r="ED17" s="6"/>
      <c r="EE17" s="6">
        <v>1</v>
      </c>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v>1</v>
      </c>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21"/>
      <c r="HD17" s="108"/>
      <c r="HE17" s="108"/>
      <c r="HF17" s="108"/>
      <c r="HG17" s="108"/>
      <c r="HH17" s="108"/>
      <c r="HI17" s="108"/>
      <c r="HJ17" s="108"/>
      <c r="HK17" s="108"/>
      <c r="HL17" s="108"/>
      <c r="HM17" s="108"/>
      <c r="HN17" s="108"/>
      <c r="HO17" s="6" t="s">
        <v>885</v>
      </c>
      <c r="HP17" s="6" t="s">
        <v>886</v>
      </c>
      <c r="HQ17" s="6" t="s">
        <v>755</v>
      </c>
      <c r="HR17" s="6" t="s">
        <v>887</v>
      </c>
      <c r="HS17" s="6" t="s">
        <v>888</v>
      </c>
      <c r="HT17" s="6" t="s">
        <v>889</v>
      </c>
      <c r="HU17" s="6" t="s">
        <v>890</v>
      </c>
      <c r="HV17" s="6" t="s">
        <v>891</v>
      </c>
      <c r="HW17" s="6" t="s">
        <v>892</v>
      </c>
      <c r="HX17" s="6" t="s">
        <v>893</v>
      </c>
      <c r="HY17" s="136" t="s">
        <v>775</v>
      </c>
      <c r="HZ17" s="107">
        <v>1</v>
      </c>
      <c r="IA17" s="6">
        <v>0</v>
      </c>
      <c r="IB17" s="6">
        <v>1</v>
      </c>
      <c r="IC17" s="6"/>
      <c r="ID17" s="6">
        <v>0</v>
      </c>
      <c r="IE17" s="6">
        <v>0</v>
      </c>
      <c r="IF17" s="21">
        <v>0</v>
      </c>
      <c r="IG17" s="108"/>
      <c r="IH17" s="108"/>
    </row>
    <row r="18" spans="1:258" ht="45" customHeight="1">
      <c r="A18" s="5">
        <f t="shared" si="0"/>
        <v>15</v>
      </c>
      <c r="B18" s="5"/>
      <c r="C18" s="13" t="s">
        <v>35</v>
      </c>
      <c r="D18" s="113">
        <f t="shared" si="1"/>
        <v>15</v>
      </c>
      <c r="E18" s="6" t="s">
        <v>44</v>
      </c>
      <c r="F18" s="19" t="s">
        <v>78</v>
      </c>
      <c r="G18" s="6">
        <v>2016</v>
      </c>
      <c r="H18" s="6" t="s">
        <v>738</v>
      </c>
      <c r="I18" s="19"/>
      <c r="J18" s="7" t="s">
        <v>77</v>
      </c>
      <c r="K18" s="6"/>
      <c r="L18" s="6">
        <v>1</v>
      </c>
      <c r="M18" s="6"/>
      <c r="O18" s="6"/>
      <c r="Q18" s="6"/>
      <c r="R18" s="6"/>
      <c r="S18" s="6"/>
      <c r="T18" s="6"/>
      <c r="U18" s="6"/>
      <c r="V18" s="6"/>
      <c r="W18" s="6"/>
      <c r="X18" s="6"/>
      <c r="Y18" s="6"/>
      <c r="Z18" s="6"/>
      <c r="AB18" s="6"/>
      <c r="AC18" s="6"/>
      <c r="AD18" s="6"/>
      <c r="AE18" s="6"/>
      <c r="AF18" s="6"/>
      <c r="AG18" s="6"/>
      <c r="AH18" s="6"/>
      <c r="AI18" s="6"/>
      <c r="AK18" s="6">
        <v>1</v>
      </c>
      <c r="AL18" s="6"/>
      <c r="AM18" s="6"/>
      <c r="AN18" s="6"/>
      <c r="AO18" s="6"/>
      <c r="AP18" s="6"/>
      <c r="AQ18" s="6"/>
      <c r="AS18" s="6"/>
      <c r="AT18" s="6"/>
      <c r="AW18" s="6"/>
      <c r="AY18" s="6"/>
      <c r="AZ18" s="6"/>
      <c r="BA18" s="6"/>
      <c r="BB18" s="6"/>
      <c r="BC18" s="6"/>
      <c r="BD18" s="6"/>
      <c r="BE18" s="6"/>
      <c r="BF18" s="6"/>
      <c r="BG18" s="6"/>
      <c r="BH18" s="6"/>
      <c r="BI18" s="6"/>
      <c r="BJ18" s="6"/>
      <c r="BK18" s="6"/>
      <c r="BL18" s="6"/>
      <c r="BM18" s="6"/>
      <c r="BN18" s="6"/>
      <c r="BO18" s="6" t="s">
        <v>895</v>
      </c>
      <c r="BP18" s="6"/>
      <c r="BQ18" s="6"/>
      <c r="BR18" s="6">
        <v>1</v>
      </c>
      <c r="BS18" s="6"/>
      <c r="BT18" s="6"/>
      <c r="BU18" s="6"/>
      <c r="BV18" s="6"/>
      <c r="BW18" s="6"/>
      <c r="BX18" s="457"/>
      <c r="BY18" s="132">
        <v>0</v>
      </c>
      <c r="BZ18" s="6">
        <v>1</v>
      </c>
      <c r="CA18" s="6"/>
      <c r="CB18" s="6"/>
      <c r="CC18" s="6"/>
      <c r="CD18" s="6"/>
      <c r="CE18" s="6"/>
      <c r="CF18" s="6"/>
      <c r="CG18" s="6"/>
      <c r="CH18" s="6"/>
      <c r="CI18" s="6"/>
      <c r="CJ18" s="6"/>
      <c r="CK18" s="6"/>
      <c r="CL18" s="6"/>
      <c r="CM18" s="6"/>
      <c r="CN18" s="6">
        <v>1</v>
      </c>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v>1</v>
      </c>
      <c r="EC18" s="6"/>
      <c r="ED18" s="6"/>
      <c r="EE18" s="6">
        <v>1</v>
      </c>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v>1</v>
      </c>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108"/>
      <c r="HD18" s="108"/>
      <c r="HE18" s="108"/>
      <c r="HF18" s="108"/>
      <c r="HG18" s="108"/>
      <c r="HH18" s="108"/>
      <c r="HI18" s="108"/>
      <c r="HJ18" s="108"/>
      <c r="HK18" s="108"/>
      <c r="HL18" s="108"/>
      <c r="HM18" s="108"/>
      <c r="HN18" s="108"/>
      <c r="HO18" s="6" t="s">
        <v>896</v>
      </c>
      <c r="HP18" s="6" t="s">
        <v>897</v>
      </c>
      <c r="HQ18" s="6" t="s">
        <v>755</v>
      </c>
      <c r="HR18" s="6" t="s">
        <v>898</v>
      </c>
      <c r="HS18" s="6" t="s">
        <v>899</v>
      </c>
      <c r="HT18" s="6"/>
      <c r="HU18" s="6" t="s">
        <v>900</v>
      </c>
      <c r="HV18" s="6" t="s">
        <v>901</v>
      </c>
      <c r="HW18" s="137" t="s">
        <v>902</v>
      </c>
      <c r="HX18" s="138" t="s">
        <v>903</v>
      </c>
      <c r="HY18" s="136" t="s">
        <v>775</v>
      </c>
      <c r="HZ18" s="107">
        <v>1</v>
      </c>
      <c r="IA18" s="6">
        <v>0</v>
      </c>
      <c r="IB18" s="6">
        <v>1</v>
      </c>
      <c r="IC18" s="6"/>
      <c r="ID18" s="6">
        <v>0</v>
      </c>
      <c r="IE18" s="6">
        <v>0</v>
      </c>
      <c r="IF18" s="108">
        <v>0</v>
      </c>
      <c r="IG18" s="108"/>
      <c r="IH18" s="108"/>
    </row>
    <row r="19" spans="1:258" ht="45" customHeight="1">
      <c r="A19" s="5">
        <f t="shared" si="0"/>
        <v>16</v>
      </c>
      <c r="B19" s="5"/>
      <c r="C19" s="13" t="s">
        <v>35</v>
      </c>
      <c r="D19" s="113">
        <f t="shared" si="1"/>
        <v>16</v>
      </c>
      <c r="E19" s="6" t="s">
        <v>81</v>
      </c>
      <c r="F19" s="19" t="s">
        <v>80</v>
      </c>
      <c r="G19" s="6">
        <v>2015</v>
      </c>
      <c r="H19" s="6" t="s">
        <v>738</v>
      </c>
      <c r="I19" s="6"/>
      <c r="J19" s="7" t="s">
        <v>79</v>
      </c>
      <c r="K19" s="6"/>
      <c r="L19" s="6">
        <v>1</v>
      </c>
      <c r="M19" s="6"/>
      <c r="O19" s="6"/>
      <c r="Q19" s="6"/>
      <c r="R19" s="6"/>
      <c r="S19" s="6"/>
      <c r="T19" s="6"/>
      <c r="U19" s="6"/>
      <c r="V19" s="6"/>
      <c r="W19" s="6"/>
      <c r="X19" s="6"/>
      <c r="Y19" s="6"/>
      <c r="Z19" s="6"/>
      <c r="AB19" s="6"/>
      <c r="AC19" s="6"/>
      <c r="AD19" s="6">
        <v>1</v>
      </c>
      <c r="AE19" s="6"/>
      <c r="AF19" s="6"/>
      <c r="AG19" s="6"/>
      <c r="AH19" s="6"/>
      <c r="AI19" s="6"/>
      <c r="AK19" s="6"/>
      <c r="AL19" s="6"/>
      <c r="AM19" s="6"/>
      <c r="AN19" s="6"/>
      <c r="AO19" s="6"/>
      <c r="AP19" s="6"/>
      <c r="AQ19" s="6"/>
      <c r="AS19" s="6"/>
      <c r="AT19" s="6"/>
      <c r="AW19" s="6"/>
      <c r="AY19" s="6"/>
      <c r="AZ19" s="6"/>
      <c r="BA19" s="6"/>
      <c r="BB19" s="6"/>
      <c r="BC19" s="6"/>
      <c r="BD19" s="6"/>
      <c r="BE19" s="6"/>
      <c r="BF19" s="6"/>
      <c r="BG19" s="6"/>
      <c r="BH19" s="6"/>
      <c r="BI19" s="6"/>
      <c r="BJ19" s="6"/>
      <c r="BK19" s="6"/>
      <c r="BL19" s="6"/>
      <c r="BM19" s="6"/>
      <c r="BN19" s="6"/>
      <c r="BO19" s="6" t="s">
        <v>906</v>
      </c>
      <c r="BP19" s="6"/>
      <c r="BQ19" s="6"/>
      <c r="BR19" s="6"/>
      <c r="BS19" s="6">
        <v>1</v>
      </c>
      <c r="BT19" s="6"/>
      <c r="BU19" s="6"/>
      <c r="BV19" s="6"/>
      <c r="BW19" s="6"/>
      <c r="BX19" s="6"/>
      <c r="BY19" s="6">
        <v>0</v>
      </c>
      <c r="BZ19" s="6">
        <v>1</v>
      </c>
      <c r="CA19" s="6"/>
      <c r="CB19" s="6"/>
      <c r="CC19" s="6"/>
      <c r="CD19" s="6"/>
      <c r="CE19" s="6"/>
      <c r="CF19" s="6"/>
      <c r="CG19" s="6"/>
      <c r="CH19" s="6"/>
      <c r="CI19" s="6"/>
      <c r="CJ19" s="6"/>
      <c r="CK19" s="6"/>
      <c r="CL19" s="6"/>
      <c r="CM19" s="6"/>
      <c r="CN19" s="6">
        <v>1</v>
      </c>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v>1</v>
      </c>
      <c r="EC19" s="6"/>
      <c r="ED19" s="6"/>
      <c r="EE19" s="6">
        <v>1</v>
      </c>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v>1</v>
      </c>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c r="GT19" s="6"/>
      <c r="GU19" s="6"/>
      <c r="GV19" s="6"/>
      <c r="GW19" s="6"/>
      <c r="GX19" s="6"/>
      <c r="GY19" s="6"/>
      <c r="GZ19" s="6"/>
      <c r="HA19" s="6"/>
      <c r="HB19" s="6">
        <v>0</v>
      </c>
      <c r="HC19" s="108">
        <v>0</v>
      </c>
      <c r="HD19" s="108"/>
      <c r="HE19" s="108"/>
      <c r="HF19" s="108"/>
      <c r="HG19" s="108"/>
      <c r="HH19" s="108"/>
      <c r="HI19" s="108"/>
      <c r="HJ19" s="108"/>
      <c r="HK19" s="108"/>
      <c r="HL19" s="108"/>
      <c r="HM19" s="108"/>
      <c r="HN19" s="108"/>
      <c r="HO19" s="6" t="s">
        <v>907</v>
      </c>
      <c r="HP19" s="6" t="s">
        <v>908</v>
      </c>
      <c r="HQ19" s="6" t="s">
        <v>909</v>
      </c>
      <c r="HR19" s="6" t="s">
        <v>910</v>
      </c>
      <c r="HS19" s="6" t="s">
        <v>911</v>
      </c>
      <c r="HT19" s="6" t="s">
        <v>912</v>
      </c>
      <c r="HU19" s="6" t="s">
        <v>913</v>
      </c>
      <c r="HV19" s="6" t="s">
        <v>914</v>
      </c>
      <c r="HW19" s="6" t="s">
        <v>915</v>
      </c>
      <c r="HX19" s="6" t="s">
        <v>916</v>
      </c>
      <c r="HY19" s="136" t="s">
        <v>775</v>
      </c>
      <c r="HZ19" s="107">
        <v>0</v>
      </c>
      <c r="IA19" s="6">
        <v>0</v>
      </c>
      <c r="IB19" s="6">
        <v>1</v>
      </c>
      <c r="IC19" s="6"/>
      <c r="ID19" s="6">
        <v>0</v>
      </c>
      <c r="IE19" s="6">
        <v>0</v>
      </c>
      <c r="IF19" s="108">
        <v>0</v>
      </c>
      <c r="IG19" s="108"/>
      <c r="IH19" s="108"/>
    </row>
    <row r="20" spans="1:258" ht="45" customHeight="1">
      <c r="A20" s="5">
        <f t="shared" si="0"/>
        <v>17</v>
      </c>
      <c r="B20" s="5"/>
      <c r="C20" s="13" t="s">
        <v>35</v>
      </c>
      <c r="D20" s="113">
        <f t="shared" si="1"/>
        <v>17</v>
      </c>
      <c r="E20" s="6" t="s">
        <v>84</v>
      </c>
      <c r="F20" s="6" t="s">
        <v>83</v>
      </c>
      <c r="G20" s="6">
        <v>2016</v>
      </c>
      <c r="H20" s="6" t="s">
        <v>738</v>
      </c>
      <c r="I20" s="6"/>
      <c r="J20" s="7" t="s">
        <v>82</v>
      </c>
      <c r="K20" s="6"/>
      <c r="L20" s="6">
        <v>1</v>
      </c>
      <c r="M20" s="6"/>
      <c r="O20" s="6"/>
      <c r="Q20" s="6"/>
      <c r="R20" s="6"/>
      <c r="S20" s="6"/>
      <c r="T20" s="6"/>
      <c r="U20" s="6"/>
      <c r="V20" s="6"/>
      <c r="W20" s="6"/>
      <c r="X20" s="6"/>
      <c r="Y20" s="6"/>
      <c r="Z20" s="6"/>
      <c r="AB20" s="6"/>
      <c r="AC20" s="6"/>
      <c r="AD20" s="6">
        <v>1</v>
      </c>
      <c r="AE20" s="6"/>
      <c r="AF20" s="6"/>
      <c r="AG20" s="6"/>
      <c r="AH20" s="6"/>
      <c r="AI20" s="6"/>
      <c r="AK20" s="6"/>
      <c r="AL20" s="6"/>
      <c r="AM20" s="6"/>
      <c r="AN20" s="6"/>
      <c r="AO20" s="6"/>
      <c r="AP20" s="6"/>
      <c r="AQ20" s="6"/>
      <c r="AS20" s="6"/>
      <c r="AT20" s="6"/>
      <c r="AW20" s="6"/>
      <c r="AY20" s="6"/>
      <c r="AZ20" s="6"/>
      <c r="BA20" s="6"/>
      <c r="BB20" s="6"/>
      <c r="BC20" s="6"/>
      <c r="BD20" s="6"/>
      <c r="BE20" s="6"/>
      <c r="BF20" s="6"/>
      <c r="BG20" s="6"/>
      <c r="BH20" s="6"/>
      <c r="BI20" s="6"/>
      <c r="BJ20" s="6"/>
      <c r="BK20" s="6"/>
      <c r="BL20" s="6"/>
      <c r="BM20" s="6"/>
      <c r="BN20" s="6"/>
      <c r="BO20" s="6" t="s">
        <v>918</v>
      </c>
      <c r="BP20" s="6"/>
      <c r="BQ20" s="6"/>
      <c r="BR20" s="6"/>
      <c r="BS20" s="6">
        <v>1</v>
      </c>
      <c r="BT20" s="6"/>
      <c r="BU20" s="6"/>
      <c r="BV20" s="6"/>
      <c r="BW20" s="6"/>
      <c r="BX20" s="6"/>
      <c r="BY20" s="6">
        <v>0</v>
      </c>
      <c r="BZ20" s="6">
        <v>1</v>
      </c>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v>1</v>
      </c>
      <c r="DF20" s="6"/>
      <c r="DG20" s="6"/>
      <c r="DH20" s="6"/>
      <c r="DI20" s="6"/>
      <c r="DJ20" s="6"/>
      <c r="DK20" s="6"/>
      <c r="DL20" s="6"/>
      <c r="DM20" s="6"/>
      <c r="DN20" s="6"/>
      <c r="DO20" s="6"/>
      <c r="DP20" s="6"/>
      <c r="DQ20" s="6"/>
      <c r="DR20" s="6"/>
      <c r="DS20" s="6"/>
      <c r="DT20" s="6"/>
      <c r="DU20" s="6"/>
      <c r="DV20" s="6"/>
      <c r="DW20" s="6"/>
      <c r="DX20" s="6"/>
      <c r="DY20" s="6"/>
      <c r="DZ20" s="6"/>
      <c r="EA20" s="6"/>
      <c r="EB20" s="6">
        <v>1</v>
      </c>
      <c r="EC20" s="6"/>
      <c r="ED20" s="6"/>
      <c r="EE20" s="6">
        <v>1</v>
      </c>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v>1</v>
      </c>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v>0</v>
      </c>
      <c r="HC20" s="108">
        <v>0</v>
      </c>
      <c r="HD20" s="108"/>
      <c r="HE20" s="108"/>
      <c r="HF20" s="108"/>
      <c r="HG20" s="108"/>
      <c r="HH20" s="108"/>
      <c r="HI20" s="108"/>
      <c r="HJ20" s="108"/>
      <c r="HK20" s="108"/>
      <c r="HL20" s="108"/>
      <c r="HM20" s="108"/>
      <c r="HN20" s="108"/>
      <c r="HO20" s="6" t="s">
        <v>919</v>
      </c>
      <c r="HP20" s="6" t="s">
        <v>920</v>
      </c>
      <c r="HQ20" s="6" t="s">
        <v>909</v>
      </c>
      <c r="HR20" s="6" t="s">
        <v>921</v>
      </c>
      <c r="HS20" s="6" t="s">
        <v>922</v>
      </c>
      <c r="HT20" s="6" t="s">
        <v>923</v>
      </c>
      <c r="HU20" s="6" t="s">
        <v>924</v>
      </c>
      <c r="HV20" s="6" t="s">
        <v>925</v>
      </c>
      <c r="HW20" s="6" t="s">
        <v>926</v>
      </c>
      <c r="HX20" s="6" t="s">
        <v>927</v>
      </c>
      <c r="HY20" s="133" t="s">
        <v>775</v>
      </c>
      <c r="HZ20" s="6">
        <v>0</v>
      </c>
      <c r="IA20" s="6">
        <v>0</v>
      </c>
      <c r="IB20" s="6">
        <v>1</v>
      </c>
      <c r="IC20" s="6"/>
      <c r="ID20" s="6">
        <v>0</v>
      </c>
      <c r="IE20" s="6">
        <v>0</v>
      </c>
      <c r="IF20" s="108">
        <v>0</v>
      </c>
      <c r="IG20" s="108"/>
      <c r="IH20" s="108"/>
    </row>
    <row r="21" spans="1:258" ht="45" customHeight="1">
      <c r="A21" s="5">
        <f t="shared" si="0"/>
        <v>18</v>
      </c>
      <c r="B21" s="5"/>
      <c r="C21" s="13" t="s">
        <v>35</v>
      </c>
      <c r="D21" s="113">
        <f t="shared" si="1"/>
        <v>18</v>
      </c>
      <c r="E21" s="6" t="s">
        <v>67</v>
      </c>
      <c r="F21" s="6" t="s">
        <v>86</v>
      </c>
      <c r="G21" s="6">
        <v>2016</v>
      </c>
      <c r="H21" s="6" t="s">
        <v>738</v>
      </c>
      <c r="I21" s="7"/>
      <c r="J21" s="7" t="s">
        <v>85</v>
      </c>
      <c r="K21" s="105">
        <v>1</v>
      </c>
      <c r="L21" s="105">
        <v>1</v>
      </c>
      <c r="M21" s="105">
        <v>1</v>
      </c>
      <c r="O21" s="6"/>
      <c r="Q21" s="6"/>
      <c r="R21" s="6">
        <v>1</v>
      </c>
      <c r="S21" s="6"/>
      <c r="T21" s="6"/>
      <c r="U21" s="6"/>
      <c r="V21" s="19"/>
      <c r="W21" s="6"/>
      <c r="X21" s="6"/>
      <c r="Y21" s="6"/>
      <c r="Z21" s="6"/>
      <c r="AB21" s="6"/>
      <c r="AC21" s="6"/>
      <c r="AD21" s="6"/>
      <c r="AE21" s="6"/>
      <c r="AF21" s="6"/>
      <c r="AG21" s="6">
        <v>1</v>
      </c>
      <c r="AH21" s="6"/>
      <c r="AI21" s="6"/>
      <c r="AK21" s="6"/>
      <c r="AL21" s="6"/>
      <c r="AM21" s="6"/>
      <c r="AN21" s="6"/>
      <c r="AO21" s="6"/>
      <c r="AP21" s="6"/>
      <c r="AQ21" s="6"/>
      <c r="AS21" s="6"/>
      <c r="AT21" s="6"/>
      <c r="AW21" s="6"/>
      <c r="AY21" s="6"/>
      <c r="AZ21" s="6"/>
      <c r="BA21" s="19"/>
      <c r="BB21" s="19"/>
      <c r="BC21" s="6"/>
      <c r="BD21" s="6"/>
      <c r="BE21" s="19"/>
      <c r="BF21" s="6"/>
      <c r="BG21" s="6">
        <v>1</v>
      </c>
      <c r="BH21" s="6"/>
      <c r="BI21" s="6"/>
      <c r="BJ21" s="19"/>
      <c r="BK21" s="19"/>
      <c r="BL21" s="6"/>
      <c r="BM21" s="19"/>
      <c r="BN21" s="19"/>
      <c r="BO21" s="6" t="s">
        <v>929</v>
      </c>
      <c r="BP21" s="6"/>
      <c r="BQ21" s="6"/>
      <c r="BR21" s="6"/>
      <c r="BS21" s="6">
        <v>1</v>
      </c>
      <c r="BT21" s="6"/>
      <c r="BU21" s="6"/>
      <c r="BV21" s="6"/>
      <c r="BW21" s="6"/>
      <c r="BX21" s="6"/>
      <c r="BY21" s="6">
        <v>0</v>
      </c>
      <c r="BZ21" s="6">
        <v>1</v>
      </c>
      <c r="CA21" s="6"/>
      <c r="CB21" s="6"/>
      <c r="CC21" s="6">
        <v>1</v>
      </c>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c r="DD21" s="6">
        <v>1</v>
      </c>
      <c r="DE21" s="6">
        <v>1</v>
      </c>
      <c r="DF21" s="6"/>
      <c r="DG21" s="6"/>
      <c r="DH21" s="6"/>
      <c r="DI21" s="6"/>
      <c r="DJ21" s="6"/>
      <c r="DK21" s="6"/>
      <c r="DL21" s="6"/>
      <c r="DM21" s="6"/>
      <c r="DN21" s="6"/>
      <c r="DO21" s="6"/>
      <c r="DP21" s="6"/>
      <c r="DQ21" s="6"/>
      <c r="DR21" s="6"/>
      <c r="DS21" s="6"/>
      <c r="DT21" s="6"/>
      <c r="DU21" s="6"/>
      <c r="DV21" s="6"/>
      <c r="DW21" s="6"/>
      <c r="DX21" s="6"/>
      <c r="DY21" s="6"/>
      <c r="DZ21" s="6"/>
      <c r="EA21" s="6"/>
      <c r="EB21" s="6">
        <v>1</v>
      </c>
      <c r="EC21" s="6"/>
      <c r="ED21" s="6"/>
      <c r="EE21" s="6">
        <v>1</v>
      </c>
      <c r="EF21" s="6"/>
      <c r="EG21" s="6"/>
      <c r="EH21" s="6"/>
      <c r="EI21" s="6"/>
      <c r="EJ21" s="6"/>
      <c r="EK21" s="6"/>
      <c r="EL21" s="6"/>
      <c r="EM21" s="6"/>
      <c r="EN21" s="6"/>
      <c r="EO21" s="6"/>
      <c r="EP21" s="6"/>
      <c r="EQ21" s="6"/>
      <c r="ER21" s="6"/>
      <c r="ES21" s="6"/>
      <c r="ET21" s="6"/>
      <c r="EU21" s="6"/>
      <c r="EV21" s="6"/>
      <c r="EW21" s="6"/>
      <c r="EX21" s="6"/>
      <c r="EY21" s="6"/>
      <c r="EZ21" s="6"/>
      <c r="FA21" s="6"/>
      <c r="FB21" s="6"/>
      <c r="FC21" s="6"/>
      <c r="FD21" s="6"/>
      <c r="FE21" s="6"/>
      <c r="FF21" s="6"/>
      <c r="FG21" s="6"/>
      <c r="FH21" s="6"/>
      <c r="FI21" s="6"/>
      <c r="FJ21" s="6"/>
      <c r="FK21" s="6"/>
      <c r="FL21" s="6"/>
      <c r="FM21" s="6"/>
      <c r="FN21" s="6"/>
      <c r="FO21" s="6"/>
      <c r="FP21" s="6"/>
      <c r="FQ21" s="6"/>
      <c r="FR21" s="6">
        <v>1</v>
      </c>
      <c r="FS21" s="6"/>
      <c r="FT21" s="6"/>
      <c r="FU21" s="6"/>
      <c r="FV21" s="6"/>
      <c r="FW21" s="6"/>
      <c r="FX21" s="6"/>
      <c r="FY21" s="6"/>
      <c r="FZ21" s="6"/>
      <c r="GA21" s="6"/>
      <c r="GB21" s="6"/>
      <c r="GC21" s="6"/>
      <c r="GD21" s="6"/>
      <c r="GE21" s="6"/>
      <c r="GF21" s="6"/>
      <c r="GG21" s="6"/>
      <c r="GH21" s="6"/>
      <c r="GI21" s="6"/>
      <c r="GJ21" s="6"/>
      <c r="GK21" s="6"/>
      <c r="GL21" s="6"/>
      <c r="GM21" s="6"/>
      <c r="GN21" s="6"/>
      <c r="GO21" s="6"/>
      <c r="GP21" s="6"/>
      <c r="GQ21" s="6"/>
      <c r="GR21" s="6"/>
      <c r="GS21" s="6"/>
      <c r="GT21" s="6"/>
      <c r="GU21" s="6"/>
      <c r="GV21" s="6"/>
      <c r="GW21" s="6"/>
      <c r="GX21" s="6"/>
      <c r="GY21" s="6"/>
      <c r="GZ21" s="6"/>
      <c r="HA21" s="6"/>
      <c r="HB21" s="6">
        <v>0</v>
      </c>
      <c r="HC21" s="108">
        <v>0</v>
      </c>
      <c r="HD21" s="108"/>
      <c r="HE21" s="108"/>
      <c r="HF21" s="108"/>
      <c r="HG21" s="108"/>
      <c r="HH21" s="108"/>
      <c r="HI21" s="108"/>
      <c r="HJ21" s="108"/>
      <c r="HK21" s="108"/>
      <c r="HL21" s="108"/>
      <c r="HM21" s="108"/>
      <c r="HN21" s="108"/>
      <c r="HO21" s="6" t="s">
        <v>930</v>
      </c>
      <c r="HP21" s="6" t="s">
        <v>931</v>
      </c>
      <c r="HQ21" s="107" t="s">
        <v>909</v>
      </c>
      <c r="HR21" s="7" t="s">
        <v>932</v>
      </c>
      <c r="HS21" s="19" t="s">
        <v>933</v>
      </c>
      <c r="HT21" s="6" t="s">
        <v>934</v>
      </c>
      <c r="HU21" s="18" t="s">
        <v>935</v>
      </c>
      <c r="HV21" s="6" t="s">
        <v>936</v>
      </c>
      <c r="HW21" s="6" t="s">
        <v>937</v>
      </c>
      <c r="HX21" s="6" t="s">
        <v>938</v>
      </c>
      <c r="HY21" s="133" t="s">
        <v>775</v>
      </c>
      <c r="HZ21" s="6">
        <v>0</v>
      </c>
      <c r="IA21" s="107">
        <v>1</v>
      </c>
      <c r="IB21" s="6">
        <v>1</v>
      </c>
      <c r="IC21" s="6"/>
      <c r="ID21" s="6">
        <v>0</v>
      </c>
      <c r="IE21" s="6">
        <v>0</v>
      </c>
      <c r="IF21" s="108">
        <v>0</v>
      </c>
      <c r="IG21" s="108"/>
      <c r="IH21" s="108"/>
    </row>
    <row r="22" spans="1:258" ht="45" customHeight="1">
      <c r="A22" s="5">
        <f t="shared" si="0"/>
        <v>19</v>
      </c>
      <c r="B22" s="5"/>
      <c r="C22" s="13" t="s">
        <v>35</v>
      </c>
      <c r="D22" s="113">
        <f t="shared" si="1"/>
        <v>19</v>
      </c>
      <c r="E22" s="6" t="s">
        <v>89</v>
      </c>
      <c r="F22" s="6" t="s">
        <v>88</v>
      </c>
      <c r="G22" s="6">
        <v>2012</v>
      </c>
      <c r="H22" s="139" t="s">
        <v>738</v>
      </c>
      <c r="I22" s="140"/>
      <c r="J22" s="7" t="s">
        <v>87</v>
      </c>
      <c r="K22" s="6"/>
      <c r="L22" s="6">
        <v>1</v>
      </c>
      <c r="M22" s="6"/>
      <c r="O22" s="6"/>
      <c r="Q22" s="6"/>
      <c r="R22" s="6"/>
      <c r="S22" s="6"/>
      <c r="T22" s="6"/>
      <c r="U22" s="6"/>
      <c r="V22" s="6"/>
      <c r="W22" s="6"/>
      <c r="X22" s="6"/>
      <c r="Y22" s="6"/>
      <c r="Z22" s="6"/>
      <c r="AB22" s="6"/>
      <c r="AC22" s="6"/>
      <c r="AD22" s="6">
        <v>1</v>
      </c>
      <c r="AE22" s="6"/>
      <c r="AF22" s="6"/>
      <c r="AG22" s="6"/>
      <c r="AH22" s="6"/>
      <c r="AI22" s="6"/>
      <c r="AK22" s="6"/>
      <c r="AL22" s="6"/>
      <c r="AM22" s="6"/>
      <c r="AN22" s="6"/>
      <c r="AO22" s="6"/>
      <c r="AP22" s="6"/>
      <c r="AQ22" s="6"/>
      <c r="AS22" s="6"/>
      <c r="AT22" s="6"/>
      <c r="AW22" s="6"/>
      <c r="AY22" s="6"/>
      <c r="AZ22" s="6"/>
      <c r="BA22" s="6"/>
      <c r="BB22" s="6"/>
      <c r="BC22" s="6"/>
      <c r="BD22" s="6"/>
      <c r="BE22" s="6"/>
      <c r="BF22" s="6"/>
      <c r="BG22" s="6"/>
      <c r="BH22" s="6"/>
      <c r="BI22" s="6"/>
      <c r="BJ22" s="6"/>
      <c r="BK22" s="6"/>
      <c r="BL22" s="6"/>
      <c r="BM22" s="6"/>
      <c r="BN22" s="6"/>
      <c r="BO22" s="6" t="s">
        <v>940</v>
      </c>
      <c r="BP22" s="6"/>
      <c r="BQ22" s="6"/>
      <c r="BR22" s="6"/>
      <c r="BS22" s="6">
        <v>1</v>
      </c>
      <c r="BT22" s="6"/>
      <c r="BU22" s="6"/>
      <c r="BV22" s="6"/>
      <c r="BW22" s="6"/>
      <c r="BX22" s="6"/>
      <c r="BY22" s="6">
        <v>0</v>
      </c>
      <c r="BZ22" s="126">
        <v>1</v>
      </c>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c r="DD22" s="6"/>
      <c r="DE22" s="6">
        <v>1</v>
      </c>
      <c r="DF22" s="6"/>
      <c r="DG22" s="6"/>
      <c r="DH22" s="6"/>
      <c r="DI22" s="6"/>
      <c r="DJ22" s="6"/>
      <c r="DK22" s="6"/>
      <c r="DL22" s="6"/>
      <c r="DM22" s="6"/>
      <c r="DN22" s="6"/>
      <c r="DO22" s="6"/>
      <c r="DP22" s="6"/>
      <c r="DQ22" s="6"/>
      <c r="DR22" s="6"/>
      <c r="DS22" s="6"/>
      <c r="DT22" s="6"/>
      <c r="DU22" s="6"/>
      <c r="DV22" s="6"/>
      <c r="DW22" s="6"/>
      <c r="DX22" s="6"/>
      <c r="DY22" s="6"/>
      <c r="DZ22" s="6"/>
      <c r="EA22" s="6"/>
      <c r="EB22" s="6">
        <v>1</v>
      </c>
      <c r="EC22" s="126"/>
      <c r="ED22" s="126"/>
      <c r="EE22" s="126">
        <v>1</v>
      </c>
      <c r="EF22" s="126"/>
      <c r="EG22" s="126"/>
      <c r="EH22" s="126"/>
      <c r="EI22" s="126"/>
      <c r="EJ22" s="126"/>
      <c r="EK22" s="126"/>
      <c r="EL22" s="126"/>
      <c r="EM22" s="126"/>
      <c r="EN22" s="126"/>
      <c r="EO22" s="126"/>
      <c r="EP22" s="126"/>
      <c r="EQ22" s="126"/>
      <c r="ER22" s="126"/>
      <c r="ES22" s="126"/>
      <c r="ET22" s="126"/>
      <c r="EU22" s="126"/>
      <c r="EV22" s="126"/>
      <c r="EW22" s="126"/>
      <c r="EX22" s="126"/>
      <c r="EY22" s="126"/>
      <c r="EZ22" s="126"/>
      <c r="FA22" s="126"/>
      <c r="FB22" s="126"/>
      <c r="FC22" s="126"/>
      <c r="FD22" s="126"/>
      <c r="FE22" s="126"/>
      <c r="FF22" s="126"/>
      <c r="FG22" s="126"/>
      <c r="FH22" s="126"/>
      <c r="FI22" s="126"/>
      <c r="FJ22" s="126"/>
      <c r="FK22" s="126"/>
      <c r="FL22" s="126"/>
      <c r="FM22" s="126"/>
      <c r="FN22" s="126"/>
      <c r="FO22" s="126"/>
      <c r="FP22" s="126"/>
      <c r="FQ22" s="6"/>
      <c r="FR22" s="6"/>
      <c r="FS22" s="6"/>
      <c r="FT22" s="6"/>
      <c r="FU22" s="6"/>
      <c r="FV22" s="6"/>
      <c r="FW22" s="6"/>
      <c r="FX22" s="6"/>
      <c r="FY22" s="6"/>
      <c r="FZ22" s="6"/>
      <c r="GA22" s="6"/>
      <c r="GB22" s="6"/>
      <c r="GC22" s="6"/>
      <c r="GD22" s="6"/>
      <c r="GE22" s="6"/>
      <c r="GF22" s="6">
        <v>1</v>
      </c>
      <c r="GG22" s="6"/>
      <c r="GH22" s="6"/>
      <c r="GI22" s="6"/>
      <c r="GJ22" s="6"/>
      <c r="GK22" s="6"/>
      <c r="GL22" s="6"/>
      <c r="GM22" s="6"/>
      <c r="GN22" s="6"/>
      <c r="GO22" s="6"/>
      <c r="GP22" s="6"/>
      <c r="GQ22" s="6"/>
      <c r="GR22" s="6"/>
      <c r="GS22" s="6"/>
      <c r="GT22" s="6"/>
      <c r="GU22" s="6"/>
      <c r="GV22" s="6"/>
      <c r="GW22" s="6"/>
      <c r="GX22" s="6"/>
      <c r="GY22" s="6"/>
      <c r="GZ22" s="6"/>
      <c r="HA22" s="6"/>
      <c r="HB22" s="6">
        <v>0</v>
      </c>
      <c r="HC22" s="108">
        <v>0</v>
      </c>
      <c r="HD22" s="108"/>
      <c r="HE22" s="108"/>
      <c r="HF22" s="108"/>
      <c r="HG22" s="108"/>
      <c r="HH22" s="108"/>
      <c r="HI22" s="108"/>
      <c r="HJ22" s="108"/>
      <c r="HK22" s="108"/>
      <c r="HL22" s="108"/>
      <c r="HM22" s="108"/>
      <c r="HN22" s="108"/>
      <c r="HO22" s="6" t="s">
        <v>941</v>
      </c>
      <c r="HP22" s="6" t="s">
        <v>942</v>
      </c>
      <c r="HQ22" s="19" t="s">
        <v>909</v>
      </c>
      <c r="HR22" s="6" t="s">
        <v>943</v>
      </c>
      <c r="HS22" s="6" t="s">
        <v>944</v>
      </c>
      <c r="HT22" s="6"/>
      <c r="HU22" s="6" t="s">
        <v>945</v>
      </c>
      <c r="HV22" s="6" t="s">
        <v>946</v>
      </c>
      <c r="HW22" s="6" t="s">
        <v>947</v>
      </c>
      <c r="HX22" s="6" t="s">
        <v>948</v>
      </c>
      <c r="HY22" s="133" t="s">
        <v>775</v>
      </c>
      <c r="HZ22" s="6">
        <v>0</v>
      </c>
      <c r="IA22" s="6">
        <v>0</v>
      </c>
      <c r="IB22" s="6">
        <v>1</v>
      </c>
      <c r="IC22" s="6"/>
      <c r="ID22" s="6">
        <v>0</v>
      </c>
      <c r="IE22" s="6">
        <v>0</v>
      </c>
      <c r="IF22" s="108">
        <v>0</v>
      </c>
      <c r="IG22" s="108"/>
      <c r="IH22" s="108"/>
    </row>
    <row r="23" spans="1:258" ht="45" customHeight="1">
      <c r="A23" s="5">
        <f t="shared" si="0"/>
        <v>20</v>
      </c>
      <c r="B23" s="5"/>
      <c r="C23" s="13" t="s">
        <v>35</v>
      </c>
      <c r="D23" s="113">
        <f t="shared" si="1"/>
        <v>20</v>
      </c>
      <c r="E23" s="6" t="s">
        <v>92</v>
      </c>
      <c r="F23" s="6" t="s">
        <v>91</v>
      </c>
      <c r="G23" s="6">
        <v>2009</v>
      </c>
      <c r="H23" s="6" t="s">
        <v>738</v>
      </c>
      <c r="I23" s="6"/>
      <c r="J23" s="7" t="s">
        <v>90</v>
      </c>
      <c r="K23" s="6"/>
      <c r="L23" s="6">
        <v>1</v>
      </c>
      <c r="M23" s="6"/>
      <c r="O23" s="6"/>
      <c r="Q23" s="6"/>
      <c r="R23" s="6"/>
      <c r="S23" s="6"/>
      <c r="T23" s="6"/>
      <c r="U23" s="6"/>
      <c r="V23" s="6"/>
      <c r="W23" s="6"/>
      <c r="X23" s="6"/>
      <c r="Y23" s="6"/>
      <c r="Z23" s="6"/>
      <c r="AB23" s="6"/>
      <c r="AC23" s="6"/>
      <c r="AD23" s="6"/>
      <c r="AE23" s="6"/>
      <c r="AF23" s="6"/>
      <c r="AG23" s="6"/>
      <c r="AH23" s="6"/>
      <c r="AI23" s="6"/>
      <c r="AK23" s="6"/>
      <c r="AL23" s="6"/>
      <c r="AM23" s="6"/>
      <c r="AN23" s="6"/>
      <c r="AO23" s="6"/>
      <c r="AP23" s="6"/>
      <c r="AQ23" s="6"/>
      <c r="AS23" s="6"/>
      <c r="AT23" s="6"/>
      <c r="AW23" s="6">
        <v>1</v>
      </c>
      <c r="AY23" s="6"/>
      <c r="AZ23" s="6"/>
      <c r="BA23" s="6"/>
      <c r="BB23" s="6"/>
      <c r="BC23" s="6"/>
      <c r="BD23" s="6"/>
      <c r="BE23" s="6"/>
      <c r="BF23" s="6"/>
      <c r="BG23" s="6"/>
      <c r="BH23" s="6"/>
      <c r="BI23" s="6"/>
      <c r="BJ23" s="6"/>
      <c r="BK23" s="6"/>
      <c r="BL23" s="6"/>
      <c r="BM23" s="6"/>
      <c r="BN23" s="6"/>
      <c r="BO23" s="141" t="s">
        <v>950</v>
      </c>
      <c r="BP23" s="6"/>
      <c r="BQ23" s="6">
        <v>1</v>
      </c>
      <c r="BR23" s="6"/>
      <c r="BS23" s="6"/>
      <c r="BT23" s="6"/>
      <c r="BU23" s="6"/>
      <c r="BV23" s="6"/>
      <c r="BW23" s="6"/>
      <c r="BX23" s="458"/>
      <c r="BY23" s="129">
        <v>0</v>
      </c>
      <c r="BZ23" s="6">
        <v>1</v>
      </c>
      <c r="CA23" s="5"/>
      <c r="CB23" s="5"/>
      <c r="CC23" s="5"/>
      <c r="CD23" s="5"/>
      <c r="CE23" s="5"/>
      <c r="CF23" s="5"/>
      <c r="CG23" s="5"/>
      <c r="CH23" s="5"/>
      <c r="CI23" s="5"/>
      <c r="CJ23" s="5"/>
      <c r="CK23" s="5"/>
      <c r="CL23" s="5"/>
      <c r="CM23" s="5"/>
      <c r="CN23" s="6"/>
      <c r="CO23" s="6"/>
      <c r="CP23" s="6"/>
      <c r="CQ23" s="6"/>
      <c r="CR23" s="6"/>
      <c r="CS23" s="6"/>
      <c r="CT23" s="6"/>
      <c r="CU23" s="6"/>
      <c r="CV23" s="6"/>
      <c r="CW23" s="6"/>
      <c r="CX23" s="6"/>
      <c r="CY23" s="6"/>
      <c r="CZ23" s="6"/>
      <c r="DA23" s="6"/>
      <c r="DB23" s="6"/>
      <c r="DC23" s="6"/>
      <c r="DD23" s="6"/>
      <c r="DE23" s="6">
        <v>1</v>
      </c>
      <c r="DF23" s="5"/>
      <c r="DG23" s="6"/>
      <c r="DH23" s="6"/>
      <c r="DI23" s="6"/>
      <c r="DJ23" s="6"/>
      <c r="DK23" s="6"/>
      <c r="DL23" s="6"/>
      <c r="DM23" s="6"/>
      <c r="DN23" s="6"/>
      <c r="DO23" s="6"/>
      <c r="DP23" s="6"/>
      <c r="DQ23" s="6"/>
      <c r="DR23" s="6"/>
      <c r="DS23" s="6"/>
      <c r="DT23" s="6"/>
      <c r="DU23" s="6"/>
      <c r="DV23" s="6"/>
      <c r="DW23" s="6"/>
      <c r="DX23" s="6"/>
      <c r="DY23" s="6"/>
      <c r="DZ23" s="6"/>
      <c r="EA23" s="6"/>
      <c r="EB23" s="5">
        <v>1</v>
      </c>
      <c r="EC23" s="6"/>
      <c r="ED23" s="6"/>
      <c r="EE23" s="6"/>
      <c r="EF23" s="6"/>
      <c r="EG23" s="6"/>
      <c r="EH23" s="6"/>
      <c r="EI23" s="6"/>
      <c r="EJ23" s="6"/>
      <c r="EK23" s="6"/>
      <c r="EL23" s="6">
        <v>1</v>
      </c>
      <c r="EM23" s="6"/>
      <c r="EN23" s="6"/>
      <c r="EO23" s="6"/>
      <c r="EP23" s="6"/>
      <c r="EQ23" s="6">
        <v>1</v>
      </c>
      <c r="ER23" s="6">
        <v>1</v>
      </c>
      <c r="ES23" s="6"/>
      <c r="ET23" s="6"/>
      <c r="EU23" s="6"/>
      <c r="EV23" s="6"/>
      <c r="EW23" s="6"/>
      <c r="EX23" s="6"/>
      <c r="EY23" s="6"/>
      <c r="EZ23" s="6"/>
      <c r="FA23" s="6"/>
      <c r="FB23" s="6"/>
      <c r="FC23" s="6"/>
      <c r="FD23" s="6"/>
      <c r="FE23" s="6"/>
      <c r="FF23" s="6"/>
      <c r="FG23" s="6"/>
      <c r="FH23" s="6"/>
      <c r="FI23" s="6"/>
      <c r="FJ23" s="6"/>
      <c r="FK23" s="6"/>
      <c r="FL23" s="6"/>
      <c r="FM23" s="6"/>
      <c r="FN23" s="6"/>
      <c r="FO23" s="6"/>
      <c r="FP23" s="6"/>
      <c r="FQ23" s="5"/>
      <c r="FR23" s="6"/>
      <c r="FS23" s="6"/>
      <c r="FT23" s="6"/>
      <c r="FU23" s="6"/>
      <c r="FV23" s="6"/>
      <c r="FW23" s="6"/>
      <c r="FX23" s="6"/>
      <c r="FY23" s="6"/>
      <c r="FZ23" s="6"/>
      <c r="GA23" s="6"/>
      <c r="GB23" s="6"/>
      <c r="GC23" s="6"/>
      <c r="GD23" s="6"/>
      <c r="GE23" s="6"/>
      <c r="GF23" s="6"/>
      <c r="GG23" s="6"/>
      <c r="GH23" s="6"/>
      <c r="GI23" s="6">
        <v>1</v>
      </c>
      <c r="GJ23" s="6"/>
      <c r="GK23" s="6"/>
      <c r="GL23" s="6"/>
      <c r="GM23" s="6"/>
      <c r="GN23" s="6"/>
      <c r="GO23" s="6"/>
      <c r="GP23" s="6"/>
      <c r="GQ23" s="6"/>
      <c r="GR23" s="6"/>
      <c r="GS23" s="6"/>
      <c r="GT23" s="6"/>
      <c r="GU23" s="6"/>
      <c r="GV23" s="6"/>
      <c r="GW23" s="6"/>
      <c r="GX23" s="6"/>
      <c r="GY23" s="6"/>
      <c r="GZ23" s="6"/>
      <c r="HA23" s="6"/>
      <c r="HB23" s="6">
        <v>0</v>
      </c>
      <c r="HC23" s="108">
        <v>0</v>
      </c>
      <c r="HD23" s="108"/>
      <c r="HE23" s="108"/>
      <c r="HF23" s="108"/>
      <c r="HG23" s="108"/>
      <c r="HH23" s="108"/>
      <c r="HI23" s="108"/>
      <c r="HJ23" s="108"/>
      <c r="HK23" s="108"/>
      <c r="HL23" s="108"/>
      <c r="HM23" s="108"/>
      <c r="HN23" s="108"/>
      <c r="HO23" s="6" t="s">
        <v>951</v>
      </c>
      <c r="HP23" s="6" t="s">
        <v>952</v>
      </c>
      <c r="HQ23" s="6" t="s">
        <v>953</v>
      </c>
      <c r="HR23" s="6" t="s">
        <v>954</v>
      </c>
      <c r="HS23" s="6" t="s">
        <v>955</v>
      </c>
      <c r="HT23" s="6" t="s">
        <v>956</v>
      </c>
      <c r="HU23" s="6" t="s">
        <v>957</v>
      </c>
      <c r="HV23" s="6" t="s">
        <v>958</v>
      </c>
      <c r="HW23" s="6" t="s">
        <v>959</v>
      </c>
      <c r="HX23" s="6" t="s">
        <v>960</v>
      </c>
      <c r="HY23" s="133" t="s">
        <v>775</v>
      </c>
      <c r="HZ23" s="6">
        <v>0</v>
      </c>
      <c r="IA23" s="6">
        <v>0</v>
      </c>
      <c r="IB23" s="6">
        <v>1</v>
      </c>
      <c r="IC23" s="6"/>
      <c r="ID23" s="6">
        <v>0</v>
      </c>
      <c r="IE23" s="6">
        <v>0</v>
      </c>
      <c r="IF23" s="108">
        <v>0</v>
      </c>
      <c r="IG23" s="108"/>
      <c r="IH23" s="108"/>
    </row>
    <row r="24" spans="1:258" ht="45" customHeight="1">
      <c r="A24" s="5">
        <f t="shared" si="0"/>
        <v>21</v>
      </c>
      <c r="B24" s="5"/>
      <c r="C24" s="13" t="s">
        <v>48</v>
      </c>
      <c r="D24" s="113">
        <f t="shared" si="1"/>
        <v>21</v>
      </c>
      <c r="E24" s="6" t="s">
        <v>95</v>
      </c>
      <c r="F24" s="6" t="s">
        <v>91</v>
      </c>
      <c r="G24" s="6">
        <v>2008</v>
      </c>
      <c r="H24" s="6" t="s">
        <v>962</v>
      </c>
      <c r="I24" s="19"/>
      <c r="J24" s="7" t="s">
        <v>93</v>
      </c>
      <c r="K24" s="6">
        <v>1</v>
      </c>
      <c r="L24" s="6"/>
      <c r="M24" s="6"/>
      <c r="O24" s="105">
        <v>0</v>
      </c>
      <c r="Q24" s="6"/>
      <c r="R24" s="6">
        <v>1</v>
      </c>
      <c r="S24" s="105">
        <v>1</v>
      </c>
      <c r="T24" s="6"/>
      <c r="U24" s="6"/>
      <c r="V24" s="6"/>
      <c r="W24" s="6"/>
      <c r="X24" s="6"/>
      <c r="Y24" s="6"/>
      <c r="Z24" s="6"/>
      <c r="AB24" s="6"/>
      <c r="AC24" s="6"/>
      <c r="AD24" s="6"/>
      <c r="AE24" s="6"/>
      <c r="AF24" s="6"/>
      <c r="AG24" s="6"/>
      <c r="AH24" s="6"/>
      <c r="AI24" s="6"/>
      <c r="AK24" s="6"/>
      <c r="AL24" s="6"/>
      <c r="AM24" s="6"/>
      <c r="AN24" s="6"/>
      <c r="AO24" s="6"/>
      <c r="AP24" s="6"/>
      <c r="AQ24" s="6"/>
      <c r="AS24" s="6"/>
      <c r="AT24" s="6"/>
      <c r="AW24" s="6"/>
      <c r="AY24" s="6"/>
      <c r="AZ24" s="6"/>
      <c r="BA24" s="6"/>
      <c r="BB24" s="6"/>
      <c r="BC24" s="6"/>
      <c r="BD24" s="6"/>
      <c r="BE24" s="6"/>
      <c r="BF24" s="6"/>
      <c r="BG24" s="6"/>
      <c r="BH24" s="6"/>
      <c r="BI24" s="6"/>
      <c r="BJ24" s="6"/>
      <c r="BK24" s="6"/>
      <c r="BL24" s="6"/>
      <c r="BM24" s="6"/>
      <c r="BN24" s="6"/>
      <c r="BO24" s="6" t="s">
        <v>963</v>
      </c>
      <c r="BP24" s="6"/>
      <c r="BQ24" s="6"/>
      <c r="BR24" s="6">
        <v>1</v>
      </c>
      <c r="BS24" s="6">
        <v>1</v>
      </c>
      <c r="BT24" s="6"/>
      <c r="BU24" s="6"/>
      <c r="BV24" s="6"/>
      <c r="BW24" s="6">
        <v>1</v>
      </c>
      <c r="BX24" s="6"/>
      <c r="BY24" s="6"/>
      <c r="BZ24" s="142"/>
      <c r="CA24" s="6"/>
      <c r="CB24" s="6"/>
      <c r="CC24" s="6">
        <v>1</v>
      </c>
      <c r="CD24" s="6"/>
      <c r="CE24" s="6"/>
      <c r="CF24" s="6"/>
      <c r="CG24" s="6"/>
      <c r="CH24" s="6"/>
      <c r="CI24" s="6"/>
      <c r="CJ24" s="6"/>
      <c r="CK24" s="6"/>
      <c r="CL24" s="6"/>
      <c r="CM24" s="6"/>
      <c r="CN24" s="6">
        <v>1</v>
      </c>
      <c r="CO24" s="6"/>
      <c r="CP24" s="6"/>
      <c r="CQ24" s="6"/>
      <c r="CR24" s="6"/>
      <c r="CS24" s="6"/>
      <c r="CT24" s="6"/>
      <c r="CU24" s="6"/>
      <c r="CV24" s="6"/>
      <c r="CW24" s="6"/>
      <c r="CX24" s="6"/>
      <c r="CY24" s="6"/>
      <c r="CZ24" s="6"/>
      <c r="DA24" s="6"/>
      <c r="DB24" s="6"/>
      <c r="DC24" s="6"/>
      <c r="DD24" s="6"/>
      <c r="DE24" s="6"/>
      <c r="DF24" s="6"/>
      <c r="DG24" s="6"/>
      <c r="DH24" s="6"/>
      <c r="DI24" s="6"/>
      <c r="DJ24" s="6"/>
      <c r="DK24" s="6"/>
      <c r="DL24" s="6"/>
      <c r="DM24" s="6"/>
      <c r="DN24" s="6"/>
      <c r="DO24" s="6"/>
      <c r="DP24" s="6"/>
      <c r="DQ24" s="6"/>
      <c r="DR24" s="6"/>
      <c r="DS24" s="6"/>
      <c r="DT24" s="6"/>
      <c r="DU24" s="6"/>
      <c r="DV24" s="6"/>
      <c r="DW24" s="6"/>
      <c r="DX24" s="6"/>
      <c r="DY24" s="6"/>
      <c r="DZ24" s="6"/>
      <c r="EA24" s="6"/>
      <c r="EB24" s="6">
        <v>1</v>
      </c>
      <c r="EC24" s="142"/>
      <c r="ED24" s="142"/>
      <c r="EE24" s="142"/>
      <c r="EF24" s="142">
        <v>1</v>
      </c>
      <c r="EG24" s="142"/>
      <c r="EH24" s="142"/>
      <c r="EI24" s="142"/>
      <c r="EJ24" s="142"/>
      <c r="EK24" s="142">
        <v>1</v>
      </c>
      <c r="EL24" s="142"/>
      <c r="EM24" s="142"/>
      <c r="EN24" s="142"/>
      <c r="EO24" s="142"/>
      <c r="EP24" s="142"/>
      <c r="EQ24" s="142"/>
      <c r="ER24" s="142"/>
      <c r="ES24" s="142"/>
      <c r="ET24" s="142"/>
      <c r="EU24" s="142"/>
      <c r="EV24" s="142"/>
      <c r="EW24" s="142"/>
      <c r="EX24" s="142"/>
      <c r="EY24" s="142"/>
      <c r="EZ24" s="142"/>
      <c r="FA24" s="142"/>
      <c r="FB24" s="142"/>
      <c r="FC24" s="142"/>
      <c r="FD24" s="142"/>
      <c r="FE24" s="142"/>
      <c r="FF24" s="142"/>
      <c r="FG24" s="142"/>
      <c r="FH24" s="142"/>
      <c r="FI24" s="142"/>
      <c r="FJ24" s="142"/>
      <c r="FK24" s="142"/>
      <c r="FL24" s="142"/>
      <c r="FM24" s="142"/>
      <c r="FN24" s="142"/>
      <c r="FO24" s="142"/>
      <c r="FP24" s="142"/>
      <c r="FQ24" s="126"/>
      <c r="FR24" s="6">
        <v>1</v>
      </c>
      <c r="FS24" s="6"/>
      <c r="FT24" s="6">
        <v>1</v>
      </c>
      <c r="FU24" s="6"/>
      <c r="FV24" s="6"/>
      <c r="FW24" s="6"/>
      <c r="FX24" s="6"/>
      <c r="FY24" s="6"/>
      <c r="FZ24" s="6"/>
      <c r="GA24" s="6">
        <v>1</v>
      </c>
      <c r="GB24" s="6"/>
      <c r="GC24" s="6"/>
      <c r="GD24" s="6"/>
      <c r="GE24" s="6"/>
      <c r="GF24" s="6"/>
      <c r="GG24" s="6"/>
      <c r="GH24" s="6">
        <v>1</v>
      </c>
      <c r="GI24" s="6"/>
      <c r="GJ24" s="6"/>
      <c r="GK24" s="6"/>
      <c r="GL24" s="6"/>
      <c r="GM24" s="6"/>
      <c r="GN24" s="6"/>
      <c r="GO24" s="6">
        <v>1</v>
      </c>
      <c r="GP24" s="6"/>
      <c r="GQ24" s="6"/>
      <c r="GR24" s="6"/>
      <c r="GS24" s="6"/>
      <c r="GT24" s="6"/>
      <c r="GU24" s="6"/>
      <c r="GV24" s="6"/>
      <c r="GW24" s="6"/>
      <c r="GX24" s="6"/>
      <c r="GY24" s="6"/>
      <c r="GZ24" s="6"/>
      <c r="HA24" s="6"/>
      <c r="HB24" s="6">
        <v>0</v>
      </c>
      <c r="HC24" s="108">
        <v>0</v>
      </c>
      <c r="HD24" s="108"/>
      <c r="HE24" s="108"/>
      <c r="HF24" s="108"/>
      <c r="HG24" s="108"/>
      <c r="HH24" s="108"/>
      <c r="HI24" s="108"/>
      <c r="HJ24" s="108"/>
      <c r="HK24" s="108"/>
      <c r="HL24" s="108"/>
      <c r="HM24" s="108"/>
      <c r="HN24" s="108"/>
      <c r="HO24" s="6" t="s">
        <v>964</v>
      </c>
      <c r="HP24" s="6" t="s">
        <v>741</v>
      </c>
      <c r="HQ24" s="6" t="s">
        <v>742</v>
      </c>
      <c r="HR24" s="6"/>
      <c r="HS24" s="6" t="s">
        <v>965</v>
      </c>
      <c r="HT24" s="6"/>
      <c r="HU24" s="6" t="s">
        <v>966</v>
      </c>
      <c r="HV24" s="6" t="s">
        <v>967</v>
      </c>
      <c r="HW24" s="6" t="s">
        <v>968</v>
      </c>
      <c r="HX24" s="6"/>
      <c r="HY24" s="136" t="s">
        <v>775</v>
      </c>
      <c r="HZ24" s="6">
        <v>1</v>
      </c>
      <c r="IA24" s="6">
        <v>1</v>
      </c>
      <c r="IB24" s="6">
        <v>0</v>
      </c>
      <c r="IC24" s="6"/>
      <c r="ID24" s="6">
        <v>0</v>
      </c>
      <c r="IE24" s="6">
        <v>0</v>
      </c>
      <c r="IF24" s="108">
        <v>0</v>
      </c>
      <c r="IG24" s="108"/>
      <c r="IH24" s="108"/>
    </row>
    <row r="25" spans="1:258" ht="45" customHeight="1">
      <c r="A25" s="5">
        <f t="shared" si="0"/>
        <v>22</v>
      </c>
      <c r="B25" s="5"/>
      <c r="C25" s="13" t="s">
        <v>35</v>
      </c>
      <c r="D25" s="113">
        <f t="shared" si="1"/>
        <v>22</v>
      </c>
      <c r="E25" s="6" t="s">
        <v>73</v>
      </c>
      <c r="F25" s="7" t="s">
        <v>97</v>
      </c>
      <c r="G25" s="6">
        <v>2013</v>
      </c>
      <c r="H25" s="6" t="s">
        <v>738</v>
      </c>
      <c r="I25" s="7"/>
      <c r="J25" s="7" t="s">
        <v>96</v>
      </c>
      <c r="K25" s="6"/>
      <c r="L25" s="6">
        <v>1</v>
      </c>
      <c r="M25" s="6"/>
      <c r="O25" s="6"/>
      <c r="Q25" s="6"/>
      <c r="R25" s="6"/>
      <c r="S25" s="6"/>
      <c r="T25" s="6"/>
      <c r="U25" s="6"/>
      <c r="V25" s="6"/>
      <c r="W25" s="6"/>
      <c r="X25" s="6"/>
      <c r="Y25" s="6"/>
      <c r="Z25" s="6"/>
      <c r="AB25" s="6"/>
      <c r="AC25" s="6"/>
      <c r="AD25" s="6">
        <v>1</v>
      </c>
      <c r="AE25" s="6"/>
      <c r="AF25" s="6"/>
      <c r="AG25" s="6"/>
      <c r="AH25" s="6"/>
      <c r="AI25" s="6"/>
      <c r="AK25" s="6"/>
      <c r="AL25" s="6"/>
      <c r="AM25" s="6"/>
      <c r="AN25" s="6"/>
      <c r="AO25" s="6"/>
      <c r="AP25" s="6"/>
      <c r="AQ25" s="6"/>
      <c r="AS25" s="6"/>
      <c r="AT25" s="6"/>
      <c r="AW25" s="6"/>
      <c r="AY25" s="6"/>
      <c r="AZ25" s="6"/>
      <c r="BA25" s="6"/>
      <c r="BB25" s="6"/>
      <c r="BC25" s="6"/>
      <c r="BD25" s="6"/>
      <c r="BE25" s="6"/>
      <c r="BF25" s="6"/>
      <c r="BG25" s="6"/>
      <c r="BH25" s="6"/>
      <c r="BI25" s="6"/>
      <c r="BJ25" s="6"/>
      <c r="BK25" s="6"/>
      <c r="BL25" s="6"/>
      <c r="BM25" s="6"/>
      <c r="BN25" s="6"/>
      <c r="BO25" s="143" t="s">
        <v>970</v>
      </c>
      <c r="BP25" s="6"/>
      <c r="BQ25" s="6"/>
      <c r="BR25" s="6">
        <v>1</v>
      </c>
      <c r="BS25" s="6">
        <v>1</v>
      </c>
      <c r="BT25" s="6"/>
      <c r="BU25" s="6"/>
      <c r="BV25" s="6"/>
      <c r="BW25" s="6">
        <v>1</v>
      </c>
      <c r="BX25" s="458"/>
      <c r="BY25" s="129">
        <v>0</v>
      </c>
      <c r="BZ25" s="6">
        <v>1</v>
      </c>
      <c r="CA25" s="5"/>
      <c r="CB25" s="5"/>
      <c r="CC25" s="5"/>
      <c r="CD25" s="5"/>
      <c r="CE25" s="5"/>
      <c r="CF25" s="5"/>
      <c r="CG25" s="5"/>
      <c r="CH25" s="5"/>
      <c r="CI25" s="5"/>
      <c r="CJ25" s="5"/>
      <c r="CK25" s="5"/>
      <c r="CL25" s="5"/>
      <c r="CM25" s="5"/>
      <c r="CN25" s="6"/>
      <c r="CO25" s="6"/>
      <c r="CP25" s="6"/>
      <c r="CQ25" s="6"/>
      <c r="CR25" s="6"/>
      <c r="CS25" s="6"/>
      <c r="CT25" s="6"/>
      <c r="CU25" s="6"/>
      <c r="CV25" s="6"/>
      <c r="CW25" s="6"/>
      <c r="CX25" s="6"/>
      <c r="CY25" s="6"/>
      <c r="CZ25" s="6"/>
      <c r="DA25" s="6">
        <v>1</v>
      </c>
      <c r="DB25" s="6"/>
      <c r="DC25" s="6">
        <v>1</v>
      </c>
      <c r="DD25" s="6"/>
      <c r="DE25" s="6"/>
      <c r="DF25" s="5"/>
      <c r="DG25" s="6"/>
      <c r="DH25" s="6"/>
      <c r="DI25" s="6"/>
      <c r="DJ25" s="6"/>
      <c r="DK25" s="6"/>
      <c r="DL25" s="6"/>
      <c r="DM25" s="6"/>
      <c r="DN25" s="6"/>
      <c r="DO25" s="6"/>
      <c r="DP25" s="6"/>
      <c r="DQ25" s="6"/>
      <c r="DR25" s="6"/>
      <c r="DS25" s="6"/>
      <c r="DT25" s="6"/>
      <c r="DU25" s="6"/>
      <c r="DV25" s="6"/>
      <c r="DW25" s="6"/>
      <c r="DX25" s="6"/>
      <c r="DY25" s="6"/>
      <c r="DZ25" s="6"/>
      <c r="EA25" s="6"/>
      <c r="EB25" s="5">
        <v>1</v>
      </c>
      <c r="EC25" s="6"/>
      <c r="ED25" s="6"/>
      <c r="EE25" s="6">
        <v>1</v>
      </c>
      <c r="EF25" s="6"/>
      <c r="EG25" s="6"/>
      <c r="EH25" s="6"/>
      <c r="EI25" s="6"/>
      <c r="EJ25" s="6"/>
      <c r="EK25" s="6"/>
      <c r="EL25" s="6"/>
      <c r="EM25" s="6"/>
      <c r="EN25" s="6"/>
      <c r="EO25" s="6"/>
      <c r="EP25" s="6"/>
      <c r="EQ25" s="6"/>
      <c r="ER25" s="6"/>
      <c r="ES25" s="6"/>
      <c r="ET25" s="6"/>
      <c r="EU25" s="6"/>
      <c r="EV25" s="6"/>
      <c r="EW25" s="6"/>
      <c r="EX25" s="6"/>
      <c r="EY25" s="6"/>
      <c r="EZ25" s="6"/>
      <c r="FA25" s="6"/>
      <c r="FB25" s="6"/>
      <c r="FC25" s="6"/>
      <c r="FD25" s="6"/>
      <c r="FE25" s="6"/>
      <c r="FF25" s="6"/>
      <c r="FG25" s="6"/>
      <c r="FH25" s="6"/>
      <c r="FI25" s="6"/>
      <c r="FJ25" s="6"/>
      <c r="FK25" s="6"/>
      <c r="FL25" s="6"/>
      <c r="FM25" s="6"/>
      <c r="FN25" s="6"/>
      <c r="FO25" s="6"/>
      <c r="FP25" s="6"/>
      <c r="FQ25" s="6"/>
      <c r="FR25" s="144"/>
      <c r="FS25" s="6"/>
      <c r="FT25" s="6"/>
      <c r="FU25" s="6"/>
      <c r="FV25" s="6"/>
      <c r="FW25" s="6">
        <v>1</v>
      </c>
      <c r="FX25" s="6"/>
      <c r="FY25" s="6"/>
      <c r="FZ25" s="6"/>
      <c r="GA25" s="6"/>
      <c r="GB25" s="6"/>
      <c r="GC25" s="6"/>
      <c r="GD25" s="6"/>
      <c r="GE25" s="6"/>
      <c r="GF25" s="6"/>
      <c r="GG25" s="6"/>
      <c r="GH25" s="6"/>
      <c r="GI25" s="6"/>
      <c r="GJ25" s="6"/>
      <c r="GK25" s="6"/>
      <c r="GL25" s="6"/>
      <c r="GM25" s="6"/>
      <c r="GN25" s="6"/>
      <c r="GO25" s="6"/>
      <c r="GP25" s="6"/>
      <c r="GQ25" s="6"/>
      <c r="GR25" s="6"/>
      <c r="GS25" s="6"/>
      <c r="GT25" s="6"/>
      <c r="GU25" s="6"/>
      <c r="GV25" s="6"/>
      <c r="GW25" s="6"/>
      <c r="GX25" s="6"/>
      <c r="GY25" s="6"/>
      <c r="GZ25" s="6"/>
      <c r="HA25" s="6"/>
      <c r="HB25" s="6">
        <v>0</v>
      </c>
      <c r="HC25" s="108">
        <v>0</v>
      </c>
      <c r="HD25" s="108"/>
      <c r="HE25" s="108"/>
      <c r="HF25" s="108"/>
      <c r="HG25" s="108"/>
      <c r="HH25" s="108"/>
      <c r="HI25" s="108"/>
      <c r="HJ25" s="108"/>
      <c r="HK25" s="108"/>
      <c r="HL25" s="108"/>
      <c r="HM25" s="108"/>
      <c r="HN25" s="108"/>
      <c r="HO25" s="6" t="s">
        <v>971</v>
      </c>
      <c r="HP25" s="6" t="s">
        <v>972</v>
      </c>
      <c r="HQ25" s="6" t="s">
        <v>909</v>
      </c>
      <c r="HR25" s="6" t="s">
        <v>973</v>
      </c>
      <c r="HS25" s="6" t="s">
        <v>974</v>
      </c>
      <c r="HT25" s="6" t="s">
        <v>975</v>
      </c>
      <c r="HU25" s="6" t="s">
        <v>976</v>
      </c>
      <c r="HV25" s="6" t="s">
        <v>977</v>
      </c>
      <c r="HW25" s="6" t="s">
        <v>978</v>
      </c>
      <c r="HX25" s="6" t="s">
        <v>979</v>
      </c>
      <c r="HY25" s="136" t="s">
        <v>775</v>
      </c>
      <c r="HZ25" s="107">
        <v>0</v>
      </c>
      <c r="IA25" s="6">
        <v>0</v>
      </c>
      <c r="IB25" s="6">
        <v>1</v>
      </c>
      <c r="IC25" s="6"/>
      <c r="ID25" s="6">
        <v>0</v>
      </c>
      <c r="IE25" s="6">
        <v>0</v>
      </c>
      <c r="IF25" s="108">
        <v>0</v>
      </c>
      <c r="IG25" s="108"/>
      <c r="IH25" s="108"/>
    </row>
    <row r="26" spans="1:258" ht="45" customHeight="1">
      <c r="A26" s="5">
        <f t="shared" si="0"/>
        <v>23</v>
      </c>
      <c r="B26" s="5"/>
      <c r="C26" s="13" t="s">
        <v>48</v>
      </c>
      <c r="D26" s="113">
        <f t="shared" si="1"/>
        <v>23</v>
      </c>
      <c r="E26" s="6" t="s">
        <v>100</v>
      </c>
      <c r="F26" s="6" t="s">
        <v>99</v>
      </c>
      <c r="G26" s="6">
        <v>2016</v>
      </c>
      <c r="H26" s="6" t="s">
        <v>738</v>
      </c>
      <c r="I26" s="7"/>
      <c r="J26" s="7" t="s">
        <v>98</v>
      </c>
      <c r="K26" s="6">
        <v>1</v>
      </c>
      <c r="L26" s="6">
        <v>1</v>
      </c>
      <c r="M26" s="6">
        <v>1</v>
      </c>
      <c r="O26" s="6">
        <v>1</v>
      </c>
      <c r="Q26" s="6"/>
      <c r="R26" s="6">
        <v>1</v>
      </c>
      <c r="S26" s="6">
        <v>1</v>
      </c>
      <c r="T26" s="6"/>
      <c r="U26" s="6"/>
      <c r="V26" s="6"/>
      <c r="W26" s="6"/>
      <c r="X26" s="6"/>
      <c r="Y26" s="6"/>
      <c r="Z26" s="6"/>
      <c r="AB26" s="6"/>
      <c r="AC26" s="6">
        <v>1</v>
      </c>
      <c r="AD26" s="6">
        <v>1</v>
      </c>
      <c r="AE26" s="6"/>
      <c r="AF26" s="6"/>
      <c r="AG26" s="6"/>
      <c r="AH26" s="6"/>
      <c r="AI26" s="6"/>
      <c r="AK26" s="6"/>
      <c r="AL26" s="6"/>
      <c r="AM26" s="6"/>
      <c r="AN26" s="6"/>
      <c r="AO26" s="6"/>
      <c r="AP26" s="6"/>
      <c r="AQ26" s="6"/>
      <c r="AS26" s="6"/>
      <c r="AT26" s="6"/>
      <c r="AW26" s="6"/>
      <c r="AY26" s="6"/>
      <c r="AZ26" s="6"/>
      <c r="BA26" s="6"/>
      <c r="BB26" s="6"/>
      <c r="BC26" s="6"/>
      <c r="BD26" s="6"/>
      <c r="BE26" s="6"/>
      <c r="BF26" s="6"/>
      <c r="BG26" s="6"/>
      <c r="BH26" s="6"/>
      <c r="BI26" s="6"/>
      <c r="BJ26" s="6"/>
      <c r="BK26" s="6"/>
      <c r="BL26" s="6"/>
      <c r="BM26" s="6"/>
      <c r="BN26" s="6"/>
      <c r="BO26" s="6" t="s">
        <v>981</v>
      </c>
      <c r="BP26" s="6"/>
      <c r="BQ26" s="6"/>
      <c r="BR26" s="6">
        <v>1</v>
      </c>
      <c r="BS26" s="6">
        <v>1</v>
      </c>
      <c r="BT26" s="6"/>
      <c r="BU26" s="6"/>
      <c r="BV26" s="6"/>
      <c r="BW26" s="6">
        <v>1</v>
      </c>
      <c r="BX26" s="6"/>
      <c r="BY26" s="6">
        <v>0</v>
      </c>
      <c r="BZ26" s="132">
        <v>1</v>
      </c>
      <c r="CA26" s="6"/>
      <c r="CB26" s="6"/>
      <c r="CC26" s="6">
        <v>1</v>
      </c>
      <c r="CD26" s="6"/>
      <c r="CE26" s="6"/>
      <c r="CF26" s="6"/>
      <c r="CG26" s="6"/>
      <c r="CH26" s="6"/>
      <c r="CI26" s="6"/>
      <c r="CJ26" s="6"/>
      <c r="CK26" s="6"/>
      <c r="CL26" s="6"/>
      <c r="CM26" s="6"/>
      <c r="CN26" s="6">
        <v>1</v>
      </c>
      <c r="CO26" s="6"/>
      <c r="CP26" s="6"/>
      <c r="CQ26" s="6"/>
      <c r="CR26" s="6"/>
      <c r="CS26" s="6"/>
      <c r="CT26" s="6"/>
      <c r="CU26" s="6"/>
      <c r="CV26" s="6"/>
      <c r="CW26" s="6"/>
      <c r="CX26" s="6"/>
      <c r="CY26" s="6"/>
      <c r="CZ26" s="6"/>
      <c r="DA26" s="6"/>
      <c r="DB26" s="6"/>
      <c r="DC26" s="6"/>
      <c r="DD26" s="6"/>
      <c r="DE26" s="6"/>
      <c r="DF26" s="6"/>
      <c r="DG26" s="6"/>
      <c r="DH26" s="6"/>
      <c r="DI26" s="6"/>
      <c r="DJ26" s="6"/>
      <c r="DK26" s="6"/>
      <c r="DL26" s="6"/>
      <c r="DM26" s="6"/>
      <c r="DN26" s="6"/>
      <c r="DO26" s="6"/>
      <c r="DP26" s="6"/>
      <c r="DQ26" s="6"/>
      <c r="DR26" s="6"/>
      <c r="DS26" s="6"/>
      <c r="DT26" s="6"/>
      <c r="DU26" s="6"/>
      <c r="DV26" s="6"/>
      <c r="DW26" s="6"/>
      <c r="DX26" s="6"/>
      <c r="DY26" s="6"/>
      <c r="DZ26" s="6"/>
      <c r="EA26" s="6"/>
      <c r="EB26" s="6">
        <v>1</v>
      </c>
      <c r="EC26" s="132"/>
      <c r="ED26" s="132"/>
      <c r="EE26" s="132">
        <v>1</v>
      </c>
      <c r="EF26" s="132"/>
      <c r="EG26" s="132"/>
      <c r="EH26" s="132"/>
      <c r="EI26" s="132"/>
      <c r="EJ26" s="132"/>
      <c r="EK26" s="132"/>
      <c r="EL26" s="132"/>
      <c r="EM26" s="132"/>
      <c r="EN26" s="132"/>
      <c r="EO26" s="132"/>
      <c r="EP26" s="132"/>
      <c r="EQ26" s="132"/>
      <c r="ER26" s="132"/>
      <c r="ES26" s="132"/>
      <c r="ET26" s="132"/>
      <c r="EU26" s="132"/>
      <c r="EV26" s="132"/>
      <c r="EW26" s="132"/>
      <c r="EX26" s="132"/>
      <c r="EY26" s="132"/>
      <c r="EZ26" s="132"/>
      <c r="FA26" s="132"/>
      <c r="FB26" s="132"/>
      <c r="FC26" s="132"/>
      <c r="FD26" s="132"/>
      <c r="FE26" s="132"/>
      <c r="FF26" s="132"/>
      <c r="FG26" s="132"/>
      <c r="FH26" s="132"/>
      <c r="FI26" s="132"/>
      <c r="FJ26" s="132"/>
      <c r="FK26" s="132"/>
      <c r="FL26" s="132"/>
      <c r="FM26" s="132"/>
      <c r="FN26" s="132"/>
      <c r="FO26" s="132"/>
      <c r="FP26" s="132"/>
      <c r="FQ26" s="132"/>
      <c r="FR26" s="6"/>
      <c r="FS26" s="6"/>
      <c r="FT26" s="6"/>
      <c r="FU26" s="6"/>
      <c r="FV26" s="6"/>
      <c r="FW26" s="6"/>
      <c r="FX26" s="6"/>
      <c r="FY26" s="6"/>
      <c r="FZ26" s="6"/>
      <c r="GA26" s="6"/>
      <c r="GB26" s="6"/>
      <c r="GC26" s="6"/>
      <c r="GD26" s="6"/>
      <c r="GE26" s="6"/>
      <c r="GF26" s="6"/>
      <c r="GG26" s="6"/>
      <c r="GH26" s="6"/>
      <c r="GI26" s="6"/>
      <c r="GJ26" s="6"/>
      <c r="GK26" s="6"/>
      <c r="GL26" s="6"/>
      <c r="GM26" s="6">
        <v>1</v>
      </c>
      <c r="GN26" s="6"/>
      <c r="GO26" s="6"/>
      <c r="GP26" s="6"/>
      <c r="GQ26" s="6"/>
      <c r="GR26" s="6"/>
      <c r="GS26" s="6"/>
      <c r="GT26" s="6"/>
      <c r="GU26" s="6"/>
      <c r="GV26" s="6"/>
      <c r="GW26" s="6"/>
      <c r="GX26" s="6"/>
      <c r="GY26" s="6"/>
      <c r="GZ26" s="6"/>
      <c r="HA26" s="6"/>
      <c r="HB26" s="6">
        <v>0</v>
      </c>
      <c r="HC26" s="108">
        <v>0</v>
      </c>
      <c r="HD26" s="108"/>
      <c r="HE26" s="108"/>
      <c r="HF26" s="108"/>
      <c r="HG26" s="108"/>
      <c r="HH26" s="108"/>
      <c r="HI26" s="108"/>
      <c r="HJ26" s="108"/>
      <c r="HK26" s="108"/>
      <c r="HL26" s="108"/>
      <c r="HM26" s="108"/>
      <c r="HN26" s="108"/>
      <c r="HO26" s="6" t="s">
        <v>982</v>
      </c>
      <c r="HP26" s="6" t="s">
        <v>983</v>
      </c>
      <c r="HQ26" s="6" t="s">
        <v>984</v>
      </c>
      <c r="HR26" s="6" t="s">
        <v>985</v>
      </c>
      <c r="HS26" s="6" t="s">
        <v>986</v>
      </c>
      <c r="HT26" s="6"/>
      <c r="HU26" s="6" t="s">
        <v>987</v>
      </c>
      <c r="HV26" s="6" t="s">
        <v>988</v>
      </c>
      <c r="HW26" s="6" t="s">
        <v>989</v>
      </c>
      <c r="HX26" s="6"/>
      <c r="HY26" s="136" t="s">
        <v>775</v>
      </c>
      <c r="HZ26" s="6">
        <v>1</v>
      </c>
      <c r="IA26" s="6">
        <v>1</v>
      </c>
      <c r="IB26" s="6">
        <v>1</v>
      </c>
      <c r="IC26" s="6"/>
      <c r="ID26" s="6">
        <v>0</v>
      </c>
      <c r="IE26" s="6">
        <v>0</v>
      </c>
      <c r="IF26" s="108">
        <v>0</v>
      </c>
      <c r="IG26" s="108"/>
      <c r="IH26" s="108"/>
    </row>
    <row r="27" spans="1:258" ht="45" customHeight="1">
      <c r="A27" s="13">
        <f t="shared" si="0"/>
        <v>24</v>
      </c>
      <c r="B27" s="390"/>
      <c r="C27" s="13" t="s">
        <v>35</v>
      </c>
      <c r="D27" s="106">
        <f t="shared" si="1"/>
        <v>24</v>
      </c>
      <c r="E27" s="19" t="s">
        <v>51</v>
      </c>
      <c r="F27" s="19" t="s">
        <v>102</v>
      </c>
      <c r="G27" s="6">
        <v>2020</v>
      </c>
      <c r="H27" s="6" t="s">
        <v>801</v>
      </c>
      <c r="I27" s="19"/>
      <c r="J27" s="7" t="s">
        <v>101</v>
      </c>
      <c r="K27" s="6">
        <v>1</v>
      </c>
      <c r="L27" s="6"/>
      <c r="M27" s="6"/>
      <c r="O27" s="6">
        <v>1</v>
      </c>
      <c r="Q27" s="6"/>
      <c r="R27" s="6">
        <v>1</v>
      </c>
      <c r="S27" s="6">
        <v>1</v>
      </c>
      <c r="T27" s="6"/>
      <c r="U27" s="6"/>
      <c r="V27" s="6"/>
      <c r="W27" s="6"/>
      <c r="X27" s="6"/>
      <c r="Y27" s="6">
        <v>0</v>
      </c>
      <c r="Z27" s="6"/>
      <c r="AB27" s="6"/>
      <c r="AC27" s="6"/>
      <c r="AD27" s="6"/>
      <c r="AE27" s="6"/>
      <c r="AF27" s="6"/>
      <c r="AG27" s="6"/>
      <c r="AH27" s="6"/>
      <c r="AI27" s="6"/>
      <c r="AK27" s="6"/>
      <c r="AL27" s="6"/>
      <c r="AM27" s="6"/>
      <c r="AN27" s="6"/>
      <c r="AO27" s="6"/>
      <c r="AP27" s="6"/>
      <c r="AQ27" s="6"/>
      <c r="AS27" s="6"/>
      <c r="AT27" s="6"/>
      <c r="AW27" s="6"/>
      <c r="AY27" s="6"/>
      <c r="AZ27" s="6"/>
      <c r="BA27" s="6"/>
      <c r="BB27" s="6"/>
      <c r="BC27" s="6"/>
      <c r="BD27" s="6"/>
      <c r="BE27" s="6"/>
      <c r="BF27" s="6"/>
      <c r="BG27" s="6"/>
      <c r="BH27" s="6"/>
      <c r="BI27" s="6"/>
      <c r="BJ27" s="6"/>
      <c r="BK27" s="6"/>
      <c r="BL27" s="6"/>
      <c r="BM27" s="6"/>
      <c r="BN27" s="6"/>
      <c r="BO27" s="107" t="s">
        <v>991</v>
      </c>
      <c r="BP27" s="6">
        <v>1</v>
      </c>
      <c r="BQ27" s="6"/>
      <c r="BR27" s="6"/>
      <c r="BS27" s="6"/>
      <c r="BT27" s="6"/>
      <c r="BU27" s="6"/>
      <c r="BV27" s="6"/>
      <c r="BW27" s="6"/>
      <c r="BX27" s="6"/>
      <c r="BY27" s="6"/>
      <c r="BZ27" s="6"/>
      <c r="CA27" s="6">
        <v>1</v>
      </c>
      <c r="CB27" s="6"/>
      <c r="CC27" s="6"/>
      <c r="CD27" s="6"/>
      <c r="CE27" s="6"/>
      <c r="CF27" s="6"/>
      <c r="CG27" s="6"/>
      <c r="CH27" s="6"/>
      <c r="CI27" s="6"/>
      <c r="CJ27" s="6"/>
      <c r="CK27" s="6"/>
      <c r="CL27" s="6"/>
      <c r="CM27" s="6"/>
      <c r="CN27" s="6">
        <v>1</v>
      </c>
      <c r="CO27" s="6"/>
      <c r="CP27" s="6"/>
      <c r="CQ27" s="6"/>
      <c r="CR27" s="6"/>
      <c r="CS27" s="6"/>
      <c r="CT27" s="6"/>
      <c r="CU27" s="6"/>
      <c r="CV27" s="6"/>
      <c r="CW27" s="6"/>
      <c r="CX27" s="6"/>
      <c r="CY27" s="6"/>
      <c r="CZ27" s="6"/>
      <c r="DA27" s="6"/>
      <c r="DB27" s="6"/>
      <c r="DC27" s="6"/>
      <c r="DD27" s="6"/>
      <c r="DE27" s="6"/>
      <c r="DF27" s="6"/>
      <c r="DG27" s="6"/>
      <c r="DH27" s="6"/>
      <c r="DI27" s="6"/>
      <c r="DJ27" s="6"/>
      <c r="DK27" s="6"/>
      <c r="DL27" s="6"/>
      <c r="DM27" s="6"/>
      <c r="DN27" s="6"/>
      <c r="DO27" s="6"/>
      <c r="DP27" s="6"/>
      <c r="DQ27" s="6"/>
      <c r="DR27" s="6"/>
      <c r="DS27" s="6"/>
      <c r="DT27" s="6"/>
      <c r="DU27" s="6"/>
      <c r="DV27" s="6"/>
      <c r="DW27" s="6"/>
      <c r="DX27" s="6"/>
      <c r="DY27" s="6"/>
      <c r="DZ27" s="6"/>
      <c r="EA27" s="6"/>
      <c r="EB27" s="6">
        <v>1</v>
      </c>
      <c r="EC27" s="6"/>
      <c r="ED27" s="6"/>
      <c r="EE27" s="6"/>
      <c r="EF27" s="6"/>
      <c r="EG27" s="6"/>
      <c r="EH27" s="6"/>
      <c r="EI27" s="6"/>
      <c r="EJ27" s="6"/>
      <c r="EK27" s="6"/>
      <c r="EL27" s="6"/>
      <c r="EM27" s="6"/>
      <c r="EN27" s="6"/>
      <c r="EO27" s="6"/>
      <c r="EP27" s="6"/>
      <c r="EQ27" s="6"/>
      <c r="ER27" s="6"/>
      <c r="ES27" s="6">
        <v>1</v>
      </c>
      <c r="ET27" s="6"/>
      <c r="EU27" s="6">
        <v>1</v>
      </c>
      <c r="EV27" s="6">
        <v>1</v>
      </c>
      <c r="EW27" s="6"/>
      <c r="EX27" s="6"/>
      <c r="EY27" s="6"/>
      <c r="EZ27" s="6">
        <v>1</v>
      </c>
      <c r="FA27" s="6">
        <v>1</v>
      </c>
      <c r="FB27" s="6">
        <v>1</v>
      </c>
      <c r="FC27" s="6"/>
      <c r="FD27" s="6">
        <v>1</v>
      </c>
      <c r="FE27" s="6">
        <v>1</v>
      </c>
      <c r="FF27" s="6">
        <v>1</v>
      </c>
      <c r="FG27" s="6"/>
      <c r="FH27" s="6">
        <v>1</v>
      </c>
      <c r="FI27" s="6"/>
      <c r="FJ27" s="6"/>
      <c r="FK27" s="6"/>
      <c r="FL27" s="6">
        <v>1</v>
      </c>
      <c r="FM27" s="6">
        <v>1</v>
      </c>
      <c r="FN27" s="6">
        <v>1</v>
      </c>
      <c r="FO27" s="6">
        <v>1</v>
      </c>
      <c r="FP27" s="6"/>
      <c r="FQ27" s="6">
        <v>1</v>
      </c>
      <c r="FR27" s="6"/>
      <c r="FS27" s="6"/>
      <c r="FT27" s="6"/>
      <c r="FU27" s="6"/>
      <c r="FV27" s="6"/>
      <c r="FW27" s="6"/>
      <c r="FX27" s="6"/>
      <c r="FY27" s="6"/>
      <c r="FZ27" s="6"/>
      <c r="GA27" s="6"/>
      <c r="GB27" s="6"/>
      <c r="GC27" s="6"/>
      <c r="GD27" s="6"/>
      <c r="GE27" s="6"/>
      <c r="GF27" s="6"/>
      <c r="GG27" s="6"/>
      <c r="GH27" s="6"/>
      <c r="GI27" s="6"/>
      <c r="GJ27" s="6"/>
      <c r="GK27" s="6"/>
      <c r="GL27" s="6"/>
      <c r="GM27" s="6"/>
      <c r="GN27" s="6"/>
      <c r="GO27" s="6"/>
      <c r="GP27" s="6">
        <v>1</v>
      </c>
      <c r="GQ27" s="6"/>
      <c r="GR27" s="6"/>
      <c r="GS27" s="6"/>
      <c r="GT27" s="6"/>
      <c r="GU27" s="6"/>
      <c r="GV27" s="6"/>
      <c r="GW27" s="6"/>
      <c r="GX27" s="6"/>
      <c r="GY27" s="6"/>
      <c r="GZ27" s="6"/>
      <c r="HA27" s="6" t="s">
        <v>992</v>
      </c>
      <c r="HB27" s="6">
        <v>0</v>
      </c>
      <c r="HC27" s="108">
        <v>0</v>
      </c>
      <c r="HD27" s="145">
        <v>1</v>
      </c>
      <c r="HE27" s="108"/>
      <c r="HF27" s="108"/>
      <c r="HG27" s="108"/>
      <c r="HH27" s="108"/>
      <c r="HI27" s="108"/>
      <c r="HJ27" s="108"/>
      <c r="HK27" s="108"/>
      <c r="HL27" s="108"/>
      <c r="HM27" s="108"/>
      <c r="HN27" s="108"/>
      <c r="HO27" s="6" t="s">
        <v>592</v>
      </c>
      <c r="HP27" s="6" t="s">
        <v>993</v>
      </c>
      <c r="HQ27" s="107" t="s">
        <v>994</v>
      </c>
      <c r="HR27" s="6" t="s">
        <v>995</v>
      </c>
      <c r="HS27" s="6" t="s">
        <v>996</v>
      </c>
      <c r="HT27" s="6"/>
      <c r="HU27" s="6" t="s">
        <v>997</v>
      </c>
      <c r="HV27" s="6" t="s">
        <v>998</v>
      </c>
      <c r="HW27" s="6" t="s">
        <v>999</v>
      </c>
      <c r="HX27" s="6" t="s">
        <v>1000</v>
      </c>
      <c r="HY27" s="136" t="s">
        <v>775</v>
      </c>
      <c r="HZ27" s="6">
        <v>1</v>
      </c>
      <c r="IA27" s="6">
        <v>1</v>
      </c>
      <c r="IB27" s="107">
        <v>1</v>
      </c>
      <c r="IC27" s="6"/>
      <c r="ID27" s="6">
        <v>0</v>
      </c>
      <c r="IE27" s="6">
        <v>0</v>
      </c>
      <c r="IF27" s="108">
        <v>0</v>
      </c>
      <c r="IG27" s="145">
        <v>1</v>
      </c>
      <c r="IH27" s="108"/>
    </row>
    <row r="28" spans="1:258" ht="45" customHeight="1">
      <c r="A28" s="13">
        <f t="shared" si="0"/>
        <v>25</v>
      </c>
      <c r="B28" s="390"/>
      <c r="C28" s="13" t="s">
        <v>103</v>
      </c>
      <c r="D28" s="113">
        <f t="shared" si="1"/>
        <v>25</v>
      </c>
      <c r="E28" s="6" t="s">
        <v>92</v>
      </c>
      <c r="F28" s="7" t="s">
        <v>105</v>
      </c>
      <c r="G28" s="6">
        <v>2019</v>
      </c>
      <c r="H28" s="6" t="s">
        <v>738</v>
      </c>
      <c r="I28" s="6"/>
      <c r="J28" s="7" t="s">
        <v>104</v>
      </c>
      <c r="K28" s="6"/>
      <c r="L28" s="6">
        <v>1</v>
      </c>
      <c r="M28" s="6"/>
      <c r="O28" s="6">
        <v>0</v>
      </c>
      <c r="Q28" s="6"/>
      <c r="R28" s="6"/>
      <c r="S28" s="6"/>
      <c r="T28" s="6"/>
      <c r="U28" s="6"/>
      <c r="V28" s="6"/>
      <c r="W28" s="6"/>
      <c r="X28" s="6"/>
      <c r="Y28" s="6"/>
      <c r="Z28" s="6"/>
      <c r="AB28" s="6"/>
      <c r="AC28" s="6"/>
      <c r="AD28" s="6">
        <v>1</v>
      </c>
      <c r="AE28" s="6"/>
      <c r="AF28" s="6"/>
      <c r="AG28" s="6"/>
      <c r="AH28" s="6"/>
      <c r="AI28" s="6"/>
      <c r="AK28" s="6"/>
      <c r="AL28" s="6"/>
      <c r="AM28" s="6"/>
      <c r="AN28" s="6"/>
      <c r="AO28" s="6"/>
      <c r="AP28" s="6"/>
      <c r="AQ28" s="6"/>
      <c r="AS28" s="6"/>
      <c r="AT28" s="6"/>
      <c r="AW28" s="6">
        <v>1</v>
      </c>
      <c r="AY28" s="6"/>
      <c r="AZ28" s="6"/>
      <c r="BA28" s="6"/>
      <c r="BB28" s="6"/>
      <c r="BC28" s="6"/>
      <c r="BD28" s="6"/>
      <c r="BE28" s="6"/>
      <c r="BF28" s="6"/>
      <c r="BG28" s="6"/>
      <c r="BH28" s="6"/>
      <c r="BI28" s="6"/>
      <c r="BJ28" s="6"/>
      <c r="BK28" s="6"/>
      <c r="BL28" s="6"/>
      <c r="BM28" s="6"/>
      <c r="BN28" s="6"/>
      <c r="BO28" s="6" t="s">
        <v>1002</v>
      </c>
      <c r="BP28" s="6"/>
      <c r="BQ28" s="6"/>
      <c r="BR28" s="6"/>
      <c r="BS28" s="6">
        <v>1</v>
      </c>
      <c r="BT28" s="6"/>
      <c r="BU28" s="6"/>
      <c r="BV28" s="6"/>
      <c r="BW28" s="6"/>
      <c r="BX28" s="6"/>
      <c r="BY28" s="6">
        <v>0</v>
      </c>
      <c r="BZ28" s="6">
        <v>1</v>
      </c>
      <c r="CA28" s="6"/>
      <c r="CB28" s="6"/>
      <c r="CC28" s="6"/>
      <c r="CD28" s="6"/>
      <c r="CE28" s="6"/>
      <c r="CF28" s="6"/>
      <c r="CG28" s="6"/>
      <c r="CH28" s="6"/>
      <c r="CI28" s="6"/>
      <c r="CJ28" s="6"/>
      <c r="CK28" s="6"/>
      <c r="CL28" s="6"/>
      <c r="CM28" s="6"/>
      <c r="CN28" s="6">
        <v>1</v>
      </c>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v>1</v>
      </c>
      <c r="EC28" s="6"/>
      <c r="ED28" s="6"/>
      <c r="EE28" s="6">
        <v>1</v>
      </c>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v>1</v>
      </c>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v>0</v>
      </c>
      <c r="HC28" s="108">
        <v>0</v>
      </c>
      <c r="HD28" s="108"/>
      <c r="HE28" s="108"/>
      <c r="HF28" s="108"/>
      <c r="HG28" s="108"/>
      <c r="HH28" s="108"/>
      <c r="HI28" s="108"/>
      <c r="HJ28" s="108"/>
      <c r="HK28" s="108"/>
      <c r="HL28" s="108"/>
      <c r="HM28" s="108"/>
      <c r="HN28" s="108"/>
      <c r="HO28" s="6" t="s">
        <v>1003</v>
      </c>
      <c r="HP28" s="6" t="s">
        <v>1004</v>
      </c>
      <c r="HQ28" s="6" t="s">
        <v>1005</v>
      </c>
      <c r="HR28" s="6" t="s">
        <v>1006</v>
      </c>
      <c r="HS28" s="6" t="s">
        <v>1007</v>
      </c>
      <c r="HT28" s="6" t="s">
        <v>1008</v>
      </c>
      <c r="HU28" s="6" t="s">
        <v>1009</v>
      </c>
      <c r="HV28" s="6" t="s">
        <v>1010</v>
      </c>
      <c r="HW28" s="6" t="s">
        <v>1011</v>
      </c>
      <c r="HX28" s="6" t="s">
        <v>1012</v>
      </c>
      <c r="HY28" s="136" t="s">
        <v>775</v>
      </c>
      <c r="HZ28" s="107">
        <v>1</v>
      </c>
      <c r="IA28" s="6">
        <v>0</v>
      </c>
      <c r="IB28" s="6">
        <v>1</v>
      </c>
      <c r="IC28" s="6"/>
      <c r="ID28" s="6">
        <v>0</v>
      </c>
      <c r="IE28" s="6">
        <v>0</v>
      </c>
      <c r="IF28" s="108">
        <v>0</v>
      </c>
      <c r="IG28" s="108"/>
      <c r="IH28" s="108"/>
    </row>
    <row r="29" spans="1:258" ht="45" customHeight="1">
      <c r="A29" s="13">
        <f t="shared" si="0"/>
        <v>26</v>
      </c>
      <c r="B29" s="390"/>
      <c r="C29" s="13" t="s">
        <v>48</v>
      </c>
      <c r="D29" s="146">
        <f t="shared" si="1"/>
        <v>26</v>
      </c>
      <c r="E29" s="6" t="s">
        <v>47</v>
      </c>
      <c r="F29" s="7" t="s">
        <v>107</v>
      </c>
      <c r="G29" s="6">
        <v>2020</v>
      </c>
      <c r="H29" s="6" t="s">
        <v>738</v>
      </c>
      <c r="I29" s="7"/>
      <c r="J29" s="7" t="s">
        <v>106</v>
      </c>
      <c r="K29" s="6">
        <v>1</v>
      </c>
      <c r="L29" s="6"/>
      <c r="M29" s="6"/>
      <c r="O29" s="6">
        <v>1</v>
      </c>
      <c r="Q29" s="6"/>
      <c r="R29" s="6">
        <v>1</v>
      </c>
      <c r="S29" s="6">
        <v>1</v>
      </c>
      <c r="T29" s="6"/>
      <c r="U29" s="6"/>
      <c r="V29" s="6"/>
      <c r="W29" s="6"/>
      <c r="X29" s="6"/>
      <c r="Y29" s="6"/>
      <c r="Z29" s="6">
        <v>0</v>
      </c>
      <c r="AB29" s="6"/>
      <c r="AC29" s="6"/>
      <c r="AD29" s="6"/>
      <c r="AE29" s="6"/>
      <c r="AF29" s="6"/>
      <c r="AG29" s="6"/>
      <c r="AH29" s="6"/>
      <c r="AI29" s="6"/>
      <c r="AK29" s="6"/>
      <c r="AL29" s="6"/>
      <c r="AM29" s="6"/>
      <c r="AN29" s="6"/>
      <c r="AO29" s="6"/>
      <c r="AP29" s="6"/>
      <c r="AQ29" s="6"/>
      <c r="AS29" s="6"/>
      <c r="AT29" s="6"/>
      <c r="AW29" s="6"/>
      <c r="AY29" s="6"/>
      <c r="AZ29" s="6"/>
      <c r="BA29" s="6"/>
      <c r="BB29" s="6"/>
      <c r="BC29" s="6"/>
      <c r="BD29" s="6"/>
      <c r="BE29" s="6"/>
      <c r="BF29" s="6"/>
      <c r="BG29" s="6"/>
      <c r="BH29" s="6"/>
      <c r="BI29" s="6"/>
      <c r="BJ29" s="6"/>
      <c r="BK29" s="6"/>
      <c r="BL29" s="6"/>
      <c r="BM29" s="6"/>
      <c r="BN29" s="6"/>
      <c r="BO29" s="6" t="s">
        <v>1014</v>
      </c>
      <c r="BP29" s="6"/>
      <c r="BQ29" s="6"/>
      <c r="BR29" s="6"/>
      <c r="BS29" s="6">
        <v>1</v>
      </c>
      <c r="BT29" s="6"/>
      <c r="BU29" s="6"/>
      <c r="BV29" s="6"/>
      <c r="BW29" s="6"/>
      <c r="BX29" s="6"/>
      <c r="BY29" s="6"/>
      <c r="BZ29" s="6"/>
      <c r="CA29" s="6"/>
      <c r="CB29" s="6"/>
      <c r="CC29" s="6">
        <v>1</v>
      </c>
      <c r="CD29" s="6"/>
      <c r="CE29" s="6"/>
      <c r="CF29" s="6"/>
      <c r="CG29" s="6"/>
      <c r="CH29" s="6"/>
      <c r="CI29" s="6"/>
      <c r="CJ29" s="6"/>
      <c r="CK29" s="6"/>
      <c r="CL29" s="6"/>
      <c r="CM29" s="6"/>
      <c r="CN29" s="6">
        <v>1</v>
      </c>
      <c r="CO29" s="6"/>
      <c r="CP29" s="6"/>
      <c r="CQ29" s="6"/>
      <c r="CR29" s="6"/>
      <c r="CS29" s="6"/>
      <c r="CT29" s="6"/>
      <c r="CU29" s="6"/>
      <c r="CV29" s="6"/>
      <c r="CW29" s="6"/>
      <c r="CX29" s="6"/>
      <c r="CY29" s="6"/>
      <c r="CZ29" s="6"/>
      <c r="DA29" s="6"/>
      <c r="DB29" s="6"/>
      <c r="DC29" s="6"/>
      <c r="DD29" s="6"/>
      <c r="DE29" s="6"/>
      <c r="DF29" s="6"/>
      <c r="DG29" s="6"/>
      <c r="DH29" s="6"/>
      <c r="DI29" s="6"/>
      <c r="DJ29" s="6"/>
      <c r="DK29" s="6"/>
      <c r="DL29" s="6"/>
      <c r="DM29" s="6"/>
      <c r="DN29" s="6"/>
      <c r="DO29" s="6"/>
      <c r="DP29" s="6"/>
      <c r="DQ29" s="6"/>
      <c r="DR29" s="6"/>
      <c r="DS29" s="6"/>
      <c r="DT29" s="6"/>
      <c r="DU29" s="6"/>
      <c r="DV29" s="6"/>
      <c r="DW29" s="6"/>
      <c r="DX29" s="6"/>
      <c r="DY29" s="6"/>
      <c r="DZ29" s="6"/>
      <c r="EA29" s="6"/>
      <c r="EB29" s="6">
        <v>1</v>
      </c>
      <c r="EC29" s="6"/>
      <c r="ED29" s="6"/>
      <c r="EE29" s="6">
        <v>1</v>
      </c>
      <c r="EF29" s="6"/>
      <c r="EG29" s="6"/>
      <c r="EH29" s="6"/>
      <c r="EI29" s="6"/>
      <c r="EJ29" s="6"/>
      <c r="EK29" s="6"/>
      <c r="EL29" s="6"/>
      <c r="EM29" s="6"/>
      <c r="EN29" s="6"/>
      <c r="EO29" s="6"/>
      <c r="EP29" s="6"/>
      <c r="EQ29" s="6"/>
      <c r="ER29" s="6"/>
      <c r="ES29" s="6"/>
      <c r="ET29" s="6"/>
      <c r="EU29" s="6"/>
      <c r="EV29" s="6"/>
      <c r="EW29" s="6"/>
      <c r="EX29" s="6"/>
      <c r="EY29" s="6"/>
      <c r="EZ29" s="6"/>
      <c r="FA29" s="6"/>
      <c r="FB29" s="6"/>
      <c r="FC29" s="6"/>
      <c r="FD29" s="6"/>
      <c r="FE29" s="6"/>
      <c r="FF29" s="6"/>
      <c r="FG29" s="6"/>
      <c r="FH29" s="6"/>
      <c r="FI29" s="6"/>
      <c r="FJ29" s="6"/>
      <c r="FK29" s="6"/>
      <c r="FL29" s="6"/>
      <c r="FM29" s="6"/>
      <c r="FN29" s="6"/>
      <c r="FO29" s="6"/>
      <c r="FP29" s="6"/>
      <c r="FQ29" s="6"/>
      <c r="FR29" s="6"/>
      <c r="FS29" s="6"/>
      <c r="FT29" s="6">
        <v>1</v>
      </c>
      <c r="FU29" s="6"/>
      <c r="FV29" s="6"/>
      <c r="FW29" s="6"/>
      <c r="FX29" s="6"/>
      <c r="FY29" s="6"/>
      <c r="FZ29" s="6"/>
      <c r="GA29" s="6"/>
      <c r="GB29" s="6"/>
      <c r="GC29" s="6"/>
      <c r="GD29" s="6"/>
      <c r="GE29" s="6"/>
      <c r="GF29" s="6"/>
      <c r="GG29" s="6"/>
      <c r="GH29" s="6">
        <v>1</v>
      </c>
      <c r="GI29" s="6"/>
      <c r="GJ29" s="6"/>
      <c r="GK29" s="6"/>
      <c r="GL29" s="6"/>
      <c r="GM29" s="6">
        <v>1</v>
      </c>
      <c r="GN29" s="6"/>
      <c r="GO29" s="6"/>
      <c r="GP29" s="6"/>
      <c r="GQ29" s="6"/>
      <c r="GR29" s="6"/>
      <c r="GS29" s="6"/>
      <c r="GT29" s="6"/>
      <c r="GU29" s="6"/>
      <c r="GV29" s="6"/>
      <c r="GW29" s="6"/>
      <c r="GX29" s="6"/>
      <c r="GY29" s="6"/>
      <c r="GZ29" s="6"/>
      <c r="HA29" s="6"/>
      <c r="HB29" s="6">
        <v>0</v>
      </c>
      <c r="HC29" s="108">
        <v>0</v>
      </c>
      <c r="HD29" s="108"/>
      <c r="HE29" s="108"/>
      <c r="HF29" s="108"/>
      <c r="HG29" s="108"/>
      <c r="HH29" s="108"/>
      <c r="HI29" s="108"/>
      <c r="HJ29" s="108"/>
      <c r="HK29" s="108"/>
      <c r="HL29" s="108"/>
      <c r="HM29" s="108"/>
      <c r="HN29" s="108"/>
      <c r="HO29" s="6" t="s">
        <v>734</v>
      </c>
      <c r="HP29" s="6" t="s">
        <v>741</v>
      </c>
      <c r="HQ29" s="6" t="s">
        <v>742</v>
      </c>
      <c r="HR29" s="6" t="s">
        <v>1015</v>
      </c>
      <c r="HS29" s="6" t="s">
        <v>1016</v>
      </c>
      <c r="HT29" s="6" t="s">
        <v>1017</v>
      </c>
      <c r="HU29" s="6" t="s">
        <v>1018</v>
      </c>
      <c r="HV29" s="6" t="s">
        <v>1019</v>
      </c>
      <c r="HW29" s="6" t="s">
        <v>1020</v>
      </c>
      <c r="HX29" s="6" t="s">
        <v>1021</v>
      </c>
      <c r="HY29" s="111" t="s">
        <v>1022</v>
      </c>
      <c r="HZ29" s="6">
        <v>1</v>
      </c>
      <c r="IA29" s="6">
        <v>1</v>
      </c>
      <c r="IB29" s="6">
        <v>0</v>
      </c>
      <c r="IC29" s="6"/>
      <c r="ID29" s="6">
        <v>0</v>
      </c>
      <c r="IE29" s="6">
        <v>0</v>
      </c>
      <c r="IF29" s="108">
        <v>0</v>
      </c>
      <c r="IG29" s="108"/>
      <c r="IH29" s="108"/>
    </row>
    <row r="30" spans="1:258" ht="45" customHeight="1">
      <c r="A30" s="13">
        <f t="shared" si="0"/>
        <v>27</v>
      </c>
      <c r="B30" s="390"/>
      <c r="C30" s="13" t="s">
        <v>108</v>
      </c>
      <c r="D30" s="113">
        <f t="shared" si="1"/>
        <v>27</v>
      </c>
      <c r="E30" s="6" t="s">
        <v>47</v>
      </c>
      <c r="F30" s="7" t="s">
        <v>110</v>
      </c>
      <c r="G30" s="6">
        <v>2021</v>
      </c>
      <c r="H30" s="6" t="s">
        <v>738</v>
      </c>
      <c r="I30" s="7"/>
      <c r="J30" s="7" t="s">
        <v>109</v>
      </c>
      <c r="K30" s="6">
        <v>1</v>
      </c>
      <c r="L30" s="6"/>
      <c r="M30" s="6"/>
      <c r="O30" s="6">
        <v>1</v>
      </c>
      <c r="Q30" s="6">
        <v>1</v>
      </c>
      <c r="R30" s="6">
        <v>1</v>
      </c>
      <c r="S30" s="6">
        <v>1</v>
      </c>
      <c r="T30" s="6"/>
      <c r="U30" s="6"/>
      <c r="V30" s="6"/>
      <c r="W30" s="6"/>
      <c r="X30" s="6"/>
      <c r="Y30" s="6"/>
      <c r="Z30" s="6"/>
      <c r="AB30" s="6"/>
      <c r="AC30" s="6"/>
      <c r="AD30" s="6"/>
      <c r="AE30" s="6"/>
      <c r="AF30" s="6"/>
      <c r="AG30" s="6"/>
      <c r="AH30" s="6"/>
      <c r="AI30" s="6"/>
      <c r="AK30" s="6"/>
      <c r="AL30" s="6"/>
      <c r="AM30" s="6"/>
      <c r="AN30" s="6">
        <v>1</v>
      </c>
      <c r="AO30" s="6"/>
      <c r="AP30" s="6"/>
      <c r="AQ30" s="6"/>
      <c r="AS30" s="6"/>
      <c r="AT30" s="6"/>
      <c r="AW30" s="6"/>
      <c r="AY30" s="6"/>
      <c r="AZ30" s="6"/>
      <c r="BA30" s="6"/>
      <c r="BB30" s="6"/>
      <c r="BC30" s="6"/>
      <c r="BD30" s="6"/>
      <c r="BE30" s="6"/>
      <c r="BF30" s="6"/>
      <c r="BG30" s="6"/>
      <c r="BH30" s="6"/>
      <c r="BI30" s="6"/>
      <c r="BJ30" s="6"/>
      <c r="BK30" s="6"/>
      <c r="BL30" s="6"/>
      <c r="BM30" s="6"/>
      <c r="BN30" s="6"/>
      <c r="BO30" s="6" t="s">
        <v>1024</v>
      </c>
      <c r="BP30" s="6"/>
      <c r="BQ30" s="6"/>
      <c r="BR30" s="6"/>
      <c r="BS30" s="6">
        <v>1</v>
      </c>
      <c r="BT30" s="6"/>
      <c r="BU30" s="6"/>
      <c r="BV30" s="6"/>
      <c r="BW30" s="6"/>
      <c r="BX30" s="6"/>
      <c r="BY30" s="6"/>
      <c r="BZ30" s="6"/>
      <c r="CA30" s="6"/>
      <c r="CB30" s="6"/>
      <c r="CC30" s="6">
        <v>1</v>
      </c>
      <c r="CD30" s="6"/>
      <c r="CE30" s="6"/>
      <c r="CF30" s="6"/>
      <c r="CG30" s="6"/>
      <c r="CH30" s="6"/>
      <c r="CI30" s="6">
        <v>1</v>
      </c>
      <c r="CJ30" s="6"/>
      <c r="CK30" s="6"/>
      <c r="CL30" s="6"/>
      <c r="CM30" s="6"/>
      <c r="CN30" s="6">
        <v>1</v>
      </c>
      <c r="CO30" s="6"/>
      <c r="CP30" s="6"/>
      <c r="CQ30" s="6"/>
      <c r="CR30" s="6"/>
      <c r="CS30" s="6"/>
      <c r="CT30" s="6"/>
      <c r="CU30" s="6"/>
      <c r="CV30" s="6"/>
      <c r="CW30" s="6"/>
      <c r="CX30" s="6"/>
      <c r="CY30" s="6"/>
      <c r="CZ30" s="6"/>
      <c r="DA30" s="6"/>
      <c r="DB30" s="6"/>
      <c r="DC30" s="6"/>
      <c r="DD30" s="6"/>
      <c r="DE30" s="6"/>
      <c r="DF30" s="6"/>
      <c r="DG30" s="6"/>
      <c r="DH30" s="6"/>
      <c r="DI30" s="6"/>
      <c r="DJ30" s="6"/>
      <c r="DK30" s="6"/>
      <c r="DL30" s="6"/>
      <c r="DM30" s="6"/>
      <c r="DN30" s="6"/>
      <c r="DO30" s="6"/>
      <c r="DP30" s="6"/>
      <c r="DQ30" s="6"/>
      <c r="DR30" s="6"/>
      <c r="DS30" s="6"/>
      <c r="DT30" s="6"/>
      <c r="DU30" s="6"/>
      <c r="DV30" s="6"/>
      <c r="DW30" s="6"/>
      <c r="DX30" s="6"/>
      <c r="DY30" s="6"/>
      <c r="DZ30" s="6"/>
      <c r="EA30" s="6"/>
      <c r="EB30" s="6">
        <v>1</v>
      </c>
      <c r="EC30" s="6"/>
      <c r="ED30" s="6"/>
      <c r="EE30" s="6">
        <v>1</v>
      </c>
      <c r="EF30" s="6"/>
      <c r="EG30" s="6"/>
      <c r="EH30" s="6"/>
      <c r="EI30" s="6"/>
      <c r="EJ30" s="6"/>
      <c r="EK30" s="6"/>
      <c r="EL30" s="6"/>
      <c r="EM30" s="6"/>
      <c r="EN30" s="6"/>
      <c r="EO30" s="6"/>
      <c r="EP30" s="6"/>
      <c r="EQ30" s="6"/>
      <c r="ER30" s="6"/>
      <c r="ES30" s="6"/>
      <c r="ET30" s="6"/>
      <c r="EU30" s="6"/>
      <c r="EV30" s="6"/>
      <c r="EW30" s="6"/>
      <c r="EX30" s="6"/>
      <c r="EY30" s="6"/>
      <c r="EZ30" s="6"/>
      <c r="FA30" s="6"/>
      <c r="FB30" s="6"/>
      <c r="FC30" s="6"/>
      <c r="FD30" s="6"/>
      <c r="FE30" s="6"/>
      <c r="FF30" s="6"/>
      <c r="FG30" s="6"/>
      <c r="FH30" s="6"/>
      <c r="FI30" s="6"/>
      <c r="FJ30" s="6"/>
      <c r="FK30" s="6"/>
      <c r="FL30" s="6"/>
      <c r="FM30" s="6"/>
      <c r="FN30" s="6"/>
      <c r="FO30" s="6"/>
      <c r="FP30" s="6"/>
      <c r="FQ30" s="6"/>
      <c r="FR30" s="6"/>
      <c r="FS30" s="6"/>
      <c r="FT30" s="6"/>
      <c r="FU30" s="6"/>
      <c r="FV30" s="6"/>
      <c r="FW30" s="6"/>
      <c r="FX30" s="6"/>
      <c r="FY30" s="6"/>
      <c r="FZ30" s="6"/>
      <c r="GA30" s="6"/>
      <c r="GB30" s="6"/>
      <c r="GC30" s="6"/>
      <c r="GD30" s="6"/>
      <c r="GE30" s="6"/>
      <c r="GF30" s="6"/>
      <c r="GG30" s="6"/>
      <c r="GH30" s="6"/>
      <c r="GI30" s="6"/>
      <c r="GJ30" s="6"/>
      <c r="GK30" s="6"/>
      <c r="GL30" s="6"/>
      <c r="GM30" s="6"/>
      <c r="GN30" s="6"/>
      <c r="GO30" s="6"/>
      <c r="GP30" s="6">
        <v>1</v>
      </c>
      <c r="GQ30" s="6"/>
      <c r="GR30" s="6"/>
      <c r="GS30" s="6"/>
      <c r="GT30" s="6"/>
      <c r="GU30" s="6"/>
      <c r="GV30" s="6"/>
      <c r="GW30" s="6"/>
      <c r="GX30" s="6"/>
      <c r="GY30" s="6"/>
      <c r="GZ30" s="6"/>
      <c r="HA30" s="6" t="s">
        <v>1025</v>
      </c>
      <c r="HB30" s="6">
        <v>0</v>
      </c>
      <c r="HC30" s="108">
        <v>0</v>
      </c>
      <c r="HD30" s="108"/>
      <c r="HE30" s="108"/>
      <c r="HF30" s="108"/>
      <c r="HG30" s="108"/>
      <c r="HH30" s="108"/>
      <c r="HI30" s="108"/>
      <c r="HJ30" s="108"/>
      <c r="HK30" s="108"/>
      <c r="HL30" s="108"/>
      <c r="HM30" s="108"/>
      <c r="HN30" s="108"/>
      <c r="HO30" s="6" t="s">
        <v>734</v>
      </c>
      <c r="HP30" s="6" t="s">
        <v>741</v>
      </c>
      <c r="HQ30" s="6" t="s">
        <v>742</v>
      </c>
      <c r="HR30" s="6" t="s">
        <v>1026</v>
      </c>
      <c r="HS30" s="6" t="s">
        <v>1027</v>
      </c>
      <c r="HT30" s="6"/>
      <c r="HU30" s="147" t="s">
        <v>1028</v>
      </c>
      <c r="HV30" s="6" t="s">
        <v>1029</v>
      </c>
      <c r="HW30" s="6" t="s">
        <v>1030</v>
      </c>
      <c r="HX30" s="6"/>
      <c r="HY30" s="136" t="s">
        <v>775</v>
      </c>
      <c r="HZ30" s="6">
        <v>1</v>
      </c>
      <c r="IA30" s="6">
        <v>1</v>
      </c>
      <c r="IB30" s="6">
        <v>0</v>
      </c>
      <c r="IC30" s="6"/>
      <c r="ID30" s="6">
        <v>0</v>
      </c>
      <c r="IE30" s="6">
        <v>0</v>
      </c>
      <c r="IF30" s="108">
        <v>0</v>
      </c>
      <c r="IG30" s="108"/>
      <c r="IH30" s="108"/>
    </row>
    <row r="31" spans="1:258" ht="45" customHeight="1">
      <c r="A31" s="13">
        <f t="shared" si="0"/>
        <v>28</v>
      </c>
      <c r="B31" s="390"/>
      <c r="C31" s="13" t="s">
        <v>111</v>
      </c>
      <c r="D31" s="113">
        <f t="shared" si="1"/>
        <v>28</v>
      </c>
      <c r="E31" s="21" t="s">
        <v>114</v>
      </c>
      <c r="F31" s="7" t="s">
        <v>113</v>
      </c>
      <c r="G31" s="8">
        <v>2017</v>
      </c>
      <c r="H31" s="21" t="s">
        <v>738</v>
      </c>
      <c r="I31" s="7"/>
      <c r="J31" s="7" t="s">
        <v>112</v>
      </c>
      <c r="K31" s="7">
        <v>1</v>
      </c>
      <c r="L31" s="7">
        <v>1</v>
      </c>
      <c r="M31" s="7">
        <v>1</v>
      </c>
      <c r="O31" s="7">
        <v>1</v>
      </c>
      <c r="Q31" s="7">
        <v>1</v>
      </c>
      <c r="R31" s="7">
        <v>1</v>
      </c>
      <c r="S31" s="7">
        <v>1</v>
      </c>
      <c r="T31" s="7"/>
      <c r="U31" s="7"/>
      <c r="V31" s="7"/>
      <c r="W31" s="7"/>
      <c r="X31" s="7"/>
      <c r="Y31" s="7"/>
      <c r="Z31" s="7"/>
      <c r="AB31" s="7"/>
      <c r="AC31" s="7"/>
      <c r="AD31" s="7"/>
      <c r="AE31" s="7"/>
      <c r="AF31" s="7"/>
      <c r="AG31" s="7"/>
      <c r="AH31" s="7"/>
      <c r="AI31" s="7"/>
      <c r="AK31" s="7"/>
      <c r="AL31" s="7"/>
      <c r="AM31" s="7"/>
      <c r="AN31" s="7">
        <v>1</v>
      </c>
      <c r="AO31" s="7"/>
      <c r="AP31" s="7"/>
      <c r="AQ31" s="7"/>
      <c r="AS31" s="7"/>
      <c r="AT31" s="7"/>
      <c r="AW31" s="7"/>
      <c r="AY31" s="7"/>
      <c r="AZ31" s="7"/>
      <c r="BA31" s="7"/>
      <c r="BB31" s="7"/>
      <c r="BC31" s="7"/>
      <c r="BD31" s="7"/>
      <c r="BE31" s="7"/>
      <c r="BF31" s="7"/>
      <c r="BG31" s="7"/>
      <c r="BH31" s="7"/>
      <c r="BI31" s="7"/>
      <c r="BJ31" s="7"/>
      <c r="BK31" s="7"/>
      <c r="BL31" s="7"/>
      <c r="BM31" s="7"/>
      <c r="BN31" s="7"/>
      <c r="BO31" s="6" t="s">
        <v>1032</v>
      </c>
      <c r="BP31" s="7"/>
      <c r="BQ31" s="7"/>
      <c r="BR31" s="7"/>
      <c r="BS31" s="7">
        <v>1</v>
      </c>
      <c r="BT31" s="7"/>
      <c r="BU31" s="7"/>
      <c r="BV31" s="7"/>
      <c r="BW31" s="7"/>
      <c r="BX31" s="7"/>
      <c r="BY31" s="7">
        <v>0</v>
      </c>
      <c r="BZ31" s="7">
        <v>1</v>
      </c>
      <c r="CA31" s="7"/>
      <c r="CB31" s="7"/>
      <c r="CC31" s="7">
        <v>1</v>
      </c>
      <c r="CD31" s="7"/>
      <c r="CE31" s="7"/>
      <c r="CF31" s="7"/>
      <c r="CG31" s="7"/>
      <c r="CH31" s="7"/>
      <c r="CI31" s="7"/>
      <c r="CJ31" s="7"/>
      <c r="CK31" s="7"/>
      <c r="CL31" s="7"/>
      <c r="CM31" s="7"/>
      <c r="CN31" s="7">
        <v>1</v>
      </c>
      <c r="CO31" s="7"/>
      <c r="CP31" s="7"/>
      <c r="CQ31" s="7"/>
      <c r="CR31" s="7"/>
      <c r="CS31" s="7"/>
      <c r="CT31" s="7"/>
      <c r="CU31" s="7"/>
      <c r="CV31" s="7"/>
      <c r="CW31" s="7"/>
      <c r="CX31" s="7"/>
      <c r="CY31" s="7"/>
      <c r="CZ31" s="7"/>
      <c r="DA31" s="7"/>
      <c r="DB31" s="7"/>
      <c r="DC31" s="7"/>
      <c r="DD31" s="7"/>
      <c r="DE31" s="7"/>
      <c r="DF31" s="7"/>
      <c r="DG31" s="7"/>
      <c r="DH31" s="7"/>
      <c r="DI31" s="7"/>
      <c r="DJ31" s="7"/>
      <c r="DK31" s="7"/>
      <c r="DL31" s="7"/>
      <c r="DM31" s="7"/>
      <c r="DN31" s="7"/>
      <c r="DO31" s="7"/>
      <c r="DP31" s="7"/>
      <c r="DQ31" s="7"/>
      <c r="DR31" s="7"/>
      <c r="DS31" s="7"/>
      <c r="DT31" s="7"/>
      <c r="DU31" s="7"/>
      <c r="DV31" s="7"/>
      <c r="DW31" s="7"/>
      <c r="DX31" s="7"/>
      <c r="DY31" s="7"/>
      <c r="DZ31" s="7"/>
      <c r="EA31" s="7"/>
      <c r="EB31" s="7">
        <v>1</v>
      </c>
      <c r="EC31" s="7"/>
      <c r="ED31" s="7"/>
      <c r="EE31" s="7">
        <v>1</v>
      </c>
      <c r="EF31" s="7"/>
      <c r="EG31" s="7"/>
      <c r="EH31" s="7"/>
      <c r="EI31" s="7"/>
      <c r="EJ31" s="7"/>
      <c r="EK31" s="7"/>
      <c r="EL31" s="7"/>
      <c r="EM31" s="7"/>
      <c r="EN31" s="7"/>
      <c r="EO31" s="7"/>
      <c r="EP31" s="7"/>
      <c r="EQ31" s="7"/>
      <c r="ER31" s="7"/>
      <c r="ES31" s="7"/>
      <c r="ET31" s="7"/>
      <c r="EU31" s="7"/>
      <c r="EV31" s="7"/>
      <c r="EW31" s="7"/>
      <c r="EX31" s="7"/>
      <c r="EY31" s="7"/>
      <c r="EZ31" s="7"/>
      <c r="FA31" s="7"/>
      <c r="FB31" s="7"/>
      <c r="FC31" s="7"/>
      <c r="FD31" s="7"/>
      <c r="FE31" s="7"/>
      <c r="FF31" s="7"/>
      <c r="FG31" s="7"/>
      <c r="FH31" s="7"/>
      <c r="FI31" s="7"/>
      <c r="FJ31" s="7"/>
      <c r="FK31" s="7"/>
      <c r="FL31" s="7"/>
      <c r="FM31" s="7"/>
      <c r="FN31" s="7"/>
      <c r="FO31" s="7"/>
      <c r="FP31" s="7"/>
      <c r="FQ31" s="7"/>
      <c r="FR31" s="7">
        <v>1</v>
      </c>
      <c r="FS31" s="7"/>
      <c r="FT31" s="7"/>
      <c r="FU31" s="7"/>
      <c r="FV31" s="7"/>
      <c r="FW31" s="7"/>
      <c r="FX31" s="7"/>
      <c r="FY31" s="7"/>
      <c r="FZ31" s="7"/>
      <c r="GA31" s="7"/>
      <c r="GB31" s="7"/>
      <c r="GC31" s="7"/>
      <c r="GD31" s="7"/>
      <c r="GE31" s="7"/>
      <c r="GF31" s="7"/>
      <c r="GG31" s="7"/>
      <c r="GH31" s="7"/>
      <c r="GI31" s="7"/>
      <c r="GJ31" s="7"/>
      <c r="GK31" s="7"/>
      <c r="GL31" s="7"/>
      <c r="GM31" s="7"/>
      <c r="GN31" s="7"/>
      <c r="GO31" s="7"/>
      <c r="GP31" s="21"/>
      <c r="GQ31" s="21"/>
      <c r="GR31" s="21"/>
      <c r="GS31" s="21"/>
      <c r="GT31" s="21"/>
      <c r="GU31" s="21"/>
      <c r="GV31" s="21"/>
      <c r="GW31" s="21"/>
      <c r="GX31" s="21"/>
      <c r="GY31" s="21"/>
      <c r="GZ31" s="21"/>
      <c r="HA31" s="21"/>
      <c r="HB31" s="21">
        <v>0</v>
      </c>
      <c r="HC31" s="21">
        <v>0</v>
      </c>
      <c r="HD31" s="21"/>
      <c r="HE31" s="21"/>
      <c r="HF31" s="21"/>
      <c r="HG31" s="21"/>
      <c r="HH31" s="21"/>
      <c r="HI31" s="21"/>
      <c r="HJ31" s="21"/>
      <c r="HK31" s="21"/>
      <c r="HL31" s="21"/>
      <c r="HM31" s="21"/>
      <c r="HN31" s="21"/>
      <c r="HO31" s="7" t="s">
        <v>1033</v>
      </c>
      <c r="HP31" s="6" t="s">
        <v>1034</v>
      </c>
      <c r="HQ31" s="21" t="s">
        <v>742</v>
      </c>
      <c r="HR31" s="7" t="s">
        <v>1035</v>
      </c>
      <c r="HS31" s="7" t="s">
        <v>1036</v>
      </c>
      <c r="HT31" s="7" t="s">
        <v>1037</v>
      </c>
      <c r="HU31" s="6" t="s">
        <v>1038</v>
      </c>
      <c r="HV31" s="6" t="s">
        <v>1039</v>
      </c>
      <c r="HW31" s="7" t="s">
        <v>1040</v>
      </c>
      <c r="HX31" s="7" t="s">
        <v>1041</v>
      </c>
      <c r="HY31" s="124" t="s">
        <v>1042</v>
      </c>
      <c r="HZ31" s="21">
        <v>1</v>
      </c>
      <c r="IA31" s="21">
        <v>1</v>
      </c>
      <c r="IB31" s="21">
        <v>0</v>
      </c>
      <c r="IC31" s="21"/>
      <c r="ID31" s="21">
        <v>0</v>
      </c>
      <c r="IE31" s="21">
        <v>0</v>
      </c>
      <c r="IF31" s="21">
        <v>0</v>
      </c>
      <c r="IG31" s="21"/>
      <c r="IH31" s="21"/>
      <c r="II31" s="139"/>
      <c r="IJ31" s="139"/>
      <c r="IK31" s="139"/>
      <c r="IL31" s="139"/>
      <c r="IM31" s="139"/>
      <c r="IN31" s="139"/>
      <c r="IO31" s="139"/>
      <c r="IP31" s="139"/>
      <c r="IQ31" s="139"/>
      <c r="IR31" s="139"/>
      <c r="IS31" s="139"/>
      <c r="IT31" s="139"/>
      <c r="IU31" s="139"/>
      <c r="IV31" s="139"/>
      <c r="IW31" s="139"/>
      <c r="IX31" s="139"/>
    </row>
    <row r="32" spans="1:258" ht="45" customHeight="1">
      <c r="A32" s="5">
        <f t="shared" si="0"/>
        <v>29</v>
      </c>
      <c r="B32" s="5"/>
      <c r="C32" s="13" t="s">
        <v>35</v>
      </c>
      <c r="D32" s="113">
        <f t="shared" si="1"/>
        <v>29</v>
      </c>
      <c r="E32" s="7" t="s">
        <v>117</v>
      </c>
      <c r="F32" s="7" t="s">
        <v>116</v>
      </c>
      <c r="G32" s="6">
        <v>2007</v>
      </c>
      <c r="H32" s="7" t="s">
        <v>738</v>
      </c>
      <c r="I32" s="7"/>
      <c r="J32" s="7" t="s">
        <v>115</v>
      </c>
      <c r="K32" s="7"/>
      <c r="L32" s="7"/>
      <c r="M32" s="7"/>
      <c r="O32" s="7"/>
      <c r="Q32" s="7"/>
      <c r="R32" s="7"/>
      <c r="S32" s="7"/>
      <c r="T32" s="7"/>
      <c r="U32" s="7"/>
      <c r="V32" s="7"/>
      <c r="W32" s="7"/>
      <c r="X32" s="7"/>
      <c r="Y32" s="7"/>
      <c r="Z32" s="7"/>
      <c r="AB32" s="7"/>
      <c r="AC32" s="7"/>
      <c r="AD32" s="7"/>
      <c r="AE32" s="7"/>
      <c r="AF32" s="7"/>
      <c r="AG32" s="7"/>
      <c r="AH32" s="7"/>
      <c r="AI32" s="7"/>
      <c r="AK32" s="7"/>
      <c r="AL32" s="7"/>
      <c r="AM32" s="7"/>
      <c r="AN32" s="7"/>
      <c r="AO32" s="7"/>
      <c r="AP32" s="7"/>
      <c r="AQ32" s="7"/>
      <c r="AS32" s="7"/>
      <c r="AT32" s="7"/>
      <c r="AW32" s="7"/>
      <c r="AY32" s="7"/>
      <c r="AZ32" s="7"/>
      <c r="BA32" s="7"/>
      <c r="BB32" s="7"/>
      <c r="BC32" s="7"/>
      <c r="BD32" s="7"/>
      <c r="BE32" s="7"/>
      <c r="BF32" s="7"/>
      <c r="BG32" s="7"/>
      <c r="BH32" s="7"/>
      <c r="BI32" s="7">
        <v>1</v>
      </c>
      <c r="BJ32" s="7">
        <v>1</v>
      </c>
      <c r="BK32" s="7"/>
      <c r="BL32" s="7"/>
      <c r="BM32" s="7"/>
      <c r="BN32" s="7"/>
      <c r="BO32" s="6" t="s">
        <v>1044</v>
      </c>
      <c r="BP32" s="7"/>
      <c r="BQ32" s="7"/>
      <c r="BR32" s="7">
        <v>1</v>
      </c>
      <c r="BS32" s="7"/>
      <c r="BT32" s="7"/>
      <c r="BU32" s="7"/>
      <c r="BV32" s="7"/>
      <c r="BW32" s="7"/>
      <c r="BX32" s="7"/>
      <c r="BY32" s="7">
        <v>0</v>
      </c>
      <c r="BZ32" s="7">
        <v>1</v>
      </c>
      <c r="CA32" s="7"/>
      <c r="CB32" s="7"/>
      <c r="CC32" s="7"/>
      <c r="CD32" s="7"/>
      <c r="CE32" s="7"/>
      <c r="CF32" s="7"/>
      <c r="CG32" s="7"/>
      <c r="CH32" s="7"/>
      <c r="CI32" s="7"/>
      <c r="CJ32" s="7"/>
      <c r="CK32" s="7"/>
      <c r="CL32" s="7"/>
      <c r="CM32" s="7"/>
      <c r="CN32" s="7">
        <v>1</v>
      </c>
      <c r="CO32" s="7"/>
      <c r="CP32" s="7"/>
      <c r="CQ32" s="7"/>
      <c r="CR32" s="7"/>
      <c r="CS32" s="7"/>
      <c r="CT32" s="7"/>
      <c r="CU32" s="7"/>
      <c r="CV32" s="7"/>
      <c r="CW32" s="7"/>
      <c r="CX32" s="7"/>
      <c r="CY32" s="7"/>
      <c r="CZ32" s="7"/>
      <c r="DA32" s="7"/>
      <c r="DB32" s="7"/>
      <c r="DC32" s="7"/>
      <c r="DD32" s="7"/>
      <c r="DE32" s="7"/>
      <c r="DF32" s="7"/>
      <c r="DG32" s="7"/>
      <c r="DH32" s="7"/>
      <c r="DI32" s="7"/>
      <c r="DJ32" s="7"/>
      <c r="DK32" s="7"/>
      <c r="DL32" s="7"/>
      <c r="DM32" s="7"/>
      <c r="DN32" s="7"/>
      <c r="DO32" s="7"/>
      <c r="DP32" s="7"/>
      <c r="DQ32" s="7"/>
      <c r="DR32" s="7"/>
      <c r="DS32" s="7"/>
      <c r="DT32" s="7"/>
      <c r="DU32" s="7"/>
      <c r="DV32" s="7"/>
      <c r="DW32" s="7"/>
      <c r="DX32" s="7"/>
      <c r="DY32" s="7"/>
      <c r="DZ32" s="7"/>
      <c r="EA32" s="7"/>
      <c r="EB32" s="7">
        <v>1</v>
      </c>
      <c r="EC32" s="7"/>
      <c r="ED32" s="7"/>
      <c r="EE32" s="7">
        <v>1</v>
      </c>
      <c r="EF32" s="7"/>
      <c r="EG32" s="7"/>
      <c r="EH32" s="7"/>
      <c r="EI32" s="7"/>
      <c r="EJ32" s="7"/>
      <c r="EK32" s="7"/>
      <c r="EL32" s="7"/>
      <c r="EM32" s="7"/>
      <c r="EN32" s="7"/>
      <c r="EO32" s="7"/>
      <c r="EP32" s="7"/>
      <c r="EQ32" s="7"/>
      <c r="ER32" s="7"/>
      <c r="ES32" s="7"/>
      <c r="ET32" s="7"/>
      <c r="EU32" s="7"/>
      <c r="EV32" s="7"/>
      <c r="EW32" s="7"/>
      <c r="EX32" s="7"/>
      <c r="EY32" s="7"/>
      <c r="EZ32" s="7"/>
      <c r="FA32" s="7"/>
      <c r="FB32" s="7"/>
      <c r="FC32" s="7"/>
      <c r="FD32" s="7"/>
      <c r="FE32" s="7"/>
      <c r="FF32" s="7"/>
      <c r="FG32" s="7"/>
      <c r="FH32" s="7"/>
      <c r="FI32" s="7"/>
      <c r="FJ32" s="7"/>
      <c r="FK32" s="7"/>
      <c r="FL32" s="7"/>
      <c r="FM32" s="7"/>
      <c r="FN32" s="7"/>
      <c r="FO32" s="7"/>
      <c r="FP32" s="7"/>
      <c r="FQ32" s="7"/>
      <c r="FR32" s="7"/>
      <c r="FS32" s="7"/>
      <c r="FT32" s="7"/>
      <c r="FU32" s="7"/>
      <c r="FV32" s="7"/>
      <c r="FW32" s="7"/>
      <c r="FX32" s="7"/>
      <c r="FY32" s="7"/>
      <c r="FZ32" s="7"/>
      <c r="GA32" s="7"/>
      <c r="GB32" s="7">
        <v>1</v>
      </c>
      <c r="GC32" s="7"/>
      <c r="GD32" s="7"/>
      <c r="GE32" s="7"/>
      <c r="GF32" s="7"/>
      <c r="GG32" s="7"/>
      <c r="GH32" s="7"/>
      <c r="GI32" s="7"/>
      <c r="GJ32" s="7"/>
      <c r="GK32" s="7"/>
      <c r="GL32" s="7"/>
      <c r="GM32" s="7"/>
      <c r="GN32" s="7"/>
      <c r="GO32" s="7"/>
      <c r="GP32" s="7"/>
      <c r="GQ32" s="7"/>
      <c r="GR32" s="7"/>
      <c r="GS32" s="7"/>
      <c r="GT32" s="7"/>
      <c r="GU32" s="7"/>
      <c r="GV32" s="7"/>
      <c r="GW32" s="7"/>
      <c r="GX32" s="7"/>
      <c r="GY32" s="7"/>
      <c r="GZ32" s="7"/>
      <c r="HA32" s="7"/>
      <c r="HB32" s="7">
        <v>0</v>
      </c>
      <c r="HC32" s="7">
        <v>0</v>
      </c>
      <c r="HD32" s="7"/>
      <c r="HE32" s="7"/>
      <c r="HF32" s="7"/>
      <c r="HG32" s="7"/>
      <c r="HH32" s="7"/>
      <c r="HI32" s="7"/>
      <c r="HJ32" s="7"/>
      <c r="HK32" s="7"/>
      <c r="HL32" s="7"/>
      <c r="HM32" s="7"/>
      <c r="HN32" s="7"/>
      <c r="HO32" s="148" t="s">
        <v>1045</v>
      </c>
      <c r="HP32" s="17" t="s">
        <v>1046</v>
      </c>
      <c r="HQ32" s="148" t="s">
        <v>1047</v>
      </c>
      <c r="HR32" s="7" t="s">
        <v>1048</v>
      </c>
      <c r="HS32" s="7" t="s">
        <v>1049</v>
      </c>
      <c r="HT32" s="7"/>
      <c r="HU32" s="17" t="s">
        <v>1050</v>
      </c>
      <c r="HV32" s="7" t="s">
        <v>1051</v>
      </c>
      <c r="HW32" s="7" t="s">
        <v>1052</v>
      </c>
      <c r="HX32" s="7" t="s">
        <v>1053</v>
      </c>
      <c r="HY32" s="133" t="s">
        <v>1054</v>
      </c>
      <c r="HZ32" s="7">
        <v>0</v>
      </c>
      <c r="IA32" s="7">
        <v>0</v>
      </c>
      <c r="IB32" s="149">
        <v>0</v>
      </c>
      <c r="IC32" s="148">
        <v>1</v>
      </c>
      <c r="ID32" s="7">
        <v>0</v>
      </c>
      <c r="IE32" s="7">
        <v>0</v>
      </c>
      <c r="IF32" s="7">
        <v>0</v>
      </c>
      <c r="IG32" s="7"/>
      <c r="IH32" s="7" t="s">
        <v>1055</v>
      </c>
      <c r="II32" s="34"/>
      <c r="IJ32" s="34"/>
      <c r="IK32" s="34"/>
      <c r="IL32" s="34"/>
      <c r="IM32" s="34"/>
      <c r="IN32" s="34"/>
      <c r="IO32" s="34"/>
      <c r="IP32" s="34"/>
      <c r="IQ32" s="34"/>
      <c r="IR32" s="34"/>
      <c r="IS32" s="34"/>
      <c r="IT32" s="34"/>
      <c r="IU32" s="34"/>
      <c r="IV32" s="34"/>
      <c r="IW32" s="34"/>
      <c r="IX32" s="34"/>
    </row>
    <row r="33" spans="1:258" ht="45" customHeight="1">
      <c r="A33" s="5">
        <f t="shared" si="0"/>
        <v>30</v>
      </c>
      <c r="B33" s="5"/>
      <c r="C33" s="13" t="s">
        <v>35</v>
      </c>
      <c r="D33" s="113">
        <f t="shared" si="1"/>
        <v>30</v>
      </c>
      <c r="E33" s="7" t="s">
        <v>120</v>
      </c>
      <c r="F33" s="7" t="s">
        <v>119</v>
      </c>
      <c r="G33" s="6">
        <v>2021</v>
      </c>
      <c r="H33" s="7" t="s">
        <v>738</v>
      </c>
      <c r="I33" s="7"/>
      <c r="J33" s="7" t="s">
        <v>118</v>
      </c>
      <c r="K33" s="7"/>
      <c r="L33" s="7"/>
      <c r="M33" s="7"/>
      <c r="O33" s="7"/>
      <c r="Q33" s="7"/>
      <c r="R33" s="7"/>
      <c r="S33" s="7"/>
      <c r="T33" s="7"/>
      <c r="U33" s="7"/>
      <c r="V33" s="7"/>
      <c r="W33" s="7"/>
      <c r="X33" s="7"/>
      <c r="Y33" s="7"/>
      <c r="Z33" s="7"/>
      <c r="AB33" s="7"/>
      <c r="AC33" s="7"/>
      <c r="AD33" s="7"/>
      <c r="AE33" s="7"/>
      <c r="AF33" s="7"/>
      <c r="AG33" s="7"/>
      <c r="AH33" s="7"/>
      <c r="AI33" s="7"/>
      <c r="AK33" s="7"/>
      <c r="AL33" s="7"/>
      <c r="AM33" s="7"/>
      <c r="AN33" s="7"/>
      <c r="AO33" s="7"/>
      <c r="AP33" s="7"/>
      <c r="AQ33" s="7"/>
      <c r="AS33" s="7"/>
      <c r="AT33" s="7"/>
      <c r="AW33" s="7"/>
      <c r="AY33" s="7">
        <v>1</v>
      </c>
      <c r="AZ33" s="7"/>
      <c r="BA33" s="7"/>
      <c r="BB33" s="7"/>
      <c r="BC33" s="7"/>
      <c r="BD33" s="7"/>
      <c r="BE33" s="7"/>
      <c r="BF33" s="7"/>
      <c r="BG33" s="7"/>
      <c r="BH33" s="7"/>
      <c r="BI33" s="7"/>
      <c r="BJ33" s="7"/>
      <c r="BK33" s="7"/>
      <c r="BL33" s="7"/>
      <c r="BM33" s="7"/>
      <c r="BN33" s="7"/>
      <c r="BO33" s="6" t="s">
        <v>1056</v>
      </c>
      <c r="BP33" s="7"/>
      <c r="BQ33" s="7"/>
      <c r="BR33" s="7"/>
      <c r="BS33" s="7">
        <v>1</v>
      </c>
      <c r="BT33" s="7"/>
      <c r="BU33" s="7"/>
      <c r="BV33" s="7"/>
      <c r="BW33" s="7"/>
      <c r="BX33" s="7"/>
      <c r="BY33" s="7">
        <v>0</v>
      </c>
      <c r="BZ33" s="7">
        <v>1</v>
      </c>
      <c r="CA33" s="7"/>
      <c r="CB33" s="7"/>
      <c r="CC33" s="7"/>
      <c r="CD33" s="7"/>
      <c r="CE33" s="7"/>
      <c r="CF33" s="7"/>
      <c r="CG33" s="7"/>
      <c r="CH33" s="7"/>
      <c r="CI33" s="7"/>
      <c r="CJ33" s="7"/>
      <c r="CK33" s="7"/>
      <c r="CL33" s="7"/>
      <c r="CM33" s="7"/>
      <c r="CN33" s="7">
        <v>1</v>
      </c>
      <c r="CO33" s="7"/>
      <c r="CP33" s="7"/>
      <c r="CQ33" s="7"/>
      <c r="CR33" s="7"/>
      <c r="CS33" s="7"/>
      <c r="CT33" s="7"/>
      <c r="CU33" s="7"/>
      <c r="CV33" s="7"/>
      <c r="CW33" s="7"/>
      <c r="CX33" s="7"/>
      <c r="CY33" s="7"/>
      <c r="CZ33" s="7"/>
      <c r="DA33" s="7"/>
      <c r="DB33" s="7"/>
      <c r="DC33" s="7"/>
      <c r="DD33" s="7"/>
      <c r="DE33" s="7"/>
      <c r="DF33" s="7"/>
      <c r="DG33" s="7"/>
      <c r="DH33" s="7"/>
      <c r="DI33" s="7"/>
      <c r="DJ33" s="7"/>
      <c r="DK33" s="7"/>
      <c r="DL33" s="7"/>
      <c r="DM33" s="7"/>
      <c r="DN33" s="7"/>
      <c r="DO33" s="7"/>
      <c r="DP33" s="7"/>
      <c r="DQ33" s="7"/>
      <c r="DR33" s="7"/>
      <c r="DS33" s="7"/>
      <c r="DT33" s="7"/>
      <c r="DU33" s="7"/>
      <c r="DV33" s="7"/>
      <c r="DW33" s="7"/>
      <c r="DX33" s="7"/>
      <c r="DY33" s="7"/>
      <c r="DZ33" s="7"/>
      <c r="EA33" s="7"/>
      <c r="EB33" s="7">
        <v>1</v>
      </c>
      <c r="EC33" s="7"/>
      <c r="ED33" s="7"/>
      <c r="EE33" s="7">
        <v>1</v>
      </c>
      <c r="EF33" s="7"/>
      <c r="EG33" s="7"/>
      <c r="EH33" s="7"/>
      <c r="EI33" s="7"/>
      <c r="EJ33" s="7"/>
      <c r="EK33" s="7"/>
      <c r="EL33" s="7"/>
      <c r="EM33" s="7"/>
      <c r="EN33" s="7"/>
      <c r="EO33" s="7"/>
      <c r="EP33" s="7"/>
      <c r="EQ33" s="7"/>
      <c r="ER33" s="7"/>
      <c r="ES33" s="7"/>
      <c r="ET33" s="7"/>
      <c r="EU33" s="7"/>
      <c r="EV33" s="7"/>
      <c r="EW33" s="7"/>
      <c r="EX33" s="7"/>
      <c r="EY33" s="7"/>
      <c r="EZ33" s="7"/>
      <c r="FA33" s="7"/>
      <c r="FB33" s="7"/>
      <c r="FC33" s="7"/>
      <c r="FD33" s="7"/>
      <c r="FE33" s="7"/>
      <c r="FF33" s="7"/>
      <c r="FG33" s="7"/>
      <c r="FH33" s="7"/>
      <c r="FI33" s="7"/>
      <c r="FJ33" s="7"/>
      <c r="FK33" s="7"/>
      <c r="FL33" s="7"/>
      <c r="FM33" s="7"/>
      <c r="FN33" s="7"/>
      <c r="FO33" s="7"/>
      <c r="FP33" s="7"/>
      <c r="FQ33" s="7"/>
      <c r="FR33" s="7"/>
      <c r="FS33" s="7"/>
      <c r="FT33" s="7"/>
      <c r="FU33" s="7"/>
      <c r="FV33" s="7"/>
      <c r="FW33" s="7"/>
      <c r="FX33" s="7"/>
      <c r="FY33" s="7"/>
      <c r="FZ33" s="7"/>
      <c r="GA33" s="7"/>
      <c r="GB33" s="7"/>
      <c r="GC33" s="7"/>
      <c r="GD33" s="7"/>
      <c r="GE33" s="7"/>
      <c r="GF33" s="7">
        <v>1</v>
      </c>
      <c r="GG33" s="7">
        <v>1</v>
      </c>
      <c r="GH33" s="7"/>
      <c r="GI33" s="7"/>
      <c r="GJ33" s="7"/>
      <c r="GK33" s="7"/>
      <c r="GL33" s="7"/>
      <c r="GM33" s="7"/>
      <c r="GN33" s="7"/>
      <c r="GO33" s="7"/>
      <c r="GP33" s="7"/>
      <c r="GQ33" s="7"/>
      <c r="GR33" s="7"/>
      <c r="GS33" s="7"/>
      <c r="GT33" s="7"/>
      <c r="GU33" s="7"/>
      <c r="GV33" s="7"/>
      <c r="GW33" s="7"/>
      <c r="GX33" s="7"/>
      <c r="GY33" s="7"/>
      <c r="GZ33" s="7"/>
      <c r="HA33" s="7"/>
      <c r="HB33" s="7"/>
      <c r="HC33" s="7"/>
      <c r="HD33" s="7"/>
      <c r="HE33" s="7"/>
      <c r="HF33" s="7"/>
      <c r="HG33" s="7"/>
      <c r="HH33" s="7"/>
      <c r="HI33" s="7"/>
      <c r="HJ33" s="7"/>
      <c r="HK33" s="7"/>
      <c r="HL33" s="7"/>
      <c r="HM33" s="7"/>
      <c r="HN33" s="7"/>
      <c r="HO33" s="7" t="s">
        <v>140</v>
      </c>
      <c r="HP33" s="34" t="s">
        <v>1057</v>
      </c>
      <c r="HQ33" s="7" t="s">
        <v>1058</v>
      </c>
      <c r="HR33" s="7" t="s">
        <v>1059</v>
      </c>
      <c r="HS33" s="7" t="s">
        <v>1060</v>
      </c>
      <c r="HT33" s="7" t="s">
        <v>1061</v>
      </c>
      <c r="HU33" s="34" t="s">
        <v>1062</v>
      </c>
      <c r="HV33" s="7" t="s">
        <v>1063</v>
      </c>
      <c r="HW33" s="7" t="s">
        <v>1064</v>
      </c>
      <c r="HX33" s="7" t="s">
        <v>1065</v>
      </c>
      <c r="HY33" s="136" t="s">
        <v>1066</v>
      </c>
      <c r="HZ33" s="7"/>
      <c r="IA33" s="7"/>
      <c r="IB33" s="7"/>
      <c r="IC33" s="7"/>
      <c r="ID33" s="7"/>
      <c r="IE33" s="7"/>
      <c r="IF33" s="7"/>
      <c r="IG33" s="7"/>
      <c r="IH33" s="7"/>
      <c r="II33" s="34"/>
      <c r="IJ33" s="34"/>
      <c r="IK33" s="34"/>
      <c r="IL33" s="34"/>
      <c r="IM33" s="34"/>
      <c r="IN33" s="34"/>
      <c r="IO33" s="34"/>
      <c r="IP33" s="34"/>
      <c r="IQ33" s="34"/>
      <c r="IR33" s="34"/>
      <c r="IS33" s="34"/>
      <c r="IT33" s="34"/>
      <c r="IU33" s="34"/>
      <c r="IV33" s="34"/>
      <c r="IW33" s="34"/>
      <c r="IX33" s="34"/>
    </row>
    <row r="34" spans="1:258" ht="45" customHeight="1">
      <c r="A34" s="5">
        <f t="shared" si="0"/>
        <v>31</v>
      </c>
      <c r="B34" s="5"/>
      <c r="C34" s="20" t="s">
        <v>35</v>
      </c>
      <c r="D34" s="150">
        <v>31</v>
      </c>
      <c r="E34" s="21" t="s">
        <v>60</v>
      </c>
      <c r="F34" s="21" t="s">
        <v>122</v>
      </c>
      <c r="G34" s="8">
        <v>2001</v>
      </c>
      <c r="H34" s="21" t="s">
        <v>738</v>
      </c>
      <c r="I34" s="7"/>
      <c r="J34" s="7" t="s">
        <v>121</v>
      </c>
      <c r="K34" s="21"/>
      <c r="L34" s="21">
        <v>1</v>
      </c>
      <c r="M34" s="21"/>
      <c r="O34" s="21"/>
      <c r="Q34" s="21"/>
      <c r="R34" s="21"/>
      <c r="S34" s="21"/>
      <c r="T34" s="21"/>
      <c r="U34" s="21"/>
      <c r="V34" s="139"/>
      <c r="W34" s="21"/>
      <c r="X34" s="21"/>
      <c r="Y34" s="21"/>
      <c r="Z34" s="21"/>
      <c r="AB34" s="21"/>
      <c r="AC34" s="21"/>
      <c r="AD34" s="21"/>
      <c r="AE34" s="21"/>
      <c r="AF34" s="21"/>
      <c r="AG34" s="21"/>
      <c r="AH34" s="21"/>
      <c r="AI34" s="21"/>
      <c r="AK34" s="21">
        <v>1</v>
      </c>
      <c r="AL34" s="21"/>
      <c r="AM34" s="21"/>
      <c r="AN34" s="21"/>
      <c r="AO34" s="21"/>
      <c r="AP34" s="21"/>
      <c r="AQ34" s="21"/>
      <c r="AS34" s="21"/>
      <c r="AT34" s="21"/>
      <c r="AW34" s="21"/>
      <c r="AY34" s="21"/>
      <c r="AZ34" s="21"/>
      <c r="BA34" s="527"/>
      <c r="BB34" s="527"/>
      <c r="BC34" s="21"/>
      <c r="BD34" s="21"/>
      <c r="BE34" s="527"/>
      <c r="BF34" s="21"/>
      <c r="BG34" s="21"/>
      <c r="BH34" s="21"/>
      <c r="BI34" s="21"/>
      <c r="BJ34" s="21"/>
      <c r="BK34" s="527"/>
      <c r="BL34" s="21"/>
      <c r="BM34" s="527"/>
      <c r="BN34" s="527"/>
      <c r="BO34" s="6" t="s">
        <v>1067</v>
      </c>
      <c r="BP34" s="21"/>
      <c r="BQ34" s="21"/>
      <c r="BR34" s="21">
        <v>1</v>
      </c>
      <c r="BS34" s="21"/>
      <c r="BT34" s="21"/>
      <c r="BU34" s="21"/>
      <c r="BV34" s="21"/>
      <c r="BW34" s="21"/>
      <c r="BX34" s="21"/>
      <c r="BY34" s="21">
        <v>0</v>
      </c>
      <c r="BZ34" s="21">
        <v>1</v>
      </c>
      <c r="CA34" s="21"/>
      <c r="CB34" s="21"/>
      <c r="CC34" s="21"/>
      <c r="CD34" s="21"/>
      <c r="CE34" s="21"/>
      <c r="CF34" s="21"/>
      <c r="CG34" s="21"/>
      <c r="CH34" s="21"/>
      <c r="CI34" s="21"/>
      <c r="CJ34" s="21"/>
      <c r="CK34" s="21"/>
      <c r="CL34" s="21"/>
      <c r="CM34" s="21"/>
      <c r="CN34" s="21">
        <v>1</v>
      </c>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7"/>
      <c r="DM34" s="21"/>
      <c r="DN34" s="21"/>
      <c r="DO34" s="21"/>
      <c r="DP34" s="21"/>
      <c r="DQ34" s="21"/>
      <c r="DR34" s="21"/>
      <c r="DS34" s="21"/>
      <c r="DT34" s="21"/>
      <c r="DU34" s="21"/>
      <c r="DV34" s="21"/>
      <c r="DW34" s="21"/>
      <c r="DX34" s="21"/>
      <c r="DY34" s="21"/>
      <c r="DZ34" s="21"/>
      <c r="EA34" s="21"/>
      <c r="EB34" s="21">
        <v>1</v>
      </c>
      <c r="EC34" s="21"/>
      <c r="ED34" s="21"/>
      <c r="EE34" s="21">
        <v>1</v>
      </c>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v>1</v>
      </c>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t="s">
        <v>617</v>
      </c>
      <c r="HP34" s="7" t="s">
        <v>1068</v>
      </c>
      <c r="HQ34" s="21" t="s">
        <v>1069</v>
      </c>
      <c r="HR34" s="21"/>
      <c r="HS34" s="151" t="s">
        <v>1070</v>
      </c>
      <c r="HT34" s="21"/>
      <c r="HU34" s="7" t="s">
        <v>1071</v>
      </c>
      <c r="HV34" s="7" t="s">
        <v>1072</v>
      </c>
      <c r="HW34" s="7" t="s">
        <v>1073</v>
      </c>
      <c r="HX34" s="21"/>
      <c r="HY34" s="21"/>
      <c r="HZ34" s="21"/>
      <c r="IA34" s="21"/>
      <c r="IB34" s="21"/>
      <c r="IC34" s="21"/>
      <c r="ID34" s="21"/>
      <c r="IE34" s="21"/>
      <c r="IF34" s="21"/>
      <c r="IG34" s="21"/>
      <c r="IH34" s="21"/>
      <c r="II34" s="21"/>
      <c r="IJ34" s="21"/>
      <c r="IK34" s="21"/>
      <c r="IL34" s="21"/>
      <c r="IM34" s="21"/>
      <c r="IN34" s="21"/>
      <c r="IO34" s="21"/>
      <c r="IP34" s="21"/>
      <c r="IQ34" s="21"/>
      <c r="IR34" s="21"/>
      <c r="IS34" s="21"/>
      <c r="IT34" s="21"/>
      <c r="IU34" s="21"/>
      <c r="IV34" s="21"/>
      <c r="IW34" s="21"/>
      <c r="IX34" s="21"/>
    </row>
    <row r="35" spans="1:258" ht="45" customHeight="1">
      <c r="A35" s="5">
        <f t="shared" si="0"/>
        <v>32</v>
      </c>
      <c r="B35" s="5"/>
      <c r="C35" s="13" t="s">
        <v>123</v>
      </c>
      <c r="D35" s="152">
        <v>32</v>
      </c>
      <c r="E35" s="7" t="s">
        <v>126</v>
      </c>
      <c r="F35" s="7" t="s">
        <v>125</v>
      </c>
      <c r="G35" s="6">
        <v>2008</v>
      </c>
      <c r="H35" s="7" t="s">
        <v>738</v>
      </c>
      <c r="I35" s="7"/>
      <c r="J35" s="7" t="s">
        <v>124</v>
      </c>
      <c r="K35" s="7"/>
      <c r="L35" s="7"/>
      <c r="M35" s="7"/>
      <c r="O35" s="7"/>
      <c r="Q35" s="7"/>
      <c r="R35" s="7"/>
      <c r="S35" s="7"/>
      <c r="T35" s="7"/>
      <c r="U35" s="7"/>
      <c r="V35" s="7"/>
      <c r="W35" s="7"/>
      <c r="X35" s="7"/>
      <c r="Y35" s="7"/>
      <c r="Z35" s="7"/>
      <c r="AB35" s="7"/>
      <c r="AC35" s="7"/>
      <c r="AD35" s="7"/>
      <c r="AE35" s="7"/>
      <c r="AF35" s="7"/>
      <c r="AG35" s="7"/>
      <c r="AH35" s="7"/>
      <c r="AI35" s="7"/>
      <c r="AK35" s="7"/>
      <c r="AL35" s="7"/>
      <c r="AM35" s="7"/>
      <c r="AN35" s="7"/>
      <c r="AO35" s="7"/>
      <c r="AP35" s="7"/>
      <c r="AQ35" s="7"/>
      <c r="AS35" s="7"/>
      <c r="AT35" s="7"/>
      <c r="AW35" s="7"/>
      <c r="AY35" s="7"/>
      <c r="AZ35" s="7"/>
      <c r="BA35" s="7"/>
      <c r="BB35" s="7"/>
      <c r="BC35" s="7"/>
      <c r="BD35" s="7"/>
      <c r="BE35" s="7"/>
      <c r="BF35" s="7"/>
      <c r="BG35" s="7"/>
      <c r="BH35" s="7"/>
      <c r="BI35" s="7">
        <v>1</v>
      </c>
      <c r="BJ35" s="7">
        <v>1</v>
      </c>
      <c r="BK35" s="7"/>
      <c r="BL35" s="7"/>
      <c r="BM35" s="7"/>
      <c r="BN35" s="7"/>
      <c r="BO35" s="6" t="s">
        <v>1074</v>
      </c>
      <c r="BP35" s="7"/>
      <c r="BQ35" s="7"/>
      <c r="BR35" s="7">
        <v>1</v>
      </c>
      <c r="BS35" s="7"/>
      <c r="BT35" s="7"/>
      <c r="BU35" s="7"/>
      <c r="BV35" s="7"/>
      <c r="BW35" s="7"/>
      <c r="BX35" s="7"/>
      <c r="BY35" s="7">
        <v>0</v>
      </c>
      <c r="BZ35" s="7">
        <v>1</v>
      </c>
      <c r="CA35" s="7"/>
      <c r="CB35" s="7"/>
      <c r="CC35" s="7"/>
      <c r="CD35" s="7"/>
      <c r="CE35" s="7"/>
      <c r="CF35" s="7"/>
      <c r="CG35" s="7"/>
      <c r="CH35" s="7"/>
      <c r="CI35" s="7"/>
      <c r="CJ35" s="7"/>
      <c r="CK35" s="7"/>
      <c r="CL35" s="7"/>
      <c r="CM35" s="7"/>
      <c r="CN35" s="7">
        <v>1</v>
      </c>
      <c r="CO35" s="7"/>
      <c r="CP35" s="7"/>
      <c r="CQ35" s="7"/>
      <c r="CR35" s="7"/>
      <c r="CS35" s="7"/>
      <c r="CT35" s="7"/>
      <c r="CU35" s="7"/>
      <c r="CV35" s="7"/>
      <c r="CW35" s="7"/>
      <c r="CX35" s="7"/>
      <c r="CY35" s="7"/>
      <c r="CZ35" s="7"/>
      <c r="DA35" s="7"/>
      <c r="DB35" s="7"/>
      <c r="DC35" s="7"/>
      <c r="DD35" s="7"/>
      <c r="DE35" s="7"/>
      <c r="DF35" s="7"/>
      <c r="DG35" s="7"/>
      <c r="DH35" s="7"/>
      <c r="DI35" s="7"/>
      <c r="DJ35" s="7"/>
      <c r="DK35" s="7"/>
      <c r="DL35" s="7"/>
      <c r="DM35" s="7"/>
      <c r="DN35" s="7"/>
      <c r="DO35" s="7"/>
      <c r="DP35" s="7"/>
      <c r="DQ35" s="7"/>
      <c r="DR35" s="7"/>
      <c r="DS35" s="7"/>
      <c r="DT35" s="7"/>
      <c r="DU35" s="7"/>
      <c r="DV35" s="7"/>
      <c r="DW35" s="7"/>
      <c r="DX35" s="7"/>
      <c r="DY35" s="7"/>
      <c r="DZ35" s="7"/>
      <c r="EA35" s="7"/>
      <c r="EB35" s="7">
        <v>1</v>
      </c>
      <c r="EC35" s="7"/>
      <c r="ED35" s="7"/>
      <c r="EE35" s="7">
        <v>1</v>
      </c>
      <c r="EF35" s="7"/>
      <c r="EG35" s="7"/>
      <c r="EH35" s="7"/>
      <c r="EI35" s="7"/>
      <c r="EJ35" s="7"/>
      <c r="EK35" s="7"/>
      <c r="EL35" s="7"/>
      <c r="EM35" s="7"/>
      <c r="EN35" s="7"/>
      <c r="EO35" s="7"/>
      <c r="EP35" s="7"/>
      <c r="EQ35" s="7"/>
      <c r="ER35" s="7"/>
      <c r="ES35" s="7"/>
      <c r="ET35" s="7"/>
      <c r="EU35" s="7"/>
      <c r="EV35" s="7"/>
      <c r="EW35" s="7"/>
      <c r="EX35" s="7"/>
      <c r="EY35" s="7"/>
      <c r="EZ35" s="7"/>
      <c r="FA35" s="7"/>
      <c r="FB35" s="7"/>
      <c r="FC35" s="7"/>
      <c r="FD35" s="7"/>
      <c r="FE35" s="7"/>
      <c r="FF35" s="7"/>
      <c r="FG35" s="7"/>
      <c r="FH35" s="7"/>
      <c r="FI35" s="7"/>
      <c r="FJ35" s="7"/>
      <c r="FK35" s="7"/>
      <c r="FL35" s="7"/>
      <c r="FM35" s="7"/>
      <c r="FN35" s="7"/>
      <c r="FO35" s="7"/>
      <c r="FP35" s="7"/>
      <c r="FQ35" s="7"/>
      <c r="FR35" s="7"/>
      <c r="FS35" s="7"/>
      <c r="FT35" s="7"/>
      <c r="FU35" s="7"/>
      <c r="FV35" s="7"/>
      <c r="FW35" s="7"/>
      <c r="FX35" s="7"/>
      <c r="FY35" s="7"/>
      <c r="FZ35" s="7"/>
      <c r="GA35" s="7"/>
      <c r="GB35" s="7"/>
      <c r="GC35" s="7"/>
      <c r="GD35" s="7">
        <v>1</v>
      </c>
      <c r="GE35" s="7"/>
      <c r="GF35" s="7"/>
      <c r="GG35" s="7"/>
      <c r="GH35" s="7"/>
      <c r="GI35" s="7"/>
      <c r="GJ35" s="7"/>
      <c r="GK35" s="7"/>
      <c r="GL35" s="7"/>
      <c r="GM35" s="7"/>
      <c r="GN35" s="7"/>
      <c r="GO35" s="7"/>
      <c r="GP35" s="7"/>
      <c r="GQ35" s="7"/>
      <c r="GR35" s="7"/>
      <c r="GS35" s="7"/>
      <c r="GT35" s="7"/>
      <c r="GU35" s="7"/>
      <c r="GV35" s="7"/>
      <c r="GW35" s="7"/>
      <c r="GX35" s="7"/>
      <c r="GY35" s="7"/>
      <c r="GZ35" s="7"/>
      <c r="HA35" s="7"/>
      <c r="HB35" s="7"/>
      <c r="HC35" s="7"/>
      <c r="HD35" s="7"/>
      <c r="HE35" s="7"/>
      <c r="HF35" s="7"/>
      <c r="HG35" s="7"/>
      <c r="HH35" s="7"/>
      <c r="HI35" s="7"/>
      <c r="HJ35" s="7"/>
      <c r="HK35" s="7"/>
      <c r="HL35" s="7"/>
      <c r="HM35" s="7"/>
      <c r="HN35" s="7"/>
      <c r="HO35" s="7" t="s">
        <v>1075</v>
      </c>
      <c r="HP35" s="17" t="s">
        <v>1076</v>
      </c>
      <c r="HQ35" s="7" t="s">
        <v>1047</v>
      </c>
      <c r="HR35" s="7"/>
      <c r="HS35" s="7" t="s">
        <v>1077</v>
      </c>
      <c r="HT35" s="7"/>
      <c r="HU35" s="7" t="s">
        <v>1078</v>
      </c>
      <c r="HV35" s="7" t="s">
        <v>1079</v>
      </c>
      <c r="HW35" s="7" t="s">
        <v>1080</v>
      </c>
      <c r="HX35" s="7" t="s">
        <v>1081</v>
      </c>
      <c r="HY35" s="7"/>
      <c r="HZ35" s="7"/>
      <c r="IA35" s="7"/>
      <c r="IB35" s="7"/>
      <c r="IC35" s="7"/>
      <c r="ID35" s="7"/>
      <c r="IE35" s="7"/>
      <c r="IF35" s="7"/>
      <c r="IG35" s="7"/>
      <c r="IH35" s="7"/>
      <c r="II35" s="34"/>
      <c r="IJ35" s="34"/>
      <c r="IK35" s="34"/>
      <c r="IL35" s="34"/>
      <c r="IM35" s="34"/>
      <c r="IN35" s="34"/>
      <c r="IO35" s="34"/>
      <c r="IP35" s="34"/>
      <c r="IQ35" s="34"/>
      <c r="IR35" s="34"/>
      <c r="IS35" s="34"/>
      <c r="IT35" s="34"/>
      <c r="IU35" s="34"/>
      <c r="IV35" s="34"/>
      <c r="IW35" s="34"/>
      <c r="IX35" s="34"/>
    </row>
    <row r="36" spans="1:258" ht="45" customHeight="1">
      <c r="A36" s="5">
        <f t="shared" si="0"/>
        <v>33</v>
      </c>
      <c r="B36" s="5"/>
      <c r="C36" s="13" t="s">
        <v>123</v>
      </c>
      <c r="D36" s="113">
        <v>33</v>
      </c>
      <c r="E36" s="7" t="s">
        <v>129</v>
      </c>
      <c r="F36" s="7" t="s">
        <v>128</v>
      </c>
      <c r="G36" s="6">
        <v>2017</v>
      </c>
      <c r="H36" s="7" t="s">
        <v>738</v>
      </c>
      <c r="I36" s="7"/>
      <c r="J36" s="7" t="s">
        <v>127</v>
      </c>
      <c r="K36" s="7"/>
      <c r="L36" s="7">
        <v>1</v>
      </c>
      <c r="M36" s="7"/>
      <c r="O36" s="7"/>
      <c r="Q36" s="7"/>
      <c r="R36" s="7"/>
      <c r="S36" s="7"/>
      <c r="T36" s="7"/>
      <c r="U36" s="7"/>
      <c r="V36" s="7"/>
      <c r="W36" s="7"/>
      <c r="X36" s="7"/>
      <c r="Y36" s="7"/>
      <c r="Z36" s="7"/>
      <c r="AB36" s="7"/>
      <c r="AC36" s="7">
        <v>1</v>
      </c>
      <c r="AD36" s="7"/>
      <c r="AE36" s="7"/>
      <c r="AF36" s="7"/>
      <c r="AG36" s="7"/>
      <c r="AH36" s="7"/>
      <c r="AI36" s="7"/>
      <c r="AK36" s="7">
        <v>1</v>
      </c>
      <c r="AL36" s="7">
        <v>1</v>
      </c>
      <c r="AM36" s="7">
        <v>0</v>
      </c>
      <c r="AN36" s="7"/>
      <c r="AO36" s="7"/>
      <c r="AP36" s="7"/>
      <c r="AQ36" s="7"/>
      <c r="AS36" s="7"/>
      <c r="AT36" s="7"/>
      <c r="AW36" s="7"/>
      <c r="AY36" s="7"/>
      <c r="AZ36" s="7"/>
      <c r="BA36" s="7"/>
      <c r="BB36" s="7"/>
      <c r="BC36" s="7"/>
      <c r="BD36" s="7"/>
      <c r="BE36" s="7"/>
      <c r="BF36" s="7"/>
      <c r="BG36" s="7"/>
      <c r="BH36" s="7"/>
      <c r="BI36" s="7"/>
      <c r="BJ36" s="7"/>
      <c r="BK36" s="7"/>
      <c r="BL36" s="7"/>
      <c r="BM36" s="7"/>
      <c r="BN36" s="7"/>
      <c r="BO36" s="6" t="s">
        <v>1083</v>
      </c>
      <c r="BP36" s="7"/>
      <c r="BQ36" s="7"/>
      <c r="BR36" s="7">
        <v>1</v>
      </c>
      <c r="BS36" s="7"/>
      <c r="BT36" s="7"/>
      <c r="BU36" s="7"/>
      <c r="BV36" s="7"/>
      <c r="BW36" s="7"/>
      <c r="BX36" s="7"/>
      <c r="BY36" s="7">
        <v>0</v>
      </c>
      <c r="BZ36" s="7">
        <v>1</v>
      </c>
      <c r="CA36" s="7"/>
      <c r="CB36" s="7"/>
      <c r="CC36" s="7"/>
      <c r="CD36" s="7"/>
      <c r="CE36" s="7"/>
      <c r="CF36" s="7"/>
      <c r="CG36" s="7"/>
      <c r="CH36" s="7"/>
      <c r="CI36" s="7"/>
      <c r="CJ36" s="7"/>
      <c r="CK36" s="7"/>
      <c r="CL36" s="7"/>
      <c r="CM36" s="7"/>
      <c r="CN36" s="7"/>
      <c r="CO36" s="7">
        <v>1</v>
      </c>
      <c r="CP36" s="7"/>
      <c r="CQ36" s="7"/>
      <c r="CR36" s="7"/>
      <c r="CS36" s="7"/>
      <c r="CT36" s="7"/>
      <c r="CU36" s="7"/>
      <c r="CV36" s="7"/>
      <c r="CW36" s="7">
        <v>1</v>
      </c>
      <c r="CX36" s="7"/>
      <c r="CY36" s="7"/>
      <c r="CZ36" s="7"/>
      <c r="DA36" s="7"/>
      <c r="DB36" s="7"/>
      <c r="DC36" s="7"/>
      <c r="DD36" s="7"/>
      <c r="DE36" s="7"/>
      <c r="DF36" s="7"/>
      <c r="DG36" s="7"/>
      <c r="DH36" s="7"/>
      <c r="DI36" s="7"/>
      <c r="DJ36" s="7"/>
      <c r="DK36" s="7"/>
      <c r="DL36" s="7"/>
      <c r="DM36" s="7"/>
      <c r="DN36" s="7"/>
      <c r="DO36" s="7"/>
      <c r="DP36" s="7"/>
      <c r="DQ36" s="7"/>
      <c r="DR36" s="7"/>
      <c r="DS36" s="7"/>
      <c r="DT36" s="7"/>
      <c r="DU36" s="7"/>
      <c r="DV36" s="7"/>
      <c r="DW36" s="7"/>
      <c r="DX36" s="7"/>
      <c r="DY36" s="7"/>
      <c r="DZ36" s="7"/>
      <c r="EA36" s="7"/>
      <c r="EB36" s="7">
        <v>1</v>
      </c>
      <c r="EC36" s="7"/>
      <c r="ED36" s="7"/>
      <c r="EE36" s="7">
        <v>1</v>
      </c>
      <c r="EF36" s="7"/>
      <c r="EG36" s="7"/>
      <c r="EH36" s="7"/>
      <c r="EI36" s="7"/>
      <c r="EJ36" s="7"/>
      <c r="EK36" s="7"/>
      <c r="EL36" s="7"/>
      <c r="EM36" s="7"/>
      <c r="EN36" s="7"/>
      <c r="EO36" s="7"/>
      <c r="EP36" s="7"/>
      <c r="EQ36" s="7"/>
      <c r="ER36" s="7"/>
      <c r="ES36" s="7"/>
      <c r="ET36" s="7"/>
      <c r="EU36" s="7"/>
      <c r="EV36" s="7"/>
      <c r="EW36" s="7"/>
      <c r="EX36" s="7"/>
      <c r="EY36" s="7"/>
      <c r="EZ36" s="7"/>
      <c r="FA36" s="7"/>
      <c r="FB36" s="7"/>
      <c r="FC36" s="7"/>
      <c r="FD36" s="7"/>
      <c r="FE36" s="7"/>
      <c r="FF36" s="7"/>
      <c r="FG36" s="7"/>
      <c r="FH36" s="7"/>
      <c r="FI36" s="7"/>
      <c r="FJ36" s="7"/>
      <c r="FK36" s="7"/>
      <c r="FL36" s="7"/>
      <c r="FM36" s="7"/>
      <c r="FN36" s="7"/>
      <c r="FO36" s="7"/>
      <c r="FP36" s="7"/>
      <c r="FQ36" s="7"/>
      <c r="FR36" s="7"/>
      <c r="FS36" s="7"/>
      <c r="FT36" s="7"/>
      <c r="FU36" s="7"/>
      <c r="FV36" s="7"/>
      <c r="FW36" s="7"/>
      <c r="FX36" s="7"/>
      <c r="FY36" s="7"/>
      <c r="FZ36" s="7"/>
      <c r="GA36" s="7"/>
      <c r="GB36" s="7"/>
      <c r="GC36" s="7"/>
      <c r="GD36" s="7">
        <v>1</v>
      </c>
      <c r="GE36" s="7"/>
      <c r="GF36" s="7"/>
      <c r="GG36" s="7"/>
      <c r="GH36" s="7"/>
      <c r="GI36" s="7"/>
      <c r="GJ36" s="7"/>
      <c r="GK36" s="7"/>
      <c r="GL36" s="7"/>
      <c r="GM36" s="7"/>
      <c r="GN36" s="7"/>
      <c r="GO36" s="7"/>
      <c r="GP36" s="7"/>
      <c r="GQ36" s="7"/>
      <c r="GR36" s="7"/>
      <c r="GS36" s="7"/>
      <c r="GT36" s="7"/>
      <c r="GU36" s="7"/>
      <c r="GV36" s="7"/>
      <c r="GW36" s="7"/>
      <c r="GX36" s="7"/>
      <c r="GY36" s="7"/>
      <c r="GZ36" s="7"/>
      <c r="HA36" s="7"/>
      <c r="HB36" s="7"/>
      <c r="HC36" s="7"/>
      <c r="HD36" s="7"/>
      <c r="HE36" s="7"/>
      <c r="HF36" s="7"/>
      <c r="HG36" s="7"/>
      <c r="HH36" s="7"/>
      <c r="HI36" s="7"/>
      <c r="HJ36" s="7"/>
      <c r="HK36" s="7"/>
      <c r="HL36" s="7"/>
      <c r="HM36" s="7"/>
      <c r="HN36" s="7"/>
      <c r="HO36" s="7" t="s">
        <v>1084</v>
      </c>
      <c r="HP36" s="7" t="s">
        <v>1085</v>
      </c>
      <c r="HQ36" s="7" t="s">
        <v>1086</v>
      </c>
      <c r="HR36" s="7"/>
      <c r="HS36" s="7" t="s">
        <v>1087</v>
      </c>
      <c r="HT36" s="7" t="s">
        <v>1088</v>
      </c>
      <c r="HU36" s="7" t="s">
        <v>1089</v>
      </c>
      <c r="HV36" s="7" t="s">
        <v>1090</v>
      </c>
      <c r="HW36" s="7" t="s">
        <v>1091</v>
      </c>
      <c r="HX36" s="7"/>
      <c r="HY36" s="7"/>
      <c r="HZ36" s="7"/>
      <c r="IA36" s="7"/>
      <c r="IB36" s="7"/>
      <c r="IC36" s="7"/>
      <c r="ID36" s="7"/>
      <c r="IE36" s="7"/>
      <c r="IF36" s="7"/>
      <c r="IG36" s="7"/>
      <c r="IH36" s="7"/>
      <c r="II36" s="34"/>
      <c r="IJ36" s="34"/>
      <c r="IK36" s="34"/>
      <c r="IL36" s="34"/>
      <c r="IM36" s="34"/>
      <c r="IN36" s="34"/>
      <c r="IO36" s="34"/>
      <c r="IP36" s="34"/>
      <c r="IQ36" s="34"/>
      <c r="IR36" s="34"/>
      <c r="IS36" s="34"/>
      <c r="IT36" s="34"/>
      <c r="IU36" s="34"/>
      <c r="IV36" s="34"/>
      <c r="IW36" s="34"/>
      <c r="IX36" s="34"/>
    </row>
    <row r="37" spans="1:258" ht="45" customHeight="1">
      <c r="A37" s="5">
        <f t="shared" si="0"/>
        <v>34</v>
      </c>
      <c r="B37" s="5"/>
      <c r="C37" s="13" t="s">
        <v>35</v>
      </c>
      <c r="D37" s="113">
        <v>34</v>
      </c>
      <c r="E37" s="7" t="s">
        <v>132</v>
      </c>
      <c r="F37" s="7" t="s">
        <v>131</v>
      </c>
      <c r="G37" s="6">
        <v>2000</v>
      </c>
      <c r="H37" s="7" t="s">
        <v>738</v>
      </c>
      <c r="I37" s="7"/>
      <c r="J37" s="7" t="s">
        <v>130</v>
      </c>
      <c r="K37" s="7"/>
      <c r="L37" s="7"/>
      <c r="M37" s="7"/>
      <c r="O37" s="7"/>
      <c r="Q37" s="7"/>
      <c r="R37" s="7"/>
      <c r="S37" s="7"/>
      <c r="T37" s="7"/>
      <c r="U37" s="7"/>
      <c r="V37" s="7"/>
      <c r="W37" s="7"/>
      <c r="X37" s="7"/>
      <c r="Y37" s="7"/>
      <c r="Z37" s="7"/>
      <c r="AB37" s="7"/>
      <c r="AC37" s="7"/>
      <c r="AD37" s="7"/>
      <c r="AE37" s="7"/>
      <c r="AF37" s="7"/>
      <c r="AG37" s="7"/>
      <c r="AH37" s="7"/>
      <c r="AI37" s="7"/>
      <c r="AK37" s="7"/>
      <c r="AL37" s="7"/>
      <c r="AM37" s="7"/>
      <c r="AN37" s="7"/>
      <c r="AO37" s="7"/>
      <c r="AP37" s="7"/>
      <c r="AQ37" s="7"/>
      <c r="AS37" s="7"/>
      <c r="AT37" s="7"/>
      <c r="AW37" s="7"/>
      <c r="AY37" s="7">
        <v>1</v>
      </c>
      <c r="AZ37" s="7"/>
      <c r="BA37" s="7"/>
      <c r="BB37" s="7"/>
      <c r="BC37" s="7"/>
      <c r="BD37" s="7"/>
      <c r="BE37" s="7"/>
      <c r="BF37" s="7"/>
      <c r="BG37" s="7"/>
      <c r="BH37" s="7"/>
      <c r="BI37" s="7"/>
      <c r="BJ37" s="7"/>
      <c r="BK37" s="7"/>
      <c r="BL37" s="7"/>
      <c r="BM37" s="7"/>
      <c r="BN37" s="7"/>
      <c r="BO37" s="6" t="s">
        <v>1093</v>
      </c>
      <c r="BP37" s="7"/>
      <c r="BQ37" s="7">
        <v>1</v>
      </c>
      <c r="BR37" s="7"/>
      <c r="BS37" s="7"/>
      <c r="BT37" s="7"/>
      <c r="BU37" s="7"/>
      <c r="BV37" s="7"/>
      <c r="BW37" s="7"/>
      <c r="BX37" s="7"/>
      <c r="BY37" s="7">
        <v>0</v>
      </c>
      <c r="BZ37" s="7">
        <v>1</v>
      </c>
      <c r="CA37" s="7"/>
      <c r="CB37" s="7"/>
      <c r="CC37" s="7"/>
      <c r="CD37" s="7"/>
      <c r="CE37" s="7"/>
      <c r="CF37" s="7"/>
      <c r="CG37" s="7"/>
      <c r="CH37" s="7"/>
      <c r="CI37" s="7"/>
      <c r="CJ37" s="7"/>
      <c r="CK37" s="7"/>
      <c r="CL37" s="7"/>
      <c r="CM37" s="7"/>
      <c r="CN37" s="7">
        <v>1</v>
      </c>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S37" s="7"/>
      <c r="DT37" s="7"/>
      <c r="DU37" s="7"/>
      <c r="DV37" s="7"/>
      <c r="DW37" s="7"/>
      <c r="DX37" s="7"/>
      <c r="DY37" s="7"/>
      <c r="DZ37" s="7"/>
      <c r="EA37" s="7"/>
      <c r="EB37" s="7">
        <v>1</v>
      </c>
      <c r="EC37" s="7"/>
      <c r="ED37" s="7"/>
      <c r="EE37" s="7"/>
      <c r="EF37" s="7"/>
      <c r="EG37" s="7"/>
      <c r="EH37" s="7"/>
      <c r="EI37" s="7"/>
      <c r="EJ37" s="7"/>
      <c r="EK37" s="7"/>
      <c r="EL37" s="7"/>
      <c r="EM37" s="7"/>
      <c r="EN37" s="7"/>
      <c r="EO37" s="7"/>
      <c r="EP37" s="7"/>
      <c r="EQ37" s="7"/>
      <c r="ER37" s="7"/>
      <c r="ES37" s="7">
        <v>1</v>
      </c>
      <c r="ET37" s="7">
        <v>1</v>
      </c>
      <c r="EU37" s="7">
        <v>1</v>
      </c>
      <c r="EV37" s="7">
        <v>1</v>
      </c>
      <c r="EW37" s="7">
        <v>1</v>
      </c>
      <c r="EX37" s="7"/>
      <c r="EY37" s="7"/>
      <c r="EZ37" s="7"/>
      <c r="FA37" s="7">
        <v>1</v>
      </c>
      <c r="FB37" s="7">
        <v>1</v>
      </c>
      <c r="FC37" s="7">
        <v>1</v>
      </c>
      <c r="FD37" s="7">
        <v>1</v>
      </c>
      <c r="FE37" s="7">
        <v>1</v>
      </c>
      <c r="FF37" s="7"/>
      <c r="FG37" s="7"/>
      <c r="FH37" s="7"/>
      <c r="FI37" s="7"/>
      <c r="FJ37" s="7">
        <v>1</v>
      </c>
      <c r="FK37" s="7"/>
      <c r="FL37" s="7"/>
      <c r="FM37" s="7">
        <v>1</v>
      </c>
      <c r="FN37" s="7">
        <v>1</v>
      </c>
      <c r="FO37" s="7">
        <v>1</v>
      </c>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v>1</v>
      </c>
      <c r="GQ37" s="7"/>
      <c r="GR37" s="7"/>
      <c r="GS37" s="7"/>
      <c r="GT37" s="7"/>
      <c r="GU37" s="7"/>
      <c r="GV37" s="7"/>
      <c r="GW37" s="7"/>
      <c r="GX37" s="7"/>
      <c r="GY37" s="7"/>
      <c r="GZ37" s="7"/>
      <c r="HA37" s="7"/>
      <c r="HB37" s="7"/>
      <c r="HC37" s="7"/>
      <c r="HD37" s="7"/>
      <c r="HE37" s="7"/>
      <c r="HF37" s="7"/>
      <c r="HG37" s="7"/>
      <c r="HH37" s="7"/>
      <c r="HI37" s="7"/>
      <c r="HJ37" s="7"/>
      <c r="HK37" s="7"/>
      <c r="HL37" s="7"/>
      <c r="HM37" s="7"/>
      <c r="HN37" s="7"/>
      <c r="HO37" s="7" t="s">
        <v>140</v>
      </c>
      <c r="HP37" s="7" t="s">
        <v>1094</v>
      </c>
      <c r="HQ37" s="7" t="s">
        <v>1058</v>
      </c>
      <c r="HR37" s="7"/>
      <c r="HS37" s="7" t="s">
        <v>1095</v>
      </c>
      <c r="HT37" s="7"/>
      <c r="HU37" s="7" t="s">
        <v>1096</v>
      </c>
      <c r="HV37" s="7" t="s">
        <v>1097</v>
      </c>
      <c r="HW37" s="7" t="s">
        <v>1098</v>
      </c>
      <c r="HX37" s="7"/>
      <c r="HY37" s="7"/>
      <c r="HZ37" s="7"/>
      <c r="IA37" s="7"/>
      <c r="IB37" s="7"/>
      <c r="IC37" s="7"/>
      <c r="ID37" s="7"/>
      <c r="IE37" s="7"/>
      <c r="IF37" s="7"/>
      <c r="IG37" s="7"/>
      <c r="IH37" s="7"/>
      <c r="II37" s="34"/>
      <c r="IJ37" s="34"/>
      <c r="IK37" s="34"/>
      <c r="IL37" s="34"/>
      <c r="IM37" s="34"/>
      <c r="IN37" s="34"/>
      <c r="IO37" s="34"/>
      <c r="IP37" s="34"/>
      <c r="IQ37" s="34"/>
      <c r="IR37" s="34"/>
      <c r="IS37" s="34"/>
      <c r="IT37" s="34"/>
      <c r="IU37" s="34"/>
      <c r="IV37" s="34"/>
      <c r="IW37" s="34"/>
      <c r="IX37" s="34"/>
    </row>
    <row r="38" spans="1:258" ht="45" customHeight="1">
      <c r="A38" s="5">
        <f t="shared" si="0"/>
        <v>35</v>
      </c>
      <c r="B38" s="5"/>
      <c r="C38" s="13" t="s">
        <v>133</v>
      </c>
      <c r="D38" s="113">
        <v>35</v>
      </c>
      <c r="E38" s="22" t="s">
        <v>136</v>
      </c>
      <c r="F38" s="22" t="s">
        <v>135</v>
      </c>
      <c r="G38" s="23">
        <v>2009</v>
      </c>
      <c r="H38" s="22" t="s">
        <v>1099</v>
      </c>
      <c r="I38" s="22"/>
      <c r="J38" s="22" t="s">
        <v>134</v>
      </c>
      <c r="K38" s="22"/>
      <c r="L38" s="22">
        <v>1</v>
      </c>
      <c r="M38" s="22"/>
      <c r="O38" s="22"/>
      <c r="Q38" s="22"/>
      <c r="R38" s="22"/>
      <c r="S38" s="22"/>
      <c r="T38" s="22"/>
      <c r="U38" s="7"/>
      <c r="V38" s="22"/>
      <c r="W38" s="22"/>
      <c r="X38" s="22"/>
      <c r="Y38" s="22"/>
      <c r="Z38" s="22"/>
      <c r="AB38" s="22"/>
      <c r="AC38" s="22"/>
      <c r="AD38" s="22"/>
      <c r="AE38" s="22"/>
      <c r="AF38" s="22"/>
      <c r="AG38" s="22"/>
      <c r="AH38" s="22">
        <v>0</v>
      </c>
      <c r="AI38" s="22">
        <v>1</v>
      </c>
      <c r="AK38" s="22"/>
      <c r="AL38" s="22"/>
      <c r="AM38" s="22"/>
      <c r="AN38" s="22"/>
      <c r="AO38" s="22"/>
      <c r="AP38" s="22"/>
      <c r="AQ38" s="22"/>
      <c r="AS38" s="22"/>
      <c r="AT38" s="22"/>
      <c r="AW38" s="22"/>
      <c r="AY38" s="22"/>
      <c r="AZ38" s="7"/>
      <c r="BA38" s="22"/>
      <c r="BB38" s="22"/>
      <c r="BC38" s="7"/>
      <c r="BD38" s="22"/>
      <c r="BE38" s="22"/>
      <c r="BF38" s="22"/>
      <c r="BG38" s="7"/>
      <c r="BH38" s="22"/>
      <c r="BI38" s="22"/>
      <c r="BJ38" s="22"/>
      <c r="BK38" s="22"/>
      <c r="BL38" s="22"/>
      <c r="BM38" s="22"/>
      <c r="BN38" s="22"/>
      <c r="BO38" s="23" t="s">
        <v>1100</v>
      </c>
      <c r="BP38" s="7"/>
      <c r="BQ38" s="7"/>
      <c r="BR38" s="7">
        <v>1</v>
      </c>
      <c r="BS38" s="7"/>
      <c r="BT38" s="7"/>
      <c r="BU38" s="7"/>
      <c r="BV38" s="7"/>
      <c r="BW38" s="22"/>
      <c r="BX38" s="22"/>
      <c r="BY38" s="22">
        <v>0</v>
      </c>
      <c r="BZ38" s="22">
        <v>1</v>
      </c>
      <c r="CA38" s="22"/>
      <c r="CB38" s="22"/>
      <c r="CC38" s="22"/>
      <c r="CD38" s="22"/>
      <c r="CE38" s="22"/>
      <c r="CF38" s="22"/>
      <c r="CG38" s="22"/>
      <c r="CH38" s="22"/>
      <c r="CI38" s="22"/>
      <c r="CJ38" s="22"/>
      <c r="CK38" s="22"/>
      <c r="CL38" s="22"/>
      <c r="CM38" s="22"/>
      <c r="CN38" s="22">
        <v>1</v>
      </c>
      <c r="CO38" s="22"/>
      <c r="CP38" s="22"/>
      <c r="CQ38" s="22"/>
      <c r="CR38" s="22"/>
      <c r="CS38" s="22"/>
      <c r="CT38" s="22"/>
      <c r="CU38" s="22"/>
      <c r="CV38" s="22"/>
      <c r="CW38" s="22"/>
      <c r="CX38" s="22"/>
      <c r="CY38" s="22"/>
      <c r="CZ38" s="22"/>
      <c r="DA38" s="22"/>
      <c r="DB38" s="22"/>
      <c r="DC38" s="22"/>
      <c r="DD38" s="22"/>
      <c r="DE38" s="22"/>
      <c r="DF38" s="22"/>
      <c r="DG38" s="22"/>
      <c r="DH38" s="22"/>
      <c r="DI38" s="22"/>
      <c r="DJ38" s="22"/>
      <c r="DK38" s="22"/>
      <c r="DL38" s="22"/>
      <c r="DM38" s="22"/>
      <c r="DN38" s="22"/>
      <c r="DO38" s="22"/>
      <c r="DP38" s="22"/>
      <c r="DQ38" s="22"/>
      <c r="DR38" s="22"/>
      <c r="DS38" s="22"/>
      <c r="DT38" s="22"/>
      <c r="DU38" s="22"/>
      <c r="DV38" s="22"/>
      <c r="DW38" s="22"/>
      <c r="DX38" s="22"/>
      <c r="DY38" s="22"/>
      <c r="DZ38" s="22"/>
      <c r="EA38" s="22"/>
      <c r="EB38" s="22">
        <v>1</v>
      </c>
      <c r="EC38" s="22"/>
      <c r="ED38" s="22"/>
      <c r="EE38" s="22"/>
      <c r="EF38" s="22">
        <v>1</v>
      </c>
      <c r="EG38" s="22"/>
      <c r="EH38" s="22"/>
      <c r="EI38" s="22"/>
      <c r="EJ38" s="22"/>
      <c r="EK38" s="22">
        <v>1</v>
      </c>
      <c r="EL38" s="22"/>
      <c r="EM38" s="22"/>
      <c r="EN38" s="22"/>
      <c r="EO38" s="22"/>
      <c r="EP38" s="22"/>
      <c r="EQ38" s="22"/>
      <c r="ER38" s="22"/>
      <c r="ES38" s="22"/>
      <c r="ET38" s="22"/>
      <c r="EU38" s="22"/>
      <c r="EV38" s="22"/>
      <c r="EW38" s="22"/>
      <c r="EX38" s="22"/>
      <c r="EY38" s="22"/>
      <c r="EZ38" s="22"/>
      <c r="FA38" s="22"/>
      <c r="FB38" s="22"/>
      <c r="FC38" s="22"/>
      <c r="FD38" s="22"/>
      <c r="FE38" s="22"/>
      <c r="FF38" s="22"/>
      <c r="FG38" s="22"/>
      <c r="FH38" s="22"/>
      <c r="FI38" s="22"/>
      <c r="FJ38" s="22"/>
      <c r="FK38" s="22"/>
      <c r="FL38" s="22"/>
      <c r="FM38" s="22"/>
      <c r="FN38" s="22"/>
      <c r="FO38" s="22"/>
      <c r="FP38" s="22"/>
      <c r="FQ38" s="22"/>
      <c r="FR38" s="22"/>
      <c r="FS38" s="22"/>
      <c r="FT38" s="22"/>
      <c r="FU38" s="22"/>
      <c r="FV38" s="22"/>
      <c r="FW38" s="22"/>
      <c r="FX38" s="22"/>
      <c r="FY38" s="22"/>
      <c r="FZ38" s="22"/>
      <c r="GA38" s="22"/>
      <c r="GB38" s="22"/>
      <c r="GC38" s="22"/>
      <c r="GD38" s="22"/>
      <c r="GE38" s="22"/>
      <c r="GF38" s="22"/>
      <c r="GG38" s="22"/>
      <c r="GH38" s="22"/>
      <c r="GI38" s="22"/>
      <c r="GJ38" s="22"/>
      <c r="GK38" s="22">
        <v>1</v>
      </c>
      <c r="GL38" s="22"/>
      <c r="GM38" s="22"/>
      <c r="GN38" s="22"/>
      <c r="GO38" s="22"/>
      <c r="GP38" s="22"/>
      <c r="GQ38" s="22"/>
      <c r="GR38" s="22"/>
      <c r="GS38" s="22"/>
      <c r="GT38" s="22"/>
      <c r="GU38" s="22"/>
      <c r="GV38" s="22"/>
      <c r="GW38" s="22"/>
      <c r="GX38" s="22"/>
      <c r="GY38" s="22"/>
      <c r="GZ38" s="22"/>
      <c r="HA38" s="22" t="s">
        <v>1101</v>
      </c>
      <c r="HB38" s="22">
        <v>1</v>
      </c>
      <c r="HC38" s="22"/>
      <c r="HD38" s="22"/>
      <c r="HE38" s="22" t="s">
        <v>1102</v>
      </c>
      <c r="HF38" s="22"/>
      <c r="HG38" s="22"/>
      <c r="HH38" s="22"/>
      <c r="HI38" s="22"/>
      <c r="HJ38" s="22"/>
      <c r="HK38" s="22"/>
      <c r="HL38" s="22"/>
      <c r="HM38" s="22"/>
      <c r="HN38" s="22"/>
      <c r="HO38" s="22" t="s">
        <v>612</v>
      </c>
      <c r="HP38" s="22" t="s">
        <v>1103</v>
      </c>
      <c r="HQ38" s="22" t="s">
        <v>909</v>
      </c>
      <c r="HR38" s="22"/>
      <c r="HS38" s="22" t="s">
        <v>1104</v>
      </c>
      <c r="HT38" s="22"/>
      <c r="HU38" s="22"/>
      <c r="HV38" s="22"/>
      <c r="HW38" s="22"/>
      <c r="HX38" s="22"/>
      <c r="HY38" s="22"/>
      <c r="HZ38" s="22"/>
      <c r="IA38" s="22"/>
      <c r="IB38" s="22"/>
      <c r="IC38" s="22"/>
      <c r="ID38" s="22"/>
      <c r="IE38" s="22"/>
      <c r="IF38" s="22"/>
      <c r="IG38" s="22"/>
      <c r="IH38" s="22"/>
      <c r="II38" s="153"/>
      <c r="IJ38" s="153"/>
      <c r="IK38" s="153"/>
      <c r="IL38" s="153"/>
      <c r="IM38" s="153"/>
      <c r="IN38" s="153"/>
      <c r="IO38" s="153"/>
      <c r="IP38" s="153"/>
      <c r="IQ38" s="153"/>
      <c r="IR38" s="153"/>
      <c r="IS38" s="153"/>
      <c r="IT38" s="153"/>
      <c r="IU38" s="153"/>
      <c r="IV38" s="153"/>
      <c r="IW38" s="153"/>
      <c r="IX38" s="153"/>
    </row>
    <row r="39" spans="1:258" ht="69" customHeight="1">
      <c r="A39" s="5">
        <f t="shared" si="0"/>
        <v>36</v>
      </c>
      <c r="B39" s="5"/>
      <c r="C39" s="13" t="s">
        <v>137</v>
      </c>
      <c r="D39" s="113">
        <v>36</v>
      </c>
      <c r="E39" s="7" t="s">
        <v>140</v>
      </c>
      <c r="F39" s="7" t="s">
        <v>139</v>
      </c>
      <c r="G39" s="6">
        <v>2009</v>
      </c>
      <c r="H39" s="7" t="s">
        <v>738</v>
      </c>
      <c r="I39" s="7"/>
      <c r="J39" s="7" t="s">
        <v>138</v>
      </c>
      <c r="K39" s="7"/>
      <c r="L39" s="7"/>
      <c r="M39" s="7"/>
      <c r="O39" s="7"/>
      <c r="Q39" s="7"/>
      <c r="R39" s="7"/>
      <c r="S39" s="7"/>
      <c r="T39" s="7"/>
      <c r="U39" s="7"/>
      <c r="V39" s="7"/>
      <c r="W39" s="7"/>
      <c r="X39" s="7"/>
      <c r="Y39" s="7"/>
      <c r="Z39" s="7"/>
      <c r="AB39" s="7"/>
      <c r="AC39" s="7"/>
      <c r="AD39" s="7"/>
      <c r="AE39" s="7"/>
      <c r="AF39" s="7"/>
      <c r="AG39" s="7"/>
      <c r="AH39" s="7"/>
      <c r="AI39" s="7"/>
      <c r="AK39" s="7"/>
      <c r="AL39" s="7"/>
      <c r="AM39" s="7"/>
      <c r="AN39" s="7"/>
      <c r="AO39" s="7"/>
      <c r="AP39" s="7"/>
      <c r="AQ39" s="7"/>
      <c r="AS39" s="7"/>
      <c r="AT39" s="7"/>
      <c r="AW39" s="7"/>
      <c r="AY39" s="7">
        <v>1</v>
      </c>
      <c r="AZ39" s="7"/>
      <c r="BA39" s="7"/>
      <c r="BB39" s="7"/>
      <c r="BC39" s="7"/>
      <c r="BD39" s="7"/>
      <c r="BE39" s="7"/>
      <c r="BF39" s="7"/>
      <c r="BG39" s="7">
        <v>1</v>
      </c>
      <c r="BH39" s="7"/>
      <c r="BI39" s="7"/>
      <c r="BJ39" s="7"/>
      <c r="BK39" s="7"/>
      <c r="BL39" s="7"/>
      <c r="BM39" s="7"/>
      <c r="BN39" s="7"/>
      <c r="BO39" s="6" t="s">
        <v>1105</v>
      </c>
      <c r="BP39" s="7"/>
      <c r="BQ39" s="7">
        <v>1</v>
      </c>
      <c r="BR39" s="7"/>
      <c r="BS39" s="7"/>
      <c r="BT39" s="7"/>
      <c r="BU39" s="7"/>
      <c r="BV39" s="7"/>
      <c r="BW39" s="7"/>
      <c r="BX39" s="7"/>
      <c r="BY39" s="7">
        <v>1</v>
      </c>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v>1</v>
      </c>
      <c r="DB39" s="7">
        <v>1</v>
      </c>
      <c r="DC39" s="7"/>
      <c r="DD39" s="7"/>
      <c r="DE39" s="7"/>
      <c r="DF39" s="7"/>
      <c r="DG39" s="7"/>
      <c r="DH39" s="7"/>
      <c r="DI39" s="7"/>
      <c r="DJ39" s="7"/>
      <c r="DK39" s="7"/>
      <c r="DL39" s="7"/>
      <c r="DM39" s="7"/>
      <c r="DN39" s="7"/>
      <c r="DO39" s="7"/>
      <c r="DP39" s="7"/>
      <c r="DQ39" s="7"/>
      <c r="DR39" s="7"/>
      <c r="DS39" s="7"/>
      <c r="DT39" s="7"/>
      <c r="DU39" s="7"/>
      <c r="DV39" s="7"/>
      <c r="DW39" s="7"/>
      <c r="DX39" s="7"/>
      <c r="DY39" s="7"/>
      <c r="DZ39" s="7"/>
      <c r="EA39" s="7"/>
      <c r="EB39" s="7">
        <v>1</v>
      </c>
      <c r="EC39" s="7"/>
      <c r="ED39" s="7"/>
      <c r="EE39" s="7"/>
      <c r="EF39" s="7">
        <v>1</v>
      </c>
      <c r="EG39" s="7"/>
      <c r="EH39" s="7"/>
      <c r="EI39" s="7"/>
      <c r="EJ39" s="7">
        <v>1</v>
      </c>
      <c r="EK39" s="7"/>
      <c r="EL39" s="7"/>
      <c r="EM39" s="7"/>
      <c r="EN39" s="7"/>
      <c r="EO39" s="7"/>
      <c r="EP39" s="7"/>
      <c r="EQ39" s="7"/>
      <c r="ER39" s="7"/>
      <c r="ES39" s="7"/>
      <c r="ET39" s="7"/>
      <c r="EU39" s="7"/>
      <c r="EV39" s="7"/>
      <c r="EW39" s="7"/>
      <c r="EX39" s="7"/>
      <c r="EY39" s="7"/>
      <c r="EZ39" s="7"/>
      <c r="FA39" s="7"/>
      <c r="FB39" s="7"/>
      <c r="FC39" s="7"/>
      <c r="FD39" s="7"/>
      <c r="FE39" s="7"/>
      <c r="FF39" s="7"/>
      <c r="FG39" s="7"/>
      <c r="FH39" s="7"/>
      <c r="FI39" s="7"/>
      <c r="FJ39" s="7"/>
      <c r="FK39" s="7"/>
      <c r="FL39" s="7"/>
      <c r="FM39" s="7"/>
      <c r="FN39" s="7"/>
      <c r="FO39" s="7"/>
      <c r="FP39" s="7"/>
      <c r="FQ39" s="7"/>
      <c r="FR39" s="7"/>
      <c r="FS39" s="7"/>
      <c r="FT39" s="7"/>
      <c r="FU39" s="7"/>
      <c r="FV39" s="7"/>
      <c r="FW39" s="7"/>
      <c r="FX39" s="7"/>
      <c r="FY39" s="7"/>
      <c r="FZ39" s="7"/>
      <c r="GA39" s="7"/>
      <c r="GB39" s="7"/>
      <c r="GC39" s="7"/>
      <c r="GD39" s="7"/>
      <c r="GE39" s="7">
        <v>1</v>
      </c>
      <c r="GF39" s="7"/>
      <c r="GG39" s="7"/>
      <c r="GH39" s="7"/>
      <c r="GI39" s="7"/>
      <c r="GJ39" s="7"/>
      <c r="GK39" s="7"/>
      <c r="GL39" s="7"/>
      <c r="GM39" s="7"/>
      <c r="GN39" s="7"/>
      <c r="GO39" s="7"/>
      <c r="GP39" s="7"/>
      <c r="GQ39" s="7"/>
      <c r="GR39" s="7"/>
      <c r="GS39" s="7"/>
      <c r="GT39" s="7"/>
      <c r="GU39" s="7"/>
      <c r="GV39" s="7"/>
      <c r="GW39" s="7"/>
      <c r="GX39" s="7"/>
      <c r="GY39" s="7"/>
      <c r="GZ39" s="7"/>
      <c r="HA39" s="7"/>
      <c r="HB39" s="7"/>
      <c r="HC39" s="7"/>
      <c r="HD39" s="7"/>
      <c r="HE39" s="7" t="s">
        <v>1106</v>
      </c>
      <c r="HF39" s="7"/>
      <c r="HG39" s="7"/>
      <c r="HH39" s="7"/>
      <c r="HI39" s="7"/>
      <c r="HJ39" s="7"/>
      <c r="HK39" s="7"/>
      <c r="HL39" s="7"/>
      <c r="HM39" s="7"/>
      <c r="HN39" s="7"/>
      <c r="HO39" s="7" t="s">
        <v>140</v>
      </c>
      <c r="HP39" s="7" t="s">
        <v>1107</v>
      </c>
      <c r="HQ39" s="7" t="s">
        <v>1058</v>
      </c>
      <c r="HR39" s="7" t="s">
        <v>1108</v>
      </c>
      <c r="HS39" s="30" t="s">
        <v>1109</v>
      </c>
      <c r="HT39" s="7"/>
      <c r="HU39" s="7" t="s">
        <v>1110</v>
      </c>
      <c r="HV39" s="7" t="s">
        <v>1111</v>
      </c>
      <c r="HW39" s="7"/>
      <c r="HX39" s="7"/>
      <c r="HY39" s="7"/>
      <c r="HZ39" s="7"/>
      <c r="IA39" s="7"/>
      <c r="IB39" s="7"/>
      <c r="IC39" s="7"/>
      <c r="ID39" s="7"/>
      <c r="IE39" s="7"/>
      <c r="IF39" s="7"/>
      <c r="IG39" s="7"/>
      <c r="IH39" s="7"/>
      <c r="II39" s="34"/>
      <c r="IJ39" s="34"/>
      <c r="IK39" s="34"/>
      <c r="IL39" s="34"/>
      <c r="IM39" s="34"/>
      <c r="IN39" s="34"/>
      <c r="IO39" s="34"/>
      <c r="IP39" s="34"/>
      <c r="IQ39" s="34"/>
      <c r="IR39" s="34"/>
      <c r="IS39" s="34"/>
      <c r="IT39" s="34"/>
      <c r="IU39" s="34"/>
      <c r="IV39" s="34"/>
      <c r="IW39" s="34"/>
      <c r="IX39" s="34"/>
    </row>
    <row r="40" spans="1:258" ht="45" customHeight="1">
      <c r="A40" s="5">
        <f t="shared" si="0"/>
        <v>37</v>
      </c>
      <c r="B40" s="5"/>
      <c r="C40" s="13" t="s">
        <v>108</v>
      </c>
      <c r="D40" s="113">
        <v>37</v>
      </c>
      <c r="E40" s="7" t="s">
        <v>143</v>
      </c>
      <c r="F40" s="7" t="s">
        <v>142</v>
      </c>
      <c r="G40" s="6">
        <v>2021</v>
      </c>
      <c r="H40" s="7" t="s">
        <v>1112</v>
      </c>
      <c r="I40" s="7"/>
      <c r="J40" s="7" t="s">
        <v>141</v>
      </c>
      <c r="K40" s="7"/>
      <c r="L40" s="7">
        <v>1</v>
      </c>
      <c r="M40" s="7"/>
      <c r="O40" s="7">
        <v>0</v>
      </c>
      <c r="Q40" s="7"/>
      <c r="R40" s="7"/>
      <c r="S40" s="7"/>
      <c r="T40" s="7"/>
      <c r="U40" s="7"/>
      <c r="V40" s="7"/>
      <c r="W40" s="7"/>
      <c r="X40" s="7"/>
      <c r="Y40" s="7"/>
      <c r="Z40" s="7"/>
      <c r="AB40" s="7"/>
      <c r="AC40" s="7"/>
      <c r="AD40" s="7"/>
      <c r="AE40" s="7"/>
      <c r="AF40" s="7"/>
      <c r="AG40" s="7"/>
      <c r="AH40" s="7"/>
      <c r="AI40" s="7"/>
      <c r="AK40" s="7">
        <v>1</v>
      </c>
      <c r="AL40" s="7"/>
      <c r="AM40" s="7"/>
      <c r="AN40" s="7"/>
      <c r="AO40" s="7"/>
      <c r="AP40" s="7"/>
      <c r="AQ40" s="7"/>
      <c r="AS40" s="7"/>
      <c r="AT40" s="7"/>
      <c r="AW40" s="7"/>
      <c r="AY40" s="7"/>
      <c r="AZ40" s="7"/>
      <c r="BA40" s="7"/>
      <c r="BB40" s="7"/>
      <c r="BC40" s="7"/>
      <c r="BD40" s="7"/>
      <c r="BE40" s="7"/>
      <c r="BF40" s="7"/>
      <c r="BG40" s="7"/>
      <c r="BH40" s="7"/>
      <c r="BI40" s="7"/>
      <c r="BJ40" s="7"/>
      <c r="BK40" s="7"/>
      <c r="BL40" s="7"/>
      <c r="BM40" s="7"/>
      <c r="BN40" s="7"/>
      <c r="BO40" s="6" t="s">
        <v>1113</v>
      </c>
      <c r="BP40" s="154">
        <v>0</v>
      </c>
      <c r="BQ40" s="7"/>
      <c r="BR40" s="7"/>
      <c r="BS40" s="7">
        <v>1</v>
      </c>
      <c r="BT40" s="7"/>
      <c r="BU40" s="7"/>
      <c r="BV40" s="7"/>
      <c r="BW40" s="7"/>
      <c r="BX40" s="7"/>
      <c r="BY40" s="7">
        <v>0</v>
      </c>
      <c r="BZ40" s="7">
        <v>1</v>
      </c>
      <c r="CA40" s="7">
        <v>1</v>
      </c>
      <c r="CB40" s="7"/>
      <c r="CC40" s="7"/>
      <c r="CD40" s="7"/>
      <c r="CE40" s="7"/>
      <c r="CF40" s="7"/>
      <c r="CG40" s="7"/>
      <c r="CH40" s="7"/>
      <c r="CI40" s="7"/>
      <c r="CJ40" s="7"/>
      <c r="CK40" s="7"/>
      <c r="CL40" s="7"/>
      <c r="CM40" s="7"/>
      <c r="CN40" s="7">
        <v>1</v>
      </c>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S40" s="7"/>
      <c r="DT40" s="7"/>
      <c r="DU40" s="7"/>
      <c r="DV40" s="7"/>
      <c r="DW40" s="7"/>
      <c r="DX40" s="7"/>
      <c r="DY40" s="7"/>
      <c r="DZ40" s="7"/>
      <c r="EA40" s="7"/>
      <c r="EB40" s="7">
        <v>1</v>
      </c>
      <c r="EC40" s="7"/>
      <c r="ED40" s="7"/>
      <c r="EE40" s="7">
        <v>1</v>
      </c>
      <c r="EF40" s="7"/>
      <c r="EG40" s="7"/>
      <c r="EH40" s="7"/>
      <c r="EI40" s="7"/>
      <c r="EJ40" s="7"/>
      <c r="EK40" s="7"/>
      <c r="EL40" s="7"/>
      <c r="EM40" s="7"/>
      <c r="EN40" s="7"/>
      <c r="EO40" s="7"/>
      <c r="EP40" s="7"/>
      <c r="EQ40" s="7"/>
      <c r="ER40" s="7"/>
      <c r="ES40" s="7"/>
      <c r="ET40" s="7"/>
      <c r="EU40" s="7"/>
      <c r="EV40" s="7"/>
      <c r="EW40" s="7"/>
      <c r="EX40" s="7"/>
      <c r="EY40" s="7"/>
      <c r="EZ40" s="7"/>
      <c r="FA40" s="7"/>
      <c r="FB40" s="7"/>
      <c r="FC40" s="7"/>
      <c r="FD40" s="7"/>
      <c r="FE40" s="7"/>
      <c r="FF40" s="7"/>
      <c r="FG40" s="7"/>
      <c r="FH40" s="7"/>
      <c r="FI40" s="7"/>
      <c r="FJ40" s="7"/>
      <c r="FK40" s="7"/>
      <c r="FL40" s="7"/>
      <c r="FM40" s="7"/>
      <c r="FN40" s="7"/>
      <c r="FO40" s="7"/>
      <c r="FP40" s="7"/>
      <c r="FQ40" s="7"/>
      <c r="FR40" s="7">
        <v>1</v>
      </c>
      <c r="FS40" s="7"/>
      <c r="FT40" s="7"/>
      <c r="FU40" s="7"/>
      <c r="FV40" s="7"/>
      <c r="FW40" s="7"/>
      <c r="FX40" s="7"/>
      <c r="FY40" s="7"/>
      <c r="FZ40" s="7"/>
      <c r="GA40" s="7"/>
      <c r="GB40" s="7"/>
      <c r="GC40" s="7"/>
      <c r="GD40" s="7"/>
      <c r="GE40" s="7"/>
      <c r="GF40" s="7"/>
      <c r="GG40" s="7"/>
      <c r="GH40" s="7"/>
      <c r="GI40" s="7"/>
      <c r="GJ40" s="7"/>
      <c r="GK40" s="7"/>
      <c r="GL40" s="7"/>
      <c r="GM40" s="7"/>
      <c r="GN40" s="7"/>
      <c r="GO40" s="7"/>
      <c r="GP40" s="7"/>
      <c r="GQ40" s="7"/>
      <c r="GR40" s="7"/>
      <c r="GS40" s="7"/>
      <c r="GT40" s="7"/>
      <c r="GU40" s="7"/>
      <c r="GV40" s="7"/>
      <c r="GW40" s="7"/>
      <c r="GX40" s="7"/>
      <c r="GY40" s="7"/>
      <c r="GZ40" s="7"/>
      <c r="HA40" s="7"/>
      <c r="HB40" s="7"/>
      <c r="HC40" s="7"/>
      <c r="HD40" s="7"/>
      <c r="HE40" s="7"/>
      <c r="HF40" s="7"/>
      <c r="HG40" s="7"/>
      <c r="HH40" s="7"/>
      <c r="HI40" s="7"/>
      <c r="HJ40" s="7"/>
      <c r="HK40" s="7"/>
      <c r="HL40" s="7"/>
      <c r="HM40" s="7"/>
      <c r="HN40" s="7"/>
      <c r="HO40" s="7" t="s">
        <v>617</v>
      </c>
      <c r="HP40" s="7" t="s">
        <v>1114</v>
      </c>
      <c r="HQ40" s="7" t="s">
        <v>755</v>
      </c>
      <c r="HR40" s="7" t="s">
        <v>1115</v>
      </c>
      <c r="HS40" s="7" t="s">
        <v>1116</v>
      </c>
      <c r="HT40" s="7"/>
      <c r="HU40" s="7" t="s">
        <v>1117</v>
      </c>
      <c r="HV40" s="7" t="s">
        <v>1118</v>
      </c>
      <c r="HW40" s="7"/>
      <c r="HX40" s="7"/>
      <c r="HY40" s="7"/>
      <c r="HZ40" s="7"/>
      <c r="IA40" s="7"/>
      <c r="IB40" s="7"/>
      <c r="IC40" s="7"/>
      <c r="ID40" s="7"/>
      <c r="IE40" s="7"/>
      <c r="IF40" s="7"/>
      <c r="IG40" s="7"/>
      <c r="IH40" s="7"/>
      <c r="II40" s="34"/>
      <c r="IJ40" s="34"/>
      <c r="IK40" s="34"/>
      <c r="IL40" s="34"/>
      <c r="IM40" s="34"/>
      <c r="IN40" s="34"/>
      <c r="IO40" s="34"/>
      <c r="IP40" s="34"/>
      <c r="IQ40" s="34"/>
      <c r="IR40" s="34"/>
      <c r="IS40" s="34"/>
      <c r="IT40" s="34"/>
      <c r="IU40" s="34"/>
      <c r="IV40" s="34"/>
      <c r="IW40" s="34"/>
      <c r="IX40" s="34"/>
    </row>
    <row r="41" spans="1:258" ht="45" customHeight="1">
      <c r="A41" s="5">
        <f t="shared" si="0"/>
        <v>38</v>
      </c>
      <c r="B41" s="5"/>
      <c r="C41" s="13" t="s">
        <v>144</v>
      </c>
      <c r="D41" s="150">
        <v>38</v>
      </c>
      <c r="E41" s="21" t="s">
        <v>147</v>
      </c>
      <c r="F41" s="21" t="s">
        <v>146</v>
      </c>
      <c r="G41" s="8">
        <v>2011</v>
      </c>
      <c r="H41" s="21" t="s">
        <v>738</v>
      </c>
      <c r="I41" s="7"/>
      <c r="J41" s="7" t="s">
        <v>145</v>
      </c>
      <c r="K41" s="21"/>
      <c r="L41" s="21">
        <v>1</v>
      </c>
      <c r="M41" s="21"/>
      <c r="O41" s="21">
        <v>0</v>
      </c>
      <c r="Q41" s="21"/>
      <c r="R41" s="21"/>
      <c r="S41" s="21"/>
      <c r="T41" s="21"/>
      <c r="U41" s="21"/>
      <c r="V41" s="21"/>
      <c r="W41" s="21"/>
      <c r="X41" s="21"/>
      <c r="Y41" s="21"/>
      <c r="Z41" s="21"/>
      <c r="AB41" s="21"/>
      <c r="AC41" s="21"/>
      <c r="AD41" s="21">
        <v>1</v>
      </c>
      <c r="AE41" s="21"/>
      <c r="AF41" s="21"/>
      <c r="AG41" s="21"/>
      <c r="AH41" s="21"/>
      <c r="AI41" s="21"/>
      <c r="AK41" s="21"/>
      <c r="AL41" s="21"/>
      <c r="AM41" s="21"/>
      <c r="AN41" s="21"/>
      <c r="AO41" s="21"/>
      <c r="AP41" s="21"/>
      <c r="AQ41" s="21"/>
      <c r="AS41" s="21"/>
      <c r="AT41" s="21"/>
      <c r="AW41" s="21"/>
      <c r="AY41" s="21"/>
      <c r="AZ41" s="21"/>
      <c r="BA41" s="7"/>
      <c r="BB41" s="7"/>
      <c r="BC41" s="21"/>
      <c r="BD41" s="21"/>
      <c r="BE41" s="7"/>
      <c r="BF41" s="21"/>
      <c r="BG41" s="21"/>
      <c r="BH41" s="21"/>
      <c r="BI41" s="21"/>
      <c r="BJ41" s="21"/>
      <c r="BK41" s="7"/>
      <c r="BL41" s="21"/>
      <c r="BM41" s="7"/>
      <c r="BN41" s="7"/>
      <c r="BO41" s="6" t="s">
        <v>1119</v>
      </c>
      <c r="BP41" s="21"/>
      <c r="BQ41" s="21"/>
      <c r="BR41" s="21">
        <v>1</v>
      </c>
      <c r="BS41" s="21">
        <v>1</v>
      </c>
      <c r="BT41" s="21"/>
      <c r="BU41" s="21"/>
      <c r="BV41" s="21"/>
      <c r="BW41" s="21">
        <v>1</v>
      </c>
      <c r="BX41" s="21"/>
      <c r="BY41" s="21">
        <v>0</v>
      </c>
      <c r="BZ41" s="21">
        <v>1</v>
      </c>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v>1</v>
      </c>
      <c r="DB41" s="21">
        <v>1</v>
      </c>
      <c r="DC41" s="21"/>
      <c r="DD41" s="21"/>
      <c r="DE41" s="21"/>
      <c r="DF41" s="21"/>
      <c r="DG41" s="21"/>
      <c r="DH41" s="21"/>
      <c r="DI41" s="21"/>
      <c r="DJ41" s="21"/>
      <c r="DK41" s="21"/>
      <c r="DL41" s="7"/>
      <c r="DM41" s="21"/>
      <c r="DN41" s="21"/>
      <c r="DO41" s="21"/>
      <c r="DP41" s="21"/>
      <c r="DQ41" s="21"/>
      <c r="DR41" s="21"/>
      <c r="DS41" s="21"/>
      <c r="DT41" s="21"/>
      <c r="DU41" s="21"/>
      <c r="DV41" s="21"/>
      <c r="DW41" s="21"/>
      <c r="DX41" s="21"/>
      <c r="DY41" s="21"/>
      <c r="DZ41" s="21"/>
      <c r="EA41" s="21"/>
      <c r="EB41" s="21">
        <v>1</v>
      </c>
      <c r="EC41" s="21"/>
      <c r="ED41" s="21"/>
      <c r="EE41" s="21"/>
      <c r="EF41" s="21"/>
      <c r="EG41" s="21"/>
      <c r="EH41" s="21"/>
      <c r="EI41" s="21"/>
      <c r="EJ41" s="21"/>
      <c r="EK41" s="21"/>
      <c r="EL41" s="21">
        <v>1</v>
      </c>
      <c r="EM41" s="21">
        <v>1</v>
      </c>
      <c r="EN41" s="21"/>
      <c r="EO41" s="21">
        <v>1</v>
      </c>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v>1</v>
      </c>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t="s">
        <v>909</v>
      </c>
      <c r="HR41" s="7" t="s">
        <v>1120</v>
      </c>
      <c r="HS41" s="7" t="s">
        <v>1121</v>
      </c>
      <c r="HT41" s="21"/>
      <c r="HU41" s="7" t="s">
        <v>1122</v>
      </c>
      <c r="HV41" s="7" t="s">
        <v>1123</v>
      </c>
      <c r="HW41" s="7" t="s">
        <v>1124</v>
      </c>
      <c r="HX41" s="21"/>
      <c r="HY41" s="21"/>
      <c r="HZ41" s="21"/>
      <c r="IA41" s="21"/>
      <c r="IB41" s="21"/>
      <c r="IC41" s="21"/>
      <c r="ID41" s="21"/>
      <c r="IE41" s="21"/>
      <c r="IF41" s="21"/>
      <c r="IG41" s="21"/>
      <c r="IH41" s="21"/>
      <c r="II41" s="139"/>
      <c r="IJ41" s="139"/>
      <c r="IK41" s="139"/>
      <c r="IL41" s="139"/>
      <c r="IM41" s="139"/>
      <c r="IN41" s="139"/>
      <c r="IO41" s="139"/>
      <c r="IP41" s="139"/>
      <c r="IQ41" s="139"/>
      <c r="IR41" s="139"/>
      <c r="IS41" s="139"/>
      <c r="IT41" s="139"/>
      <c r="IU41" s="139"/>
      <c r="IV41" s="139"/>
      <c r="IW41" s="139"/>
      <c r="IX41" s="139"/>
    </row>
    <row r="42" spans="1:258" ht="45" customHeight="1">
      <c r="A42" s="5">
        <f t="shared" si="0"/>
        <v>39</v>
      </c>
      <c r="B42" s="5"/>
      <c r="C42" s="13" t="s">
        <v>148</v>
      </c>
      <c r="D42" s="113">
        <v>39</v>
      </c>
      <c r="E42" s="7" t="s">
        <v>92</v>
      </c>
      <c r="F42" s="7" t="s">
        <v>150</v>
      </c>
      <c r="G42" s="6">
        <v>1996</v>
      </c>
      <c r="H42" s="7" t="s">
        <v>738</v>
      </c>
      <c r="I42" s="7"/>
      <c r="J42" s="7" t="s">
        <v>149</v>
      </c>
      <c r="K42" s="7"/>
      <c r="L42" s="7">
        <v>1</v>
      </c>
      <c r="M42" s="7"/>
      <c r="O42" s="7">
        <v>0</v>
      </c>
      <c r="Q42" s="7"/>
      <c r="R42" s="7"/>
      <c r="S42" s="7"/>
      <c r="T42" s="7"/>
      <c r="U42" s="7"/>
      <c r="V42" s="7"/>
      <c r="W42" s="7"/>
      <c r="X42" s="7"/>
      <c r="Y42" s="7"/>
      <c r="Z42" s="7"/>
      <c r="AB42" s="7"/>
      <c r="AC42" s="7"/>
      <c r="AD42" s="7"/>
      <c r="AE42" s="7"/>
      <c r="AF42" s="7"/>
      <c r="AG42" s="7"/>
      <c r="AH42" s="7"/>
      <c r="AI42" s="7"/>
      <c r="AK42" s="7">
        <v>1</v>
      </c>
      <c r="AL42" s="7">
        <v>1</v>
      </c>
      <c r="AM42" s="7">
        <v>0</v>
      </c>
      <c r="AN42" s="7"/>
      <c r="AO42" s="7"/>
      <c r="AP42" s="7"/>
      <c r="AQ42" s="7"/>
      <c r="AS42" s="7"/>
      <c r="AT42" s="7"/>
      <c r="AW42" s="7"/>
      <c r="AY42" s="7"/>
      <c r="AZ42" s="7"/>
      <c r="BA42" s="7"/>
      <c r="BB42" s="7"/>
      <c r="BC42" s="7"/>
      <c r="BD42" s="7"/>
      <c r="BE42" s="7"/>
      <c r="BF42" s="7"/>
      <c r="BG42" s="7"/>
      <c r="BH42" s="7"/>
      <c r="BI42" s="7"/>
      <c r="BJ42" s="7"/>
      <c r="BK42" s="7"/>
      <c r="BL42" s="7"/>
      <c r="BM42" s="7"/>
      <c r="BN42" s="7"/>
      <c r="BO42" s="6" t="s">
        <v>1125</v>
      </c>
      <c r="BP42" s="21"/>
      <c r="BQ42" s="21"/>
      <c r="BR42" s="21">
        <v>1</v>
      </c>
      <c r="BS42" s="21">
        <v>1</v>
      </c>
      <c r="BT42" s="21"/>
      <c r="BU42" s="21"/>
      <c r="BV42" s="21"/>
      <c r="BW42" s="7">
        <v>1</v>
      </c>
      <c r="BX42" s="7"/>
      <c r="BY42" s="7">
        <v>0</v>
      </c>
      <c r="BZ42" s="7">
        <v>1</v>
      </c>
      <c r="CA42" s="7"/>
      <c r="CB42" s="7"/>
      <c r="CC42" s="7"/>
      <c r="CD42" s="7"/>
      <c r="CE42" s="7"/>
      <c r="CF42" s="7"/>
      <c r="CG42" s="7"/>
      <c r="CH42" s="7"/>
      <c r="CI42" s="7"/>
      <c r="CJ42" s="7"/>
      <c r="CK42" s="7"/>
      <c r="CL42" s="7"/>
      <c r="CM42" s="7"/>
      <c r="CN42" s="7"/>
      <c r="CO42" s="7">
        <v>1</v>
      </c>
      <c r="CP42" s="7"/>
      <c r="CQ42" s="7"/>
      <c r="CR42" s="7"/>
      <c r="CS42" s="7"/>
      <c r="CT42" s="7"/>
      <c r="CU42" s="7"/>
      <c r="CV42" s="7">
        <v>1</v>
      </c>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v>1</v>
      </c>
      <c r="EC42" s="7"/>
      <c r="ED42" s="7"/>
      <c r="EE42" s="7">
        <v>1</v>
      </c>
      <c r="EF42" s="7"/>
      <c r="EG42" s="7"/>
      <c r="EH42" s="7"/>
      <c r="EI42" s="7"/>
      <c r="EJ42" s="7"/>
      <c r="EK42" s="7"/>
      <c r="EL42" s="7"/>
      <c r="EM42" s="7"/>
      <c r="EN42" s="7"/>
      <c r="EO42" s="7"/>
      <c r="EP42" s="7"/>
      <c r="EQ42" s="7"/>
      <c r="ER42" s="7"/>
      <c r="ES42" s="7"/>
      <c r="ET42" s="7"/>
      <c r="EU42" s="7"/>
      <c r="EV42" s="7"/>
      <c r="EW42" s="7"/>
      <c r="EX42" s="7"/>
      <c r="EY42" s="7"/>
      <c r="EZ42" s="7"/>
      <c r="FA42" s="7"/>
      <c r="FB42" s="7"/>
      <c r="FC42" s="7"/>
      <c r="FD42" s="7"/>
      <c r="FE42" s="7"/>
      <c r="FF42" s="7"/>
      <c r="FG42" s="7"/>
      <c r="FH42" s="7"/>
      <c r="FI42" s="7"/>
      <c r="FJ42" s="7"/>
      <c r="FK42" s="7"/>
      <c r="FL42" s="7"/>
      <c r="FM42" s="7"/>
      <c r="FN42" s="7"/>
      <c r="FO42" s="7"/>
      <c r="FP42" s="7"/>
      <c r="FQ42" s="7"/>
      <c r="FR42" s="7"/>
      <c r="FS42" s="7"/>
      <c r="FT42" s="7"/>
      <c r="FU42" s="7"/>
      <c r="FV42" s="7"/>
      <c r="FW42" s="7"/>
      <c r="FX42" s="7"/>
      <c r="FY42" s="7"/>
      <c r="FZ42" s="7"/>
      <c r="GA42" s="7"/>
      <c r="GB42" s="7">
        <v>1</v>
      </c>
      <c r="GC42" s="7"/>
      <c r="GD42" s="7"/>
      <c r="GE42" s="7"/>
      <c r="GF42" s="7"/>
      <c r="GG42" s="7"/>
      <c r="GH42" s="7"/>
      <c r="GI42" s="7"/>
      <c r="GJ42" s="7"/>
      <c r="GK42" s="7"/>
      <c r="GL42" s="7"/>
      <c r="GM42" s="7"/>
      <c r="GN42" s="7"/>
      <c r="GO42" s="7"/>
      <c r="GP42" s="7"/>
      <c r="GQ42" s="7"/>
      <c r="GR42" s="7"/>
      <c r="GS42" s="7"/>
      <c r="GT42" s="7"/>
      <c r="GU42" s="7"/>
      <c r="GV42" s="7"/>
      <c r="GW42" s="7"/>
      <c r="GX42" s="7"/>
      <c r="GY42" s="7"/>
      <c r="GZ42" s="7"/>
      <c r="HA42" s="7"/>
      <c r="HB42" s="7"/>
      <c r="HC42" s="7"/>
      <c r="HD42" s="7"/>
      <c r="HE42" s="7"/>
      <c r="HF42" s="7"/>
      <c r="HG42" s="7"/>
      <c r="HH42" s="7"/>
      <c r="HI42" s="7"/>
      <c r="HJ42" s="7"/>
      <c r="HK42" s="7"/>
      <c r="HL42" s="7"/>
      <c r="HM42" s="7"/>
      <c r="HN42" s="7"/>
      <c r="HO42" s="21" t="s">
        <v>617</v>
      </c>
      <c r="HP42" s="7" t="s">
        <v>1126</v>
      </c>
      <c r="HQ42" s="7" t="s">
        <v>755</v>
      </c>
      <c r="HR42" s="7" t="s">
        <v>1127</v>
      </c>
      <c r="HS42" s="7" t="s">
        <v>1128</v>
      </c>
      <c r="HT42" s="7" t="s">
        <v>1129</v>
      </c>
      <c r="HU42" s="7" t="s">
        <v>1130</v>
      </c>
      <c r="HV42" s="7" t="s">
        <v>1131</v>
      </c>
      <c r="HW42" s="7" t="s">
        <v>1132</v>
      </c>
      <c r="HX42" s="7"/>
      <c r="HY42" s="7"/>
      <c r="HZ42" s="7"/>
      <c r="IA42" s="7"/>
      <c r="IB42" s="7"/>
      <c r="IC42" s="7"/>
      <c r="ID42" s="7"/>
      <c r="IE42" s="7"/>
      <c r="IF42" s="7"/>
      <c r="IG42" s="7"/>
      <c r="IH42" s="7"/>
      <c r="II42" s="34"/>
      <c r="IJ42" s="34"/>
      <c r="IK42" s="34"/>
      <c r="IL42" s="34"/>
      <c r="IM42" s="34"/>
      <c r="IN42" s="34"/>
      <c r="IO42" s="34"/>
      <c r="IP42" s="34"/>
      <c r="IQ42" s="34"/>
      <c r="IR42" s="34"/>
      <c r="IS42" s="34"/>
      <c r="IT42" s="34"/>
      <c r="IU42" s="34"/>
      <c r="IV42" s="34"/>
      <c r="IW42" s="34"/>
      <c r="IX42" s="34"/>
    </row>
    <row r="43" spans="1:258" ht="58.5" customHeight="1">
      <c r="A43" s="5">
        <f t="shared" si="0"/>
        <v>40</v>
      </c>
      <c r="B43" s="5"/>
      <c r="C43" s="13" t="s">
        <v>35</v>
      </c>
      <c r="D43" s="113">
        <v>40</v>
      </c>
      <c r="E43" s="7" t="s">
        <v>153</v>
      </c>
      <c r="F43" s="7" t="s">
        <v>152</v>
      </c>
      <c r="G43" s="6">
        <v>2016</v>
      </c>
      <c r="H43" s="7" t="s">
        <v>738</v>
      </c>
      <c r="I43" s="155"/>
      <c r="J43" s="17" t="s">
        <v>151</v>
      </c>
      <c r="K43" s="7"/>
      <c r="L43" s="7">
        <v>1</v>
      </c>
      <c r="M43" s="7"/>
      <c r="O43" s="7"/>
      <c r="Q43" s="7"/>
      <c r="R43" s="7"/>
      <c r="S43" s="7"/>
      <c r="T43" s="7"/>
      <c r="U43" s="7"/>
      <c r="V43" s="7"/>
      <c r="W43" s="7"/>
      <c r="X43" s="7"/>
      <c r="Y43" s="7"/>
      <c r="Z43" s="7"/>
      <c r="AB43" s="7"/>
      <c r="AC43" s="7">
        <v>1</v>
      </c>
      <c r="AD43" s="7"/>
      <c r="AE43" s="7"/>
      <c r="AF43" s="7"/>
      <c r="AG43" s="7"/>
      <c r="AH43" s="7"/>
      <c r="AI43" s="7"/>
      <c r="AK43" s="7">
        <v>1</v>
      </c>
      <c r="AL43" s="7">
        <v>0</v>
      </c>
      <c r="AM43" s="7">
        <v>1</v>
      </c>
      <c r="AN43" s="7"/>
      <c r="AO43" s="7"/>
      <c r="AP43" s="7"/>
      <c r="AQ43" s="7"/>
      <c r="AS43" s="7"/>
      <c r="AT43" s="7"/>
      <c r="AW43" s="7"/>
      <c r="AY43" s="7"/>
      <c r="AZ43" s="7"/>
      <c r="BA43" s="7"/>
      <c r="BB43" s="7"/>
      <c r="BC43" s="7"/>
      <c r="BD43" s="7"/>
      <c r="BE43" s="7"/>
      <c r="BF43" s="7"/>
      <c r="BG43" s="7"/>
      <c r="BH43" s="7"/>
      <c r="BI43" s="7"/>
      <c r="BJ43" s="7"/>
      <c r="BK43" s="7"/>
      <c r="BL43" s="7"/>
      <c r="BM43" s="7"/>
      <c r="BN43" s="7"/>
      <c r="BO43" s="8" t="s">
        <v>1133</v>
      </c>
      <c r="BP43" s="7"/>
      <c r="BQ43" s="7"/>
      <c r="BR43" s="7">
        <v>1</v>
      </c>
      <c r="BS43" s="7"/>
      <c r="BT43" s="7"/>
      <c r="BU43" s="7"/>
      <c r="BV43" s="7"/>
      <c r="BW43" s="7"/>
      <c r="BX43" s="7"/>
      <c r="BY43" s="7">
        <v>0</v>
      </c>
      <c r="BZ43" s="7">
        <v>1</v>
      </c>
      <c r="CA43" s="7"/>
      <c r="CB43" s="7"/>
      <c r="CC43" s="7"/>
      <c r="CD43" s="7"/>
      <c r="CE43" s="7"/>
      <c r="CF43" s="7"/>
      <c r="CG43" s="7"/>
      <c r="CH43" s="7"/>
      <c r="CI43" s="7"/>
      <c r="CJ43" s="7"/>
      <c r="CK43" s="7"/>
      <c r="CL43" s="7"/>
      <c r="CM43" s="7"/>
      <c r="CN43" s="7"/>
      <c r="CO43" s="7">
        <v>1</v>
      </c>
      <c r="CP43" s="7"/>
      <c r="CQ43" s="7"/>
      <c r="CR43" s="7"/>
      <c r="CS43" s="7"/>
      <c r="CT43" s="7"/>
      <c r="CU43" s="7">
        <v>1</v>
      </c>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v>1</v>
      </c>
      <c r="EC43" s="7"/>
      <c r="ED43" s="7"/>
      <c r="EE43" s="7">
        <v>1</v>
      </c>
      <c r="EF43" s="7"/>
      <c r="EG43" s="7"/>
      <c r="EH43" s="7"/>
      <c r="EI43" s="7"/>
      <c r="EJ43" s="7"/>
      <c r="EK43" s="7"/>
      <c r="EL43" s="7"/>
      <c r="EM43" s="7"/>
      <c r="EN43" s="7"/>
      <c r="EO43" s="7"/>
      <c r="EP43" s="7"/>
      <c r="EQ43" s="7"/>
      <c r="ER43" s="7"/>
      <c r="ES43" s="7"/>
      <c r="ET43" s="7"/>
      <c r="EU43" s="7"/>
      <c r="EV43" s="7"/>
      <c r="EW43" s="7"/>
      <c r="EX43" s="7"/>
      <c r="EY43" s="7"/>
      <c r="EZ43" s="7"/>
      <c r="FA43" s="7"/>
      <c r="FB43" s="7"/>
      <c r="FC43" s="7"/>
      <c r="FD43" s="7"/>
      <c r="FE43" s="7"/>
      <c r="FF43" s="7"/>
      <c r="FG43" s="7"/>
      <c r="FH43" s="7"/>
      <c r="FI43" s="7"/>
      <c r="FJ43" s="7"/>
      <c r="FK43" s="7"/>
      <c r="FL43" s="7"/>
      <c r="FM43" s="7"/>
      <c r="FN43" s="7"/>
      <c r="FO43" s="7"/>
      <c r="FP43" s="7"/>
      <c r="FQ43" s="7"/>
      <c r="FR43" s="7"/>
      <c r="FS43" s="7"/>
      <c r="FT43" s="7"/>
      <c r="FU43" s="7"/>
      <c r="FV43" s="7"/>
      <c r="FW43" s="7"/>
      <c r="FX43" s="7"/>
      <c r="FY43" s="7"/>
      <c r="FZ43" s="7"/>
      <c r="GA43" s="7"/>
      <c r="GB43" s="7">
        <v>1</v>
      </c>
      <c r="GC43" s="7"/>
      <c r="GD43" s="7"/>
      <c r="GE43" s="7"/>
      <c r="GF43" s="7"/>
      <c r="GG43" s="7"/>
      <c r="GH43" s="7"/>
      <c r="GI43" s="7"/>
      <c r="GJ43" s="7"/>
      <c r="GK43" s="7"/>
      <c r="GL43" s="7"/>
      <c r="GM43" s="7"/>
      <c r="GN43" s="7"/>
      <c r="GO43" s="7"/>
      <c r="GP43" s="7"/>
      <c r="GQ43" s="7"/>
      <c r="GR43" s="7"/>
      <c r="GS43" s="7"/>
      <c r="GT43" s="7"/>
      <c r="GU43" s="7"/>
      <c r="GV43" s="7"/>
      <c r="GW43" s="7"/>
      <c r="GX43" s="7"/>
      <c r="GY43" s="7"/>
      <c r="GZ43" s="7"/>
      <c r="HA43" s="7"/>
      <c r="HB43" s="7"/>
      <c r="HC43" s="7"/>
      <c r="HD43" s="7"/>
      <c r="HE43" s="112"/>
      <c r="HF43" s="112"/>
      <c r="HG43" s="112"/>
      <c r="HH43" s="112"/>
      <c r="HI43" s="112"/>
      <c r="HJ43" s="112"/>
      <c r="HK43" s="112"/>
      <c r="HL43" s="112"/>
      <c r="HM43" s="112"/>
      <c r="HN43" s="112"/>
      <c r="HO43" s="7" t="s">
        <v>617</v>
      </c>
      <c r="HP43" s="7" t="s">
        <v>1134</v>
      </c>
      <c r="HQ43" s="7" t="s">
        <v>755</v>
      </c>
      <c r="HR43" s="7"/>
      <c r="HS43" s="7" t="s">
        <v>1135</v>
      </c>
      <c r="HT43" s="7"/>
      <c r="HU43" s="6" t="s">
        <v>1136</v>
      </c>
      <c r="HV43" s="7" t="s">
        <v>1137</v>
      </c>
      <c r="HW43" s="7" t="s">
        <v>1138</v>
      </c>
      <c r="HX43" s="7" t="s">
        <v>1139</v>
      </c>
      <c r="HY43" s="7"/>
      <c r="HZ43" s="7"/>
      <c r="IA43" s="7"/>
      <c r="IB43" s="7"/>
      <c r="IC43" s="7"/>
      <c r="ID43" s="7"/>
      <c r="IE43" s="7"/>
      <c r="IF43" s="7"/>
      <c r="IG43" s="7"/>
      <c r="IH43" s="7"/>
      <c r="II43" s="34"/>
      <c r="IJ43" s="34"/>
      <c r="IK43" s="34"/>
      <c r="IL43" s="34"/>
      <c r="IM43" s="34"/>
      <c r="IN43" s="34"/>
      <c r="IO43" s="34"/>
      <c r="IP43" s="34"/>
      <c r="IQ43" s="34"/>
      <c r="IR43" s="34"/>
      <c r="IS43" s="34"/>
      <c r="IT43" s="34"/>
      <c r="IU43" s="34"/>
      <c r="IV43" s="34"/>
      <c r="IW43" s="34"/>
      <c r="IX43" s="34"/>
    </row>
    <row r="44" spans="1:258" ht="45" customHeight="1">
      <c r="A44" s="5">
        <f t="shared" si="0"/>
        <v>41</v>
      </c>
      <c r="B44" s="5"/>
      <c r="C44" s="13" t="s">
        <v>148</v>
      </c>
      <c r="D44" s="113">
        <v>41</v>
      </c>
      <c r="E44" s="7" t="s">
        <v>156</v>
      </c>
      <c r="F44" s="7" t="s">
        <v>155</v>
      </c>
      <c r="G44" s="6">
        <v>2016</v>
      </c>
      <c r="H44" s="7" t="s">
        <v>738</v>
      </c>
      <c r="I44" s="7"/>
      <c r="J44" s="7" t="s">
        <v>154</v>
      </c>
      <c r="K44" s="7"/>
      <c r="L44" s="7">
        <v>1</v>
      </c>
      <c r="M44" s="7"/>
      <c r="O44" s="7">
        <v>0</v>
      </c>
      <c r="Q44" s="7"/>
      <c r="R44" s="7"/>
      <c r="S44" s="7"/>
      <c r="T44" s="7"/>
      <c r="U44" s="7"/>
      <c r="V44" s="7"/>
      <c r="W44" s="7"/>
      <c r="X44" s="7"/>
      <c r="Y44" s="7"/>
      <c r="Z44" s="7"/>
      <c r="AB44" s="7"/>
      <c r="AC44" s="7">
        <v>1</v>
      </c>
      <c r="AD44" s="7"/>
      <c r="AE44" s="7"/>
      <c r="AF44" s="7"/>
      <c r="AG44" s="7"/>
      <c r="AH44" s="7"/>
      <c r="AI44" s="7"/>
      <c r="AK44" s="7"/>
      <c r="AL44" s="7"/>
      <c r="AM44" s="7"/>
      <c r="AN44" s="7"/>
      <c r="AO44" s="7"/>
      <c r="AP44" s="7"/>
      <c r="AQ44" s="7"/>
      <c r="AS44" s="7"/>
      <c r="AT44" s="7"/>
      <c r="AW44" s="7">
        <v>1</v>
      </c>
      <c r="AY44" s="7"/>
      <c r="AZ44" s="7"/>
      <c r="BA44" s="7"/>
      <c r="BB44" s="7"/>
      <c r="BC44" s="7"/>
      <c r="BD44" s="7"/>
      <c r="BE44" s="7"/>
      <c r="BF44" s="7"/>
      <c r="BG44" s="7"/>
      <c r="BH44" s="7"/>
      <c r="BI44" s="7"/>
      <c r="BJ44" s="7"/>
      <c r="BK44" s="7"/>
      <c r="BL44" s="7"/>
      <c r="BM44" s="7"/>
      <c r="BN44" s="7"/>
      <c r="BO44" s="156" t="s">
        <v>1140</v>
      </c>
      <c r="BP44" s="7"/>
      <c r="BQ44" s="7"/>
      <c r="BR44" s="7">
        <v>1</v>
      </c>
      <c r="BS44" s="7">
        <v>1</v>
      </c>
      <c r="BT44" s="7"/>
      <c r="BU44" s="7"/>
      <c r="BV44" s="7"/>
      <c r="BW44" s="7">
        <v>1</v>
      </c>
      <c r="BX44" s="7"/>
      <c r="BY44" s="7">
        <v>0</v>
      </c>
      <c r="BZ44" s="7">
        <v>1</v>
      </c>
      <c r="CA44" s="7"/>
      <c r="CB44" s="7"/>
      <c r="CC44" s="7"/>
      <c r="CD44" s="7"/>
      <c r="CE44" s="7"/>
      <c r="CF44" s="7"/>
      <c r="CG44" s="7"/>
      <c r="CH44" s="7"/>
      <c r="CI44" s="7"/>
      <c r="CJ44" s="7"/>
      <c r="CK44" s="7"/>
      <c r="CL44" s="7"/>
      <c r="CM44" s="7"/>
      <c r="CN44" s="7">
        <v>1</v>
      </c>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S44" s="7"/>
      <c r="DT44" s="7"/>
      <c r="DU44" s="7"/>
      <c r="DV44" s="7"/>
      <c r="DW44" s="7"/>
      <c r="DX44" s="7"/>
      <c r="DY44" s="7"/>
      <c r="DZ44" s="7"/>
      <c r="EA44" s="7"/>
      <c r="EB44" s="7">
        <v>1</v>
      </c>
      <c r="EC44" s="7"/>
      <c r="ED44" s="7"/>
      <c r="EE44" s="7">
        <v>1</v>
      </c>
      <c r="EF44" s="7"/>
      <c r="EG44" s="7"/>
      <c r="EH44" s="7"/>
      <c r="EI44" s="7"/>
      <c r="EJ44" s="7"/>
      <c r="EK44" s="7"/>
      <c r="EL44" s="7"/>
      <c r="EM44" s="7"/>
      <c r="EN44" s="7"/>
      <c r="EO44" s="7"/>
      <c r="EP44" s="7"/>
      <c r="EQ44" s="7"/>
      <c r="ER44" s="7"/>
      <c r="ES44" s="7"/>
      <c r="ET44" s="7"/>
      <c r="EU44" s="7"/>
      <c r="EV44" s="7"/>
      <c r="EW44" s="7"/>
      <c r="EX44" s="7"/>
      <c r="EY44" s="7"/>
      <c r="EZ44" s="7"/>
      <c r="FA44" s="7"/>
      <c r="FB44" s="7"/>
      <c r="FC44" s="7"/>
      <c r="FD44" s="7"/>
      <c r="FE44" s="7"/>
      <c r="FF44" s="7"/>
      <c r="FG44" s="7"/>
      <c r="FH44" s="7"/>
      <c r="FI44" s="7"/>
      <c r="FJ44" s="7"/>
      <c r="FK44" s="7"/>
      <c r="FL44" s="7"/>
      <c r="FM44" s="7"/>
      <c r="FN44" s="7"/>
      <c r="FO44" s="7"/>
      <c r="FP44" s="7"/>
      <c r="FQ44" s="7"/>
      <c r="FR44" s="7"/>
      <c r="FS44" s="7"/>
      <c r="FT44" s="7"/>
      <c r="FU44" s="7"/>
      <c r="FV44" s="7"/>
      <c r="FW44" s="7"/>
      <c r="FX44" s="7"/>
      <c r="FY44" s="7"/>
      <c r="FZ44" s="7"/>
      <c r="GA44" s="7"/>
      <c r="GB44" s="7">
        <v>1</v>
      </c>
      <c r="GC44" s="7"/>
      <c r="GD44" s="7"/>
      <c r="GE44" s="7"/>
      <c r="GF44" s="7"/>
      <c r="GG44" s="7"/>
      <c r="GH44" s="7"/>
      <c r="GI44" s="7"/>
      <c r="GJ44" s="7"/>
      <c r="GK44" s="7"/>
      <c r="GL44" s="7"/>
      <c r="GM44" s="7"/>
      <c r="GN44" s="7"/>
      <c r="GO44" s="7"/>
      <c r="GP44" s="7"/>
      <c r="GQ44" s="7"/>
      <c r="GR44" s="7"/>
      <c r="GS44" s="7"/>
      <c r="GT44" s="7"/>
      <c r="GU44" s="7"/>
      <c r="GV44" s="7"/>
      <c r="GW44" s="7"/>
      <c r="GX44" s="7"/>
      <c r="GY44" s="7"/>
      <c r="GZ44" s="7"/>
      <c r="HA44" s="7"/>
      <c r="HB44" s="7"/>
      <c r="HC44" s="7"/>
      <c r="HD44" s="7"/>
      <c r="HE44" s="7"/>
      <c r="HF44" s="7"/>
      <c r="HG44" s="7"/>
      <c r="HH44" s="7"/>
      <c r="HI44" s="7"/>
      <c r="HJ44" s="7"/>
      <c r="HK44" s="7"/>
      <c r="HL44" s="7"/>
      <c r="HM44" s="7"/>
      <c r="HN44" s="7"/>
      <c r="HO44" s="7" t="s">
        <v>1141</v>
      </c>
      <c r="HP44" s="7" t="s">
        <v>1142</v>
      </c>
      <c r="HQ44" s="7" t="s">
        <v>1143</v>
      </c>
      <c r="HR44" s="7" t="s">
        <v>1144</v>
      </c>
      <c r="HS44" s="7" t="s">
        <v>1145</v>
      </c>
      <c r="HT44" s="7" t="s">
        <v>1146</v>
      </c>
      <c r="HU44" s="7" t="s">
        <v>1147</v>
      </c>
      <c r="HV44" s="7" t="s">
        <v>1148</v>
      </c>
      <c r="HW44" s="7" t="s">
        <v>1149</v>
      </c>
      <c r="HX44" s="7" t="s">
        <v>1150</v>
      </c>
      <c r="HY44" s="7"/>
      <c r="HZ44" s="7"/>
      <c r="IA44" s="7"/>
      <c r="IB44" s="7"/>
      <c r="IC44" s="7"/>
      <c r="ID44" s="7"/>
      <c r="IE44" s="7"/>
      <c r="IF44" s="7"/>
      <c r="IG44" s="7"/>
      <c r="IH44" s="7"/>
      <c r="II44" s="34"/>
      <c r="IJ44" s="34"/>
      <c r="IK44" s="34"/>
      <c r="IL44" s="34"/>
      <c r="IM44" s="34"/>
      <c r="IN44" s="34"/>
      <c r="IO44" s="34"/>
      <c r="IP44" s="34"/>
      <c r="IQ44" s="34"/>
      <c r="IR44" s="34"/>
      <c r="IS44" s="34"/>
      <c r="IT44" s="34"/>
      <c r="IU44" s="34"/>
      <c r="IV44" s="34"/>
      <c r="IW44" s="34"/>
      <c r="IX44" s="34"/>
    </row>
    <row r="45" spans="1:258" ht="45" customHeight="1">
      <c r="A45" s="5">
        <f t="shared" si="0"/>
        <v>42</v>
      </c>
      <c r="B45" s="5"/>
      <c r="C45" s="13" t="s">
        <v>35</v>
      </c>
      <c r="D45" s="113">
        <v>42</v>
      </c>
      <c r="E45" s="7" t="s">
        <v>92</v>
      </c>
      <c r="F45" s="7" t="s">
        <v>158</v>
      </c>
      <c r="G45" s="6">
        <v>2020</v>
      </c>
      <c r="H45" s="7" t="s">
        <v>738</v>
      </c>
      <c r="I45" s="7"/>
      <c r="J45" s="7" t="s">
        <v>157</v>
      </c>
      <c r="K45" s="7"/>
      <c r="L45" s="7"/>
      <c r="M45" s="7"/>
      <c r="O45" s="7">
        <v>0</v>
      </c>
      <c r="Q45" s="7"/>
      <c r="R45" s="7"/>
      <c r="S45" s="7"/>
      <c r="T45" s="7"/>
      <c r="U45" s="7"/>
      <c r="V45" s="7"/>
      <c r="W45" s="7"/>
      <c r="X45" s="7"/>
      <c r="Y45" s="7"/>
      <c r="Z45" s="7"/>
      <c r="AB45" s="7"/>
      <c r="AC45" s="7"/>
      <c r="AD45" s="7"/>
      <c r="AE45" s="7"/>
      <c r="AF45" s="7"/>
      <c r="AG45" s="7"/>
      <c r="AH45" s="7"/>
      <c r="AI45" s="7"/>
      <c r="AK45" s="7"/>
      <c r="AL45" s="7"/>
      <c r="AM45" s="7"/>
      <c r="AN45" s="7"/>
      <c r="AO45" s="7"/>
      <c r="AP45" s="7"/>
      <c r="AQ45" s="7"/>
      <c r="AS45" s="7"/>
      <c r="AT45" s="7"/>
      <c r="AW45" s="7"/>
      <c r="AY45" s="7">
        <v>1</v>
      </c>
      <c r="AZ45" s="7"/>
      <c r="BA45" s="7"/>
      <c r="BB45" s="7"/>
      <c r="BC45" s="7"/>
      <c r="BD45" s="7"/>
      <c r="BE45" s="7"/>
      <c r="BF45" s="7"/>
      <c r="BG45" s="7"/>
      <c r="BH45" s="7"/>
      <c r="BI45" s="7"/>
      <c r="BJ45" s="7"/>
      <c r="BK45" s="7"/>
      <c r="BL45" s="7"/>
      <c r="BM45" s="7"/>
      <c r="BN45" s="7"/>
      <c r="BO45" s="6" t="s">
        <v>1151</v>
      </c>
      <c r="BP45" s="7"/>
      <c r="BQ45" s="7">
        <v>1</v>
      </c>
      <c r="BR45" s="7"/>
      <c r="BS45" s="7"/>
      <c r="BT45" s="7"/>
      <c r="BU45" s="7"/>
      <c r="BV45" s="7"/>
      <c r="BW45" s="7"/>
      <c r="BX45" s="7"/>
      <c r="BY45" s="7">
        <v>0</v>
      </c>
      <c r="BZ45" s="7">
        <v>1</v>
      </c>
      <c r="CA45" s="7"/>
      <c r="CB45" s="7"/>
      <c r="CC45" s="7"/>
      <c r="CD45" s="7"/>
      <c r="CE45" s="7"/>
      <c r="CF45" s="7"/>
      <c r="CG45" s="7"/>
      <c r="CH45" s="7"/>
      <c r="CI45" s="7"/>
      <c r="CJ45" s="7"/>
      <c r="CK45" s="7"/>
      <c r="CL45" s="7"/>
      <c r="CM45" s="7"/>
      <c r="CN45" s="7">
        <v>1</v>
      </c>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S45" s="7"/>
      <c r="DT45" s="7"/>
      <c r="DU45" s="7"/>
      <c r="DV45" s="7"/>
      <c r="DW45" s="7"/>
      <c r="DX45" s="7"/>
      <c r="DY45" s="7"/>
      <c r="DZ45" s="7"/>
      <c r="EA45" s="7"/>
      <c r="EB45" s="7">
        <v>1</v>
      </c>
      <c r="EC45" s="7"/>
      <c r="ED45" s="7"/>
      <c r="EE45" s="7">
        <v>1</v>
      </c>
      <c r="EF45" s="7"/>
      <c r="EG45" s="7"/>
      <c r="EH45" s="7"/>
      <c r="EI45" s="7"/>
      <c r="EJ45" s="7"/>
      <c r="EK45" s="7"/>
      <c r="EL45" s="7"/>
      <c r="EM45" s="7"/>
      <c r="EN45" s="7"/>
      <c r="EO45" s="7"/>
      <c r="EP45" s="7"/>
      <c r="EQ45" s="7"/>
      <c r="ER45" s="7"/>
      <c r="ES45" s="7"/>
      <c r="ET45" s="7"/>
      <c r="EU45" s="7"/>
      <c r="EV45" s="7"/>
      <c r="EW45" s="7"/>
      <c r="EX45" s="7"/>
      <c r="EY45" s="7"/>
      <c r="EZ45" s="7"/>
      <c r="FA45" s="7"/>
      <c r="FB45" s="7"/>
      <c r="FC45" s="7"/>
      <c r="FD45" s="7"/>
      <c r="FE45" s="7"/>
      <c r="FF45" s="7"/>
      <c r="FG45" s="7"/>
      <c r="FH45" s="7"/>
      <c r="FI45" s="7"/>
      <c r="FJ45" s="7"/>
      <c r="FK45" s="7"/>
      <c r="FL45" s="7"/>
      <c r="FM45" s="7"/>
      <c r="FN45" s="7"/>
      <c r="FO45" s="7"/>
      <c r="FP45" s="7"/>
      <c r="FQ45" s="7"/>
      <c r="FR45" s="7">
        <v>1</v>
      </c>
      <c r="FS45" s="7"/>
      <c r="FT45" s="7"/>
      <c r="FU45" s="7"/>
      <c r="FV45" s="7">
        <v>1</v>
      </c>
      <c r="FW45" s="7"/>
      <c r="FX45" s="7"/>
      <c r="FY45" s="7"/>
      <c r="FZ45" s="7"/>
      <c r="GA45" s="7"/>
      <c r="GB45" s="7"/>
      <c r="GC45" s="7"/>
      <c r="GD45" s="7"/>
      <c r="GE45" s="7"/>
      <c r="GF45" s="7"/>
      <c r="GG45" s="7">
        <v>1</v>
      </c>
      <c r="GH45" s="7"/>
      <c r="GI45" s="7"/>
      <c r="GJ45" s="7"/>
      <c r="GK45" s="7"/>
      <c r="GL45" s="7"/>
      <c r="GM45" s="7"/>
      <c r="GN45" s="7"/>
      <c r="GO45" s="7"/>
      <c r="GP45" s="7"/>
      <c r="GQ45" s="7"/>
      <c r="GR45" s="7"/>
      <c r="GS45" s="7"/>
      <c r="GT45" s="7"/>
      <c r="GU45" s="7"/>
      <c r="GV45" s="7"/>
      <c r="GW45" s="7"/>
      <c r="GX45" s="7"/>
      <c r="GY45" s="7"/>
      <c r="GZ45" s="7"/>
      <c r="HA45" s="7"/>
      <c r="HB45" s="7"/>
      <c r="HC45" s="7"/>
      <c r="HD45" s="7"/>
      <c r="HE45" s="7"/>
      <c r="HF45" s="7"/>
      <c r="HG45" s="7"/>
      <c r="HH45" s="7"/>
      <c r="HI45" s="7"/>
      <c r="HJ45" s="7"/>
      <c r="HK45" s="7"/>
      <c r="HL45" s="7"/>
      <c r="HM45" s="7"/>
      <c r="HN45" s="7"/>
      <c r="HO45" s="7" t="s">
        <v>140</v>
      </c>
      <c r="HP45" s="7" t="s">
        <v>1152</v>
      </c>
      <c r="HQ45" s="7" t="s">
        <v>1058</v>
      </c>
      <c r="HR45" s="7" t="s">
        <v>1153</v>
      </c>
      <c r="HS45" s="7" t="s">
        <v>1154</v>
      </c>
      <c r="HT45" s="7" t="s">
        <v>1155</v>
      </c>
      <c r="HU45" s="7" t="s">
        <v>1156</v>
      </c>
      <c r="HV45" s="7" t="s">
        <v>1157</v>
      </c>
      <c r="HW45" s="7" t="s">
        <v>1158</v>
      </c>
      <c r="HX45" s="7" t="s">
        <v>1159</v>
      </c>
      <c r="HY45" s="7"/>
      <c r="HZ45" s="7"/>
      <c r="IA45" s="7"/>
      <c r="IB45" s="7"/>
      <c r="IC45" s="7"/>
      <c r="ID45" s="7"/>
      <c r="IE45" s="7"/>
      <c r="IF45" s="7"/>
      <c r="IG45" s="7"/>
      <c r="IH45" s="7"/>
      <c r="II45" s="34"/>
      <c r="IJ45" s="34"/>
      <c r="IK45" s="34"/>
      <c r="IL45" s="34"/>
      <c r="IM45" s="34"/>
      <c r="IN45" s="34"/>
      <c r="IO45" s="34"/>
      <c r="IP45" s="34"/>
      <c r="IQ45" s="34"/>
      <c r="IR45" s="34"/>
      <c r="IS45" s="34"/>
      <c r="IT45" s="34"/>
      <c r="IU45" s="34"/>
      <c r="IV45" s="34"/>
      <c r="IW45" s="34"/>
      <c r="IX45" s="34"/>
    </row>
    <row r="46" spans="1:258" ht="45" customHeight="1">
      <c r="A46" s="5">
        <f t="shared" si="0"/>
        <v>43</v>
      </c>
      <c r="B46" s="5"/>
      <c r="C46" s="24" t="s">
        <v>159</v>
      </c>
      <c r="D46" s="31">
        <v>43</v>
      </c>
      <c r="E46" s="7" t="s">
        <v>92</v>
      </c>
      <c r="F46" s="7" t="s">
        <v>161</v>
      </c>
      <c r="G46" s="6">
        <v>2008</v>
      </c>
      <c r="H46" s="7" t="s">
        <v>738</v>
      </c>
      <c r="I46" s="7"/>
      <c r="J46" s="7" t="s">
        <v>160</v>
      </c>
      <c r="K46" s="7"/>
      <c r="L46" s="7">
        <v>1</v>
      </c>
      <c r="M46" s="7"/>
      <c r="O46" s="7"/>
      <c r="Q46" s="7"/>
      <c r="R46" s="7"/>
      <c r="S46" s="7"/>
      <c r="T46" s="7"/>
      <c r="U46" s="7"/>
      <c r="V46" s="7"/>
      <c r="W46" s="7"/>
      <c r="X46" s="7"/>
      <c r="Y46" s="7"/>
      <c r="Z46" s="7"/>
      <c r="AB46" s="7">
        <v>1</v>
      </c>
      <c r="AC46" s="7">
        <v>1</v>
      </c>
      <c r="AD46" s="7"/>
      <c r="AE46" s="7"/>
      <c r="AF46" s="7"/>
      <c r="AG46" s="7"/>
      <c r="AH46" s="154">
        <v>0</v>
      </c>
      <c r="AI46" s="7">
        <v>1</v>
      </c>
      <c r="AK46" s="7"/>
      <c r="AL46" s="7"/>
      <c r="AM46" s="7"/>
      <c r="AN46" s="7"/>
      <c r="AO46" s="7"/>
      <c r="AP46" s="7"/>
      <c r="AQ46" s="7"/>
      <c r="AS46" s="7"/>
      <c r="AT46" s="7"/>
      <c r="AW46" s="7"/>
      <c r="AY46" s="7"/>
      <c r="AZ46" s="7"/>
      <c r="BA46" s="7"/>
      <c r="BB46" s="7"/>
      <c r="BC46" s="7"/>
      <c r="BD46" s="154"/>
      <c r="BE46" s="7"/>
      <c r="BF46" s="7"/>
      <c r="BG46" s="7"/>
      <c r="BH46" s="7"/>
      <c r="BI46" s="7"/>
      <c r="BJ46" s="7"/>
      <c r="BK46" s="7"/>
      <c r="BL46" s="7"/>
      <c r="BM46" s="7"/>
      <c r="BN46" s="7"/>
      <c r="BO46" s="6" t="s">
        <v>1160</v>
      </c>
      <c r="BP46" s="7"/>
      <c r="BQ46" s="7"/>
      <c r="BR46" s="7">
        <v>1</v>
      </c>
      <c r="BS46" s="7"/>
      <c r="BT46" s="7"/>
      <c r="BU46" s="7"/>
      <c r="BV46" s="7"/>
      <c r="BW46" s="7"/>
      <c r="BX46" s="7"/>
      <c r="BY46" s="7">
        <v>0</v>
      </c>
      <c r="BZ46" s="7">
        <v>1</v>
      </c>
      <c r="CA46" s="7"/>
      <c r="CB46" s="7"/>
      <c r="CC46" s="7"/>
      <c r="CD46" s="7"/>
      <c r="CE46" s="7"/>
      <c r="CF46" s="7"/>
      <c r="CG46" s="7"/>
      <c r="CH46" s="7"/>
      <c r="CI46" s="7"/>
      <c r="CJ46" s="7"/>
      <c r="CK46" s="7"/>
      <c r="CL46" s="7"/>
      <c r="CM46" s="7"/>
      <c r="CN46" s="7">
        <v>1</v>
      </c>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S46" s="7"/>
      <c r="DT46" s="7"/>
      <c r="DU46" s="7"/>
      <c r="DV46" s="7"/>
      <c r="DW46" s="7"/>
      <c r="DX46" s="7"/>
      <c r="DY46" s="7"/>
      <c r="DZ46" s="7"/>
      <c r="EA46" s="7"/>
      <c r="EB46" s="7">
        <v>1</v>
      </c>
      <c r="EC46" s="7"/>
      <c r="ED46" s="7"/>
      <c r="EE46" s="7"/>
      <c r="EF46" s="7"/>
      <c r="EG46" s="7"/>
      <c r="EH46" s="7"/>
      <c r="EI46" s="7"/>
      <c r="EJ46" s="7"/>
      <c r="EK46" s="7"/>
      <c r="EL46" s="7">
        <v>1</v>
      </c>
      <c r="EM46" s="7"/>
      <c r="EN46" s="7">
        <v>1</v>
      </c>
      <c r="EO46" s="7"/>
      <c r="EP46" s="7"/>
      <c r="EQ46" s="7">
        <v>1</v>
      </c>
      <c r="ER46" s="7"/>
      <c r="ES46" s="7"/>
      <c r="ET46" s="7"/>
      <c r="EU46" s="7"/>
      <c r="EV46" s="7"/>
      <c r="EW46" s="7"/>
      <c r="EX46" s="7"/>
      <c r="EY46" s="7"/>
      <c r="EZ46" s="7"/>
      <c r="FA46" s="7"/>
      <c r="FB46" s="7"/>
      <c r="FC46" s="7"/>
      <c r="FD46" s="7"/>
      <c r="FE46" s="7"/>
      <c r="FF46" s="7"/>
      <c r="FG46" s="7"/>
      <c r="FH46" s="7"/>
      <c r="FI46" s="7"/>
      <c r="FJ46" s="7"/>
      <c r="FK46" s="7"/>
      <c r="FL46" s="7"/>
      <c r="FM46" s="7"/>
      <c r="FN46" s="7"/>
      <c r="FO46" s="7"/>
      <c r="FP46" s="7"/>
      <c r="FQ46" s="7"/>
      <c r="FR46" s="7"/>
      <c r="FS46" s="7"/>
      <c r="FT46" s="7"/>
      <c r="FU46" s="7"/>
      <c r="FV46" s="7"/>
      <c r="FW46" s="7"/>
      <c r="FX46" s="7"/>
      <c r="FY46" s="7"/>
      <c r="FZ46" s="7"/>
      <c r="GA46" s="7"/>
      <c r="GB46" s="7"/>
      <c r="GC46" s="7"/>
      <c r="GD46" s="7"/>
      <c r="GE46" s="7">
        <v>1</v>
      </c>
      <c r="GF46" s="7"/>
      <c r="GG46" s="7"/>
      <c r="GH46" s="7"/>
      <c r="GI46" s="7"/>
      <c r="GJ46" s="7"/>
      <c r="GK46" s="7"/>
      <c r="GL46" s="7"/>
      <c r="GM46" s="7"/>
      <c r="GN46" s="7"/>
      <c r="GO46" s="7"/>
      <c r="GP46" s="7"/>
      <c r="GQ46" s="7"/>
      <c r="GR46" s="7"/>
      <c r="GS46" s="7"/>
      <c r="GT46" s="7"/>
      <c r="GU46" s="7"/>
      <c r="GV46" s="7"/>
      <c r="GW46" s="7"/>
      <c r="GX46" s="7"/>
      <c r="GY46" s="7"/>
      <c r="GZ46" s="7"/>
      <c r="HA46" s="7"/>
      <c r="HB46" s="7"/>
      <c r="HC46" s="7"/>
      <c r="HD46" s="7"/>
      <c r="HE46" s="7"/>
      <c r="HF46" s="7"/>
      <c r="HG46" s="7"/>
      <c r="HH46" s="7"/>
      <c r="HI46" s="7"/>
      <c r="HJ46" s="7"/>
      <c r="HK46" s="7"/>
      <c r="HL46" s="7"/>
      <c r="HM46" s="7"/>
      <c r="HN46" s="7"/>
      <c r="HO46" s="7" t="s">
        <v>1161</v>
      </c>
      <c r="HP46" s="7" t="s">
        <v>1162</v>
      </c>
      <c r="HQ46" s="7" t="s">
        <v>909</v>
      </c>
      <c r="HR46" s="7" t="s">
        <v>1163</v>
      </c>
      <c r="HS46" s="7" t="s">
        <v>1164</v>
      </c>
      <c r="HT46" s="7"/>
      <c r="HU46" s="7" t="s">
        <v>1165</v>
      </c>
      <c r="HV46" s="7" t="s">
        <v>1166</v>
      </c>
      <c r="HW46" s="7" t="s">
        <v>1167</v>
      </c>
      <c r="HX46" s="7"/>
      <c r="HY46" s="7"/>
      <c r="HZ46" s="7"/>
      <c r="IA46" s="7"/>
      <c r="IB46" s="7"/>
      <c r="IC46" s="7"/>
      <c r="ID46" s="7"/>
      <c r="IE46" s="7"/>
      <c r="IF46" s="7"/>
      <c r="IG46" s="7"/>
      <c r="IH46" s="7"/>
      <c r="II46" s="34"/>
      <c r="IJ46" s="34"/>
      <c r="IK46" s="34"/>
      <c r="IL46" s="34"/>
      <c r="IM46" s="34"/>
      <c r="IN46" s="34"/>
      <c r="IO46" s="34"/>
      <c r="IP46" s="34"/>
      <c r="IQ46" s="34"/>
      <c r="IR46" s="34"/>
      <c r="IS46" s="34"/>
      <c r="IT46" s="34"/>
      <c r="IU46" s="34"/>
      <c r="IV46" s="34"/>
      <c r="IW46" s="34"/>
      <c r="IX46" s="34"/>
    </row>
    <row r="47" spans="1:258" ht="45" customHeight="1">
      <c r="A47" s="5">
        <f t="shared" si="0"/>
        <v>44</v>
      </c>
      <c r="B47" s="5"/>
      <c r="C47" s="13" t="s">
        <v>35</v>
      </c>
      <c r="D47" s="113">
        <v>44</v>
      </c>
      <c r="E47" s="7" t="s">
        <v>164</v>
      </c>
      <c r="F47" s="7" t="s">
        <v>163</v>
      </c>
      <c r="G47" s="6">
        <v>2016</v>
      </c>
      <c r="H47" s="7" t="s">
        <v>738</v>
      </c>
      <c r="I47" s="7"/>
      <c r="J47" s="7" t="s">
        <v>162</v>
      </c>
      <c r="K47" s="7"/>
      <c r="L47" s="7"/>
      <c r="M47" s="7"/>
      <c r="O47" s="7"/>
      <c r="Q47" s="7"/>
      <c r="R47" s="7"/>
      <c r="S47" s="7"/>
      <c r="T47" s="7"/>
      <c r="U47" s="7"/>
      <c r="V47" s="7"/>
      <c r="W47" s="7"/>
      <c r="X47" s="7"/>
      <c r="Y47" s="7"/>
      <c r="Z47" s="7"/>
      <c r="AB47" s="7"/>
      <c r="AC47" s="7"/>
      <c r="AD47" s="7"/>
      <c r="AE47" s="7"/>
      <c r="AF47" s="7"/>
      <c r="AG47" s="7"/>
      <c r="AH47" s="7"/>
      <c r="AI47" s="7"/>
      <c r="AK47" s="7"/>
      <c r="AL47" s="7"/>
      <c r="AM47" s="7"/>
      <c r="AN47" s="7"/>
      <c r="AO47" s="7"/>
      <c r="AP47" s="7"/>
      <c r="AQ47" s="7"/>
      <c r="AS47" s="7"/>
      <c r="AT47" s="7"/>
      <c r="AW47" s="7"/>
      <c r="AY47" s="7"/>
      <c r="AZ47" s="7"/>
      <c r="BA47" s="7"/>
      <c r="BB47" s="7"/>
      <c r="BC47" s="7"/>
      <c r="BD47" s="7"/>
      <c r="BE47" s="7"/>
      <c r="BF47" s="7"/>
      <c r="BG47" s="7"/>
      <c r="BH47" s="7"/>
      <c r="BI47" s="7">
        <v>1</v>
      </c>
      <c r="BJ47" s="7">
        <v>1</v>
      </c>
      <c r="BK47" s="7"/>
      <c r="BL47" s="7"/>
      <c r="BM47" s="7"/>
      <c r="BN47" s="7"/>
      <c r="BO47" s="6" t="s">
        <v>1168</v>
      </c>
      <c r="BP47" s="7"/>
      <c r="BQ47" s="7">
        <v>1</v>
      </c>
      <c r="BR47" s="7"/>
      <c r="BS47" s="7"/>
      <c r="BT47" s="7"/>
      <c r="BU47" s="7"/>
      <c r="BV47" s="7"/>
      <c r="BW47" s="7"/>
      <c r="BX47" s="7"/>
      <c r="BY47" s="7">
        <v>0</v>
      </c>
      <c r="BZ47" s="7">
        <v>1</v>
      </c>
      <c r="CA47" s="7"/>
      <c r="CB47" s="7"/>
      <c r="CC47" s="7"/>
      <c r="CD47" s="7"/>
      <c r="CE47" s="7"/>
      <c r="CF47" s="7"/>
      <c r="CG47" s="7"/>
      <c r="CH47" s="7"/>
      <c r="CI47" s="7"/>
      <c r="CJ47" s="7"/>
      <c r="CK47" s="7"/>
      <c r="CL47" s="7"/>
      <c r="CM47" s="7"/>
      <c r="CN47" s="7">
        <v>1</v>
      </c>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S47" s="7"/>
      <c r="DT47" s="7"/>
      <c r="DU47" s="7"/>
      <c r="DV47" s="7"/>
      <c r="DW47" s="7"/>
      <c r="DX47" s="7"/>
      <c r="DY47" s="7"/>
      <c r="DZ47" s="7"/>
      <c r="EA47" s="7"/>
      <c r="EB47" s="7">
        <v>1</v>
      </c>
      <c r="EC47" s="7"/>
      <c r="ED47" s="7"/>
      <c r="EE47" s="7">
        <v>1</v>
      </c>
      <c r="EF47" s="7"/>
      <c r="EG47" s="7"/>
      <c r="EH47" s="7"/>
      <c r="EI47" s="7"/>
      <c r="EJ47" s="7"/>
      <c r="EK47" s="7"/>
      <c r="EL47" s="7"/>
      <c r="EM47" s="7"/>
      <c r="EN47" s="7"/>
      <c r="EO47" s="7"/>
      <c r="EP47" s="7"/>
      <c r="EQ47" s="7"/>
      <c r="ER47" s="7"/>
      <c r="ES47" s="7"/>
      <c r="ET47" s="7"/>
      <c r="EU47" s="7"/>
      <c r="EV47" s="7"/>
      <c r="EW47" s="7"/>
      <c r="EX47" s="7"/>
      <c r="EY47" s="7"/>
      <c r="EZ47" s="7"/>
      <c r="FA47" s="7"/>
      <c r="FB47" s="7"/>
      <c r="FC47" s="7"/>
      <c r="FD47" s="7"/>
      <c r="FE47" s="7"/>
      <c r="FF47" s="7"/>
      <c r="FG47" s="7"/>
      <c r="FH47" s="7"/>
      <c r="FI47" s="7"/>
      <c r="FJ47" s="7"/>
      <c r="FK47" s="7"/>
      <c r="FL47" s="7"/>
      <c r="FM47" s="7"/>
      <c r="FN47" s="7"/>
      <c r="FO47" s="7"/>
      <c r="FP47" s="7"/>
      <c r="FQ47" s="7"/>
      <c r="FR47" s="7"/>
      <c r="FS47" s="7"/>
      <c r="FT47" s="7"/>
      <c r="FU47" s="7"/>
      <c r="FV47" s="7"/>
      <c r="FW47" s="7"/>
      <c r="FX47" s="7"/>
      <c r="FY47" s="7"/>
      <c r="FZ47" s="7"/>
      <c r="GA47" s="7"/>
      <c r="GB47" s="7"/>
      <c r="GC47" s="7"/>
      <c r="GD47" s="7"/>
      <c r="GE47" s="7"/>
      <c r="GF47" s="7"/>
      <c r="GG47" s="7">
        <v>1</v>
      </c>
      <c r="GH47" s="7"/>
      <c r="GI47" s="7"/>
      <c r="GJ47" s="7"/>
      <c r="GK47" s="7"/>
      <c r="GL47" s="7"/>
      <c r="GM47" s="7"/>
      <c r="GN47" s="7"/>
      <c r="GO47" s="7"/>
      <c r="GP47" s="7"/>
      <c r="GQ47" s="7"/>
      <c r="GR47" s="7"/>
      <c r="GS47" s="7"/>
      <c r="GT47" s="7"/>
      <c r="GU47" s="7"/>
      <c r="GV47" s="7"/>
      <c r="GW47" s="7"/>
      <c r="GX47" s="7"/>
      <c r="GY47" s="7"/>
      <c r="GZ47" s="7"/>
      <c r="HA47" s="7"/>
      <c r="HB47" s="7"/>
      <c r="HC47" s="7"/>
      <c r="HD47" s="7"/>
      <c r="HE47" s="7"/>
      <c r="HF47" s="7"/>
      <c r="HG47" s="7"/>
      <c r="HH47" s="7"/>
      <c r="HI47" s="7"/>
      <c r="HJ47" s="7"/>
      <c r="HK47" s="7"/>
      <c r="HL47" s="7"/>
      <c r="HM47" s="7"/>
      <c r="HN47" s="7"/>
      <c r="HO47" s="7" t="s">
        <v>1169</v>
      </c>
      <c r="HP47" s="7" t="s">
        <v>1170</v>
      </c>
      <c r="HQ47" s="7" t="s">
        <v>1047</v>
      </c>
      <c r="HR47" s="7" t="s">
        <v>1171</v>
      </c>
      <c r="HS47" s="7" t="s">
        <v>1172</v>
      </c>
      <c r="HT47" s="7"/>
      <c r="HU47" s="7" t="s">
        <v>1173</v>
      </c>
      <c r="HV47" s="7" t="s">
        <v>1174</v>
      </c>
      <c r="HW47" s="7" t="s">
        <v>1175</v>
      </c>
      <c r="HX47" s="7"/>
      <c r="HY47" s="7"/>
      <c r="HZ47" s="7"/>
      <c r="IA47" s="7"/>
      <c r="IB47" s="7"/>
      <c r="IC47" s="7"/>
      <c r="ID47" s="7"/>
      <c r="IE47" s="7"/>
      <c r="IF47" s="7"/>
      <c r="IG47" s="7"/>
      <c r="IH47" s="7"/>
      <c r="II47" s="34"/>
      <c r="IJ47" s="34"/>
      <c r="IK47" s="34"/>
      <c r="IL47" s="34"/>
      <c r="IM47" s="34"/>
      <c r="IN47" s="34"/>
      <c r="IO47" s="34"/>
      <c r="IP47" s="34"/>
      <c r="IQ47" s="34"/>
      <c r="IR47" s="34"/>
      <c r="IS47" s="34"/>
      <c r="IT47" s="34"/>
      <c r="IU47" s="34"/>
      <c r="IV47" s="34"/>
      <c r="IW47" s="34"/>
      <c r="IX47" s="34"/>
    </row>
    <row r="48" spans="1:258" ht="45" customHeight="1">
      <c r="A48" s="5">
        <f t="shared" si="0"/>
        <v>45</v>
      </c>
      <c r="B48" s="5"/>
      <c r="C48" s="13" t="s">
        <v>35</v>
      </c>
      <c r="D48" s="113">
        <v>45</v>
      </c>
      <c r="E48" s="7" t="s">
        <v>167</v>
      </c>
      <c r="F48" s="7" t="s">
        <v>166</v>
      </c>
      <c r="G48" s="6">
        <v>2008</v>
      </c>
      <c r="H48" s="7" t="s">
        <v>738</v>
      </c>
      <c r="I48" s="7"/>
      <c r="J48" s="7" t="s">
        <v>165</v>
      </c>
      <c r="K48" s="7"/>
      <c r="L48" s="7"/>
      <c r="M48" s="7"/>
      <c r="O48" s="7"/>
      <c r="Q48" s="7"/>
      <c r="R48" s="7"/>
      <c r="S48" s="7"/>
      <c r="T48" s="7"/>
      <c r="U48" s="7"/>
      <c r="V48" s="7"/>
      <c r="W48" s="7"/>
      <c r="X48" s="7"/>
      <c r="Y48" s="7"/>
      <c r="Z48" s="7"/>
      <c r="AB48" s="7"/>
      <c r="AC48" s="7"/>
      <c r="AD48" s="7"/>
      <c r="AE48" s="7"/>
      <c r="AF48" s="7"/>
      <c r="AG48" s="7"/>
      <c r="AH48" s="7"/>
      <c r="AI48" s="7"/>
      <c r="AK48" s="7"/>
      <c r="AL48" s="7"/>
      <c r="AM48" s="7"/>
      <c r="AN48" s="7"/>
      <c r="AO48" s="7"/>
      <c r="AP48" s="7"/>
      <c r="AQ48" s="7"/>
      <c r="AS48" s="7"/>
      <c r="AT48" s="7"/>
      <c r="AW48" s="7"/>
      <c r="AY48" s="7"/>
      <c r="AZ48" s="7"/>
      <c r="BA48" s="7"/>
      <c r="BB48" s="7"/>
      <c r="BC48" s="7"/>
      <c r="BD48" s="7"/>
      <c r="BE48" s="7"/>
      <c r="BF48" s="7"/>
      <c r="BG48" s="7"/>
      <c r="BH48" s="7"/>
      <c r="BI48" s="7"/>
      <c r="BJ48" s="7"/>
      <c r="BK48" s="7"/>
      <c r="BL48" s="7">
        <v>1</v>
      </c>
      <c r="BM48" s="7"/>
      <c r="BN48" s="7">
        <v>1</v>
      </c>
      <c r="BO48" s="6" t="s">
        <v>1176</v>
      </c>
      <c r="BP48" s="7"/>
      <c r="BQ48" s="7"/>
      <c r="BR48" s="7"/>
      <c r="BS48" s="7">
        <v>1</v>
      </c>
      <c r="BT48" s="7"/>
      <c r="BU48" s="7"/>
      <c r="BV48" s="7"/>
      <c r="BW48" s="7"/>
      <c r="BX48" s="7"/>
      <c r="BY48" s="7">
        <v>0</v>
      </c>
      <c r="BZ48" s="7">
        <v>1</v>
      </c>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v>1</v>
      </c>
      <c r="DH48" s="7"/>
      <c r="DI48" s="7"/>
      <c r="DJ48" s="7"/>
      <c r="DK48" s="7"/>
      <c r="DL48" s="7"/>
      <c r="DM48" s="7"/>
      <c r="DN48" s="7"/>
      <c r="DO48" s="7"/>
      <c r="DP48" s="7"/>
      <c r="DQ48" s="7"/>
      <c r="DR48" s="7"/>
      <c r="DS48" s="7"/>
      <c r="DT48" s="7"/>
      <c r="DU48" s="7"/>
      <c r="DV48" s="7"/>
      <c r="DW48" s="7"/>
      <c r="DX48" s="7"/>
      <c r="DY48" s="7"/>
      <c r="DZ48" s="7"/>
      <c r="EA48" s="7">
        <v>1</v>
      </c>
      <c r="EB48" s="7"/>
      <c r="EC48" s="7"/>
      <c r="ED48" s="7">
        <v>1</v>
      </c>
      <c r="EE48" s="7">
        <v>1</v>
      </c>
      <c r="EF48" s="7"/>
      <c r="EG48" s="7"/>
      <c r="EH48" s="7"/>
      <c r="EI48" s="7"/>
      <c r="EJ48" s="7"/>
      <c r="EK48" s="7"/>
      <c r="EL48" s="7"/>
      <c r="EM48" s="7"/>
      <c r="EN48" s="7"/>
      <c r="EO48" s="7"/>
      <c r="EP48" s="7"/>
      <c r="EQ48" s="7"/>
      <c r="ER48" s="7"/>
      <c r="ES48" s="7"/>
      <c r="ET48" s="7"/>
      <c r="EU48" s="7"/>
      <c r="EV48" s="7"/>
      <c r="EW48" s="7"/>
      <c r="EX48" s="7"/>
      <c r="EY48" s="7"/>
      <c r="EZ48" s="7"/>
      <c r="FA48" s="7"/>
      <c r="FB48" s="7"/>
      <c r="FC48" s="7"/>
      <c r="FD48" s="7"/>
      <c r="FE48" s="7"/>
      <c r="FF48" s="7"/>
      <c r="FG48" s="7"/>
      <c r="FH48" s="7"/>
      <c r="FI48" s="7"/>
      <c r="FJ48" s="7"/>
      <c r="FK48" s="7"/>
      <c r="FL48" s="7"/>
      <c r="FM48" s="7"/>
      <c r="FN48" s="7"/>
      <c r="FO48" s="7"/>
      <c r="FP48" s="7"/>
      <c r="FQ48" s="7"/>
      <c r="FR48" s="7"/>
      <c r="FS48" s="7"/>
      <c r="FT48" s="7"/>
      <c r="FU48" s="7"/>
      <c r="FV48" s="7"/>
      <c r="FW48" s="7"/>
      <c r="FX48" s="7"/>
      <c r="FY48" s="7"/>
      <c r="FZ48" s="7"/>
      <c r="GA48" s="7"/>
      <c r="GB48" s="7"/>
      <c r="GC48" s="7"/>
      <c r="GD48" s="7"/>
      <c r="GE48" s="7"/>
      <c r="GF48" s="7"/>
      <c r="GG48" s="7">
        <v>1</v>
      </c>
      <c r="GH48" s="7"/>
      <c r="GI48" s="7"/>
      <c r="GJ48" s="7"/>
      <c r="GK48" s="7"/>
      <c r="GL48" s="7"/>
      <c r="GM48" s="7"/>
      <c r="GN48" s="7"/>
      <c r="GO48" s="7"/>
      <c r="GP48" s="7"/>
      <c r="GQ48" s="7"/>
      <c r="GR48" s="7"/>
      <c r="GS48" s="7"/>
      <c r="GT48" s="7"/>
      <c r="GU48" s="7"/>
      <c r="GV48" s="7"/>
      <c r="GW48" s="7"/>
      <c r="GX48" s="7"/>
      <c r="GY48" s="7"/>
      <c r="GZ48" s="7"/>
      <c r="HA48" s="7"/>
      <c r="HB48" s="7"/>
      <c r="HC48" s="7"/>
      <c r="HD48" s="7"/>
      <c r="HE48" s="7"/>
      <c r="HF48" s="7"/>
      <c r="HG48" s="7"/>
      <c r="HH48" s="7"/>
      <c r="HI48" s="7"/>
      <c r="HJ48" s="7"/>
      <c r="HK48" s="7"/>
      <c r="HL48" s="7"/>
      <c r="HM48" s="7"/>
      <c r="HN48" s="7"/>
      <c r="HO48" s="7" t="s">
        <v>583</v>
      </c>
      <c r="HP48" s="7" t="s">
        <v>1177</v>
      </c>
      <c r="HQ48" s="7" t="s">
        <v>1178</v>
      </c>
      <c r="HR48" s="7" t="s">
        <v>1179</v>
      </c>
      <c r="HS48" s="7" t="s">
        <v>1180</v>
      </c>
      <c r="HT48" s="7"/>
      <c r="HU48" s="7" t="s">
        <v>1181</v>
      </c>
      <c r="HV48" s="7" t="s">
        <v>1182</v>
      </c>
      <c r="HW48" s="7" t="s">
        <v>1183</v>
      </c>
      <c r="HX48" s="7"/>
      <c r="HY48" s="7"/>
      <c r="HZ48" s="7"/>
      <c r="IA48" s="7"/>
      <c r="IB48" s="7"/>
      <c r="IC48" s="7"/>
      <c r="ID48" s="7"/>
      <c r="IE48" s="7"/>
      <c r="IF48" s="7"/>
      <c r="IG48" s="7"/>
      <c r="IH48" s="7"/>
      <c r="II48" s="34"/>
      <c r="IJ48" s="34"/>
      <c r="IK48" s="34"/>
      <c r="IL48" s="34"/>
      <c r="IM48" s="34"/>
      <c r="IN48" s="34"/>
      <c r="IO48" s="34"/>
      <c r="IP48" s="34"/>
      <c r="IQ48" s="34"/>
      <c r="IR48" s="34"/>
      <c r="IS48" s="34"/>
      <c r="IT48" s="34"/>
      <c r="IU48" s="34"/>
      <c r="IV48" s="34"/>
      <c r="IW48" s="34"/>
      <c r="IX48" s="34"/>
    </row>
    <row r="49" spans="1:258" ht="81" customHeight="1">
      <c r="A49" s="5">
        <f t="shared" si="0"/>
        <v>46</v>
      </c>
      <c r="B49" s="5"/>
      <c r="C49" s="24" t="s">
        <v>168</v>
      </c>
      <c r="D49" s="31">
        <v>46</v>
      </c>
      <c r="E49" s="7" t="s">
        <v>171</v>
      </c>
      <c r="F49" s="7" t="s">
        <v>170</v>
      </c>
      <c r="G49" s="6">
        <v>2018</v>
      </c>
      <c r="H49" s="7" t="s">
        <v>738</v>
      </c>
      <c r="I49" s="7"/>
      <c r="J49" s="7" t="s">
        <v>169</v>
      </c>
      <c r="K49" s="7"/>
      <c r="L49" s="7"/>
      <c r="M49" s="7"/>
      <c r="O49" s="7"/>
      <c r="Q49" s="7"/>
      <c r="R49" s="7"/>
      <c r="S49" s="7"/>
      <c r="T49" s="7"/>
      <c r="U49" s="7"/>
      <c r="V49" s="7"/>
      <c r="W49" s="7"/>
      <c r="X49" s="7"/>
      <c r="Y49" s="7"/>
      <c r="Z49" s="7"/>
      <c r="AB49" s="7"/>
      <c r="AC49" s="7"/>
      <c r="AD49" s="7"/>
      <c r="AE49" s="7"/>
      <c r="AF49" s="7"/>
      <c r="AG49" s="7"/>
      <c r="AH49" s="7"/>
      <c r="AI49" s="7"/>
      <c r="AK49" s="7"/>
      <c r="AL49" s="7"/>
      <c r="AM49" s="7"/>
      <c r="AN49" s="7"/>
      <c r="AO49" s="7"/>
      <c r="AP49" s="7"/>
      <c r="AQ49" s="7"/>
      <c r="AS49" s="7"/>
      <c r="AT49" s="7"/>
      <c r="AW49" s="7"/>
      <c r="AY49" s="7"/>
      <c r="AZ49" s="7"/>
      <c r="BA49" s="7"/>
      <c r="BB49" s="7"/>
      <c r="BC49" s="7"/>
      <c r="BD49" s="7"/>
      <c r="BE49" s="7"/>
      <c r="BF49" s="7"/>
      <c r="BG49" s="7"/>
      <c r="BH49" s="7"/>
      <c r="BI49" s="7"/>
      <c r="BJ49" s="7"/>
      <c r="BK49" s="7"/>
      <c r="BL49" s="7">
        <v>1</v>
      </c>
      <c r="BM49" s="7"/>
      <c r="BN49" s="7">
        <v>1</v>
      </c>
      <c r="BO49" s="6" t="s">
        <v>1184</v>
      </c>
      <c r="BP49" s="7"/>
      <c r="BQ49" s="7"/>
      <c r="BR49" s="7">
        <v>1</v>
      </c>
      <c r="BS49" s="7">
        <v>1</v>
      </c>
      <c r="BT49" s="7"/>
      <c r="BU49" s="7"/>
      <c r="BV49" s="7"/>
      <c r="BW49" s="7">
        <v>1</v>
      </c>
      <c r="BX49" s="7"/>
      <c r="BY49" s="7">
        <v>0</v>
      </c>
      <c r="BZ49" s="7">
        <v>1</v>
      </c>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v>1</v>
      </c>
      <c r="DF49" s="7"/>
      <c r="DG49" s="7"/>
      <c r="DH49" s="7"/>
      <c r="DI49" s="7"/>
      <c r="DJ49" s="7"/>
      <c r="DK49" s="7"/>
      <c r="DL49" s="7"/>
      <c r="DM49" s="7"/>
      <c r="DN49" s="7"/>
      <c r="DO49" s="7"/>
      <c r="DP49" s="7"/>
      <c r="DQ49" s="7"/>
      <c r="DR49" s="7"/>
      <c r="DS49" s="7"/>
      <c r="DT49" s="7"/>
      <c r="DU49" s="7"/>
      <c r="DV49" s="7"/>
      <c r="DW49" s="7"/>
      <c r="DX49" s="7"/>
      <c r="DY49" s="7"/>
      <c r="DZ49" s="7"/>
      <c r="EA49" s="7"/>
      <c r="EB49" s="7">
        <v>1</v>
      </c>
      <c r="EC49" s="7"/>
      <c r="ED49" s="7"/>
      <c r="EE49" s="7">
        <v>1</v>
      </c>
      <c r="EF49" s="7"/>
      <c r="EG49" s="7"/>
      <c r="EH49" s="7"/>
      <c r="EI49" s="7"/>
      <c r="EJ49" s="7"/>
      <c r="EK49" s="7"/>
      <c r="EL49" s="7"/>
      <c r="EM49" s="7"/>
      <c r="EN49" s="7"/>
      <c r="EO49" s="7"/>
      <c r="EP49" s="7"/>
      <c r="EQ49" s="7"/>
      <c r="ER49" s="7"/>
      <c r="ES49" s="7"/>
      <c r="ET49" s="7"/>
      <c r="EU49" s="7"/>
      <c r="EV49" s="7"/>
      <c r="EW49" s="7"/>
      <c r="EX49" s="7"/>
      <c r="EY49" s="7"/>
      <c r="EZ49" s="7"/>
      <c r="FA49" s="7"/>
      <c r="FB49" s="7"/>
      <c r="FC49" s="7"/>
      <c r="FD49" s="7"/>
      <c r="FE49" s="7"/>
      <c r="FF49" s="7"/>
      <c r="FG49" s="7"/>
      <c r="FH49" s="7"/>
      <c r="FI49" s="7"/>
      <c r="FJ49" s="7"/>
      <c r="FK49" s="7"/>
      <c r="FL49" s="7"/>
      <c r="FM49" s="7"/>
      <c r="FN49" s="7"/>
      <c r="FO49" s="7"/>
      <c r="FP49" s="7"/>
      <c r="FQ49" s="7"/>
      <c r="FR49" s="7"/>
      <c r="FS49" s="7"/>
      <c r="FT49" s="7"/>
      <c r="FU49" s="7"/>
      <c r="FV49" s="7"/>
      <c r="FW49" s="7"/>
      <c r="FX49" s="7"/>
      <c r="FY49" s="7"/>
      <c r="FZ49" s="7"/>
      <c r="GA49" s="7"/>
      <c r="GB49" s="7"/>
      <c r="GC49" s="7"/>
      <c r="GD49" s="7"/>
      <c r="GE49" s="7">
        <v>1</v>
      </c>
      <c r="GF49" s="7"/>
      <c r="GG49" s="7"/>
      <c r="GH49" s="7"/>
      <c r="GI49" s="7"/>
      <c r="GJ49" s="7"/>
      <c r="GK49" s="7"/>
      <c r="GL49" s="7"/>
      <c r="GM49" s="7"/>
      <c r="GN49" s="7"/>
      <c r="GO49" s="7"/>
      <c r="GP49" s="7"/>
      <c r="GQ49" s="7"/>
      <c r="GR49" s="7"/>
      <c r="GS49" s="7"/>
      <c r="GT49" s="7"/>
      <c r="GU49" s="7"/>
      <c r="GV49" s="7"/>
      <c r="GW49" s="7"/>
      <c r="GX49" s="7"/>
      <c r="GY49" s="7"/>
      <c r="GZ49" s="7"/>
      <c r="HA49" s="7"/>
      <c r="HB49" s="7"/>
      <c r="HC49" s="7"/>
      <c r="HD49" s="7"/>
      <c r="HE49" s="7"/>
      <c r="HF49" s="7"/>
      <c r="HG49" s="7"/>
      <c r="HH49" s="7"/>
      <c r="HI49" s="7"/>
      <c r="HJ49" s="7"/>
      <c r="HK49" s="7"/>
      <c r="HL49" s="7"/>
      <c r="HM49" s="7"/>
      <c r="HN49" s="7"/>
      <c r="HO49" s="7" t="s">
        <v>583</v>
      </c>
      <c r="HP49" s="7" t="s">
        <v>1185</v>
      </c>
      <c r="HQ49" s="7" t="s">
        <v>1186</v>
      </c>
      <c r="HR49" s="7" t="s">
        <v>1187</v>
      </c>
      <c r="HS49" s="7" t="s">
        <v>1188</v>
      </c>
      <c r="HT49" s="7"/>
      <c r="HU49" s="7" t="s">
        <v>1189</v>
      </c>
      <c r="HV49" s="7" t="s">
        <v>1190</v>
      </c>
      <c r="HW49" s="7" t="s">
        <v>1191</v>
      </c>
      <c r="HX49" s="7"/>
      <c r="HY49" s="7"/>
      <c r="HZ49" s="7"/>
      <c r="IA49" s="7"/>
      <c r="IB49" s="7"/>
      <c r="IC49" s="7"/>
      <c r="ID49" s="7"/>
      <c r="IE49" s="7"/>
      <c r="IF49" s="7"/>
      <c r="IG49" s="7"/>
      <c r="IH49" s="7"/>
      <c r="II49" s="34"/>
      <c r="IJ49" s="34"/>
      <c r="IK49" s="34"/>
      <c r="IL49" s="34"/>
      <c r="IM49" s="34"/>
      <c r="IN49" s="34"/>
      <c r="IO49" s="34"/>
      <c r="IP49" s="34"/>
      <c r="IQ49" s="34"/>
      <c r="IR49" s="34"/>
      <c r="IS49" s="34"/>
      <c r="IT49" s="34"/>
      <c r="IU49" s="34"/>
      <c r="IV49" s="34"/>
      <c r="IW49" s="34"/>
      <c r="IX49" s="34"/>
    </row>
    <row r="50" spans="1:258" ht="45" customHeight="1">
      <c r="A50" s="5">
        <f t="shared" si="0"/>
        <v>47</v>
      </c>
      <c r="B50" s="5"/>
      <c r="C50" s="24" t="s">
        <v>35</v>
      </c>
      <c r="D50" s="31">
        <v>47</v>
      </c>
      <c r="E50" s="7" t="s">
        <v>174</v>
      </c>
      <c r="F50" s="7" t="s">
        <v>173</v>
      </c>
      <c r="G50" s="6">
        <v>2010</v>
      </c>
      <c r="H50" s="7" t="s">
        <v>738</v>
      </c>
      <c r="I50" s="7"/>
      <c r="J50" s="7" t="s">
        <v>172</v>
      </c>
      <c r="K50" s="7"/>
      <c r="L50" s="7">
        <v>1</v>
      </c>
      <c r="M50" s="7"/>
      <c r="O50" s="7"/>
      <c r="Q50" s="7"/>
      <c r="R50" s="7"/>
      <c r="S50" s="7"/>
      <c r="T50" s="7"/>
      <c r="U50" s="7"/>
      <c r="V50" s="7"/>
      <c r="W50" s="7"/>
      <c r="X50" s="7"/>
      <c r="Y50" s="7"/>
      <c r="Z50" s="7"/>
      <c r="AB50" s="7"/>
      <c r="AC50" s="7"/>
      <c r="AD50" s="7"/>
      <c r="AE50" s="7"/>
      <c r="AF50" s="7"/>
      <c r="AG50" s="7"/>
      <c r="AH50" s="7"/>
      <c r="AI50" s="7"/>
      <c r="AK50" s="7">
        <v>1</v>
      </c>
      <c r="AL50" s="7">
        <v>1</v>
      </c>
      <c r="AM50" s="7">
        <v>0</v>
      </c>
      <c r="AN50" s="7">
        <v>1</v>
      </c>
      <c r="AO50" s="7"/>
      <c r="AP50" s="7"/>
      <c r="AQ50" s="7"/>
      <c r="AS50" s="7"/>
      <c r="AT50" s="7"/>
      <c r="AW50" s="7"/>
      <c r="AY50" s="7"/>
      <c r="AZ50" s="7"/>
      <c r="BA50" s="7"/>
      <c r="BB50" s="7"/>
      <c r="BC50" s="7"/>
      <c r="BD50" s="7"/>
      <c r="BE50" s="7"/>
      <c r="BF50" s="7"/>
      <c r="BG50" s="7"/>
      <c r="BH50" s="7"/>
      <c r="BI50" s="7"/>
      <c r="BJ50" s="7"/>
      <c r="BK50" s="7"/>
      <c r="BL50" s="7"/>
      <c r="BM50" s="7"/>
      <c r="BN50" s="7"/>
      <c r="BO50" s="6" t="s">
        <v>1192</v>
      </c>
      <c r="BP50" s="7"/>
      <c r="BQ50" s="7"/>
      <c r="BR50" s="7">
        <v>1</v>
      </c>
      <c r="BS50" s="7"/>
      <c r="BT50" s="7"/>
      <c r="BU50" s="7"/>
      <c r="BV50" s="7"/>
      <c r="BW50" s="7"/>
      <c r="BX50" s="7"/>
      <c r="BY50" s="7">
        <v>0</v>
      </c>
      <c r="BZ50" s="7">
        <v>1</v>
      </c>
      <c r="CA50" s="7"/>
      <c r="CB50" s="7"/>
      <c r="CC50" s="7"/>
      <c r="CD50" s="7"/>
      <c r="CE50" s="7"/>
      <c r="CF50" s="7"/>
      <c r="CG50" s="7"/>
      <c r="CH50" s="7"/>
      <c r="CI50" s="7"/>
      <c r="CJ50" s="7"/>
      <c r="CK50" s="7"/>
      <c r="CL50" s="7"/>
      <c r="CM50" s="7"/>
      <c r="CN50" s="7"/>
      <c r="CO50" s="7">
        <v>1</v>
      </c>
      <c r="CP50" s="7"/>
      <c r="CQ50" s="7"/>
      <c r="CR50" s="7"/>
      <c r="CS50" s="7"/>
      <c r="CT50" s="7"/>
      <c r="CU50" s="7"/>
      <c r="CV50" s="7"/>
      <c r="CW50" s="7">
        <v>1</v>
      </c>
      <c r="CX50" s="7"/>
      <c r="CY50" s="7">
        <v>1</v>
      </c>
      <c r="CZ50" s="7"/>
      <c r="DA50" s="7"/>
      <c r="DB50" s="7"/>
      <c r="DC50" s="7"/>
      <c r="DD50" s="7"/>
      <c r="DE50" s="7"/>
      <c r="DF50" s="7"/>
      <c r="DG50" s="7"/>
      <c r="DH50" s="7"/>
      <c r="DI50" s="7"/>
      <c r="DJ50" s="7"/>
      <c r="DK50" s="7"/>
      <c r="DL50" s="7"/>
      <c r="DM50" s="7"/>
      <c r="DN50" s="7"/>
      <c r="DO50" s="7"/>
      <c r="DP50" s="7"/>
      <c r="DQ50" s="7"/>
      <c r="DR50" s="7"/>
      <c r="DS50" s="7"/>
      <c r="DT50" s="7"/>
      <c r="DU50" s="7"/>
      <c r="DV50" s="7"/>
      <c r="DW50" s="7"/>
      <c r="DX50" s="7"/>
      <c r="DY50" s="7"/>
      <c r="DZ50" s="7"/>
      <c r="EA50" s="7"/>
      <c r="EB50" s="7">
        <v>1</v>
      </c>
      <c r="EC50" s="7"/>
      <c r="ED50" s="7"/>
      <c r="EE50" s="7">
        <v>1</v>
      </c>
      <c r="EF50" s="7"/>
      <c r="EG50" s="7"/>
      <c r="EH50" s="7"/>
      <c r="EI50" s="7"/>
      <c r="EJ50" s="7"/>
      <c r="EK50" s="7"/>
      <c r="EL50" s="7"/>
      <c r="EM50" s="7"/>
      <c r="EN50" s="7"/>
      <c r="EO50" s="7"/>
      <c r="EP50" s="7"/>
      <c r="EQ50" s="7"/>
      <c r="ER50" s="7"/>
      <c r="ES50" s="7"/>
      <c r="ET50" s="7"/>
      <c r="EU50" s="7"/>
      <c r="EV50" s="7"/>
      <c r="EW50" s="7"/>
      <c r="EX50" s="7"/>
      <c r="EY50" s="7"/>
      <c r="EZ50" s="7"/>
      <c r="FA50" s="7"/>
      <c r="FB50" s="7"/>
      <c r="FC50" s="7"/>
      <c r="FD50" s="7"/>
      <c r="FE50" s="7"/>
      <c r="FF50" s="7"/>
      <c r="FG50" s="7"/>
      <c r="FH50" s="7"/>
      <c r="FI50" s="7"/>
      <c r="FJ50" s="7"/>
      <c r="FK50" s="7"/>
      <c r="FL50" s="7"/>
      <c r="FM50" s="7"/>
      <c r="FN50" s="7"/>
      <c r="FO50" s="7"/>
      <c r="FP50" s="7"/>
      <c r="FQ50" s="7"/>
      <c r="FR50" s="7"/>
      <c r="FS50" s="7"/>
      <c r="FT50" s="7"/>
      <c r="FU50" s="7"/>
      <c r="FV50" s="7"/>
      <c r="FW50" s="7"/>
      <c r="FX50" s="7"/>
      <c r="FY50" s="7"/>
      <c r="FZ50" s="7"/>
      <c r="GA50" s="7"/>
      <c r="GB50" s="7"/>
      <c r="GC50" s="7">
        <v>1</v>
      </c>
      <c r="GD50" s="7"/>
      <c r="GE50" s="7"/>
      <c r="GF50" s="7"/>
      <c r="GG50" s="7"/>
      <c r="GH50" s="7">
        <v>1</v>
      </c>
      <c r="GI50" s="7">
        <v>1</v>
      </c>
      <c r="GJ50" s="7">
        <v>1</v>
      </c>
      <c r="GK50" s="7"/>
      <c r="GL50" s="7"/>
      <c r="GM50" s="7"/>
      <c r="GN50" s="7"/>
      <c r="GO50" s="7"/>
      <c r="GP50" s="7"/>
      <c r="GQ50" s="7"/>
      <c r="GR50" s="7"/>
      <c r="GS50" s="7"/>
      <c r="GT50" s="7"/>
      <c r="GU50" s="7"/>
      <c r="GV50" s="7"/>
      <c r="GW50" s="7"/>
      <c r="GX50" s="7"/>
      <c r="GY50" s="7"/>
      <c r="GZ50" s="7"/>
      <c r="HA50" s="7"/>
      <c r="HB50" s="7"/>
      <c r="HC50" s="7"/>
      <c r="HD50" s="7"/>
      <c r="HE50" s="7"/>
      <c r="HF50" s="7"/>
      <c r="HG50" s="7"/>
      <c r="HH50" s="7"/>
      <c r="HI50" s="7"/>
      <c r="HJ50" s="7"/>
      <c r="HK50" s="7"/>
      <c r="HL50" s="7"/>
      <c r="HM50" s="7"/>
      <c r="HN50" s="7"/>
      <c r="HO50" s="7" t="s">
        <v>1193</v>
      </c>
      <c r="HP50" s="7" t="s">
        <v>1194</v>
      </c>
      <c r="HQ50" s="7" t="s">
        <v>755</v>
      </c>
      <c r="HR50" s="7" t="s">
        <v>1195</v>
      </c>
      <c r="HS50" s="7" t="s">
        <v>1196</v>
      </c>
      <c r="HT50" s="7"/>
      <c r="HU50" s="7" t="s">
        <v>1197</v>
      </c>
      <c r="HV50" s="7" t="s">
        <v>1198</v>
      </c>
      <c r="HW50" s="7" t="s">
        <v>1199</v>
      </c>
      <c r="HX50" s="7"/>
      <c r="HY50" s="7"/>
      <c r="HZ50" s="7"/>
      <c r="IA50" s="7"/>
      <c r="IB50" s="7"/>
      <c r="IC50" s="7"/>
      <c r="ID50" s="7"/>
      <c r="IE50" s="7"/>
      <c r="IF50" s="7"/>
      <c r="IG50" s="7"/>
      <c r="IH50" s="7"/>
      <c r="II50" s="34"/>
      <c r="IJ50" s="34"/>
      <c r="IK50" s="34"/>
      <c r="IL50" s="34"/>
      <c r="IM50" s="34"/>
      <c r="IN50" s="34"/>
      <c r="IO50" s="34"/>
      <c r="IP50" s="34"/>
      <c r="IQ50" s="34"/>
      <c r="IR50" s="34"/>
      <c r="IS50" s="34"/>
      <c r="IT50" s="34"/>
      <c r="IU50" s="34"/>
      <c r="IV50" s="34"/>
      <c r="IW50" s="34"/>
      <c r="IX50" s="34"/>
    </row>
    <row r="51" spans="1:258" ht="45" customHeight="1">
      <c r="A51" s="5">
        <f t="shared" si="0"/>
        <v>48</v>
      </c>
      <c r="B51" s="5"/>
      <c r="C51" s="25" t="s">
        <v>175</v>
      </c>
      <c r="D51" s="31">
        <v>48</v>
      </c>
      <c r="E51" s="7" t="s">
        <v>178</v>
      </c>
      <c r="F51" s="7" t="s">
        <v>177</v>
      </c>
      <c r="G51" s="6">
        <v>2021</v>
      </c>
      <c r="H51" s="7" t="s">
        <v>1200</v>
      </c>
      <c r="I51" s="157"/>
      <c r="J51" s="7" t="s">
        <v>176</v>
      </c>
      <c r="K51" s="7"/>
      <c r="L51" s="7"/>
      <c r="M51" s="7"/>
      <c r="O51" s="7"/>
      <c r="Q51" s="7"/>
      <c r="R51" s="7"/>
      <c r="S51" s="7"/>
      <c r="T51" s="7"/>
      <c r="U51" s="7"/>
      <c r="V51" s="7"/>
      <c r="W51" s="7"/>
      <c r="X51" s="7"/>
      <c r="Y51" s="7"/>
      <c r="Z51" s="7"/>
      <c r="AB51" s="7"/>
      <c r="AC51" s="7"/>
      <c r="AD51" s="7"/>
      <c r="AE51" s="7"/>
      <c r="AF51" s="7"/>
      <c r="AG51" s="7"/>
      <c r="AH51" s="7"/>
      <c r="AI51" s="7"/>
      <c r="AK51" s="7"/>
      <c r="AL51" s="7"/>
      <c r="AM51" s="7"/>
      <c r="AN51" s="7"/>
      <c r="AO51" s="7"/>
      <c r="AP51" s="7"/>
      <c r="AQ51" s="7"/>
      <c r="AS51" s="7"/>
      <c r="AT51" s="7"/>
      <c r="AW51" s="7"/>
      <c r="AY51" s="7"/>
      <c r="AZ51" s="7"/>
      <c r="BA51" s="7"/>
      <c r="BB51" s="7"/>
      <c r="BC51" s="7"/>
      <c r="BD51" s="7"/>
      <c r="BE51" s="7"/>
      <c r="BF51" s="7"/>
      <c r="BG51" s="7"/>
      <c r="BH51" s="7"/>
      <c r="BI51" s="7"/>
      <c r="BJ51" s="7"/>
      <c r="BK51" s="7"/>
      <c r="BL51" s="7">
        <v>1</v>
      </c>
      <c r="BM51" s="7"/>
      <c r="BN51" s="7">
        <v>1</v>
      </c>
      <c r="BO51" s="6" t="s">
        <v>1201</v>
      </c>
      <c r="BP51" s="7"/>
      <c r="BQ51" s="7"/>
      <c r="BR51" s="7"/>
      <c r="BS51" s="7">
        <v>1</v>
      </c>
      <c r="BT51" s="7"/>
      <c r="BU51" s="7"/>
      <c r="BV51" s="7"/>
      <c r="BW51" s="7"/>
      <c r="BX51" s="7"/>
      <c r="BY51" s="7">
        <v>0</v>
      </c>
      <c r="BZ51" s="7">
        <v>1</v>
      </c>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v>1</v>
      </c>
      <c r="DF51" s="7"/>
      <c r="DG51" s="7"/>
      <c r="DH51" s="7"/>
      <c r="DI51" s="7"/>
      <c r="DJ51" s="7"/>
      <c r="DK51" s="7"/>
      <c r="DL51" s="7"/>
      <c r="DM51" s="7"/>
      <c r="DN51" s="7"/>
      <c r="DO51" s="7"/>
      <c r="DP51" s="7"/>
      <c r="DQ51" s="7"/>
      <c r="DR51" s="7"/>
      <c r="DS51" s="7"/>
      <c r="DT51" s="7"/>
      <c r="DU51" s="7"/>
      <c r="DV51" s="7"/>
      <c r="DW51" s="7"/>
      <c r="DX51" s="7"/>
      <c r="DY51" s="7"/>
      <c r="DZ51" s="7"/>
      <c r="EA51" s="7"/>
      <c r="EB51" s="7">
        <v>1</v>
      </c>
      <c r="EC51" s="7"/>
      <c r="ED51" s="7"/>
      <c r="EE51" s="7">
        <v>1</v>
      </c>
      <c r="EF51" s="7"/>
      <c r="EG51" s="7"/>
      <c r="EH51" s="7"/>
      <c r="EI51" s="7"/>
      <c r="EJ51" s="7"/>
      <c r="EK51" s="7"/>
      <c r="EL51" s="7"/>
      <c r="EM51" s="7"/>
      <c r="EN51" s="7"/>
      <c r="EO51" s="7"/>
      <c r="EP51" s="7"/>
      <c r="EQ51" s="7"/>
      <c r="ER51" s="7"/>
      <c r="ES51" s="7"/>
      <c r="ET51" s="7"/>
      <c r="EU51" s="7"/>
      <c r="EV51" s="7"/>
      <c r="EW51" s="7"/>
      <c r="EX51" s="7"/>
      <c r="EY51" s="7"/>
      <c r="EZ51" s="7"/>
      <c r="FA51" s="7"/>
      <c r="FB51" s="7"/>
      <c r="FC51" s="7"/>
      <c r="FD51" s="7"/>
      <c r="FE51" s="7"/>
      <c r="FF51" s="7"/>
      <c r="FG51" s="7"/>
      <c r="FH51" s="7"/>
      <c r="FI51" s="7"/>
      <c r="FJ51" s="7"/>
      <c r="FK51" s="7"/>
      <c r="FL51" s="7"/>
      <c r="FM51" s="7"/>
      <c r="FN51" s="7"/>
      <c r="FO51" s="7"/>
      <c r="FP51" s="7"/>
      <c r="FQ51" s="7"/>
      <c r="FR51" s="7"/>
      <c r="FS51" s="7"/>
      <c r="FT51" s="7"/>
      <c r="FU51" s="7"/>
      <c r="FV51" s="7"/>
      <c r="FW51" s="7"/>
      <c r="FX51" s="7"/>
      <c r="FY51" s="7"/>
      <c r="FZ51" s="7"/>
      <c r="GA51" s="7"/>
      <c r="GB51" s="7"/>
      <c r="GC51" s="7"/>
      <c r="GD51" s="7"/>
      <c r="GE51" s="7"/>
      <c r="GF51" s="7"/>
      <c r="GG51" s="7"/>
      <c r="GH51" s="7"/>
      <c r="GI51" s="7">
        <v>1</v>
      </c>
      <c r="GJ51" s="7"/>
      <c r="GK51" s="7"/>
      <c r="GL51" s="7"/>
      <c r="GM51" s="7"/>
      <c r="GN51" s="7"/>
      <c r="GO51" s="7"/>
      <c r="GP51" s="7"/>
      <c r="GQ51" s="7"/>
      <c r="GR51" s="7"/>
      <c r="GS51" s="7"/>
      <c r="GT51" s="7"/>
      <c r="GU51" s="7"/>
      <c r="GV51" s="7"/>
      <c r="GW51" s="7"/>
      <c r="GX51" s="7"/>
      <c r="GY51" s="7"/>
      <c r="GZ51" s="7"/>
      <c r="HA51" s="7"/>
      <c r="HB51" s="7"/>
      <c r="HC51" s="7"/>
      <c r="HD51" s="7"/>
      <c r="HE51" s="7"/>
      <c r="HF51" s="7"/>
      <c r="HG51" s="7"/>
      <c r="HH51" s="7"/>
      <c r="HI51" s="7"/>
      <c r="HJ51" s="7"/>
      <c r="HK51" s="7"/>
      <c r="HL51" s="7"/>
      <c r="HM51" s="7"/>
      <c r="HN51" s="7"/>
      <c r="HO51" s="7" t="s">
        <v>583</v>
      </c>
      <c r="HP51" s="7" t="s">
        <v>1202</v>
      </c>
      <c r="HQ51" s="7" t="s">
        <v>1186</v>
      </c>
      <c r="HR51" s="7" t="s">
        <v>1203</v>
      </c>
      <c r="HS51" s="7" t="s">
        <v>1204</v>
      </c>
      <c r="HT51" s="7"/>
      <c r="HU51" s="7" t="s">
        <v>1205</v>
      </c>
      <c r="HV51" s="7" t="s">
        <v>1206</v>
      </c>
      <c r="HW51" s="7" t="s">
        <v>1207</v>
      </c>
      <c r="HX51" s="7"/>
      <c r="HY51" s="7"/>
      <c r="HZ51" s="7"/>
      <c r="IA51" s="7"/>
      <c r="IB51" s="7"/>
      <c r="IC51" s="7"/>
      <c r="ID51" s="7"/>
      <c r="IE51" s="7"/>
      <c r="IF51" s="7"/>
      <c r="IG51" s="7"/>
      <c r="IH51" s="7"/>
      <c r="II51" s="34"/>
      <c r="IJ51" s="34"/>
      <c r="IK51" s="34"/>
      <c r="IL51" s="34"/>
      <c r="IM51" s="34"/>
      <c r="IN51" s="34"/>
      <c r="IO51" s="34"/>
      <c r="IP51" s="34"/>
      <c r="IQ51" s="34"/>
      <c r="IR51" s="34"/>
      <c r="IS51" s="34"/>
      <c r="IT51" s="34"/>
      <c r="IU51" s="34"/>
      <c r="IV51" s="34"/>
      <c r="IW51" s="34"/>
      <c r="IX51" s="34"/>
    </row>
    <row r="52" spans="1:258" ht="45" customHeight="1">
      <c r="A52" s="5">
        <f t="shared" si="0"/>
        <v>49</v>
      </c>
      <c r="B52" s="5"/>
      <c r="C52" s="25" t="s">
        <v>175</v>
      </c>
      <c r="D52" s="106">
        <v>49</v>
      </c>
      <c r="E52" s="7" t="s">
        <v>181</v>
      </c>
      <c r="F52" s="7" t="s">
        <v>180</v>
      </c>
      <c r="G52" s="6">
        <v>2011</v>
      </c>
      <c r="H52" s="7" t="s">
        <v>821</v>
      </c>
      <c r="I52" s="7"/>
      <c r="J52" s="7" t="s">
        <v>179</v>
      </c>
      <c r="K52" s="154">
        <v>0</v>
      </c>
      <c r="L52" s="7">
        <v>1</v>
      </c>
      <c r="M52" s="7"/>
      <c r="O52" s="7"/>
      <c r="Q52" s="7"/>
      <c r="R52" s="7"/>
      <c r="S52" s="7"/>
      <c r="T52" s="7"/>
      <c r="U52" s="7"/>
      <c r="V52" s="7"/>
      <c r="W52" s="7"/>
      <c r="X52" s="7"/>
      <c r="Y52" s="148">
        <v>0</v>
      </c>
      <c r="Z52" s="7"/>
      <c r="AB52" s="7"/>
      <c r="AC52" s="7"/>
      <c r="AD52" s="7"/>
      <c r="AE52" s="7"/>
      <c r="AF52" s="7"/>
      <c r="AG52" s="7">
        <v>1</v>
      </c>
      <c r="AH52" s="7"/>
      <c r="AI52" s="7"/>
      <c r="AK52" s="7"/>
      <c r="AL52" s="7"/>
      <c r="AM52" s="7"/>
      <c r="AN52" s="7"/>
      <c r="AO52" s="7"/>
      <c r="AP52" s="7"/>
      <c r="AQ52" s="7"/>
      <c r="AS52" s="7"/>
      <c r="AT52" s="7"/>
      <c r="AW52" s="7"/>
      <c r="AY52" s="7"/>
      <c r="AZ52" s="7"/>
      <c r="BA52" s="7"/>
      <c r="BB52" s="7"/>
      <c r="BC52" s="7"/>
      <c r="BD52" s="7"/>
      <c r="BE52" s="7"/>
      <c r="BF52" s="7"/>
      <c r="BG52" s="7"/>
      <c r="BH52" s="7"/>
      <c r="BI52" s="7"/>
      <c r="BJ52" s="7"/>
      <c r="BK52" s="7"/>
      <c r="BL52" s="7"/>
      <c r="BM52" s="7"/>
      <c r="BN52" s="7"/>
      <c r="BO52" s="6" t="s">
        <v>1208</v>
      </c>
      <c r="BP52" s="7"/>
      <c r="BQ52" s="7"/>
      <c r="BR52" s="7"/>
      <c r="BS52" s="7">
        <v>1</v>
      </c>
      <c r="BT52" s="7"/>
      <c r="BU52" s="7"/>
      <c r="BV52" s="7"/>
      <c r="BW52" s="7"/>
      <c r="BX52" s="7"/>
      <c r="BY52" s="7"/>
      <c r="BZ52" s="7"/>
      <c r="CA52" s="7"/>
      <c r="CB52" s="7">
        <v>1</v>
      </c>
      <c r="CC52" s="7"/>
      <c r="CD52" s="7"/>
      <c r="CE52" s="7"/>
      <c r="CF52" s="7"/>
      <c r="CG52" s="7"/>
      <c r="CH52" s="7"/>
      <c r="CI52" s="7"/>
      <c r="CJ52" s="7"/>
      <c r="CK52" s="7"/>
      <c r="CL52" s="7"/>
      <c r="CM52" s="7"/>
      <c r="CN52" s="7">
        <v>1</v>
      </c>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S52" s="7"/>
      <c r="DT52" s="7"/>
      <c r="DU52" s="7"/>
      <c r="DV52" s="7"/>
      <c r="DW52" s="7"/>
      <c r="DX52" s="7"/>
      <c r="DY52" s="7"/>
      <c r="DZ52" s="7"/>
      <c r="EA52" s="7"/>
      <c r="EB52" s="7">
        <v>1</v>
      </c>
      <c r="EC52" s="7"/>
      <c r="ED52" s="7"/>
      <c r="EE52" s="7">
        <v>1</v>
      </c>
      <c r="EF52" s="7"/>
      <c r="EG52" s="7"/>
      <c r="EH52" s="7"/>
      <c r="EI52" s="7"/>
      <c r="EJ52" s="7"/>
      <c r="EK52" s="7"/>
      <c r="EL52" s="7"/>
      <c r="EM52" s="7"/>
      <c r="EN52" s="7"/>
      <c r="EO52" s="7"/>
      <c r="EP52" s="7"/>
      <c r="EQ52" s="7"/>
      <c r="ER52" s="7"/>
      <c r="ES52" s="7"/>
      <c r="ET52" s="7"/>
      <c r="EU52" s="7"/>
      <c r="EV52" s="7"/>
      <c r="EW52" s="7"/>
      <c r="EX52" s="7"/>
      <c r="EY52" s="7"/>
      <c r="EZ52" s="7"/>
      <c r="FA52" s="7"/>
      <c r="FB52" s="7"/>
      <c r="FC52" s="7"/>
      <c r="FD52" s="7"/>
      <c r="FE52" s="7"/>
      <c r="FF52" s="7"/>
      <c r="FG52" s="7"/>
      <c r="FH52" s="7"/>
      <c r="FI52" s="7"/>
      <c r="FJ52" s="7"/>
      <c r="FK52" s="7"/>
      <c r="FL52" s="7"/>
      <c r="FM52" s="7"/>
      <c r="FN52" s="7"/>
      <c r="FO52" s="7"/>
      <c r="FP52" s="7"/>
      <c r="FQ52" s="7"/>
      <c r="FR52" s="7"/>
      <c r="FS52" s="7"/>
      <c r="FT52" s="7"/>
      <c r="FU52" s="7"/>
      <c r="FV52" s="7"/>
      <c r="FW52" s="7"/>
      <c r="FX52" s="7"/>
      <c r="FY52" s="7">
        <v>1</v>
      </c>
      <c r="FZ52" s="7"/>
      <c r="GA52" s="7"/>
      <c r="GB52" s="7"/>
      <c r="GC52" s="7"/>
      <c r="GD52" s="7"/>
      <c r="GE52" s="7"/>
      <c r="GF52" s="7"/>
      <c r="GG52" s="7"/>
      <c r="GH52" s="7"/>
      <c r="GI52" s="7"/>
      <c r="GJ52" s="7"/>
      <c r="GK52" s="7"/>
      <c r="GL52" s="7"/>
      <c r="GM52" s="7"/>
      <c r="GN52" s="7"/>
      <c r="GO52" s="7"/>
      <c r="GP52" s="7"/>
      <c r="GQ52" s="7"/>
      <c r="GR52" s="7"/>
      <c r="GS52" s="7"/>
      <c r="GT52" s="7"/>
      <c r="GU52" s="7"/>
      <c r="GV52" s="7"/>
      <c r="GW52" s="7"/>
      <c r="GX52" s="7"/>
      <c r="GY52" s="7"/>
      <c r="GZ52" s="7"/>
      <c r="HA52" s="7"/>
      <c r="HB52" s="7"/>
      <c r="HC52" s="7"/>
      <c r="HD52" s="7"/>
      <c r="HE52" s="7"/>
      <c r="HF52" s="7"/>
      <c r="HG52" s="7"/>
      <c r="HH52" s="7"/>
      <c r="HI52" s="7"/>
      <c r="HJ52" s="7"/>
      <c r="HK52" s="7"/>
      <c r="HL52" s="7"/>
      <c r="HM52" s="7"/>
      <c r="HN52" s="7"/>
      <c r="HO52" s="7" t="s">
        <v>1193</v>
      </c>
      <c r="HP52" s="7" t="s">
        <v>1209</v>
      </c>
      <c r="HQ52" s="158" t="s">
        <v>1210</v>
      </c>
      <c r="HR52" s="7" t="s">
        <v>1211</v>
      </c>
      <c r="HS52" s="7" t="s">
        <v>1212</v>
      </c>
      <c r="HT52" s="7"/>
      <c r="HU52" s="7" t="s">
        <v>1213</v>
      </c>
      <c r="HV52" s="7" t="s">
        <v>1214</v>
      </c>
      <c r="HW52" s="7" t="s">
        <v>1215</v>
      </c>
      <c r="HX52" s="7"/>
      <c r="HY52" s="7"/>
      <c r="HZ52" s="7"/>
      <c r="IA52" s="7"/>
      <c r="IB52" s="7"/>
      <c r="IC52" s="7"/>
      <c r="ID52" s="7"/>
      <c r="IE52" s="7"/>
      <c r="IF52" s="7"/>
      <c r="IG52" s="7"/>
      <c r="IH52" s="7"/>
      <c r="II52" s="34"/>
      <c r="IJ52" s="34"/>
      <c r="IK52" s="34"/>
      <c r="IL52" s="34"/>
      <c r="IM52" s="34"/>
      <c r="IN52" s="34"/>
      <c r="IO52" s="34"/>
      <c r="IP52" s="34"/>
      <c r="IQ52" s="34"/>
      <c r="IR52" s="34"/>
      <c r="IS52" s="34"/>
      <c r="IT52" s="34"/>
      <c r="IU52" s="34"/>
      <c r="IV52" s="34"/>
      <c r="IW52" s="34"/>
      <c r="IX52" s="34"/>
    </row>
    <row r="53" spans="1:258" ht="45" customHeight="1">
      <c r="A53" s="5">
        <f t="shared" si="0"/>
        <v>50</v>
      </c>
      <c r="B53" s="5"/>
      <c r="C53" s="24" t="s">
        <v>182</v>
      </c>
      <c r="D53" s="31">
        <v>50</v>
      </c>
      <c r="E53" s="7" t="s">
        <v>185</v>
      </c>
      <c r="F53" s="7" t="s">
        <v>184</v>
      </c>
      <c r="G53" s="6">
        <v>2008</v>
      </c>
      <c r="H53" s="7" t="s">
        <v>738</v>
      </c>
      <c r="I53" s="7"/>
      <c r="J53" s="7" t="s">
        <v>183</v>
      </c>
      <c r="K53" s="7">
        <v>1</v>
      </c>
      <c r="L53" s="7"/>
      <c r="M53" s="7"/>
      <c r="O53" s="7">
        <v>0</v>
      </c>
      <c r="Q53" s="7"/>
      <c r="R53" s="7">
        <v>1</v>
      </c>
      <c r="S53" s="7">
        <v>1</v>
      </c>
      <c r="T53" s="7"/>
      <c r="U53" s="7"/>
      <c r="V53" s="7"/>
      <c r="W53" s="7"/>
      <c r="X53" s="7"/>
      <c r="Y53" s="7"/>
      <c r="Z53" s="154">
        <v>0</v>
      </c>
      <c r="AB53" s="7"/>
      <c r="AC53" s="7"/>
      <c r="AD53" s="7"/>
      <c r="AE53" s="7"/>
      <c r="AF53" s="7"/>
      <c r="AG53" s="7"/>
      <c r="AH53" s="7"/>
      <c r="AI53" s="7"/>
      <c r="AK53" s="7"/>
      <c r="AL53" s="7"/>
      <c r="AM53" s="7"/>
      <c r="AN53" s="7"/>
      <c r="AO53" s="7"/>
      <c r="AP53" s="7"/>
      <c r="AQ53" s="7"/>
      <c r="AS53" s="7"/>
      <c r="AT53" s="7"/>
      <c r="AW53" s="7"/>
      <c r="AY53" s="7"/>
      <c r="AZ53" s="7"/>
      <c r="BA53" s="7"/>
      <c r="BB53" s="7"/>
      <c r="BC53" s="7"/>
      <c r="BD53" s="7"/>
      <c r="BE53" s="7"/>
      <c r="BF53" s="7"/>
      <c r="BG53" s="7"/>
      <c r="BH53" s="7"/>
      <c r="BI53" s="7"/>
      <c r="BJ53" s="7"/>
      <c r="BK53" s="7"/>
      <c r="BL53" s="7"/>
      <c r="BM53" s="7"/>
      <c r="BN53" s="7"/>
      <c r="BO53" s="6" t="s">
        <v>1216</v>
      </c>
      <c r="BP53" s="7"/>
      <c r="BQ53" s="7"/>
      <c r="BR53" s="7"/>
      <c r="BS53" s="7">
        <v>1</v>
      </c>
      <c r="BT53" s="7"/>
      <c r="BU53" s="7"/>
      <c r="BV53" s="7"/>
      <c r="BW53" s="7"/>
      <c r="BX53" s="7"/>
      <c r="BY53" s="7"/>
      <c r="BZ53" s="7"/>
      <c r="CA53" s="7"/>
      <c r="CB53" s="7">
        <v>1</v>
      </c>
      <c r="CC53" s="154">
        <v>0</v>
      </c>
      <c r="CD53" s="7"/>
      <c r="CE53" s="7"/>
      <c r="CF53" s="7"/>
      <c r="CG53" s="7"/>
      <c r="CH53" s="154"/>
      <c r="CI53" s="7"/>
      <c r="CJ53" s="7"/>
      <c r="CK53" s="7"/>
      <c r="CL53" s="7"/>
      <c r="CM53" s="7"/>
      <c r="CN53" s="7"/>
      <c r="CO53" s="7"/>
      <c r="CP53" s="7"/>
      <c r="CQ53" s="7"/>
      <c r="CR53" s="7"/>
      <c r="CS53" s="7"/>
      <c r="CT53" s="7"/>
      <c r="CU53" s="7"/>
      <c r="CV53" s="7"/>
      <c r="CW53" s="7"/>
      <c r="CX53" s="7"/>
      <c r="CY53" s="7"/>
      <c r="CZ53" s="7"/>
      <c r="DA53" s="7"/>
      <c r="DB53" s="7"/>
      <c r="DC53" s="7"/>
      <c r="DD53" s="7"/>
      <c r="DE53" s="7">
        <v>1</v>
      </c>
      <c r="DF53" s="7"/>
      <c r="DG53" s="7"/>
      <c r="DH53" s="7"/>
      <c r="DI53" s="7"/>
      <c r="DJ53" s="7"/>
      <c r="DK53" s="7"/>
      <c r="DL53" s="7"/>
      <c r="DM53" s="7"/>
      <c r="DN53" s="7"/>
      <c r="DO53" s="7"/>
      <c r="DP53" s="7"/>
      <c r="DQ53" s="7"/>
      <c r="DR53" s="7"/>
      <c r="DS53" s="7"/>
      <c r="DT53" s="7"/>
      <c r="DU53" s="7"/>
      <c r="DV53" s="7"/>
      <c r="DW53" s="7"/>
      <c r="DX53" s="7"/>
      <c r="DY53" s="7"/>
      <c r="DZ53" s="7"/>
      <c r="EA53" s="7"/>
      <c r="EB53" s="7">
        <v>1</v>
      </c>
      <c r="EC53" s="7"/>
      <c r="ED53" s="7"/>
      <c r="EE53" s="7">
        <v>1</v>
      </c>
      <c r="EF53" s="7"/>
      <c r="EG53" s="7"/>
      <c r="EH53" s="7"/>
      <c r="EI53" s="7"/>
      <c r="EJ53" s="7"/>
      <c r="EK53" s="7"/>
      <c r="EL53" s="7"/>
      <c r="EM53" s="7"/>
      <c r="EN53" s="7"/>
      <c r="EO53" s="7"/>
      <c r="EP53" s="7"/>
      <c r="EQ53" s="7"/>
      <c r="ER53" s="7"/>
      <c r="ES53" s="7"/>
      <c r="ET53" s="7"/>
      <c r="EU53" s="7"/>
      <c r="EV53" s="7"/>
      <c r="EW53" s="7"/>
      <c r="EX53" s="7"/>
      <c r="EY53" s="7"/>
      <c r="EZ53" s="7"/>
      <c r="FA53" s="7"/>
      <c r="FB53" s="7"/>
      <c r="FC53" s="7"/>
      <c r="FD53" s="7"/>
      <c r="FE53" s="7"/>
      <c r="FF53" s="7"/>
      <c r="FG53" s="7"/>
      <c r="FH53" s="7"/>
      <c r="FI53" s="7"/>
      <c r="FJ53" s="7"/>
      <c r="FK53" s="7"/>
      <c r="FL53" s="7"/>
      <c r="FM53" s="7"/>
      <c r="FN53" s="7"/>
      <c r="FO53" s="7"/>
      <c r="FP53" s="7"/>
      <c r="FQ53" s="7"/>
      <c r="FR53" s="7"/>
      <c r="FS53" s="7"/>
      <c r="FT53" s="7">
        <v>1</v>
      </c>
      <c r="FU53" s="7"/>
      <c r="FV53" s="7"/>
      <c r="FW53" s="7"/>
      <c r="FX53" s="7"/>
      <c r="FY53" s="7"/>
      <c r="FZ53" s="7"/>
      <c r="GA53" s="7">
        <v>1</v>
      </c>
      <c r="GB53" s="7"/>
      <c r="GC53" s="7"/>
      <c r="GD53" s="7"/>
      <c r="GE53" s="7"/>
      <c r="GF53" s="7"/>
      <c r="GG53" s="7"/>
      <c r="GH53" s="7">
        <v>1</v>
      </c>
      <c r="GI53" s="7"/>
      <c r="GJ53" s="7"/>
      <c r="GK53" s="7"/>
      <c r="GL53" s="7"/>
      <c r="GM53" s="7"/>
      <c r="GN53" s="7"/>
      <c r="GO53" s="7">
        <v>1</v>
      </c>
      <c r="GP53" s="7"/>
      <c r="GQ53" s="7"/>
      <c r="GR53" s="7"/>
      <c r="GS53" s="7"/>
      <c r="GT53" s="7"/>
      <c r="GU53" s="7"/>
      <c r="GV53" s="7"/>
      <c r="GW53" s="7"/>
      <c r="GX53" s="7"/>
      <c r="GY53" s="7"/>
      <c r="GZ53" s="7"/>
      <c r="HA53" s="7"/>
      <c r="HB53" s="7"/>
      <c r="HC53" s="7"/>
      <c r="HD53" s="7"/>
      <c r="HE53" s="7"/>
      <c r="HF53" s="7"/>
      <c r="HG53" s="7"/>
      <c r="HH53" s="7"/>
      <c r="HI53" s="7"/>
      <c r="HJ53" s="7"/>
      <c r="HK53" s="7"/>
      <c r="HL53" s="7"/>
      <c r="HM53" s="7"/>
      <c r="HN53" s="7"/>
      <c r="HO53" s="7" t="s">
        <v>1217</v>
      </c>
      <c r="HP53" s="7" t="s">
        <v>1218</v>
      </c>
      <c r="HQ53" s="7" t="s">
        <v>742</v>
      </c>
      <c r="HR53" s="7" t="s">
        <v>1219</v>
      </c>
      <c r="HS53" s="7" t="s">
        <v>1220</v>
      </c>
      <c r="HT53" s="7"/>
      <c r="HU53" s="7" t="s">
        <v>1221</v>
      </c>
      <c r="HV53" s="7" t="s">
        <v>1222</v>
      </c>
      <c r="HW53" s="7" t="s">
        <v>1223</v>
      </c>
      <c r="HX53" s="7"/>
      <c r="HY53" s="7"/>
      <c r="HZ53" s="7"/>
      <c r="IA53" s="7"/>
      <c r="IB53" s="7"/>
      <c r="IC53" s="7"/>
      <c r="ID53" s="7"/>
      <c r="IE53" s="7"/>
      <c r="IF53" s="7"/>
      <c r="IG53" s="7"/>
      <c r="IH53" s="7"/>
      <c r="II53" s="34"/>
      <c r="IJ53" s="34"/>
      <c r="IK53" s="34"/>
      <c r="IL53" s="34"/>
      <c r="IM53" s="34"/>
      <c r="IN53" s="34"/>
      <c r="IO53" s="34"/>
      <c r="IP53" s="34"/>
      <c r="IQ53" s="34"/>
      <c r="IR53" s="34"/>
      <c r="IS53" s="34"/>
      <c r="IT53" s="34"/>
      <c r="IU53" s="34"/>
      <c r="IV53" s="34"/>
      <c r="IW53" s="34"/>
      <c r="IX53" s="34"/>
    </row>
    <row r="54" spans="1:258" ht="57" customHeight="1">
      <c r="A54" s="5">
        <f t="shared" si="0"/>
        <v>51</v>
      </c>
      <c r="B54" s="5"/>
      <c r="C54" s="24" t="s">
        <v>186</v>
      </c>
      <c r="D54" s="31">
        <v>51</v>
      </c>
      <c r="E54" s="7" t="s">
        <v>167</v>
      </c>
      <c r="F54" s="7" t="s">
        <v>188</v>
      </c>
      <c r="G54" s="6">
        <v>2017</v>
      </c>
      <c r="H54" s="7" t="s">
        <v>738</v>
      </c>
      <c r="I54" s="7"/>
      <c r="J54" s="7" t="s">
        <v>187</v>
      </c>
      <c r="K54" s="7"/>
      <c r="L54" s="7"/>
      <c r="M54" s="7"/>
      <c r="O54" s="7"/>
      <c r="Q54" s="7"/>
      <c r="R54" s="7"/>
      <c r="S54" s="7"/>
      <c r="T54" s="7"/>
      <c r="U54" s="7"/>
      <c r="V54" s="7"/>
      <c r="W54" s="7"/>
      <c r="X54" s="7"/>
      <c r="Y54" s="7"/>
      <c r="Z54" s="7"/>
      <c r="AB54" s="7"/>
      <c r="AC54" s="7"/>
      <c r="AD54" s="7"/>
      <c r="AE54" s="7"/>
      <c r="AF54" s="7"/>
      <c r="AG54" s="7"/>
      <c r="AH54" s="7"/>
      <c r="AI54" s="7"/>
      <c r="AK54" s="7"/>
      <c r="AL54" s="7"/>
      <c r="AM54" s="7"/>
      <c r="AN54" s="7"/>
      <c r="AO54" s="7"/>
      <c r="AP54" s="7"/>
      <c r="AQ54" s="7"/>
      <c r="AS54" s="7"/>
      <c r="AT54" s="7"/>
      <c r="AW54" s="7"/>
      <c r="AY54" s="7"/>
      <c r="AZ54" s="7"/>
      <c r="BA54" s="7"/>
      <c r="BB54" s="7"/>
      <c r="BC54" s="7"/>
      <c r="BD54" s="7"/>
      <c r="BE54" s="7"/>
      <c r="BF54" s="7"/>
      <c r="BG54" s="7"/>
      <c r="BH54" s="7"/>
      <c r="BI54" s="7"/>
      <c r="BJ54" s="7"/>
      <c r="BK54" s="7"/>
      <c r="BL54" s="7">
        <v>1</v>
      </c>
      <c r="BM54" s="7"/>
      <c r="BN54" s="7">
        <v>1</v>
      </c>
      <c r="BO54" s="6" t="s">
        <v>1224</v>
      </c>
      <c r="BP54" s="7"/>
      <c r="BQ54" s="7"/>
      <c r="BR54" s="7">
        <v>1</v>
      </c>
      <c r="BS54" s="7"/>
      <c r="BT54" s="7"/>
      <c r="BU54" s="7"/>
      <c r="BV54" s="7"/>
      <c r="BW54" s="7"/>
      <c r="BX54" s="7"/>
      <c r="BY54" s="7">
        <v>0</v>
      </c>
      <c r="BZ54" s="7">
        <v>1</v>
      </c>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v>1</v>
      </c>
      <c r="DH54" s="7"/>
      <c r="DI54" s="7"/>
      <c r="DJ54" s="7"/>
      <c r="DK54" s="7"/>
      <c r="DL54" s="7"/>
      <c r="DM54" s="7"/>
      <c r="DN54" s="7"/>
      <c r="DO54" s="7"/>
      <c r="DP54" s="7"/>
      <c r="DQ54" s="7"/>
      <c r="DR54" s="7"/>
      <c r="DS54" s="7"/>
      <c r="DT54" s="7"/>
      <c r="DU54" s="7"/>
      <c r="DV54" s="7"/>
      <c r="DW54" s="7"/>
      <c r="DX54" s="7"/>
      <c r="DY54" s="7"/>
      <c r="DZ54" s="7">
        <v>1</v>
      </c>
      <c r="EA54" s="7"/>
      <c r="EB54" s="7"/>
      <c r="EC54" s="7"/>
      <c r="ED54" s="7">
        <v>1</v>
      </c>
      <c r="EE54" s="7">
        <v>1</v>
      </c>
      <c r="EF54" s="7"/>
      <c r="EG54" s="7"/>
      <c r="EH54" s="7"/>
      <c r="EI54" s="7"/>
      <c r="EJ54" s="7"/>
      <c r="EK54" s="7"/>
      <c r="EL54" s="7"/>
      <c r="EM54" s="7"/>
      <c r="EN54" s="7"/>
      <c r="EO54" s="7"/>
      <c r="EP54" s="7"/>
      <c r="EQ54" s="7"/>
      <c r="ER54" s="7"/>
      <c r="ES54" s="7"/>
      <c r="ET54" s="7"/>
      <c r="EU54" s="7"/>
      <c r="EV54" s="7"/>
      <c r="EW54" s="7"/>
      <c r="EX54" s="7"/>
      <c r="EY54" s="7"/>
      <c r="EZ54" s="7"/>
      <c r="FA54" s="7"/>
      <c r="FB54" s="7"/>
      <c r="FC54" s="7"/>
      <c r="FD54" s="7"/>
      <c r="FE54" s="7"/>
      <c r="FF54" s="7"/>
      <c r="FG54" s="7"/>
      <c r="FH54" s="7"/>
      <c r="FI54" s="7"/>
      <c r="FJ54" s="7"/>
      <c r="FK54" s="7"/>
      <c r="FL54" s="7"/>
      <c r="FM54" s="7"/>
      <c r="FN54" s="7"/>
      <c r="FO54" s="7"/>
      <c r="FP54" s="7"/>
      <c r="FQ54" s="7"/>
      <c r="FR54" s="7"/>
      <c r="FS54" s="7"/>
      <c r="FT54" s="7"/>
      <c r="FU54" s="7"/>
      <c r="FV54" s="7"/>
      <c r="FW54" s="7"/>
      <c r="FX54" s="7"/>
      <c r="FY54" s="7"/>
      <c r="FZ54" s="7"/>
      <c r="GA54" s="7"/>
      <c r="GB54" s="7"/>
      <c r="GC54" s="7"/>
      <c r="GD54" s="7"/>
      <c r="GE54" s="7">
        <v>1</v>
      </c>
      <c r="GF54" s="7"/>
      <c r="GG54" s="7"/>
      <c r="GH54" s="7"/>
      <c r="GI54" s="7"/>
      <c r="GJ54" s="7"/>
      <c r="GK54" s="7"/>
      <c r="GL54" s="7"/>
      <c r="GM54" s="7"/>
      <c r="GN54" s="7"/>
      <c r="GO54" s="7"/>
      <c r="GP54" s="7"/>
      <c r="GQ54" s="7"/>
      <c r="GR54" s="7"/>
      <c r="GS54" s="7"/>
      <c r="GT54" s="7"/>
      <c r="GU54" s="7"/>
      <c r="GV54" s="7"/>
      <c r="GW54" s="7"/>
      <c r="GX54" s="7"/>
      <c r="GY54" s="7"/>
      <c r="GZ54" s="7"/>
      <c r="HA54" s="7"/>
      <c r="HB54" s="7"/>
      <c r="HC54" s="7"/>
      <c r="HD54" s="7"/>
      <c r="HE54" s="7"/>
      <c r="HF54" s="7"/>
      <c r="HG54" s="7"/>
      <c r="HH54" s="7"/>
      <c r="HI54" s="7"/>
      <c r="HJ54" s="7"/>
      <c r="HK54" s="7"/>
      <c r="HL54" s="7"/>
      <c r="HM54" s="7"/>
      <c r="HN54" s="7"/>
      <c r="HO54" s="7" t="s">
        <v>583</v>
      </c>
      <c r="HP54" s="7" t="s">
        <v>1225</v>
      </c>
      <c r="HQ54" s="7" t="s">
        <v>1186</v>
      </c>
      <c r="HR54" s="7" t="s">
        <v>1226</v>
      </c>
      <c r="HS54" s="7" t="s">
        <v>1227</v>
      </c>
      <c r="HT54" s="7"/>
      <c r="HU54" s="7" t="s">
        <v>1228</v>
      </c>
      <c r="HV54" s="7" t="s">
        <v>1229</v>
      </c>
      <c r="HW54" s="7" t="s">
        <v>1230</v>
      </c>
      <c r="HX54" s="7" t="s">
        <v>1231</v>
      </c>
      <c r="HY54" s="7"/>
      <c r="HZ54" s="7"/>
      <c r="IA54" s="7"/>
      <c r="IB54" s="7"/>
      <c r="IC54" s="7"/>
      <c r="ID54" s="7"/>
      <c r="IE54" s="7"/>
      <c r="IF54" s="7"/>
      <c r="IG54" s="7"/>
      <c r="IH54" s="7"/>
      <c r="II54" s="34"/>
      <c r="IJ54" s="34"/>
      <c r="IK54" s="34"/>
      <c r="IL54" s="34"/>
      <c r="IM54" s="34"/>
      <c r="IN54" s="34"/>
      <c r="IO54" s="34"/>
      <c r="IP54" s="34"/>
      <c r="IQ54" s="34"/>
      <c r="IR54" s="34"/>
      <c r="IS54" s="34"/>
      <c r="IT54" s="34"/>
      <c r="IU54" s="34"/>
      <c r="IV54" s="34"/>
      <c r="IW54" s="34"/>
      <c r="IX54" s="34"/>
    </row>
    <row r="55" spans="1:258" ht="45" customHeight="1">
      <c r="A55" s="5">
        <f t="shared" si="0"/>
        <v>52</v>
      </c>
      <c r="B55" s="5"/>
      <c r="C55" s="24" t="s">
        <v>186</v>
      </c>
      <c r="D55" s="31">
        <v>52</v>
      </c>
      <c r="E55" s="7" t="s">
        <v>191</v>
      </c>
      <c r="F55" s="7" t="s">
        <v>190</v>
      </c>
      <c r="G55" s="6">
        <v>2010</v>
      </c>
      <c r="H55" s="7" t="s">
        <v>738</v>
      </c>
      <c r="I55" s="7"/>
      <c r="J55" s="7" t="s">
        <v>189</v>
      </c>
      <c r="K55" s="7"/>
      <c r="L55" s="7"/>
      <c r="M55" s="7"/>
      <c r="O55" s="7"/>
      <c r="Q55" s="7"/>
      <c r="R55" s="7"/>
      <c r="S55" s="7"/>
      <c r="T55" s="7"/>
      <c r="U55" s="7"/>
      <c r="V55" s="7"/>
      <c r="W55" s="7"/>
      <c r="X55" s="7"/>
      <c r="Y55" s="7"/>
      <c r="Z55" s="7"/>
      <c r="AB55" s="7"/>
      <c r="AC55" s="7"/>
      <c r="AD55" s="7"/>
      <c r="AE55" s="7"/>
      <c r="AF55" s="7"/>
      <c r="AG55" s="7"/>
      <c r="AH55" s="7"/>
      <c r="AI55" s="7"/>
      <c r="AK55" s="7"/>
      <c r="AL55" s="7"/>
      <c r="AM55" s="7"/>
      <c r="AN55" s="7"/>
      <c r="AO55" s="7"/>
      <c r="AP55" s="7"/>
      <c r="AQ55" s="7"/>
      <c r="AS55" s="7"/>
      <c r="AT55" s="7"/>
      <c r="AW55" s="7"/>
      <c r="AY55" s="7"/>
      <c r="AZ55" s="7"/>
      <c r="BA55" s="7"/>
      <c r="BB55" s="7"/>
      <c r="BC55" s="7"/>
      <c r="BD55" s="7"/>
      <c r="BE55" s="7"/>
      <c r="BF55" s="7"/>
      <c r="BG55" s="7"/>
      <c r="BH55" s="7"/>
      <c r="BI55" s="7"/>
      <c r="BJ55" s="7"/>
      <c r="BK55" s="7"/>
      <c r="BL55" s="7">
        <v>1</v>
      </c>
      <c r="BM55" s="7"/>
      <c r="BN55" s="7">
        <v>1</v>
      </c>
      <c r="BO55" s="6" t="s">
        <v>1232</v>
      </c>
      <c r="BP55" s="7"/>
      <c r="BQ55" s="7">
        <v>1</v>
      </c>
      <c r="BR55" s="7"/>
      <c r="BS55" s="7"/>
      <c r="BT55" s="7"/>
      <c r="BU55" s="7"/>
      <c r="BV55" s="7"/>
      <c r="BW55" s="7"/>
      <c r="BX55" s="7"/>
      <c r="BY55" s="7">
        <v>0</v>
      </c>
      <c r="BZ55" s="7">
        <v>1</v>
      </c>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154">
        <v>0</v>
      </c>
      <c r="DG55" s="7">
        <v>1</v>
      </c>
      <c r="DH55" s="7"/>
      <c r="DI55" s="7"/>
      <c r="DJ55" s="7"/>
      <c r="DK55" s="7"/>
      <c r="DL55" s="7"/>
      <c r="DM55" s="7"/>
      <c r="DN55" s="7"/>
      <c r="DO55" s="7"/>
      <c r="DP55" s="7"/>
      <c r="DQ55" s="7"/>
      <c r="DR55" s="7"/>
      <c r="DS55" s="7"/>
      <c r="DT55" s="7"/>
      <c r="DU55" s="7"/>
      <c r="DV55" s="7"/>
      <c r="DW55" s="7"/>
      <c r="DX55" s="7"/>
      <c r="DY55" s="7"/>
      <c r="DZ55" s="7"/>
      <c r="EA55" s="7">
        <v>1</v>
      </c>
      <c r="EB55" s="7"/>
      <c r="EC55" s="7"/>
      <c r="ED55" s="7">
        <v>1</v>
      </c>
      <c r="EE55" s="7">
        <v>1</v>
      </c>
      <c r="EF55" s="7"/>
      <c r="EG55" s="7"/>
      <c r="EH55" s="7"/>
      <c r="EI55" s="7"/>
      <c r="EJ55" s="7"/>
      <c r="EK55" s="7"/>
      <c r="EL55" s="7"/>
      <c r="EM55" s="7"/>
      <c r="EN55" s="7"/>
      <c r="EO55" s="7"/>
      <c r="EP55" s="7"/>
      <c r="EQ55" s="7"/>
      <c r="ER55" s="7"/>
      <c r="ES55" s="7"/>
      <c r="ET55" s="7"/>
      <c r="EU55" s="7"/>
      <c r="EV55" s="7"/>
      <c r="EW55" s="7"/>
      <c r="EX55" s="7"/>
      <c r="EY55" s="7"/>
      <c r="EZ55" s="7"/>
      <c r="FA55" s="7"/>
      <c r="FB55" s="7"/>
      <c r="FC55" s="7"/>
      <c r="FD55" s="7"/>
      <c r="FE55" s="7"/>
      <c r="FF55" s="7"/>
      <c r="FG55" s="7"/>
      <c r="FH55" s="7"/>
      <c r="FI55" s="7"/>
      <c r="FJ55" s="7"/>
      <c r="FK55" s="7"/>
      <c r="FL55" s="7"/>
      <c r="FM55" s="7"/>
      <c r="FN55" s="7"/>
      <c r="FO55" s="7"/>
      <c r="FP55" s="7"/>
      <c r="FQ55" s="7"/>
      <c r="FR55" s="7"/>
      <c r="FS55" s="7"/>
      <c r="FT55" s="7"/>
      <c r="FU55" s="7"/>
      <c r="FV55" s="7"/>
      <c r="FW55" s="7"/>
      <c r="FX55" s="7"/>
      <c r="FY55" s="7"/>
      <c r="FZ55" s="7"/>
      <c r="GA55" s="7"/>
      <c r="GB55" s="7"/>
      <c r="GC55" s="7"/>
      <c r="GD55" s="7"/>
      <c r="GE55" s="7"/>
      <c r="GF55" s="7"/>
      <c r="GG55" s="7"/>
      <c r="GH55" s="7"/>
      <c r="GI55" s="7"/>
      <c r="GJ55" s="7"/>
      <c r="GK55" s="7">
        <v>1</v>
      </c>
      <c r="GL55" s="7"/>
      <c r="GM55" s="7"/>
      <c r="GN55" s="7"/>
      <c r="GO55" s="7"/>
      <c r="GP55" s="7"/>
      <c r="GQ55" s="7"/>
      <c r="GR55" s="7"/>
      <c r="GS55" s="7"/>
      <c r="GT55" s="7"/>
      <c r="GU55" s="7"/>
      <c r="GV55" s="7"/>
      <c r="GW55" s="7"/>
      <c r="GX55" s="7"/>
      <c r="GY55" s="7"/>
      <c r="GZ55" s="7"/>
      <c r="HA55" s="7"/>
      <c r="HB55" s="7"/>
      <c r="HC55" s="7"/>
      <c r="HD55" s="7">
        <v>1</v>
      </c>
      <c r="HE55" s="7"/>
      <c r="HF55" s="7"/>
      <c r="HG55" s="7"/>
      <c r="HH55" s="7"/>
      <c r="HI55" s="7"/>
      <c r="HJ55" s="7"/>
      <c r="HK55" s="7"/>
      <c r="HL55" s="7"/>
      <c r="HM55" s="7"/>
      <c r="HN55" s="7"/>
      <c r="HO55" s="7" t="s">
        <v>583</v>
      </c>
      <c r="HP55" s="7" t="s">
        <v>1233</v>
      </c>
      <c r="HQ55" s="7" t="s">
        <v>1186</v>
      </c>
      <c r="HR55" s="7"/>
      <c r="HS55" s="7" t="s">
        <v>1234</v>
      </c>
      <c r="HT55" s="7"/>
      <c r="HU55" s="7" t="s">
        <v>1235</v>
      </c>
      <c r="HV55" s="7" t="s">
        <v>1236</v>
      </c>
      <c r="HW55" s="7" t="s">
        <v>1237</v>
      </c>
      <c r="HX55" s="7"/>
      <c r="HY55" s="7"/>
      <c r="HZ55" s="7"/>
      <c r="IA55" s="7"/>
      <c r="IB55" s="7"/>
      <c r="IC55" s="7"/>
      <c r="ID55" s="7"/>
      <c r="IE55" s="7"/>
      <c r="IF55" s="7"/>
      <c r="IG55" s="7"/>
      <c r="IH55" s="7"/>
      <c r="II55" s="34"/>
      <c r="IJ55" s="34"/>
      <c r="IK55" s="34"/>
      <c r="IL55" s="34"/>
      <c r="IM55" s="34"/>
      <c r="IN55" s="34"/>
      <c r="IO55" s="34"/>
      <c r="IP55" s="34"/>
      <c r="IQ55" s="34"/>
      <c r="IR55" s="34"/>
      <c r="IS55" s="34"/>
      <c r="IT55" s="34"/>
      <c r="IU55" s="34"/>
      <c r="IV55" s="34"/>
      <c r="IW55" s="34"/>
      <c r="IX55" s="34"/>
    </row>
    <row r="56" spans="1:258" ht="45" customHeight="1">
      <c r="A56" s="5">
        <f t="shared" si="0"/>
        <v>53</v>
      </c>
      <c r="B56" s="5"/>
      <c r="C56" s="24" t="s">
        <v>192</v>
      </c>
      <c r="D56" s="31">
        <v>53</v>
      </c>
      <c r="E56" s="7" t="s">
        <v>195</v>
      </c>
      <c r="F56" s="7" t="s">
        <v>194</v>
      </c>
      <c r="G56" s="6">
        <v>2014</v>
      </c>
      <c r="H56" s="7" t="s">
        <v>738</v>
      </c>
      <c r="I56" s="7"/>
      <c r="J56" s="7" t="s">
        <v>193</v>
      </c>
      <c r="K56" s="7"/>
      <c r="L56" s="7">
        <v>1</v>
      </c>
      <c r="M56" s="7"/>
      <c r="O56" s="7"/>
      <c r="Q56" s="7"/>
      <c r="R56" s="7"/>
      <c r="S56" s="7"/>
      <c r="T56" s="7"/>
      <c r="U56" s="7"/>
      <c r="V56" s="7"/>
      <c r="W56" s="7"/>
      <c r="X56" s="7"/>
      <c r="Y56" s="7"/>
      <c r="Z56" s="7"/>
      <c r="AB56" s="7"/>
      <c r="AC56" s="7"/>
      <c r="AD56" s="7"/>
      <c r="AE56" s="7"/>
      <c r="AF56" s="7"/>
      <c r="AG56" s="7"/>
      <c r="AH56" s="7"/>
      <c r="AI56" s="7"/>
      <c r="AK56" s="7"/>
      <c r="AL56" s="7"/>
      <c r="AM56" s="7"/>
      <c r="AN56" s="7"/>
      <c r="AO56" s="7"/>
      <c r="AP56" s="7"/>
      <c r="AQ56" s="7"/>
      <c r="AS56" s="7">
        <v>1</v>
      </c>
      <c r="AT56" s="7"/>
      <c r="AW56" s="7"/>
      <c r="AY56" s="154">
        <v>0</v>
      </c>
      <c r="AZ56" s="7"/>
      <c r="BA56" s="7"/>
      <c r="BB56" s="7"/>
      <c r="BC56" s="7"/>
      <c r="BD56" s="7"/>
      <c r="BE56" s="7"/>
      <c r="BF56" s="7"/>
      <c r="BG56" s="154">
        <v>1</v>
      </c>
      <c r="BH56" s="7"/>
      <c r="BI56" s="7"/>
      <c r="BJ56" s="7"/>
      <c r="BK56" s="7"/>
      <c r="BL56" s="7"/>
      <c r="BM56" s="7"/>
      <c r="BN56" s="7"/>
      <c r="BO56" s="6" t="s">
        <v>1238</v>
      </c>
      <c r="BP56" s="7"/>
      <c r="BQ56" s="7"/>
      <c r="BR56" s="7">
        <v>1</v>
      </c>
      <c r="BS56" s="7">
        <v>1</v>
      </c>
      <c r="BT56" s="7"/>
      <c r="BU56" s="7"/>
      <c r="BV56" s="7"/>
      <c r="BW56" s="7">
        <v>1</v>
      </c>
      <c r="BX56" s="7"/>
      <c r="BY56" s="148">
        <v>1</v>
      </c>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v>1</v>
      </c>
      <c r="DF56" s="7"/>
      <c r="DG56" s="7"/>
      <c r="DH56" s="7"/>
      <c r="DI56" s="7"/>
      <c r="DJ56" s="7"/>
      <c r="DK56" s="7"/>
      <c r="DL56" s="7"/>
      <c r="DM56" s="7"/>
      <c r="DN56" s="7"/>
      <c r="DO56" s="7"/>
      <c r="DP56" s="7"/>
      <c r="DQ56" s="7"/>
      <c r="DR56" s="7"/>
      <c r="DS56" s="7"/>
      <c r="DT56" s="7"/>
      <c r="DU56" s="7"/>
      <c r="DV56" s="7"/>
      <c r="DW56" s="7"/>
      <c r="DX56" s="7"/>
      <c r="DY56" s="7"/>
      <c r="DZ56" s="7"/>
      <c r="EA56" s="7"/>
      <c r="EB56" s="7">
        <v>1</v>
      </c>
      <c r="EC56" s="7"/>
      <c r="ED56" s="7"/>
      <c r="EE56" s="7">
        <v>1</v>
      </c>
      <c r="EF56" s="7"/>
      <c r="EG56" s="7"/>
      <c r="EH56" s="7"/>
      <c r="EI56" s="7"/>
      <c r="EJ56" s="7"/>
      <c r="EK56" s="7"/>
      <c r="EL56" s="7"/>
      <c r="EM56" s="7"/>
      <c r="EN56" s="7"/>
      <c r="EO56" s="7"/>
      <c r="EP56" s="7"/>
      <c r="EQ56" s="7"/>
      <c r="ER56" s="7"/>
      <c r="ES56" s="7"/>
      <c r="ET56" s="7"/>
      <c r="EU56" s="7"/>
      <c r="EV56" s="7"/>
      <c r="EW56" s="7"/>
      <c r="EX56" s="7"/>
      <c r="EY56" s="7"/>
      <c r="EZ56" s="7"/>
      <c r="FA56" s="7"/>
      <c r="FB56" s="7"/>
      <c r="FC56" s="7"/>
      <c r="FD56" s="7"/>
      <c r="FE56" s="7"/>
      <c r="FF56" s="7"/>
      <c r="FG56" s="7"/>
      <c r="FH56" s="7"/>
      <c r="FI56" s="7"/>
      <c r="FJ56" s="7"/>
      <c r="FK56" s="7"/>
      <c r="FL56" s="7"/>
      <c r="FM56" s="7"/>
      <c r="FN56" s="7"/>
      <c r="FO56" s="7"/>
      <c r="FP56" s="7"/>
      <c r="FQ56" s="7"/>
      <c r="FR56" s="7"/>
      <c r="FS56" s="7"/>
      <c r="FT56" s="7"/>
      <c r="FU56" s="7"/>
      <c r="FV56" s="7"/>
      <c r="FW56" s="7"/>
      <c r="FX56" s="7"/>
      <c r="FY56" s="7"/>
      <c r="FZ56" s="7"/>
      <c r="GA56" s="7"/>
      <c r="GB56" s="7"/>
      <c r="GC56" s="7"/>
      <c r="GD56" s="7"/>
      <c r="GE56" s="7">
        <v>1</v>
      </c>
      <c r="GF56" s="7"/>
      <c r="GG56" s="7"/>
      <c r="GH56" s="7"/>
      <c r="GI56" s="7"/>
      <c r="GJ56" s="7"/>
      <c r="GK56" s="7"/>
      <c r="GL56" s="7"/>
      <c r="GM56" s="7"/>
      <c r="GN56" s="7"/>
      <c r="GO56" s="7"/>
      <c r="GP56" s="7"/>
      <c r="GQ56" s="7"/>
      <c r="GR56" s="7"/>
      <c r="GS56" s="7"/>
      <c r="GT56" s="7"/>
      <c r="GU56" s="7"/>
      <c r="GV56" s="7"/>
      <c r="GW56" s="7"/>
      <c r="GX56" s="7"/>
      <c r="GY56" s="7"/>
      <c r="GZ56" s="7"/>
      <c r="HA56" s="7"/>
      <c r="HB56" s="7"/>
      <c r="HC56" s="7"/>
      <c r="HD56" s="7"/>
      <c r="HE56" s="7"/>
      <c r="HF56" s="7"/>
      <c r="HG56" s="7"/>
      <c r="HH56" s="7"/>
      <c r="HI56" s="7"/>
      <c r="HJ56" s="7"/>
      <c r="HK56" s="7"/>
      <c r="HL56" s="7"/>
      <c r="HM56" s="7"/>
      <c r="HN56" s="7"/>
      <c r="HO56" s="7" t="s">
        <v>1193</v>
      </c>
      <c r="HP56" s="7" t="s">
        <v>1239</v>
      </c>
      <c r="HQ56" s="7" t="s">
        <v>1240</v>
      </c>
      <c r="HR56" s="7" t="s">
        <v>1241</v>
      </c>
      <c r="HS56" s="7" t="s">
        <v>1242</v>
      </c>
      <c r="HT56" s="7"/>
      <c r="HU56" s="7" t="s">
        <v>1243</v>
      </c>
      <c r="HV56" s="7" t="s">
        <v>1244</v>
      </c>
      <c r="HW56" s="7" t="s">
        <v>1245</v>
      </c>
      <c r="HX56" s="7"/>
      <c r="HY56" s="7"/>
      <c r="HZ56" s="7"/>
      <c r="IA56" s="7"/>
      <c r="IB56" s="7"/>
      <c r="IC56" s="7"/>
      <c r="ID56" s="7"/>
      <c r="IE56" s="7"/>
      <c r="IF56" s="7"/>
      <c r="IG56" s="7"/>
      <c r="IH56" s="7"/>
      <c r="II56" s="34"/>
      <c r="IJ56" s="34"/>
      <c r="IK56" s="34"/>
      <c r="IL56" s="34"/>
      <c r="IM56" s="34"/>
      <c r="IN56" s="34"/>
      <c r="IO56" s="34"/>
      <c r="IP56" s="34"/>
      <c r="IQ56" s="34"/>
      <c r="IR56" s="34"/>
      <c r="IS56" s="34"/>
      <c r="IT56" s="34"/>
      <c r="IU56" s="34"/>
      <c r="IV56" s="34"/>
      <c r="IW56" s="34"/>
      <c r="IX56" s="34"/>
    </row>
    <row r="57" spans="1:258" ht="45" customHeight="1">
      <c r="A57" s="5">
        <f t="shared" si="0"/>
        <v>54</v>
      </c>
      <c r="B57" s="5"/>
      <c r="C57" s="24" t="s">
        <v>196</v>
      </c>
      <c r="D57" s="31">
        <v>54</v>
      </c>
      <c r="E57" s="7" t="s">
        <v>199</v>
      </c>
      <c r="F57" s="7" t="s">
        <v>198</v>
      </c>
      <c r="G57" s="6">
        <v>2015</v>
      </c>
      <c r="H57" s="7" t="s">
        <v>738</v>
      </c>
      <c r="I57" s="7"/>
      <c r="J57" s="7" t="s">
        <v>197</v>
      </c>
      <c r="K57" s="159"/>
      <c r="L57" s="159"/>
      <c r="M57" s="159"/>
      <c r="O57" s="154">
        <v>0</v>
      </c>
      <c r="Q57" s="7"/>
      <c r="R57" s="7"/>
      <c r="S57" s="7"/>
      <c r="T57" s="159">
        <v>1</v>
      </c>
      <c r="U57" s="7"/>
      <c r="V57" s="7"/>
      <c r="W57" s="7"/>
      <c r="X57" s="7"/>
      <c r="Y57" s="154">
        <v>0</v>
      </c>
      <c r="Z57" s="7">
        <v>0</v>
      </c>
      <c r="AB57" s="7"/>
      <c r="AC57" s="7"/>
      <c r="AD57" s="7"/>
      <c r="AE57" s="7"/>
      <c r="AF57" s="7"/>
      <c r="AG57" s="7"/>
      <c r="AH57" s="7"/>
      <c r="AI57" s="7"/>
      <c r="AK57" s="7"/>
      <c r="AL57" s="7"/>
      <c r="AM57" s="7"/>
      <c r="AN57" s="7"/>
      <c r="AO57" s="7"/>
      <c r="AP57" s="7"/>
      <c r="AQ57" s="7"/>
      <c r="AS57" s="7"/>
      <c r="AT57" s="7"/>
      <c r="AW57" s="7"/>
      <c r="AY57" s="159"/>
      <c r="AZ57" s="7"/>
      <c r="BA57" s="7"/>
      <c r="BB57" s="7"/>
      <c r="BC57" s="7"/>
      <c r="BD57" s="7"/>
      <c r="BE57" s="7"/>
      <c r="BF57" s="7"/>
      <c r="BG57" s="7"/>
      <c r="BH57" s="159"/>
      <c r="BI57" s="159"/>
      <c r="BJ57" s="7"/>
      <c r="BK57" s="7"/>
      <c r="BL57" s="159"/>
      <c r="BM57" s="7"/>
      <c r="BN57" s="7"/>
      <c r="BO57" s="6" t="s">
        <v>1246</v>
      </c>
      <c r="BP57" s="7"/>
      <c r="BQ57" s="7"/>
      <c r="BR57" s="7"/>
      <c r="BS57" s="7">
        <v>1</v>
      </c>
      <c r="BT57" s="7"/>
      <c r="BU57" s="7"/>
      <c r="BV57" s="7"/>
      <c r="BW57" s="159"/>
      <c r="BX57" s="159"/>
      <c r="BY57" s="159"/>
      <c r="BZ57" s="159"/>
      <c r="CA57" s="159"/>
      <c r="CB57" s="159"/>
      <c r="CC57" s="159">
        <v>1</v>
      </c>
      <c r="CD57" s="159"/>
      <c r="CE57" s="159"/>
      <c r="CF57" s="159"/>
      <c r="CG57" s="159"/>
      <c r="CH57" s="159"/>
      <c r="CI57" s="159"/>
      <c r="CJ57" s="159"/>
      <c r="CK57" s="159"/>
      <c r="CL57" s="159"/>
      <c r="CM57" s="159"/>
      <c r="CN57" s="159"/>
      <c r="CO57" s="159"/>
      <c r="CP57" s="159"/>
      <c r="CQ57" s="159"/>
      <c r="CR57" s="159"/>
      <c r="CS57" s="159"/>
      <c r="CT57" s="159"/>
      <c r="CU57" s="159"/>
      <c r="CV57" s="159"/>
      <c r="CW57" s="159"/>
      <c r="CX57" s="159"/>
      <c r="CY57" s="159"/>
      <c r="CZ57" s="159"/>
      <c r="DA57" s="159"/>
      <c r="DB57" s="159"/>
      <c r="DC57" s="159"/>
      <c r="DD57" s="159"/>
      <c r="DE57" s="159"/>
      <c r="DF57" s="7">
        <v>1</v>
      </c>
      <c r="DG57" s="159"/>
      <c r="DH57" s="159"/>
      <c r="DI57" s="159"/>
      <c r="DJ57" s="159"/>
      <c r="DK57" s="159"/>
      <c r="DL57" s="159"/>
      <c r="DM57" s="159"/>
      <c r="DN57" s="159"/>
      <c r="DO57" s="159"/>
      <c r="DP57" s="159"/>
      <c r="DQ57" s="159"/>
      <c r="DR57" s="159"/>
      <c r="DS57" s="159"/>
      <c r="DT57" s="159"/>
      <c r="DU57" s="159"/>
      <c r="DV57" s="159"/>
      <c r="DW57" s="159"/>
      <c r="DX57" s="159"/>
      <c r="DY57" s="159"/>
      <c r="DZ57" s="159"/>
      <c r="EA57" s="159"/>
      <c r="EB57" s="7">
        <v>1</v>
      </c>
      <c r="EC57" s="154">
        <v>0</v>
      </c>
      <c r="ED57" s="7"/>
      <c r="EE57" s="7">
        <v>1</v>
      </c>
      <c r="EF57" s="7"/>
      <c r="EG57" s="7"/>
      <c r="EH57" s="7"/>
      <c r="EI57" s="7"/>
      <c r="EJ57" s="7"/>
      <c r="EK57" s="7"/>
      <c r="EL57" s="7"/>
      <c r="EM57" s="7"/>
      <c r="EN57" s="7"/>
      <c r="EO57" s="7"/>
      <c r="EP57" s="7"/>
      <c r="EQ57" s="7"/>
      <c r="ER57" s="7"/>
      <c r="ES57" s="7"/>
      <c r="ET57" s="7"/>
      <c r="EU57" s="7"/>
      <c r="EV57" s="7"/>
      <c r="EW57" s="7"/>
      <c r="EX57" s="7"/>
      <c r="EY57" s="7"/>
      <c r="EZ57" s="7"/>
      <c r="FA57" s="7"/>
      <c r="FB57" s="7"/>
      <c r="FC57" s="7"/>
      <c r="FD57" s="7"/>
      <c r="FE57" s="7"/>
      <c r="FF57" s="7"/>
      <c r="FG57" s="7"/>
      <c r="FH57" s="7"/>
      <c r="FI57" s="7"/>
      <c r="FJ57" s="7"/>
      <c r="FK57" s="7"/>
      <c r="FL57" s="7"/>
      <c r="FM57" s="7"/>
      <c r="FN57" s="7"/>
      <c r="FO57" s="7"/>
      <c r="FP57" s="7"/>
      <c r="FQ57" s="7"/>
      <c r="FR57" s="7"/>
      <c r="FS57" s="7"/>
      <c r="FT57" s="7"/>
      <c r="FU57" s="7"/>
      <c r="FV57" s="7"/>
      <c r="FW57" s="7"/>
      <c r="FX57" s="7"/>
      <c r="FY57" s="7"/>
      <c r="FZ57" s="7"/>
      <c r="GA57" s="7"/>
      <c r="GB57" s="7"/>
      <c r="GC57" s="7"/>
      <c r="GD57" s="7"/>
      <c r="GE57" s="7"/>
      <c r="GF57" s="7"/>
      <c r="GG57" s="7"/>
      <c r="GH57" s="7"/>
      <c r="GI57" s="7">
        <v>1</v>
      </c>
      <c r="GJ57" s="7"/>
      <c r="GK57" s="7"/>
      <c r="GL57" s="7"/>
      <c r="GM57" s="7"/>
      <c r="GN57" s="7"/>
      <c r="GO57" s="7"/>
      <c r="GP57" s="7"/>
      <c r="GQ57" s="7"/>
      <c r="GR57" s="7"/>
      <c r="GS57" s="7"/>
      <c r="GT57" s="7"/>
      <c r="GU57" s="7"/>
      <c r="GV57" s="7"/>
      <c r="GW57" s="7"/>
      <c r="GX57" s="7"/>
      <c r="GY57" s="7"/>
      <c r="GZ57" s="7"/>
      <c r="HA57" s="7"/>
      <c r="HB57" s="7"/>
      <c r="HC57" s="7"/>
      <c r="HD57" s="7"/>
      <c r="HE57" s="7"/>
      <c r="HF57" s="7"/>
      <c r="HG57" s="7"/>
      <c r="HH57" s="7"/>
      <c r="HI57" s="7"/>
      <c r="HJ57" s="7"/>
      <c r="HK57" s="7"/>
      <c r="HL57" s="7"/>
      <c r="HM57" s="7"/>
      <c r="HN57" s="7"/>
      <c r="HO57" s="7" t="s">
        <v>1247</v>
      </c>
      <c r="HP57" s="7" t="s">
        <v>1248</v>
      </c>
      <c r="HQ57" s="7" t="s">
        <v>1249</v>
      </c>
      <c r="HR57" s="7" t="s">
        <v>1250</v>
      </c>
      <c r="HS57" s="7" t="s">
        <v>1251</v>
      </c>
      <c r="HT57" s="7"/>
      <c r="HU57" s="7" t="s">
        <v>1252</v>
      </c>
      <c r="HV57" s="7" t="s">
        <v>1253</v>
      </c>
      <c r="HW57" s="7" t="s">
        <v>1254</v>
      </c>
      <c r="HX57" s="7"/>
      <c r="HY57" s="7"/>
      <c r="HZ57" s="7"/>
      <c r="IA57" s="7"/>
      <c r="IB57" s="7"/>
      <c r="IC57" s="7"/>
      <c r="ID57" s="7"/>
      <c r="IE57" s="7"/>
      <c r="IF57" s="7"/>
      <c r="IG57" s="7"/>
      <c r="IH57" s="7"/>
      <c r="II57" s="34"/>
      <c r="IJ57" s="34"/>
      <c r="IK57" s="34"/>
      <c r="IL57" s="34"/>
      <c r="IM57" s="34"/>
      <c r="IN57" s="34"/>
      <c r="IO57" s="34"/>
      <c r="IP57" s="34"/>
      <c r="IQ57" s="34"/>
      <c r="IR57" s="34"/>
      <c r="IS57" s="34"/>
      <c r="IT57" s="34"/>
      <c r="IU57" s="34"/>
      <c r="IV57" s="34"/>
      <c r="IW57" s="34"/>
      <c r="IX57" s="34"/>
    </row>
    <row r="58" spans="1:258" ht="45" customHeight="1">
      <c r="A58" s="5">
        <f t="shared" si="0"/>
        <v>55</v>
      </c>
      <c r="B58" s="5"/>
      <c r="C58" s="24" t="s">
        <v>192</v>
      </c>
      <c r="D58" s="31">
        <v>55</v>
      </c>
      <c r="E58" s="7" t="s">
        <v>202</v>
      </c>
      <c r="F58" s="7" t="s">
        <v>201</v>
      </c>
      <c r="G58" s="6">
        <v>2021</v>
      </c>
      <c r="H58" s="7" t="s">
        <v>738</v>
      </c>
      <c r="I58" s="7"/>
      <c r="J58" s="7" t="s">
        <v>200</v>
      </c>
      <c r="K58" s="7">
        <v>1</v>
      </c>
      <c r="L58" s="154">
        <v>1</v>
      </c>
      <c r="M58" s="154">
        <v>1</v>
      </c>
      <c r="O58" s="7">
        <v>1</v>
      </c>
      <c r="Q58" s="7"/>
      <c r="R58" s="7">
        <v>1</v>
      </c>
      <c r="S58" s="7">
        <v>1</v>
      </c>
      <c r="T58" s="7"/>
      <c r="U58" s="7"/>
      <c r="V58" s="7"/>
      <c r="W58" s="7"/>
      <c r="X58" s="7"/>
      <c r="Y58" s="154">
        <v>0</v>
      </c>
      <c r="Z58" s="154">
        <v>0</v>
      </c>
      <c r="AB58" s="7"/>
      <c r="AC58" s="7"/>
      <c r="AD58" s="154">
        <v>1</v>
      </c>
      <c r="AE58" s="154"/>
      <c r="AF58" s="154"/>
      <c r="AG58" s="7"/>
      <c r="AH58" s="154">
        <v>0</v>
      </c>
      <c r="AI58" s="7"/>
      <c r="AK58" s="7"/>
      <c r="AL58" s="7"/>
      <c r="AM58" s="7"/>
      <c r="AN58" s="7"/>
      <c r="AO58" s="7"/>
      <c r="AP58" s="7"/>
      <c r="AQ58" s="7"/>
      <c r="AS58" s="7"/>
      <c r="AT58" s="7"/>
      <c r="AW58" s="7"/>
      <c r="AY58" s="7"/>
      <c r="AZ58" s="7"/>
      <c r="BA58" s="7"/>
      <c r="BB58" s="7"/>
      <c r="BC58" s="7"/>
      <c r="BD58" s="154"/>
      <c r="BE58" s="7"/>
      <c r="BF58" s="7"/>
      <c r="BG58" s="7"/>
      <c r="BH58" s="7"/>
      <c r="BI58" s="7"/>
      <c r="BJ58" s="7"/>
      <c r="BK58" s="7"/>
      <c r="BL58" s="7"/>
      <c r="BM58" s="7"/>
      <c r="BN58" s="7"/>
      <c r="BO58" s="6" t="s">
        <v>1255</v>
      </c>
      <c r="BP58" s="7"/>
      <c r="BQ58" s="7"/>
      <c r="BR58" s="7"/>
      <c r="BS58" s="7">
        <v>1</v>
      </c>
      <c r="BT58" s="7"/>
      <c r="BU58" s="7"/>
      <c r="BV58" s="7"/>
      <c r="BW58" s="7"/>
      <c r="BX58" s="7"/>
      <c r="BY58" s="7"/>
      <c r="BZ58" s="7"/>
      <c r="CA58" s="7"/>
      <c r="CB58" s="7">
        <v>1</v>
      </c>
      <c r="CC58" s="7"/>
      <c r="CD58" s="7"/>
      <c r="CE58" s="154">
        <v>0</v>
      </c>
      <c r="CF58" s="154"/>
      <c r="CG58" s="154"/>
      <c r="CH58" s="7"/>
      <c r="CI58" s="7"/>
      <c r="CJ58" s="7"/>
      <c r="CK58" s="7"/>
      <c r="CL58" s="7"/>
      <c r="CM58" s="7"/>
      <c r="CN58" s="7"/>
      <c r="CO58" s="7"/>
      <c r="CP58" s="7"/>
      <c r="CQ58" s="7"/>
      <c r="CR58" s="7"/>
      <c r="CS58" s="7"/>
      <c r="CT58" s="7"/>
      <c r="CU58" s="7"/>
      <c r="CV58" s="7"/>
      <c r="CW58" s="7"/>
      <c r="CX58" s="7"/>
      <c r="CY58" s="7"/>
      <c r="CZ58" s="7"/>
      <c r="DA58" s="7"/>
      <c r="DB58" s="7"/>
      <c r="DC58" s="7"/>
      <c r="DD58" s="7"/>
      <c r="DE58" s="7">
        <v>1</v>
      </c>
      <c r="DF58" s="7"/>
      <c r="DG58" s="7"/>
      <c r="DH58" s="7"/>
      <c r="DI58" s="7"/>
      <c r="DJ58" s="7"/>
      <c r="DK58" s="7"/>
      <c r="DL58" s="7"/>
      <c r="DM58" s="7"/>
      <c r="DN58" s="7"/>
      <c r="DO58" s="7"/>
      <c r="DP58" s="7"/>
      <c r="DQ58" s="7"/>
      <c r="DR58" s="7"/>
      <c r="DS58" s="7"/>
      <c r="DT58" s="7"/>
      <c r="DU58" s="7"/>
      <c r="DV58" s="7"/>
      <c r="DW58" s="7"/>
      <c r="DX58" s="7"/>
      <c r="DY58" s="7"/>
      <c r="DZ58" s="7"/>
      <c r="EA58" s="7"/>
      <c r="EB58" s="7">
        <v>1</v>
      </c>
      <c r="EC58" s="7"/>
      <c r="ED58" s="7"/>
      <c r="EE58" s="7">
        <v>1</v>
      </c>
      <c r="EF58" s="7"/>
      <c r="EG58" s="7"/>
      <c r="EH58" s="7"/>
      <c r="EI58" s="7"/>
      <c r="EJ58" s="7"/>
      <c r="EK58" s="7"/>
      <c r="EL58" s="7"/>
      <c r="EM58" s="7"/>
      <c r="EN58" s="7"/>
      <c r="EO58" s="7"/>
      <c r="EP58" s="7"/>
      <c r="EQ58" s="7"/>
      <c r="ER58" s="7"/>
      <c r="ES58" s="7"/>
      <c r="ET58" s="7"/>
      <c r="EU58" s="7"/>
      <c r="EV58" s="7"/>
      <c r="EW58" s="7"/>
      <c r="EX58" s="7"/>
      <c r="EY58" s="7"/>
      <c r="EZ58" s="7"/>
      <c r="FA58" s="7"/>
      <c r="FB58" s="7"/>
      <c r="FC58" s="7"/>
      <c r="FD58" s="7"/>
      <c r="FE58" s="7"/>
      <c r="FF58" s="7"/>
      <c r="FG58" s="7"/>
      <c r="FH58" s="7"/>
      <c r="FI58" s="7"/>
      <c r="FJ58" s="7"/>
      <c r="FK58" s="7"/>
      <c r="FL58" s="7"/>
      <c r="FM58" s="7"/>
      <c r="FN58" s="7"/>
      <c r="FO58" s="7"/>
      <c r="FP58" s="7"/>
      <c r="FQ58" s="7"/>
      <c r="FR58" s="7"/>
      <c r="FS58" s="7"/>
      <c r="FT58" s="7"/>
      <c r="FU58" s="7">
        <v>1</v>
      </c>
      <c r="FV58" s="7"/>
      <c r="FW58" s="7"/>
      <c r="FX58" s="7"/>
      <c r="FY58" s="7"/>
      <c r="FZ58" s="7"/>
      <c r="GA58" s="7"/>
      <c r="GB58" s="7"/>
      <c r="GC58" s="7"/>
      <c r="GD58" s="7"/>
      <c r="GE58" s="7"/>
      <c r="GF58" s="7"/>
      <c r="GG58" s="7"/>
      <c r="GH58" s="7"/>
      <c r="GI58" s="7"/>
      <c r="GJ58" s="7"/>
      <c r="GK58" s="7"/>
      <c r="GL58" s="7"/>
      <c r="GM58" s="7"/>
      <c r="GN58" s="7"/>
      <c r="GO58" s="7"/>
      <c r="GP58" s="7"/>
      <c r="GQ58" s="7"/>
      <c r="GR58" s="7"/>
      <c r="GS58" s="7"/>
      <c r="GT58" s="7"/>
      <c r="GU58" s="7"/>
      <c r="GV58" s="7"/>
      <c r="GW58" s="7"/>
      <c r="GX58" s="7"/>
      <c r="GY58" s="7"/>
      <c r="GZ58" s="7"/>
      <c r="HA58" s="7"/>
      <c r="HB58" s="7"/>
      <c r="HC58" s="7"/>
      <c r="HD58" s="7"/>
      <c r="HE58" s="7"/>
      <c r="HF58" s="7"/>
      <c r="HG58" s="7"/>
      <c r="HH58" s="7"/>
      <c r="HI58" s="7"/>
      <c r="HJ58" s="7"/>
      <c r="HK58" s="7"/>
      <c r="HL58" s="7"/>
      <c r="HM58" s="7"/>
      <c r="HN58" s="7"/>
      <c r="HO58" s="7" t="s">
        <v>1217</v>
      </c>
      <c r="HP58" s="7" t="s">
        <v>1256</v>
      </c>
      <c r="HQ58" s="7" t="s">
        <v>1257</v>
      </c>
      <c r="HR58" s="7" t="s">
        <v>1258</v>
      </c>
      <c r="HS58" s="7" t="s">
        <v>1259</v>
      </c>
      <c r="HT58" s="7"/>
      <c r="HU58" s="7" t="s">
        <v>1260</v>
      </c>
      <c r="HV58" s="7" t="s">
        <v>1261</v>
      </c>
      <c r="HW58" s="7"/>
      <c r="HX58" s="7"/>
      <c r="HY58" s="7"/>
      <c r="HZ58" s="7"/>
      <c r="IA58" s="7"/>
      <c r="IB58" s="7"/>
      <c r="IC58" s="7"/>
      <c r="ID58" s="7"/>
      <c r="IE58" s="7"/>
      <c r="IF58" s="7"/>
      <c r="IG58" s="7"/>
      <c r="IH58" s="7"/>
      <c r="II58" s="34"/>
      <c r="IJ58" s="34"/>
      <c r="IK58" s="34"/>
      <c r="IL58" s="34"/>
      <c r="IM58" s="34"/>
      <c r="IN58" s="34"/>
      <c r="IO58" s="34"/>
      <c r="IP58" s="34"/>
      <c r="IQ58" s="34"/>
      <c r="IR58" s="34"/>
      <c r="IS58" s="34"/>
      <c r="IT58" s="34"/>
      <c r="IU58" s="34"/>
      <c r="IV58" s="34"/>
      <c r="IW58" s="34"/>
      <c r="IX58" s="34"/>
    </row>
    <row r="59" spans="1:258" ht="78" customHeight="1">
      <c r="A59" s="5">
        <f t="shared" si="0"/>
        <v>56</v>
      </c>
      <c r="B59" s="5"/>
      <c r="C59" s="24" t="s">
        <v>35</v>
      </c>
      <c r="D59" s="31">
        <v>56</v>
      </c>
      <c r="E59" s="7" t="s">
        <v>205</v>
      </c>
      <c r="F59" s="7" t="s">
        <v>204</v>
      </c>
      <c r="G59" s="6">
        <v>2009</v>
      </c>
      <c r="H59" s="7" t="s">
        <v>738</v>
      </c>
      <c r="I59" s="7"/>
      <c r="J59" s="7" t="s">
        <v>203</v>
      </c>
      <c r="K59" s="154">
        <v>0</v>
      </c>
      <c r="L59" s="7">
        <v>1</v>
      </c>
      <c r="M59" s="7">
        <v>0</v>
      </c>
      <c r="O59" s="154">
        <v>0</v>
      </c>
      <c r="Q59" s="7"/>
      <c r="R59" s="7"/>
      <c r="S59" s="7"/>
      <c r="T59" s="7"/>
      <c r="U59" s="7"/>
      <c r="V59" s="7"/>
      <c r="W59" s="7"/>
      <c r="X59" s="7"/>
      <c r="Y59" s="7"/>
      <c r="Z59" s="7"/>
      <c r="AB59" s="7"/>
      <c r="AC59" s="7"/>
      <c r="AD59" s="7">
        <v>1</v>
      </c>
      <c r="AE59" s="7"/>
      <c r="AF59" s="7"/>
      <c r="AG59" s="7"/>
      <c r="AH59" s="154">
        <v>0</v>
      </c>
      <c r="AI59" s="7"/>
      <c r="AK59" s="7"/>
      <c r="AL59" s="7"/>
      <c r="AM59" s="7"/>
      <c r="AN59" s="7"/>
      <c r="AO59" s="7"/>
      <c r="AP59" s="7"/>
      <c r="AQ59" s="7"/>
      <c r="AS59" s="7"/>
      <c r="AT59" s="7"/>
      <c r="AW59" s="7"/>
      <c r="AY59" s="7"/>
      <c r="AZ59" s="7"/>
      <c r="BA59" s="7"/>
      <c r="BB59" s="7"/>
      <c r="BC59" s="7"/>
      <c r="BD59" s="154"/>
      <c r="BE59" s="7"/>
      <c r="BF59" s="7"/>
      <c r="BG59" s="7"/>
      <c r="BH59" s="7"/>
      <c r="BI59" s="7"/>
      <c r="BJ59" s="7"/>
      <c r="BK59" s="7"/>
      <c r="BL59" s="7"/>
      <c r="BM59" s="7"/>
      <c r="BN59" s="7"/>
      <c r="BO59" s="6" t="s">
        <v>1262</v>
      </c>
      <c r="BP59" s="7"/>
      <c r="BQ59" s="7"/>
      <c r="BR59" s="7"/>
      <c r="BS59" s="7">
        <v>1</v>
      </c>
      <c r="BT59" s="7"/>
      <c r="BU59" s="7"/>
      <c r="BV59" s="7"/>
      <c r="BW59" s="7"/>
      <c r="BX59" s="7"/>
      <c r="BY59" s="7"/>
      <c r="BZ59" s="7"/>
      <c r="CA59" s="7"/>
      <c r="CB59" s="7"/>
      <c r="CC59" s="7"/>
      <c r="CD59" s="7"/>
      <c r="CE59" s="154">
        <v>1</v>
      </c>
      <c r="CF59" s="154"/>
      <c r="CG59" s="154"/>
      <c r="CH59" s="7"/>
      <c r="CI59" s="7"/>
      <c r="CJ59" s="154">
        <v>0</v>
      </c>
      <c r="CK59" s="7"/>
      <c r="CL59" s="7"/>
      <c r="CM59" s="7"/>
      <c r="CN59" s="7">
        <v>1</v>
      </c>
      <c r="CO59" s="7"/>
      <c r="CP59" s="7"/>
      <c r="CQ59" s="7"/>
      <c r="CR59" s="7"/>
      <c r="CS59" s="7"/>
      <c r="CT59" s="7"/>
      <c r="CU59" s="7"/>
      <c r="CV59" s="7"/>
      <c r="CW59" s="7"/>
      <c r="CX59" s="7"/>
      <c r="CY59" s="7"/>
      <c r="CZ59" s="7"/>
      <c r="DA59" s="7"/>
      <c r="DB59" s="7"/>
      <c r="DC59" s="7"/>
      <c r="DD59" s="7"/>
      <c r="DE59" s="7"/>
      <c r="DF59" s="7"/>
      <c r="DG59" s="7"/>
      <c r="DH59" s="7"/>
      <c r="DI59" s="7"/>
      <c r="DJ59" s="7"/>
      <c r="DK59" s="7"/>
      <c r="DL59" s="7"/>
      <c r="DM59" s="7"/>
      <c r="DN59" s="7"/>
      <c r="DO59" s="7"/>
      <c r="DP59" s="7"/>
      <c r="DQ59" s="7"/>
      <c r="DR59" s="7"/>
      <c r="DS59" s="7"/>
      <c r="DT59" s="7"/>
      <c r="DU59" s="7"/>
      <c r="DV59" s="7"/>
      <c r="DW59" s="7"/>
      <c r="DX59" s="7"/>
      <c r="DY59" s="7"/>
      <c r="DZ59" s="7"/>
      <c r="EA59" s="7"/>
      <c r="EB59" s="7">
        <v>1</v>
      </c>
      <c r="EC59" s="7"/>
      <c r="ED59" s="7"/>
      <c r="EE59" s="7">
        <v>1</v>
      </c>
      <c r="EF59" s="7"/>
      <c r="EG59" s="7"/>
      <c r="EH59" s="7"/>
      <c r="EI59" s="7"/>
      <c r="EJ59" s="7"/>
      <c r="EK59" s="7"/>
      <c r="EL59" s="7"/>
      <c r="EM59" s="7"/>
      <c r="EN59" s="7"/>
      <c r="EO59" s="7"/>
      <c r="EP59" s="7"/>
      <c r="EQ59" s="7"/>
      <c r="ER59" s="7"/>
      <c r="ES59" s="7"/>
      <c r="ET59" s="7"/>
      <c r="EU59" s="7"/>
      <c r="EV59" s="7"/>
      <c r="EW59" s="7"/>
      <c r="EX59" s="7"/>
      <c r="EY59" s="7"/>
      <c r="EZ59" s="7"/>
      <c r="FA59" s="7"/>
      <c r="FB59" s="7"/>
      <c r="FC59" s="7"/>
      <c r="FD59" s="7"/>
      <c r="FE59" s="7"/>
      <c r="FF59" s="7"/>
      <c r="FG59" s="7"/>
      <c r="FH59" s="7"/>
      <c r="FI59" s="7"/>
      <c r="FJ59" s="7"/>
      <c r="FK59" s="7"/>
      <c r="FL59" s="7"/>
      <c r="FM59" s="7"/>
      <c r="FN59" s="7"/>
      <c r="FO59" s="7"/>
      <c r="FP59" s="7"/>
      <c r="FQ59" s="7"/>
      <c r="FR59" s="7"/>
      <c r="FS59" s="7"/>
      <c r="FT59" s="7"/>
      <c r="FU59" s="7"/>
      <c r="FV59" s="7">
        <v>1</v>
      </c>
      <c r="FW59" s="7"/>
      <c r="FX59" s="7"/>
      <c r="FY59" s="7"/>
      <c r="FZ59" s="7"/>
      <c r="GA59" s="7"/>
      <c r="GB59" s="7"/>
      <c r="GC59" s="7"/>
      <c r="GD59" s="7"/>
      <c r="GE59" s="7"/>
      <c r="GF59" s="7">
        <v>1</v>
      </c>
      <c r="GG59" s="7">
        <v>1</v>
      </c>
      <c r="GH59" s="7"/>
      <c r="GI59" s="7"/>
      <c r="GJ59" s="7"/>
      <c r="GK59" s="7"/>
      <c r="GL59" s="7"/>
      <c r="GM59" s="7"/>
      <c r="GN59" s="7"/>
      <c r="GO59" s="7"/>
      <c r="GP59" s="7"/>
      <c r="GQ59" s="7"/>
      <c r="GR59" s="7"/>
      <c r="GS59" s="7"/>
      <c r="GT59" s="7"/>
      <c r="GU59" s="7"/>
      <c r="GV59" s="7"/>
      <c r="GW59" s="7"/>
      <c r="GX59" s="7"/>
      <c r="GY59" s="7"/>
      <c r="GZ59" s="7"/>
      <c r="HA59" s="7"/>
      <c r="HB59" s="7"/>
      <c r="HC59" s="7"/>
      <c r="HD59" s="7"/>
      <c r="HE59" s="7"/>
      <c r="HF59" s="7"/>
      <c r="HG59" s="7"/>
      <c r="HH59" s="7"/>
      <c r="HI59" s="7"/>
      <c r="HJ59" s="7"/>
      <c r="HK59" s="7"/>
      <c r="HL59" s="7"/>
      <c r="HM59" s="7"/>
      <c r="HN59" s="7"/>
      <c r="HO59" s="7" t="s">
        <v>1193</v>
      </c>
      <c r="HP59" s="7" t="s">
        <v>1263</v>
      </c>
      <c r="HQ59" s="7" t="s">
        <v>909</v>
      </c>
      <c r="HR59" s="7"/>
      <c r="HS59" s="7" t="s">
        <v>1264</v>
      </c>
      <c r="HT59" s="7" t="s">
        <v>1265</v>
      </c>
      <c r="HU59" s="7" t="s">
        <v>1266</v>
      </c>
      <c r="HV59" s="7" t="s">
        <v>1267</v>
      </c>
      <c r="HW59" s="7" t="s">
        <v>1268</v>
      </c>
      <c r="HX59" s="7"/>
      <c r="HY59" s="7"/>
      <c r="HZ59" s="7"/>
      <c r="IA59" s="7"/>
      <c r="IB59" s="7"/>
      <c r="IC59" s="7"/>
      <c r="ID59" s="7"/>
      <c r="IE59" s="7"/>
      <c r="IF59" s="7"/>
      <c r="IG59" s="7"/>
      <c r="IH59" s="7"/>
      <c r="II59" s="34"/>
      <c r="IJ59" s="34"/>
      <c r="IK59" s="34"/>
      <c r="IL59" s="34"/>
      <c r="IM59" s="34"/>
      <c r="IN59" s="34"/>
      <c r="IO59" s="34"/>
      <c r="IP59" s="34"/>
      <c r="IQ59" s="34"/>
      <c r="IR59" s="34"/>
      <c r="IS59" s="34"/>
      <c r="IT59" s="34"/>
      <c r="IU59" s="34"/>
      <c r="IV59" s="34"/>
      <c r="IW59" s="34"/>
      <c r="IX59" s="34"/>
    </row>
    <row r="60" spans="1:258" ht="45" customHeight="1">
      <c r="A60" s="5">
        <f t="shared" si="0"/>
        <v>57</v>
      </c>
      <c r="B60" s="5"/>
      <c r="C60" s="24" t="s">
        <v>35</v>
      </c>
      <c r="D60" s="31">
        <v>57</v>
      </c>
      <c r="E60" s="7" t="s">
        <v>208</v>
      </c>
      <c r="F60" s="7" t="s">
        <v>207</v>
      </c>
      <c r="G60" s="6">
        <v>2017</v>
      </c>
      <c r="H60" s="7" t="s">
        <v>738</v>
      </c>
      <c r="I60" s="7"/>
      <c r="J60" s="7" t="s">
        <v>206</v>
      </c>
      <c r="K60" s="7"/>
      <c r="L60" s="7"/>
      <c r="M60" s="7"/>
      <c r="O60" s="7"/>
      <c r="Q60" s="7"/>
      <c r="R60" s="7"/>
      <c r="S60" s="7"/>
      <c r="T60" s="7">
        <v>1</v>
      </c>
      <c r="U60" s="7"/>
      <c r="V60" s="7"/>
      <c r="W60" s="7"/>
      <c r="X60" s="7"/>
      <c r="Y60" s="7"/>
      <c r="Z60" s="7"/>
      <c r="AB60" s="7"/>
      <c r="AC60" s="7"/>
      <c r="AD60" s="7"/>
      <c r="AE60" s="7"/>
      <c r="AF60" s="7"/>
      <c r="AG60" s="7"/>
      <c r="AH60" s="7"/>
      <c r="AI60" s="7"/>
      <c r="AK60" s="7"/>
      <c r="AL60" s="7"/>
      <c r="AM60" s="7"/>
      <c r="AN60" s="7"/>
      <c r="AO60" s="7"/>
      <c r="AP60" s="7"/>
      <c r="AQ60" s="7"/>
      <c r="AS60" s="7"/>
      <c r="AT60" s="7"/>
      <c r="AW60" s="7"/>
      <c r="AY60" s="7"/>
      <c r="AZ60" s="7"/>
      <c r="BA60" s="7"/>
      <c r="BB60" s="7"/>
      <c r="BC60" s="7"/>
      <c r="BD60" s="7"/>
      <c r="BE60" s="7"/>
      <c r="BF60" s="7"/>
      <c r="BG60" s="7"/>
      <c r="BH60" s="7"/>
      <c r="BI60" s="7"/>
      <c r="BJ60" s="7"/>
      <c r="BK60" s="7"/>
      <c r="BL60" s="7"/>
      <c r="BM60" s="7"/>
      <c r="BN60" s="7"/>
      <c r="BO60" s="6" t="s">
        <v>1269</v>
      </c>
      <c r="BP60" s="7"/>
      <c r="BQ60" s="7">
        <v>1</v>
      </c>
      <c r="BR60" s="7"/>
      <c r="BS60" s="7"/>
      <c r="BT60" s="7"/>
      <c r="BU60" s="7"/>
      <c r="BV60" s="7"/>
      <c r="BW60" s="7"/>
      <c r="BX60" s="7"/>
      <c r="BY60" s="7">
        <v>0</v>
      </c>
      <c r="BZ60" s="7">
        <v>1</v>
      </c>
      <c r="CA60" s="7"/>
      <c r="CB60" s="7"/>
      <c r="CC60" s="7"/>
      <c r="CD60" s="7"/>
      <c r="CE60" s="7"/>
      <c r="CF60" s="7"/>
      <c r="CG60" s="7"/>
      <c r="CH60" s="7"/>
      <c r="CI60" s="7"/>
      <c r="CJ60" s="7"/>
      <c r="CK60" s="7"/>
      <c r="CL60" s="7"/>
      <c r="CM60" s="7"/>
      <c r="CN60" s="7"/>
      <c r="CO60" s="7"/>
      <c r="CP60" s="7"/>
      <c r="CQ60" s="7"/>
      <c r="CR60" s="7"/>
      <c r="CS60" s="7"/>
      <c r="CT60" s="7"/>
      <c r="CU60" s="7"/>
      <c r="CV60" s="7"/>
      <c r="CW60" s="7"/>
      <c r="CX60" s="7"/>
      <c r="CY60" s="7"/>
      <c r="CZ60" s="7"/>
      <c r="DA60" s="7"/>
      <c r="DB60" s="7"/>
      <c r="DC60" s="7"/>
      <c r="DD60" s="7"/>
      <c r="DE60" s="7"/>
      <c r="DF60" s="7">
        <v>1</v>
      </c>
      <c r="DG60" s="7"/>
      <c r="DH60" s="7"/>
      <c r="DI60" s="7"/>
      <c r="DJ60" s="7"/>
      <c r="DK60" s="7"/>
      <c r="DL60" s="7"/>
      <c r="DM60" s="7"/>
      <c r="DN60" s="7"/>
      <c r="DO60" s="7"/>
      <c r="DP60" s="7"/>
      <c r="DQ60" s="7"/>
      <c r="DR60" s="7"/>
      <c r="DS60" s="7"/>
      <c r="DT60" s="7"/>
      <c r="DU60" s="7"/>
      <c r="DV60" s="7"/>
      <c r="DW60" s="7"/>
      <c r="DX60" s="7"/>
      <c r="DY60" s="7"/>
      <c r="DZ60" s="7"/>
      <c r="EA60" s="7"/>
      <c r="EB60" s="7">
        <v>1</v>
      </c>
      <c r="EC60" s="154">
        <v>0</v>
      </c>
      <c r="ED60" s="7"/>
      <c r="EE60" s="7">
        <v>1</v>
      </c>
      <c r="EF60" s="7"/>
      <c r="EG60" s="7"/>
      <c r="EH60" s="7"/>
      <c r="EI60" s="7"/>
      <c r="EJ60" s="7"/>
      <c r="EK60" s="7"/>
      <c r="EL60" s="7"/>
      <c r="EM60" s="7"/>
      <c r="EN60" s="7"/>
      <c r="EO60" s="7"/>
      <c r="EP60" s="7"/>
      <c r="EQ60" s="7"/>
      <c r="ER60" s="7"/>
      <c r="ES60" s="7"/>
      <c r="ET60" s="7"/>
      <c r="EU60" s="7"/>
      <c r="EV60" s="7"/>
      <c r="EW60" s="7"/>
      <c r="EX60" s="7"/>
      <c r="EY60" s="7"/>
      <c r="EZ60" s="7"/>
      <c r="FA60" s="7"/>
      <c r="FB60" s="7"/>
      <c r="FC60" s="7"/>
      <c r="FD60" s="7"/>
      <c r="FE60" s="7"/>
      <c r="FF60" s="7"/>
      <c r="FG60" s="7"/>
      <c r="FH60" s="7"/>
      <c r="FI60" s="7"/>
      <c r="FJ60" s="7"/>
      <c r="FK60" s="7"/>
      <c r="FL60" s="7"/>
      <c r="FM60" s="7"/>
      <c r="FN60" s="7"/>
      <c r="FO60" s="7"/>
      <c r="FP60" s="7"/>
      <c r="FQ60" s="7"/>
      <c r="FR60" s="7"/>
      <c r="FS60" s="7"/>
      <c r="FT60" s="7">
        <v>1</v>
      </c>
      <c r="FU60" s="7"/>
      <c r="FV60" s="7"/>
      <c r="FW60" s="7"/>
      <c r="FX60" s="7"/>
      <c r="FY60" s="7"/>
      <c r="FZ60" s="7"/>
      <c r="GA60" s="7"/>
      <c r="GB60" s="7"/>
      <c r="GC60" s="7"/>
      <c r="GD60" s="7"/>
      <c r="GE60" s="7"/>
      <c r="GF60" s="7"/>
      <c r="GG60" s="7"/>
      <c r="GH60" s="7"/>
      <c r="GI60" s="7"/>
      <c r="GJ60" s="7"/>
      <c r="GK60" s="7"/>
      <c r="GL60" s="7"/>
      <c r="GM60" s="7"/>
      <c r="GN60" s="7"/>
      <c r="GO60" s="7"/>
      <c r="GP60" s="7"/>
      <c r="GQ60" s="7"/>
      <c r="GR60" s="7"/>
      <c r="GS60" s="7"/>
      <c r="GT60" s="7"/>
      <c r="GU60" s="7"/>
      <c r="GV60" s="7"/>
      <c r="GW60" s="7"/>
      <c r="GX60" s="7"/>
      <c r="GY60" s="7"/>
      <c r="GZ60" s="7"/>
      <c r="HA60" s="7"/>
      <c r="HB60" s="7"/>
      <c r="HC60" s="7"/>
      <c r="HD60" s="7"/>
      <c r="HE60" s="7"/>
      <c r="HF60" s="7"/>
      <c r="HG60" s="7"/>
      <c r="HH60" s="7"/>
      <c r="HI60" s="7"/>
      <c r="HJ60" s="7"/>
      <c r="HK60" s="7"/>
      <c r="HL60" s="7"/>
      <c r="HM60" s="7"/>
      <c r="HN60" s="7"/>
      <c r="HO60" s="7" t="s">
        <v>1247</v>
      </c>
      <c r="HP60" s="7" t="s">
        <v>1270</v>
      </c>
      <c r="HQ60" s="7" t="s">
        <v>584</v>
      </c>
      <c r="HR60" s="7"/>
      <c r="HS60" s="7" t="s">
        <v>1271</v>
      </c>
      <c r="HT60" s="7"/>
      <c r="HU60" s="7" t="s">
        <v>1272</v>
      </c>
      <c r="HV60" s="7" t="s">
        <v>1273</v>
      </c>
      <c r="HW60" s="7" t="s">
        <v>1274</v>
      </c>
      <c r="HX60" s="7"/>
      <c r="HY60" s="7"/>
      <c r="HZ60" s="7"/>
      <c r="IA60" s="7"/>
      <c r="IB60" s="7"/>
      <c r="IC60" s="7"/>
      <c r="ID60" s="7"/>
      <c r="IE60" s="7"/>
      <c r="IF60" s="7"/>
      <c r="IG60" s="7"/>
      <c r="IH60" s="7"/>
      <c r="II60" s="34"/>
      <c r="IJ60" s="34"/>
      <c r="IK60" s="34"/>
      <c r="IL60" s="34"/>
      <c r="IM60" s="34"/>
      <c r="IN60" s="34"/>
      <c r="IO60" s="34"/>
      <c r="IP60" s="34"/>
      <c r="IQ60" s="34"/>
      <c r="IR60" s="34"/>
      <c r="IS60" s="34"/>
      <c r="IT60" s="34"/>
      <c r="IU60" s="34"/>
      <c r="IV60" s="34"/>
      <c r="IW60" s="34"/>
      <c r="IX60" s="34"/>
    </row>
    <row r="61" spans="1:258" ht="45" customHeight="1">
      <c r="A61" s="5">
        <f t="shared" si="0"/>
        <v>58</v>
      </c>
      <c r="B61" s="5"/>
      <c r="C61" s="24" t="s">
        <v>35</v>
      </c>
      <c r="D61" s="31">
        <v>58</v>
      </c>
      <c r="E61" s="7" t="s">
        <v>211</v>
      </c>
      <c r="F61" s="7" t="s">
        <v>210</v>
      </c>
      <c r="G61" s="6">
        <v>2020</v>
      </c>
      <c r="H61" s="7" t="s">
        <v>738</v>
      </c>
      <c r="I61" s="157"/>
      <c r="J61" s="26" t="s">
        <v>209</v>
      </c>
      <c r="K61" s="7">
        <v>1</v>
      </c>
      <c r="L61" s="7"/>
      <c r="M61" s="7"/>
      <c r="O61" s="7"/>
      <c r="Q61" s="7"/>
      <c r="R61" s="7">
        <v>1</v>
      </c>
      <c r="S61" s="7"/>
      <c r="T61" s="7"/>
      <c r="U61" s="7"/>
      <c r="V61" s="7"/>
      <c r="W61" s="7"/>
      <c r="X61" s="7"/>
      <c r="Y61" s="154">
        <v>0</v>
      </c>
      <c r="Z61" s="7">
        <v>0</v>
      </c>
      <c r="AB61" s="7"/>
      <c r="AC61" s="7"/>
      <c r="AD61" s="7"/>
      <c r="AE61" s="7"/>
      <c r="AF61" s="7"/>
      <c r="AG61" s="7"/>
      <c r="AH61" s="7"/>
      <c r="AI61" s="7"/>
      <c r="AK61" s="7"/>
      <c r="AL61" s="7"/>
      <c r="AM61" s="7"/>
      <c r="AN61" s="7"/>
      <c r="AO61" s="7"/>
      <c r="AP61" s="7"/>
      <c r="AQ61" s="7"/>
      <c r="AS61" s="7"/>
      <c r="AT61" s="7"/>
      <c r="AW61" s="7"/>
      <c r="AY61" s="7"/>
      <c r="AZ61" s="7"/>
      <c r="BA61" s="7"/>
      <c r="BB61" s="7"/>
      <c r="BC61" s="7"/>
      <c r="BD61" s="7"/>
      <c r="BE61" s="7"/>
      <c r="BF61" s="7"/>
      <c r="BG61" s="7"/>
      <c r="BH61" s="7"/>
      <c r="BI61" s="7"/>
      <c r="BJ61" s="7"/>
      <c r="BK61" s="7"/>
      <c r="BL61" s="7"/>
      <c r="BM61" s="7"/>
      <c r="BN61" s="7"/>
      <c r="BO61" s="107" t="s">
        <v>1275</v>
      </c>
      <c r="BP61" s="7">
        <v>1</v>
      </c>
      <c r="BQ61" s="7"/>
      <c r="BR61" s="7"/>
      <c r="BS61" s="7"/>
      <c r="BT61" s="7"/>
      <c r="BU61" s="7"/>
      <c r="BV61" s="7"/>
      <c r="BW61" s="7"/>
      <c r="BX61" s="7"/>
      <c r="BY61" s="7"/>
      <c r="BZ61" s="7"/>
      <c r="CA61" s="7"/>
      <c r="CB61" s="7">
        <v>1</v>
      </c>
      <c r="CC61" s="7"/>
      <c r="CD61" s="7"/>
      <c r="CE61" s="7"/>
      <c r="CF61" s="7"/>
      <c r="CG61" s="7"/>
      <c r="CH61" s="7"/>
      <c r="CI61" s="7"/>
      <c r="CJ61" s="7"/>
      <c r="CK61" s="7"/>
      <c r="CL61" s="7"/>
      <c r="CM61" s="7"/>
      <c r="CN61" s="7"/>
      <c r="CO61" s="7"/>
      <c r="CP61" s="7"/>
      <c r="CQ61" s="7"/>
      <c r="CR61" s="7"/>
      <c r="CS61" s="7"/>
      <c r="CT61" s="7"/>
      <c r="CU61" s="7"/>
      <c r="CV61" s="7"/>
      <c r="CW61" s="7"/>
      <c r="CX61" s="7"/>
      <c r="CY61" s="7"/>
      <c r="CZ61" s="7"/>
      <c r="DA61" s="7"/>
      <c r="DB61" s="7"/>
      <c r="DC61" s="7"/>
      <c r="DD61" s="7"/>
      <c r="DE61" s="7"/>
      <c r="DF61" s="7">
        <v>1</v>
      </c>
      <c r="DG61" s="7"/>
      <c r="DH61" s="7"/>
      <c r="DI61" s="7"/>
      <c r="DJ61" s="7"/>
      <c r="DK61" s="7"/>
      <c r="DL61" s="7"/>
      <c r="DM61" s="7"/>
      <c r="DN61" s="7"/>
      <c r="DO61" s="7"/>
      <c r="DP61" s="7"/>
      <c r="DQ61" s="7"/>
      <c r="DR61" s="7"/>
      <c r="DS61" s="7"/>
      <c r="DT61" s="7"/>
      <c r="DU61" s="7"/>
      <c r="DV61" s="7"/>
      <c r="DW61" s="7"/>
      <c r="DX61" s="7"/>
      <c r="DY61" s="7"/>
      <c r="DZ61" s="7"/>
      <c r="EA61" s="7"/>
      <c r="EB61" s="7">
        <v>1</v>
      </c>
      <c r="EC61" s="154">
        <v>0</v>
      </c>
      <c r="ED61" s="7"/>
      <c r="EE61" s="7">
        <v>1</v>
      </c>
      <c r="EF61" s="7"/>
      <c r="EG61" s="7"/>
      <c r="EH61" s="7"/>
      <c r="EI61" s="7"/>
      <c r="EJ61" s="7"/>
      <c r="EK61" s="7"/>
      <c r="EL61" s="7"/>
      <c r="EM61" s="7"/>
      <c r="EN61" s="7"/>
      <c r="EO61" s="7"/>
      <c r="EP61" s="7"/>
      <c r="EQ61" s="7"/>
      <c r="ER61" s="7"/>
      <c r="ES61" s="7"/>
      <c r="ET61" s="7"/>
      <c r="EU61" s="7"/>
      <c r="EV61" s="7"/>
      <c r="EW61" s="7"/>
      <c r="EX61" s="7"/>
      <c r="EY61" s="7"/>
      <c r="EZ61" s="7"/>
      <c r="FA61" s="7"/>
      <c r="FB61" s="7"/>
      <c r="FC61" s="7"/>
      <c r="FD61" s="7"/>
      <c r="FE61" s="7"/>
      <c r="FF61" s="7"/>
      <c r="FG61" s="7"/>
      <c r="FH61" s="7"/>
      <c r="FI61" s="7"/>
      <c r="FJ61" s="7"/>
      <c r="FK61" s="7"/>
      <c r="FL61" s="7"/>
      <c r="FM61" s="7"/>
      <c r="FN61" s="7"/>
      <c r="FO61" s="7"/>
      <c r="FP61" s="7"/>
      <c r="FQ61" s="7"/>
      <c r="FR61" s="7"/>
      <c r="FS61" s="7"/>
      <c r="FT61" s="7"/>
      <c r="FU61" s="7"/>
      <c r="FV61" s="7"/>
      <c r="FW61" s="7"/>
      <c r="FX61" s="7"/>
      <c r="FY61" s="7"/>
      <c r="FZ61" s="7"/>
      <c r="GA61" s="7"/>
      <c r="GB61" s="7"/>
      <c r="GC61" s="7"/>
      <c r="GD61" s="7"/>
      <c r="GE61" s="7"/>
      <c r="GF61" s="7"/>
      <c r="GG61" s="7"/>
      <c r="GH61" s="7"/>
      <c r="GI61" s="7"/>
      <c r="GJ61" s="7"/>
      <c r="GK61" s="7"/>
      <c r="GL61" s="7"/>
      <c r="GM61" s="7"/>
      <c r="GN61" s="7"/>
      <c r="GO61" s="7"/>
      <c r="GP61" s="7">
        <v>1</v>
      </c>
      <c r="GQ61" s="7"/>
      <c r="GR61" s="7"/>
      <c r="GS61" s="7"/>
      <c r="GT61" s="7"/>
      <c r="GU61" s="7"/>
      <c r="GV61" s="7"/>
      <c r="GW61" s="7"/>
      <c r="GX61" s="7"/>
      <c r="GY61" s="7"/>
      <c r="GZ61" s="7"/>
      <c r="HA61" s="7"/>
      <c r="HB61" s="7"/>
      <c r="HC61" s="7"/>
      <c r="HD61" s="7"/>
      <c r="HE61" s="7" t="s">
        <v>1276</v>
      </c>
      <c r="HF61" s="7"/>
      <c r="HG61" s="7"/>
      <c r="HH61" s="7"/>
      <c r="HI61" s="7"/>
      <c r="HJ61" s="7"/>
      <c r="HK61" s="7"/>
      <c r="HL61" s="7"/>
      <c r="HM61" s="7"/>
      <c r="HN61" s="7"/>
      <c r="HO61" s="7" t="s">
        <v>1277</v>
      </c>
      <c r="HP61" s="7" t="s">
        <v>1278</v>
      </c>
      <c r="HQ61" s="7" t="s">
        <v>742</v>
      </c>
      <c r="HR61" s="7" t="s">
        <v>1279</v>
      </c>
      <c r="HS61" s="7" t="s">
        <v>1280</v>
      </c>
      <c r="HT61" s="7"/>
      <c r="HU61" s="7" t="s">
        <v>1281</v>
      </c>
      <c r="HV61" s="7" t="s">
        <v>1282</v>
      </c>
      <c r="HW61" s="7" t="s">
        <v>1283</v>
      </c>
      <c r="HX61" s="7"/>
      <c r="HY61" s="7"/>
      <c r="HZ61" s="7"/>
      <c r="IA61" s="7"/>
      <c r="IB61" s="7"/>
      <c r="IC61" s="7"/>
      <c r="ID61" s="7"/>
      <c r="IE61" s="7"/>
      <c r="IF61" s="7"/>
      <c r="IG61" s="7"/>
      <c r="IH61" s="7"/>
      <c r="II61" s="34"/>
      <c r="IJ61" s="34"/>
      <c r="IK61" s="34"/>
      <c r="IL61" s="34"/>
      <c r="IM61" s="34"/>
      <c r="IN61" s="34"/>
      <c r="IO61" s="34"/>
      <c r="IP61" s="34"/>
      <c r="IQ61" s="34"/>
      <c r="IR61" s="34"/>
      <c r="IS61" s="34"/>
      <c r="IT61" s="34"/>
      <c r="IU61" s="34"/>
      <c r="IV61" s="34"/>
      <c r="IW61" s="34"/>
      <c r="IX61" s="34"/>
    </row>
    <row r="62" spans="1:258" ht="45" customHeight="1">
      <c r="A62" s="5">
        <f t="shared" si="0"/>
        <v>59</v>
      </c>
      <c r="B62" s="5"/>
      <c r="C62" s="24" t="s">
        <v>35</v>
      </c>
      <c r="D62" s="31">
        <v>59</v>
      </c>
      <c r="E62" s="7" t="s">
        <v>214</v>
      </c>
      <c r="F62" s="28" t="s">
        <v>213</v>
      </c>
      <c r="G62" s="6">
        <v>2016</v>
      </c>
      <c r="H62" s="7" t="s">
        <v>738</v>
      </c>
      <c r="I62" s="7"/>
      <c r="J62" s="7" t="s">
        <v>212</v>
      </c>
      <c r="K62" s="7"/>
      <c r="L62" s="7">
        <v>1</v>
      </c>
      <c r="M62" s="7"/>
      <c r="O62" s="7"/>
      <c r="Q62" s="7"/>
      <c r="R62" s="7"/>
      <c r="S62" s="7"/>
      <c r="T62" s="7"/>
      <c r="U62" s="7"/>
      <c r="V62" s="7"/>
      <c r="W62" s="7"/>
      <c r="X62" s="7"/>
      <c r="Y62" s="7"/>
      <c r="Z62" s="7"/>
      <c r="AB62" s="7"/>
      <c r="AC62" s="7"/>
      <c r="AD62" s="7"/>
      <c r="AE62" s="7"/>
      <c r="AF62" s="7"/>
      <c r="AG62" s="7"/>
      <c r="AH62" s="7"/>
      <c r="AI62" s="7"/>
      <c r="AK62" s="7"/>
      <c r="AL62" s="7">
        <v>0</v>
      </c>
      <c r="AM62" s="7">
        <v>1</v>
      </c>
      <c r="AN62" s="7">
        <v>1</v>
      </c>
      <c r="AO62" s="7"/>
      <c r="AP62" s="7"/>
      <c r="AQ62" s="7"/>
      <c r="AS62" s="7"/>
      <c r="AT62" s="7"/>
      <c r="AW62" s="7"/>
      <c r="AY62" s="7"/>
      <c r="AZ62" s="7"/>
      <c r="BA62" s="7"/>
      <c r="BB62" s="7"/>
      <c r="BC62" s="7"/>
      <c r="BD62" s="7"/>
      <c r="BE62" s="7"/>
      <c r="BF62" s="7"/>
      <c r="BG62" s="7"/>
      <c r="BH62" s="7"/>
      <c r="BI62" s="7"/>
      <c r="BJ62" s="7"/>
      <c r="BK62" s="7"/>
      <c r="BL62" s="7"/>
      <c r="BM62" s="7"/>
      <c r="BN62" s="7"/>
      <c r="BO62" s="6" t="s">
        <v>1284</v>
      </c>
      <c r="BP62" s="7"/>
      <c r="BQ62" s="7"/>
      <c r="BR62" s="7">
        <v>1</v>
      </c>
      <c r="BS62" s="7"/>
      <c r="BT62" s="7"/>
      <c r="BU62" s="7"/>
      <c r="BV62" s="7"/>
      <c r="BW62" s="7"/>
      <c r="BX62" s="7"/>
      <c r="BY62" s="7">
        <v>0</v>
      </c>
      <c r="BZ62" s="7">
        <v>1</v>
      </c>
      <c r="CA62" s="7"/>
      <c r="CB62" s="7"/>
      <c r="CC62" s="7"/>
      <c r="CD62" s="7"/>
      <c r="CE62" s="7"/>
      <c r="CF62" s="7"/>
      <c r="CG62" s="7"/>
      <c r="CH62" s="7"/>
      <c r="CI62" s="7"/>
      <c r="CJ62" s="7"/>
      <c r="CK62" s="7"/>
      <c r="CL62" s="7"/>
      <c r="CM62" s="7"/>
      <c r="CN62" s="7"/>
      <c r="CO62" s="7"/>
      <c r="CP62" s="7"/>
      <c r="CQ62" s="7"/>
      <c r="CR62" s="7"/>
      <c r="CS62" s="7"/>
      <c r="CT62" s="7"/>
      <c r="CU62" s="7"/>
      <c r="CV62" s="7"/>
      <c r="CW62" s="7"/>
      <c r="CX62" s="7"/>
      <c r="CY62" s="7"/>
      <c r="CZ62" s="7"/>
      <c r="DA62" s="154">
        <v>0</v>
      </c>
      <c r="DB62" s="7"/>
      <c r="DC62" s="7"/>
      <c r="DD62" s="7"/>
      <c r="DE62" s="7"/>
      <c r="DF62" s="154">
        <v>1</v>
      </c>
      <c r="DG62" s="7"/>
      <c r="DH62" s="7"/>
      <c r="DI62" s="7"/>
      <c r="DJ62" s="7"/>
      <c r="DK62" s="7"/>
      <c r="DL62" s="7"/>
      <c r="DM62" s="7"/>
      <c r="DN62" s="7"/>
      <c r="DO62" s="7"/>
      <c r="DP62" s="7"/>
      <c r="DQ62" s="7"/>
      <c r="DR62" s="7"/>
      <c r="DS62" s="7"/>
      <c r="DT62" s="7"/>
      <c r="DU62" s="7"/>
      <c r="DV62" s="7"/>
      <c r="DW62" s="7"/>
      <c r="DX62" s="7"/>
      <c r="DY62" s="7"/>
      <c r="DZ62" s="7"/>
      <c r="EA62" s="7"/>
      <c r="EB62" s="7">
        <v>1</v>
      </c>
      <c r="EC62" s="7"/>
      <c r="ED62" s="7"/>
      <c r="EE62" s="7">
        <v>1</v>
      </c>
      <c r="EF62" s="7"/>
      <c r="EG62" s="7"/>
      <c r="EH62" s="7"/>
      <c r="EI62" s="7"/>
      <c r="EJ62" s="7"/>
      <c r="EK62" s="7"/>
      <c r="EL62" s="7"/>
      <c r="EM62" s="7"/>
      <c r="EN62" s="7"/>
      <c r="EO62" s="7"/>
      <c r="EP62" s="7"/>
      <c r="EQ62" s="7"/>
      <c r="ER62" s="7"/>
      <c r="ES62" s="7"/>
      <c r="ET62" s="7"/>
      <c r="EU62" s="7"/>
      <c r="EV62" s="7"/>
      <c r="EW62" s="7"/>
      <c r="EX62" s="7"/>
      <c r="EY62" s="7"/>
      <c r="EZ62" s="7"/>
      <c r="FA62" s="7"/>
      <c r="FB62" s="7"/>
      <c r="FC62" s="7"/>
      <c r="FD62" s="7"/>
      <c r="FE62" s="7"/>
      <c r="FF62" s="7"/>
      <c r="FG62" s="7"/>
      <c r="FH62" s="7"/>
      <c r="FI62" s="7"/>
      <c r="FJ62" s="7"/>
      <c r="FK62" s="7"/>
      <c r="FL62" s="7"/>
      <c r="FM62" s="7"/>
      <c r="FN62" s="7"/>
      <c r="FO62" s="7"/>
      <c r="FP62" s="7"/>
      <c r="FQ62" s="7"/>
      <c r="FR62" s="7"/>
      <c r="FS62" s="7"/>
      <c r="FT62" s="7"/>
      <c r="FU62" s="7"/>
      <c r="FV62" s="7"/>
      <c r="FW62" s="7"/>
      <c r="FX62" s="7"/>
      <c r="FY62" s="7"/>
      <c r="FZ62" s="7"/>
      <c r="GA62" s="7"/>
      <c r="GB62" s="7"/>
      <c r="GC62" s="7"/>
      <c r="GD62" s="7"/>
      <c r="GE62" s="7"/>
      <c r="GF62" s="7"/>
      <c r="GG62" s="7"/>
      <c r="GH62" s="7"/>
      <c r="GI62" s="7">
        <v>1</v>
      </c>
      <c r="GJ62" s="7"/>
      <c r="GK62" s="7"/>
      <c r="GL62" s="7"/>
      <c r="GM62" s="7"/>
      <c r="GN62" s="7"/>
      <c r="GO62" s="7"/>
      <c r="GP62" s="7"/>
      <c r="GQ62" s="7"/>
      <c r="GR62" s="7"/>
      <c r="GS62" s="7"/>
      <c r="GT62" s="7"/>
      <c r="GU62" s="7"/>
      <c r="GV62" s="7"/>
      <c r="GW62" s="7"/>
      <c r="GX62" s="7"/>
      <c r="GY62" s="7"/>
      <c r="GZ62" s="7"/>
      <c r="HA62" s="7"/>
      <c r="HB62" s="7"/>
      <c r="HC62" s="7"/>
      <c r="HD62" s="7"/>
      <c r="HE62" s="7"/>
      <c r="HF62" s="7"/>
      <c r="HG62" s="7"/>
      <c r="HH62" s="7"/>
      <c r="HI62" s="7"/>
      <c r="HJ62" s="7"/>
      <c r="HK62" s="7"/>
      <c r="HL62" s="7"/>
      <c r="HM62" s="7"/>
      <c r="HN62" s="7"/>
      <c r="HO62" s="7" t="s">
        <v>1193</v>
      </c>
      <c r="HP62" s="7" t="s">
        <v>1285</v>
      </c>
      <c r="HQ62" s="7" t="s">
        <v>755</v>
      </c>
      <c r="HR62" s="7" t="s">
        <v>1286</v>
      </c>
      <c r="HS62" s="7" t="s">
        <v>1287</v>
      </c>
      <c r="HT62" s="7"/>
      <c r="HU62" s="7" t="s">
        <v>1288</v>
      </c>
      <c r="HV62" s="7" t="s">
        <v>1289</v>
      </c>
      <c r="HW62" s="7" t="s">
        <v>1290</v>
      </c>
      <c r="HX62" s="7"/>
      <c r="HY62" s="7"/>
      <c r="HZ62" s="7"/>
      <c r="IA62" s="7"/>
      <c r="IB62" s="7"/>
      <c r="IC62" s="7"/>
      <c r="ID62" s="7"/>
      <c r="IE62" s="7"/>
      <c r="IF62" s="7"/>
      <c r="IG62" s="7"/>
      <c r="IH62" s="7"/>
      <c r="II62" s="34"/>
      <c r="IJ62" s="34"/>
      <c r="IK62" s="34"/>
      <c r="IL62" s="34"/>
      <c r="IM62" s="34"/>
      <c r="IN62" s="34"/>
      <c r="IO62" s="34"/>
      <c r="IP62" s="34"/>
      <c r="IQ62" s="34"/>
      <c r="IR62" s="34"/>
      <c r="IS62" s="34"/>
      <c r="IT62" s="34"/>
      <c r="IU62" s="34"/>
      <c r="IV62" s="34"/>
      <c r="IW62" s="34"/>
      <c r="IX62" s="34"/>
    </row>
    <row r="63" spans="1:258" ht="45" customHeight="1">
      <c r="A63" s="5">
        <f t="shared" si="0"/>
        <v>60</v>
      </c>
      <c r="B63" s="5"/>
      <c r="C63" s="24" t="s">
        <v>55</v>
      </c>
      <c r="D63" s="31">
        <v>60</v>
      </c>
      <c r="E63" s="7" t="s">
        <v>217</v>
      </c>
      <c r="F63" s="7" t="s">
        <v>216</v>
      </c>
      <c r="G63" s="6">
        <v>2021</v>
      </c>
      <c r="H63" s="7" t="s">
        <v>738</v>
      </c>
      <c r="I63" s="7"/>
      <c r="J63" s="7" t="s">
        <v>215</v>
      </c>
      <c r="K63" s="7"/>
      <c r="L63" s="7">
        <v>1</v>
      </c>
      <c r="M63" s="7"/>
      <c r="O63" s="7"/>
      <c r="Q63" s="7"/>
      <c r="R63" s="7"/>
      <c r="S63" s="7"/>
      <c r="T63" s="7"/>
      <c r="U63" s="7"/>
      <c r="V63" s="7"/>
      <c r="W63" s="7"/>
      <c r="X63" s="7"/>
      <c r="Y63" s="7"/>
      <c r="Z63" s="7"/>
      <c r="AB63" s="7"/>
      <c r="AC63" s="7"/>
      <c r="AD63" s="7">
        <v>1</v>
      </c>
      <c r="AE63" s="7"/>
      <c r="AF63" s="7"/>
      <c r="AG63" s="7"/>
      <c r="AH63" s="154">
        <v>0</v>
      </c>
      <c r="AI63" s="7"/>
      <c r="AK63" s="7"/>
      <c r="AL63" s="7"/>
      <c r="AM63" s="7"/>
      <c r="AN63" s="7"/>
      <c r="AO63" s="7"/>
      <c r="AP63" s="7"/>
      <c r="AQ63" s="7"/>
      <c r="AS63" s="7"/>
      <c r="AT63" s="7"/>
      <c r="AW63" s="7">
        <v>1</v>
      </c>
      <c r="AY63" s="7"/>
      <c r="AZ63" s="7"/>
      <c r="BA63" s="7"/>
      <c r="BB63" s="7"/>
      <c r="BC63" s="7"/>
      <c r="BD63" s="154"/>
      <c r="BE63" s="7"/>
      <c r="BF63" s="7"/>
      <c r="BG63" s="7"/>
      <c r="BH63" s="7"/>
      <c r="BI63" s="7"/>
      <c r="BJ63" s="7"/>
      <c r="BK63" s="7"/>
      <c r="BL63" s="7"/>
      <c r="BM63" s="7"/>
      <c r="BN63" s="7"/>
      <c r="BO63" s="6" t="s">
        <v>1291</v>
      </c>
      <c r="BP63" s="7"/>
      <c r="BQ63" s="7"/>
      <c r="BR63" s="7">
        <v>1</v>
      </c>
      <c r="BS63" s="7">
        <v>1</v>
      </c>
      <c r="BT63" s="7"/>
      <c r="BU63" s="7"/>
      <c r="BV63" s="7"/>
      <c r="BW63" s="7">
        <v>1</v>
      </c>
      <c r="BX63" s="7"/>
      <c r="BY63" s="7">
        <v>0</v>
      </c>
      <c r="BZ63" s="7">
        <v>1</v>
      </c>
      <c r="CA63" s="7"/>
      <c r="CB63" s="7"/>
      <c r="CC63" s="7"/>
      <c r="CD63" s="7"/>
      <c r="CE63" s="7"/>
      <c r="CF63" s="7"/>
      <c r="CG63" s="7"/>
      <c r="CH63" s="7"/>
      <c r="CI63" s="7"/>
      <c r="CJ63" s="7"/>
      <c r="CK63" s="7"/>
      <c r="CL63" s="7"/>
      <c r="CM63" s="7"/>
      <c r="CN63" s="7"/>
      <c r="CO63" s="7"/>
      <c r="CP63" s="7"/>
      <c r="CQ63" s="7"/>
      <c r="CR63" s="7"/>
      <c r="CS63" s="7"/>
      <c r="CT63" s="7"/>
      <c r="CU63" s="7"/>
      <c r="CV63" s="7"/>
      <c r="CW63" s="7"/>
      <c r="CX63" s="7"/>
      <c r="CY63" s="7"/>
      <c r="CZ63" s="7"/>
      <c r="DA63" s="7"/>
      <c r="DB63" s="7"/>
      <c r="DC63" s="7"/>
      <c r="DD63" s="7"/>
      <c r="DE63" s="7">
        <v>1</v>
      </c>
      <c r="DF63" s="7"/>
      <c r="DG63" s="7"/>
      <c r="DH63" s="7"/>
      <c r="DI63" s="7"/>
      <c r="DJ63" s="7"/>
      <c r="DK63" s="7"/>
      <c r="DL63" s="7"/>
      <c r="DM63" s="7"/>
      <c r="DN63" s="7"/>
      <c r="DO63" s="7"/>
      <c r="DP63" s="7"/>
      <c r="DQ63" s="7"/>
      <c r="DR63" s="7"/>
      <c r="DS63" s="7"/>
      <c r="DT63" s="7"/>
      <c r="DU63" s="7"/>
      <c r="DV63" s="7"/>
      <c r="DW63" s="7"/>
      <c r="DX63" s="7"/>
      <c r="DY63" s="7"/>
      <c r="DZ63" s="7"/>
      <c r="EA63" s="7"/>
      <c r="EB63" s="7">
        <v>1</v>
      </c>
      <c r="EC63" s="7"/>
      <c r="ED63" s="7"/>
      <c r="EE63" s="7">
        <v>1</v>
      </c>
      <c r="EF63" s="7"/>
      <c r="EG63" s="7"/>
      <c r="EH63" s="7"/>
      <c r="EI63" s="7"/>
      <c r="EJ63" s="7"/>
      <c r="EK63" s="7"/>
      <c r="EL63" s="7"/>
      <c r="EM63" s="7"/>
      <c r="EN63" s="7"/>
      <c r="EO63" s="7"/>
      <c r="EP63" s="7"/>
      <c r="EQ63" s="7"/>
      <c r="ER63" s="7"/>
      <c r="ES63" s="7"/>
      <c r="ET63" s="7"/>
      <c r="EU63" s="7"/>
      <c r="EV63" s="7"/>
      <c r="EW63" s="7"/>
      <c r="EX63" s="7"/>
      <c r="EY63" s="7"/>
      <c r="EZ63" s="7"/>
      <c r="FA63" s="7"/>
      <c r="FB63" s="7"/>
      <c r="FC63" s="7"/>
      <c r="FD63" s="7"/>
      <c r="FE63" s="7"/>
      <c r="FF63" s="7"/>
      <c r="FG63" s="7"/>
      <c r="FH63" s="7"/>
      <c r="FI63" s="7"/>
      <c r="FJ63" s="7"/>
      <c r="FK63" s="7"/>
      <c r="FL63" s="7"/>
      <c r="FM63" s="7"/>
      <c r="FN63" s="7"/>
      <c r="FO63" s="7"/>
      <c r="FP63" s="7"/>
      <c r="FQ63" s="7"/>
      <c r="FR63" s="7"/>
      <c r="FS63" s="7"/>
      <c r="FT63" s="7"/>
      <c r="FU63" s="7"/>
      <c r="FV63" s="7"/>
      <c r="FW63" s="7"/>
      <c r="FX63" s="7"/>
      <c r="FY63" s="7"/>
      <c r="FZ63" s="7"/>
      <c r="GA63" s="7"/>
      <c r="GB63" s="7">
        <v>1</v>
      </c>
      <c r="GC63" s="7"/>
      <c r="GD63" s="7"/>
      <c r="GE63" s="7"/>
      <c r="GF63" s="7"/>
      <c r="GG63" s="7"/>
      <c r="GH63" s="7"/>
      <c r="GI63" s="7"/>
      <c r="GJ63" s="7"/>
      <c r="GK63" s="7"/>
      <c r="GL63" s="7"/>
      <c r="GM63" s="7"/>
      <c r="GN63" s="7"/>
      <c r="GO63" s="7"/>
      <c r="GP63" s="7"/>
      <c r="GQ63" s="7"/>
      <c r="GR63" s="7"/>
      <c r="GS63" s="7"/>
      <c r="GT63" s="7"/>
      <c r="GU63" s="7"/>
      <c r="GV63" s="7"/>
      <c r="GW63" s="7"/>
      <c r="GX63" s="7"/>
      <c r="GY63" s="7"/>
      <c r="GZ63" s="7"/>
      <c r="HA63" s="7"/>
      <c r="HB63" s="7"/>
      <c r="HC63" s="7"/>
      <c r="HD63" s="7"/>
      <c r="HE63" s="7"/>
      <c r="HF63" s="7"/>
      <c r="HG63" s="7"/>
      <c r="HH63" s="7"/>
      <c r="HI63" s="7"/>
      <c r="HJ63" s="7"/>
      <c r="HK63" s="7"/>
      <c r="HL63" s="7"/>
      <c r="HM63" s="7"/>
      <c r="HN63" s="7"/>
      <c r="HO63" s="7" t="s">
        <v>1193</v>
      </c>
      <c r="HP63" s="7" t="s">
        <v>1292</v>
      </c>
      <c r="HQ63" s="7" t="s">
        <v>1143</v>
      </c>
      <c r="HR63" s="7" t="s">
        <v>1293</v>
      </c>
      <c r="HS63" s="7"/>
      <c r="HT63" s="7" t="s">
        <v>1294</v>
      </c>
      <c r="HU63" s="7" t="s">
        <v>1295</v>
      </c>
      <c r="HV63" s="7" t="s">
        <v>1296</v>
      </c>
      <c r="HW63" s="7" t="s">
        <v>1297</v>
      </c>
      <c r="HX63" s="7"/>
      <c r="HY63" s="7"/>
      <c r="HZ63" s="7"/>
      <c r="IA63" s="7"/>
      <c r="IB63" s="7"/>
      <c r="IC63" s="7"/>
      <c r="ID63" s="7"/>
      <c r="IE63" s="7"/>
      <c r="IF63" s="7"/>
      <c r="IG63" s="7"/>
      <c r="IH63" s="7"/>
      <c r="II63" s="34"/>
      <c r="IJ63" s="34"/>
      <c r="IK63" s="34"/>
      <c r="IL63" s="34"/>
      <c r="IM63" s="34"/>
      <c r="IN63" s="34"/>
      <c r="IO63" s="34"/>
      <c r="IP63" s="34"/>
      <c r="IQ63" s="34"/>
      <c r="IR63" s="34"/>
      <c r="IS63" s="34"/>
      <c r="IT63" s="34"/>
      <c r="IU63" s="34"/>
      <c r="IV63" s="34"/>
      <c r="IW63" s="34"/>
      <c r="IX63" s="34"/>
    </row>
    <row r="64" spans="1:258" ht="45" customHeight="1">
      <c r="A64" s="5">
        <f t="shared" si="0"/>
        <v>61</v>
      </c>
      <c r="B64" s="5"/>
      <c r="C64" s="24" t="s">
        <v>35</v>
      </c>
      <c r="D64" s="31">
        <v>61</v>
      </c>
      <c r="E64" s="7" t="s">
        <v>220</v>
      </c>
      <c r="F64" s="7" t="s">
        <v>219</v>
      </c>
      <c r="G64" s="6">
        <v>2018</v>
      </c>
      <c r="H64" s="7" t="s">
        <v>738</v>
      </c>
      <c r="I64" s="157"/>
      <c r="J64" s="26" t="s">
        <v>218</v>
      </c>
      <c r="K64" s="7"/>
      <c r="L64" s="7"/>
      <c r="M64" s="7"/>
      <c r="O64" s="7"/>
      <c r="Q64" s="7"/>
      <c r="R64" s="7"/>
      <c r="S64" s="7"/>
      <c r="T64" s="7"/>
      <c r="U64" s="7"/>
      <c r="V64" s="7"/>
      <c r="W64" s="7"/>
      <c r="X64" s="7"/>
      <c r="Y64" s="7"/>
      <c r="Z64" s="7"/>
      <c r="AB64" s="7"/>
      <c r="AC64" s="7"/>
      <c r="AD64" s="7"/>
      <c r="AE64" s="7"/>
      <c r="AF64" s="7"/>
      <c r="AG64" s="7"/>
      <c r="AH64" s="7"/>
      <c r="AI64" s="7"/>
      <c r="AK64" s="7"/>
      <c r="AL64" s="7"/>
      <c r="AM64" s="7"/>
      <c r="AN64" s="7"/>
      <c r="AO64" s="7"/>
      <c r="AP64" s="7"/>
      <c r="AQ64" s="7"/>
      <c r="AS64" s="7"/>
      <c r="AT64" s="7"/>
      <c r="AW64" s="7"/>
      <c r="AY64" s="7"/>
      <c r="AZ64" s="7">
        <v>1</v>
      </c>
      <c r="BA64" s="7">
        <v>1</v>
      </c>
      <c r="BB64" s="7"/>
      <c r="BC64" s="7"/>
      <c r="BD64" s="7"/>
      <c r="BE64" s="7"/>
      <c r="BF64" s="7"/>
      <c r="BG64" s="7"/>
      <c r="BH64" s="7"/>
      <c r="BI64" s="7"/>
      <c r="BJ64" s="7"/>
      <c r="BK64" s="7"/>
      <c r="BL64" s="7"/>
      <c r="BM64" s="7"/>
      <c r="BN64" s="7"/>
      <c r="BO64" s="6" t="s">
        <v>1298</v>
      </c>
      <c r="BP64" s="7"/>
      <c r="BQ64" s="7"/>
      <c r="BR64" s="7"/>
      <c r="BS64" s="7">
        <v>1</v>
      </c>
      <c r="BT64" s="7"/>
      <c r="BU64" s="7"/>
      <c r="BV64" s="7"/>
      <c r="BW64" s="7"/>
      <c r="BX64" s="7"/>
      <c r="BY64" s="7">
        <v>0</v>
      </c>
      <c r="BZ64" s="7">
        <v>1</v>
      </c>
      <c r="CA64" s="7"/>
      <c r="CB64" s="7"/>
      <c r="CC64" s="7"/>
      <c r="CD64" s="7"/>
      <c r="CE64" s="7"/>
      <c r="CF64" s="7"/>
      <c r="CG64" s="7"/>
      <c r="CH64" s="7"/>
      <c r="CI64" s="7"/>
      <c r="CJ64" s="7"/>
      <c r="CK64" s="7"/>
      <c r="CL64" s="7"/>
      <c r="CM64" s="7"/>
      <c r="CN64" s="7">
        <v>1</v>
      </c>
      <c r="CO64" s="7"/>
      <c r="CP64" s="7"/>
      <c r="CQ64" s="7"/>
      <c r="CR64" s="7"/>
      <c r="CS64" s="7"/>
      <c r="CT64" s="7"/>
      <c r="CU64" s="7"/>
      <c r="CV64" s="7"/>
      <c r="CW64" s="7"/>
      <c r="CX64" s="7"/>
      <c r="CY64" s="7"/>
      <c r="CZ64" s="7"/>
      <c r="DA64" s="7"/>
      <c r="DB64" s="7"/>
      <c r="DC64" s="7"/>
      <c r="DD64" s="7"/>
      <c r="DE64" s="7"/>
      <c r="DF64" s="7"/>
      <c r="DG64" s="7"/>
      <c r="DH64" s="7"/>
      <c r="DI64" s="7"/>
      <c r="DJ64" s="7"/>
      <c r="DK64" s="7"/>
      <c r="DL64" s="7"/>
      <c r="DM64" s="7"/>
      <c r="DN64" s="7"/>
      <c r="DO64" s="7"/>
      <c r="DP64" s="7"/>
      <c r="DQ64" s="7"/>
      <c r="DR64" s="7"/>
      <c r="DS64" s="7"/>
      <c r="DT64" s="7"/>
      <c r="DU64" s="7"/>
      <c r="DV64" s="7"/>
      <c r="DW64" s="7"/>
      <c r="DX64" s="7"/>
      <c r="DY64" s="7"/>
      <c r="DZ64" s="7"/>
      <c r="EA64" s="7"/>
      <c r="EB64" s="7">
        <v>1</v>
      </c>
      <c r="EC64" s="7"/>
      <c r="ED64" s="7"/>
      <c r="EE64" s="7">
        <v>1</v>
      </c>
      <c r="EF64" s="7"/>
      <c r="EG64" s="7"/>
      <c r="EH64" s="7"/>
      <c r="EI64" s="7"/>
      <c r="EJ64" s="7"/>
      <c r="EK64" s="7"/>
      <c r="EL64" s="7"/>
      <c r="EM64" s="7"/>
      <c r="EN64" s="7"/>
      <c r="EO64" s="7"/>
      <c r="EP64" s="7"/>
      <c r="EQ64" s="7"/>
      <c r="ER64" s="7"/>
      <c r="ES64" s="7"/>
      <c r="ET64" s="7"/>
      <c r="EU64" s="7"/>
      <c r="EV64" s="7"/>
      <c r="EW64" s="7"/>
      <c r="EX64" s="7"/>
      <c r="EY64" s="7"/>
      <c r="EZ64" s="7"/>
      <c r="FA64" s="7"/>
      <c r="FB64" s="7"/>
      <c r="FC64" s="7"/>
      <c r="FD64" s="7"/>
      <c r="FE64" s="7"/>
      <c r="FF64" s="7"/>
      <c r="FG64" s="7"/>
      <c r="FH64" s="7"/>
      <c r="FI64" s="7"/>
      <c r="FJ64" s="7"/>
      <c r="FK64" s="7"/>
      <c r="FL64" s="7"/>
      <c r="FM64" s="7"/>
      <c r="FN64" s="7"/>
      <c r="FO64" s="7"/>
      <c r="FP64" s="7"/>
      <c r="FQ64" s="7"/>
      <c r="FR64" s="7">
        <v>1</v>
      </c>
      <c r="FS64" s="7"/>
      <c r="FT64" s="7"/>
      <c r="FU64" s="7"/>
      <c r="FV64" s="7"/>
      <c r="FW64" s="7"/>
      <c r="FX64" s="7"/>
      <c r="FY64" s="7"/>
      <c r="FZ64" s="7"/>
      <c r="GA64" s="7"/>
      <c r="GB64" s="7"/>
      <c r="GC64" s="7"/>
      <c r="GD64" s="7"/>
      <c r="GE64" s="7"/>
      <c r="GF64" s="7"/>
      <c r="GG64" s="7"/>
      <c r="GH64" s="7"/>
      <c r="GI64" s="7"/>
      <c r="GJ64" s="7"/>
      <c r="GK64" s="7"/>
      <c r="GL64" s="7"/>
      <c r="GM64" s="7"/>
      <c r="GN64" s="7"/>
      <c r="GO64" s="7"/>
      <c r="GP64" s="7"/>
      <c r="GQ64" s="7"/>
      <c r="GR64" s="7"/>
      <c r="GS64" s="7"/>
      <c r="GT64" s="7"/>
      <c r="GU64" s="7"/>
      <c r="GV64" s="7"/>
      <c r="GW64" s="7"/>
      <c r="GX64" s="7"/>
      <c r="GY64" s="7"/>
      <c r="GZ64" s="7"/>
      <c r="HA64" s="7"/>
      <c r="HB64" s="7"/>
      <c r="HC64" s="7"/>
      <c r="HD64" s="7"/>
      <c r="HE64" s="7"/>
      <c r="HF64" s="7"/>
      <c r="HG64" s="7"/>
      <c r="HH64" s="7"/>
      <c r="HI64" s="7"/>
      <c r="HJ64" s="7"/>
      <c r="HK64" s="7"/>
      <c r="HL64" s="7"/>
      <c r="HM64" s="7"/>
      <c r="HN64" s="7"/>
      <c r="HO64" s="7" t="s">
        <v>1193</v>
      </c>
      <c r="HP64" s="7" t="s">
        <v>1299</v>
      </c>
      <c r="HQ64" s="7" t="s">
        <v>587</v>
      </c>
      <c r="HR64" s="7" t="s">
        <v>1300</v>
      </c>
      <c r="HS64" s="7" t="s">
        <v>1301</v>
      </c>
      <c r="HT64" s="7"/>
      <c r="HU64" s="7" t="s">
        <v>1302</v>
      </c>
      <c r="HV64" s="7" t="s">
        <v>1303</v>
      </c>
      <c r="HW64" s="7" t="s">
        <v>1304</v>
      </c>
      <c r="HX64" s="7"/>
      <c r="HY64" s="7"/>
      <c r="HZ64" s="7"/>
      <c r="IA64" s="7"/>
      <c r="IB64" s="7"/>
      <c r="IC64" s="7"/>
      <c r="ID64" s="7"/>
      <c r="IE64" s="7"/>
      <c r="IF64" s="7"/>
      <c r="IG64" s="7"/>
      <c r="IH64" s="7"/>
      <c r="II64" s="34"/>
      <c r="IJ64" s="34"/>
      <c r="IK64" s="34"/>
      <c r="IL64" s="34"/>
      <c r="IM64" s="34"/>
      <c r="IN64" s="34"/>
      <c r="IO64" s="34"/>
      <c r="IP64" s="34"/>
      <c r="IQ64" s="34"/>
      <c r="IR64" s="34"/>
      <c r="IS64" s="34"/>
      <c r="IT64" s="34"/>
      <c r="IU64" s="34"/>
      <c r="IV64" s="34"/>
      <c r="IW64" s="34"/>
      <c r="IX64" s="34"/>
    </row>
    <row r="65" spans="1:258" ht="45" customHeight="1">
      <c r="A65" s="5">
        <f t="shared" si="0"/>
        <v>62</v>
      </c>
      <c r="B65" s="5"/>
      <c r="C65" s="24" t="s">
        <v>35</v>
      </c>
      <c r="D65" s="31">
        <v>62</v>
      </c>
      <c r="E65" s="7" t="s">
        <v>76</v>
      </c>
      <c r="F65" s="7" t="s">
        <v>222</v>
      </c>
      <c r="G65" s="6">
        <v>2004</v>
      </c>
      <c r="H65" s="7" t="s">
        <v>1305</v>
      </c>
      <c r="I65" s="7"/>
      <c r="J65" s="7" t="s">
        <v>221</v>
      </c>
      <c r="K65" s="7"/>
      <c r="L65" s="7">
        <v>1</v>
      </c>
      <c r="M65" s="7"/>
      <c r="O65" s="7"/>
      <c r="Q65" s="7"/>
      <c r="R65" s="7"/>
      <c r="S65" s="7"/>
      <c r="T65" s="7"/>
      <c r="U65" s="7"/>
      <c r="V65" s="7"/>
      <c r="W65" s="7"/>
      <c r="X65" s="7"/>
      <c r="Y65" s="7"/>
      <c r="Z65" s="7"/>
      <c r="AB65" s="7"/>
      <c r="AC65" s="7"/>
      <c r="AD65" s="7"/>
      <c r="AE65" s="7"/>
      <c r="AF65" s="7"/>
      <c r="AG65" s="7"/>
      <c r="AH65" s="7">
        <v>1</v>
      </c>
      <c r="AI65" s="7"/>
      <c r="AK65" s="7"/>
      <c r="AL65" s="7"/>
      <c r="AM65" s="7"/>
      <c r="AN65" s="7"/>
      <c r="AO65" s="7"/>
      <c r="AP65" s="7"/>
      <c r="AQ65" s="7"/>
      <c r="AS65" s="7"/>
      <c r="AT65" s="7"/>
      <c r="AW65" s="7"/>
      <c r="AY65" s="7"/>
      <c r="AZ65" s="7"/>
      <c r="BA65" s="7"/>
      <c r="BB65" s="7"/>
      <c r="BC65" s="7"/>
      <c r="BD65" s="7"/>
      <c r="BE65" s="7"/>
      <c r="BF65" s="7">
        <v>1</v>
      </c>
      <c r="BG65" s="7"/>
      <c r="BH65" s="7"/>
      <c r="BI65" s="7"/>
      <c r="BJ65" s="7"/>
      <c r="BK65" s="7"/>
      <c r="BL65" s="7"/>
      <c r="BM65" s="7"/>
      <c r="BN65" s="7"/>
      <c r="BO65" s="6" t="s">
        <v>1306</v>
      </c>
      <c r="BP65" s="7">
        <v>1</v>
      </c>
      <c r="BQ65" s="7"/>
      <c r="BR65" s="7"/>
      <c r="BS65" s="7"/>
      <c r="BT65" s="7"/>
      <c r="BU65" s="7"/>
      <c r="BV65" s="7"/>
      <c r="BW65" s="7"/>
      <c r="BX65" s="7"/>
      <c r="BY65" s="7"/>
      <c r="BZ65" s="7"/>
      <c r="CA65" s="7">
        <v>1</v>
      </c>
      <c r="CB65" s="7"/>
      <c r="CC65" s="7"/>
      <c r="CD65" s="7"/>
      <c r="CE65" s="7"/>
      <c r="CF65" s="7"/>
      <c r="CG65" s="7"/>
      <c r="CH65" s="7"/>
      <c r="CI65" s="7"/>
      <c r="CJ65" s="7"/>
      <c r="CK65" s="7"/>
      <c r="CL65" s="7"/>
      <c r="CM65" s="7"/>
      <c r="CN65" s="7"/>
      <c r="CO65" s="7"/>
      <c r="CP65" s="7"/>
      <c r="CQ65" s="7"/>
      <c r="CR65" s="7"/>
      <c r="CS65" s="7"/>
      <c r="CT65" s="7"/>
      <c r="CU65" s="7"/>
      <c r="CV65" s="7"/>
      <c r="CW65" s="7"/>
      <c r="CX65" s="7"/>
      <c r="CY65" s="7"/>
      <c r="CZ65" s="7"/>
      <c r="DA65" s="7"/>
      <c r="DB65" s="7"/>
      <c r="DC65" s="7"/>
      <c r="DD65" s="7"/>
      <c r="DE65" s="7">
        <v>1</v>
      </c>
      <c r="DF65" s="7"/>
      <c r="DG65" s="7"/>
      <c r="DH65" s="7"/>
      <c r="DI65" s="7"/>
      <c r="DJ65" s="7"/>
      <c r="DK65" s="7"/>
      <c r="DL65" s="7"/>
      <c r="DM65" s="7"/>
      <c r="DN65" s="7"/>
      <c r="DO65" s="7"/>
      <c r="DP65" s="7"/>
      <c r="DQ65" s="7"/>
      <c r="DR65" s="7"/>
      <c r="DS65" s="7"/>
      <c r="DT65" s="7"/>
      <c r="DU65" s="7"/>
      <c r="DV65" s="7"/>
      <c r="DW65" s="7"/>
      <c r="DX65" s="7"/>
      <c r="DY65" s="7"/>
      <c r="DZ65" s="7"/>
      <c r="EA65" s="7"/>
      <c r="EB65" s="7">
        <v>1</v>
      </c>
      <c r="EC65" s="7"/>
      <c r="ED65" s="7"/>
      <c r="EE65" s="7">
        <v>1</v>
      </c>
      <c r="EF65" s="7"/>
      <c r="EG65" s="7"/>
      <c r="EH65" s="7"/>
      <c r="EI65" s="7"/>
      <c r="EJ65" s="7"/>
      <c r="EK65" s="7"/>
      <c r="EL65" s="7"/>
      <c r="EM65" s="7"/>
      <c r="EN65" s="7"/>
      <c r="EO65" s="7"/>
      <c r="EP65" s="7"/>
      <c r="EQ65" s="7"/>
      <c r="ER65" s="7"/>
      <c r="ES65" s="7"/>
      <c r="ET65" s="7"/>
      <c r="EU65" s="7"/>
      <c r="EV65" s="7"/>
      <c r="EW65" s="7"/>
      <c r="EX65" s="7"/>
      <c r="EY65" s="7"/>
      <c r="EZ65" s="7"/>
      <c r="FA65" s="7"/>
      <c r="FB65" s="7"/>
      <c r="FC65" s="7"/>
      <c r="FD65" s="7"/>
      <c r="FE65" s="7"/>
      <c r="FF65" s="7"/>
      <c r="FG65" s="7"/>
      <c r="FH65" s="7"/>
      <c r="FI65" s="7"/>
      <c r="FJ65" s="7"/>
      <c r="FK65" s="7"/>
      <c r="FL65" s="7"/>
      <c r="FM65" s="7"/>
      <c r="FN65" s="7"/>
      <c r="FO65" s="7"/>
      <c r="FP65" s="7"/>
      <c r="FQ65" s="7">
        <v>1</v>
      </c>
      <c r="FR65" s="7"/>
      <c r="FS65" s="7"/>
      <c r="FT65" s="7"/>
      <c r="FU65" s="7"/>
      <c r="FV65" s="7"/>
      <c r="FW65" s="7"/>
      <c r="FX65" s="7"/>
      <c r="FY65" s="7"/>
      <c r="FZ65" s="7"/>
      <c r="GA65" s="7"/>
      <c r="GB65" s="7"/>
      <c r="GC65" s="7"/>
      <c r="GD65" s="7"/>
      <c r="GE65" s="7"/>
      <c r="GF65" s="7"/>
      <c r="GG65" s="7"/>
      <c r="GH65" s="7"/>
      <c r="GI65" s="7"/>
      <c r="GJ65" s="7"/>
      <c r="GK65" s="7"/>
      <c r="GL65" s="7"/>
      <c r="GM65" s="7"/>
      <c r="GN65" s="7"/>
      <c r="GO65" s="7"/>
      <c r="GP65" s="7" t="s">
        <v>1307</v>
      </c>
      <c r="GQ65" s="7"/>
      <c r="GR65" s="7"/>
      <c r="GS65" s="7"/>
      <c r="GT65" s="7"/>
      <c r="GU65" s="7"/>
      <c r="GV65" s="7"/>
      <c r="GW65" s="7"/>
      <c r="GX65" s="7"/>
      <c r="GY65" s="7"/>
      <c r="GZ65" s="7"/>
      <c r="HA65" s="7"/>
      <c r="HB65" s="7"/>
      <c r="HC65" s="7"/>
      <c r="HD65" s="7"/>
      <c r="HE65" s="7"/>
      <c r="HF65" s="7"/>
      <c r="HG65" s="7"/>
      <c r="HH65" s="7"/>
      <c r="HI65" s="7"/>
      <c r="HJ65" s="7"/>
      <c r="HK65" s="7"/>
      <c r="HL65" s="7"/>
      <c r="HM65" s="7"/>
      <c r="HN65" s="7"/>
      <c r="HO65" s="7" t="s">
        <v>1193</v>
      </c>
      <c r="HP65" s="7" t="s">
        <v>1308</v>
      </c>
      <c r="HQ65" s="7" t="s">
        <v>1309</v>
      </c>
      <c r="HR65" s="7" t="s">
        <v>1310</v>
      </c>
      <c r="HS65" s="7" t="s">
        <v>1311</v>
      </c>
      <c r="HT65" s="7"/>
      <c r="HU65" s="19" t="s">
        <v>1312</v>
      </c>
      <c r="HV65" s="7" t="s">
        <v>1313</v>
      </c>
      <c r="HW65" s="7" t="s">
        <v>1314</v>
      </c>
      <c r="HX65" s="7" t="s">
        <v>1315</v>
      </c>
      <c r="HY65" s="7"/>
      <c r="HZ65" s="7"/>
      <c r="IA65" s="7"/>
      <c r="IB65" s="7"/>
      <c r="IC65" s="7"/>
      <c r="ID65" s="7"/>
      <c r="IE65" s="7"/>
      <c r="IF65" s="7"/>
      <c r="IG65" s="7"/>
      <c r="IH65" s="7"/>
      <c r="II65" s="34"/>
      <c r="IJ65" s="34"/>
      <c r="IK65" s="34"/>
      <c r="IL65" s="34"/>
      <c r="IM65" s="34"/>
      <c r="IN65" s="34"/>
      <c r="IO65" s="34"/>
      <c r="IP65" s="34"/>
      <c r="IQ65" s="34"/>
      <c r="IR65" s="34"/>
      <c r="IS65" s="34"/>
      <c r="IT65" s="34"/>
      <c r="IU65" s="34"/>
      <c r="IV65" s="34"/>
      <c r="IW65" s="34"/>
      <c r="IX65" s="34"/>
    </row>
    <row r="66" spans="1:258" ht="45" customHeight="1">
      <c r="A66" s="5">
        <f t="shared" si="0"/>
        <v>63</v>
      </c>
      <c r="B66" s="5"/>
      <c r="C66" s="24" t="s">
        <v>35</v>
      </c>
      <c r="D66" s="31">
        <v>63</v>
      </c>
      <c r="E66" s="7" t="s">
        <v>120</v>
      </c>
      <c r="F66" s="7" t="s">
        <v>224</v>
      </c>
      <c r="G66" s="6">
        <v>2010</v>
      </c>
      <c r="H66" s="7" t="s">
        <v>738</v>
      </c>
      <c r="I66" s="7"/>
      <c r="J66" s="7" t="s">
        <v>223</v>
      </c>
      <c r="K66" s="7"/>
      <c r="L66" s="7"/>
      <c r="M66" s="7"/>
      <c r="O66" s="7"/>
      <c r="Q66" s="7"/>
      <c r="R66" s="7"/>
      <c r="S66" s="7"/>
      <c r="T66" s="7"/>
      <c r="U66" s="7"/>
      <c r="V66" s="7"/>
      <c r="W66" s="7"/>
      <c r="X66" s="7"/>
      <c r="Y66" s="7"/>
      <c r="Z66" s="7"/>
      <c r="AB66" s="7"/>
      <c r="AC66" s="7"/>
      <c r="AD66" s="7"/>
      <c r="AE66" s="7"/>
      <c r="AF66" s="7"/>
      <c r="AG66" s="7"/>
      <c r="AH66" s="7"/>
      <c r="AI66" s="7"/>
      <c r="AK66" s="7"/>
      <c r="AL66" s="7"/>
      <c r="AM66" s="7"/>
      <c r="AN66" s="7"/>
      <c r="AO66" s="7"/>
      <c r="AP66" s="7"/>
      <c r="AQ66" s="7"/>
      <c r="AS66" s="7"/>
      <c r="AT66" s="7"/>
      <c r="AW66" s="7"/>
      <c r="AY66" s="7"/>
      <c r="AZ66" s="7">
        <v>1</v>
      </c>
      <c r="BA66" s="7">
        <v>1</v>
      </c>
      <c r="BB66" s="7"/>
      <c r="BC66" s="7"/>
      <c r="BD66" s="7"/>
      <c r="BE66" s="7"/>
      <c r="BF66" s="7"/>
      <c r="BG66" s="7"/>
      <c r="BH66" s="7"/>
      <c r="BI66" s="7"/>
      <c r="BJ66" s="7"/>
      <c r="BK66" s="7"/>
      <c r="BL66" s="7"/>
      <c r="BM66" s="7"/>
      <c r="BN66" s="7"/>
      <c r="BO66" s="107" t="s">
        <v>1316</v>
      </c>
      <c r="BP66" s="7"/>
      <c r="BQ66" s="7">
        <v>1</v>
      </c>
      <c r="BR66" s="7"/>
      <c r="BS66" s="7"/>
      <c r="BT66" s="7"/>
      <c r="BU66" s="7"/>
      <c r="BV66" s="7"/>
      <c r="BW66" s="7"/>
      <c r="BX66" s="7"/>
      <c r="BY66" s="7">
        <v>0</v>
      </c>
      <c r="BZ66" s="7">
        <v>1</v>
      </c>
      <c r="CA66" s="7"/>
      <c r="CB66" s="7"/>
      <c r="CC66" s="7"/>
      <c r="CD66" s="7"/>
      <c r="CE66" s="7"/>
      <c r="CF66" s="7"/>
      <c r="CG66" s="7"/>
      <c r="CH66" s="7"/>
      <c r="CI66" s="7"/>
      <c r="CJ66" s="7"/>
      <c r="CK66" s="7"/>
      <c r="CL66" s="7"/>
      <c r="CM66" s="7"/>
      <c r="CN66" s="7">
        <v>1</v>
      </c>
      <c r="CO66" s="7"/>
      <c r="CP66" s="7"/>
      <c r="CQ66" s="7"/>
      <c r="CR66" s="7"/>
      <c r="CS66" s="7"/>
      <c r="CT66" s="7"/>
      <c r="CU66" s="7"/>
      <c r="CV66" s="7"/>
      <c r="CW66" s="7"/>
      <c r="CX66" s="7"/>
      <c r="CY66" s="7"/>
      <c r="CZ66" s="7"/>
      <c r="DA66" s="7"/>
      <c r="DB66" s="7"/>
      <c r="DC66" s="7"/>
      <c r="DD66" s="7"/>
      <c r="DE66" s="7"/>
      <c r="DF66" s="7"/>
      <c r="DG66" s="7"/>
      <c r="DH66" s="7"/>
      <c r="DI66" s="7"/>
      <c r="DJ66" s="7"/>
      <c r="DK66" s="7"/>
      <c r="DL66" s="7"/>
      <c r="DM66" s="7"/>
      <c r="DN66" s="7"/>
      <c r="DO66" s="7"/>
      <c r="DP66" s="7"/>
      <c r="DQ66" s="7"/>
      <c r="DR66" s="7"/>
      <c r="DS66" s="7"/>
      <c r="DT66" s="7"/>
      <c r="DU66" s="7"/>
      <c r="DV66" s="7"/>
      <c r="DW66" s="7"/>
      <c r="DX66" s="7"/>
      <c r="DY66" s="7"/>
      <c r="DZ66" s="7"/>
      <c r="EA66" s="7"/>
      <c r="EB66" s="7">
        <v>1</v>
      </c>
      <c r="EC66" s="7"/>
      <c r="ED66" s="7"/>
      <c r="EE66" s="7">
        <v>1</v>
      </c>
      <c r="EF66" s="7"/>
      <c r="EG66" s="7"/>
      <c r="EH66" s="7"/>
      <c r="EI66" s="7"/>
      <c r="EJ66" s="7"/>
      <c r="EK66" s="7"/>
      <c r="EL66" s="7"/>
      <c r="EM66" s="7"/>
      <c r="EN66" s="7"/>
      <c r="EO66" s="7"/>
      <c r="EP66" s="7"/>
      <c r="EQ66" s="7"/>
      <c r="ER66" s="7"/>
      <c r="ES66" s="7"/>
      <c r="ET66" s="7"/>
      <c r="EU66" s="7"/>
      <c r="EV66" s="7"/>
      <c r="EW66" s="7"/>
      <c r="EX66" s="7"/>
      <c r="EY66" s="7"/>
      <c r="EZ66" s="7"/>
      <c r="FA66" s="7"/>
      <c r="FB66" s="7"/>
      <c r="FC66" s="7"/>
      <c r="FD66" s="7"/>
      <c r="FE66" s="7"/>
      <c r="FF66" s="7"/>
      <c r="FG66" s="7"/>
      <c r="FH66" s="7"/>
      <c r="FI66" s="7"/>
      <c r="FJ66" s="7"/>
      <c r="FK66" s="7"/>
      <c r="FL66" s="7"/>
      <c r="FM66" s="7"/>
      <c r="FN66" s="7"/>
      <c r="FO66" s="7"/>
      <c r="FP66" s="7"/>
      <c r="FQ66" s="7"/>
      <c r="FR66" s="7"/>
      <c r="FS66" s="7"/>
      <c r="FT66" s="7"/>
      <c r="FU66" s="7"/>
      <c r="FV66" s="7"/>
      <c r="FW66" s="7"/>
      <c r="FX66" s="7"/>
      <c r="FY66" s="7"/>
      <c r="FZ66" s="7"/>
      <c r="GA66" s="7"/>
      <c r="GB66" s="7"/>
      <c r="GC66" s="7"/>
      <c r="GD66" s="7"/>
      <c r="GE66" s="7"/>
      <c r="GF66" s="7"/>
      <c r="GG66" s="7"/>
      <c r="GH66" s="7"/>
      <c r="GI66" s="7"/>
      <c r="GJ66" s="7"/>
      <c r="GK66" s="7"/>
      <c r="GL66" s="7"/>
      <c r="GM66" s="7"/>
      <c r="GN66" s="7"/>
      <c r="GO66" s="7"/>
      <c r="GP66" s="7">
        <v>1</v>
      </c>
      <c r="GQ66" s="7"/>
      <c r="GR66" s="7"/>
      <c r="GS66" s="7"/>
      <c r="GT66" s="7"/>
      <c r="GU66" s="7"/>
      <c r="GV66" s="7"/>
      <c r="GW66" s="7"/>
      <c r="GX66" s="7"/>
      <c r="GY66" s="7"/>
      <c r="GZ66" s="7"/>
      <c r="HA66" s="7"/>
      <c r="HB66" s="7"/>
      <c r="HC66" s="7"/>
      <c r="HD66" s="7"/>
      <c r="HE66" s="148" t="s">
        <v>1317</v>
      </c>
      <c r="HF66" s="148"/>
      <c r="HG66" s="148"/>
      <c r="HH66" s="148"/>
      <c r="HI66" s="148"/>
      <c r="HJ66" s="148"/>
      <c r="HK66" s="148"/>
      <c r="HL66" s="148"/>
      <c r="HM66" s="148"/>
      <c r="HN66" s="148"/>
      <c r="HO66" s="7" t="s">
        <v>1318</v>
      </c>
      <c r="HP66" s="7" t="s">
        <v>1319</v>
      </c>
      <c r="HQ66" s="7" t="s">
        <v>1320</v>
      </c>
      <c r="HR66" s="7" t="s">
        <v>1321</v>
      </c>
      <c r="HS66" s="7" t="s">
        <v>1322</v>
      </c>
      <c r="HT66" s="7"/>
      <c r="HU66" s="7" t="s">
        <v>1323</v>
      </c>
      <c r="HV66" s="7" t="s">
        <v>1324</v>
      </c>
      <c r="HW66" s="7"/>
      <c r="HX66" s="7"/>
      <c r="HY66" s="7"/>
      <c r="HZ66" s="7"/>
      <c r="IA66" s="7"/>
      <c r="IB66" s="7"/>
      <c r="IC66" s="7"/>
      <c r="ID66" s="7"/>
      <c r="IE66" s="7"/>
      <c r="IF66" s="7"/>
      <c r="IG66" s="7"/>
      <c r="IH66" s="7"/>
      <c r="II66" s="34"/>
      <c r="IJ66" s="34"/>
      <c r="IK66" s="34"/>
      <c r="IL66" s="34"/>
      <c r="IM66" s="34"/>
      <c r="IN66" s="34"/>
      <c r="IO66" s="34"/>
      <c r="IP66" s="34"/>
      <c r="IQ66" s="34"/>
      <c r="IR66" s="34"/>
      <c r="IS66" s="34"/>
      <c r="IT66" s="34"/>
      <c r="IU66" s="34"/>
      <c r="IV66" s="34"/>
      <c r="IW66" s="34"/>
      <c r="IX66" s="34"/>
    </row>
    <row r="67" spans="1:258" ht="45" customHeight="1">
      <c r="A67" s="5">
        <f t="shared" si="0"/>
        <v>64</v>
      </c>
      <c r="B67" s="5"/>
      <c r="C67" s="24" t="s">
        <v>35</v>
      </c>
      <c r="D67" s="31">
        <v>64</v>
      </c>
      <c r="E67" s="7" t="s">
        <v>57</v>
      </c>
      <c r="F67" s="7" t="s">
        <v>226</v>
      </c>
      <c r="G67" s="6">
        <v>2020</v>
      </c>
      <c r="H67" s="7" t="s">
        <v>821</v>
      </c>
      <c r="I67" s="7"/>
      <c r="J67" s="7" t="s">
        <v>225</v>
      </c>
      <c r="K67" s="7"/>
      <c r="L67" s="7">
        <v>1</v>
      </c>
      <c r="M67" s="7"/>
      <c r="O67" s="7"/>
      <c r="Q67" s="7"/>
      <c r="R67" s="7"/>
      <c r="S67" s="7"/>
      <c r="T67" s="7"/>
      <c r="U67" s="7"/>
      <c r="V67" s="7"/>
      <c r="W67" s="7"/>
      <c r="X67" s="7"/>
      <c r="Y67" s="7"/>
      <c r="Z67" s="7"/>
      <c r="AB67" s="7"/>
      <c r="AC67" s="7"/>
      <c r="AD67" s="7"/>
      <c r="AE67" s="7"/>
      <c r="AF67" s="7"/>
      <c r="AG67" s="7">
        <v>1</v>
      </c>
      <c r="AH67" s="7"/>
      <c r="AI67" s="7"/>
      <c r="AK67" s="7"/>
      <c r="AL67" s="7"/>
      <c r="AM67" s="7"/>
      <c r="AN67" s="7">
        <v>1</v>
      </c>
      <c r="AO67" s="7"/>
      <c r="AP67" s="7"/>
      <c r="AQ67" s="7"/>
      <c r="AS67" s="7"/>
      <c r="AT67" s="7"/>
      <c r="AW67" s="7"/>
      <c r="AY67" s="7"/>
      <c r="AZ67" s="7"/>
      <c r="BA67" s="7"/>
      <c r="BB67" s="7"/>
      <c r="BC67" s="7">
        <v>1</v>
      </c>
      <c r="BD67" s="7"/>
      <c r="BE67" s="7"/>
      <c r="BF67" s="7"/>
      <c r="BG67" s="7"/>
      <c r="BH67" s="7"/>
      <c r="BI67" s="7"/>
      <c r="BJ67" s="7"/>
      <c r="BK67" s="7"/>
      <c r="BL67" s="7"/>
      <c r="BM67" s="7"/>
      <c r="BN67" s="7"/>
      <c r="BO67" s="6" t="s">
        <v>1325</v>
      </c>
      <c r="BP67" s="7"/>
      <c r="BQ67" s="7"/>
      <c r="BR67" s="7"/>
      <c r="BS67" s="7">
        <v>1</v>
      </c>
      <c r="BT67" s="7"/>
      <c r="BU67" s="7"/>
      <c r="BV67" s="7"/>
      <c r="BW67" s="7"/>
      <c r="BX67" s="7"/>
      <c r="BY67" s="7">
        <v>0</v>
      </c>
      <c r="BZ67" s="7">
        <v>1</v>
      </c>
      <c r="CA67" s="7"/>
      <c r="CB67" s="7"/>
      <c r="CC67" s="7"/>
      <c r="CD67" s="7"/>
      <c r="CE67" s="7"/>
      <c r="CF67" s="7"/>
      <c r="CG67" s="7"/>
      <c r="CH67" s="7"/>
      <c r="CI67" s="7"/>
      <c r="CJ67" s="7"/>
      <c r="CK67" s="7"/>
      <c r="CL67" s="7"/>
      <c r="CM67" s="7"/>
      <c r="CN67" s="7"/>
      <c r="CO67" s="7">
        <v>1</v>
      </c>
      <c r="CP67" s="7"/>
      <c r="CQ67" s="7"/>
      <c r="CR67" s="7"/>
      <c r="CS67" s="7"/>
      <c r="CT67" s="7"/>
      <c r="CU67" s="7"/>
      <c r="CV67" s="7"/>
      <c r="CW67" s="7"/>
      <c r="CX67" s="7"/>
      <c r="CY67" s="7"/>
      <c r="CZ67" s="154">
        <v>1</v>
      </c>
      <c r="DA67" s="7"/>
      <c r="DB67" s="7"/>
      <c r="DC67" s="7"/>
      <c r="DD67" s="7"/>
      <c r="DE67" s="7"/>
      <c r="DF67" s="7"/>
      <c r="DG67" s="7"/>
      <c r="DH67" s="7"/>
      <c r="DI67" s="7"/>
      <c r="DJ67" s="7"/>
      <c r="DK67" s="7"/>
      <c r="DL67" s="7"/>
      <c r="DM67" s="7"/>
      <c r="DN67" s="7"/>
      <c r="DO67" s="7"/>
      <c r="DP67" s="7"/>
      <c r="DQ67" s="7"/>
      <c r="DR67" s="7"/>
      <c r="DS67" s="7"/>
      <c r="DT67" s="7"/>
      <c r="DU67" s="7"/>
      <c r="DV67" s="7"/>
      <c r="DW67" s="7"/>
      <c r="DX67" s="7"/>
      <c r="DY67" s="7"/>
      <c r="DZ67" s="7"/>
      <c r="EA67" s="7"/>
      <c r="EB67" s="7">
        <v>1</v>
      </c>
      <c r="EC67" s="7"/>
      <c r="ED67" s="7"/>
      <c r="EE67" s="7">
        <v>1</v>
      </c>
      <c r="EF67" s="7"/>
      <c r="EG67" s="7"/>
      <c r="EH67" s="7"/>
      <c r="EI67" s="7"/>
      <c r="EJ67" s="7"/>
      <c r="EK67" s="7"/>
      <c r="EL67" s="7"/>
      <c r="EM67" s="7"/>
      <c r="EN67" s="7"/>
      <c r="EO67" s="7"/>
      <c r="EP67" s="7"/>
      <c r="EQ67" s="7"/>
      <c r="ER67" s="7"/>
      <c r="ES67" s="7"/>
      <c r="ET67" s="7"/>
      <c r="EU67" s="7"/>
      <c r="EV67" s="7"/>
      <c r="EW67" s="7"/>
      <c r="EX67" s="7"/>
      <c r="EY67" s="7"/>
      <c r="EZ67" s="7"/>
      <c r="FA67" s="7"/>
      <c r="FB67" s="7"/>
      <c r="FC67" s="7"/>
      <c r="FD67" s="7"/>
      <c r="FE67" s="7"/>
      <c r="FF67" s="7"/>
      <c r="FG67" s="7"/>
      <c r="FH67" s="7"/>
      <c r="FI67" s="7"/>
      <c r="FJ67" s="7"/>
      <c r="FK67" s="7"/>
      <c r="FL67" s="7"/>
      <c r="FM67" s="7"/>
      <c r="FN67" s="7"/>
      <c r="FO67" s="7"/>
      <c r="FP67" s="7"/>
      <c r="FQ67" s="7"/>
      <c r="FR67" s="7"/>
      <c r="FS67" s="7"/>
      <c r="FT67" s="7"/>
      <c r="FU67" s="7"/>
      <c r="FV67" s="7"/>
      <c r="FW67" s="7"/>
      <c r="FX67" s="7"/>
      <c r="FY67" s="7"/>
      <c r="FZ67" s="7"/>
      <c r="GA67" s="7"/>
      <c r="GB67" s="7"/>
      <c r="GC67" s="7"/>
      <c r="GD67" s="7"/>
      <c r="GE67" s="7"/>
      <c r="GF67" s="7"/>
      <c r="GG67" s="7"/>
      <c r="GH67" s="7"/>
      <c r="GI67" s="7"/>
      <c r="GJ67" s="7"/>
      <c r="GK67" s="7">
        <v>1</v>
      </c>
      <c r="GL67" s="7"/>
      <c r="GM67" s="7"/>
      <c r="GN67" s="7"/>
      <c r="GO67" s="7"/>
      <c r="GP67" s="7"/>
      <c r="GQ67" s="7"/>
      <c r="GR67" s="7"/>
      <c r="GS67" s="7"/>
      <c r="GT67" s="7"/>
      <c r="GU67" s="7"/>
      <c r="GV67" s="7"/>
      <c r="GW67" s="7"/>
      <c r="GX67" s="7"/>
      <c r="GY67" s="7"/>
      <c r="GZ67" s="7"/>
      <c r="HA67" s="7"/>
      <c r="HB67" s="7"/>
      <c r="HC67" s="7">
        <v>1</v>
      </c>
      <c r="HD67" s="7"/>
      <c r="HE67" s="7" t="s">
        <v>1326</v>
      </c>
      <c r="HF67" s="7"/>
      <c r="HG67" s="7"/>
      <c r="HH67" s="7"/>
      <c r="HI67" s="7"/>
      <c r="HJ67" s="7"/>
      <c r="HK67" s="7"/>
      <c r="HL67" s="7"/>
      <c r="HM67" s="7"/>
      <c r="HN67" s="7"/>
      <c r="HO67" s="7" t="s">
        <v>1193</v>
      </c>
      <c r="HP67" s="7" t="s">
        <v>1327</v>
      </c>
      <c r="HQ67" s="7" t="s">
        <v>1328</v>
      </c>
      <c r="HR67" s="7"/>
      <c r="HS67" s="7" t="s">
        <v>1329</v>
      </c>
      <c r="HT67" s="7"/>
      <c r="HU67" s="7" t="s">
        <v>1330</v>
      </c>
      <c r="HV67" s="7" t="s">
        <v>1331</v>
      </c>
      <c r="HW67" s="7" t="s">
        <v>1332</v>
      </c>
      <c r="HX67" s="7"/>
      <c r="HY67" s="7"/>
      <c r="HZ67" s="7"/>
      <c r="IA67" s="7"/>
      <c r="IB67" s="7"/>
      <c r="IC67" s="7"/>
      <c r="ID67" s="7"/>
      <c r="IE67" s="7"/>
      <c r="IF67" s="7"/>
      <c r="IG67" s="7"/>
      <c r="IH67" s="7"/>
      <c r="II67" s="34"/>
      <c r="IJ67" s="34"/>
      <c r="IK67" s="34"/>
      <c r="IL67" s="34"/>
      <c r="IM67" s="34"/>
      <c r="IN67" s="34"/>
      <c r="IO67" s="34"/>
      <c r="IP67" s="34"/>
      <c r="IQ67" s="34"/>
      <c r="IR67" s="34"/>
      <c r="IS67" s="34"/>
      <c r="IT67" s="34"/>
      <c r="IU67" s="34"/>
      <c r="IV67" s="34"/>
      <c r="IW67" s="34"/>
      <c r="IX67" s="34"/>
    </row>
    <row r="68" spans="1:258" ht="62.25" customHeight="1">
      <c r="A68" s="5">
        <f t="shared" si="0"/>
        <v>65</v>
      </c>
      <c r="B68" s="5"/>
      <c r="C68" s="24" t="s">
        <v>35</v>
      </c>
      <c r="D68" s="31">
        <v>65</v>
      </c>
      <c r="E68" s="7" t="s">
        <v>229</v>
      </c>
      <c r="F68" s="7" t="s">
        <v>228</v>
      </c>
      <c r="G68" s="6">
        <v>2020</v>
      </c>
      <c r="H68" s="7" t="s">
        <v>738</v>
      </c>
      <c r="I68" s="7"/>
      <c r="J68" s="19" t="s">
        <v>227</v>
      </c>
      <c r="K68" s="154">
        <v>1</v>
      </c>
      <c r="L68" s="7">
        <v>1</v>
      </c>
      <c r="M68" s="7">
        <v>1</v>
      </c>
      <c r="O68" s="7">
        <v>1</v>
      </c>
      <c r="Q68" s="154">
        <v>1</v>
      </c>
      <c r="R68" s="7">
        <v>1</v>
      </c>
      <c r="S68" s="154">
        <v>1</v>
      </c>
      <c r="T68" s="7"/>
      <c r="U68" s="7"/>
      <c r="V68" s="7"/>
      <c r="W68" s="7"/>
      <c r="X68" s="7"/>
      <c r="Y68" s="160">
        <v>0</v>
      </c>
      <c r="Z68" s="154">
        <v>0</v>
      </c>
      <c r="AB68" s="7"/>
      <c r="AC68" s="7"/>
      <c r="AD68" s="7"/>
      <c r="AE68" s="7"/>
      <c r="AF68" s="7"/>
      <c r="AG68" s="160">
        <v>0</v>
      </c>
      <c r="AH68" s="7">
        <v>1</v>
      </c>
      <c r="AI68" s="7"/>
      <c r="AK68" s="7"/>
      <c r="AL68" s="160"/>
      <c r="AM68" s="7"/>
      <c r="AN68" s="7"/>
      <c r="AO68" s="7"/>
      <c r="AP68" s="7"/>
      <c r="AQ68" s="7"/>
      <c r="AS68" s="7"/>
      <c r="AT68" s="7"/>
      <c r="AW68" s="7"/>
      <c r="AY68" s="7"/>
      <c r="AZ68" s="7"/>
      <c r="BA68" s="7"/>
      <c r="BB68" s="7"/>
      <c r="BC68" s="7"/>
      <c r="BD68" s="7"/>
      <c r="BE68" s="7"/>
      <c r="BF68" s="7"/>
      <c r="BG68" s="7"/>
      <c r="BH68" s="7"/>
      <c r="BI68" s="7"/>
      <c r="BJ68" s="7"/>
      <c r="BK68" s="7"/>
      <c r="BL68" s="7"/>
      <c r="BM68" s="7"/>
      <c r="BN68" s="7"/>
      <c r="BO68" s="6" t="s">
        <v>1334</v>
      </c>
      <c r="BP68" s="7"/>
      <c r="BQ68" s="7"/>
      <c r="BR68" s="7"/>
      <c r="BS68" s="7">
        <v>1</v>
      </c>
      <c r="BT68" s="7"/>
      <c r="BU68" s="7"/>
      <c r="BV68" s="7"/>
      <c r="BW68" s="7"/>
      <c r="BX68" s="7"/>
      <c r="BY68" s="7">
        <v>0</v>
      </c>
      <c r="BZ68" s="7">
        <v>1</v>
      </c>
      <c r="CA68" s="7"/>
      <c r="CB68" s="7">
        <v>1</v>
      </c>
      <c r="CC68" s="7">
        <v>1</v>
      </c>
      <c r="CD68" s="7"/>
      <c r="CE68" s="7"/>
      <c r="CF68" s="7"/>
      <c r="CG68" s="7"/>
      <c r="CH68" s="7"/>
      <c r="CI68" s="7"/>
      <c r="CJ68" s="7"/>
      <c r="CK68" s="7"/>
      <c r="CL68" s="7"/>
      <c r="CM68" s="7"/>
      <c r="CN68" s="7">
        <v>1</v>
      </c>
      <c r="CO68" s="7"/>
      <c r="CP68" s="7"/>
      <c r="CQ68" s="7"/>
      <c r="CR68" s="7"/>
      <c r="CS68" s="7"/>
      <c r="CT68" s="7"/>
      <c r="CU68" s="7"/>
      <c r="CV68" s="7"/>
      <c r="CW68" s="7"/>
      <c r="CX68" s="7"/>
      <c r="CY68" s="7"/>
      <c r="CZ68" s="7"/>
      <c r="DA68" s="7"/>
      <c r="DB68" s="7"/>
      <c r="DC68" s="7"/>
      <c r="DD68" s="7"/>
      <c r="DE68" s="7"/>
      <c r="DF68" s="7"/>
      <c r="DG68" s="7"/>
      <c r="DH68" s="7"/>
      <c r="DI68" s="7"/>
      <c r="DJ68" s="7"/>
      <c r="DK68" s="7"/>
      <c r="DL68" s="7"/>
      <c r="DM68" s="7"/>
      <c r="DN68" s="7"/>
      <c r="DO68" s="7"/>
      <c r="DP68" s="7"/>
      <c r="DQ68" s="7"/>
      <c r="DR68" s="7"/>
      <c r="DS68" s="7"/>
      <c r="DT68" s="7"/>
      <c r="DU68" s="7"/>
      <c r="DV68" s="7"/>
      <c r="DW68" s="7"/>
      <c r="DX68" s="7"/>
      <c r="DY68" s="7"/>
      <c r="DZ68" s="7"/>
      <c r="EA68" s="7"/>
      <c r="EB68" s="7">
        <v>1</v>
      </c>
      <c r="EC68" s="7"/>
      <c r="ED68" s="7"/>
      <c r="EE68" s="7">
        <v>1</v>
      </c>
      <c r="EF68" s="7"/>
      <c r="EG68" s="7"/>
      <c r="EH68" s="7"/>
      <c r="EI68" s="7"/>
      <c r="EJ68" s="7"/>
      <c r="EK68" s="7"/>
      <c r="EL68" s="7"/>
      <c r="EM68" s="7"/>
      <c r="EN68" s="7"/>
      <c r="EO68" s="7"/>
      <c r="EP68" s="7"/>
      <c r="EQ68" s="7"/>
      <c r="ER68" s="7"/>
      <c r="ES68" s="7"/>
      <c r="ET68" s="7"/>
      <c r="EU68" s="7"/>
      <c r="EV68" s="7"/>
      <c r="EW68" s="7"/>
      <c r="EX68" s="7"/>
      <c r="EY68" s="7"/>
      <c r="EZ68" s="7"/>
      <c r="FA68" s="7"/>
      <c r="FB68" s="7"/>
      <c r="FC68" s="7"/>
      <c r="FD68" s="7"/>
      <c r="FE68" s="7"/>
      <c r="FF68" s="7"/>
      <c r="FG68" s="7"/>
      <c r="FH68" s="7"/>
      <c r="FI68" s="7"/>
      <c r="FJ68" s="7"/>
      <c r="FK68" s="7"/>
      <c r="FL68" s="7"/>
      <c r="FM68" s="7"/>
      <c r="FN68" s="7"/>
      <c r="FO68" s="7"/>
      <c r="FP68" s="7"/>
      <c r="FQ68" s="7"/>
      <c r="FR68" s="7">
        <v>1</v>
      </c>
      <c r="FS68" s="7"/>
      <c r="FT68" s="7"/>
      <c r="FU68" s="7"/>
      <c r="FV68" s="7"/>
      <c r="FW68" s="7"/>
      <c r="FX68" s="7"/>
      <c r="FY68" s="7"/>
      <c r="FZ68" s="7"/>
      <c r="GA68" s="7"/>
      <c r="GB68" s="7"/>
      <c r="GC68" s="7"/>
      <c r="GD68" s="7"/>
      <c r="GE68" s="7"/>
      <c r="GF68" s="7"/>
      <c r="GG68" s="7"/>
      <c r="GH68" s="7"/>
      <c r="GI68" s="7"/>
      <c r="GJ68" s="7"/>
      <c r="GK68" s="7"/>
      <c r="GL68" s="7"/>
      <c r="GM68" s="7"/>
      <c r="GN68" s="7"/>
      <c r="GO68" s="7"/>
      <c r="GP68" s="7"/>
      <c r="GQ68" s="7"/>
      <c r="GR68" s="7"/>
      <c r="GS68" s="7"/>
      <c r="GT68" s="7"/>
      <c r="GU68" s="7"/>
      <c r="GV68" s="7"/>
      <c r="GW68" s="7"/>
      <c r="GX68" s="7"/>
      <c r="GY68" s="7"/>
      <c r="GZ68" s="7"/>
      <c r="HA68" s="7"/>
      <c r="HB68" s="7"/>
      <c r="HC68" s="7"/>
      <c r="HD68" s="7"/>
      <c r="HE68" s="7"/>
      <c r="HF68" s="7"/>
      <c r="HG68" s="7"/>
      <c r="HH68" s="7"/>
      <c r="HI68" s="7"/>
      <c r="HJ68" s="7"/>
      <c r="HK68" s="7"/>
      <c r="HL68" s="7"/>
      <c r="HM68" s="7"/>
      <c r="HN68" s="7"/>
      <c r="HO68" s="7" t="s">
        <v>1217</v>
      </c>
      <c r="HP68" s="7" t="s">
        <v>1335</v>
      </c>
      <c r="HQ68" s="7" t="s">
        <v>742</v>
      </c>
      <c r="HR68" s="7" t="s">
        <v>1336</v>
      </c>
      <c r="HS68" s="7" t="s">
        <v>1337</v>
      </c>
      <c r="HT68" s="7"/>
      <c r="HU68" s="7" t="s">
        <v>1338</v>
      </c>
      <c r="HV68" s="7" t="s">
        <v>1339</v>
      </c>
      <c r="HW68" s="7" t="s">
        <v>1340</v>
      </c>
      <c r="HX68" s="7"/>
      <c r="HY68" s="7"/>
      <c r="HZ68" s="7"/>
      <c r="IA68" s="7"/>
      <c r="IB68" s="7"/>
      <c r="IC68" s="7"/>
      <c r="ID68" s="7"/>
      <c r="IE68" s="7"/>
      <c r="IF68" s="7"/>
      <c r="IG68" s="7"/>
      <c r="IH68" s="7"/>
      <c r="II68" s="34"/>
      <c r="IJ68" s="34"/>
      <c r="IK68" s="34"/>
      <c r="IL68" s="34"/>
      <c r="IM68" s="34"/>
      <c r="IN68" s="34"/>
      <c r="IO68" s="34"/>
      <c r="IP68" s="34"/>
      <c r="IQ68" s="34"/>
      <c r="IR68" s="34"/>
      <c r="IS68" s="34"/>
      <c r="IT68" s="34"/>
      <c r="IU68" s="34"/>
      <c r="IV68" s="34"/>
      <c r="IW68" s="34"/>
      <c r="IX68" s="34"/>
    </row>
    <row r="69" spans="1:258" ht="45" customHeight="1">
      <c r="A69" s="24">
        <f t="shared" ref="A69:A132" si="2">A68+1</f>
        <v>66</v>
      </c>
      <c r="B69" s="391"/>
      <c r="C69" s="29" t="s">
        <v>35</v>
      </c>
      <c r="D69" s="161">
        <v>66</v>
      </c>
      <c r="E69" s="21" t="s">
        <v>232</v>
      </c>
      <c r="F69" s="21" t="s">
        <v>231</v>
      </c>
      <c r="G69" s="8">
        <v>2014</v>
      </c>
      <c r="H69" s="21" t="s">
        <v>738</v>
      </c>
      <c r="I69" s="7"/>
      <c r="J69" s="7" t="s">
        <v>230</v>
      </c>
      <c r="K69" s="21">
        <v>1</v>
      </c>
      <c r="L69" s="21">
        <v>1</v>
      </c>
      <c r="M69" s="162">
        <v>1</v>
      </c>
      <c r="O69" s="21"/>
      <c r="Q69" s="21"/>
      <c r="R69" s="162">
        <v>1</v>
      </c>
      <c r="S69" s="21"/>
      <c r="T69" s="21"/>
      <c r="U69" s="21"/>
      <c r="V69" s="21"/>
      <c r="W69" s="21"/>
      <c r="X69" s="21"/>
      <c r="Y69" s="21"/>
      <c r="Z69" s="21"/>
      <c r="AB69" s="162">
        <v>1</v>
      </c>
      <c r="AC69" s="21"/>
      <c r="AD69" s="162">
        <v>1</v>
      </c>
      <c r="AE69" s="162"/>
      <c r="AF69" s="162"/>
      <c r="AG69" s="21"/>
      <c r="AH69" s="163">
        <v>0</v>
      </c>
      <c r="AI69" s="21"/>
      <c r="AK69" s="21"/>
      <c r="AL69" s="21"/>
      <c r="AM69" s="21"/>
      <c r="AN69" s="21"/>
      <c r="AO69" s="21"/>
      <c r="AP69" s="21"/>
      <c r="AQ69" s="21"/>
      <c r="AS69" s="21"/>
      <c r="AT69" s="21"/>
      <c r="AW69" s="21"/>
      <c r="AY69" s="21"/>
      <c r="AZ69" s="21"/>
      <c r="BA69" s="21"/>
      <c r="BB69" s="21"/>
      <c r="BC69" s="21"/>
      <c r="BD69" s="163"/>
      <c r="BE69" s="21"/>
      <c r="BF69" s="21"/>
      <c r="BG69" s="21"/>
      <c r="BH69" s="21"/>
      <c r="BI69" s="21"/>
      <c r="BJ69" s="21"/>
      <c r="BK69" s="21"/>
      <c r="BL69" s="21"/>
      <c r="BM69" s="21"/>
      <c r="BN69" s="21"/>
      <c r="BO69" s="6" t="s">
        <v>1342</v>
      </c>
      <c r="BP69" s="21"/>
      <c r="BQ69" s="21"/>
      <c r="BR69" s="21"/>
      <c r="BS69" s="21">
        <v>1</v>
      </c>
      <c r="BT69" s="21"/>
      <c r="BU69" s="21"/>
      <c r="BV69" s="21"/>
      <c r="BW69" s="21"/>
      <c r="BX69" s="21"/>
      <c r="BY69" s="21">
        <v>0</v>
      </c>
      <c r="BZ69" s="21">
        <v>1</v>
      </c>
      <c r="CA69" s="21"/>
      <c r="CB69" s="21"/>
      <c r="CC69" s="21">
        <v>1</v>
      </c>
      <c r="CD69" s="21"/>
      <c r="CE69" s="21"/>
      <c r="CF69" s="21"/>
      <c r="CG69" s="21"/>
      <c r="CH69" s="21"/>
      <c r="CI69" s="21"/>
      <c r="CJ69" s="21"/>
      <c r="CK69" s="21"/>
      <c r="CL69" s="21"/>
      <c r="CM69" s="21"/>
      <c r="CN69" s="21">
        <v>1</v>
      </c>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7"/>
      <c r="DM69" s="21"/>
      <c r="DN69" s="21"/>
      <c r="DO69" s="21"/>
      <c r="DP69" s="21"/>
      <c r="DQ69" s="21"/>
      <c r="DR69" s="21"/>
      <c r="DS69" s="21"/>
      <c r="DT69" s="21"/>
      <c r="DU69" s="21"/>
      <c r="DV69" s="21"/>
      <c r="DW69" s="21"/>
      <c r="DX69" s="21"/>
      <c r="DY69" s="21"/>
      <c r="DZ69" s="21"/>
      <c r="EA69" s="21"/>
      <c r="EB69" s="21">
        <v>1</v>
      </c>
      <c r="EC69" s="21"/>
      <c r="ED69" s="21"/>
      <c r="EE69" s="21">
        <v>1</v>
      </c>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v>1</v>
      </c>
      <c r="GM69" s="21"/>
      <c r="GN69" s="21"/>
      <c r="GO69" s="21"/>
      <c r="GP69" s="21"/>
      <c r="GQ69" s="21"/>
      <c r="GR69" s="21"/>
      <c r="GS69" s="21"/>
      <c r="GT69" s="21"/>
      <c r="GU69" s="21"/>
      <c r="GV69" s="21"/>
      <c r="GW69" s="21"/>
      <c r="GX69" s="21"/>
      <c r="GY69" s="21"/>
      <c r="GZ69" s="21"/>
      <c r="HA69" s="21"/>
      <c r="HB69" s="21"/>
      <c r="HC69" s="21"/>
      <c r="HD69" s="21"/>
      <c r="HE69" s="21"/>
      <c r="HF69" s="21"/>
      <c r="HG69" s="21"/>
      <c r="HH69" s="21"/>
      <c r="HI69" s="21"/>
      <c r="HJ69" s="21"/>
      <c r="HK69" s="21"/>
      <c r="HL69" s="21"/>
      <c r="HM69" s="21"/>
      <c r="HN69" s="21"/>
      <c r="HO69" s="21"/>
      <c r="HP69" s="21"/>
      <c r="HQ69" s="21"/>
      <c r="HR69" s="21"/>
      <c r="HS69" s="21"/>
      <c r="HT69" s="21"/>
      <c r="HU69" s="21"/>
      <c r="HV69" s="21"/>
      <c r="HW69" s="21"/>
      <c r="HX69" s="21"/>
      <c r="HY69" s="21"/>
      <c r="HZ69" s="21"/>
      <c r="IA69" s="21"/>
      <c r="IB69" s="21"/>
      <c r="IC69" s="21"/>
      <c r="ID69" s="21"/>
      <c r="IE69" s="21"/>
      <c r="IF69" s="21"/>
      <c r="IG69" s="21"/>
      <c r="IH69" s="21"/>
      <c r="II69" s="139"/>
      <c r="IJ69" s="139"/>
      <c r="IK69" s="139"/>
      <c r="IL69" s="139"/>
      <c r="IM69" s="139"/>
      <c r="IN69" s="139"/>
      <c r="IO69" s="139"/>
      <c r="IP69" s="139"/>
      <c r="IQ69" s="139"/>
      <c r="IR69" s="139"/>
      <c r="IS69" s="139"/>
      <c r="IT69" s="139"/>
      <c r="IU69" s="139"/>
      <c r="IV69" s="139"/>
      <c r="IW69" s="139"/>
      <c r="IX69" s="139"/>
    </row>
    <row r="70" spans="1:258" ht="45" customHeight="1">
      <c r="A70" s="5">
        <f t="shared" si="2"/>
        <v>67</v>
      </c>
      <c r="B70" s="5"/>
      <c r="C70" s="29" t="s">
        <v>35</v>
      </c>
      <c r="D70" s="161">
        <v>67</v>
      </c>
      <c r="E70" s="21" t="s">
        <v>235</v>
      </c>
      <c r="F70" s="21" t="s">
        <v>234</v>
      </c>
      <c r="G70" s="8">
        <v>2013</v>
      </c>
      <c r="H70" s="21" t="s">
        <v>738</v>
      </c>
      <c r="I70" s="7"/>
      <c r="J70" s="19" t="s">
        <v>233</v>
      </c>
      <c r="K70" s="21"/>
      <c r="L70" s="21">
        <v>1</v>
      </c>
      <c r="M70" s="21"/>
      <c r="O70" s="21"/>
      <c r="Q70" s="21"/>
      <c r="R70" s="21"/>
      <c r="S70" s="21"/>
      <c r="T70" s="21"/>
      <c r="U70" s="21"/>
      <c r="V70" s="21"/>
      <c r="W70" s="21"/>
      <c r="X70" s="21"/>
      <c r="Y70" s="21"/>
      <c r="Z70" s="21"/>
      <c r="AB70" s="21"/>
      <c r="AC70" s="21"/>
      <c r="AD70" s="21"/>
      <c r="AE70" s="21"/>
      <c r="AF70" s="21"/>
      <c r="AG70" s="21"/>
      <c r="AH70" s="21"/>
      <c r="AI70" s="21"/>
      <c r="AK70" s="162">
        <v>1</v>
      </c>
      <c r="AL70" s="21"/>
      <c r="AM70" s="21"/>
      <c r="AN70" s="21"/>
      <c r="AO70" s="21"/>
      <c r="AP70" s="21"/>
      <c r="AQ70" s="21"/>
      <c r="AS70" s="21"/>
      <c r="AT70" s="21"/>
      <c r="AW70" s="21"/>
      <c r="AY70" s="21"/>
      <c r="AZ70" s="21"/>
      <c r="BA70" s="21"/>
      <c r="BB70" s="21"/>
      <c r="BC70" s="21"/>
      <c r="BD70" s="21"/>
      <c r="BE70" s="21"/>
      <c r="BF70" s="21"/>
      <c r="BG70" s="21"/>
      <c r="BH70" s="21"/>
      <c r="BI70" s="21"/>
      <c r="BJ70" s="21"/>
      <c r="BK70" s="21"/>
      <c r="BL70" s="21"/>
      <c r="BM70" s="21"/>
      <c r="BN70" s="21"/>
      <c r="BO70" s="6" t="s">
        <v>1343</v>
      </c>
      <c r="BP70" s="21"/>
      <c r="BQ70" s="21"/>
      <c r="BR70" s="21">
        <v>1</v>
      </c>
      <c r="BS70" s="21"/>
      <c r="BT70" s="21"/>
      <c r="BU70" s="21"/>
      <c r="BV70" s="21"/>
      <c r="BW70" s="21"/>
      <c r="BX70" s="21"/>
      <c r="BY70" s="21">
        <v>0</v>
      </c>
      <c r="BZ70" s="21">
        <v>1</v>
      </c>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v>1</v>
      </c>
      <c r="DB70" s="21"/>
      <c r="DC70" s="21">
        <v>1</v>
      </c>
      <c r="DD70" s="21"/>
      <c r="DE70" s="21"/>
      <c r="DF70" s="21"/>
      <c r="DG70" s="21"/>
      <c r="DH70" s="21"/>
      <c r="DI70" s="21"/>
      <c r="DJ70" s="21"/>
      <c r="DK70" s="21"/>
      <c r="DL70" s="7"/>
      <c r="DM70" s="21"/>
      <c r="DN70" s="21"/>
      <c r="DO70" s="21"/>
      <c r="DP70" s="21"/>
      <c r="DQ70" s="21"/>
      <c r="DR70" s="21"/>
      <c r="DS70" s="21"/>
      <c r="DT70" s="21"/>
      <c r="DU70" s="21"/>
      <c r="DV70" s="21"/>
      <c r="DW70" s="21"/>
      <c r="DX70" s="21"/>
      <c r="DY70" s="21"/>
      <c r="DZ70" s="21"/>
      <c r="EA70" s="21"/>
      <c r="EB70" s="21">
        <v>1</v>
      </c>
      <c r="EC70" s="21"/>
      <c r="ED70" s="21"/>
      <c r="EE70" s="21">
        <v>1</v>
      </c>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v>1</v>
      </c>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c r="GZ70" s="21"/>
      <c r="HA70" s="21"/>
      <c r="HB70" s="21"/>
      <c r="HC70" s="21"/>
      <c r="HD70" s="21"/>
      <c r="HE70" s="21"/>
      <c r="HF70" s="21"/>
      <c r="HG70" s="21"/>
      <c r="HH70" s="21"/>
      <c r="HI70" s="21"/>
      <c r="HJ70" s="21"/>
      <c r="HK70" s="21"/>
      <c r="HL70" s="21"/>
      <c r="HM70" s="21"/>
      <c r="HN70" s="21"/>
      <c r="HO70" s="21"/>
      <c r="HP70" s="21"/>
      <c r="HQ70" s="21"/>
      <c r="HR70" s="21"/>
      <c r="HS70" s="21"/>
      <c r="HT70" s="21"/>
      <c r="HU70" s="21"/>
      <c r="HV70" s="21"/>
      <c r="HW70" s="21"/>
      <c r="HX70" s="21"/>
      <c r="HY70" s="21"/>
      <c r="HZ70" s="21"/>
      <c r="IA70" s="21"/>
      <c r="IB70" s="21"/>
      <c r="IC70" s="21"/>
      <c r="ID70" s="21"/>
      <c r="IE70" s="21"/>
      <c r="IF70" s="21"/>
      <c r="IG70" s="21"/>
      <c r="IH70" s="21"/>
      <c r="II70" s="139"/>
      <c r="IJ70" s="139"/>
      <c r="IK70" s="139"/>
      <c r="IL70" s="139"/>
      <c r="IM70" s="139"/>
      <c r="IN70" s="139"/>
      <c r="IO70" s="139"/>
      <c r="IP70" s="139"/>
      <c r="IQ70" s="139"/>
      <c r="IR70" s="139"/>
      <c r="IS70" s="139"/>
      <c r="IT70" s="139"/>
      <c r="IU70" s="139"/>
      <c r="IV70" s="139"/>
      <c r="IW70" s="139"/>
      <c r="IX70" s="139"/>
    </row>
    <row r="71" spans="1:258" ht="45" customHeight="1">
      <c r="A71" s="5">
        <f t="shared" si="2"/>
        <v>68</v>
      </c>
      <c r="B71" s="5"/>
      <c r="C71" s="29" t="s">
        <v>35</v>
      </c>
      <c r="D71" s="161">
        <v>68</v>
      </c>
      <c r="E71" s="21" t="s">
        <v>67</v>
      </c>
      <c r="F71" s="21" t="s">
        <v>236</v>
      </c>
      <c r="G71" s="8">
        <v>2017</v>
      </c>
      <c r="H71" s="21" t="s">
        <v>738</v>
      </c>
      <c r="I71" s="7"/>
      <c r="J71" s="7" t="s">
        <v>85</v>
      </c>
      <c r="K71" s="21">
        <v>1</v>
      </c>
      <c r="L71" s="21">
        <v>1</v>
      </c>
      <c r="M71" s="21">
        <v>1</v>
      </c>
      <c r="O71" s="21"/>
      <c r="Q71" s="21"/>
      <c r="R71" s="162">
        <v>1</v>
      </c>
      <c r="S71" s="21"/>
      <c r="T71" s="21"/>
      <c r="U71" s="21"/>
      <c r="V71" s="21"/>
      <c r="W71" s="21"/>
      <c r="X71" s="21"/>
      <c r="Y71" s="21"/>
      <c r="Z71" s="21"/>
      <c r="AB71" s="21"/>
      <c r="AC71" s="21"/>
      <c r="AD71" s="21"/>
      <c r="AE71" s="21"/>
      <c r="AF71" s="21"/>
      <c r="AG71" s="162">
        <v>1</v>
      </c>
      <c r="AH71" s="162">
        <v>0</v>
      </c>
      <c r="AI71" s="21"/>
      <c r="AK71" s="21"/>
      <c r="AL71" s="162"/>
      <c r="AM71" s="21"/>
      <c r="AN71" s="21"/>
      <c r="AO71" s="21"/>
      <c r="AP71" s="21"/>
      <c r="AQ71" s="21"/>
      <c r="AS71" s="21"/>
      <c r="AT71" s="21"/>
      <c r="AW71" s="21"/>
      <c r="AY71" s="21"/>
      <c r="AZ71" s="21"/>
      <c r="BA71" s="21"/>
      <c r="BB71" s="21"/>
      <c r="BC71" s="21"/>
      <c r="BD71" s="162"/>
      <c r="BE71" s="21"/>
      <c r="BF71" s="21"/>
      <c r="BG71" s="162">
        <v>1</v>
      </c>
      <c r="BH71" s="21"/>
      <c r="BI71" s="21"/>
      <c r="BJ71" s="21"/>
      <c r="BK71" s="21"/>
      <c r="BL71" s="21"/>
      <c r="BM71" s="21"/>
      <c r="BN71" s="21"/>
      <c r="BO71" s="6" t="s">
        <v>1344</v>
      </c>
      <c r="BP71" s="21"/>
      <c r="BQ71" s="21"/>
      <c r="BR71" s="21"/>
      <c r="BS71" s="21">
        <v>1</v>
      </c>
      <c r="BT71" s="21"/>
      <c r="BU71" s="21"/>
      <c r="BV71" s="21"/>
      <c r="BW71" s="21"/>
      <c r="BX71" s="21"/>
      <c r="BY71" s="21">
        <v>0</v>
      </c>
      <c r="BZ71" s="21">
        <v>1</v>
      </c>
      <c r="CA71" s="21"/>
      <c r="CB71" s="21"/>
      <c r="CC71" s="21">
        <v>1</v>
      </c>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v>1</v>
      </c>
      <c r="DE71" s="21">
        <v>1</v>
      </c>
      <c r="DF71" s="21"/>
      <c r="DG71" s="21"/>
      <c r="DH71" s="21"/>
      <c r="DI71" s="21"/>
      <c r="DJ71" s="21"/>
      <c r="DK71" s="21"/>
      <c r="DL71" s="7"/>
      <c r="DM71" s="21"/>
      <c r="DN71" s="21"/>
      <c r="DO71" s="21"/>
      <c r="DP71" s="21"/>
      <c r="DQ71" s="21"/>
      <c r="DR71" s="21"/>
      <c r="DS71" s="21"/>
      <c r="DT71" s="21"/>
      <c r="DU71" s="21"/>
      <c r="DV71" s="21"/>
      <c r="DW71" s="21"/>
      <c r="DX71" s="21"/>
      <c r="DY71" s="21"/>
      <c r="DZ71" s="21"/>
      <c r="EA71" s="21"/>
      <c r="EB71" s="21">
        <v>1</v>
      </c>
      <c r="EC71" s="21"/>
      <c r="ED71" s="21"/>
      <c r="EE71" s="21">
        <v>1</v>
      </c>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v>1</v>
      </c>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c r="GZ71" s="21"/>
      <c r="HA71" s="21"/>
      <c r="HB71" s="21"/>
      <c r="HC71" s="21"/>
      <c r="HD71" s="21"/>
      <c r="HE71" s="21"/>
      <c r="HF71" s="21"/>
      <c r="HG71" s="21"/>
      <c r="HH71" s="21"/>
      <c r="HI71" s="21"/>
      <c r="HJ71" s="21"/>
      <c r="HK71" s="21"/>
      <c r="HL71" s="21"/>
      <c r="HM71" s="21"/>
      <c r="HN71" s="21"/>
      <c r="HO71" s="21"/>
      <c r="HP71" s="21"/>
      <c r="HQ71" s="21"/>
      <c r="HR71" s="21"/>
      <c r="HS71" s="21"/>
      <c r="HT71" s="21"/>
      <c r="HU71" s="21"/>
      <c r="HV71" s="21"/>
      <c r="HW71" s="21"/>
      <c r="HX71" s="21"/>
      <c r="HY71" s="21"/>
      <c r="HZ71" s="21"/>
      <c r="IA71" s="21"/>
      <c r="IB71" s="21"/>
      <c r="IC71" s="21"/>
      <c r="ID71" s="21"/>
      <c r="IE71" s="21"/>
      <c r="IF71" s="21"/>
      <c r="IG71" s="21"/>
      <c r="IH71" s="21"/>
      <c r="II71" s="139"/>
      <c r="IJ71" s="139"/>
      <c r="IK71" s="139"/>
      <c r="IL71" s="139"/>
      <c r="IM71" s="139"/>
      <c r="IN71" s="139"/>
      <c r="IO71" s="139"/>
      <c r="IP71" s="139"/>
      <c r="IQ71" s="139"/>
      <c r="IR71" s="139"/>
      <c r="IS71" s="139"/>
      <c r="IT71" s="139"/>
      <c r="IU71" s="139"/>
      <c r="IV71" s="139"/>
      <c r="IW71" s="139"/>
      <c r="IX71" s="139"/>
    </row>
    <row r="72" spans="1:258" ht="45" customHeight="1">
      <c r="A72" s="24">
        <f t="shared" si="2"/>
        <v>69</v>
      </c>
      <c r="B72" s="391"/>
      <c r="C72" s="29" t="s">
        <v>55</v>
      </c>
      <c r="D72" s="161">
        <v>69</v>
      </c>
      <c r="E72" s="7" t="s">
        <v>238</v>
      </c>
      <c r="F72" s="7" t="s">
        <v>222</v>
      </c>
      <c r="G72" s="6">
        <v>2018</v>
      </c>
      <c r="H72" s="7" t="s">
        <v>1345</v>
      </c>
      <c r="I72" s="7"/>
      <c r="J72" s="7" t="s">
        <v>237</v>
      </c>
      <c r="K72" s="21"/>
      <c r="L72" s="21">
        <v>1</v>
      </c>
      <c r="M72" s="21"/>
      <c r="O72" s="21"/>
      <c r="Q72" s="21"/>
      <c r="R72" s="21"/>
      <c r="S72" s="21"/>
      <c r="T72" s="21"/>
      <c r="U72" s="21"/>
      <c r="V72" s="21"/>
      <c r="W72" s="21"/>
      <c r="X72" s="21"/>
      <c r="Y72" s="21"/>
      <c r="Z72" s="21"/>
      <c r="AB72" s="21"/>
      <c r="AC72" s="21"/>
      <c r="AD72" s="21"/>
      <c r="AE72" s="21"/>
      <c r="AF72" s="21"/>
      <c r="AG72" s="21"/>
      <c r="AH72" s="21"/>
      <c r="AI72" s="21"/>
      <c r="AK72" s="21"/>
      <c r="AL72" s="21"/>
      <c r="AM72" s="21"/>
      <c r="AN72" s="21"/>
      <c r="AO72" s="21"/>
      <c r="AP72" s="21"/>
      <c r="AQ72" s="21"/>
      <c r="AS72" s="21"/>
      <c r="AT72" s="21"/>
      <c r="AW72" s="21"/>
      <c r="AY72" s="21"/>
      <c r="AZ72" s="21"/>
      <c r="BA72" s="21"/>
      <c r="BB72" s="21"/>
      <c r="BC72" s="21"/>
      <c r="BD72" s="21"/>
      <c r="BE72" s="21"/>
      <c r="BF72" s="21">
        <v>1</v>
      </c>
      <c r="BG72" s="21"/>
      <c r="BH72" s="21"/>
      <c r="BI72" s="21"/>
      <c r="BJ72" s="21"/>
      <c r="BK72" s="21"/>
      <c r="BL72" s="21"/>
      <c r="BM72" s="21"/>
      <c r="BN72" s="21"/>
      <c r="BO72" s="40" t="s">
        <v>1346</v>
      </c>
      <c r="BP72" s="21"/>
      <c r="BQ72" s="21">
        <v>1</v>
      </c>
      <c r="BR72" s="21"/>
      <c r="BS72" s="21"/>
      <c r="BT72" s="21"/>
      <c r="BU72" s="21"/>
      <c r="BV72" s="21"/>
      <c r="BW72" s="21"/>
      <c r="BX72" s="21"/>
      <c r="BY72" s="162">
        <v>0</v>
      </c>
      <c r="BZ72" s="162"/>
      <c r="CA72" s="21"/>
      <c r="CB72" s="21"/>
      <c r="CC72" s="21"/>
      <c r="CD72" s="21"/>
      <c r="CE72" s="21">
        <v>1</v>
      </c>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v>1</v>
      </c>
      <c r="DF72" s="21"/>
      <c r="DG72" s="21"/>
      <c r="DH72" s="21"/>
      <c r="DI72" s="21"/>
      <c r="DJ72" s="21"/>
      <c r="DK72" s="21"/>
      <c r="DL72" s="7"/>
      <c r="DM72" s="21"/>
      <c r="DN72" s="21"/>
      <c r="DO72" s="21"/>
      <c r="DP72" s="21"/>
      <c r="DQ72" s="21"/>
      <c r="DR72" s="21"/>
      <c r="DS72" s="21"/>
      <c r="DT72" s="21"/>
      <c r="DU72" s="21"/>
      <c r="DV72" s="21"/>
      <c r="DW72" s="21"/>
      <c r="DX72" s="21"/>
      <c r="DY72" s="21"/>
      <c r="DZ72" s="21"/>
      <c r="EA72" s="21"/>
      <c r="EB72" s="21">
        <v>1</v>
      </c>
      <c r="EC72" s="162">
        <v>0</v>
      </c>
      <c r="ED72" s="21"/>
      <c r="EE72" s="21">
        <v>1</v>
      </c>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v>1</v>
      </c>
      <c r="FS72" s="21"/>
      <c r="FT72" s="21"/>
      <c r="FU72" s="21">
        <v>1</v>
      </c>
      <c r="FV72" s="21">
        <v>1</v>
      </c>
      <c r="FW72" s="21"/>
      <c r="FX72" s="21">
        <v>1</v>
      </c>
      <c r="FY72" s="21"/>
      <c r="FZ72" s="21">
        <v>1</v>
      </c>
      <c r="GA72" s="21">
        <v>1</v>
      </c>
      <c r="GB72" s="21"/>
      <c r="GC72" s="21"/>
      <c r="GD72" s="21">
        <v>1</v>
      </c>
      <c r="GE72" s="21">
        <v>1</v>
      </c>
      <c r="GF72" s="21">
        <v>1</v>
      </c>
      <c r="GG72" s="21">
        <v>1</v>
      </c>
      <c r="GH72" s="21">
        <v>1</v>
      </c>
      <c r="GI72" s="21">
        <v>1</v>
      </c>
      <c r="GJ72" s="21"/>
      <c r="GK72" s="21">
        <v>1</v>
      </c>
      <c r="GL72" s="21"/>
      <c r="GM72" s="21">
        <v>1</v>
      </c>
      <c r="GN72" s="21"/>
      <c r="GO72" s="21">
        <v>1</v>
      </c>
      <c r="GP72" s="21"/>
      <c r="GQ72" s="21"/>
      <c r="GR72" s="21"/>
      <c r="GS72" s="21"/>
      <c r="GT72" s="21"/>
      <c r="GU72" s="21"/>
      <c r="GV72" s="21"/>
      <c r="GW72" s="21"/>
      <c r="GX72" s="21"/>
      <c r="GY72" s="21"/>
      <c r="GZ72" s="21"/>
      <c r="HA72" s="21"/>
      <c r="HB72" s="21"/>
      <c r="HC72" s="21"/>
      <c r="HD72" s="21"/>
      <c r="HE72" s="21"/>
      <c r="HF72" s="21"/>
      <c r="HG72" s="21"/>
      <c r="HH72" s="21"/>
      <c r="HI72" s="21"/>
      <c r="HJ72" s="21"/>
      <c r="HK72" s="21"/>
      <c r="HL72" s="21"/>
      <c r="HM72" s="21"/>
      <c r="HN72" s="21"/>
      <c r="HO72" s="21"/>
      <c r="HP72" s="21"/>
      <c r="HQ72" s="21"/>
      <c r="HR72" s="21"/>
      <c r="HS72" s="21"/>
      <c r="HT72" s="21"/>
      <c r="HU72" s="21"/>
      <c r="HV72" s="21"/>
      <c r="HW72" s="21"/>
      <c r="HX72" s="21"/>
      <c r="HY72" s="21"/>
      <c r="HZ72" s="21"/>
      <c r="IA72" s="21"/>
      <c r="IB72" s="21"/>
      <c r="IC72" s="21"/>
      <c r="ID72" s="21"/>
      <c r="IE72" s="21"/>
      <c r="IF72" s="21"/>
      <c r="IG72" s="21"/>
      <c r="IH72" s="21"/>
      <c r="II72" s="139"/>
      <c r="IJ72" s="139"/>
      <c r="IK72" s="139"/>
      <c r="IL72" s="139"/>
      <c r="IM72" s="139"/>
      <c r="IN72" s="139"/>
      <c r="IO72" s="139"/>
      <c r="IP72" s="139"/>
      <c r="IQ72" s="139"/>
      <c r="IR72" s="139"/>
      <c r="IS72" s="139"/>
      <c r="IT72" s="139"/>
      <c r="IU72" s="139"/>
      <c r="IV72" s="139"/>
      <c r="IW72" s="139"/>
      <c r="IX72" s="139"/>
    </row>
    <row r="73" spans="1:258" ht="45" customHeight="1">
      <c r="A73" s="5">
        <f t="shared" si="2"/>
        <v>70</v>
      </c>
      <c r="B73" s="5"/>
      <c r="C73" s="24" t="s">
        <v>35</v>
      </c>
      <c r="D73" s="31">
        <v>70</v>
      </c>
      <c r="E73" s="7" t="s">
        <v>41</v>
      </c>
      <c r="F73" s="7" t="s">
        <v>240</v>
      </c>
      <c r="G73" s="6">
        <v>2016</v>
      </c>
      <c r="H73" s="7" t="s">
        <v>738</v>
      </c>
      <c r="I73" s="157"/>
      <c r="J73" s="26" t="s">
        <v>239</v>
      </c>
      <c r="K73" s="7"/>
      <c r="L73" s="7">
        <v>1</v>
      </c>
      <c r="M73" s="7"/>
      <c r="O73" s="7"/>
      <c r="Q73" s="7"/>
      <c r="R73" s="7"/>
      <c r="S73" s="7"/>
      <c r="T73" s="7"/>
      <c r="U73" s="7"/>
      <c r="V73" s="7"/>
      <c r="W73" s="7"/>
      <c r="X73" s="7"/>
      <c r="Y73" s="7"/>
      <c r="Z73" s="7"/>
      <c r="AB73" s="7"/>
      <c r="AC73" s="7"/>
      <c r="AD73" s="7"/>
      <c r="AE73" s="7"/>
      <c r="AF73" s="7"/>
      <c r="AG73" s="7"/>
      <c r="AH73" s="7"/>
      <c r="AI73" s="7"/>
      <c r="AK73" s="7"/>
      <c r="AL73" s="7"/>
      <c r="AM73" s="7"/>
      <c r="AN73" s="7"/>
      <c r="AO73" s="7"/>
      <c r="AP73" s="7"/>
      <c r="AQ73" s="7"/>
      <c r="AS73" s="7"/>
      <c r="AT73" s="7"/>
      <c r="AW73" s="7">
        <v>1</v>
      </c>
      <c r="AY73" s="7"/>
      <c r="AZ73" s="7"/>
      <c r="BA73" s="7"/>
      <c r="BB73" s="7"/>
      <c r="BC73" s="7"/>
      <c r="BD73" s="7"/>
      <c r="BE73" s="7"/>
      <c r="BF73" s="7"/>
      <c r="BG73" s="7"/>
      <c r="BH73" s="7"/>
      <c r="BI73" s="7"/>
      <c r="BJ73" s="7"/>
      <c r="BK73" s="7"/>
      <c r="BL73" s="7"/>
      <c r="BM73" s="7"/>
      <c r="BN73" s="7"/>
      <c r="BO73" s="6" t="s">
        <v>1347</v>
      </c>
      <c r="BP73" s="7"/>
      <c r="BQ73" s="7"/>
      <c r="BR73" s="7">
        <v>1</v>
      </c>
      <c r="BS73" s="7">
        <v>1</v>
      </c>
      <c r="BT73" s="7"/>
      <c r="BU73" s="7"/>
      <c r="BV73" s="7"/>
      <c r="BW73" s="7">
        <v>1</v>
      </c>
      <c r="BX73" s="7"/>
      <c r="BY73" s="7">
        <v>0</v>
      </c>
      <c r="BZ73" s="7">
        <v>1</v>
      </c>
      <c r="CA73" s="7"/>
      <c r="CB73" s="7"/>
      <c r="CC73" s="7"/>
      <c r="CD73" s="7"/>
      <c r="CE73" s="7"/>
      <c r="CF73" s="7"/>
      <c r="CG73" s="7"/>
      <c r="CH73" s="7"/>
      <c r="CI73" s="7"/>
      <c r="CJ73" s="7"/>
      <c r="CK73" s="7"/>
      <c r="CL73" s="7"/>
      <c r="CM73" s="7"/>
      <c r="CN73" s="7"/>
      <c r="CO73" s="7"/>
      <c r="CP73" s="7"/>
      <c r="CQ73" s="7"/>
      <c r="CR73" s="7"/>
      <c r="CS73" s="7"/>
      <c r="CT73" s="7"/>
      <c r="CU73" s="7"/>
      <c r="CV73" s="7"/>
      <c r="CW73" s="7"/>
      <c r="CX73" s="7"/>
      <c r="CY73" s="7"/>
      <c r="CZ73" s="7"/>
      <c r="DA73" s="7"/>
      <c r="DB73" s="7"/>
      <c r="DC73" s="7"/>
      <c r="DD73" s="7"/>
      <c r="DE73" s="7"/>
      <c r="DF73" s="7">
        <v>1</v>
      </c>
      <c r="DG73" s="7"/>
      <c r="DH73" s="7"/>
      <c r="DI73" s="7"/>
      <c r="DJ73" s="7"/>
      <c r="DK73" s="7"/>
      <c r="DL73" s="7"/>
      <c r="DM73" s="7"/>
      <c r="DN73" s="7"/>
      <c r="DO73" s="7"/>
      <c r="DP73" s="7"/>
      <c r="DQ73" s="7"/>
      <c r="DR73" s="7"/>
      <c r="DS73" s="7"/>
      <c r="DT73" s="7"/>
      <c r="DU73" s="7"/>
      <c r="DV73" s="7"/>
      <c r="DW73" s="7"/>
      <c r="DX73" s="7"/>
      <c r="DY73" s="7"/>
      <c r="DZ73" s="7"/>
      <c r="EA73" s="7"/>
      <c r="EB73" s="7">
        <v>1</v>
      </c>
      <c r="EC73" s="154">
        <v>0</v>
      </c>
      <c r="ED73" s="7"/>
      <c r="EE73" s="7">
        <v>1</v>
      </c>
      <c r="EF73" s="7"/>
      <c r="EG73" s="7"/>
      <c r="EH73" s="7"/>
      <c r="EI73" s="7"/>
      <c r="EJ73" s="7"/>
      <c r="EK73" s="7"/>
      <c r="EL73" s="7"/>
      <c r="EM73" s="7"/>
      <c r="EN73" s="7"/>
      <c r="EO73" s="7"/>
      <c r="EP73" s="7"/>
      <c r="EQ73" s="7"/>
      <c r="ER73" s="7"/>
      <c r="ES73" s="7"/>
      <c r="ET73" s="7"/>
      <c r="EU73" s="7"/>
      <c r="EV73" s="7"/>
      <c r="EW73" s="7"/>
      <c r="EX73" s="7"/>
      <c r="EY73" s="7"/>
      <c r="EZ73" s="7"/>
      <c r="FA73" s="7"/>
      <c r="FB73" s="7"/>
      <c r="FC73" s="7"/>
      <c r="FD73" s="7"/>
      <c r="FE73" s="7"/>
      <c r="FF73" s="7"/>
      <c r="FG73" s="7"/>
      <c r="FH73" s="7"/>
      <c r="FI73" s="7"/>
      <c r="FJ73" s="7"/>
      <c r="FK73" s="7"/>
      <c r="FL73" s="7"/>
      <c r="FM73" s="7"/>
      <c r="FN73" s="7"/>
      <c r="FO73" s="7"/>
      <c r="FP73" s="7"/>
      <c r="FQ73" s="7"/>
      <c r="FR73" s="7"/>
      <c r="FS73" s="7"/>
      <c r="FT73" s="7"/>
      <c r="FU73" s="7"/>
      <c r="FV73" s="7"/>
      <c r="FW73" s="7"/>
      <c r="FX73" s="7"/>
      <c r="FY73" s="7"/>
      <c r="FZ73" s="7"/>
      <c r="GA73" s="7">
        <v>1</v>
      </c>
      <c r="GB73" s="7"/>
      <c r="GC73" s="7"/>
      <c r="GD73" s="7"/>
      <c r="GE73" s="7"/>
      <c r="GF73" s="7"/>
      <c r="GG73" s="7"/>
      <c r="GH73" s="7">
        <v>1</v>
      </c>
      <c r="GI73" s="7"/>
      <c r="GJ73" s="7"/>
      <c r="GK73" s="7"/>
      <c r="GL73" s="7"/>
      <c r="GM73" s="7"/>
      <c r="GN73" s="7"/>
      <c r="GO73" s="7">
        <v>1</v>
      </c>
      <c r="GP73" s="7"/>
      <c r="GQ73" s="7"/>
      <c r="GR73" s="7"/>
      <c r="GS73" s="7"/>
      <c r="GT73" s="7"/>
      <c r="GU73" s="7"/>
      <c r="GV73" s="7"/>
      <c r="GW73" s="7"/>
      <c r="GX73" s="7"/>
      <c r="GY73" s="7"/>
      <c r="GZ73" s="7"/>
      <c r="HA73" s="7"/>
      <c r="HB73" s="7"/>
      <c r="HC73" s="7"/>
      <c r="HD73" s="7"/>
      <c r="HE73" s="7"/>
      <c r="HF73" s="7"/>
      <c r="HG73" s="7"/>
      <c r="HH73" s="7"/>
      <c r="HI73" s="7"/>
      <c r="HJ73" s="7"/>
      <c r="HK73" s="7"/>
      <c r="HL73" s="7"/>
      <c r="HM73" s="7"/>
      <c r="HN73" s="7"/>
      <c r="HO73" s="7"/>
      <c r="HP73" s="7"/>
      <c r="HQ73" s="7"/>
      <c r="HR73" s="7"/>
      <c r="HS73" s="7"/>
      <c r="HT73" s="7"/>
      <c r="HU73" s="7"/>
      <c r="HV73" s="7"/>
      <c r="HW73" s="7"/>
      <c r="HX73" s="7"/>
      <c r="HY73" s="7"/>
      <c r="HZ73" s="7"/>
      <c r="IA73" s="7"/>
      <c r="IB73" s="7"/>
      <c r="IC73" s="7"/>
      <c r="ID73" s="7"/>
      <c r="IE73" s="7"/>
      <c r="IF73" s="7"/>
      <c r="IG73" s="7"/>
      <c r="IH73" s="7"/>
      <c r="II73" s="34"/>
      <c r="IJ73" s="34"/>
      <c r="IK73" s="34"/>
      <c r="IL73" s="34"/>
      <c r="IM73" s="34"/>
      <c r="IN73" s="34"/>
      <c r="IO73" s="34"/>
      <c r="IP73" s="34"/>
      <c r="IQ73" s="34"/>
      <c r="IR73" s="34"/>
      <c r="IS73" s="34"/>
      <c r="IT73" s="34"/>
      <c r="IU73" s="34"/>
      <c r="IV73" s="34"/>
      <c r="IW73" s="34"/>
      <c r="IX73" s="34"/>
    </row>
    <row r="74" spans="1:258" ht="45" customHeight="1">
      <c r="A74" s="5">
        <f t="shared" si="2"/>
        <v>71</v>
      </c>
      <c r="B74" s="5"/>
      <c r="C74" s="24" t="s">
        <v>35</v>
      </c>
      <c r="D74" s="31">
        <v>71</v>
      </c>
      <c r="E74" s="7" t="s">
        <v>243</v>
      </c>
      <c r="F74" s="7" t="s">
        <v>242</v>
      </c>
      <c r="G74" s="6">
        <v>2015</v>
      </c>
      <c r="H74" s="7" t="s">
        <v>1348</v>
      </c>
      <c r="I74" s="7"/>
      <c r="J74" s="7" t="s">
        <v>241</v>
      </c>
      <c r="K74" s="7"/>
      <c r="L74" s="7"/>
      <c r="M74" s="7"/>
      <c r="O74" s="7"/>
      <c r="Q74" s="7"/>
      <c r="R74" s="7"/>
      <c r="S74" s="7"/>
      <c r="T74" s="7">
        <v>1</v>
      </c>
      <c r="U74" s="7"/>
      <c r="V74" s="7"/>
      <c r="W74" s="7"/>
      <c r="X74" s="7"/>
      <c r="Y74" s="7"/>
      <c r="Z74" s="7"/>
      <c r="AB74" s="7"/>
      <c r="AC74" s="7"/>
      <c r="AD74" s="7"/>
      <c r="AE74" s="7"/>
      <c r="AF74" s="7"/>
      <c r="AG74" s="7"/>
      <c r="AH74" s="7"/>
      <c r="AI74" s="7"/>
      <c r="AK74" s="7"/>
      <c r="AL74" s="7"/>
      <c r="AM74" s="7"/>
      <c r="AN74" s="7"/>
      <c r="AO74" s="7"/>
      <c r="AP74" s="7"/>
      <c r="AQ74" s="7"/>
      <c r="AS74" s="7"/>
      <c r="AT74" s="7"/>
      <c r="AW74" s="7"/>
      <c r="AY74" s="7"/>
      <c r="AZ74" s="7"/>
      <c r="BA74" s="7"/>
      <c r="BB74" s="7"/>
      <c r="BC74" s="7"/>
      <c r="BD74" s="7"/>
      <c r="BE74" s="7"/>
      <c r="BF74" s="7"/>
      <c r="BG74" s="7"/>
      <c r="BH74" s="7"/>
      <c r="BI74" s="7"/>
      <c r="BJ74" s="7"/>
      <c r="BK74" s="7"/>
      <c r="BL74" s="7"/>
      <c r="BM74" s="7"/>
      <c r="BN74" s="7"/>
      <c r="BO74" s="6" t="s">
        <v>696</v>
      </c>
      <c r="BP74" s="7"/>
      <c r="BQ74" s="7"/>
      <c r="BR74" s="7">
        <v>1</v>
      </c>
      <c r="BS74" s="7"/>
      <c r="BT74" s="7"/>
      <c r="BU74" s="7"/>
      <c r="BV74" s="7"/>
      <c r="BW74" s="7"/>
      <c r="BX74" s="7"/>
      <c r="BY74" s="7">
        <v>0</v>
      </c>
      <c r="BZ74" s="7">
        <v>1</v>
      </c>
      <c r="CA74" s="7"/>
      <c r="CB74" s="7"/>
      <c r="CC74" s="7">
        <v>1</v>
      </c>
      <c r="CD74" s="7"/>
      <c r="CE74" s="7"/>
      <c r="CF74" s="7"/>
      <c r="CG74" s="7"/>
      <c r="CH74" s="7"/>
      <c r="CI74" s="7"/>
      <c r="CJ74" s="7"/>
      <c r="CK74" s="7"/>
      <c r="CL74" s="7"/>
      <c r="CM74" s="7"/>
      <c r="CN74" s="7">
        <v>1</v>
      </c>
      <c r="CO74" s="7"/>
      <c r="CP74" s="7"/>
      <c r="CQ74" s="7"/>
      <c r="CR74" s="7"/>
      <c r="CS74" s="7"/>
      <c r="CT74" s="7"/>
      <c r="CU74" s="7"/>
      <c r="CV74" s="7"/>
      <c r="CW74" s="7"/>
      <c r="CX74" s="7"/>
      <c r="CY74" s="7"/>
      <c r="CZ74" s="7"/>
      <c r="DA74" s="7"/>
      <c r="DB74" s="7"/>
      <c r="DC74" s="7"/>
      <c r="DD74" s="7"/>
      <c r="DE74" s="7"/>
      <c r="DF74" s="7"/>
      <c r="DG74" s="7"/>
      <c r="DH74" s="7"/>
      <c r="DI74" s="7"/>
      <c r="DJ74" s="7"/>
      <c r="DK74" s="7"/>
      <c r="DL74" s="7"/>
      <c r="DM74" s="7"/>
      <c r="DN74" s="7"/>
      <c r="DO74" s="7"/>
      <c r="DP74" s="7"/>
      <c r="DQ74" s="7"/>
      <c r="DR74" s="7"/>
      <c r="DS74" s="7"/>
      <c r="DT74" s="7"/>
      <c r="DU74" s="7"/>
      <c r="DV74" s="7"/>
      <c r="DW74" s="7"/>
      <c r="DX74" s="7"/>
      <c r="DY74" s="7"/>
      <c r="DZ74" s="7"/>
      <c r="EA74" s="7"/>
      <c r="EB74" s="7">
        <v>1</v>
      </c>
      <c r="EC74" s="7"/>
      <c r="ED74" s="7"/>
      <c r="EE74" s="7">
        <v>1</v>
      </c>
      <c r="EF74" s="7"/>
      <c r="EG74" s="7"/>
      <c r="EH74" s="7"/>
      <c r="EI74" s="7"/>
      <c r="EJ74" s="7"/>
      <c r="EK74" s="7"/>
      <c r="EL74" s="7"/>
      <c r="EM74" s="7"/>
      <c r="EN74" s="7"/>
      <c r="EO74" s="7"/>
      <c r="EP74" s="7"/>
      <c r="EQ74" s="7"/>
      <c r="ER74" s="7"/>
      <c r="ES74" s="7"/>
      <c r="ET74" s="7"/>
      <c r="EU74" s="7"/>
      <c r="EV74" s="7"/>
      <c r="EW74" s="7"/>
      <c r="EX74" s="7"/>
      <c r="EY74" s="7"/>
      <c r="EZ74" s="7"/>
      <c r="FA74" s="7"/>
      <c r="FB74" s="7"/>
      <c r="FC74" s="7"/>
      <c r="FD74" s="7"/>
      <c r="FE74" s="7"/>
      <c r="FF74" s="7"/>
      <c r="FG74" s="7"/>
      <c r="FH74" s="7"/>
      <c r="FI74" s="7"/>
      <c r="FJ74" s="7"/>
      <c r="FK74" s="7"/>
      <c r="FL74" s="7"/>
      <c r="FM74" s="7"/>
      <c r="FN74" s="7"/>
      <c r="FO74" s="7"/>
      <c r="FP74" s="7"/>
      <c r="FQ74" s="7"/>
      <c r="FR74" s="7"/>
      <c r="FS74" s="7"/>
      <c r="FT74" s="7">
        <v>1</v>
      </c>
      <c r="FU74" s="7"/>
      <c r="FV74" s="7"/>
      <c r="FW74" s="7"/>
      <c r="FX74" s="7"/>
      <c r="FY74" s="7"/>
      <c r="FZ74" s="7"/>
      <c r="GA74" s="7"/>
      <c r="GB74" s="7"/>
      <c r="GC74" s="7"/>
      <c r="GD74" s="7"/>
      <c r="GE74" s="7"/>
      <c r="GF74" s="7"/>
      <c r="GG74" s="7"/>
      <c r="GH74" s="7"/>
      <c r="GI74" s="7"/>
      <c r="GJ74" s="7"/>
      <c r="GK74" s="7"/>
      <c r="GL74" s="7"/>
      <c r="GM74" s="7"/>
      <c r="GN74" s="7"/>
      <c r="GO74" s="7"/>
      <c r="GP74" s="7"/>
      <c r="GQ74" s="7"/>
      <c r="GR74" s="7"/>
      <c r="GS74" s="7"/>
      <c r="GT74" s="7"/>
      <c r="GU74" s="7"/>
      <c r="GV74" s="7"/>
      <c r="GW74" s="7"/>
      <c r="GX74" s="7"/>
      <c r="GY74" s="7"/>
      <c r="GZ74" s="7"/>
      <c r="HA74" s="7"/>
      <c r="HB74" s="7"/>
      <c r="HC74" s="7"/>
      <c r="HD74" s="7"/>
      <c r="HE74" s="7"/>
      <c r="HF74" s="7"/>
      <c r="HG74" s="7"/>
      <c r="HH74" s="7"/>
      <c r="HI74" s="7"/>
      <c r="HJ74" s="7"/>
      <c r="HK74" s="7"/>
      <c r="HL74" s="7"/>
      <c r="HM74" s="7"/>
      <c r="HN74" s="7"/>
      <c r="HO74" s="7"/>
      <c r="HP74" s="7"/>
      <c r="HQ74" s="7"/>
      <c r="HR74" s="7"/>
      <c r="HS74" s="7" t="s">
        <v>1349</v>
      </c>
      <c r="HT74" s="7"/>
      <c r="HU74" s="7"/>
      <c r="HV74" s="7"/>
      <c r="HW74" s="7"/>
      <c r="HX74" s="7"/>
      <c r="HY74" s="7"/>
      <c r="HZ74" s="7"/>
      <c r="IA74" s="7"/>
      <c r="IB74" s="7"/>
      <c r="IC74" s="7"/>
      <c r="ID74" s="7"/>
      <c r="IE74" s="7"/>
      <c r="IF74" s="7"/>
      <c r="IG74" s="7"/>
      <c r="IH74" s="7"/>
      <c r="II74" s="34"/>
      <c r="IJ74" s="34"/>
      <c r="IK74" s="34"/>
      <c r="IL74" s="34"/>
      <c r="IM74" s="34"/>
      <c r="IN74" s="34"/>
      <c r="IO74" s="34"/>
      <c r="IP74" s="34"/>
      <c r="IQ74" s="34"/>
      <c r="IR74" s="34"/>
      <c r="IS74" s="34"/>
      <c r="IT74" s="34"/>
      <c r="IU74" s="34"/>
      <c r="IV74" s="34"/>
      <c r="IW74" s="34"/>
      <c r="IX74" s="34"/>
    </row>
    <row r="75" spans="1:258" ht="45" customHeight="1">
      <c r="A75" s="24">
        <f t="shared" si="2"/>
        <v>72</v>
      </c>
      <c r="B75" s="391"/>
      <c r="C75" s="24" t="s">
        <v>35</v>
      </c>
      <c r="D75" s="31">
        <v>72</v>
      </c>
      <c r="E75" s="30" t="s">
        <v>246</v>
      </c>
      <c r="F75" s="30" t="s">
        <v>245</v>
      </c>
      <c r="G75" s="6">
        <v>2004</v>
      </c>
      <c r="H75" s="30" t="s">
        <v>738</v>
      </c>
      <c r="I75" s="30"/>
      <c r="J75" s="30" t="s">
        <v>244</v>
      </c>
      <c r="K75" s="30"/>
      <c r="L75" s="30">
        <v>1</v>
      </c>
      <c r="M75" s="30"/>
      <c r="O75" s="30"/>
      <c r="Q75" s="30"/>
      <c r="R75" s="30"/>
      <c r="S75" s="30"/>
      <c r="T75" s="30"/>
      <c r="U75" s="30"/>
      <c r="V75" s="7"/>
      <c r="W75" s="30"/>
      <c r="X75" s="30"/>
      <c r="Y75" s="30"/>
      <c r="Z75" s="30"/>
      <c r="AB75" s="30"/>
      <c r="AC75" s="30"/>
      <c r="AD75" s="30"/>
      <c r="AE75" s="30"/>
      <c r="AF75" s="30"/>
      <c r="AG75" s="30"/>
      <c r="AH75" s="30"/>
      <c r="AI75" s="30"/>
      <c r="AK75" s="30"/>
      <c r="AL75" s="30">
        <v>1</v>
      </c>
      <c r="AM75" s="30">
        <v>0</v>
      </c>
      <c r="AN75" s="30">
        <v>1</v>
      </c>
      <c r="AO75" s="30"/>
      <c r="AP75" s="30"/>
      <c r="AQ75" s="30"/>
      <c r="AS75" s="30"/>
      <c r="AT75" s="30"/>
      <c r="AW75" s="30"/>
      <c r="AY75" s="30"/>
      <c r="AZ75" s="30"/>
      <c r="BA75" s="7"/>
      <c r="BB75" s="7"/>
      <c r="BC75" s="7">
        <v>1</v>
      </c>
      <c r="BD75" s="30"/>
      <c r="BE75" s="7"/>
      <c r="BF75" s="30"/>
      <c r="BG75" s="30"/>
      <c r="BH75" s="30"/>
      <c r="BI75" s="30"/>
      <c r="BJ75" s="7"/>
      <c r="BK75" s="7"/>
      <c r="BL75" s="30"/>
      <c r="BM75" s="7"/>
      <c r="BN75" s="7"/>
      <c r="BO75" s="164" t="s">
        <v>708</v>
      </c>
      <c r="BP75" s="30"/>
      <c r="BQ75" s="30"/>
      <c r="BR75" s="30"/>
      <c r="BS75" s="30">
        <v>1</v>
      </c>
      <c r="BT75" s="30"/>
      <c r="BU75" s="30"/>
      <c r="BV75" s="30"/>
      <c r="BW75" s="30"/>
      <c r="BX75" s="30"/>
      <c r="BY75" s="30">
        <v>1</v>
      </c>
      <c r="BZ75" s="30"/>
      <c r="CA75" s="30"/>
      <c r="CB75" s="30"/>
      <c r="CC75" s="30"/>
      <c r="CD75" s="30"/>
      <c r="CE75" s="30"/>
      <c r="CF75" s="30"/>
      <c r="CG75" s="30"/>
      <c r="CH75" s="30"/>
      <c r="CI75" s="30"/>
      <c r="CJ75" s="30"/>
      <c r="CK75" s="30"/>
      <c r="CL75" s="30"/>
      <c r="CM75" s="30"/>
      <c r="CN75" s="30"/>
      <c r="CO75" s="30">
        <v>1</v>
      </c>
      <c r="CP75" s="30"/>
      <c r="CQ75" s="30"/>
      <c r="CR75" s="30"/>
      <c r="CS75" s="30"/>
      <c r="CT75" s="30"/>
      <c r="CU75" s="30"/>
      <c r="CV75" s="30"/>
      <c r="CW75" s="30"/>
      <c r="CX75" s="30">
        <v>1</v>
      </c>
      <c r="CY75" s="30"/>
      <c r="CZ75" s="30"/>
      <c r="DA75" s="30"/>
      <c r="DB75" s="30"/>
      <c r="DC75" s="30"/>
      <c r="DD75" s="30"/>
      <c r="DE75" s="30"/>
      <c r="DF75" s="30"/>
      <c r="DG75" s="30"/>
      <c r="DH75" s="30"/>
      <c r="DI75" s="30"/>
      <c r="DJ75" s="30"/>
      <c r="DK75" s="30"/>
      <c r="DL75" s="7"/>
      <c r="DM75" s="30"/>
      <c r="DN75" s="30"/>
      <c r="DO75" s="30"/>
      <c r="DP75" s="30"/>
      <c r="DQ75" s="30"/>
      <c r="DR75" s="30"/>
      <c r="DS75" s="30"/>
      <c r="DT75" s="30"/>
      <c r="DU75" s="30"/>
      <c r="DV75" s="30"/>
      <c r="DW75" s="30"/>
      <c r="DX75" s="30"/>
      <c r="DY75" s="30"/>
      <c r="DZ75" s="30"/>
      <c r="EA75" s="30"/>
      <c r="EB75" s="30">
        <v>1</v>
      </c>
      <c r="EC75" s="30"/>
      <c r="ED75" s="30"/>
      <c r="EE75" s="30">
        <v>1</v>
      </c>
      <c r="EF75" s="30"/>
      <c r="EG75" s="30"/>
      <c r="EH75" s="30"/>
      <c r="EI75" s="30"/>
      <c r="EJ75" s="30"/>
      <c r="EK75" s="30"/>
      <c r="EL75" s="30"/>
      <c r="EM75" s="30"/>
      <c r="EN75" s="30"/>
      <c r="EO75" s="30"/>
      <c r="EP75" s="30"/>
      <c r="EQ75" s="30"/>
      <c r="ER75" s="30"/>
      <c r="ES75" s="30"/>
      <c r="ET75" s="30"/>
      <c r="EU75" s="30"/>
      <c r="EV75" s="30"/>
      <c r="EW75" s="30"/>
      <c r="EX75" s="30"/>
      <c r="EY75" s="30"/>
      <c r="EZ75" s="30"/>
      <c r="FA75" s="30"/>
      <c r="FB75" s="30"/>
      <c r="FC75" s="30"/>
      <c r="FD75" s="30"/>
      <c r="FE75" s="30"/>
      <c r="FF75" s="30"/>
      <c r="FG75" s="30"/>
      <c r="FH75" s="30"/>
      <c r="FI75" s="30"/>
      <c r="FJ75" s="30"/>
      <c r="FK75" s="30"/>
      <c r="FL75" s="30"/>
      <c r="FM75" s="30"/>
      <c r="FN75" s="30"/>
      <c r="FO75" s="30"/>
      <c r="FP75" s="30"/>
      <c r="FQ75" s="30"/>
      <c r="FR75" s="30"/>
      <c r="FS75" s="30"/>
      <c r="FT75" s="30"/>
      <c r="FU75" s="30"/>
      <c r="FV75" s="30"/>
      <c r="FW75" s="30"/>
      <c r="FX75" s="30"/>
      <c r="FY75" s="30"/>
      <c r="FZ75" s="30"/>
      <c r="GA75" s="30"/>
      <c r="GB75" s="30"/>
      <c r="GC75" s="30"/>
      <c r="GD75" s="30"/>
      <c r="GE75" s="30"/>
      <c r="GF75" s="30">
        <v>1</v>
      </c>
      <c r="GG75" s="30"/>
      <c r="GH75" s="30"/>
      <c r="GI75" s="30"/>
      <c r="GJ75" s="30"/>
      <c r="GK75" s="30"/>
      <c r="GL75" s="30"/>
      <c r="GM75" s="30"/>
      <c r="GN75" s="30"/>
      <c r="GO75" s="30"/>
      <c r="GP75" s="30"/>
      <c r="GQ75" s="30"/>
      <c r="GR75" s="30"/>
      <c r="GS75" s="30"/>
      <c r="GT75" s="30"/>
      <c r="GU75" s="30"/>
      <c r="GV75" s="30"/>
      <c r="GW75" s="30"/>
      <c r="GX75" s="30"/>
      <c r="GY75" s="30"/>
      <c r="GZ75" s="30"/>
      <c r="HA75" s="30"/>
      <c r="HB75" s="30"/>
      <c r="HC75" s="30"/>
      <c r="HD75" s="30"/>
      <c r="HE75" s="30"/>
      <c r="HF75" s="30"/>
      <c r="HG75" s="30"/>
      <c r="HH75" s="30"/>
      <c r="HI75" s="30"/>
      <c r="HJ75" s="30"/>
      <c r="HK75" s="30"/>
      <c r="HL75" s="30"/>
      <c r="HM75" s="30"/>
      <c r="HN75" s="30"/>
      <c r="HO75" s="30"/>
      <c r="HP75" s="30"/>
      <c r="HQ75" s="30"/>
      <c r="HR75" s="30"/>
      <c r="HS75" s="30"/>
      <c r="HT75" s="30"/>
      <c r="HU75" s="30"/>
      <c r="HV75" s="30"/>
      <c r="HW75" s="30"/>
      <c r="HX75" s="30"/>
      <c r="HY75" s="30"/>
      <c r="HZ75" s="30"/>
      <c r="IA75" s="30"/>
      <c r="IB75" s="30"/>
      <c r="IC75" s="30"/>
      <c r="ID75" s="30"/>
      <c r="IE75" s="30"/>
      <c r="IF75" s="30"/>
      <c r="IG75" s="30"/>
      <c r="IH75" s="30"/>
      <c r="II75" s="165"/>
      <c r="IJ75" s="165"/>
      <c r="IK75" s="165"/>
      <c r="IL75" s="165"/>
      <c r="IM75" s="165"/>
      <c r="IN75" s="165"/>
      <c r="IO75" s="165"/>
      <c r="IP75" s="165"/>
      <c r="IQ75" s="165"/>
      <c r="IR75" s="165"/>
      <c r="IS75" s="165"/>
      <c r="IT75" s="165"/>
      <c r="IU75" s="165"/>
      <c r="IV75" s="165"/>
      <c r="IW75" s="165"/>
      <c r="IX75" s="165"/>
    </row>
    <row r="76" spans="1:258" ht="66.75" customHeight="1">
      <c r="A76" s="5">
        <f t="shared" si="2"/>
        <v>73</v>
      </c>
      <c r="B76" s="5"/>
      <c r="C76" s="24" t="s">
        <v>35</v>
      </c>
      <c r="D76" s="31">
        <v>73</v>
      </c>
      <c r="E76" s="7" t="s">
        <v>249</v>
      </c>
      <c r="F76" s="7" t="s">
        <v>248</v>
      </c>
      <c r="G76" s="6">
        <v>2007</v>
      </c>
      <c r="H76" s="7" t="s">
        <v>738</v>
      </c>
      <c r="I76" s="7"/>
      <c r="J76" s="7" t="s">
        <v>247</v>
      </c>
      <c r="K76" s="7"/>
      <c r="L76" s="7">
        <v>1</v>
      </c>
      <c r="M76" s="7"/>
      <c r="O76" s="7"/>
      <c r="Q76" s="7"/>
      <c r="R76" s="7"/>
      <c r="S76" s="7"/>
      <c r="T76" s="7"/>
      <c r="U76" s="7"/>
      <c r="V76" s="7"/>
      <c r="W76" s="7"/>
      <c r="X76" s="7"/>
      <c r="Y76" s="7"/>
      <c r="Z76" s="7"/>
      <c r="AB76" s="7"/>
      <c r="AC76" s="7"/>
      <c r="AD76" s="7"/>
      <c r="AE76" s="7"/>
      <c r="AF76" s="7"/>
      <c r="AG76" s="7"/>
      <c r="AH76" s="7"/>
      <c r="AI76" s="7"/>
      <c r="AK76" s="7">
        <v>1</v>
      </c>
      <c r="AL76" s="7"/>
      <c r="AM76" s="7">
        <v>1</v>
      </c>
      <c r="AN76" s="7"/>
      <c r="AO76" s="7"/>
      <c r="AP76" s="7"/>
      <c r="AQ76" s="7"/>
      <c r="AS76" s="7"/>
      <c r="AT76" s="7"/>
      <c r="AW76" s="7"/>
      <c r="AY76" s="7"/>
      <c r="AZ76" s="7"/>
      <c r="BA76" s="7"/>
      <c r="BB76" s="7"/>
      <c r="BC76" s="7"/>
      <c r="BD76" s="7"/>
      <c r="BE76" s="7"/>
      <c r="BF76" s="7"/>
      <c r="BG76" s="7"/>
      <c r="BH76" s="7"/>
      <c r="BI76" s="7"/>
      <c r="BJ76" s="7"/>
      <c r="BK76" s="7"/>
      <c r="BL76" s="7"/>
      <c r="BM76" s="7"/>
      <c r="BN76" s="7"/>
      <c r="BO76" s="6" t="s">
        <v>1350</v>
      </c>
      <c r="BP76" s="7"/>
      <c r="BQ76" s="7"/>
      <c r="BR76" s="7">
        <v>1</v>
      </c>
      <c r="BS76" s="7">
        <v>1</v>
      </c>
      <c r="BT76" s="7"/>
      <c r="BU76" s="7"/>
      <c r="BV76" s="7"/>
      <c r="BW76" s="7">
        <v>1</v>
      </c>
      <c r="BX76" s="7"/>
      <c r="BY76" s="7">
        <v>0</v>
      </c>
      <c r="BZ76" s="7">
        <v>1</v>
      </c>
      <c r="CA76" s="7"/>
      <c r="CB76" s="7"/>
      <c r="CC76" s="7"/>
      <c r="CD76" s="7"/>
      <c r="CE76" s="154">
        <v>1</v>
      </c>
      <c r="CF76" s="154"/>
      <c r="CG76" s="154"/>
      <c r="CH76" s="7"/>
      <c r="CI76" s="7"/>
      <c r="CJ76" s="7"/>
      <c r="CK76" s="7"/>
      <c r="CL76" s="7"/>
      <c r="CM76" s="7"/>
      <c r="CN76" s="7"/>
      <c r="CO76" s="7"/>
      <c r="CP76" s="7"/>
      <c r="CQ76" s="7"/>
      <c r="CR76" s="7"/>
      <c r="CS76" s="7"/>
      <c r="CT76" s="7"/>
      <c r="CU76" s="7"/>
      <c r="CV76" s="7"/>
      <c r="CW76" s="7"/>
      <c r="CX76" s="7"/>
      <c r="CY76" s="7"/>
      <c r="CZ76" s="7"/>
      <c r="DA76" s="7"/>
      <c r="DB76" s="7"/>
      <c r="DC76" s="7"/>
      <c r="DD76" s="7"/>
      <c r="DE76" s="7">
        <v>1</v>
      </c>
      <c r="DF76" s="7"/>
      <c r="DG76" s="7"/>
      <c r="DH76" s="7"/>
      <c r="DI76" s="7"/>
      <c r="DJ76" s="7"/>
      <c r="DK76" s="7"/>
      <c r="DL76" s="7"/>
      <c r="DM76" s="7"/>
      <c r="DN76" s="7"/>
      <c r="DO76" s="7"/>
      <c r="DP76" s="7"/>
      <c r="DQ76" s="7"/>
      <c r="DR76" s="7"/>
      <c r="DS76" s="7"/>
      <c r="DT76" s="7"/>
      <c r="DU76" s="7"/>
      <c r="DV76" s="7"/>
      <c r="DW76" s="7"/>
      <c r="DX76" s="7"/>
      <c r="DY76" s="7"/>
      <c r="DZ76" s="7"/>
      <c r="EA76" s="7"/>
      <c r="EB76" s="7">
        <v>1</v>
      </c>
      <c r="EC76" s="154">
        <v>0</v>
      </c>
      <c r="ED76" s="7"/>
      <c r="EE76" s="7"/>
      <c r="EF76" s="7">
        <v>1</v>
      </c>
      <c r="EG76" s="7">
        <v>1</v>
      </c>
      <c r="EH76" s="7"/>
      <c r="EI76" s="7"/>
      <c r="EJ76" s="7"/>
      <c r="EK76" s="7"/>
      <c r="EL76" s="7"/>
      <c r="EM76" s="7"/>
      <c r="EN76" s="7"/>
      <c r="EO76" s="7"/>
      <c r="EP76" s="7"/>
      <c r="EQ76" s="7"/>
      <c r="ER76" s="7"/>
      <c r="ES76" s="7"/>
      <c r="ET76" s="7"/>
      <c r="EU76" s="7"/>
      <c r="EV76" s="7"/>
      <c r="EW76" s="7"/>
      <c r="EX76" s="7"/>
      <c r="EY76" s="7"/>
      <c r="EZ76" s="7"/>
      <c r="FA76" s="7"/>
      <c r="FB76" s="7"/>
      <c r="FC76" s="7"/>
      <c r="FD76" s="7"/>
      <c r="FE76" s="7"/>
      <c r="FF76" s="7"/>
      <c r="FG76" s="7"/>
      <c r="FH76" s="7"/>
      <c r="FI76" s="7"/>
      <c r="FJ76" s="7"/>
      <c r="FK76" s="7"/>
      <c r="FL76" s="7"/>
      <c r="FM76" s="7"/>
      <c r="FN76" s="7"/>
      <c r="FO76" s="7"/>
      <c r="FP76" s="7"/>
      <c r="FQ76" s="7"/>
      <c r="FR76" s="7"/>
      <c r="FS76" s="7"/>
      <c r="FT76" s="7"/>
      <c r="FU76" s="7"/>
      <c r="FV76" s="7"/>
      <c r="FW76" s="7"/>
      <c r="FX76" s="7"/>
      <c r="FY76" s="7"/>
      <c r="FZ76" s="7"/>
      <c r="GA76" s="7"/>
      <c r="GB76" s="7"/>
      <c r="GC76" s="7"/>
      <c r="GD76" s="7"/>
      <c r="GE76" s="7"/>
      <c r="GF76" s="7"/>
      <c r="GG76" s="7"/>
      <c r="GH76" s="7"/>
      <c r="GI76" s="7"/>
      <c r="GJ76" s="7"/>
      <c r="GK76" s="7">
        <v>1</v>
      </c>
      <c r="GL76" s="7"/>
      <c r="GM76" s="7"/>
      <c r="GN76" s="7"/>
      <c r="GO76" s="7"/>
      <c r="GP76" s="7"/>
      <c r="GQ76" s="7"/>
      <c r="GR76" s="7"/>
      <c r="GS76" s="7"/>
      <c r="GT76" s="7"/>
      <c r="GU76" s="7"/>
      <c r="GV76" s="7"/>
      <c r="GW76" s="7"/>
      <c r="GX76" s="7"/>
      <c r="GY76" s="7"/>
      <c r="GZ76" s="7"/>
      <c r="HA76" s="7"/>
      <c r="HB76" s="7"/>
      <c r="HC76" s="7">
        <v>1</v>
      </c>
      <c r="HD76" s="7"/>
      <c r="HE76" s="7" t="s">
        <v>1351</v>
      </c>
      <c r="HF76" s="7"/>
      <c r="HG76" s="7"/>
      <c r="HH76" s="7"/>
      <c r="HI76" s="7"/>
      <c r="HJ76" s="7"/>
      <c r="HK76" s="7"/>
      <c r="HL76" s="7"/>
      <c r="HM76" s="7"/>
      <c r="HN76" s="7"/>
      <c r="HO76" s="7"/>
      <c r="HP76" s="7"/>
      <c r="HQ76" s="7"/>
      <c r="HR76" s="7"/>
      <c r="HS76" s="7"/>
      <c r="HT76" s="7"/>
      <c r="HU76" s="7"/>
      <c r="HV76" s="7"/>
      <c r="HW76" s="7"/>
      <c r="HX76" s="7"/>
      <c r="HY76" s="7"/>
      <c r="HZ76" s="7"/>
      <c r="IA76" s="7"/>
      <c r="IB76" s="7"/>
      <c r="IC76" s="7"/>
      <c r="ID76" s="7"/>
      <c r="IE76" s="7"/>
      <c r="IF76" s="7"/>
      <c r="IG76" s="7"/>
      <c r="IH76" s="7"/>
      <c r="II76" s="34"/>
      <c r="IJ76" s="34"/>
      <c r="IK76" s="34"/>
      <c r="IL76" s="34"/>
      <c r="IM76" s="34"/>
      <c r="IN76" s="34"/>
      <c r="IO76" s="34"/>
      <c r="IP76" s="34"/>
      <c r="IQ76" s="34"/>
      <c r="IR76" s="34"/>
      <c r="IS76" s="34"/>
      <c r="IT76" s="34"/>
      <c r="IU76" s="34"/>
      <c r="IV76" s="34"/>
      <c r="IW76" s="34"/>
      <c r="IX76" s="34"/>
    </row>
    <row r="77" spans="1:258" ht="45" customHeight="1">
      <c r="A77" s="5">
        <f t="shared" si="2"/>
        <v>74</v>
      </c>
      <c r="B77" s="5"/>
      <c r="C77" s="24" t="s">
        <v>35</v>
      </c>
      <c r="D77" s="31">
        <v>74</v>
      </c>
      <c r="E77" s="7" t="s">
        <v>252</v>
      </c>
      <c r="F77" s="7" t="s">
        <v>251</v>
      </c>
      <c r="G77" s="6">
        <v>2013</v>
      </c>
      <c r="H77" s="7" t="s">
        <v>738</v>
      </c>
      <c r="I77" s="7"/>
      <c r="J77" s="19" t="s">
        <v>250</v>
      </c>
      <c r="K77" s="7"/>
      <c r="L77" s="7"/>
      <c r="M77" s="7"/>
      <c r="O77" s="7"/>
      <c r="Q77" s="7"/>
      <c r="R77" s="7"/>
      <c r="S77" s="7"/>
      <c r="T77" s="7"/>
      <c r="U77" s="7"/>
      <c r="V77" s="7"/>
      <c r="W77" s="7"/>
      <c r="X77" s="7"/>
      <c r="Y77" s="7"/>
      <c r="Z77" s="7"/>
      <c r="AB77" s="7"/>
      <c r="AC77" s="7"/>
      <c r="AD77" s="7"/>
      <c r="AE77" s="7"/>
      <c r="AF77" s="7"/>
      <c r="AG77" s="7"/>
      <c r="AH77" s="7"/>
      <c r="AI77" s="7"/>
      <c r="AK77" s="7"/>
      <c r="AL77" s="7"/>
      <c r="AM77" s="7"/>
      <c r="AN77" s="7"/>
      <c r="AO77" s="7"/>
      <c r="AP77" s="7"/>
      <c r="AQ77" s="7"/>
      <c r="AS77" s="7"/>
      <c r="AT77" s="7"/>
      <c r="AW77" s="7"/>
      <c r="AY77" s="7"/>
      <c r="AZ77" s="7">
        <v>1</v>
      </c>
      <c r="BA77" s="7">
        <v>1</v>
      </c>
      <c r="BB77" s="7"/>
      <c r="BC77" s="7"/>
      <c r="BD77" s="7"/>
      <c r="BE77" s="7"/>
      <c r="BF77" s="7"/>
      <c r="BG77" s="7"/>
      <c r="BH77" s="7"/>
      <c r="BI77" s="7"/>
      <c r="BJ77" s="7"/>
      <c r="BK77" s="7"/>
      <c r="BL77" s="7"/>
      <c r="BM77" s="7"/>
      <c r="BN77" s="7"/>
      <c r="BO77" s="6" t="s">
        <v>1352</v>
      </c>
      <c r="BP77" s="7">
        <v>1</v>
      </c>
      <c r="BQ77" s="7"/>
      <c r="BR77" s="7"/>
      <c r="BS77" s="7"/>
      <c r="BT77" s="7"/>
      <c r="BU77" s="7"/>
      <c r="BV77" s="7"/>
      <c r="BW77" s="7"/>
      <c r="BX77" s="7"/>
      <c r="BY77" s="7">
        <v>0</v>
      </c>
      <c r="BZ77" s="7">
        <v>1</v>
      </c>
      <c r="CA77" s="7"/>
      <c r="CB77" s="7"/>
      <c r="CC77" s="7"/>
      <c r="CD77" s="7"/>
      <c r="CE77" s="7"/>
      <c r="CF77" s="7"/>
      <c r="CG77" s="7"/>
      <c r="CH77" s="7"/>
      <c r="CI77" s="7"/>
      <c r="CJ77" s="7"/>
      <c r="CK77" s="7"/>
      <c r="CL77" s="7"/>
      <c r="CM77" s="7"/>
      <c r="CN77" s="7"/>
      <c r="CO77" s="7"/>
      <c r="CP77" s="7"/>
      <c r="CQ77" s="7"/>
      <c r="CR77" s="7"/>
      <c r="CS77" s="7"/>
      <c r="CT77" s="7"/>
      <c r="CU77" s="7"/>
      <c r="CV77" s="7"/>
      <c r="CW77" s="7"/>
      <c r="CX77" s="7"/>
      <c r="CY77" s="7"/>
      <c r="CZ77" s="7"/>
      <c r="DA77" s="7"/>
      <c r="DB77" s="7"/>
      <c r="DC77" s="7"/>
      <c r="DD77" s="7">
        <v>1</v>
      </c>
      <c r="DE77" s="7">
        <v>1</v>
      </c>
      <c r="DF77" s="7"/>
      <c r="DG77" s="7"/>
      <c r="DH77" s="7"/>
      <c r="DI77" s="7"/>
      <c r="DJ77" s="7"/>
      <c r="DK77" s="7"/>
      <c r="DL77" s="7"/>
      <c r="DM77" s="7"/>
      <c r="DN77" s="7"/>
      <c r="DO77" s="7"/>
      <c r="DP77" s="7"/>
      <c r="DQ77" s="7"/>
      <c r="DR77" s="7"/>
      <c r="DS77" s="7"/>
      <c r="DT77" s="7"/>
      <c r="DU77" s="7"/>
      <c r="DV77" s="7"/>
      <c r="DW77" s="7"/>
      <c r="DX77" s="7"/>
      <c r="DY77" s="7"/>
      <c r="DZ77" s="7"/>
      <c r="EA77" s="7"/>
      <c r="EB77" s="7">
        <v>1</v>
      </c>
      <c r="EC77" s="7"/>
      <c r="ED77" s="7"/>
      <c r="EE77" s="7"/>
      <c r="EF77" s="7">
        <v>1</v>
      </c>
      <c r="EG77" s="7"/>
      <c r="EH77" s="7">
        <v>1</v>
      </c>
      <c r="EI77" s="7"/>
      <c r="EJ77" s="7"/>
      <c r="EK77" s="7"/>
      <c r="EL77" s="7"/>
      <c r="EM77" s="7"/>
      <c r="EN77" s="7"/>
      <c r="EO77" s="7"/>
      <c r="EP77" s="7"/>
      <c r="EQ77" s="7"/>
      <c r="ER77" s="7"/>
      <c r="ES77" s="7"/>
      <c r="ET77" s="7"/>
      <c r="EU77" s="7"/>
      <c r="EV77" s="7"/>
      <c r="EW77" s="7"/>
      <c r="EX77" s="7"/>
      <c r="EY77" s="7"/>
      <c r="EZ77" s="7"/>
      <c r="FA77" s="7"/>
      <c r="FB77" s="7"/>
      <c r="FC77" s="7"/>
      <c r="FD77" s="7"/>
      <c r="FE77" s="7"/>
      <c r="FF77" s="7"/>
      <c r="FG77" s="7"/>
      <c r="FH77" s="7"/>
      <c r="FI77" s="7"/>
      <c r="FJ77" s="7"/>
      <c r="FK77" s="7"/>
      <c r="FL77" s="7"/>
      <c r="FM77" s="7"/>
      <c r="FN77" s="7"/>
      <c r="FO77" s="7"/>
      <c r="FP77" s="7"/>
      <c r="FQ77" s="7">
        <v>1</v>
      </c>
      <c r="FR77" s="7"/>
      <c r="FS77" s="7"/>
      <c r="FT77" s="7"/>
      <c r="FU77" s="7"/>
      <c r="FV77" s="7"/>
      <c r="FW77" s="7"/>
      <c r="FX77" s="7"/>
      <c r="FY77" s="7"/>
      <c r="FZ77" s="7"/>
      <c r="GA77" s="7"/>
      <c r="GB77" s="7"/>
      <c r="GC77" s="7"/>
      <c r="GD77" s="7"/>
      <c r="GE77" s="7"/>
      <c r="GF77" s="7"/>
      <c r="GG77" s="7"/>
      <c r="GH77" s="7"/>
      <c r="GI77" s="7"/>
      <c r="GJ77" s="7"/>
      <c r="GK77" s="7"/>
      <c r="GL77" s="7"/>
      <c r="GM77" s="7"/>
      <c r="GN77" s="7"/>
      <c r="GO77" s="7"/>
      <c r="GP77" s="7"/>
      <c r="GQ77" s="7"/>
      <c r="GR77" s="7"/>
      <c r="GS77" s="7"/>
      <c r="GT77" s="7"/>
      <c r="GU77" s="7"/>
      <c r="GV77" s="7"/>
      <c r="GW77" s="7"/>
      <c r="GX77" s="7"/>
      <c r="GY77" s="7"/>
      <c r="GZ77" s="7"/>
      <c r="HA77" s="7"/>
      <c r="HB77" s="7"/>
      <c r="HC77" s="7"/>
      <c r="HD77" s="7"/>
      <c r="HE77" s="7"/>
      <c r="HF77" s="7"/>
      <c r="HG77" s="7"/>
      <c r="HH77" s="7"/>
      <c r="HI77" s="7"/>
      <c r="HJ77" s="7"/>
      <c r="HK77" s="7"/>
      <c r="HL77" s="7"/>
      <c r="HM77" s="7"/>
      <c r="HN77" s="7"/>
      <c r="HO77" s="7"/>
      <c r="HP77" s="7"/>
      <c r="HQ77" s="7"/>
      <c r="HR77" s="7"/>
      <c r="HS77" s="7"/>
      <c r="HT77" s="7"/>
      <c r="HU77" s="7"/>
      <c r="HV77" s="7"/>
      <c r="HW77" s="7"/>
      <c r="HX77" s="7"/>
      <c r="HY77" s="7"/>
      <c r="HZ77" s="7"/>
      <c r="IA77" s="7"/>
      <c r="IB77" s="7"/>
      <c r="IC77" s="7"/>
      <c r="ID77" s="7"/>
      <c r="IE77" s="7"/>
      <c r="IF77" s="7"/>
      <c r="IG77" s="7"/>
      <c r="IH77" s="7"/>
      <c r="II77" s="34"/>
      <c r="IJ77" s="34"/>
      <c r="IK77" s="34"/>
      <c r="IL77" s="34"/>
      <c r="IM77" s="34"/>
      <c r="IN77" s="34"/>
      <c r="IO77" s="34"/>
      <c r="IP77" s="34"/>
      <c r="IQ77" s="34"/>
      <c r="IR77" s="34"/>
      <c r="IS77" s="34"/>
      <c r="IT77" s="34"/>
      <c r="IU77" s="34"/>
      <c r="IV77" s="34"/>
      <c r="IW77" s="34"/>
      <c r="IX77" s="34"/>
    </row>
    <row r="78" spans="1:258" ht="45" customHeight="1">
      <c r="A78" s="5">
        <f t="shared" si="2"/>
        <v>75</v>
      </c>
      <c r="B78" s="5"/>
      <c r="C78" s="24" t="s">
        <v>253</v>
      </c>
      <c r="D78" s="31">
        <v>75</v>
      </c>
      <c r="E78" s="7" t="s">
        <v>256</v>
      </c>
      <c r="F78" s="7" t="s">
        <v>255</v>
      </c>
      <c r="G78" s="6">
        <v>2010</v>
      </c>
      <c r="H78" s="7" t="s">
        <v>738</v>
      </c>
      <c r="I78" s="7"/>
      <c r="J78" s="7" t="s">
        <v>254</v>
      </c>
      <c r="K78" s="7"/>
      <c r="L78" s="7">
        <v>1</v>
      </c>
      <c r="M78" s="7"/>
      <c r="O78" s="7"/>
      <c r="Q78" s="7"/>
      <c r="R78" s="7"/>
      <c r="S78" s="7"/>
      <c r="T78" s="7"/>
      <c r="U78" s="7"/>
      <c r="V78" s="7"/>
      <c r="W78" s="7"/>
      <c r="X78" s="7"/>
      <c r="Y78" s="7"/>
      <c r="Z78" s="7"/>
      <c r="AB78" s="154">
        <v>1</v>
      </c>
      <c r="AC78" s="7"/>
      <c r="AD78" s="7">
        <v>1</v>
      </c>
      <c r="AE78" s="154">
        <v>0</v>
      </c>
      <c r="AF78" s="154"/>
      <c r="AG78" s="7"/>
      <c r="AH78" s="7"/>
      <c r="AI78" s="7"/>
      <c r="AK78" s="7"/>
      <c r="AL78" s="7"/>
      <c r="AM78" s="7"/>
      <c r="AN78" s="7"/>
      <c r="AO78" s="7"/>
      <c r="AP78" s="7"/>
      <c r="AQ78" s="7"/>
      <c r="AS78" s="7"/>
      <c r="AT78" s="7"/>
      <c r="AW78" s="154">
        <v>1</v>
      </c>
      <c r="AY78" s="7"/>
      <c r="AZ78" s="7"/>
      <c r="BA78" s="7"/>
      <c r="BB78" s="7"/>
      <c r="BC78" s="7"/>
      <c r="BD78" s="7"/>
      <c r="BE78" s="7"/>
      <c r="BF78" s="7"/>
      <c r="BG78" s="7"/>
      <c r="BH78" s="7"/>
      <c r="BI78" s="7"/>
      <c r="BJ78" s="7"/>
      <c r="BK78" s="7"/>
      <c r="BL78" s="7"/>
      <c r="BM78" s="7"/>
      <c r="BN78" s="7"/>
      <c r="BO78" s="6" t="s">
        <v>1353</v>
      </c>
      <c r="BP78" s="7"/>
      <c r="BQ78" s="7"/>
      <c r="BR78" s="7">
        <v>1</v>
      </c>
      <c r="BS78" s="7">
        <v>1</v>
      </c>
      <c r="BT78" s="7"/>
      <c r="BU78" s="7"/>
      <c r="BV78" s="7"/>
      <c r="BW78" s="7">
        <v>1</v>
      </c>
      <c r="BX78" s="7"/>
      <c r="BY78" s="7">
        <v>0</v>
      </c>
      <c r="BZ78" s="7">
        <v>1</v>
      </c>
      <c r="CA78" s="7"/>
      <c r="CB78" s="7"/>
      <c r="CC78" s="7"/>
      <c r="CD78" s="7"/>
      <c r="CE78" s="7"/>
      <c r="CF78" s="7"/>
      <c r="CG78" s="7"/>
      <c r="CH78" s="7"/>
      <c r="CI78" s="7"/>
      <c r="CJ78" s="7"/>
      <c r="CK78" s="7"/>
      <c r="CL78" s="7"/>
      <c r="CM78" s="7"/>
      <c r="CN78" s="7"/>
      <c r="CO78" s="7"/>
      <c r="CP78" s="7"/>
      <c r="CQ78" s="7"/>
      <c r="CR78" s="7"/>
      <c r="CS78" s="7"/>
      <c r="CT78" s="7"/>
      <c r="CU78" s="7"/>
      <c r="CV78" s="7"/>
      <c r="CW78" s="7"/>
      <c r="CX78" s="7"/>
      <c r="CY78" s="7"/>
      <c r="CZ78" s="7"/>
      <c r="DA78" s="7"/>
      <c r="DB78" s="7"/>
      <c r="DC78" s="7"/>
      <c r="DD78" s="7"/>
      <c r="DE78" s="7">
        <v>1</v>
      </c>
      <c r="DF78" s="7"/>
      <c r="DG78" s="7"/>
      <c r="DH78" s="7"/>
      <c r="DI78" s="7"/>
      <c r="DJ78" s="7"/>
      <c r="DK78" s="7"/>
      <c r="DL78" s="7"/>
      <c r="DM78" s="7"/>
      <c r="DN78" s="7"/>
      <c r="DO78" s="7"/>
      <c r="DP78" s="7"/>
      <c r="DQ78" s="7"/>
      <c r="DR78" s="7"/>
      <c r="DS78" s="7"/>
      <c r="DT78" s="7"/>
      <c r="DU78" s="7"/>
      <c r="DV78" s="7"/>
      <c r="DW78" s="7"/>
      <c r="DX78" s="7"/>
      <c r="DY78" s="7"/>
      <c r="DZ78" s="7"/>
      <c r="EA78" s="7"/>
      <c r="EB78" s="7">
        <v>1</v>
      </c>
      <c r="EC78" s="7"/>
      <c r="ED78" s="7"/>
      <c r="EE78" s="7"/>
      <c r="EF78" s="7">
        <v>1</v>
      </c>
      <c r="EG78" s="7"/>
      <c r="EH78" s="7"/>
      <c r="EI78" s="7"/>
      <c r="EJ78" s="7">
        <v>1</v>
      </c>
      <c r="EK78" s="7"/>
      <c r="EL78" s="7"/>
      <c r="EM78" s="7"/>
      <c r="EN78" s="7"/>
      <c r="EO78" s="7"/>
      <c r="EP78" s="7"/>
      <c r="EQ78" s="7"/>
      <c r="ER78" s="7"/>
      <c r="ES78" s="7"/>
      <c r="ET78" s="7"/>
      <c r="EU78" s="7"/>
      <c r="EV78" s="7"/>
      <c r="EW78" s="7"/>
      <c r="EX78" s="7"/>
      <c r="EY78" s="7"/>
      <c r="EZ78" s="7"/>
      <c r="FA78" s="7"/>
      <c r="FB78" s="7"/>
      <c r="FC78" s="7"/>
      <c r="FD78" s="7"/>
      <c r="FE78" s="7"/>
      <c r="FF78" s="7"/>
      <c r="FG78" s="7"/>
      <c r="FH78" s="7"/>
      <c r="FI78" s="7"/>
      <c r="FJ78" s="7"/>
      <c r="FK78" s="7"/>
      <c r="FL78" s="7"/>
      <c r="FM78" s="7"/>
      <c r="FN78" s="7"/>
      <c r="FO78" s="7"/>
      <c r="FP78" s="7"/>
      <c r="FQ78" s="7"/>
      <c r="FR78" s="7"/>
      <c r="FS78" s="7"/>
      <c r="FT78" s="7"/>
      <c r="FU78" s="7"/>
      <c r="FV78" s="7"/>
      <c r="FW78" s="7"/>
      <c r="FX78" s="7"/>
      <c r="FY78" s="7"/>
      <c r="FZ78" s="7"/>
      <c r="GA78" s="7"/>
      <c r="GB78" s="7"/>
      <c r="GC78" s="7"/>
      <c r="GD78" s="7"/>
      <c r="GE78" s="7">
        <v>1</v>
      </c>
      <c r="GF78" s="7"/>
      <c r="GG78" s="7"/>
      <c r="GH78" s="7"/>
      <c r="GI78" s="7"/>
      <c r="GJ78" s="7"/>
      <c r="GK78" s="7"/>
      <c r="GL78" s="7"/>
      <c r="GM78" s="7"/>
      <c r="GN78" s="7"/>
      <c r="GO78" s="7"/>
      <c r="GP78" s="7"/>
      <c r="GQ78" s="7"/>
      <c r="GR78" s="7"/>
      <c r="GS78" s="7"/>
      <c r="GT78" s="7"/>
      <c r="GU78" s="7"/>
      <c r="GV78" s="7"/>
      <c r="GW78" s="7"/>
      <c r="GX78" s="7"/>
      <c r="GY78" s="7"/>
      <c r="GZ78" s="7"/>
      <c r="HA78" s="7"/>
      <c r="HB78" s="7"/>
      <c r="HC78" s="7"/>
      <c r="HD78" s="7"/>
      <c r="HE78" s="7"/>
      <c r="HF78" s="7"/>
      <c r="HG78" s="7"/>
      <c r="HH78" s="7"/>
      <c r="HI78" s="7"/>
      <c r="HJ78" s="7"/>
      <c r="HK78" s="7"/>
      <c r="HL78" s="7"/>
      <c r="HM78" s="7"/>
      <c r="HN78" s="7"/>
      <c r="HO78" s="7"/>
      <c r="HP78" s="7"/>
      <c r="HQ78" s="7"/>
      <c r="HR78" s="7"/>
      <c r="HS78" s="7"/>
      <c r="HT78" s="7"/>
      <c r="HU78" s="7"/>
      <c r="HV78" s="7"/>
      <c r="HW78" s="7"/>
      <c r="HX78" s="7"/>
      <c r="HY78" s="7"/>
      <c r="HZ78" s="7"/>
      <c r="IA78" s="7"/>
      <c r="IB78" s="7"/>
      <c r="IC78" s="7"/>
      <c r="ID78" s="7"/>
      <c r="IE78" s="7"/>
      <c r="IF78" s="7"/>
      <c r="IG78" s="7"/>
      <c r="IH78" s="7"/>
      <c r="II78" s="34"/>
      <c r="IJ78" s="34"/>
      <c r="IK78" s="34"/>
      <c r="IL78" s="34"/>
      <c r="IM78" s="34"/>
      <c r="IN78" s="34"/>
      <c r="IO78" s="34"/>
      <c r="IP78" s="34"/>
      <c r="IQ78" s="34"/>
      <c r="IR78" s="34"/>
      <c r="IS78" s="34"/>
      <c r="IT78" s="34"/>
      <c r="IU78" s="34"/>
      <c r="IV78" s="34"/>
      <c r="IW78" s="34"/>
      <c r="IX78" s="34"/>
    </row>
    <row r="79" spans="1:258" ht="45" customHeight="1">
      <c r="A79" s="5">
        <f t="shared" si="2"/>
        <v>76</v>
      </c>
      <c r="B79" s="5"/>
      <c r="C79" s="24" t="s">
        <v>35</v>
      </c>
      <c r="D79" s="31">
        <f t="shared" ref="D79:D83" si="3">D78+1</f>
        <v>76</v>
      </c>
      <c r="E79" s="7" t="s">
        <v>259</v>
      </c>
      <c r="F79" s="7" t="s">
        <v>258</v>
      </c>
      <c r="G79" s="6">
        <v>2000</v>
      </c>
      <c r="H79" s="7" t="s">
        <v>738</v>
      </c>
      <c r="I79" s="7"/>
      <c r="J79" s="7" t="s">
        <v>257</v>
      </c>
      <c r="K79" s="7"/>
      <c r="L79" s="7"/>
      <c r="M79" s="7"/>
      <c r="O79" s="7"/>
      <c r="Q79" s="7"/>
      <c r="R79" s="7"/>
      <c r="S79" s="7"/>
      <c r="T79" s="7"/>
      <c r="U79" s="7"/>
      <c r="V79" s="7"/>
      <c r="W79" s="7"/>
      <c r="X79" s="7"/>
      <c r="Y79" s="7"/>
      <c r="Z79" s="7"/>
      <c r="AB79" s="7"/>
      <c r="AC79" s="7"/>
      <c r="AD79" s="7"/>
      <c r="AE79" s="7"/>
      <c r="AF79" s="7"/>
      <c r="AG79" s="7"/>
      <c r="AH79" s="7"/>
      <c r="AI79" s="7"/>
      <c r="AK79" s="7"/>
      <c r="AL79" s="7"/>
      <c r="AM79" s="7"/>
      <c r="AN79" s="7"/>
      <c r="AO79" s="7"/>
      <c r="AP79" s="7"/>
      <c r="AQ79" s="7"/>
      <c r="AS79" s="7"/>
      <c r="AT79" s="7"/>
      <c r="AW79" s="7"/>
      <c r="AY79" s="7"/>
      <c r="AZ79" s="7"/>
      <c r="BA79" s="7"/>
      <c r="BB79" s="7"/>
      <c r="BC79" s="7"/>
      <c r="BD79" s="7"/>
      <c r="BE79" s="7"/>
      <c r="BF79" s="7"/>
      <c r="BG79" s="7"/>
      <c r="BH79" s="7"/>
      <c r="BI79" s="7">
        <v>1</v>
      </c>
      <c r="BJ79" s="7"/>
      <c r="BK79" s="7">
        <v>1</v>
      </c>
      <c r="BL79" s="7"/>
      <c r="BM79" s="7"/>
      <c r="BN79" s="7"/>
      <c r="BO79" s="6" t="s">
        <v>1354</v>
      </c>
      <c r="BP79" s="7"/>
      <c r="BQ79" s="7">
        <v>1</v>
      </c>
      <c r="BR79" s="7"/>
      <c r="BS79" s="7"/>
      <c r="BT79" s="7"/>
      <c r="BU79" s="7"/>
      <c r="BV79" s="7"/>
      <c r="BW79" s="7"/>
      <c r="BX79" s="7"/>
      <c r="BY79" s="7"/>
      <c r="BZ79" s="7"/>
      <c r="CA79" s="7"/>
      <c r="CB79" s="7"/>
      <c r="CC79" s="7"/>
      <c r="CD79" s="7"/>
      <c r="CE79" s="7">
        <v>1</v>
      </c>
      <c r="CF79" s="7"/>
      <c r="CG79" s="7"/>
      <c r="CH79" s="7"/>
      <c r="CI79" s="7"/>
      <c r="CJ79" s="7"/>
      <c r="CK79" s="7"/>
      <c r="CL79" s="7"/>
      <c r="CM79" s="7"/>
      <c r="CN79" s="7"/>
      <c r="CO79" s="7"/>
      <c r="CP79" s="7"/>
      <c r="CQ79" s="7"/>
      <c r="CR79" s="7"/>
      <c r="CS79" s="7"/>
      <c r="CT79" s="7"/>
      <c r="CU79" s="7"/>
      <c r="CV79" s="7"/>
      <c r="CW79" s="7"/>
      <c r="CX79" s="7"/>
      <c r="CY79" s="7"/>
      <c r="CZ79" s="7"/>
      <c r="DA79" s="7"/>
      <c r="DB79" s="7"/>
      <c r="DC79" s="7"/>
      <c r="DD79" s="7"/>
      <c r="DE79" s="7">
        <v>1</v>
      </c>
      <c r="DF79" s="7"/>
      <c r="DG79" s="7"/>
      <c r="DH79" s="7"/>
      <c r="DI79" s="7"/>
      <c r="DJ79" s="7"/>
      <c r="DK79" s="7"/>
      <c r="DL79" s="7"/>
      <c r="DM79" s="7"/>
      <c r="DN79" s="7"/>
      <c r="DO79" s="7"/>
      <c r="DP79" s="7"/>
      <c r="DQ79" s="7"/>
      <c r="DR79" s="7"/>
      <c r="DS79" s="7"/>
      <c r="DT79" s="7"/>
      <c r="DU79" s="7"/>
      <c r="DV79" s="7"/>
      <c r="DW79" s="7"/>
      <c r="DX79" s="7"/>
      <c r="DY79" s="7"/>
      <c r="DZ79" s="7"/>
      <c r="EA79" s="7"/>
      <c r="EB79" s="7">
        <v>1</v>
      </c>
      <c r="EC79" s="7"/>
      <c r="ED79" s="7"/>
      <c r="EE79" s="7">
        <v>1</v>
      </c>
      <c r="EF79" s="7"/>
      <c r="EG79" s="7"/>
      <c r="EH79" s="7"/>
      <c r="EI79" s="7"/>
      <c r="EJ79" s="7"/>
      <c r="EK79" s="7"/>
      <c r="EL79" s="7"/>
      <c r="EM79" s="7"/>
      <c r="EN79" s="7"/>
      <c r="EO79" s="7"/>
      <c r="EP79" s="7"/>
      <c r="EQ79" s="7"/>
      <c r="ER79" s="7"/>
      <c r="ES79" s="7"/>
      <c r="ET79" s="7"/>
      <c r="EU79" s="7"/>
      <c r="EV79" s="7"/>
      <c r="EW79" s="7"/>
      <c r="EX79" s="7"/>
      <c r="EY79" s="7"/>
      <c r="EZ79" s="7"/>
      <c r="FA79" s="7"/>
      <c r="FB79" s="7"/>
      <c r="FC79" s="7"/>
      <c r="FD79" s="7"/>
      <c r="FE79" s="7"/>
      <c r="FF79" s="7"/>
      <c r="FG79" s="7"/>
      <c r="FH79" s="7"/>
      <c r="FI79" s="7"/>
      <c r="FJ79" s="7"/>
      <c r="FK79" s="7"/>
      <c r="FL79" s="7"/>
      <c r="FM79" s="7"/>
      <c r="FN79" s="7"/>
      <c r="FO79" s="7"/>
      <c r="FP79" s="7"/>
      <c r="FQ79" s="7"/>
      <c r="FR79" s="7">
        <v>1</v>
      </c>
      <c r="FS79" s="7"/>
      <c r="FT79" s="7"/>
      <c r="FU79" s="7"/>
      <c r="FV79" s="7"/>
      <c r="FW79" s="7"/>
      <c r="FX79" s="7"/>
      <c r="FY79" s="7"/>
      <c r="FZ79" s="7"/>
      <c r="GA79" s="7"/>
      <c r="GB79" s="7"/>
      <c r="GC79" s="7"/>
      <c r="GD79" s="7"/>
      <c r="GE79" s="7"/>
      <c r="GF79" s="7"/>
      <c r="GG79" s="7"/>
      <c r="GH79" s="7"/>
      <c r="GI79" s="7"/>
      <c r="GJ79" s="7"/>
      <c r="GK79" s="7"/>
      <c r="GL79" s="7"/>
      <c r="GM79" s="7"/>
      <c r="GN79" s="7"/>
      <c r="GO79" s="7"/>
      <c r="GP79" s="7"/>
      <c r="GQ79" s="7"/>
      <c r="GR79" s="7"/>
      <c r="GS79" s="7"/>
      <c r="GT79" s="7"/>
      <c r="GU79" s="7"/>
      <c r="GV79" s="7"/>
      <c r="GW79" s="7"/>
      <c r="GX79" s="7"/>
      <c r="GY79" s="7"/>
      <c r="GZ79" s="7"/>
      <c r="HA79" s="7"/>
      <c r="HB79" s="7"/>
      <c r="HC79" s="7"/>
      <c r="HD79" s="7"/>
      <c r="HE79" s="7"/>
      <c r="HF79" s="7"/>
      <c r="HG79" s="7"/>
      <c r="HH79" s="7"/>
      <c r="HI79" s="7"/>
      <c r="HJ79" s="7"/>
      <c r="HK79" s="7"/>
      <c r="HL79" s="7"/>
      <c r="HM79" s="7"/>
      <c r="HN79" s="7"/>
      <c r="HO79" s="7"/>
      <c r="HP79" s="7"/>
      <c r="HQ79" s="7"/>
      <c r="HR79" s="7"/>
      <c r="HS79" s="7"/>
      <c r="HT79" s="7"/>
      <c r="HU79" s="7"/>
      <c r="HV79" s="7"/>
      <c r="HW79" s="7"/>
      <c r="HX79" s="7"/>
      <c r="HY79" s="7"/>
      <c r="HZ79" s="7"/>
      <c r="IA79" s="7"/>
      <c r="IB79" s="7"/>
      <c r="IC79" s="7"/>
      <c r="ID79" s="7"/>
      <c r="IE79" s="7"/>
      <c r="IF79" s="7"/>
      <c r="IG79" s="7"/>
      <c r="IH79" s="7"/>
      <c r="II79" s="34"/>
      <c r="IJ79" s="34"/>
      <c r="IK79" s="34"/>
      <c r="IL79" s="34"/>
      <c r="IM79" s="34"/>
      <c r="IN79" s="34"/>
      <c r="IO79" s="34"/>
      <c r="IP79" s="34"/>
      <c r="IQ79" s="34"/>
      <c r="IR79" s="34"/>
      <c r="IS79" s="34"/>
      <c r="IT79" s="34"/>
      <c r="IU79" s="34"/>
      <c r="IV79" s="34"/>
      <c r="IW79" s="34"/>
      <c r="IX79" s="34"/>
    </row>
    <row r="80" spans="1:258" ht="62.25" customHeight="1">
      <c r="A80" s="5">
        <f t="shared" si="2"/>
        <v>77</v>
      </c>
      <c r="B80" s="5"/>
      <c r="C80" s="24" t="s">
        <v>35</v>
      </c>
      <c r="D80" s="31">
        <f t="shared" si="3"/>
        <v>77</v>
      </c>
      <c r="E80" s="7" t="s">
        <v>92</v>
      </c>
      <c r="F80" s="7" t="s">
        <v>261</v>
      </c>
      <c r="G80" s="6">
        <v>2009</v>
      </c>
      <c r="H80" s="7" t="s">
        <v>738</v>
      </c>
      <c r="I80" s="7"/>
      <c r="J80" s="31" t="s">
        <v>260</v>
      </c>
      <c r="K80" s="7"/>
      <c r="L80" s="7">
        <v>1</v>
      </c>
      <c r="M80" s="7"/>
      <c r="O80" s="7"/>
      <c r="Q80" s="7"/>
      <c r="R80" s="7"/>
      <c r="S80" s="7"/>
      <c r="T80" s="7"/>
      <c r="U80" s="7"/>
      <c r="V80" s="7"/>
      <c r="W80" s="7"/>
      <c r="X80" s="7"/>
      <c r="Y80" s="7"/>
      <c r="Z80" s="7"/>
      <c r="AB80" s="7">
        <v>1</v>
      </c>
      <c r="AC80" s="7">
        <v>1</v>
      </c>
      <c r="AD80" s="7"/>
      <c r="AE80" s="7"/>
      <c r="AF80" s="7"/>
      <c r="AG80" s="7"/>
      <c r="AH80" s="7"/>
      <c r="AI80" s="7"/>
      <c r="AK80" s="7"/>
      <c r="AL80" s="7"/>
      <c r="AM80" s="7"/>
      <c r="AN80" s="7"/>
      <c r="AO80" s="7"/>
      <c r="AP80" s="7"/>
      <c r="AQ80" s="7"/>
      <c r="AS80" s="7"/>
      <c r="AT80" s="7"/>
      <c r="AW80" s="7">
        <v>1</v>
      </c>
      <c r="AY80" s="7"/>
      <c r="AZ80" s="7"/>
      <c r="BA80" s="7"/>
      <c r="BB80" s="7"/>
      <c r="BC80" s="7"/>
      <c r="BD80" s="7"/>
      <c r="BE80" s="7"/>
      <c r="BF80" s="7"/>
      <c r="BG80" s="7"/>
      <c r="BH80" s="7"/>
      <c r="BI80" s="7"/>
      <c r="BJ80" s="7"/>
      <c r="BK80" s="7"/>
      <c r="BL80" s="7"/>
      <c r="BM80" s="7"/>
      <c r="BN80" s="7"/>
      <c r="BO80" s="6" t="s">
        <v>1355</v>
      </c>
      <c r="BP80" s="7"/>
      <c r="BQ80" s="7"/>
      <c r="BR80" s="7">
        <v>1</v>
      </c>
      <c r="BS80" s="7">
        <v>1</v>
      </c>
      <c r="BT80" s="7"/>
      <c r="BU80" s="7"/>
      <c r="BV80" s="7"/>
      <c r="BW80" s="7">
        <v>1</v>
      </c>
      <c r="BX80" s="7"/>
      <c r="BY80" s="7">
        <v>0</v>
      </c>
      <c r="BZ80" s="7">
        <v>1</v>
      </c>
      <c r="CA80" s="7"/>
      <c r="CB80" s="7"/>
      <c r="CC80" s="7"/>
      <c r="CD80" s="7"/>
      <c r="CE80" s="7"/>
      <c r="CF80" s="7"/>
      <c r="CG80" s="7"/>
      <c r="CH80" s="7"/>
      <c r="CI80" s="7"/>
      <c r="CJ80" s="7"/>
      <c r="CK80" s="7"/>
      <c r="CL80" s="7"/>
      <c r="CM80" s="7"/>
      <c r="CN80" s="7">
        <v>1</v>
      </c>
      <c r="CO80" s="7"/>
      <c r="CP80" s="7"/>
      <c r="CQ80" s="7"/>
      <c r="CR80" s="7"/>
      <c r="CS80" s="7"/>
      <c r="CT80" s="7"/>
      <c r="CU80" s="7"/>
      <c r="CV80" s="7"/>
      <c r="CW80" s="7"/>
      <c r="CX80" s="7"/>
      <c r="CY80" s="7"/>
      <c r="CZ80" s="7"/>
      <c r="DA80" s="7"/>
      <c r="DB80" s="7"/>
      <c r="DC80" s="7"/>
      <c r="DD80" s="7"/>
      <c r="DE80" s="7"/>
      <c r="DF80" s="7"/>
      <c r="DG80" s="7"/>
      <c r="DH80" s="7"/>
      <c r="DI80" s="7"/>
      <c r="DJ80" s="7"/>
      <c r="DK80" s="7"/>
      <c r="DL80" s="7"/>
      <c r="DM80" s="7"/>
      <c r="DN80" s="7"/>
      <c r="DO80" s="7"/>
      <c r="DP80" s="7"/>
      <c r="DQ80" s="7"/>
      <c r="DR80" s="7"/>
      <c r="DS80" s="7"/>
      <c r="DT80" s="7"/>
      <c r="DU80" s="7"/>
      <c r="DV80" s="7"/>
      <c r="DW80" s="7"/>
      <c r="DX80" s="7"/>
      <c r="DY80" s="7"/>
      <c r="DZ80" s="7"/>
      <c r="EA80" s="7"/>
      <c r="EB80" s="7">
        <v>1</v>
      </c>
      <c r="EC80" s="7"/>
      <c r="ED80" s="7"/>
      <c r="EE80" s="7">
        <v>1</v>
      </c>
      <c r="EF80" s="7"/>
      <c r="EG80" s="7"/>
      <c r="EH80" s="7"/>
      <c r="EI80" s="7"/>
      <c r="EJ80" s="7"/>
      <c r="EK80" s="7"/>
      <c r="EL80" s="7"/>
      <c r="EM80" s="7"/>
      <c r="EN80" s="7"/>
      <c r="EO80" s="7"/>
      <c r="EP80" s="7"/>
      <c r="EQ80" s="7"/>
      <c r="ER80" s="7"/>
      <c r="ES80" s="7"/>
      <c r="ET80" s="7"/>
      <c r="EU80" s="7"/>
      <c r="EV80" s="7"/>
      <c r="EW80" s="7"/>
      <c r="EX80" s="7"/>
      <c r="EY80" s="7"/>
      <c r="EZ80" s="7"/>
      <c r="FA80" s="7"/>
      <c r="FB80" s="7"/>
      <c r="FC80" s="7"/>
      <c r="FD80" s="7"/>
      <c r="FE80" s="7"/>
      <c r="FF80" s="7"/>
      <c r="FG80" s="7"/>
      <c r="FH80" s="7"/>
      <c r="FI80" s="7"/>
      <c r="FJ80" s="7"/>
      <c r="FK80" s="7"/>
      <c r="FL80" s="7"/>
      <c r="FM80" s="7"/>
      <c r="FN80" s="7"/>
      <c r="FO80" s="7"/>
      <c r="FP80" s="7"/>
      <c r="FQ80" s="7"/>
      <c r="FR80" s="7"/>
      <c r="FS80" s="7"/>
      <c r="FT80" s="7"/>
      <c r="FU80" s="7"/>
      <c r="FV80" s="7"/>
      <c r="FW80" s="7"/>
      <c r="FX80" s="7"/>
      <c r="FY80" s="7"/>
      <c r="FZ80" s="7"/>
      <c r="GA80" s="7"/>
      <c r="GB80" s="7"/>
      <c r="GC80" s="7"/>
      <c r="GD80" s="7"/>
      <c r="GE80" s="7">
        <v>1</v>
      </c>
      <c r="GF80" s="7"/>
      <c r="GG80" s="7"/>
      <c r="GH80" s="7"/>
      <c r="GI80" s="7"/>
      <c r="GJ80" s="7"/>
      <c r="GK80" s="7"/>
      <c r="GL80" s="7"/>
      <c r="GM80" s="7"/>
      <c r="GN80" s="7"/>
      <c r="GO80" s="7"/>
      <c r="GP80" s="7"/>
      <c r="GQ80" s="7"/>
      <c r="GR80" s="7"/>
      <c r="GS80" s="7"/>
      <c r="GT80" s="7"/>
      <c r="GU80" s="7"/>
      <c r="GV80" s="7"/>
      <c r="GW80" s="7"/>
      <c r="GX80" s="7"/>
      <c r="GY80" s="7"/>
      <c r="GZ80" s="7"/>
      <c r="HA80" s="7"/>
      <c r="HB80" s="7"/>
      <c r="HC80" s="7"/>
      <c r="HD80" s="7"/>
      <c r="HE80" s="7"/>
      <c r="HF80" s="7"/>
      <c r="HG80" s="7"/>
      <c r="HH80" s="7"/>
      <c r="HI80" s="7"/>
      <c r="HJ80" s="7"/>
      <c r="HK80" s="7"/>
      <c r="HL80" s="7"/>
      <c r="HM80" s="7"/>
      <c r="HN80" s="7"/>
      <c r="HO80" s="7"/>
      <c r="HP80" s="7"/>
      <c r="HQ80" s="7"/>
      <c r="HR80" s="7"/>
      <c r="HS80" s="7" t="s">
        <v>1356</v>
      </c>
      <c r="HT80" s="7"/>
      <c r="HU80" s="7"/>
      <c r="HV80" s="7"/>
      <c r="HW80" s="7"/>
      <c r="HX80" s="7"/>
      <c r="HY80" s="7"/>
      <c r="HZ80" s="7"/>
      <c r="IA80" s="7"/>
      <c r="IB80" s="7"/>
      <c r="IC80" s="7"/>
      <c r="ID80" s="7"/>
      <c r="IE80" s="7"/>
      <c r="IF80" s="7"/>
      <c r="IG80" s="7"/>
      <c r="IH80" s="7"/>
      <c r="II80" s="34"/>
      <c r="IJ80" s="34"/>
      <c r="IK80" s="34"/>
      <c r="IL80" s="34"/>
      <c r="IM80" s="34"/>
      <c r="IN80" s="34"/>
      <c r="IO80" s="34"/>
      <c r="IP80" s="34"/>
      <c r="IQ80" s="34"/>
      <c r="IR80" s="34"/>
      <c r="IS80" s="34"/>
      <c r="IT80" s="34"/>
      <c r="IU80" s="34"/>
      <c r="IV80" s="34"/>
      <c r="IW80" s="34"/>
      <c r="IX80" s="34"/>
    </row>
    <row r="81" spans="1:258" ht="45" customHeight="1">
      <c r="A81" s="5">
        <f t="shared" si="2"/>
        <v>78</v>
      </c>
      <c r="B81" s="5"/>
      <c r="C81" s="24" t="s">
        <v>35</v>
      </c>
      <c r="D81" s="31">
        <f t="shared" si="3"/>
        <v>78</v>
      </c>
      <c r="E81" s="21" t="s">
        <v>264</v>
      </c>
      <c r="F81" s="7" t="s">
        <v>263</v>
      </c>
      <c r="G81" s="6">
        <v>2014</v>
      </c>
      <c r="H81" s="7" t="s">
        <v>738</v>
      </c>
      <c r="I81" s="157"/>
      <c r="J81" s="26" t="s">
        <v>262</v>
      </c>
      <c r="K81" s="108"/>
      <c r="L81" s="108">
        <v>1</v>
      </c>
      <c r="M81" s="108"/>
      <c r="O81" s="108"/>
      <c r="Q81" s="108"/>
      <c r="R81" s="108"/>
      <c r="S81" s="108"/>
      <c r="T81" s="108"/>
      <c r="U81" s="108"/>
      <c r="V81" s="21"/>
      <c r="W81" s="108"/>
      <c r="X81" s="108"/>
      <c r="Y81" s="108"/>
      <c r="Z81" s="108"/>
      <c r="AB81" s="108"/>
      <c r="AC81" s="108"/>
      <c r="AD81" s="108"/>
      <c r="AE81" s="108"/>
      <c r="AF81" s="108"/>
      <c r="AG81" s="108"/>
      <c r="AH81" s="108"/>
      <c r="AI81" s="108"/>
      <c r="AK81" s="108"/>
      <c r="AL81" s="108"/>
      <c r="AM81" s="166">
        <v>0</v>
      </c>
      <c r="AN81" s="108"/>
      <c r="AO81" s="108"/>
      <c r="AP81" s="166">
        <v>1</v>
      </c>
      <c r="AQ81" s="108"/>
      <c r="AS81" s="108"/>
      <c r="AT81" s="108"/>
      <c r="AW81" s="108"/>
      <c r="AY81" s="108"/>
      <c r="AZ81" s="108"/>
      <c r="BA81" s="21"/>
      <c r="BB81" s="21"/>
      <c r="BC81" s="21"/>
      <c r="BD81" s="108"/>
      <c r="BE81" s="21"/>
      <c r="BF81" s="108"/>
      <c r="BG81" s="108"/>
      <c r="BH81" s="108"/>
      <c r="BI81" s="108"/>
      <c r="BJ81" s="21"/>
      <c r="BK81" s="21"/>
      <c r="BL81" s="108"/>
      <c r="BM81" s="21"/>
      <c r="BN81" s="21"/>
      <c r="BO81" s="6" t="s">
        <v>1357</v>
      </c>
      <c r="BP81" s="108">
        <v>1</v>
      </c>
      <c r="BQ81" s="108"/>
      <c r="BR81" s="108"/>
      <c r="BS81" s="108"/>
      <c r="BT81" s="108"/>
      <c r="BU81" s="108"/>
      <c r="BV81" s="108"/>
      <c r="BW81" s="108"/>
      <c r="BX81" s="108"/>
      <c r="BY81" s="108"/>
      <c r="BZ81" s="108"/>
      <c r="CA81" s="108"/>
      <c r="CB81" s="21"/>
      <c r="CC81" s="21"/>
      <c r="CD81" s="21"/>
      <c r="CE81" s="21">
        <v>1</v>
      </c>
      <c r="CF81" s="21"/>
      <c r="CG81" s="21"/>
      <c r="CH81" s="21"/>
      <c r="CI81" s="21"/>
      <c r="CJ81" s="21"/>
      <c r="CK81" s="21"/>
      <c r="CL81" s="21"/>
      <c r="CM81" s="21"/>
      <c r="CN81" s="108"/>
      <c r="CO81" s="108"/>
      <c r="CP81" s="108"/>
      <c r="CQ81" s="108"/>
      <c r="CR81" s="108"/>
      <c r="CS81" s="108"/>
      <c r="CT81" s="108"/>
      <c r="CU81" s="108"/>
      <c r="CV81" s="108"/>
      <c r="CW81" s="108"/>
      <c r="CX81" s="108"/>
      <c r="CY81" s="108"/>
      <c r="CZ81" s="108"/>
      <c r="DA81" s="108"/>
      <c r="DB81" s="108"/>
      <c r="DC81" s="108"/>
      <c r="DD81" s="108"/>
      <c r="DE81" s="21">
        <v>1</v>
      </c>
      <c r="DF81" s="108"/>
      <c r="DG81" s="108"/>
      <c r="DH81" s="108"/>
      <c r="DI81" s="108"/>
      <c r="DJ81" s="108"/>
      <c r="DK81" s="108"/>
      <c r="DL81" s="7"/>
      <c r="DM81" s="108"/>
      <c r="DN81" s="108"/>
      <c r="DO81" s="108"/>
      <c r="DP81" s="108"/>
      <c r="DQ81" s="108"/>
      <c r="DR81" s="108"/>
      <c r="DS81" s="108"/>
      <c r="DT81" s="108"/>
      <c r="DU81" s="108"/>
      <c r="DV81" s="108"/>
      <c r="DW81" s="108"/>
      <c r="DX81" s="108"/>
      <c r="DY81" s="108"/>
      <c r="DZ81" s="108"/>
      <c r="EA81" s="108"/>
      <c r="EB81" s="167">
        <v>1</v>
      </c>
      <c r="EC81" s="162">
        <v>0</v>
      </c>
      <c r="ED81" s="108"/>
      <c r="EE81" s="108"/>
      <c r="EF81" s="108"/>
      <c r="EG81" s="108"/>
      <c r="EH81" s="108"/>
      <c r="EI81" s="108"/>
      <c r="EJ81" s="108"/>
      <c r="EK81" s="108"/>
      <c r="EL81" s="108"/>
      <c r="EM81" s="108"/>
      <c r="EN81" s="108"/>
      <c r="EO81" s="108"/>
      <c r="EP81" s="108"/>
      <c r="EQ81" s="108"/>
      <c r="ER81" s="108"/>
      <c r="ES81" s="108">
        <v>1</v>
      </c>
      <c r="ET81" s="108"/>
      <c r="EU81" s="108"/>
      <c r="EV81" s="108"/>
      <c r="EW81" s="108"/>
      <c r="EX81" s="108"/>
      <c r="EY81" s="108"/>
      <c r="EZ81" s="108"/>
      <c r="FA81" s="108"/>
      <c r="FB81" s="108"/>
      <c r="FC81" s="108"/>
      <c r="FD81" s="108"/>
      <c r="FE81" s="108"/>
      <c r="FF81" s="108"/>
      <c r="FG81" s="108"/>
      <c r="FH81" s="108"/>
      <c r="FI81" s="108"/>
      <c r="FJ81" s="108"/>
      <c r="FK81" s="108"/>
      <c r="FL81" s="108"/>
      <c r="FM81" s="108"/>
      <c r="FN81" s="108"/>
      <c r="FO81" s="108"/>
      <c r="FP81" s="167">
        <v>1</v>
      </c>
      <c r="FQ81" s="108">
        <v>1</v>
      </c>
      <c r="FR81" s="108"/>
      <c r="FS81" s="108"/>
      <c r="FT81" s="108"/>
      <c r="FU81" s="108"/>
      <c r="FV81" s="108"/>
      <c r="FW81" s="108"/>
      <c r="FX81" s="108"/>
      <c r="FY81" s="108"/>
      <c r="FZ81" s="108"/>
      <c r="GA81" s="108"/>
      <c r="GB81" s="108"/>
      <c r="GC81" s="108"/>
      <c r="GD81" s="108"/>
      <c r="GE81" s="108"/>
      <c r="GF81" s="108"/>
      <c r="GG81" s="108"/>
      <c r="GH81" s="108"/>
      <c r="GI81" s="108"/>
      <c r="GJ81" s="108"/>
      <c r="GK81" s="108"/>
      <c r="GL81" s="108"/>
      <c r="GM81" s="108"/>
      <c r="GN81" s="108"/>
      <c r="GO81" s="108"/>
      <c r="GP81" s="108"/>
      <c r="GQ81" s="108"/>
      <c r="GR81" s="108"/>
      <c r="GS81" s="108"/>
      <c r="GT81" s="108"/>
      <c r="GU81" s="108"/>
      <c r="GV81" s="108"/>
      <c r="GW81" s="108"/>
      <c r="GX81" s="108"/>
      <c r="GY81" s="108"/>
      <c r="GZ81" s="108"/>
      <c r="HA81" s="108"/>
      <c r="HB81" s="108"/>
      <c r="HC81" s="108"/>
      <c r="HD81" s="108"/>
      <c r="HE81" s="108"/>
      <c r="HF81" s="108"/>
      <c r="HG81" s="108"/>
      <c r="HH81" s="108"/>
      <c r="HI81" s="108"/>
      <c r="HJ81" s="108"/>
      <c r="HK81" s="108"/>
      <c r="HL81" s="108"/>
      <c r="HM81" s="108"/>
      <c r="HN81" s="108"/>
      <c r="HO81" s="108"/>
      <c r="HP81" s="108"/>
      <c r="HQ81" s="108"/>
      <c r="HR81" s="108"/>
      <c r="HS81" s="108"/>
      <c r="HT81" s="108"/>
      <c r="HU81" s="108"/>
      <c r="HV81" s="108"/>
      <c r="HW81" s="108"/>
      <c r="HX81" s="108"/>
      <c r="HY81" s="108"/>
      <c r="HZ81" s="108"/>
      <c r="IA81" s="108"/>
      <c r="IB81" s="108"/>
      <c r="IC81" s="108"/>
      <c r="ID81" s="108"/>
      <c r="IE81" s="108"/>
      <c r="IF81" s="108"/>
      <c r="IG81" s="108"/>
      <c r="IH81" s="108"/>
    </row>
    <row r="82" spans="1:258" ht="45" customHeight="1">
      <c r="A82" s="5">
        <f t="shared" si="2"/>
        <v>79</v>
      </c>
      <c r="B82" s="5"/>
      <c r="C82" s="24" t="s">
        <v>35</v>
      </c>
      <c r="D82" s="31">
        <f t="shared" si="3"/>
        <v>79</v>
      </c>
      <c r="E82" s="7" t="s">
        <v>92</v>
      </c>
      <c r="F82" s="7" t="s">
        <v>266</v>
      </c>
      <c r="G82" s="6">
        <v>2014</v>
      </c>
      <c r="H82" s="7" t="s">
        <v>738</v>
      </c>
      <c r="I82" s="7"/>
      <c r="J82" s="19" t="s">
        <v>265</v>
      </c>
      <c r="K82" s="7"/>
      <c r="L82" s="7">
        <v>1</v>
      </c>
      <c r="M82" s="7"/>
      <c r="O82" s="7"/>
      <c r="Q82" s="7"/>
      <c r="R82" s="7"/>
      <c r="S82" s="7"/>
      <c r="T82" s="7"/>
      <c r="U82" s="7"/>
      <c r="V82" s="7"/>
      <c r="W82" s="7"/>
      <c r="X82" s="7"/>
      <c r="Y82" s="7"/>
      <c r="Z82" s="7"/>
      <c r="AB82" s="7">
        <v>1</v>
      </c>
      <c r="AC82" s="7">
        <v>1</v>
      </c>
      <c r="AD82" s="7"/>
      <c r="AE82" s="7"/>
      <c r="AF82" s="7"/>
      <c r="AG82" s="7"/>
      <c r="AH82" s="7"/>
      <c r="AI82" s="7"/>
      <c r="AK82" s="7"/>
      <c r="AL82" s="7"/>
      <c r="AM82" s="7"/>
      <c r="AN82" s="7"/>
      <c r="AO82" s="7"/>
      <c r="AP82" s="7"/>
      <c r="AQ82" s="7"/>
      <c r="AS82" s="7"/>
      <c r="AT82" s="7"/>
      <c r="AW82" s="7"/>
      <c r="AY82" s="7"/>
      <c r="AZ82" s="7"/>
      <c r="BA82" s="7"/>
      <c r="BB82" s="7"/>
      <c r="BC82" s="7"/>
      <c r="BD82" s="7"/>
      <c r="BE82" s="7"/>
      <c r="BF82" s="7"/>
      <c r="BG82" s="7">
        <v>1</v>
      </c>
      <c r="BH82" s="7"/>
      <c r="BI82" s="7"/>
      <c r="BJ82" s="7"/>
      <c r="BK82" s="7"/>
      <c r="BL82" s="7"/>
      <c r="BM82" s="7"/>
      <c r="BN82" s="7"/>
      <c r="BO82" s="6" t="s">
        <v>1358</v>
      </c>
      <c r="BP82" s="7"/>
      <c r="BQ82" s="7"/>
      <c r="BR82" s="7">
        <v>1</v>
      </c>
      <c r="BS82" s="7"/>
      <c r="BT82" s="7"/>
      <c r="BU82" s="7"/>
      <c r="BV82" s="7"/>
      <c r="BW82" s="7"/>
      <c r="BX82" s="7"/>
      <c r="BY82" s="154">
        <v>0</v>
      </c>
      <c r="BZ82" s="7">
        <v>1</v>
      </c>
      <c r="CA82" s="7"/>
      <c r="CB82" s="7"/>
      <c r="CC82" s="7"/>
      <c r="CD82" s="7"/>
      <c r="CE82" s="7"/>
      <c r="CF82" s="7"/>
      <c r="CG82" s="7"/>
      <c r="CH82" s="7"/>
      <c r="CI82" s="7"/>
      <c r="CJ82" s="7"/>
      <c r="CK82" s="7"/>
      <c r="CL82" s="7"/>
      <c r="CM82" s="7"/>
      <c r="CN82" s="7">
        <v>1</v>
      </c>
      <c r="CO82" s="7"/>
      <c r="CP82" s="7"/>
      <c r="CQ82" s="7"/>
      <c r="CR82" s="7"/>
      <c r="CS82" s="7"/>
      <c r="CT82" s="7"/>
      <c r="CU82" s="7"/>
      <c r="CV82" s="7"/>
      <c r="CW82" s="7"/>
      <c r="CX82" s="7"/>
      <c r="CY82" s="7"/>
      <c r="CZ82" s="7"/>
      <c r="DA82" s="7"/>
      <c r="DB82" s="7"/>
      <c r="DC82" s="7"/>
      <c r="DD82" s="7"/>
      <c r="DE82" s="7"/>
      <c r="DF82" s="7"/>
      <c r="DG82" s="7"/>
      <c r="DH82" s="7"/>
      <c r="DI82" s="7"/>
      <c r="DJ82" s="7"/>
      <c r="DK82" s="7"/>
      <c r="DL82" s="7"/>
      <c r="DM82" s="7"/>
      <c r="DN82" s="7"/>
      <c r="DO82" s="7"/>
      <c r="DP82" s="7"/>
      <c r="DQ82" s="7"/>
      <c r="DR82" s="7"/>
      <c r="DS82" s="7"/>
      <c r="DT82" s="7"/>
      <c r="DU82" s="7"/>
      <c r="DV82" s="7"/>
      <c r="DW82" s="7"/>
      <c r="DX82" s="7"/>
      <c r="DY82" s="7"/>
      <c r="DZ82" s="7"/>
      <c r="EA82" s="7"/>
      <c r="EB82" s="7">
        <v>1</v>
      </c>
      <c r="EC82" s="7"/>
      <c r="ED82" s="7"/>
      <c r="EE82" s="7"/>
      <c r="EF82" s="7"/>
      <c r="EG82" s="7"/>
      <c r="EH82" s="7"/>
      <c r="EI82" s="7"/>
      <c r="EJ82" s="7"/>
      <c r="EK82" s="7"/>
      <c r="EL82" s="7">
        <v>1</v>
      </c>
      <c r="EM82" s="7"/>
      <c r="EN82" s="7">
        <v>1</v>
      </c>
      <c r="EO82" s="7"/>
      <c r="EP82" s="7"/>
      <c r="EQ82" s="7">
        <v>1</v>
      </c>
      <c r="ER82" s="7"/>
      <c r="ES82" s="7"/>
      <c r="ET82" s="7"/>
      <c r="EU82" s="7"/>
      <c r="EV82" s="7"/>
      <c r="EW82" s="7"/>
      <c r="EX82" s="7"/>
      <c r="EY82" s="7"/>
      <c r="EZ82" s="7"/>
      <c r="FA82" s="7"/>
      <c r="FB82" s="7"/>
      <c r="FC82" s="7"/>
      <c r="FD82" s="7"/>
      <c r="FE82" s="7"/>
      <c r="FF82" s="7"/>
      <c r="FG82" s="7"/>
      <c r="FH82" s="7"/>
      <c r="FI82" s="7"/>
      <c r="FJ82" s="7"/>
      <c r="FK82" s="7"/>
      <c r="FL82" s="7"/>
      <c r="FM82" s="7"/>
      <c r="FN82" s="7"/>
      <c r="FO82" s="7"/>
      <c r="FP82" s="7"/>
      <c r="FQ82" s="7"/>
      <c r="FR82" s="7"/>
      <c r="FS82" s="7"/>
      <c r="FT82" s="7"/>
      <c r="FU82" s="7"/>
      <c r="FV82" s="7"/>
      <c r="FW82" s="7"/>
      <c r="FX82" s="7"/>
      <c r="FY82" s="7"/>
      <c r="FZ82" s="7"/>
      <c r="GA82" s="7"/>
      <c r="GB82" s="7"/>
      <c r="GC82" s="7"/>
      <c r="GD82" s="7"/>
      <c r="GE82" s="7">
        <v>1</v>
      </c>
      <c r="GF82" s="7"/>
      <c r="GG82" s="7"/>
      <c r="GH82" s="7"/>
      <c r="GI82" s="7"/>
      <c r="GJ82" s="7"/>
      <c r="GK82" s="7"/>
      <c r="GL82" s="7"/>
      <c r="GM82" s="7"/>
      <c r="GN82" s="7"/>
      <c r="GO82" s="7"/>
      <c r="GP82" s="7"/>
      <c r="GQ82" s="7"/>
      <c r="GR82" s="7"/>
      <c r="GS82" s="7"/>
      <c r="GT82" s="7"/>
      <c r="GU82" s="7"/>
      <c r="GV82" s="7"/>
      <c r="GW82" s="7"/>
      <c r="GX82" s="7"/>
      <c r="GY82" s="7"/>
      <c r="GZ82" s="7"/>
      <c r="HA82" s="7"/>
      <c r="HB82" s="7"/>
      <c r="HC82" s="7"/>
      <c r="HD82" s="7"/>
      <c r="HE82" s="7"/>
      <c r="HF82" s="7"/>
      <c r="HG82" s="7"/>
      <c r="HH82" s="7"/>
      <c r="HI82" s="7"/>
      <c r="HJ82" s="7"/>
      <c r="HK82" s="7"/>
      <c r="HL82" s="7"/>
      <c r="HM82" s="7"/>
      <c r="HN82" s="7"/>
      <c r="HO82" s="7"/>
      <c r="HP82" s="7"/>
      <c r="HQ82" s="7"/>
      <c r="HR82" s="7"/>
      <c r="HS82" s="7"/>
      <c r="HT82" s="7"/>
      <c r="HU82" s="7"/>
      <c r="HV82" s="7"/>
      <c r="HW82" s="7"/>
      <c r="HX82" s="7"/>
      <c r="HY82" s="7"/>
      <c r="HZ82" s="7"/>
      <c r="IA82" s="7"/>
      <c r="IB82" s="7"/>
      <c r="IC82" s="7"/>
      <c r="ID82" s="7"/>
      <c r="IE82" s="7"/>
      <c r="IF82" s="7"/>
      <c r="IG82" s="7"/>
      <c r="IH82" s="7"/>
      <c r="II82" s="34"/>
      <c r="IJ82" s="34"/>
      <c r="IK82" s="34"/>
      <c r="IL82" s="34"/>
      <c r="IM82" s="34"/>
      <c r="IN82" s="34"/>
      <c r="IO82" s="34"/>
      <c r="IP82" s="34"/>
      <c r="IQ82" s="34"/>
      <c r="IR82" s="34"/>
      <c r="IS82" s="34"/>
      <c r="IT82" s="34"/>
      <c r="IU82" s="34"/>
      <c r="IV82" s="34"/>
      <c r="IW82" s="34"/>
      <c r="IX82" s="34"/>
    </row>
    <row r="83" spans="1:258" ht="45" customHeight="1">
      <c r="A83" s="5">
        <f t="shared" si="2"/>
        <v>80</v>
      </c>
      <c r="B83" s="5"/>
      <c r="C83" s="24" t="s">
        <v>35</v>
      </c>
      <c r="D83" s="31">
        <f t="shared" si="3"/>
        <v>80</v>
      </c>
      <c r="E83" s="7" t="s">
        <v>268</v>
      </c>
      <c r="F83" s="7" t="s">
        <v>166</v>
      </c>
      <c r="G83" s="6">
        <v>2012</v>
      </c>
      <c r="H83" s="7" t="s">
        <v>738</v>
      </c>
      <c r="I83" s="7"/>
      <c r="J83" s="7" t="s">
        <v>267</v>
      </c>
      <c r="K83" s="7"/>
      <c r="L83" s="7"/>
      <c r="M83" s="7"/>
      <c r="O83" s="7"/>
      <c r="Q83" s="7"/>
      <c r="R83" s="7"/>
      <c r="S83" s="7"/>
      <c r="T83" s="7"/>
      <c r="U83" s="7"/>
      <c r="V83" s="7"/>
      <c r="W83" s="7"/>
      <c r="X83" s="7"/>
      <c r="Y83" s="7"/>
      <c r="Z83" s="7"/>
      <c r="AB83" s="7"/>
      <c r="AC83" s="7"/>
      <c r="AD83" s="7"/>
      <c r="AE83" s="7"/>
      <c r="AF83" s="7"/>
      <c r="AG83" s="7"/>
      <c r="AH83" s="7"/>
      <c r="AI83" s="7"/>
      <c r="AK83" s="7"/>
      <c r="AL83" s="7"/>
      <c r="AM83" s="7"/>
      <c r="AN83" s="7"/>
      <c r="AO83" s="7"/>
      <c r="AP83" s="7"/>
      <c r="AQ83" s="7"/>
      <c r="AS83" s="7"/>
      <c r="AT83" s="7"/>
      <c r="AW83" s="7"/>
      <c r="AY83" s="7"/>
      <c r="AZ83" s="7"/>
      <c r="BA83" s="7"/>
      <c r="BB83" s="7"/>
      <c r="BC83" s="7"/>
      <c r="BD83" s="7"/>
      <c r="BE83" s="7"/>
      <c r="BF83" s="7"/>
      <c r="BG83" s="7"/>
      <c r="BH83" s="7"/>
      <c r="BI83" s="7"/>
      <c r="BJ83" s="7"/>
      <c r="BK83" s="7"/>
      <c r="BL83" s="7">
        <v>1</v>
      </c>
      <c r="BM83" s="7"/>
      <c r="BN83" s="7">
        <v>1</v>
      </c>
      <c r="BO83" s="6" t="s">
        <v>1359</v>
      </c>
      <c r="BP83" s="7"/>
      <c r="BQ83" s="7"/>
      <c r="BR83" s="7">
        <v>1</v>
      </c>
      <c r="BS83" s="7">
        <v>1</v>
      </c>
      <c r="BT83" s="7"/>
      <c r="BU83" s="7"/>
      <c r="BV83" s="7"/>
      <c r="BW83" s="7">
        <v>1</v>
      </c>
      <c r="BX83" s="7"/>
      <c r="BY83" s="7">
        <v>0</v>
      </c>
      <c r="BZ83" s="7">
        <v>1</v>
      </c>
      <c r="CA83" s="7"/>
      <c r="CB83" s="7"/>
      <c r="CC83" s="7"/>
      <c r="CD83" s="7"/>
      <c r="CE83" s="7"/>
      <c r="CF83" s="7"/>
      <c r="CG83" s="7"/>
      <c r="CH83" s="7"/>
      <c r="CI83" s="7"/>
      <c r="CJ83" s="7"/>
      <c r="CK83" s="7"/>
      <c r="CL83" s="7"/>
      <c r="CM83" s="7"/>
      <c r="CN83" s="7"/>
      <c r="CO83" s="7"/>
      <c r="CP83" s="7"/>
      <c r="CQ83" s="7"/>
      <c r="CR83" s="7"/>
      <c r="CS83" s="7"/>
      <c r="CT83" s="7"/>
      <c r="CU83" s="7"/>
      <c r="CV83" s="7"/>
      <c r="CW83" s="7"/>
      <c r="CX83" s="7"/>
      <c r="CY83" s="7"/>
      <c r="CZ83" s="7"/>
      <c r="DA83" s="7"/>
      <c r="DB83" s="7"/>
      <c r="DC83" s="7"/>
      <c r="DD83" s="7"/>
      <c r="DE83" s="7"/>
      <c r="DF83" s="154">
        <v>0</v>
      </c>
      <c r="DG83" s="7">
        <v>1</v>
      </c>
      <c r="DH83" s="7"/>
      <c r="DI83" s="7"/>
      <c r="DJ83" s="7"/>
      <c r="DK83" s="7"/>
      <c r="DL83" s="7"/>
      <c r="DM83" s="7"/>
      <c r="DN83" s="7"/>
      <c r="DO83" s="7"/>
      <c r="DP83" s="7"/>
      <c r="DQ83" s="7"/>
      <c r="DR83" s="7"/>
      <c r="DS83" s="7"/>
      <c r="DT83" s="7"/>
      <c r="DU83" s="7"/>
      <c r="DV83" s="7"/>
      <c r="DW83" s="7"/>
      <c r="DX83" s="7"/>
      <c r="DY83" s="7"/>
      <c r="DZ83" s="7"/>
      <c r="EA83" s="7">
        <v>1</v>
      </c>
      <c r="EB83" s="7"/>
      <c r="EC83" s="7"/>
      <c r="ED83" s="7">
        <v>1</v>
      </c>
      <c r="EE83" s="7">
        <v>1</v>
      </c>
      <c r="EF83" s="7"/>
      <c r="EG83" s="7"/>
      <c r="EH83" s="7"/>
      <c r="EI83" s="7"/>
      <c r="EJ83" s="7"/>
      <c r="EK83" s="7"/>
      <c r="EL83" s="7"/>
      <c r="EM83" s="7"/>
      <c r="EN83" s="7"/>
      <c r="EO83" s="7"/>
      <c r="EP83" s="7"/>
      <c r="EQ83" s="7"/>
      <c r="ER83" s="7"/>
      <c r="ES83" s="7"/>
      <c r="ET83" s="7"/>
      <c r="EU83" s="7"/>
      <c r="EV83" s="7"/>
      <c r="EW83" s="7"/>
      <c r="EX83" s="7"/>
      <c r="EY83" s="7"/>
      <c r="EZ83" s="7"/>
      <c r="FA83" s="7"/>
      <c r="FB83" s="7"/>
      <c r="FC83" s="7"/>
      <c r="FD83" s="7"/>
      <c r="FE83" s="7"/>
      <c r="FF83" s="7"/>
      <c r="FG83" s="7"/>
      <c r="FH83" s="7"/>
      <c r="FI83" s="7"/>
      <c r="FJ83" s="7"/>
      <c r="FK83" s="7"/>
      <c r="FL83" s="7"/>
      <c r="FM83" s="7"/>
      <c r="FN83" s="7"/>
      <c r="FO83" s="7"/>
      <c r="FP83" s="7"/>
      <c r="FQ83" s="7"/>
      <c r="FR83" s="7"/>
      <c r="FS83" s="7"/>
      <c r="FT83" s="7">
        <v>1</v>
      </c>
      <c r="FU83" s="7"/>
      <c r="FV83" s="7"/>
      <c r="FW83" s="7"/>
      <c r="FX83" s="7"/>
      <c r="FY83" s="7"/>
      <c r="FZ83" s="7"/>
      <c r="GA83" s="7"/>
      <c r="GB83" s="7"/>
      <c r="GC83" s="7"/>
      <c r="GD83" s="7"/>
      <c r="GE83" s="7"/>
      <c r="GF83" s="7"/>
      <c r="GG83" s="7">
        <v>1</v>
      </c>
      <c r="GH83" s="7"/>
      <c r="GI83" s="7"/>
      <c r="GJ83" s="7"/>
      <c r="GK83" s="7">
        <v>1</v>
      </c>
      <c r="GL83" s="7"/>
      <c r="GM83" s="7"/>
      <c r="GN83" s="7"/>
      <c r="GO83" s="7"/>
      <c r="GP83" s="7"/>
      <c r="GQ83" s="7"/>
      <c r="GR83" s="7"/>
      <c r="GS83" s="7"/>
      <c r="GT83" s="7"/>
      <c r="GU83" s="7"/>
      <c r="GV83" s="7"/>
      <c r="GW83" s="7"/>
      <c r="GX83" s="7"/>
      <c r="GY83" s="7"/>
      <c r="GZ83" s="7"/>
      <c r="HA83" s="7"/>
      <c r="HB83" s="7">
        <v>1</v>
      </c>
      <c r="HC83" s="7"/>
      <c r="HD83" s="7"/>
      <c r="HE83" s="7" t="s">
        <v>1360</v>
      </c>
      <c r="HF83" s="7"/>
      <c r="HG83" s="7"/>
      <c r="HH83" s="7"/>
      <c r="HI83" s="7"/>
      <c r="HJ83" s="7"/>
      <c r="HK83" s="7"/>
      <c r="HL83" s="7"/>
      <c r="HM83" s="7"/>
      <c r="HN83" s="7"/>
      <c r="HO83" s="7"/>
      <c r="HP83" s="7"/>
      <c r="HQ83" s="7"/>
      <c r="HR83" s="7"/>
      <c r="HS83" s="7"/>
      <c r="HT83" s="7"/>
      <c r="HU83" s="7"/>
      <c r="HV83" s="7"/>
      <c r="HW83" s="7"/>
      <c r="HX83" s="7"/>
      <c r="HY83" s="7"/>
      <c r="HZ83" s="7"/>
      <c r="IA83" s="7"/>
      <c r="IB83" s="7"/>
      <c r="IC83" s="7"/>
      <c r="ID83" s="7"/>
      <c r="IE83" s="7"/>
      <c r="IF83" s="7"/>
      <c r="IG83" s="7"/>
      <c r="IH83" s="7"/>
      <c r="II83" s="34"/>
      <c r="IJ83" s="34"/>
      <c r="IK83" s="34"/>
      <c r="IL83" s="34"/>
      <c r="IM83" s="34"/>
      <c r="IN83" s="34"/>
      <c r="IO83" s="34"/>
      <c r="IP83" s="34"/>
      <c r="IQ83" s="34"/>
      <c r="IR83" s="34"/>
      <c r="IS83" s="34"/>
      <c r="IT83" s="34"/>
      <c r="IU83" s="34"/>
      <c r="IV83" s="34"/>
      <c r="IW83" s="34"/>
      <c r="IX83" s="34"/>
    </row>
    <row r="84" spans="1:258" ht="45" customHeight="1">
      <c r="A84" s="5">
        <f t="shared" si="2"/>
        <v>81</v>
      </c>
      <c r="B84" s="5"/>
      <c r="C84" s="24" t="s">
        <v>35</v>
      </c>
      <c r="D84" s="31">
        <v>81</v>
      </c>
      <c r="E84" s="7" t="s">
        <v>271</v>
      </c>
      <c r="F84" s="7" t="s">
        <v>270</v>
      </c>
      <c r="G84" s="6">
        <v>2019</v>
      </c>
      <c r="H84" s="7" t="s">
        <v>738</v>
      </c>
      <c r="I84" s="7"/>
      <c r="J84" s="7" t="s">
        <v>269</v>
      </c>
      <c r="K84" s="7"/>
      <c r="L84" s="7">
        <v>1</v>
      </c>
      <c r="M84" s="7"/>
      <c r="O84" s="7"/>
      <c r="Q84" s="7"/>
      <c r="R84" s="7"/>
      <c r="S84" s="7"/>
      <c r="T84" s="7"/>
      <c r="U84" s="7"/>
      <c r="V84" s="7"/>
      <c r="W84" s="7"/>
      <c r="X84" s="7"/>
      <c r="Y84" s="7"/>
      <c r="Z84" s="7"/>
      <c r="AB84" s="7"/>
      <c r="AC84" s="7"/>
      <c r="AD84" s="7">
        <v>1</v>
      </c>
      <c r="AE84" s="7"/>
      <c r="AF84" s="7"/>
      <c r="AG84" s="7"/>
      <c r="AH84" s="7"/>
      <c r="AI84" s="7">
        <v>1</v>
      </c>
      <c r="AK84" s="7"/>
      <c r="AL84" s="7">
        <v>1</v>
      </c>
      <c r="AM84" s="7">
        <v>0</v>
      </c>
      <c r="AN84" s="7"/>
      <c r="AO84" s="7"/>
      <c r="AP84" s="7"/>
      <c r="AQ84" s="7"/>
      <c r="AS84" s="7"/>
      <c r="AT84" s="7"/>
      <c r="AW84" s="7">
        <v>1</v>
      </c>
      <c r="AY84" s="7"/>
      <c r="AZ84" s="7"/>
      <c r="BA84" s="7"/>
      <c r="BB84" s="7"/>
      <c r="BC84" s="7"/>
      <c r="BD84" s="7"/>
      <c r="BE84" s="7"/>
      <c r="BF84" s="7"/>
      <c r="BG84" s="7"/>
      <c r="BH84" s="7"/>
      <c r="BI84" s="7"/>
      <c r="BJ84" s="7"/>
      <c r="BK84" s="7"/>
      <c r="BL84" s="7"/>
      <c r="BM84" s="7"/>
      <c r="BN84" s="7"/>
      <c r="BO84" s="6" t="s">
        <v>1361</v>
      </c>
      <c r="BP84" s="7"/>
      <c r="BQ84" s="7"/>
      <c r="BR84" s="7">
        <v>1</v>
      </c>
      <c r="BS84" s="7"/>
      <c r="BT84" s="7"/>
      <c r="BU84" s="7"/>
      <c r="BV84" s="7"/>
      <c r="BW84" s="7"/>
      <c r="BX84" s="7"/>
      <c r="BY84" s="7">
        <v>0</v>
      </c>
      <c r="BZ84" s="7">
        <v>1</v>
      </c>
      <c r="CA84" s="7"/>
      <c r="CB84" s="7"/>
      <c r="CC84" s="7"/>
      <c r="CD84" s="7"/>
      <c r="CE84" s="7"/>
      <c r="CF84" s="7"/>
      <c r="CG84" s="7"/>
      <c r="CH84" s="7"/>
      <c r="CI84" s="7"/>
      <c r="CJ84" s="7"/>
      <c r="CK84" s="7"/>
      <c r="CL84" s="7"/>
      <c r="CM84" s="7"/>
      <c r="CN84" s="7"/>
      <c r="CO84" s="7">
        <v>1</v>
      </c>
      <c r="CP84" s="7"/>
      <c r="CQ84" s="7"/>
      <c r="CR84" s="7"/>
      <c r="CS84" s="7"/>
      <c r="CT84" s="7"/>
      <c r="CU84" s="7"/>
      <c r="CV84" s="7"/>
      <c r="CW84" s="7"/>
      <c r="CX84" s="7"/>
      <c r="CY84" s="7">
        <v>1</v>
      </c>
      <c r="CZ84" s="7"/>
      <c r="DA84" s="7"/>
      <c r="DB84" s="7"/>
      <c r="DC84" s="7"/>
      <c r="DD84" s="7"/>
      <c r="DE84" s="7"/>
      <c r="DF84" s="7"/>
      <c r="DG84" s="7"/>
      <c r="DH84" s="7"/>
      <c r="DI84" s="7"/>
      <c r="DJ84" s="7"/>
      <c r="DK84" s="7"/>
      <c r="DL84" s="7"/>
      <c r="DM84" s="7"/>
      <c r="DN84" s="7"/>
      <c r="DO84" s="7"/>
      <c r="DP84" s="7"/>
      <c r="DQ84" s="7"/>
      <c r="DR84" s="7"/>
      <c r="DS84" s="7"/>
      <c r="DT84" s="7"/>
      <c r="DU84" s="7"/>
      <c r="DV84" s="7"/>
      <c r="DW84" s="7"/>
      <c r="DX84" s="7"/>
      <c r="DY84" s="7"/>
      <c r="DZ84" s="7"/>
      <c r="EA84" s="7"/>
      <c r="EB84" s="7">
        <v>1</v>
      </c>
      <c r="EC84" s="7"/>
      <c r="ED84" s="7"/>
      <c r="EE84" s="7">
        <v>1</v>
      </c>
      <c r="EF84" s="7"/>
      <c r="EG84" s="7"/>
      <c r="EH84" s="7"/>
      <c r="EI84" s="7"/>
      <c r="EJ84" s="7"/>
      <c r="EK84" s="7"/>
      <c r="EL84" s="7"/>
      <c r="EM84" s="7"/>
      <c r="EN84" s="7"/>
      <c r="EO84" s="7"/>
      <c r="EP84" s="7"/>
      <c r="EQ84" s="7"/>
      <c r="ER84" s="7"/>
      <c r="ES84" s="7"/>
      <c r="ET84" s="7"/>
      <c r="EU84" s="7"/>
      <c r="EV84" s="7"/>
      <c r="EW84" s="7"/>
      <c r="EX84" s="7"/>
      <c r="EY84" s="7"/>
      <c r="EZ84" s="7"/>
      <c r="FA84" s="7"/>
      <c r="FB84" s="7"/>
      <c r="FC84" s="7"/>
      <c r="FD84" s="7"/>
      <c r="FE84" s="7"/>
      <c r="FF84" s="7"/>
      <c r="FG84" s="7"/>
      <c r="FH84" s="7"/>
      <c r="FI84" s="7"/>
      <c r="FJ84" s="7"/>
      <c r="FK84" s="7"/>
      <c r="FL84" s="7"/>
      <c r="FM84" s="7"/>
      <c r="FN84" s="7"/>
      <c r="FO84" s="7"/>
      <c r="FP84" s="7"/>
      <c r="FQ84" s="7"/>
      <c r="FR84" s="7"/>
      <c r="FS84" s="7"/>
      <c r="FT84" s="7"/>
      <c r="FU84" s="7"/>
      <c r="FV84" s="7"/>
      <c r="FW84" s="7"/>
      <c r="FX84" s="7"/>
      <c r="FY84" s="7"/>
      <c r="FZ84" s="7"/>
      <c r="GA84" s="7"/>
      <c r="GB84" s="7"/>
      <c r="GC84" s="7"/>
      <c r="GD84" s="7"/>
      <c r="GE84" s="7"/>
      <c r="GF84" s="7"/>
      <c r="GG84" s="7"/>
      <c r="GH84" s="7"/>
      <c r="GI84" s="7">
        <v>1</v>
      </c>
      <c r="GJ84" s="7"/>
      <c r="GK84" s="7"/>
      <c r="GL84" s="7"/>
      <c r="GM84" s="7"/>
      <c r="GN84" s="7"/>
      <c r="GO84" s="7"/>
      <c r="GP84" s="7"/>
      <c r="GQ84" s="7"/>
      <c r="GR84" s="7"/>
      <c r="GS84" s="7"/>
      <c r="GT84" s="7"/>
      <c r="GU84" s="7"/>
      <c r="GV84" s="7"/>
      <c r="GW84" s="7"/>
      <c r="GX84" s="7"/>
      <c r="GY84" s="7"/>
      <c r="GZ84" s="7"/>
      <c r="HA84" s="7"/>
      <c r="HB84" s="7"/>
      <c r="HC84" s="7"/>
      <c r="HD84" s="7"/>
      <c r="HE84" s="7"/>
      <c r="HF84" s="7"/>
      <c r="HG84" s="7"/>
      <c r="HH84" s="7"/>
      <c r="HI84" s="7"/>
      <c r="HJ84" s="7"/>
      <c r="HK84" s="7"/>
      <c r="HL84" s="7"/>
      <c r="HM84" s="7"/>
      <c r="HN84" s="7"/>
      <c r="HO84" s="7"/>
      <c r="HP84" s="7"/>
      <c r="HQ84" s="7"/>
      <c r="HR84" s="7"/>
      <c r="HS84" s="7"/>
      <c r="HT84" s="7"/>
      <c r="HU84" s="7" t="s">
        <v>1362</v>
      </c>
      <c r="HV84" s="7"/>
      <c r="HW84" s="7"/>
      <c r="HX84" s="7"/>
      <c r="HY84" s="7"/>
      <c r="HZ84" s="7"/>
      <c r="IA84" s="7"/>
      <c r="IB84" s="7"/>
      <c r="IC84" s="7"/>
      <c r="ID84" s="7"/>
      <c r="IE84" s="7"/>
      <c r="IF84" s="7"/>
      <c r="IG84" s="7"/>
      <c r="IH84" s="7"/>
      <c r="II84" s="34"/>
      <c r="IJ84" s="34"/>
      <c r="IK84" s="34"/>
      <c r="IL84" s="34"/>
      <c r="IM84" s="34"/>
      <c r="IN84" s="34"/>
      <c r="IO84" s="34"/>
      <c r="IP84" s="34"/>
      <c r="IQ84" s="34"/>
      <c r="IR84" s="34"/>
      <c r="IS84" s="34"/>
      <c r="IT84" s="34"/>
      <c r="IU84" s="34"/>
      <c r="IV84" s="34"/>
      <c r="IW84" s="34"/>
      <c r="IX84" s="34"/>
    </row>
    <row r="85" spans="1:258" ht="45" customHeight="1">
      <c r="A85" s="5">
        <f t="shared" si="2"/>
        <v>82</v>
      </c>
      <c r="B85" s="5"/>
      <c r="C85" s="24" t="s">
        <v>35</v>
      </c>
      <c r="D85" s="31">
        <f t="shared" ref="D85:D89" si="4">D84+1</f>
        <v>82</v>
      </c>
      <c r="E85" s="7" t="s">
        <v>274</v>
      </c>
      <c r="F85" s="7" t="s">
        <v>273</v>
      </c>
      <c r="G85" s="6">
        <v>1997</v>
      </c>
      <c r="H85" s="7" t="s">
        <v>1363</v>
      </c>
      <c r="I85" s="7"/>
      <c r="J85" s="7" t="s">
        <v>272</v>
      </c>
      <c r="K85" s="7"/>
      <c r="L85" s="154">
        <v>0</v>
      </c>
      <c r="M85" s="7"/>
      <c r="O85" s="7"/>
      <c r="Q85" s="7"/>
      <c r="R85" s="7"/>
      <c r="S85" s="7"/>
      <c r="T85" s="7"/>
      <c r="U85" s="154">
        <v>1</v>
      </c>
      <c r="V85" s="154">
        <v>1</v>
      </c>
      <c r="W85" s="7"/>
      <c r="X85" s="7"/>
      <c r="Y85" s="7"/>
      <c r="Z85" s="7"/>
      <c r="AB85" s="7"/>
      <c r="AC85" s="7"/>
      <c r="AD85" s="7"/>
      <c r="AE85" s="7"/>
      <c r="AF85" s="7"/>
      <c r="AG85" s="7"/>
      <c r="AH85" s="7"/>
      <c r="AI85" s="7"/>
      <c r="AK85" s="7"/>
      <c r="AL85" s="7"/>
      <c r="AM85" s="7"/>
      <c r="AN85" s="7"/>
      <c r="AO85" s="7"/>
      <c r="AP85" s="7"/>
      <c r="AQ85" s="7"/>
      <c r="AS85" s="7"/>
      <c r="AT85" s="7"/>
      <c r="AW85" s="7"/>
      <c r="AY85" s="7"/>
      <c r="AZ85" s="7"/>
      <c r="BA85" s="7"/>
      <c r="BB85" s="7"/>
      <c r="BC85" s="7"/>
      <c r="BD85" s="7"/>
      <c r="BE85" s="7"/>
      <c r="BF85" s="7"/>
      <c r="BG85" s="7"/>
      <c r="BH85" s="7"/>
      <c r="BI85" s="7"/>
      <c r="BJ85" s="7"/>
      <c r="BK85" s="7"/>
      <c r="BL85" s="7"/>
      <c r="BM85" s="7"/>
      <c r="BN85" s="7"/>
      <c r="BO85" s="6" t="s">
        <v>1364</v>
      </c>
      <c r="BP85" s="7"/>
      <c r="BQ85" s="7"/>
      <c r="BR85" s="7"/>
      <c r="BS85" s="7">
        <v>1</v>
      </c>
      <c r="BT85" s="7"/>
      <c r="BU85" s="7"/>
      <c r="BV85" s="7"/>
      <c r="BW85" s="7"/>
      <c r="BX85" s="7"/>
      <c r="BY85" s="7">
        <v>0</v>
      </c>
      <c r="BZ85" s="7">
        <v>1</v>
      </c>
      <c r="CA85" s="7"/>
      <c r="CB85" s="7"/>
      <c r="CC85" s="7"/>
      <c r="CD85" s="7"/>
      <c r="CE85" s="7"/>
      <c r="CF85" s="7"/>
      <c r="CG85" s="7"/>
      <c r="CH85" s="7"/>
      <c r="CI85" s="7"/>
      <c r="CJ85" s="7"/>
      <c r="CK85" s="7"/>
      <c r="CL85" s="7"/>
      <c r="CM85" s="7"/>
      <c r="CN85" s="7">
        <v>1</v>
      </c>
      <c r="CO85" s="7"/>
      <c r="CP85" s="7"/>
      <c r="CQ85" s="7"/>
      <c r="CR85" s="7"/>
      <c r="CS85" s="7"/>
      <c r="CT85" s="7"/>
      <c r="CU85" s="7"/>
      <c r="CV85" s="7"/>
      <c r="CW85" s="7"/>
      <c r="CX85" s="7"/>
      <c r="CY85" s="7"/>
      <c r="CZ85" s="7"/>
      <c r="DA85" s="7"/>
      <c r="DB85" s="7"/>
      <c r="DC85" s="7"/>
      <c r="DD85" s="7"/>
      <c r="DE85" s="7"/>
      <c r="DF85" s="7"/>
      <c r="DG85" s="7"/>
      <c r="DH85" s="7"/>
      <c r="DI85" s="7"/>
      <c r="DJ85" s="7"/>
      <c r="DK85" s="7"/>
      <c r="DL85" s="7"/>
      <c r="DM85" s="7"/>
      <c r="DN85" s="7"/>
      <c r="DO85" s="7"/>
      <c r="DP85" s="7"/>
      <c r="DQ85" s="7"/>
      <c r="DR85" s="7"/>
      <c r="DS85" s="7"/>
      <c r="DT85" s="7"/>
      <c r="DU85" s="7"/>
      <c r="DV85" s="7"/>
      <c r="DW85" s="7"/>
      <c r="DX85" s="7"/>
      <c r="DY85" s="7"/>
      <c r="DZ85" s="7"/>
      <c r="EA85" s="7"/>
      <c r="EB85" s="7">
        <v>1</v>
      </c>
      <c r="EC85" s="7"/>
      <c r="ED85" s="7"/>
      <c r="EE85" s="7">
        <v>1</v>
      </c>
      <c r="EF85" s="7"/>
      <c r="EG85" s="7"/>
      <c r="EH85" s="7"/>
      <c r="EI85" s="7"/>
      <c r="EJ85" s="7"/>
      <c r="EK85" s="7"/>
      <c r="EL85" s="7"/>
      <c r="EM85" s="7"/>
      <c r="EN85" s="7"/>
      <c r="EO85" s="7"/>
      <c r="EP85" s="7"/>
      <c r="EQ85" s="7"/>
      <c r="ER85" s="7"/>
      <c r="ES85" s="7"/>
      <c r="ET85" s="7"/>
      <c r="EU85" s="7"/>
      <c r="EV85" s="7"/>
      <c r="EW85" s="7"/>
      <c r="EX85" s="7"/>
      <c r="EY85" s="7"/>
      <c r="EZ85" s="7"/>
      <c r="FA85" s="7"/>
      <c r="FB85" s="7"/>
      <c r="FC85" s="7"/>
      <c r="FD85" s="7"/>
      <c r="FE85" s="7"/>
      <c r="FF85" s="7"/>
      <c r="FG85" s="7"/>
      <c r="FH85" s="7"/>
      <c r="FI85" s="7"/>
      <c r="FJ85" s="7"/>
      <c r="FK85" s="7"/>
      <c r="FL85" s="7"/>
      <c r="FM85" s="7"/>
      <c r="FN85" s="7"/>
      <c r="FO85" s="7"/>
      <c r="FP85" s="7"/>
      <c r="FQ85" s="7"/>
      <c r="FR85" s="7"/>
      <c r="FS85" s="7"/>
      <c r="FT85" s="7"/>
      <c r="FU85" s="7"/>
      <c r="FV85" s="7"/>
      <c r="FW85" s="7"/>
      <c r="FX85" s="7"/>
      <c r="FY85" s="7"/>
      <c r="FZ85" s="7"/>
      <c r="GA85" s="7"/>
      <c r="GB85" s="7"/>
      <c r="GC85" s="7"/>
      <c r="GD85" s="7"/>
      <c r="GE85" s="7"/>
      <c r="GF85" s="7"/>
      <c r="GG85" s="7"/>
      <c r="GH85" s="7"/>
      <c r="GI85" s="7"/>
      <c r="GJ85" s="7"/>
      <c r="GK85" s="7">
        <v>1</v>
      </c>
      <c r="GL85" s="7"/>
      <c r="GM85" s="7"/>
      <c r="GN85" s="7"/>
      <c r="GO85" s="7"/>
      <c r="GP85" s="7"/>
      <c r="GQ85" s="7"/>
      <c r="GR85" s="7"/>
      <c r="GS85" s="7"/>
      <c r="GT85" s="7"/>
      <c r="GU85" s="7"/>
      <c r="GV85" s="7"/>
      <c r="GW85" s="7"/>
      <c r="GX85" s="7"/>
      <c r="GY85" s="7"/>
      <c r="GZ85" s="7"/>
      <c r="HA85" s="7"/>
      <c r="HB85" s="7"/>
      <c r="HC85" s="7">
        <v>1</v>
      </c>
      <c r="HD85" s="7"/>
      <c r="HE85" s="7" t="s">
        <v>1365</v>
      </c>
      <c r="HF85" s="7"/>
      <c r="HG85" s="7"/>
      <c r="HH85" s="7"/>
      <c r="HI85" s="7"/>
      <c r="HJ85" s="7"/>
      <c r="HK85" s="7"/>
      <c r="HL85" s="7"/>
      <c r="HM85" s="7"/>
      <c r="HN85" s="7"/>
      <c r="HO85" s="7"/>
      <c r="HP85" s="7"/>
      <c r="HQ85" s="7"/>
      <c r="HR85" s="7"/>
      <c r="HS85" s="7"/>
      <c r="HT85" s="7"/>
      <c r="HU85" s="7"/>
      <c r="HV85" s="7"/>
      <c r="HW85" s="7"/>
      <c r="HX85" s="7"/>
      <c r="HY85" s="7"/>
      <c r="HZ85" s="7"/>
      <c r="IA85" s="7"/>
      <c r="IB85" s="7"/>
      <c r="IC85" s="7"/>
      <c r="ID85" s="7"/>
      <c r="IE85" s="7"/>
      <c r="IF85" s="7"/>
      <c r="IG85" s="7"/>
      <c r="IH85" s="7"/>
      <c r="II85" s="34"/>
      <c r="IJ85" s="34"/>
      <c r="IK85" s="34"/>
      <c r="IL85" s="34"/>
      <c r="IM85" s="34"/>
      <c r="IN85" s="34"/>
      <c r="IO85" s="34"/>
      <c r="IP85" s="34"/>
      <c r="IQ85" s="34"/>
      <c r="IR85" s="34"/>
      <c r="IS85" s="34"/>
      <c r="IT85" s="34"/>
      <c r="IU85" s="34"/>
      <c r="IV85" s="34"/>
      <c r="IW85" s="34"/>
      <c r="IX85" s="34"/>
    </row>
    <row r="86" spans="1:258" ht="45" customHeight="1">
      <c r="A86" s="5">
        <f t="shared" si="2"/>
        <v>83</v>
      </c>
      <c r="B86" s="5"/>
      <c r="C86" s="24" t="s">
        <v>35</v>
      </c>
      <c r="D86" s="31">
        <f t="shared" si="4"/>
        <v>83</v>
      </c>
      <c r="E86" s="7" t="s">
        <v>92</v>
      </c>
      <c r="F86" s="7" t="s">
        <v>276</v>
      </c>
      <c r="G86" s="6">
        <v>2016</v>
      </c>
      <c r="H86" s="7" t="s">
        <v>738</v>
      </c>
      <c r="I86" s="7"/>
      <c r="J86" s="7" t="s">
        <v>275</v>
      </c>
      <c r="K86" s="7"/>
      <c r="L86" s="7">
        <v>1</v>
      </c>
      <c r="M86" s="7"/>
      <c r="O86" s="7"/>
      <c r="Q86" s="7"/>
      <c r="R86" s="7"/>
      <c r="S86" s="7"/>
      <c r="T86" s="7"/>
      <c r="U86" s="7"/>
      <c r="V86" s="7"/>
      <c r="W86" s="7"/>
      <c r="X86" s="7"/>
      <c r="Y86" s="7"/>
      <c r="Z86" s="7"/>
      <c r="AB86" s="7">
        <v>1</v>
      </c>
      <c r="AC86" s="7"/>
      <c r="AD86" s="7">
        <v>1</v>
      </c>
      <c r="AE86" s="7"/>
      <c r="AF86" s="7"/>
      <c r="AG86" s="7"/>
      <c r="AH86" s="154">
        <v>0</v>
      </c>
      <c r="AI86" s="7"/>
      <c r="AK86" s="7"/>
      <c r="AL86" s="7">
        <v>0</v>
      </c>
      <c r="AM86" s="7">
        <v>1</v>
      </c>
      <c r="AN86" s="7">
        <v>1</v>
      </c>
      <c r="AO86" s="7"/>
      <c r="AP86" s="7"/>
      <c r="AQ86" s="7"/>
      <c r="AS86" s="7"/>
      <c r="AT86" s="7"/>
      <c r="AW86" s="7"/>
      <c r="AY86" s="7"/>
      <c r="AZ86" s="7"/>
      <c r="BA86" s="7"/>
      <c r="BB86" s="7"/>
      <c r="BC86" s="7"/>
      <c r="BD86" s="7"/>
      <c r="BE86" s="7"/>
      <c r="BF86" s="7"/>
      <c r="BG86" s="7"/>
      <c r="BH86" s="7"/>
      <c r="BI86" s="7"/>
      <c r="BJ86" s="7"/>
      <c r="BK86" s="7"/>
      <c r="BL86" s="7"/>
      <c r="BM86" s="7"/>
      <c r="BN86" s="7"/>
      <c r="BO86" s="6" t="s">
        <v>1366</v>
      </c>
      <c r="BP86" s="7"/>
      <c r="BQ86" s="7"/>
      <c r="BR86" s="7">
        <v>1</v>
      </c>
      <c r="BS86" s="7"/>
      <c r="BT86" s="7"/>
      <c r="BU86" s="7"/>
      <c r="BV86" s="7"/>
      <c r="BW86" s="7"/>
      <c r="BX86" s="7"/>
      <c r="BY86" s="7">
        <v>1</v>
      </c>
      <c r="BZ86" s="7"/>
      <c r="CA86" s="7"/>
      <c r="CB86" s="7"/>
      <c r="CC86" s="7"/>
      <c r="CD86" s="7"/>
      <c r="CE86" s="7"/>
      <c r="CF86" s="7"/>
      <c r="CG86" s="7"/>
      <c r="CH86" s="7"/>
      <c r="CI86" s="7"/>
      <c r="CJ86" s="7"/>
      <c r="CK86" s="7"/>
      <c r="CL86" s="7"/>
      <c r="CM86" s="7"/>
      <c r="CN86" s="7"/>
      <c r="CO86" s="7">
        <v>1</v>
      </c>
      <c r="CP86" s="7"/>
      <c r="CQ86" s="7"/>
      <c r="CR86" s="7"/>
      <c r="CS86" s="7"/>
      <c r="CT86" s="7"/>
      <c r="CU86" s="7"/>
      <c r="CV86" s="7"/>
      <c r="CW86" s="7"/>
      <c r="CX86" s="7"/>
      <c r="CY86" s="7">
        <v>1</v>
      </c>
      <c r="CZ86" s="7"/>
      <c r="DA86" s="7"/>
      <c r="DB86" s="7"/>
      <c r="DC86" s="7"/>
      <c r="DD86" s="7"/>
      <c r="DE86" s="7"/>
      <c r="DF86" s="7"/>
      <c r="DG86" s="7"/>
      <c r="DH86" s="7"/>
      <c r="DI86" s="7"/>
      <c r="DJ86" s="7"/>
      <c r="DK86" s="7"/>
      <c r="DL86" s="7"/>
      <c r="DM86" s="7"/>
      <c r="DN86" s="7"/>
      <c r="DO86" s="7"/>
      <c r="DP86" s="7"/>
      <c r="DQ86" s="7"/>
      <c r="DR86" s="7"/>
      <c r="DS86" s="7"/>
      <c r="DT86" s="7"/>
      <c r="DU86" s="7"/>
      <c r="DV86" s="7"/>
      <c r="DW86" s="7"/>
      <c r="DX86" s="7"/>
      <c r="DY86" s="7"/>
      <c r="DZ86" s="7"/>
      <c r="EA86" s="7"/>
      <c r="EB86" s="7">
        <v>1</v>
      </c>
      <c r="EC86" s="7"/>
      <c r="ED86" s="7"/>
      <c r="EE86" s="7">
        <v>1</v>
      </c>
      <c r="EF86" s="7"/>
      <c r="EG86" s="7"/>
      <c r="EH86" s="7"/>
      <c r="EI86" s="7"/>
      <c r="EJ86" s="7"/>
      <c r="EK86" s="7"/>
      <c r="EL86" s="7"/>
      <c r="EM86" s="7"/>
      <c r="EN86" s="7"/>
      <c r="EO86" s="7"/>
      <c r="EP86" s="7"/>
      <c r="EQ86" s="7"/>
      <c r="ER86" s="7"/>
      <c r="ES86" s="7"/>
      <c r="ET86" s="7"/>
      <c r="EU86" s="7"/>
      <c r="EV86" s="7"/>
      <c r="EW86" s="7"/>
      <c r="EX86" s="7"/>
      <c r="EY86" s="7"/>
      <c r="EZ86" s="7"/>
      <c r="FA86" s="7"/>
      <c r="FB86" s="7"/>
      <c r="FC86" s="7"/>
      <c r="FD86" s="7"/>
      <c r="FE86" s="7"/>
      <c r="FF86" s="7"/>
      <c r="FG86" s="7"/>
      <c r="FH86" s="7"/>
      <c r="FI86" s="7"/>
      <c r="FJ86" s="7"/>
      <c r="FK86" s="7"/>
      <c r="FL86" s="7"/>
      <c r="FM86" s="7"/>
      <c r="FN86" s="7"/>
      <c r="FO86" s="7"/>
      <c r="FP86" s="7"/>
      <c r="FQ86" s="7"/>
      <c r="FR86" s="7"/>
      <c r="FS86" s="7"/>
      <c r="FT86" s="7"/>
      <c r="FU86" s="7"/>
      <c r="FV86" s="7"/>
      <c r="FW86" s="7"/>
      <c r="FX86" s="7"/>
      <c r="FY86" s="7"/>
      <c r="FZ86" s="7"/>
      <c r="GA86" s="7"/>
      <c r="GB86" s="7"/>
      <c r="GC86" s="7"/>
      <c r="GD86" s="7"/>
      <c r="GE86" s="7"/>
      <c r="GF86" s="7"/>
      <c r="GG86" s="7"/>
      <c r="GH86" s="7"/>
      <c r="GI86" s="7">
        <v>1</v>
      </c>
      <c r="GJ86" s="7"/>
      <c r="GK86" s="7"/>
      <c r="GL86" s="7"/>
      <c r="GM86" s="7"/>
      <c r="GN86" s="7"/>
      <c r="GO86" s="7"/>
      <c r="GP86" s="7"/>
      <c r="GQ86" s="7"/>
      <c r="GR86" s="7"/>
      <c r="GS86" s="7"/>
      <c r="GT86" s="7"/>
      <c r="GU86" s="7"/>
      <c r="GV86" s="7"/>
      <c r="GW86" s="7"/>
      <c r="GX86" s="7"/>
      <c r="GY86" s="7"/>
      <c r="GZ86" s="7"/>
      <c r="HA86" s="7"/>
      <c r="HB86" s="7"/>
      <c r="HC86" s="7"/>
      <c r="HD86" s="7"/>
      <c r="HE86" s="7"/>
      <c r="HF86" s="7"/>
      <c r="HG86" s="7"/>
      <c r="HH86" s="7"/>
      <c r="HI86" s="7"/>
      <c r="HJ86" s="7"/>
      <c r="HK86" s="7"/>
      <c r="HL86" s="7"/>
      <c r="HM86" s="7"/>
      <c r="HN86" s="7"/>
      <c r="HO86" s="7"/>
      <c r="HP86" s="7"/>
      <c r="HQ86" s="7"/>
      <c r="HR86" s="7"/>
      <c r="HS86" s="7"/>
      <c r="HT86" s="7"/>
      <c r="HU86" s="7"/>
      <c r="HV86" s="7"/>
      <c r="HW86" s="7"/>
      <c r="HX86" s="7"/>
      <c r="HY86" s="7"/>
      <c r="HZ86" s="7"/>
      <c r="IA86" s="7"/>
      <c r="IB86" s="7"/>
      <c r="IC86" s="7"/>
      <c r="ID86" s="7"/>
      <c r="IE86" s="7"/>
      <c r="IF86" s="7"/>
      <c r="IG86" s="7"/>
      <c r="IH86" s="7"/>
      <c r="II86" s="34"/>
      <c r="IJ86" s="34"/>
      <c r="IK86" s="34"/>
      <c r="IL86" s="34"/>
      <c r="IM86" s="34"/>
      <c r="IN86" s="34"/>
      <c r="IO86" s="34"/>
      <c r="IP86" s="34"/>
      <c r="IQ86" s="34"/>
      <c r="IR86" s="34"/>
      <c r="IS86" s="34"/>
      <c r="IT86" s="34"/>
      <c r="IU86" s="34"/>
      <c r="IV86" s="34"/>
      <c r="IW86" s="34"/>
      <c r="IX86" s="34"/>
    </row>
    <row r="87" spans="1:258" ht="45" customHeight="1">
      <c r="A87" s="5">
        <f t="shared" si="2"/>
        <v>84</v>
      </c>
      <c r="B87" s="5"/>
      <c r="C87" s="24" t="s">
        <v>35</v>
      </c>
      <c r="D87" s="31">
        <f t="shared" si="4"/>
        <v>84</v>
      </c>
      <c r="E87" s="7" t="s">
        <v>279</v>
      </c>
      <c r="F87" s="7" t="s">
        <v>278</v>
      </c>
      <c r="G87" s="6">
        <v>2010</v>
      </c>
      <c r="H87" s="7" t="s">
        <v>738</v>
      </c>
      <c r="I87" s="7"/>
      <c r="J87" s="7" t="s">
        <v>277</v>
      </c>
      <c r="K87" s="7"/>
      <c r="L87" s="7"/>
      <c r="M87" s="7"/>
      <c r="O87" s="7"/>
      <c r="Q87" s="7"/>
      <c r="R87" s="7"/>
      <c r="S87" s="7"/>
      <c r="T87" s="7"/>
      <c r="U87" s="7"/>
      <c r="V87" s="7"/>
      <c r="W87" s="7"/>
      <c r="X87" s="7"/>
      <c r="Y87" s="7"/>
      <c r="Z87" s="7"/>
      <c r="AB87" s="7"/>
      <c r="AC87" s="7"/>
      <c r="AD87" s="7"/>
      <c r="AE87" s="7"/>
      <c r="AF87" s="7"/>
      <c r="AG87" s="7"/>
      <c r="AH87" s="7"/>
      <c r="AI87" s="7"/>
      <c r="AK87" s="7"/>
      <c r="AL87" s="7"/>
      <c r="AM87" s="7"/>
      <c r="AN87" s="7"/>
      <c r="AO87" s="7"/>
      <c r="AP87" s="7"/>
      <c r="AQ87" s="7"/>
      <c r="AS87" s="7"/>
      <c r="AT87" s="7"/>
      <c r="AW87" s="7"/>
      <c r="AY87" s="7"/>
      <c r="AZ87" s="7">
        <v>1</v>
      </c>
      <c r="BA87" s="7"/>
      <c r="BB87" s="7">
        <v>1</v>
      </c>
      <c r="BC87" s="7"/>
      <c r="BD87" s="7"/>
      <c r="BE87" s="7"/>
      <c r="BF87" s="7"/>
      <c r="BG87" s="7"/>
      <c r="BH87" s="7"/>
      <c r="BI87" s="7"/>
      <c r="BJ87" s="7"/>
      <c r="BK87" s="7"/>
      <c r="BL87" s="7"/>
      <c r="BM87" s="7"/>
      <c r="BN87" s="7"/>
      <c r="BO87" s="6" t="s">
        <v>1367</v>
      </c>
      <c r="BP87" s="7"/>
      <c r="BQ87" s="7">
        <v>1</v>
      </c>
      <c r="BR87" s="7"/>
      <c r="BS87" s="7"/>
      <c r="BT87" s="7"/>
      <c r="BU87" s="7"/>
      <c r="BV87" s="7"/>
      <c r="BW87" s="7"/>
      <c r="BX87" s="7"/>
      <c r="BY87" s="7">
        <v>0</v>
      </c>
      <c r="BZ87" s="7">
        <v>1</v>
      </c>
      <c r="CA87" s="7"/>
      <c r="CB87" s="7"/>
      <c r="CC87" s="7"/>
      <c r="CD87" s="7"/>
      <c r="CE87" s="7"/>
      <c r="CF87" s="7"/>
      <c r="CG87" s="7"/>
      <c r="CH87" s="7"/>
      <c r="CI87" s="7"/>
      <c r="CJ87" s="7"/>
      <c r="CK87" s="7"/>
      <c r="CL87" s="7"/>
      <c r="CM87" s="7"/>
      <c r="CN87" s="7"/>
      <c r="CO87" s="7"/>
      <c r="CP87" s="7"/>
      <c r="CQ87" s="7"/>
      <c r="CR87" s="7"/>
      <c r="CS87" s="7"/>
      <c r="CT87" s="7"/>
      <c r="CU87" s="7"/>
      <c r="CV87" s="7"/>
      <c r="CW87" s="7"/>
      <c r="CX87" s="7"/>
      <c r="CY87" s="7"/>
      <c r="CZ87" s="7"/>
      <c r="DA87" s="7"/>
      <c r="DB87" s="7"/>
      <c r="DC87" s="7"/>
      <c r="DD87" s="7"/>
      <c r="DE87" s="7">
        <v>1</v>
      </c>
      <c r="DF87" s="7"/>
      <c r="DG87" s="7"/>
      <c r="DH87" s="7"/>
      <c r="DI87" s="7"/>
      <c r="DJ87" s="7"/>
      <c r="DK87" s="7"/>
      <c r="DL87" s="7"/>
      <c r="DM87" s="7"/>
      <c r="DN87" s="7"/>
      <c r="DO87" s="7"/>
      <c r="DP87" s="7"/>
      <c r="DQ87" s="7"/>
      <c r="DR87" s="7"/>
      <c r="DS87" s="7"/>
      <c r="DT87" s="7"/>
      <c r="DU87" s="7"/>
      <c r="DV87" s="7"/>
      <c r="DW87" s="7"/>
      <c r="DX87" s="7"/>
      <c r="DY87" s="7"/>
      <c r="DZ87" s="7"/>
      <c r="EA87" s="7"/>
      <c r="EB87" s="7">
        <v>1</v>
      </c>
      <c r="EC87" s="154">
        <v>0</v>
      </c>
      <c r="ED87" s="7"/>
      <c r="EE87" s="7"/>
      <c r="EF87" s="7"/>
      <c r="EG87" s="7"/>
      <c r="EH87" s="7"/>
      <c r="EI87" s="7"/>
      <c r="EJ87" s="7"/>
      <c r="EK87" s="7"/>
      <c r="EL87" s="7"/>
      <c r="EM87" s="7"/>
      <c r="EN87" s="7"/>
      <c r="EO87" s="7"/>
      <c r="EP87" s="7"/>
      <c r="EQ87" s="7"/>
      <c r="ER87" s="7"/>
      <c r="ES87" s="7">
        <v>1</v>
      </c>
      <c r="ET87" s="7"/>
      <c r="EU87" s="7"/>
      <c r="EV87" s="7">
        <v>1</v>
      </c>
      <c r="EW87" s="7"/>
      <c r="EX87" s="7"/>
      <c r="EY87" s="7"/>
      <c r="EZ87" s="7"/>
      <c r="FA87" s="7"/>
      <c r="FB87" s="7"/>
      <c r="FC87" s="7"/>
      <c r="FD87" s="7">
        <v>1</v>
      </c>
      <c r="FE87" s="7"/>
      <c r="FF87" s="7"/>
      <c r="FG87" s="7"/>
      <c r="FH87" s="7"/>
      <c r="FI87" s="7"/>
      <c r="FJ87" s="7"/>
      <c r="FK87" s="7"/>
      <c r="FL87" s="7">
        <v>1</v>
      </c>
      <c r="FM87" s="7"/>
      <c r="FN87" s="7"/>
      <c r="FO87" s="7"/>
      <c r="FP87" s="7"/>
      <c r="FQ87" s="7"/>
      <c r="FR87" s="7">
        <v>1</v>
      </c>
      <c r="FS87" s="7"/>
      <c r="FT87" s="7">
        <v>1</v>
      </c>
      <c r="FU87" s="7">
        <v>1</v>
      </c>
      <c r="FV87" s="7">
        <v>1</v>
      </c>
      <c r="FW87" s="7">
        <v>1</v>
      </c>
      <c r="FX87" s="7"/>
      <c r="FY87" s="7"/>
      <c r="FZ87" s="7">
        <v>1</v>
      </c>
      <c r="GA87" s="7">
        <v>1</v>
      </c>
      <c r="GB87" s="7">
        <v>1</v>
      </c>
      <c r="GC87" s="7"/>
      <c r="GD87" s="7"/>
      <c r="GE87" s="7">
        <v>1</v>
      </c>
      <c r="GF87" s="7">
        <v>1</v>
      </c>
      <c r="GG87" s="7"/>
      <c r="GH87" s="7">
        <v>1</v>
      </c>
      <c r="GI87" s="7"/>
      <c r="GJ87" s="7">
        <v>1</v>
      </c>
      <c r="GK87" s="7">
        <v>1</v>
      </c>
      <c r="GL87" s="7"/>
      <c r="GM87" s="7"/>
      <c r="GN87" s="7"/>
      <c r="GO87" s="7"/>
      <c r="GP87" s="7"/>
      <c r="GQ87" s="7"/>
      <c r="GR87" s="7"/>
      <c r="GS87" s="7"/>
      <c r="GT87" s="7"/>
      <c r="GU87" s="7"/>
      <c r="GV87" s="7"/>
      <c r="GW87" s="7"/>
      <c r="GX87" s="7"/>
      <c r="GY87" s="7"/>
      <c r="GZ87" s="7"/>
      <c r="HA87" s="7"/>
      <c r="HB87" s="7"/>
      <c r="HC87" s="7"/>
      <c r="HD87" s="7"/>
      <c r="HE87" s="7"/>
      <c r="HF87" s="7"/>
      <c r="HG87" s="7"/>
      <c r="HH87" s="7"/>
      <c r="HI87" s="7"/>
      <c r="HJ87" s="7"/>
      <c r="HK87" s="7"/>
      <c r="HL87" s="7"/>
      <c r="HM87" s="7"/>
      <c r="HN87" s="7"/>
      <c r="HO87" s="7"/>
      <c r="HP87" s="7"/>
      <c r="HQ87" s="7"/>
      <c r="HR87" s="7"/>
      <c r="HS87" s="7"/>
      <c r="HT87" s="7"/>
      <c r="HU87" s="7"/>
      <c r="HV87" s="7"/>
      <c r="HW87" s="7"/>
      <c r="HX87" s="7"/>
      <c r="HY87" s="7"/>
      <c r="HZ87" s="7"/>
      <c r="IA87" s="7"/>
      <c r="IB87" s="7"/>
      <c r="IC87" s="7"/>
      <c r="ID87" s="7"/>
      <c r="IE87" s="7"/>
      <c r="IF87" s="7"/>
      <c r="IG87" s="7"/>
      <c r="IH87" s="7"/>
      <c r="II87" s="34"/>
      <c r="IJ87" s="34"/>
      <c r="IK87" s="34"/>
      <c r="IL87" s="34"/>
      <c r="IM87" s="34"/>
      <c r="IN87" s="34"/>
      <c r="IO87" s="34"/>
      <c r="IP87" s="34"/>
      <c r="IQ87" s="34"/>
      <c r="IR87" s="34"/>
      <c r="IS87" s="34"/>
      <c r="IT87" s="34"/>
      <c r="IU87" s="34"/>
      <c r="IV87" s="34"/>
      <c r="IW87" s="34"/>
      <c r="IX87" s="34"/>
    </row>
    <row r="88" spans="1:258" ht="45" customHeight="1">
      <c r="A88" s="5">
        <f t="shared" si="2"/>
        <v>85</v>
      </c>
      <c r="B88" s="5"/>
      <c r="C88" s="24" t="s">
        <v>35</v>
      </c>
      <c r="D88" s="31">
        <f t="shared" si="4"/>
        <v>85</v>
      </c>
      <c r="E88" s="7" t="s">
        <v>281</v>
      </c>
      <c r="F88" s="7" t="s">
        <v>270</v>
      </c>
      <c r="G88" s="6">
        <v>2019</v>
      </c>
      <c r="H88" s="7" t="s">
        <v>738</v>
      </c>
      <c r="I88" s="7"/>
      <c r="J88" s="7" t="s">
        <v>280</v>
      </c>
      <c r="K88" s="7"/>
      <c r="L88" s="7">
        <v>1</v>
      </c>
      <c r="M88" s="7"/>
      <c r="O88" s="7"/>
      <c r="Q88" s="7"/>
      <c r="R88" s="7"/>
      <c r="S88" s="7"/>
      <c r="T88" s="7"/>
      <c r="U88" s="7"/>
      <c r="V88" s="7"/>
      <c r="W88" s="7"/>
      <c r="X88" s="7"/>
      <c r="Y88" s="7"/>
      <c r="Z88" s="7"/>
      <c r="AB88" s="7"/>
      <c r="AC88" s="7"/>
      <c r="AD88" s="7">
        <v>1</v>
      </c>
      <c r="AE88" s="7"/>
      <c r="AF88" s="7"/>
      <c r="AG88" s="7"/>
      <c r="AH88" s="7">
        <v>0</v>
      </c>
      <c r="AI88" s="154">
        <v>0</v>
      </c>
      <c r="AK88" s="7"/>
      <c r="AL88" s="7">
        <v>1</v>
      </c>
      <c r="AM88" s="7">
        <v>0</v>
      </c>
      <c r="AN88" s="7"/>
      <c r="AO88" s="7"/>
      <c r="AP88" s="7"/>
      <c r="AQ88" s="7"/>
      <c r="AS88" s="7"/>
      <c r="AT88" s="7"/>
      <c r="AW88" s="7"/>
      <c r="AY88" s="7"/>
      <c r="AZ88" s="7"/>
      <c r="BA88" s="7"/>
      <c r="BB88" s="7"/>
      <c r="BC88" s="7"/>
      <c r="BD88" s="7"/>
      <c r="BE88" s="7"/>
      <c r="BF88" s="7"/>
      <c r="BG88" s="7"/>
      <c r="BH88" s="7"/>
      <c r="BI88" s="7"/>
      <c r="BJ88" s="7"/>
      <c r="BK88" s="7"/>
      <c r="BL88" s="7"/>
      <c r="BM88" s="7"/>
      <c r="BN88" s="7"/>
      <c r="BO88" s="6" t="s">
        <v>1368</v>
      </c>
      <c r="BP88" s="7"/>
      <c r="BQ88" s="7"/>
      <c r="BR88" s="7">
        <v>1</v>
      </c>
      <c r="BS88" s="7"/>
      <c r="BT88" s="7"/>
      <c r="BU88" s="7"/>
      <c r="BV88" s="7"/>
      <c r="BW88" s="7"/>
      <c r="BX88" s="7"/>
      <c r="BY88" s="7">
        <v>0</v>
      </c>
      <c r="BZ88" s="7">
        <v>1</v>
      </c>
      <c r="CA88" s="7"/>
      <c r="CB88" s="7"/>
      <c r="CC88" s="7"/>
      <c r="CD88" s="7"/>
      <c r="CE88" s="7"/>
      <c r="CF88" s="7"/>
      <c r="CG88" s="7"/>
      <c r="CH88" s="7"/>
      <c r="CI88" s="7"/>
      <c r="CJ88" s="7"/>
      <c r="CK88" s="7"/>
      <c r="CL88" s="7"/>
      <c r="CM88" s="7"/>
      <c r="CN88" s="7"/>
      <c r="CO88" s="7">
        <v>1</v>
      </c>
      <c r="CP88" s="7"/>
      <c r="CQ88" s="7"/>
      <c r="CR88" s="7"/>
      <c r="CS88" s="7"/>
      <c r="CT88" s="7"/>
      <c r="CU88" s="7"/>
      <c r="CV88" s="7"/>
      <c r="CW88" s="7"/>
      <c r="CX88" s="7"/>
      <c r="CY88" s="7">
        <v>1</v>
      </c>
      <c r="CZ88" s="7"/>
      <c r="DA88" s="7"/>
      <c r="DB88" s="7"/>
      <c r="DC88" s="7"/>
      <c r="DD88" s="7"/>
      <c r="DE88" s="7"/>
      <c r="DF88" s="7"/>
      <c r="DG88" s="7"/>
      <c r="DH88" s="7"/>
      <c r="DI88" s="7"/>
      <c r="DJ88" s="7"/>
      <c r="DK88" s="7"/>
      <c r="DL88" s="7"/>
      <c r="DM88" s="7"/>
      <c r="DN88" s="7"/>
      <c r="DO88" s="7"/>
      <c r="DP88" s="7"/>
      <c r="DQ88" s="7"/>
      <c r="DR88" s="7"/>
      <c r="DS88" s="7"/>
      <c r="DT88" s="7"/>
      <c r="DU88" s="7"/>
      <c r="DV88" s="7"/>
      <c r="DW88" s="7"/>
      <c r="DX88" s="7"/>
      <c r="DY88" s="7"/>
      <c r="DZ88" s="7"/>
      <c r="EA88" s="7"/>
      <c r="EB88" s="7">
        <v>1</v>
      </c>
      <c r="EC88" s="7"/>
      <c r="ED88" s="7"/>
      <c r="EE88" s="7">
        <v>1</v>
      </c>
      <c r="EF88" s="7"/>
      <c r="EG88" s="7"/>
      <c r="EH88" s="7"/>
      <c r="EI88" s="7"/>
      <c r="EJ88" s="7"/>
      <c r="EK88" s="7"/>
      <c r="EL88" s="7"/>
      <c r="EM88" s="7"/>
      <c r="EN88" s="7"/>
      <c r="EO88" s="7"/>
      <c r="EP88" s="7"/>
      <c r="EQ88" s="7"/>
      <c r="ER88" s="7"/>
      <c r="ES88" s="7"/>
      <c r="ET88" s="7"/>
      <c r="EU88" s="7"/>
      <c r="EV88" s="7"/>
      <c r="EW88" s="7"/>
      <c r="EX88" s="7"/>
      <c r="EY88" s="7"/>
      <c r="EZ88" s="7"/>
      <c r="FA88" s="7"/>
      <c r="FB88" s="7"/>
      <c r="FC88" s="7"/>
      <c r="FD88" s="7"/>
      <c r="FE88" s="7"/>
      <c r="FF88" s="7"/>
      <c r="FG88" s="7"/>
      <c r="FH88" s="7"/>
      <c r="FI88" s="7"/>
      <c r="FJ88" s="7"/>
      <c r="FK88" s="7"/>
      <c r="FL88" s="7"/>
      <c r="FM88" s="7"/>
      <c r="FN88" s="7"/>
      <c r="FO88" s="7"/>
      <c r="FP88" s="7"/>
      <c r="FQ88" s="7"/>
      <c r="FR88" s="7"/>
      <c r="FS88" s="7"/>
      <c r="FT88" s="7"/>
      <c r="FU88" s="7"/>
      <c r="FV88" s="7"/>
      <c r="FW88" s="7"/>
      <c r="FX88" s="7"/>
      <c r="FY88" s="7"/>
      <c r="FZ88" s="7"/>
      <c r="GA88" s="7"/>
      <c r="GB88" s="7"/>
      <c r="GC88" s="7"/>
      <c r="GD88" s="7"/>
      <c r="GE88" s="7"/>
      <c r="GF88" s="7"/>
      <c r="GG88" s="7"/>
      <c r="GH88" s="7"/>
      <c r="GI88" s="7">
        <v>1</v>
      </c>
      <c r="GJ88" s="7"/>
      <c r="GK88" s="7"/>
      <c r="GL88" s="7"/>
      <c r="GM88" s="7"/>
      <c r="GN88" s="7"/>
      <c r="GO88" s="7"/>
      <c r="GP88" s="7"/>
      <c r="GQ88" s="7"/>
      <c r="GR88" s="7"/>
      <c r="GS88" s="7"/>
      <c r="GT88" s="7"/>
      <c r="GU88" s="7"/>
      <c r="GV88" s="7"/>
      <c r="GW88" s="7"/>
      <c r="GX88" s="7"/>
      <c r="GY88" s="7"/>
      <c r="GZ88" s="7"/>
      <c r="HA88" s="7"/>
      <c r="HB88" s="7"/>
      <c r="HC88" s="7"/>
      <c r="HD88" s="7"/>
      <c r="HE88" s="7"/>
      <c r="HF88" s="7"/>
      <c r="HG88" s="7"/>
      <c r="HH88" s="7"/>
      <c r="HI88" s="7"/>
      <c r="HJ88" s="7"/>
      <c r="HK88" s="7"/>
      <c r="HL88" s="7"/>
      <c r="HM88" s="7"/>
      <c r="HN88" s="7"/>
      <c r="HO88" s="7"/>
      <c r="HP88" s="7"/>
      <c r="HQ88" s="7"/>
      <c r="HR88" s="7"/>
      <c r="HS88" s="7"/>
      <c r="HT88" s="7"/>
      <c r="HU88" s="7"/>
      <c r="HV88" s="7"/>
      <c r="HW88" s="7"/>
      <c r="HX88" s="7"/>
      <c r="HY88" s="7"/>
      <c r="HZ88" s="7"/>
      <c r="IA88" s="7"/>
      <c r="IB88" s="7"/>
      <c r="IC88" s="7"/>
      <c r="ID88" s="7"/>
      <c r="IE88" s="7"/>
      <c r="IF88" s="7"/>
      <c r="IG88" s="7"/>
      <c r="IH88" s="7"/>
      <c r="II88" s="34"/>
      <c r="IJ88" s="34"/>
      <c r="IK88" s="34"/>
      <c r="IL88" s="34"/>
      <c r="IM88" s="34"/>
      <c r="IN88" s="34"/>
      <c r="IO88" s="34"/>
      <c r="IP88" s="34"/>
      <c r="IQ88" s="34"/>
      <c r="IR88" s="34"/>
      <c r="IS88" s="34"/>
      <c r="IT88" s="34"/>
      <c r="IU88" s="34"/>
      <c r="IV88" s="34"/>
      <c r="IW88" s="34"/>
      <c r="IX88" s="34"/>
    </row>
    <row r="89" spans="1:258" ht="45" customHeight="1">
      <c r="A89" s="5">
        <f t="shared" si="2"/>
        <v>86</v>
      </c>
      <c r="B89" s="5"/>
      <c r="C89" s="24" t="s">
        <v>35</v>
      </c>
      <c r="D89" s="31">
        <f t="shared" si="4"/>
        <v>86</v>
      </c>
      <c r="E89" s="7" t="s">
        <v>164</v>
      </c>
      <c r="F89" s="7" t="s">
        <v>283</v>
      </c>
      <c r="G89" s="6">
        <v>2008</v>
      </c>
      <c r="H89" s="7" t="s">
        <v>738</v>
      </c>
      <c r="I89" s="7"/>
      <c r="J89" s="7" t="s">
        <v>282</v>
      </c>
      <c r="K89" s="7"/>
      <c r="L89" s="7"/>
      <c r="M89" s="7"/>
      <c r="O89" s="7"/>
      <c r="Q89" s="7"/>
      <c r="R89" s="7"/>
      <c r="S89" s="7"/>
      <c r="T89" s="7"/>
      <c r="U89" s="7"/>
      <c r="V89" s="7"/>
      <c r="W89" s="7"/>
      <c r="X89" s="7"/>
      <c r="Y89" s="7"/>
      <c r="Z89" s="7"/>
      <c r="AB89" s="7"/>
      <c r="AC89" s="7"/>
      <c r="AD89" s="7"/>
      <c r="AE89" s="7"/>
      <c r="AF89" s="7"/>
      <c r="AG89" s="7"/>
      <c r="AH89" s="7"/>
      <c r="AI89" s="7"/>
      <c r="AK89" s="7"/>
      <c r="AL89" s="7"/>
      <c r="AM89" s="7"/>
      <c r="AN89" s="7"/>
      <c r="AO89" s="7"/>
      <c r="AP89" s="7"/>
      <c r="AQ89" s="7"/>
      <c r="AS89" s="7"/>
      <c r="AT89" s="7"/>
      <c r="AW89" s="7"/>
      <c r="AY89" s="7"/>
      <c r="AZ89" s="7"/>
      <c r="BA89" s="7"/>
      <c r="BB89" s="7"/>
      <c r="BC89" s="7"/>
      <c r="BD89" s="7"/>
      <c r="BE89" s="7"/>
      <c r="BF89" s="7"/>
      <c r="BG89" s="7"/>
      <c r="BH89" s="7"/>
      <c r="BI89" s="7">
        <v>1</v>
      </c>
      <c r="BJ89" s="7">
        <v>1</v>
      </c>
      <c r="BK89" s="7"/>
      <c r="BL89" s="7"/>
      <c r="BM89" s="7"/>
      <c r="BN89" s="7"/>
      <c r="BO89" s="6" t="s">
        <v>1369</v>
      </c>
      <c r="BP89" s="7"/>
      <c r="BQ89" s="7">
        <v>1</v>
      </c>
      <c r="BR89" s="7"/>
      <c r="BS89" s="7"/>
      <c r="BT89" s="7"/>
      <c r="BU89" s="7"/>
      <c r="BV89" s="7"/>
      <c r="BW89" s="7"/>
      <c r="BX89" s="7"/>
      <c r="BY89" s="7"/>
      <c r="BZ89" s="7"/>
      <c r="CA89" s="7"/>
      <c r="CB89" s="7"/>
      <c r="CC89" s="7"/>
      <c r="CD89" s="7"/>
      <c r="CE89" s="7">
        <v>1</v>
      </c>
      <c r="CF89" s="7"/>
      <c r="CG89" s="7"/>
      <c r="CH89" s="7"/>
      <c r="CI89" s="7"/>
      <c r="CJ89" s="7"/>
      <c r="CK89" s="7"/>
      <c r="CL89" s="7"/>
      <c r="CM89" s="7"/>
      <c r="CN89" s="7">
        <v>1</v>
      </c>
      <c r="CO89" s="7"/>
      <c r="CP89" s="7"/>
      <c r="CQ89" s="7"/>
      <c r="CR89" s="7"/>
      <c r="CS89" s="7"/>
      <c r="CT89" s="7"/>
      <c r="CU89" s="7"/>
      <c r="CV89" s="7"/>
      <c r="CW89" s="7"/>
      <c r="CX89" s="7"/>
      <c r="CY89" s="7"/>
      <c r="CZ89" s="7"/>
      <c r="DA89" s="7"/>
      <c r="DB89" s="7"/>
      <c r="DC89" s="7"/>
      <c r="DD89" s="7"/>
      <c r="DE89" s="7"/>
      <c r="DF89" s="7"/>
      <c r="DG89" s="7"/>
      <c r="DH89" s="7"/>
      <c r="DI89" s="7"/>
      <c r="DJ89" s="7"/>
      <c r="DK89" s="7"/>
      <c r="DL89" s="7"/>
      <c r="DM89" s="7"/>
      <c r="DN89" s="7"/>
      <c r="DO89" s="7"/>
      <c r="DP89" s="7"/>
      <c r="DQ89" s="7"/>
      <c r="DR89" s="7"/>
      <c r="DS89" s="7"/>
      <c r="DT89" s="7"/>
      <c r="DU89" s="7"/>
      <c r="DV89" s="7"/>
      <c r="DW89" s="7"/>
      <c r="DX89" s="7"/>
      <c r="DY89" s="7"/>
      <c r="DZ89" s="7"/>
      <c r="EA89" s="7"/>
      <c r="EB89" s="7">
        <v>1</v>
      </c>
      <c r="EC89" s="7"/>
      <c r="ED89" s="7"/>
      <c r="EE89" s="7"/>
      <c r="EF89" s="7"/>
      <c r="EG89" s="7"/>
      <c r="EH89" s="7"/>
      <c r="EI89" s="7"/>
      <c r="EJ89" s="7"/>
      <c r="EK89" s="7"/>
      <c r="EL89" s="7">
        <v>1</v>
      </c>
      <c r="EM89" s="7"/>
      <c r="EN89" s="7"/>
      <c r="EO89" s="7"/>
      <c r="EP89" s="7">
        <v>1</v>
      </c>
      <c r="EQ89" s="7"/>
      <c r="ER89" s="7">
        <v>1</v>
      </c>
      <c r="ES89" s="7"/>
      <c r="ET89" s="7"/>
      <c r="EU89" s="7"/>
      <c r="EV89" s="7"/>
      <c r="EW89" s="7"/>
      <c r="EX89" s="7"/>
      <c r="EY89" s="7"/>
      <c r="EZ89" s="7"/>
      <c r="FA89" s="7"/>
      <c r="FB89" s="7"/>
      <c r="FC89" s="7"/>
      <c r="FD89" s="7"/>
      <c r="FE89" s="7"/>
      <c r="FF89" s="7"/>
      <c r="FG89" s="7"/>
      <c r="FH89" s="7"/>
      <c r="FI89" s="7"/>
      <c r="FJ89" s="7"/>
      <c r="FK89" s="7"/>
      <c r="FL89" s="7"/>
      <c r="FM89" s="7"/>
      <c r="FN89" s="7"/>
      <c r="FO89" s="7"/>
      <c r="FP89" s="7"/>
      <c r="FQ89" s="7"/>
      <c r="FR89" s="7"/>
      <c r="FS89" s="7"/>
      <c r="FT89" s="7">
        <v>1</v>
      </c>
      <c r="FU89" s="7"/>
      <c r="FV89" s="7"/>
      <c r="FW89" s="7"/>
      <c r="FX89" s="7"/>
      <c r="FY89" s="7"/>
      <c r="FZ89" s="7"/>
      <c r="GA89" s="7"/>
      <c r="GB89" s="7">
        <v>1</v>
      </c>
      <c r="GC89" s="7"/>
      <c r="GD89" s="7">
        <v>1</v>
      </c>
      <c r="GE89" s="7"/>
      <c r="GF89" s="7"/>
      <c r="GG89" s="7"/>
      <c r="GH89" s="7"/>
      <c r="GI89" s="7"/>
      <c r="GJ89" s="7"/>
      <c r="GK89" s="7">
        <v>1</v>
      </c>
      <c r="GL89" s="7"/>
      <c r="GM89" s="7"/>
      <c r="GN89" s="7"/>
      <c r="GO89" s="7"/>
      <c r="GP89" s="7"/>
      <c r="GQ89" s="7"/>
      <c r="GR89" s="7"/>
      <c r="GS89" s="7"/>
      <c r="GT89" s="7"/>
      <c r="GU89" s="7"/>
      <c r="GV89" s="7"/>
      <c r="GW89" s="7"/>
      <c r="GX89" s="7"/>
      <c r="GY89" s="7"/>
      <c r="GZ89" s="7"/>
      <c r="HA89" s="7"/>
      <c r="HB89" s="7"/>
      <c r="HC89" s="7"/>
      <c r="HD89" s="7"/>
      <c r="HE89" s="7"/>
      <c r="HF89" s="7"/>
      <c r="HG89" s="7"/>
      <c r="HH89" s="7"/>
      <c r="HI89" s="7"/>
      <c r="HJ89" s="7"/>
      <c r="HK89" s="7"/>
      <c r="HL89" s="7"/>
      <c r="HM89" s="7"/>
      <c r="HN89" s="7"/>
      <c r="HO89" s="7"/>
      <c r="HP89" s="7"/>
      <c r="HQ89" s="7"/>
      <c r="HR89" s="7"/>
      <c r="HS89" s="7"/>
      <c r="HT89" s="7"/>
      <c r="HU89" s="7"/>
      <c r="HV89" s="7"/>
      <c r="HW89" s="7"/>
      <c r="HX89" s="7"/>
      <c r="HY89" s="7"/>
      <c r="HZ89" s="7"/>
      <c r="IA89" s="7"/>
      <c r="IB89" s="7"/>
      <c r="IC89" s="7"/>
      <c r="ID89" s="7"/>
      <c r="IE89" s="7"/>
      <c r="IF89" s="7"/>
      <c r="IG89" s="7"/>
      <c r="IH89" s="7"/>
      <c r="II89" s="34"/>
      <c r="IJ89" s="34"/>
      <c r="IK89" s="34"/>
      <c r="IL89" s="34"/>
      <c r="IM89" s="34"/>
      <c r="IN89" s="34"/>
      <c r="IO89" s="34"/>
      <c r="IP89" s="34"/>
      <c r="IQ89" s="34"/>
      <c r="IR89" s="34"/>
      <c r="IS89" s="34"/>
      <c r="IT89" s="34"/>
      <c r="IU89" s="34"/>
      <c r="IV89" s="34"/>
      <c r="IW89" s="34"/>
      <c r="IX89" s="34"/>
    </row>
    <row r="90" spans="1:258" ht="45" customHeight="1">
      <c r="A90" s="5">
        <f t="shared" si="2"/>
        <v>87</v>
      </c>
      <c r="B90" s="5"/>
      <c r="C90" s="24" t="s">
        <v>284</v>
      </c>
      <c r="D90" s="31">
        <v>87</v>
      </c>
      <c r="E90" s="7" t="s">
        <v>287</v>
      </c>
      <c r="F90" s="7" t="s">
        <v>286</v>
      </c>
      <c r="G90" s="6">
        <v>2015</v>
      </c>
      <c r="H90" s="7" t="s">
        <v>738</v>
      </c>
      <c r="I90" s="7"/>
      <c r="J90" s="7" t="s">
        <v>285</v>
      </c>
      <c r="K90" s="7"/>
      <c r="L90" s="7"/>
      <c r="M90" s="7"/>
      <c r="O90" s="7"/>
      <c r="Q90" s="7"/>
      <c r="R90" s="7"/>
      <c r="S90" s="7"/>
      <c r="T90" s="7"/>
      <c r="U90" s="7"/>
      <c r="V90" s="7"/>
      <c r="W90" s="7"/>
      <c r="X90" s="7"/>
      <c r="Y90" s="7"/>
      <c r="Z90" s="7"/>
      <c r="AB90" s="7"/>
      <c r="AC90" s="7"/>
      <c r="AD90" s="7"/>
      <c r="AE90" s="7"/>
      <c r="AF90" s="7"/>
      <c r="AG90" s="7"/>
      <c r="AH90" s="7"/>
      <c r="AI90" s="7"/>
      <c r="AK90" s="7"/>
      <c r="AL90" s="7"/>
      <c r="AM90" s="7"/>
      <c r="AN90" s="7"/>
      <c r="AO90" s="7"/>
      <c r="AP90" s="7"/>
      <c r="AQ90" s="7"/>
      <c r="AS90" s="7"/>
      <c r="AT90" s="7"/>
      <c r="AW90" s="7"/>
      <c r="AY90" s="7"/>
      <c r="AZ90" s="7"/>
      <c r="BA90" s="7"/>
      <c r="BB90" s="7"/>
      <c r="BC90" s="7"/>
      <c r="BD90" s="7"/>
      <c r="BE90" s="7"/>
      <c r="BF90" s="7"/>
      <c r="BG90" s="7"/>
      <c r="BH90" s="7"/>
      <c r="BI90" s="7"/>
      <c r="BJ90" s="7"/>
      <c r="BK90" s="7"/>
      <c r="BL90" s="7">
        <v>1</v>
      </c>
      <c r="BM90" s="7"/>
      <c r="BN90" s="7"/>
      <c r="BO90" s="6" t="s">
        <v>1370</v>
      </c>
      <c r="BP90" s="7"/>
      <c r="BQ90" s="7">
        <v>1</v>
      </c>
      <c r="BR90" s="7"/>
      <c r="BS90" s="7"/>
      <c r="BT90" s="7"/>
      <c r="BU90" s="7"/>
      <c r="BV90" s="7"/>
      <c r="BW90" s="7"/>
      <c r="BX90" s="7"/>
      <c r="BY90" s="7"/>
      <c r="BZ90" s="7"/>
      <c r="CA90" s="7"/>
      <c r="CB90" s="7"/>
      <c r="CC90" s="7"/>
      <c r="CD90" s="7"/>
      <c r="CE90" s="7">
        <v>1</v>
      </c>
      <c r="CF90" s="7"/>
      <c r="CG90" s="7"/>
      <c r="CH90" s="7"/>
      <c r="CI90" s="7"/>
      <c r="CJ90" s="7"/>
      <c r="CK90" s="7"/>
      <c r="CL90" s="7"/>
      <c r="CM90" s="7"/>
      <c r="CN90" s="7"/>
      <c r="CO90" s="7"/>
      <c r="CP90" s="7"/>
      <c r="CQ90" s="7"/>
      <c r="CR90" s="7"/>
      <c r="CS90" s="7"/>
      <c r="CT90" s="7"/>
      <c r="CU90" s="7"/>
      <c r="CV90" s="7"/>
      <c r="CW90" s="7"/>
      <c r="CX90" s="7"/>
      <c r="CY90" s="7"/>
      <c r="CZ90" s="7"/>
      <c r="DA90" s="7"/>
      <c r="DB90" s="7"/>
      <c r="DC90" s="7"/>
      <c r="DD90" s="7"/>
      <c r="DE90" s="7"/>
      <c r="DF90" s="154">
        <v>0</v>
      </c>
      <c r="DG90" s="7">
        <v>1</v>
      </c>
      <c r="DH90" s="7"/>
      <c r="DI90" s="7"/>
      <c r="DJ90" s="7"/>
      <c r="DK90" s="7"/>
      <c r="DL90" s="7"/>
      <c r="DM90" s="7"/>
      <c r="DN90" s="7"/>
      <c r="DO90" s="7"/>
      <c r="DP90" s="7"/>
      <c r="DQ90" s="7"/>
      <c r="DR90" s="7"/>
      <c r="DS90" s="7"/>
      <c r="DT90" s="7"/>
      <c r="DU90" s="7"/>
      <c r="DV90" s="7"/>
      <c r="DW90" s="7"/>
      <c r="DX90" s="7"/>
      <c r="DY90" s="7">
        <v>1</v>
      </c>
      <c r="DZ90" s="7"/>
      <c r="EA90" s="7"/>
      <c r="EB90" s="7"/>
      <c r="EC90" s="7"/>
      <c r="ED90" s="7">
        <v>1</v>
      </c>
      <c r="EE90" s="7"/>
      <c r="EF90" s="7"/>
      <c r="EG90" s="7"/>
      <c r="EH90" s="7"/>
      <c r="EI90" s="7"/>
      <c r="EJ90" s="7"/>
      <c r="EK90" s="7"/>
      <c r="EL90" s="7"/>
      <c r="EM90" s="7"/>
      <c r="EN90" s="7"/>
      <c r="EO90" s="7"/>
      <c r="EP90" s="7"/>
      <c r="EQ90" s="7"/>
      <c r="ER90" s="7"/>
      <c r="ES90" s="7">
        <v>1</v>
      </c>
      <c r="ET90" s="7"/>
      <c r="EU90" s="7"/>
      <c r="EV90" s="7"/>
      <c r="EW90" s="7"/>
      <c r="EX90" s="7"/>
      <c r="EY90" s="7"/>
      <c r="EZ90" s="7"/>
      <c r="FA90" s="7"/>
      <c r="FB90" s="7"/>
      <c r="FC90" s="7"/>
      <c r="FD90" s="7"/>
      <c r="FE90" s="7"/>
      <c r="FF90" s="7"/>
      <c r="FG90" s="7"/>
      <c r="FH90" s="7"/>
      <c r="FI90" s="7"/>
      <c r="FJ90" s="7"/>
      <c r="FK90" s="7"/>
      <c r="FL90" s="7"/>
      <c r="FM90" s="7"/>
      <c r="FN90" s="7"/>
      <c r="FO90" s="7"/>
      <c r="FP90" s="154">
        <v>1</v>
      </c>
      <c r="FQ90" s="7"/>
      <c r="FR90" s="7"/>
      <c r="FS90" s="7"/>
      <c r="FT90" s="7"/>
      <c r="FU90" s="7"/>
      <c r="FV90" s="7"/>
      <c r="FW90" s="7"/>
      <c r="FX90" s="7"/>
      <c r="FY90" s="7"/>
      <c r="FZ90" s="7"/>
      <c r="GA90" s="7"/>
      <c r="GB90" s="7"/>
      <c r="GC90" s="7"/>
      <c r="GD90" s="7"/>
      <c r="GE90" s="7"/>
      <c r="GF90" s="7"/>
      <c r="GG90" s="7"/>
      <c r="GH90" s="7"/>
      <c r="GI90" s="7"/>
      <c r="GJ90" s="7"/>
      <c r="GK90" s="7"/>
      <c r="GL90" s="7"/>
      <c r="GM90" s="7"/>
      <c r="GN90" s="7"/>
      <c r="GO90" s="7"/>
      <c r="GP90" s="7">
        <v>1</v>
      </c>
      <c r="GQ90" s="7"/>
      <c r="GR90" s="7"/>
      <c r="GS90" s="7"/>
      <c r="GT90" s="7"/>
      <c r="GU90" s="7"/>
      <c r="GV90" s="7"/>
      <c r="GW90" s="7"/>
      <c r="GX90" s="7"/>
      <c r="GY90" s="7"/>
      <c r="GZ90" s="7"/>
      <c r="HA90" s="7"/>
      <c r="HB90" s="7"/>
      <c r="HC90" s="7"/>
      <c r="HD90" s="7"/>
      <c r="HE90" s="7"/>
      <c r="HF90" s="7"/>
      <c r="HG90" s="7"/>
      <c r="HH90" s="7"/>
      <c r="HI90" s="7"/>
      <c r="HJ90" s="7"/>
      <c r="HK90" s="7"/>
      <c r="HL90" s="7"/>
      <c r="HM90" s="7"/>
      <c r="HN90" s="7"/>
      <c r="HO90" s="7"/>
      <c r="HP90" s="7"/>
      <c r="HQ90" s="7"/>
      <c r="HR90" s="7"/>
      <c r="HS90" s="7"/>
      <c r="HT90" s="7"/>
      <c r="HU90" s="7"/>
      <c r="HV90" s="7"/>
      <c r="HW90" s="7"/>
      <c r="HX90" s="7"/>
      <c r="HY90" s="7"/>
      <c r="HZ90" s="7"/>
      <c r="IA90" s="7"/>
      <c r="IB90" s="7"/>
      <c r="IC90" s="7"/>
      <c r="ID90" s="7"/>
      <c r="IE90" s="7"/>
      <c r="IF90" s="7"/>
      <c r="IG90" s="7"/>
      <c r="IH90" s="7"/>
      <c r="II90" s="34"/>
      <c r="IJ90" s="34"/>
      <c r="IK90" s="34"/>
      <c r="IL90" s="34"/>
      <c r="IM90" s="34"/>
      <c r="IN90" s="34"/>
      <c r="IO90" s="34"/>
      <c r="IP90" s="34"/>
      <c r="IQ90" s="34"/>
      <c r="IR90" s="34"/>
      <c r="IS90" s="34"/>
      <c r="IT90" s="34"/>
      <c r="IU90" s="34"/>
      <c r="IV90" s="34"/>
      <c r="IW90" s="34"/>
      <c r="IX90" s="34"/>
    </row>
    <row r="91" spans="1:258" ht="45" customHeight="1">
      <c r="A91" s="5">
        <f t="shared" si="2"/>
        <v>88</v>
      </c>
      <c r="B91" s="5"/>
      <c r="C91" s="25" t="s">
        <v>288</v>
      </c>
      <c r="D91" s="106">
        <f>D90+1</f>
        <v>88</v>
      </c>
      <c r="E91" s="7" t="s">
        <v>290</v>
      </c>
      <c r="F91" s="7" t="s">
        <v>236</v>
      </c>
      <c r="G91" s="6">
        <v>2018</v>
      </c>
      <c r="H91" s="7" t="s">
        <v>738</v>
      </c>
      <c r="I91" s="7"/>
      <c r="J91" s="7" t="s">
        <v>289</v>
      </c>
      <c r="K91" s="7"/>
      <c r="L91" s="7">
        <v>1</v>
      </c>
      <c r="M91" s="7"/>
      <c r="O91" s="7"/>
      <c r="Q91" s="7"/>
      <c r="R91" s="7"/>
      <c r="S91" s="7"/>
      <c r="T91" s="7"/>
      <c r="U91" s="7"/>
      <c r="V91" s="7"/>
      <c r="W91" s="7"/>
      <c r="X91" s="7"/>
      <c r="Y91" s="7"/>
      <c r="Z91" s="7"/>
      <c r="AB91" s="7"/>
      <c r="AC91" s="7"/>
      <c r="AD91" s="7"/>
      <c r="AE91" s="7"/>
      <c r="AF91" s="7"/>
      <c r="AG91" s="7"/>
      <c r="AH91" s="7"/>
      <c r="AI91" s="7"/>
      <c r="AK91" s="7"/>
      <c r="AL91" s="7"/>
      <c r="AM91" s="168"/>
      <c r="AN91" s="7"/>
      <c r="AO91" s="7"/>
      <c r="AP91" s="168"/>
      <c r="AQ91" s="168"/>
      <c r="AS91" s="7"/>
      <c r="AT91" s="7"/>
      <c r="AW91" s="7">
        <v>1</v>
      </c>
      <c r="AY91" s="7"/>
      <c r="AZ91" s="7"/>
      <c r="BA91" s="7"/>
      <c r="BB91" s="7"/>
      <c r="BC91" s="7"/>
      <c r="BD91" s="7"/>
      <c r="BE91" s="7"/>
      <c r="BF91" s="7"/>
      <c r="BG91" s="7"/>
      <c r="BH91" s="7"/>
      <c r="BI91" s="7"/>
      <c r="BJ91" s="7"/>
      <c r="BK91" s="7"/>
      <c r="BL91" s="7"/>
      <c r="BM91" s="7"/>
      <c r="BN91" s="7"/>
      <c r="BO91" s="6" t="s">
        <v>1371</v>
      </c>
      <c r="BP91" s="7"/>
      <c r="BQ91" s="7"/>
      <c r="BR91" s="7"/>
      <c r="BS91" s="7">
        <v>1</v>
      </c>
      <c r="BT91" s="7"/>
      <c r="BU91" s="7"/>
      <c r="BV91" s="7"/>
      <c r="BW91" s="7"/>
      <c r="BX91" s="7"/>
      <c r="BY91" s="7">
        <v>0</v>
      </c>
      <c r="BZ91" s="7">
        <v>1</v>
      </c>
      <c r="CA91" s="7"/>
      <c r="CB91" s="7"/>
      <c r="CC91" s="7"/>
      <c r="CD91" s="7"/>
      <c r="CE91" s="7"/>
      <c r="CF91" s="7"/>
      <c r="CG91" s="7"/>
      <c r="CH91" s="7"/>
      <c r="CI91" s="7"/>
      <c r="CJ91" s="7"/>
      <c r="CK91" s="7"/>
      <c r="CL91" s="7"/>
      <c r="CM91" s="7"/>
      <c r="CN91" s="7"/>
      <c r="CO91" s="154">
        <v>0</v>
      </c>
      <c r="CP91" s="154"/>
      <c r="CQ91" s="154"/>
      <c r="CR91" s="154"/>
      <c r="CS91" s="154"/>
      <c r="CT91" s="154">
        <v>0</v>
      </c>
      <c r="CU91" s="7"/>
      <c r="CV91" s="7"/>
      <c r="CW91" s="7"/>
      <c r="CX91" s="7"/>
      <c r="CY91" s="7"/>
      <c r="CZ91" s="7"/>
      <c r="DA91" s="7"/>
      <c r="DB91" s="7"/>
      <c r="DC91" s="7"/>
      <c r="DD91" s="7"/>
      <c r="DE91" s="7"/>
      <c r="DF91" s="7"/>
      <c r="DG91" s="7">
        <v>1</v>
      </c>
      <c r="DH91" s="7"/>
      <c r="DI91" s="7"/>
      <c r="DJ91" s="7"/>
      <c r="DK91" s="7"/>
      <c r="DL91" s="7"/>
      <c r="DM91" s="7"/>
      <c r="DN91" s="7"/>
      <c r="DO91" s="7"/>
      <c r="DP91" s="7"/>
      <c r="DQ91" s="7"/>
      <c r="DR91" s="7"/>
      <c r="DS91" s="7"/>
      <c r="DT91" s="7"/>
      <c r="DU91" s="7">
        <v>1</v>
      </c>
      <c r="DV91" s="7"/>
      <c r="DW91" s="7"/>
      <c r="DX91" s="7"/>
      <c r="DY91" s="7"/>
      <c r="DZ91" s="7"/>
      <c r="EA91" s="7"/>
      <c r="EB91" s="7">
        <v>0</v>
      </c>
      <c r="EC91" s="7"/>
      <c r="ED91" s="154">
        <v>1</v>
      </c>
      <c r="EE91" s="7">
        <v>1</v>
      </c>
      <c r="EF91" s="7"/>
      <c r="EG91" s="7"/>
      <c r="EH91" s="7"/>
      <c r="EI91" s="7"/>
      <c r="EJ91" s="7"/>
      <c r="EK91" s="7"/>
      <c r="EL91" s="7"/>
      <c r="EM91" s="7"/>
      <c r="EN91" s="7"/>
      <c r="EO91" s="7"/>
      <c r="EP91" s="7"/>
      <c r="EQ91" s="7"/>
      <c r="ER91" s="7"/>
      <c r="ES91" s="7"/>
      <c r="ET91" s="7"/>
      <c r="EU91" s="7"/>
      <c r="EV91" s="7"/>
      <c r="EW91" s="7"/>
      <c r="EX91" s="7"/>
      <c r="EY91" s="7"/>
      <c r="EZ91" s="7"/>
      <c r="FA91" s="7"/>
      <c r="FB91" s="7"/>
      <c r="FC91" s="7"/>
      <c r="FD91" s="7"/>
      <c r="FE91" s="7"/>
      <c r="FF91" s="7"/>
      <c r="FG91" s="7"/>
      <c r="FH91" s="7"/>
      <c r="FI91" s="7"/>
      <c r="FJ91" s="7"/>
      <c r="FK91" s="7"/>
      <c r="FL91" s="7"/>
      <c r="FM91" s="7"/>
      <c r="FN91" s="7"/>
      <c r="FO91" s="7"/>
      <c r="FP91" s="7"/>
      <c r="FQ91" s="7"/>
      <c r="FR91" s="7">
        <v>1</v>
      </c>
      <c r="FS91" s="7"/>
      <c r="FT91" s="7"/>
      <c r="FU91" s="7"/>
      <c r="FV91" s="7"/>
      <c r="FW91" s="7"/>
      <c r="FX91" s="7"/>
      <c r="FY91" s="7"/>
      <c r="FZ91" s="7"/>
      <c r="GA91" s="7"/>
      <c r="GB91" s="7"/>
      <c r="GC91" s="7"/>
      <c r="GD91" s="7"/>
      <c r="GE91" s="7"/>
      <c r="GF91" s="7"/>
      <c r="GG91" s="7"/>
      <c r="GH91" s="7"/>
      <c r="GI91" s="7"/>
      <c r="GJ91" s="7"/>
      <c r="GK91" s="7"/>
      <c r="GL91" s="7"/>
      <c r="GM91" s="7"/>
      <c r="GN91" s="7"/>
      <c r="GO91" s="7"/>
      <c r="GP91" s="7"/>
      <c r="GQ91" s="7"/>
      <c r="GR91" s="7"/>
      <c r="GS91" s="7"/>
      <c r="GT91" s="7"/>
      <c r="GU91" s="7"/>
      <c r="GV91" s="7"/>
      <c r="GW91" s="7"/>
      <c r="GX91" s="7"/>
      <c r="GY91" s="7"/>
      <c r="GZ91" s="7"/>
      <c r="HA91" s="7"/>
      <c r="HB91" s="7"/>
      <c r="HC91" s="7"/>
      <c r="HD91" s="7"/>
      <c r="HE91" s="7"/>
      <c r="HF91" s="7"/>
      <c r="HG91" s="7"/>
      <c r="HH91" s="7"/>
      <c r="HI91" s="7"/>
      <c r="HJ91" s="7"/>
      <c r="HK91" s="7"/>
      <c r="HL91" s="7"/>
      <c r="HM91" s="7"/>
      <c r="HN91" s="7"/>
      <c r="HO91" s="7"/>
      <c r="HP91" s="7"/>
      <c r="HQ91" s="7"/>
      <c r="HR91" s="7"/>
      <c r="HS91" s="7"/>
      <c r="HT91" s="7"/>
      <c r="HU91" s="7"/>
      <c r="HV91" s="7"/>
      <c r="HW91" s="7"/>
      <c r="HX91" s="7"/>
      <c r="HY91" s="7"/>
      <c r="HZ91" s="7"/>
      <c r="IA91" s="7"/>
      <c r="IB91" s="7"/>
      <c r="IC91" s="7"/>
      <c r="ID91" s="7"/>
      <c r="IE91" s="7"/>
      <c r="IF91" s="7"/>
      <c r="IG91" s="7"/>
      <c r="IH91" s="7"/>
      <c r="II91" s="34"/>
      <c r="IJ91" s="34"/>
      <c r="IK91" s="34"/>
      <c r="IL91" s="34"/>
      <c r="IM91" s="34"/>
      <c r="IN91" s="34"/>
      <c r="IO91" s="34"/>
      <c r="IP91" s="34"/>
      <c r="IQ91" s="34"/>
      <c r="IR91" s="34"/>
      <c r="IS91" s="34"/>
      <c r="IT91" s="34"/>
      <c r="IU91" s="34"/>
      <c r="IV91" s="34"/>
      <c r="IW91" s="34"/>
      <c r="IX91" s="34"/>
    </row>
    <row r="92" spans="1:258" ht="45" customHeight="1">
      <c r="A92" s="5">
        <f t="shared" si="2"/>
        <v>89</v>
      </c>
      <c r="B92" s="5"/>
      <c r="C92" s="24" t="s">
        <v>35</v>
      </c>
      <c r="D92" s="31">
        <v>89</v>
      </c>
      <c r="E92" s="7" t="s">
        <v>120</v>
      </c>
      <c r="F92" s="7" t="s">
        <v>292</v>
      </c>
      <c r="G92" s="6">
        <v>2012</v>
      </c>
      <c r="H92" s="7" t="s">
        <v>738</v>
      </c>
      <c r="I92" s="7"/>
      <c r="J92" s="7" t="s">
        <v>291</v>
      </c>
      <c r="K92" s="7"/>
      <c r="L92" s="7">
        <v>1</v>
      </c>
      <c r="M92" s="7"/>
      <c r="O92" s="7"/>
      <c r="Q92" s="7"/>
      <c r="R92" s="7"/>
      <c r="S92" s="7"/>
      <c r="T92" s="7"/>
      <c r="U92" s="7"/>
      <c r="V92" s="7"/>
      <c r="W92" s="7"/>
      <c r="X92" s="7"/>
      <c r="Y92" s="7"/>
      <c r="Z92" s="7"/>
      <c r="AB92" s="7"/>
      <c r="AC92" s="7"/>
      <c r="AD92" s="7"/>
      <c r="AE92" s="7"/>
      <c r="AF92" s="7"/>
      <c r="AG92" s="7"/>
      <c r="AH92" s="7"/>
      <c r="AI92" s="7"/>
      <c r="AK92" s="7">
        <v>1</v>
      </c>
      <c r="AL92" s="7"/>
      <c r="AM92" s="7">
        <v>1</v>
      </c>
      <c r="AN92" s="7"/>
      <c r="AO92" s="7"/>
      <c r="AP92" s="7"/>
      <c r="AQ92" s="7"/>
      <c r="AS92" s="7"/>
      <c r="AT92" s="7"/>
      <c r="AW92" s="7"/>
      <c r="AY92" s="7"/>
      <c r="AZ92" s="7"/>
      <c r="BA92" s="7"/>
      <c r="BB92" s="7"/>
      <c r="BC92" s="7"/>
      <c r="BD92" s="7"/>
      <c r="BE92" s="7"/>
      <c r="BF92" s="7"/>
      <c r="BG92" s="7"/>
      <c r="BH92" s="7"/>
      <c r="BI92" s="7"/>
      <c r="BJ92" s="7"/>
      <c r="BK92" s="7"/>
      <c r="BL92" s="7"/>
      <c r="BM92" s="7"/>
      <c r="BN92" s="7"/>
      <c r="BO92" s="6" t="s">
        <v>1372</v>
      </c>
      <c r="BP92" s="7"/>
      <c r="BQ92" s="7"/>
      <c r="BR92" s="7">
        <v>1</v>
      </c>
      <c r="BS92" s="7"/>
      <c r="BT92" s="7"/>
      <c r="BU92" s="7"/>
      <c r="BV92" s="7"/>
      <c r="BW92" s="7"/>
      <c r="BX92" s="7"/>
      <c r="BY92" s="7">
        <v>0</v>
      </c>
      <c r="BZ92" s="7">
        <v>1</v>
      </c>
      <c r="CA92" s="7"/>
      <c r="CB92" s="7"/>
      <c r="CC92" s="7"/>
      <c r="CD92" s="7"/>
      <c r="CE92" s="7"/>
      <c r="CF92" s="7"/>
      <c r="CG92" s="7"/>
      <c r="CH92" s="7"/>
      <c r="CI92" s="7"/>
      <c r="CJ92" s="7"/>
      <c r="CK92" s="7"/>
      <c r="CL92" s="7"/>
      <c r="CM92" s="7"/>
      <c r="CN92" s="7"/>
      <c r="CO92" s="7"/>
      <c r="CP92" s="7"/>
      <c r="CQ92" s="7"/>
      <c r="CR92" s="7"/>
      <c r="CS92" s="7"/>
      <c r="CT92" s="7"/>
      <c r="CU92" s="7"/>
      <c r="CV92" s="7"/>
      <c r="CW92" s="7"/>
      <c r="CX92" s="7"/>
      <c r="CY92" s="7"/>
      <c r="CZ92" s="7"/>
      <c r="DA92" s="7"/>
      <c r="DB92" s="7"/>
      <c r="DC92" s="7"/>
      <c r="DD92" s="7"/>
      <c r="DE92" s="7">
        <v>1</v>
      </c>
      <c r="DF92" s="7"/>
      <c r="DG92" s="7"/>
      <c r="DH92" s="7"/>
      <c r="DI92" s="7"/>
      <c r="DJ92" s="7"/>
      <c r="DK92" s="7"/>
      <c r="DL92" s="7"/>
      <c r="DM92" s="7"/>
      <c r="DN92" s="7"/>
      <c r="DO92" s="7"/>
      <c r="DP92" s="7"/>
      <c r="DQ92" s="7"/>
      <c r="DR92" s="7"/>
      <c r="DS92" s="7"/>
      <c r="DT92" s="7"/>
      <c r="DU92" s="7"/>
      <c r="DV92" s="7"/>
      <c r="DW92" s="7"/>
      <c r="DX92" s="7"/>
      <c r="DY92" s="7"/>
      <c r="DZ92" s="7"/>
      <c r="EA92" s="7"/>
      <c r="EB92" s="7">
        <v>1</v>
      </c>
      <c r="EC92" s="7"/>
      <c r="ED92" s="7"/>
      <c r="EE92" s="7">
        <v>1</v>
      </c>
      <c r="EF92" s="7"/>
      <c r="EG92" s="7"/>
      <c r="EH92" s="7"/>
      <c r="EI92" s="7"/>
      <c r="EJ92" s="7"/>
      <c r="EK92" s="7"/>
      <c r="EL92" s="7"/>
      <c r="EM92" s="7"/>
      <c r="EN92" s="7"/>
      <c r="EO92" s="7"/>
      <c r="EP92" s="7"/>
      <c r="EQ92" s="7"/>
      <c r="ER92" s="7"/>
      <c r="ES92" s="7"/>
      <c r="ET92" s="7"/>
      <c r="EU92" s="7"/>
      <c r="EV92" s="7"/>
      <c r="EW92" s="7"/>
      <c r="EX92" s="7"/>
      <c r="EY92" s="7"/>
      <c r="EZ92" s="7"/>
      <c r="FA92" s="7"/>
      <c r="FB92" s="7"/>
      <c r="FC92" s="7"/>
      <c r="FD92" s="7"/>
      <c r="FE92" s="7"/>
      <c r="FF92" s="7"/>
      <c r="FG92" s="7"/>
      <c r="FH92" s="7"/>
      <c r="FI92" s="7"/>
      <c r="FJ92" s="7"/>
      <c r="FK92" s="7"/>
      <c r="FL92" s="7"/>
      <c r="FM92" s="7"/>
      <c r="FN92" s="7"/>
      <c r="FO92" s="7"/>
      <c r="FP92" s="7"/>
      <c r="FQ92" s="7"/>
      <c r="FR92" s="7"/>
      <c r="FS92" s="7"/>
      <c r="FT92" s="7"/>
      <c r="FU92" s="7"/>
      <c r="FV92" s="7"/>
      <c r="FW92" s="7"/>
      <c r="FX92" s="7"/>
      <c r="FY92" s="7"/>
      <c r="FZ92" s="7"/>
      <c r="GA92" s="7"/>
      <c r="GB92" s="7"/>
      <c r="GC92" s="7"/>
      <c r="GD92" s="7"/>
      <c r="GE92" s="7"/>
      <c r="GF92" s="7">
        <v>1</v>
      </c>
      <c r="GG92" s="7"/>
      <c r="GH92" s="7"/>
      <c r="GI92" s="7"/>
      <c r="GJ92" s="7"/>
      <c r="GK92" s="7"/>
      <c r="GL92" s="7"/>
      <c r="GM92" s="7"/>
      <c r="GN92" s="7"/>
      <c r="GO92" s="7"/>
      <c r="GP92" s="7"/>
      <c r="GQ92" s="7"/>
      <c r="GR92" s="7"/>
      <c r="GS92" s="7"/>
      <c r="GT92" s="7"/>
      <c r="GU92" s="7"/>
      <c r="GV92" s="7"/>
      <c r="GW92" s="7"/>
      <c r="GX92" s="7"/>
      <c r="GY92" s="7"/>
      <c r="GZ92" s="7"/>
      <c r="HA92" s="7"/>
      <c r="HB92" s="7"/>
      <c r="HC92" s="7"/>
      <c r="HD92" s="7"/>
      <c r="HE92" s="7"/>
      <c r="HF92" s="7"/>
      <c r="HG92" s="7"/>
      <c r="HH92" s="7"/>
      <c r="HI92" s="7"/>
      <c r="HJ92" s="7"/>
      <c r="HK92" s="7"/>
      <c r="HL92" s="7"/>
      <c r="HM92" s="7"/>
      <c r="HN92" s="7"/>
      <c r="HO92" s="7"/>
      <c r="HP92" s="7"/>
      <c r="HQ92" s="7"/>
      <c r="HR92" s="7"/>
      <c r="HS92" s="7"/>
      <c r="HT92" s="7"/>
      <c r="HU92" s="7"/>
      <c r="HV92" s="7"/>
      <c r="HW92" s="7"/>
      <c r="HX92" s="7"/>
      <c r="HY92" s="7"/>
      <c r="HZ92" s="7"/>
      <c r="IA92" s="7"/>
      <c r="IB92" s="7"/>
      <c r="IC92" s="7"/>
      <c r="ID92" s="7"/>
      <c r="IE92" s="7"/>
      <c r="IF92" s="7"/>
      <c r="IG92" s="7"/>
      <c r="IH92" s="7"/>
      <c r="II92" s="34"/>
      <c r="IJ92" s="34"/>
      <c r="IK92" s="34"/>
      <c r="IL92" s="34"/>
      <c r="IM92" s="34"/>
      <c r="IN92" s="34"/>
      <c r="IO92" s="34"/>
      <c r="IP92" s="34"/>
      <c r="IQ92" s="34"/>
      <c r="IR92" s="34"/>
      <c r="IS92" s="34"/>
      <c r="IT92" s="34"/>
      <c r="IU92" s="34"/>
      <c r="IV92" s="34"/>
      <c r="IW92" s="34"/>
      <c r="IX92" s="34"/>
    </row>
    <row r="93" spans="1:258" ht="45" customHeight="1">
      <c r="A93" s="5">
        <f t="shared" si="2"/>
        <v>90</v>
      </c>
      <c r="B93" s="5"/>
      <c r="C93" s="25" t="s">
        <v>293</v>
      </c>
      <c r="D93" s="106">
        <f t="shared" ref="D93:D95" si="5">D92+1</f>
        <v>90</v>
      </c>
      <c r="E93" s="7" t="s">
        <v>290</v>
      </c>
      <c r="F93" s="7" t="s">
        <v>194</v>
      </c>
      <c r="G93" s="6">
        <v>2017</v>
      </c>
      <c r="H93" s="7" t="s">
        <v>738</v>
      </c>
      <c r="I93" s="7"/>
      <c r="J93" s="7" t="s">
        <v>294</v>
      </c>
      <c r="K93" s="7"/>
      <c r="L93" s="7">
        <v>1</v>
      </c>
      <c r="M93" s="7"/>
      <c r="O93" s="7"/>
      <c r="Q93" s="7"/>
      <c r="R93" s="7"/>
      <c r="S93" s="7"/>
      <c r="T93" s="7"/>
      <c r="U93" s="7"/>
      <c r="V93" s="7"/>
      <c r="W93" s="7"/>
      <c r="X93" s="7"/>
      <c r="Y93" s="7"/>
      <c r="Z93" s="7"/>
      <c r="AB93" s="7"/>
      <c r="AC93" s="7"/>
      <c r="AD93" s="7">
        <v>1</v>
      </c>
      <c r="AE93" s="7"/>
      <c r="AF93" s="148">
        <v>0</v>
      </c>
      <c r="AG93" s="7"/>
      <c r="AH93" s="7"/>
      <c r="AI93" s="7"/>
      <c r="AK93" s="7"/>
      <c r="AL93" s="7"/>
      <c r="AM93" s="7"/>
      <c r="AN93" s="7"/>
      <c r="AO93" s="7"/>
      <c r="AP93" s="7"/>
      <c r="AQ93" s="7"/>
      <c r="AS93" s="7"/>
      <c r="AT93" s="7"/>
      <c r="AW93" s="7"/>
      <c r="AY93" s="7"/>
      <c r="AZ93" s="7"/>
      <c r="BA93" s="7"/>
      <c r="BB93" s="7"/>
      <c r="BC93" s="7"/>
      <c r="BD93" s="7"/>
      <c r="BE93" s="7"/>
      <c r="BF93" s="7"/>
      <c r="BG93" s="7"/>
      <c r="BH93" s="7"/>
      <c r="BI93" s="7"/>
      <c r="BJ93" s="7"/>
      <c r="BK93" s="7"/>
      <c r="BL93" s="7"/>
      <c r="BM93" s="7"/>
      <c r="BN93" s="7"/>
      <c r="BO93" s="6" t="s">
        <v>707</v>
      </c>
      <c r="BP93" s="7"/>
      <c r="BQ93" s="7"/>
      <c r="BR93" s="7">
        <v>1</v>
      </c>
      <c r="BS93" s="7">
        <v>1</v>
      </c>
      <c r="BT93" s="7"/>
      <c r="BU93" s="7"/>
      <c r="BV93" s="7"/>
      <c r="BW93" s="7">
        <v>1</v>
      </c>
      <c r="BX93" s="7"/>
      <c r="BY93" s="7">
        <v>0</v>
      </c>
      <c r="BZ93" s="7">
        <v>1</v>
      </c>
      <c r="CA93" s="7"/>
      <c r="CB93" s="7"/>
      <c r="CC93" s="7"/>
      <c r="CD93" s="7"/>
      <c r="CE93" s="7"/>
      <c r="CF93" s="7"/>
      <c r="CG93" s="7"/>
      <c r="CH93" s="7"/>
      <c r="CI93" s="7"/>
      <c r="CJ93" s="7"/>
      <c r="CK93" s="7"/>
      <c r="CL93" s="7"/>
      <c r="CM93" s="7"/>
      <c r="CN93" s="7"/>
      <c r="CO93" s="7"/>
      <c r="CP93" s="7"/>
      <c r="CQ93" s="7"/>
      <c r="CR93" s="7"/>
      <c r="CS93" s="7"/>
      <c r="CT93" s="7"/>
      <c r="CU93" s="7"/>
      <c r="CV93" s="7"/>
      <c r="CW93" s="7"/>
      <c r="CX93" s="7"/>
      <c r="CY93" s="7"/>
      <c r="CZ93" s="7"/>
      <c r="DA93" s="7"/>
      <c r="DB93" s="7"/>
      <c r="DC93" s="7"/>
      <c r="DD93" s="7"/>
      <c r="DE93" s="7">
        <v>1</v>
      </c>
      <c r="DF93" s="7"/>
      <c r="DG93" s="7"/>
      <c r="DH93" s="7"/>
      <c r="DI93" s="7"/>
      <c r="DJ93" s="7"/>
      <c r="DK93" s="7"/>
      <c r="DL93" s="7"/>
      <c r="DM93" s="7"/>
      <c r="DN93" s="7"/>
      <c r="DO93" s="7"/>
      <c r="DP93" s="7"/>
      <c r="DQ93" s="7"/>
      <c r="DR93" s="7"/>
      <c r="DS93" s="7"/>
      <c r="DT93" s="7"/>
      <c r="DU93" s="7"/>
      <c r="DV93" s="7"/>
      <c r="DW93" s="7"/>
      <c r="DX93" s="7"/>
      <c r="DY93" s="7"/>
      <c r="DZ93" s="7"/>
      <c r="EA93" s="7"/>
      <c r="EB93" s="7">
        <v>1</v>
      </c>
      <c r="EC93" s="7"/>
      <c r="ED93" s="7"/>
      <c r="EE93" s="7">
        <v>1</v>
      </c>
      <c r="EF93" s="7"/>
      <c r="EG93" s="7"/>
      <c r="EH93" s="7"/>
      <c r="EI93" s="7"/>
      <c r="EJ93" s="7"/>
      <c r="EK93" s="7"/>
      <c r="EL93" s="7"/>
      <c r="EM93" s="7"/>
      <c r="EN93" s="7"/>
      <c r="EO93" s="7"/>
      <c r="EP93" s="7"/>
      <c r="EQ93" s="7"/>
      <c r="ER93" s="7"/>
      <c r="ES93" s="7"/>
      <c r="ET93" s="7"/>
      <c r="EU93" s="7"/>
      <c r="EV93" s="7"/>
      <c r="EW93" s="7"/>
      <c r="EX93" s="7"/>
      <c r="EY93" s="7"/>
      <c r="EZ93" s="7"/>
      <c r="FA93" s="7"/>
      <c r="FB93" s="7"/>
      <c r="FC93" s="7"/>
      <c r="FD93" s="7"/>
      <c r="FE93" s="7"/>
      <c r="FF93" s="7"/>
      <c r="FG93" s="7"/>
      <c r="FH93" s="7"/>
      <c r="FI93" s="7"/>
      <c r="FJ93" s="7"/>
      <c r="FK93" s="7"/>
      <c r="FL93" s="7"/>
      <c r="FM93" s="7"/>
      <c r="FN93" s="7"/>
      <c r="FO93" s="7"/>
      <c r="FP93" s="7"/>
      <c r="FQ93" s="7"/>
      <c r="FR93" s="7"/>
      <c r="FS93" s="7"/>
      <c r="FT93" s="7"/>
      <c r="FU93" s="7"/>
      <c r="FV93" s="7"/>
      <c r="FW93" s="7"/>
      <c r="FX93" s="7"/>
      <c r="FY93" s="7"/>
      <c r="FZ93" s="7"/>
      <c r="GA93" s="7"/>
      <c r="GB93" s="7"/>
      <c r="GC93" s="7"/>
      <c r="GD93" s="7"/>
      <c r="GE93" s="7">
        <v>1</v>
      </c>
      <c r="GF93" s="7"/>
      <c r="GG93" s="7"/>
      <c r="GH93" s="7"/>
      <c r="GI93" s="7"/>
      <c r="GJ93" s="7"/>
      <c r="GK93" s="7"/>
      <c r="GL93" s="7"/>
      <c r="GM93" s="7"/>
      <c r="GN93" s="7"/>
      <c r="GO93" s="7"/>
      <c r="GP93" s="7"/>
      <c r="GQ93" s="7"/>
      <c r="GR93" s="7"/>
      <c r="GS93" s="7"/>
      <c r="GT93" s="7"/>
      <c r="GU93" s="7"/>
      <c r="GV93" s="7"/>
      <c r="GW93" s="7"/>
      <c r="GX93" s="7"/>
      <c r="GY93" s="7"/>
      <c r="GZ93" s="7"/>
      <c r="HA93" s="7"/>
      <c r="HB93" s="7"/>
      <c r="HC93" s="7"/>
      <c r="HD93" s="7"/>
      <c r="HE93" s="7"/>
      <c r="HF93" s="7"/>
      <c r="HG93" s="7"/>
      <c r="HH93" s="7"/>
      <c r="HI93" s="7"/>
      <c r="HJ93" s="7"/>
      <c r="HK93" s="7"/>
      <c r="HL93" s="7"/>
      <c r="HM93" s="7"/>
      <c r="HN93" s="7"/>
      <c r="HO93" s="7"/>
      <c r="HP93" s="7"/>
      <c r="HQ93" s="7"/>
      <c r="HR93" s="7"/>
      <c r="HS93" s="7"/>
      <c r="HT93" s="7"/>
      <c r="HU93" s="7"/>
      <c r="HV93" s="7"/>
      <c r="HW93" s="7"/>
      <c r="HX93" s="7"/>
      <c r="HY93" s="7"/>
      <c r="HZ93" s="7"/>
      <c r="IA93" s="7"/>
      <c r="IB93" s="7"/>
      <c r="IC93" s="7"/>
      <c r="ID93" s="7"/>
      <c r="IE93" s="7"/>
      <c r="IF93" s="7"/>
      <c r="IG93" s="7"/>
      <c r="IH93" s="7"/>
      <c r="II93" s="34"/>
      <c r="IJ93" s="34"/>
      <c r="IK93" s="34"/>
      <c r="IL93" s="34"/>
      <c r="IM93" s="34"/>
      <c r="IN93" s="34"/>
      <c r="IO93" s="34"/>
      <c r="IP93" s="34"/>
      <c r="IQ93" s="34"/>
      <c r="IR93" s="34"/>
      <c r="IS93" s="34"/>
      <c r="IT93" s="34"/>
      <c r="IU93" s="34"/>
      <c r="IV93" s="34"/>
      <c r="IW93" s="34"/>
      <c r="IX93" s="34"/>
    </row>
    <row r="94" spans="1:258" ht="45" customHeight="1">
      <c r="A94" s="5">
        <f t="shared" si="2"/>
        <v>91</v>
      </c>
      <c r="B94" s="5"/>
      <c r="C94" s="24" t="s">
        <v>35</v>
      </c>
      <c r="D94" s="31">
        <f t="shared" si="5"/>
        <v>91</v>
      </c>
      <c r="E94" s="7" t="s">
        <v>297</v>
      </c>
      <c r="F94" s="7" t="s">
        <v>296</v>
      </c>
      <c r="G94" s="6">
        <v>2013</v>
      </c>
      <c r="H94" s="7" t="s">
        <v>738</v>
      </c>
      <c r="I94" s="7"/>
      <c r="J94" s="19" t="s">
        <v>295</v>
      </c>
      <c r="K94" s="7"/>
      <c r="L94" s="7"/>
      <c r="M94" s="7"/>
      <c r="O94" s="7"/>
      <c r="Q94" s="7"/>
      <c r="R94" s="7"/>
      <c r="S94" s="7"/>
      <c r="T94" s="7"/>
      <c r="U94" s="7"/>
      <c r="V94" s="7"/>
      <c r="W94" s="7"/>
      <c r="X94" s="7"/>
      <c r="Y94" s="7"/>
      <c r="Z94" s="7"/>
      <c r="AB94" s="7"/>
      <c r="AC94" s="7"/>
      <c r="AD94" s="7"/>
      <c r="AE94" s="7"/>
      <c r="AF94" s="7"/>
      <c r="AG94" s="7"/>
      <c r="AH94" s="7"/>
      <c r="AI94" s="7"/>
      <c r="AK94" s="7"/>
      <c r="AL94" s="7"/>
      <c r="AM94" s="7"/>
      <c r="AN94" s="7"/>
      <c r="AO94" s="7"/>
      <c r="AP94" s="7"/>
      <c r="AQ94" s="7"/>
      <c r="AS94" s="7"/>
      <c r="AT94" s="7"/>
      <c r="AW94" s="7"/>
      <c r="AY94" s="7"/>
      <c r="AZ94" s="7"/>
      <c r="BA94" s="7"/>
      <c r="BB94" s="7"/>
      <c r="BC94" s="7"/>
      <c r="BD94" s="7"/>
      <c r="BE94" s="7"/>
      <c r="BF94" s="7"/>
      <c r="BG94" s="7"/>
      <c r="BH94" s="7"/>
      <c r="BI94" s="7"/>
      <c r="BJ94" s="7"/>
      <c r="BK94" s="7"/>
      <c r="BL94" s="7">
        <v>1</v>
      </c>
      <c r="BM94" s="7">
        <v>1</v>
      </c>
      <c r="BN94" s="7"/>
      <c r="BO94" s="6" t="s">
        <v>1373</v>
      </c>
      <c r="BP94" s="7">
        <v>1</v>
      </c>
      <c r="BQ94" s="7"/>
      <c r="BR94" s="7"/>
      <c r="BS94" s="7"/>
      <c r="BT94" s="7"/>
      <c r="BU94" s="7"/>
      <c r="BV94" s="7"/>
      <c r="BW94" s="7"/>
      <c r="BX94" s="7"/>
      <c r="BY94" s="7">
        <v>0</v>
      </c>
      <c r="BZ94" s="7">
        <v>1</v>
      </c>
      <c r="CA94" s="7"/>
      <c r="CB94" s="7"/>
      <c r="CC94" s="7"/>
      <c r="CD94" s="7"/>
      <c r="CE94" s="7"/>
      <c r="CF94" s="7"/>
      <c r="CG94" s="7"/>
      <c r="CH94" s="7"/>
      <c r="CI94" s="7"/>
      <c r="CJ94" s="7"/>
      <c r="CK94" s="7"/>
      <c r="CL94" s="7"/>
      <c r="CM94" s="7"/>
      <c r="CN94" s="7"/>
      <c r="CO94" s="7"/>
      <c r="CP94" s="7"/>
      <c r="CQ94" s="7"/>
      <c r="CR94" s="7"/>
      <c r="CS94" s="7"/>
      <c r="CT94" s="7"/>
      <c r="CU94" s="7"/>
      <c r="CV94" s="7"/>
      <c r="CW94" s="7"/>
      <c r="CX94" s="7"/>
      <c r="CY94" s="7"/>
      <c r="CZ94" s="7"/>
      <c r="DA94" s="7"/>
      <c r="DB94" s="7"/>
      <c r="DC94" s="7"/>
      <c r="DD94" s="7">
        <v>1</v>
      </c>
      <c r="DE94" s="7">
        <v>1</v>
      </c>
      <c r="DF94" s="7"/>
      <c r="DG94" s="7"/>
      <c r="DH94" s="7"/>
      <c r="DI94" s="7"/>
      <c r="DJ94" s="7"/>
      <c r="DK94" s="7"/>
      <c r="DL94" s="7"/>
      <c r="DM94" s="7"/>
      <c r="DN94" s="7"/>
      <c r="DO94" s="7"/>
      <c r="DP94" s="7"/>
      <c r="DQ94" s="7"/>
      <c r="DR94" s="7"/>
      <c r="DS94" s="7"/>
      <c r="DT94" s="7"/>
      <c r="DU94" s="7"/>
      <c r="DV94" s="7"/>
      <c r="DW94" s="7"/>
      <c r="DX94" s="7"/>
      <c r="DY94" s="7"/>
      <c r="DZ94" s="7"/>
      <c r="EA94" s="7"/>
      <c r="EB94" s="7">
        <v>1</v>
      </c>
      <c r="EC94" s="7"/>
      <c r="ED94" s="7"/>
      <c r="EE94" s="7">
        <v>1</v>
      </c>
      <c r="EF94" s="7"/>
      <c r="EG94" s="7"/>
      <c r="EH94" s="7"/>
      <c r="EI94" s="7"/>
      <c r="EJ94" s="7"/>
      <c r="EK94" s="7"/>
      <c r="EL94" s="7"/>
      <c r="EM94" s="7"/>
      <c r="EN94" s="7"/>
      <c r="EO94" s="7"/>
      <c r="EP94" s="7"/>
      <c r="EQ94" s="7"/>
      <c r="ER94" s="7"/>
      <c r="ES94" s="7"/>
      <c r="ET94" s="7"/>
      <c r="EU94" s="7"/>
      <c r="EV94" s="7"/>
      <c r="EW94" s="7"/>
      <c r="EX94" s="7"/>
      <c r="EY94" s="7"/>
      <c r="EZ94" s="7"/>
      <c r="FA94" s="7"/>
      <c r="FB94" s="7"/>
      <c r="FC94" s="7"/>
      <c r="FD94" s="7"/>
      <c r="FE94" s="7"/>
      <c r="FF94" s="7"/>
      <c r="FG94" s="7"/>
      <c r="FH94" s="7"/>
      <c r="FI94" s="7"/>
      <c r="FJ94" s="7"/>
      <c r="FK94" s="7"/>
      <c r="FL94" s="7"/>
      <c r="FM94" s="7"/>
      <c r="FN94" s="7"/>
      <c r="FO94" s="7"/>
      <c r="FP94" s="7"/>
      <c r="FQ94" s="7"/>
      <c r="FR94" s="7">
        <v>1</v>
      </c>
      <c r="FS94" s="7"/>
      <c r="FT94" s="7"/>
      <c r="FU94" s="7"/>
      <c r="FV94" s="7"/>
      <c r="FW94" s="7"/>
      <c r="FX94" s="7"/>
      <c r="FY94" s="7"/>
      <c r="FZ94" s="7"/>
      <c r="GA94" s="7"/>
      <c r="GB94" s="7"/>
      <c r="GC94" s="7"/>
      <c r="GD94" s="7"/>
      <c r="GE94" s="7"/>
      <c r="GF94" s="7"/>
      <c r="GG94" s="7"/>
      <c r="GH94" s="7"/>
      <c r="GI94" s="7"/>
      <c r="GJ94" s="7"/>
      <c r="GK94" s="7"/>
      <c r="GL94" s="7"/>
      <c r="GM94" s="7"/>
      <c r="GN94" s="7"/>
      <c r="GO94" s="7"/>
      <c r="GP94" s="7"/>
      <c r="GQ94" s="7"/>
      <c r="GR94" s="7"/>
      <c r="GS94" s="7"/>
      <c r="GT94" s="7"/>
      <c r="GU94" s="7"/>
      <c r="GV94" s="7"/>
      <c r="GW94" s="7"/>
      <c r="GX94" s="7"/>
      <c r="GY94" s="7"/>
      <c r="GZ94" s="7"/>
      <c r="HA94" s="7"/>
      <c r="HB94" s="7"/>
      <c r="HC94" s="7"/>
      <c r="HD94" s="7"/>
      <c r="HE94" s="7"/>
      <c r="HF94" s="7"/>
      <c r="HG94" s="7"/>
      <c r="HH94" s="7"/>
      <c r="HI94" s="7"/>
      <c r="HJ94" s="7"/>
      <c r="HK94" s="7"/>
      <c r="HL94" s="7"/>
      <c r="HM94" s="7"/>
      <c r="HN94" s="7"/>
      <c r="HO94" s="7"/>
      <c r="HP94" s="7"/>
      <c r="HQ94" s="7"/>
      <c r="HR94" s="7"/>
      <c r="HS94" s="7"/>
      <c r="HT94" s="7"/>
      <c r="HU94" s="7"/>
      <c r="HV94" s="7"/>
      <c r="HW94" s="7"/>
      <c r="HX94" s="7"/>
      <c r="HY94" s="7"/>
      <c r="HZ94" s="7"/>
      <c r="IA94" s="7"/>
      <c r="IB94" s="7"/>
      <c r="IC94" s="7"/>
      <c r="ID94" s="7"/>
      <c r="IE94" s="7"/>
      <c r="IF94" s="7"/>
      <c r="IG94" s="7"/>
      <c r="IH94" s="7"/>
      <c r="II94" s="34"/>
      <c r="IJ94" s="34"/>
      <c r="IK94" s="34"/>
      <c r="IL94" s="34"/>
      <c r="IM94" s="34"/>
      <c r="IN94" s="34"/>
      <c r="IO94" s="34"/>
      <c r="IP94" s="34"/>
      <c r="IQ94" s="34"/>
      <c r="IR94" s="34"/>
      <c r="IS94" s="34"/>
      <c r="IT94" s="34"/>
      <c r="IU94" s="34"/>
      <c r="IV94" s="34"/>
      <c r="IW94" s="34"/>
      <c r="IX94" s="34"/>
    </row>
    <row r="95" spans="1:258" ht="45" customHeight="1">
      <c r="A95" s="5">
        <f t="shared" si="2"/>
        <v>92</v>
      </c>
      <c r="B95" s="5"/>
      <c r="C95" s="24" t="s">
        <v>35</v>
      </c>
      <c r="D95" s="31">
        <f t="shared" si="5"/>
        <v>92</v>
      </c>
      <c r="E95" s="7" t="s">
        <v>67</v>
      </c>
      <c r="F95" s="7" t="s">
        <v>299</v>
      </c>
      <c r="G95" s="6">
        <v>2011</v>
      </c>
      <c r="H95" s="7" t="s">
        <v>738</v>
      </c>
      <c r="I95" s="7"/>
      <c r="J95" s="19" t="s">
        <v>298</v>
      </c>
      <c r="K95" s="7"/>
      <c r="L95" s="7">
        <v>1</v>
      </c>
      <c r="M95" s="7"/>
      <c r="O95" s="7"/>
      <c r="Q95" s="7"/>
      <c r="R95" s="7"/>
      <c r="S95" s="7"/>
      <c r="T95" s="7"/>
      <c r="U95" s="7"/>
      <c r="V95" s="7"/>
      <c r="W95" s="7"/>
      <c r="X95" s="7"/>
      <c r="Y95" s="7"/>
      <c r="Z95" s="7"/>
      <c r="AB95" s="7"/>
      <c r="AC95" s="7"/>
      <c r="AD95" s="7"/>
      <c r="AE95" s="7"/>
      <c r="AF95" s="7"/>
      <c r="AG95" s="7"/>
      <c r="AH95" s="7">
        <v>1</v>
      </c>
      <c r="AI95" s="7"/>
      <c r="AK95" s="7"/>
      <c r="AL95" s="7"/>
      <c r="AM95" s="7"/>
      <c r="AN95" s="7"/>
      <c r="AO95" s="7"/>
      <c r="AP95" s="7"/>
      <c r="AQ95" s="7"/>
      <c r="AS95" s="7"/>
      <c r="AT95" s="7"/>
      <c r="AW95" s="7"/>
      <c r="AY95" s="7"/>
      <c r="AZ95" s="7"/>
      <c r="BA95" s="7"/>
      <c r="BB95" s="7"/>
      <c r="BC95" s="7"/>
      <c r="BD95" s="7"/>
      <c r="BE95" s="7"/>
      <c r="BF95" s="7"/>
      <c r="BG95" s="7"/>
      <c r="BH95" s="7"/>
      <c r="BI95" s="7"/>
      <c r="BJ95" s="7"/>
      <c r="BK95" s="7"/>
      <c r="BL95" s="7"/>
      <c r="BM95" s="7"/>
      <c r="BN95" s="7"/>
      <c r="BO95" s="6" t="s">
        <v>1374</v>
      </c>
      <c r="BP95" s="7"/>
      <c r="BQ95" s="7"/>
      <c r="BR95" s="7">
        <v>1</v>
      </c>
      <c r="BS95" s="7">
        <v>1</v>
      </c>
      <c r="BT95" s="7"/>
      <c r="BU95" s="7"/>
      <c r="BV95" s="7"/>
      <c r="BW95" s="7">
        <v>1</v>
      </c>
      <c r="BX95" s="7"/>
      <c r="BY95" s="7">
        <v>0</v>
      </c>
      <c r="BZ95" s="7">
        <v>1</v>
      </c>
      <c r="CA95" s="7"/>
      <c r="CB95" s="7"/>
      <c r="CC95" s="7"/>
      <c r="CD95" s="7"/>
      <c r="CE95" s="7">
        <v>1</v>
      </c>
      <c r="CF95" s="7"/>
      <c r="CG95" s="7"/>
      <c r="CH95" s="7"/>
      <c r="CI95" s="7"/>
      <c r="CJ95" s="7"/>
      <c r="CK95" s="7"/>
      <c r="CL95" s="7"/>
      <c r="CM95" s="7"/>
      <c r="CN95" s="7"/>
      <c r="CO95" s="7"/>
      <c r="CP95" s="7"/>
      <c r="CQ95" s="7"/>
      <c r="CR95" s="7"/>
      <c r="CS95" s="7"/>
      <c r="CT95" s="7"/>
      <c r="CU95" s="7"/>
      <c r="CV95" s="7"/>
      <c r="CW95" s="7"/>
      <c r="CX95" s="7"/>
      <c r="CY95" s="7"/>
      <c r="CZ95" s="7"/>
      <c r="DA95" s="7">
        <v>1</v>
      </c>
      <c r="DB95" s="7">
        <v>1</v>
      </c>
      <c r="DC95" s="7"/>
      <c r="DD95" s="7"/>
      <c r="DE95" s="7"/>
      <c r="DF95" s="7"/>
      <c r="DG95" s="7"/>
      <c r="DH95" s="7"/>
      <c r="DI95" s="7"/>
      <c r="DJ95" s="7"/>
      <c r="DK95" s="7"/>
      <c r="DL95" s="7"/>
      <c r="DM95" s="7"/>
      <c r="DN95" s="7"/>
      <c r="DO95" s="7"/>
      <c r="DP95" s="7"/>
      <c r="DQ95" s="7"/>
      <c r="DR95" s="7"/>
      <c r="DS95" s="7"/>
      <c r="DT95" s="7"/>
      <c r="DU95" s="7"/>
      <c r="DV95" s="7"/>
      <c r="DW95" s="7"/>
      <c r="DX95" s="7"/>
      <c r="DY95" s="7"/>
      <c r="DZ95" s="7"/>
      <c r="EA95" s="7"/>
      <c r="EB95" s="7">
        <v>1</v>
      </c>
      <c r="EC95" s="7"/>
      <c r="ED95" s="7"/>
      <c r="EE95" s="7"/>
      <c r="EF95" s="7"/>
      <c r="EG95" s="7"/>
      <c r="EH95" s="7"/>
      <c r="EI95" s="7"/>
      <c r="EJ95" s="7"/>
      <c r="EK95" s="7"/>
      <c r="EL95" s="7">
        <v>1</v>
      </c>
      <c r="EM95" s="7">
        <v>1</v>
      </c>
      <c r="EN95" s="7"/>
      <c r="EO95" s="7">
        <v>1</v>
      </c>
      <c r="EP95" s="7"/>
      <c r="EQ95" s="7"/>
      <c r="ER95" s="7"/>
      <c r="ES95" s="7"/>
      <c r="ET95" s="7"/>
      <c r="EU95" s="7"/>
      <c r="EV95" s="7"/>
      <c r="EW95" s="7"/>
      <c r="EX95" s="7"/>
      <c r="EY95" s="7"/>
      <c r="EZ95" s="7"/>
      <c r="FA95" s="7"/>
      <c r="FB95" s="7"/>
      <c r="FC95" s="7"/>
      <c r="FD95" s="7"/>
      <c r="FE95" s="7"/>
      <c r="FF95" s="7"/>
      <c r="FG95" s="7"/>
      <c r="FH95" s="7"/>
      <c r="FI95" s="7"/>
      <c r="FJ95" s="7"/>
      <c r="FK95" s="7"/>
      <c r="FL95" s="7"/>
      <c r="FM95" s="7"/>
      <c r="FN95" s="7"/>
      <c r="FO95" s="7"/>
      <c r="FP95" s="7"/>
      <c r="FQ95" s="7"/>
      <c r="FR95" s="7"/>
      <c r="FS95" s="7"/>
      <c r="FT95" s="7"/>
      <c r="FU95" s="7"/>
      <c r="FV95" s="7"/>
      <c r="FW95" s="7"/>
      <c r="FX95" s="7"/>
      <c r="FY95" s="7"/>
      <c r="FZ95" s="7"/>
      <c r="GA95" s="7"/>
      <c r="GB95" s="7"/>
      <c r="GC95" s="7"/>
      <c r="GD95" s="7"/>
      <c r="GE95" s="7">
        <v>1</v>
      </c>
      <c r="GF95" s="7"/>
      <c r="GG95" s="7"/>
      <c r="GH95" s="7"/>
      <c r="GI95" s="7"/>
      <c r="GJ95" s="7"/>
      <c r="GK95" s="7"/>
      <c r="GL95" s="7"/>
      <c r="GM95" s="7"/>
      <c r="GN95" s="7"/>
      <c r="GO95" s="7"/>
      <c r="GP95" s="7"/>
      <c r="GQ95" s="7"/>
      <c r="GR95" s="7"/>
      <c r="GS95" s="7"/>
      <c r="GT95" s="7"/>
      <c r="GU95" s="7"/>
      <c r="GV95" s="7"/>
      <c r="GW95" s="7"/>
      <c r="GX95" s="7"/>
      <c r="GY95" s="7"/>
      <c r="GZ95" s="7"/>
      <c r="HA95" s="7"/>
      <c r="HB95" s="7"/>
      <c r="HC95" s="7"/>
      <c r="HD95" s="7"/>
      <c r="HE95" s="7"/>
      <c r="HF95" s="7"/>
      <c r="HG95" s="7"/>
      <c r="HH95" s="7"/>
      <c r="HI95" s="7"/>
      <c r="HJ95" s="7"/>
      <c r="HK95" s="7"/>
      <c r="HL95" s="7"/>
      <c r="HM95" s="7"/>
      <c r="HN95" s="7"/>
      <c r="HO95" s="7"/>
      <c r="HP95" s="7"/>
      <c r="HQ95" s="7"/>
      <c r="HR95" s="7"/>
      <c r="HS95" s="7"/>
      <c r="HT95" s="7"/>
      <c r="HU95" s="7"/>
      <c r="HV95" s="7"/>
      <c r="HW95" s="7"/>
      <c r="HX95" s="7"/>
      <c r="HY95" s="7"/>
      <c r="HZ95" s="7"/>
      <c r="IA95" s="7"/>
      <c r="IB95" s="7"/>
      <c r="IC95" s="7"/>
      <c r="ID95" s="7"/>
      <c r="IE95" s="7"/>
      <c r="IF95" s="7"/>
      <c r="IG95" s="7"/>
      <c r="IH95" s="7"/>
      <c r="II95" s="34"/>
      <c r="IJ95" s="34"/>
      <c r="IK95" s="34"/>
      <c r="IL95" s="34"/>
      <c r="IM95" s="34"/>
      <c r="IN95" s="34"/>
      <c r="IO95" s="34"/>
      <c r="IP95" s="34"/>
      <c r="IQ95" s="34"/>
      <c r="IR95" s="34"/>
      <c r="IS95" s="34"/>
      <c r="IT95" s="34"/>
      <c r="IU95" s="34"/>
      <c r="IV95" s="34"/>
      <c r="IW95" s="34"/>
      <c r="IX95" s="34"/>
    </row>
    <row r="96" spans="1:258" ht="45" customHeight="1">
      <c r="A96" s="5">
        <f t="shared" si="2"/>
        <v>93</v>
      </c>
      <c r="B96" s="5"/>
      <c r="C96" s="25" t="s">
        <v>300</v>
      </c>
      <c r="D96" s="31">
        <v>93</v>
      </c>
      <c r="E96" s="7" t="s">
        <v>44</v>
      </c>
      <c r="F96" s="7" t="s">
        <v>301</v>
      </c>
      <c r="G96" s="6">
        <v>2013</v>
      </c>
      <c r="H96" s="7" t="s">
        <v>738</v>
      </c>
      <c r="I96" s="7"/>
      <c r="J96" s="19" t="s">
        <v>96</v>
      </c>
      <c r="K96" s="7"/>
      <c r="L96" s="7">
        <v>1</v>
      </c>
      <c r="M96" s="7"/>
      <c r="O96" s="7"/>
      <c r="Q96" s="7"/>
      <c r="R96" s="7"/>
      <c r="S96" s="7"/>
      <c r="T96" s="7"/>
      <c r="U96" s="7"/>
      <c r="V96" s="7"/>
      <c r="W96" s="7"/>
      <c r="X96" s="7"/>
      <c r="Y96" s="7"/>
      <c r="Z96" s="7"/>
      <c r="AB96" s="7">
        <v>1</v>
      </c>
      <c r="AC96" s="7"/>
      <c r="AD96" s="148">
        <v>1</v>
      </c>
      <c r="AE96" s="7"/>
      <c r="AF96" s="7"/>
      <c r="AG96" s="7"/>
      <c r="AH96" s="7"/>
      <c r="AI96" s="7"/>
      <c r="AK96" s="7"/>
      <c r="AL96" s="7"/>
      <c r="AM96" s="7"/>
      <c r="AN96" s="7"/>
      <c r="AO96" s="7"/>
      <c r="AP96" s="7"/>
      <c r="AQ96" s="7"/>
      <c r="AS96" s="7"/>
      <c r="AT96" s="7"/>
      <c r="AW96" s="7"/>
      <c r="AY96" s="7"/>
      <c r="AZ96" s="7"/>
      <c r="BA96" s="7"/>
      <c r="BB96" s="7"/>
      <c r="BC96" s="7"/>
      <c r="BD96" s="7"/>
      <c r="BE96" s="7"/>
      <c r="BF96" s="7"/>
      <c r="BG96" s="7"/>
      <c r="BH96" s="7"/>
      <c r="BI96" s="7"/>
      <c r="BJ96" s="7"/>
      <c r="BK96" s="7"/>
      <c r="BL96" s="7"/>
      <c r="BM96" s="7"/>
      <c r="BN96" s="7"/>
      <c r="BO96" s="6" t="s">
        <v>1375</v>
      </c>
      <c r="BP96" s="7"/>
      <c r="BQ96" s="7"/>
      <c r="BR96" s="7">
        <v>1</v>
      </c>
      <c r="BS96" s="7">
        <v>1</v>
      </c>
      <c r="BT96" s="7"/>
      <c r="BU96" s="7"/>
      <c r="BV96" s="7"/>
      <c r="BW96" s="7">
        <v>1</v>
      </c>
      <c r="BX96" s="7"/>
      <c r="BY96" s="7">
        <v>0</v>
      </c>
      <c r="BZ96" s="7">
        <v>1</v>
      </c>
      <c r="CA96" s="7"/>
      <c r="CB96" s="7"/>
      <c r="CC96" s="7"/>
      <c r="CD96" s="7"/>
      <c r="CE96" s="7"/>
      <c r="CF96" s="7"/>
      <c r="CG96" s="7"/>
      <c r="CH96" s="7"/>
      <c r="CI96" s="7"/>
      <c r="CJ96" s="7"/>
      <c r="CK96" s="7"/>
      <c r="CL96" s="7"/>
      <c r="CM96" s="7"/>
      <c r="CN96" s="7"/>
      <c r="CO96" s="7"/>
      <c r="CP96" s="7"/>
      <c r="CQ96" s="7"/>
      <c r="CR96" s="7"/>
      <c r="CS96" s="7"/>
      <c r="CT96" s="7"/>
      <c r="CU96" s="7"/>
      <c r="CV96" s="7"/>
      <c r="CW96" s="7"/>
      <c r="CX96" s="7"/>
      <c r="CY96" s="7"/>
      <c r="CZ96" s="7"/>
      <c r="DA96" s="7">
        <v>1</v>
      </c>
      <c r="DB96" s="7"/>
      <c r="DC96" s="7">
        <v>1</v>
      </c>
      <c r="DD96" s="7"/>
      <c r="DE96" s="7"/>
      <c r="DF96" s="7"/>
      <c r="DG96" s="7"/>
      <c r="DH96" s="7"/>
      <c r="DI96" s="7"/>
      <c r="DJ96" s="7"/>
      <c r="DK96" s="7"/>
      <c r="DL96" s="7"/>
      <c r="DM96" s="7"/>
      <c r="DN96" s="7"/>
      <c r="DO96" s="7"/>
      <c r="DP96" s="7"/>
      <c r="DQ96" s="7"/>
      <c r="DR96" s="7"/>
      <c r="DS96" s="7"/>
      <c r="DT96" s="7"/>
      <c r="DU96" s="7"/>
      <c r="DV96" s="7"/>
      <c r="DW96" s="7"/>
      <c r="DX96" s="7"/>
      <c r="DY96" s="7"/>
      <c r="DZ96" s="7"/>
      <c r="EA96" s="7"/>
      <c r="EB96" s="7">
        <v>1</v>
      </c>
      <c r="EC96" s="7"/>
      <c r="ED96" s="7"/>
      <c r="EE96" s="7">
        <v>1</v>
      </c>
      <c r="EF96" s="7"/>
      <c r="EG96" s="7"/>
      <c r="EH96" s="7"/>
      <c r="EI96" s="7"/>
      <c r="EJ96" s="7"/>
      <c r="EK96" s="7"/>
      <c r="EL96" s="7"/>
      <c r="EM96" s="7"/>
      <c r="EN96" s="7"/>
      <c r="EO96" s="7"/>
      <c r="EP96" s="7"/>
      <c r="EQ96" s="7"/>
      <c r="ER96" s="7"/>
      <c r="ES96" s="7"/>
      <c r="ET96" s="7"/>
      <c r="EU96" s="7"/>
      <c r="EV96" s="7"/>
      <c r="EW96" s="7"/>
      <c r="EX96" s="7"/>
      <c r="EY96" s="7"/>
      <c r="EZ96" s="7"/>
      <c r="FA96" s="7"/>
      <c r="FB96" s="7"/>
      <c r="FC96" s="7"/>
      <c r="FD96" s="7"/>
      <c r="FE96" s="7"/>
      <c r="FF96" s="7"/>
      <c r="FG96" s="7"/>
      <c r="FH96" s="7"/>
      <c r="FI96" s="7"/>
      <c r="FJ96" s="7"/>
      <c r="FK96" s="7"/>
      <c r="FL96" s="7"/>
      <c r="FM96" s="7"/>
      <c r="FN96" s="7"/>
      <c r="FO96" s="7"/>
      <c r="FP96" s="7"/>
      <c r="FQ96" s="7"/>
      <c r="FR96" s="7"/>
      <c r="FS96" s="7"/>
      <c r="FT96" s="7"/>
      <c r="FU96" s="7"/>
      <c r="FV96" s="7"/>
      <c r="FW96" s="7">
        <v>1</v>
      </c>
      <c r="FX96" s="7"/>
      <c r="FY96" s="7"/>
      <c r="FZ96" s="7"/>
      <c r="GA96" s="7"/>
      <c r="GB96" s="7"/>
      <c r="GC96" s="7"/>
      <c r="GD96" s="7"/>
      <c r="GE96" s="7"/>
      <c r="GF96" s="7"/>
      <c r="GG96" s="7"/>
      <c r="GH96" s="7"/>
      <c r="GI96" s="7"/>
      <c r="GJ96" s="7"/>
      <c r="GK96" s="7"/>
      <c r="GL96" s="7"/>
      <c r="GM96" s="7"/>
      <c r="GN96" s="7"/>
      <c r="GO96" s="7"/>
      <c r="GP96" s="7"/>
      <c r="GQ96" s="7"/>
      <c r="GR96" s="7"/>
      <c r="GS96" s="7"/>
      <c r="GT96" s="7"/>
      <c r="GU96" s="7"/>
      <c r="GV96" s="7"/>
      <c r="GW96" s="7"/>
      <c r="GX96" s="7"/>
      <c r="GY96" s="7"/>
      <c r="GZ96" s="7"/>
      <c r="HA96" s="7"/>
      <c r="HB96" s="7"/>
      <c r="HC96" s="7"/>
      <c r="HD96" s="7"/>
      <c r="HE96" s="7"/>
      <c r="HF96" s="7"/>
      <c r="HG96" s="7"/>
      <c r="HH96" s="7"/>
      <c r="HI96" s="7"/>
      <c r="HJ96" s="7"/>
      <c r="HK96" s="7"/>
      <c r="HL96" s="7"/>
      <c r="HM96" s="7"/>
      <c r="HN96" s="7"/>
      <c r="HO96" s="7"/>
      <c r="HP96" s="7"/>
      <c r="HQ96" s="7"/>
      <c r="HR96" s="7"/>
      <c r="HS96" s="7"/>
      <c r="HT96" s="7"/>
      <c r="HU96" s="7"/>
      <c r="HV96" s="7"/>
      <c r="HW96" s="7"/>
      <c r="HX96" s="7"/>
      <c r="HY96" s="7"/>
      <c r="HZ96" s="7"/>
      <c r="IA96" s="7"/>
      <c r="IB96" s="7"/>
      <c r="IC96" s="7"/>
      <c r="ID96" s="7"/>
      <c r="IE96" s="7"/>
      <c r="IF96" s="7"/>
      <c r="IG96" s="7"/>
      <c r="IH96" s="7"/>
      <c r="II96" s="34"/>
      <c r="IJ96" s="34"/>
      <c r="IK96" s="34"/>
      <c r="IL96" s="34"/>
      <c r="IM96" s="34"/>
      <c r="IN96" s="34"/>
      <c r="IO96" s="34"/>
      <c r="IP96" s="34"/>
      <c r="IQ96" s="34"/>
      <c r="IR96" s="34"/>
      <c r="IS96" s="34"/>
      <c r="IT96" s="34"/>
      <c r="IU96" s="34"/>
      <c r="IV96" s="34"/>
      <c r="IW96" s="34"/>
      <c r="IX96" s="34"/>
    </row>
    <row r="97" spans="1:258" ht="45" customHeight="1">
      <c r="A97" s="5">
        <f t="shared" si="2"/>
        <v>94</v>
      </c>
      <c r="B97" s="5"/>
      <c r="C97" s="24" t="s">
        <v>302</v>
      </c>
      <c r="D97" s="31">
        <f t="shared" ref="D97:D99" si="6">D96+1</f>
        <v>94</v>
      </c>
      <c r="E97" s="7" t="s">
        <v>304</v>
      </c>
      <c r="F97" s="7" t="s">
        <v>146</v>
      </c>
      <c r="G97" s="6">
        <v>2010</v>
      </c>
      <c r="H97" s="7" t="s">
        <v>738</v>
      </c>
      <c r="I97" s="7"/>
      <c r="J97" s="7" t="s">
        <v>303</v>
      </c>
      <c r="K97" s="7"/>
      <c r="L97" s="7"/>
      <c r="M97" s="7"/>
      <c r="O97" s="7"/>
      <c r="Q97" s="7"/>
      <c r="R97" s="7"/>
      <c r="S97" s="7"/>
      <c r="T97" s="7"/>
      <c r="U97" s="7"/>
      <c r="V97" s="7"/>
      <c r="W97" s="7"/>
      <c r="X97" s="7"/>
      <c r="Y97" s="7"/>
      <c r="Z97" s="7"/>
      <c r="AB97" s="7"/>
      <c r="AC97" s="7"/>
      <c r="AD97" s="7"/>
      <c r="AE97" s="7"/>
      <c r="AF97" s="7"/>
      <c r="AG97" s="7"/>
      <c r="AH97" s="7"/>
      <c r="AI97" s="7"/>
      <c r="AK97" s="7"/>
      <c r="AL97" s="7"/>
      <c r="AM97" s="7"/>
      <c r="AN97" s="7"/>
      <c r="AO97" s="7"/>
      <c r="AP97" s="7"/>
      <c r="AQ97" s="7"/>
      <c r="AS97" s="7"/>
      <c r="AT97" s="7"/>
      <c r="AW97" s="7"/>
      <c r="AY97" s="7"/>
      <c r="AZ97" s="7"/>
      <c r="BA97" s="7"/>
      <c r="BB97" s="7"/>
      <c r="BC97" s="7"/>
      <c r="BD97" s="7"/>
      <c r="BE97" s="7"/>
      <c r="BF97" s="7"/>
      <c r="BG97" s="7">
        <v>1</v>
      </c>
      <c r="BH97" s="7"/>
      <c r="BI97" s="7"/>
      <c r="BJ97" s="7"/>
      <c r="BK97" s="7"/>
      <c r="BL97" s="7"/>
      <c r="BM97" s="7"/>
      <c r="BN97" s="7"/>
      <c r="BO97" s="6" t="s">
        <v>1376</v>
      </c>
      <c r="BP97" s="7">
        <v>1</v>
      </c>
      <c r="BQ97" s="7"/>
      <c r="BR97" s="7"/>
      <c r="BS97" s="7"/>
      <c r="BT97" s="7"/>
      <c r="BU97" s="7"/>
      <c r="BV97" s="7"/>
      <c r="BW97" s="7"/>
      <c r="BX97" s="7"/>
      <c r="BY97" s="154">
        <v>0</v>
      </c>
      <c r="BZ97" s="7">
        <v>1</v>
      </c>
      <c r="CA97" s="7"/>
      <c r="CB97" s="7"/>
      <c r="CC97" s="7"/>
      <c r="CD97" s="7"/>
      <c r="CE97" s="7"/>
      <c r="CF97" s="7"/>
      <c r="CG97" s="7"/>
      <c r="CH97" s="7"/>
      <c r="CI97" s="7"/>
      <c r="CJ97" s="7"/>
      <c r="CK97" s="7"/>
      <c r="CL97" s="7"/>
      <c r="CM97" s="7"/>
      <c r="CN97" s="7"/>
      <c r="CO97" s="7"/>
      <c r="CP97" s="7"/>
      <c r="CQ97" s="7"/>
      <c r="CR97" s="7"/>
      <c r="CS97" s="7"/>
      <c r="CT97" s="7"/>
      <c r="CU97" s="7"/>
      <c r="CV97" s="7"/>
      <c r="CW97" s="7"/>
      <c r="CX97" s="7"/>
      <c r="CY97" s="7"/>
      <c r="CZ97" s="7"/>
      <c r="DA97" s="7"/>
      <c r="DB97" s="7"/>
      <c r="DC97" s="7"/>
      <c r="DD97" s="7"/>
      <c r="DE97" s="7">
        <v>1</v>
      </c>
      <c r="DF97" s="7"/>
      <c r="DG97" s="7"/>
      <c r="DH97" s="7"/>
      <c r="DI97" s="7"/>
      <c r="DJ97" s="7"/>
      <c r="DK97" s="7"/>
      <c r="DL97" s="7"/>
      <c r="DM97" s="7"/>
      <c r="DN97" s="7"/>
      <c r="DO97" s="7"/>
      <c r="DP97" s="7"/>
      <c r="DQ97" s="7"/>
      <c r="DR97" s="7"/>
      <c r="DS97" s="7"/>
      <c r="DT97" s="7"/>
      <c r="DU97" s="7"/>
      <c r="DV97" s="7"/>
      <c r="DW97" s="7"/>
      <c r="DX97" s="7"/>
      <c r="DY97" s="7"/>
      <c r="DZ97" s="7"/>
      <c r="EA97" s="7"/>
      <c r="EB97" s="7">
        <v>1</v>
      </c>
      <c r="EC97" s="7"/>
      <c r="ED97" s="7"/>
      <c r="EE97" s="7"/>
      <c r="EF97" s="7"/>
      <c r="EG97" s="7"/>
      <c r="EH97" s="7"/>
      <c r="EI97" s="7"/>
      <c r="EJ97" s="7"/>
      <c r="EK97" s="7"/>
      <c r="EL97" s="7"/>
      <c r="EM97" s="7"/>
      <c r="EN97" s="7"/>
      <c r="EO97" s="7"/>
      <c r="EP97" s="7"/>
      <c r="EQ97" s="7"/>
      <c r="ER97" s="7"/>
      <c r="ES97" s="7">
        <v>1</v>
      </c>
      <c r="ET97" s="7">
        <v>1</v>
      </c>
      <c r="EU97" s="7"/>
      <c r="EV97" s="7"/>
      <c r="EW97" s="7"/>
      <c r="EX97" s="7"/>
      <c r="EY97" s="7"/>
      <c r="EZ97" s="7"/>
      <c r="FA97" s="7">
        <v>1</v>
      </c>
      <c r="FB97" s="7"/>
      <c r="FC97" s="7"/>
      <c r="FD97" s="7">
        <v>1</v>
      </c>
      <c r="FE97" s="7">
        <v>1</v>
      </c>
      <c r="FF97" s="7"/>
      <c r="FG97" s="7"/>
      <c r="FH97" s="7">
        <v>1</v>
      </c>
      <c r="FI97" s="7"/>
      <c r="FJ97" s="7"/>
      <c r="FK97" s="7"/>
      <c r="FL97" s="7"/>
      <c r="FM97" s="7"/>
      <c r="FN97" s="7"/>
      <c r="FO97" s="7"/>
      <c r="FP97" s="7"/>
      <c r="FQ97" s="7"/>
      <c r="FR97" s="7">
        <v>1</v>
      </c>
      <c r="FS97" s="7"/>
      <c r="FT97" s="7"/>
      <c r="FU97" s="7">
        <v>1</v>
      </c>
      <c r="FV97" s="7"/>
      <c r="FW97" s="7">
        <v>1</v>
      </c>
      <c r="FX97" s="7"/>
      <c r="FY97" s="7"/>
      <c r="FZ97" s="7"/>
      <c r="GA97" s="7"/>
      <c r="GB97" s="7"/>
      <c r="GC97" s="7"/>
      <c r="GD97" s="7"/>
      <c r="GE97" s="7"/>
      <c r="GF97" s="7"/>
      <c r="GG97" s="7"/>
      <c r="GH97" s="7"/>
      <c r="GI97" s="7"/>
      <c r="GJ97" s="7"/>
      <c r="GK97" s="7"/>
      <c r="GL97" s="7">
        <v>1</v>
      </c>
      <c r="GM97" s="7"/>
      <c r="GN97" s="7"/>
      <c r="GO97" s="7"/>
      <c r="GP97" s="7"/>
      <c r="GQ97" s="7"/>
      <c r="GR97" s="7"/>
      <c r="GS97" s="7"/>
      <c r="GT97" s="7"/>
      <c r="GU97" s="7"/>
      <c r="GV97" s="7"/>
      <c r="GW97" s="7"/>
      <c r="GX97" s="7"/>
      <c r="GY97" s="7"/>
      <c r="GZ97" s="7"/>
      <c r="HA97" s="7"/>
      <c r="HB97" s="7"/>
      <c r="HC97" s="7"/>
      <c r="HD97" s="7"/>
      <c r="HE97" s="7"/>
      <c r="HF97" s="7"/>
      <c r="HG97" s="7"/>
      <c r="HH97" s="7"/>
      <c r="HI97" s="7"/>
      <c r="HJ97" s="7"/>
      <c r="HK97" s="7"/>
      <c r="HL97" s="7"/>
      <c r="HM97" s="7"/>
      <c r="HN97" s="7"/>
      <c r="HO97" s="7"/>
      <c r="HP97" s="7"/>
      <c r="HQ97" s="7"/>
      <c r="HR97" s="7"/>
      <c r="HS97" s="7"/>
      <c r="HT97" s="7"/>
      <c r="HU97" s="7"/>
      <c r="HV97" s="7"/>
      <c r="HW97" s="7"/>
      <c r="HX97" s="7"/>
      <c r="HY97" s="7"/>
      <c r="HZ97" s="7"/>
      <c r="IA97" s="7"/>
      <c r="IB97" s="7"/>
      <c r="IC97" s="7"/>
      <c r="ID97" s="7"/>
      <c r="IE97" s="7"/>
      <c r="IF97" s="7"/>
      <c r="IG97" s="7"/>
      <c r="IH97" s="7"/>
      <c r="II97" s="34"/>
      <c r="IJ97" s="34"/>
      <c r="IK97" s="34"/>
      <c r="IL97" s="34"/>
      <c r="IM97" s="34"/>
      <c r="IN97" s="34"/>
      <c r="IO97" s="34"/>
      <c r="IP97" s="34"/>
      <c r="IQ97" s="34"/>
      <c r="IR97" s="34"/>
      <c r="IS97" s="34"/>
      <c r="IT97" s="34"/>
      <c r="IU97" s="34"/>
      <c r="IV97" s="34"/>
      <c r="IW97" s="34"/>
      <c r="IX97" s="34"/>
    </row>
    <row r="98" spans="1:258" ht="45" customHeight="1">
      <c r="A98" s="5">
        <f t="shared" si="2"/>
        <v>95</v>
      </c>
      <c r="B98" s="5"/>
      <c r="C98" s="24" t="s">
        <v>35</v>
      </c>
      <c r="D98" s="31">
        <f t="shared" si="6"/>
        <v>95</v>
      </c>
      <c r="E98" s="7" t="s">
        <v>281</v>
      </c>
      <c r="F98" s="7" t="s">
        <v>270</v>
      </c>
      <c r="G98" s="6">
        <v>2020</v>
      </c>
      <c r="H98" s="7" t="s">
        <v>738</v>
      </c>
      <c r="I98" s="7"/>
      <c r="J98" s="7" t="s">
        <v>305</v>
      </c>
      <c r="K98" s="7"/>
      <c r="L98" s="7">
        <v>1</v>
      </c>
      <c r="M98" s="7"/>
      <c r="O98" s="7"/>
      <c r="Q98" s="7"/>
      <c r="R98" s="7"/>
      <c r="S98" s="7"/>
      <c r="T98" s="7"/>
      <c r="U98" s="7"/>
      <c r="V98" s="7"/>
      <c r="W98" s="7"/>
      <c r="X98" s="7"/>
      <c r="Y98" s="7"/>
      <c r="Z98" s="7"/>
      <c r="AB98" s="7"/>
      <c r="AC98" s="7"/>
      <c r="AD98" s="7">
        <v>1</v>
      </c>
      <c r="AE98" s="7"/>
      <c r="AF98" s="7"/>
      <c r="AG98" s="7"/>
      <c r="AH98" s="7">
        <v>0</v>
      </c>
      <c r="AI98" s="7"/>
      <c r="AK98" s="7"/>
      <c r="AL98" s="7">
        <v>1</v>
      </c>
      <c r="AM98" s="7">
        <v>0</v>
      </c>
      <c r="AN98" s="7">
        <v>1</v>
      </c>
      <c r="AO98" s="7"/>
      <c r="AP98" s="7"/>
      <c r="AQ98" s="7"/>
      <c r="AS98" s="7"/>
      <c r="AT98" s="7"/>
      <c r="AW98" s="7"/>
      <c r="AY98" s="7"/>
      <c r="AZ98" s="7"/>
      <c r="BA98" s="7"/>
      <c r="BB98" s="7"/>
      <c r="BC98" s="7"/>
      <c r="BD98" s="7"/>
      <c r="BE98" s="7"/>
      <c r="BF98" s="7"/>
      <c r="BG98" s="7"/>
      <c r="BH98" s="7"/>
      <c r="BI98" s="7"/>
      <c r="BJ98" s="7"/>
      <c r="BK98" s="7"/>
      <c r="BL98" s="7"/>
      <c r="BM98" s="7"/>
      <c r="BN98" s="7"/>
      <c r="BO98" s="6" t="s">
        <v>1377</v>
      </c>
      <c r="BP98" s="7"/>
      <c r="BQ98" s="7"/>
      <c r="BR98" s="7">
        <v>1</v>
      </c>
      <c r="BS98" s="7"/>
      <c r="BT98" s="7"/>
      <c r="BU98" s="7"/>
      <c r="BV98" s="7"/>
      <c r="BW98" s="7"/>
      <c r="BX98" s="7"/>
      <c r="BY98" s="7">
        <v>0</v>
      </c>
      <c r="BZ98" s="7">
        <v>1</v>
      </c>
      <c r="CA98" s="7"/>
      <c r="CB98" s="7"/>
      <c r="CC98" s="7"/>
      <c r="CD98" s="7"/>
      <c r="CE98" s="7"/>
      <c r="CF98" s="7"/>
      <c r="CG98" s="7"/>
      <c r="CH98" s="7"/>
      <c r="CI98" s="7"/>
      <c r="CJ98" s="7"/>
      <c r="CK98" s="7"/>
      <c r="CL98" s="7"/>
      <c r="CM98" s="7"/>
      <c r="CN98" s="7"/>
      <c r="CO98" s="7">
        <v>1</v>
      </c>
      <c r="CP98" s="7"/>
      <c r="CQ98" s="7"/>
      <c r="CR98" s="7"/>
      <c r="CS98" s="7"/>
      <c r="CT98" s="7"/>
      <c r="CU98" s="7"/>
      <c r="CV98" s="7"/>
      <c r="CW98" s="7"/>
      <c r="CX98" s="7"/>
      <c r="CY98" s="7">
        <v>1</v>
      </c>
      <c r="CZ98" s="7"/>
      <c r="DA98" s="7"/>
      <c r="DB98" s="7"/>
      <c r="DC98" s="7"/>
      <c r="DD98" s="7"/>
      <c r="DE98" s="7"/>
      <c r="DF98" s="7"/>
      <c r="DG98" s="7"/>
      <c r="DH98" s="7"/>
      <c r="DI98" s="7"/>
      <c r="DJ98" s="7"/>
      <c r="DK98" s="7"/>
      <c r="DL98" s="7"/>
      <c r="DM98" s="7"/>
      <c r="DN98" s="7"/>
      <c r="DO98" s="7"/>
      <c r="DP98" s="7"/>
      <c r="DQ98" s="7"/>
      <c r="DR98" s="7"/>
      <c r="DS98" s="7"/>
      <c r="DT98" s="7"/>
      <c r="DU98" s="7"/>
      <c r="DV98" s="7"/>
      <c r="DW98" s="7"/>
      <c r="DX98" s="7"/>
      <c r="DY98" s="7"/>
      <c r="DZ98" s="7"/>
      <c r="EA98" s="7"/>
      <c r="EB98" s="7">
        <v>1</v>
      </c>
      <c r="EC98" s="7"/>
      <c r="ED98" s="7"/>
      <c r="EE98" s="7">
        <v>1</v>
      </c>
      <c r="EF98" s="7"/>
      <c r="EG98" s="7"/>
      <c r="EH98" s="7"/>
      <c r="EI98" s="7"/>
      <c r="EJ98" s="7"/>
      <c r="EK98" s="7"/>
      <c r="EL98" s="7"/>
      <c r="EM98" s="7"/>
      <c r="EN98" s="7"/>
      <c r="EO98" s="7"/>
      <c r="EP98" s="7"/>
      <c r="EQ98" s="7"/>
      <c r="ER98" s="7"/>
      <c r="ES98" s="7"/>
      <c r="ET98" s="7"/>
      <c r="EU98" s="7"/>
      <c r="EV98" s="7"/>
      <c r="EW98" s="7"/>
      <c r="EX98" s="7"/>
      <c r="EY98" s="7"/>
      <c r="EZ98" s="7"/>
      <c r="FA98" s="7"/>
      <c r="FB98" s="7"/>
      <c r="FC98" s="7"/>
      <c r="FD98" s="7"/>
      <c r="FE98" s="7"/>
      <c r="FF98" s="7"/>
      <c r="FG98" s="7"/>
      <c r="FH98" s="7"/>
      <c r="FI98" s="7"/>
      <c r="FJ98" s="7"/>
      <c r="FK98" s="7"/>
      <c r="FL98" s="7"/>
      <c r="FM98" s="7"/>
      <c r="FN98" s="7"/>
      <c r="FO98" s="7"/>
      <c r="FP98" s="7"/>
      <c r="FQ98" s="7"/>
      <c r="FR98" s="7"/>
      <c r="FS98" s="7"/>
      <c r="FT98" s="7"/>
      <c r="FU98" s="7"/>
      <c r="FV98" s="7"/>
      <c r="FW98" s="7"/>
      <c r="FX98" s="7"/>
      <c r="FY98" s="7"/>
      <c r="FZ98" s="7"/>
      <c r="GA98" s="7"/>
      <c r="GB98" s="7"/>
      <c r="GC98" s="7"/>
      <c r="GD98" s="7"/>
      <c r="GE98" s="7"/>
      <c r="GF98" s="7"/>
      <c r="GG98" s="7"/>
      <c r="GH98" s="7"/>
      <c r="GI98" s="7">
        <v>1</v>
      </c>
      <c r="GJ98" s="7"/>
      <c r="GK98" s="7"/>
      <c r="GL98" s="7"/>
      <c r="GM98" s="7"/>
      <c r="GN98" s="7"/>
      <c r="GO98" s="7"/>
      <c r="GP98" s="7"/>
      <c r="GQ98" s="7"/>
      <c r="GR98" s="7"/>
      <c r="GS98" s="7"/>
      <c r="GT98" s="7"/>
      <c r="GU98" s="7"/>
      <c r="GV98" s="7"/>
      <c r="GW98" s="7"/>
      <c r="GX98" s="7"/>
      <c r="GY98" s="7"/>
      <c r="GZ98" s="7"/>
      <c r="HA98" s="7"/>
      <c r="HB98" s="7"/>
      <c r="HC98" s="7"/>
      <c r="HD98" s="7"/>
      <c r="HE98" s="7"/>
      <c r="HF98" s="7"/>
      <c r="HG98" s="7"/>
      <c r="HH98" s="7"/>
      <c r="HI98" s="7"/>
      <c r="HJ98" s="7"/>
      <c r="HK98" s="7"/>
      <c r="HL98" s="7"/>
      <c r="HM98" s="7"/>
      <c r="HN98" s="7"/>
      <c r="HO98" s="7"/>
      <c r="HP98" s="7"/>
      <c r="HQ98" s="7"/>
      <c r="HR98" s="7"/>
      <c r="HS98" s="7"/>
      <c r="HT98" s="7"/>
      <c r="HU98" s="7"/>
      <c r="HV98" s="7"/>
      <c r="HW98" s="7"/>
      <c r="HX98" s="7"/>
      <c r="HY98" s="7"/>
      <c r="HZ98" s="7"/>
      <c r="IA98" s="7"/>
      <c r="IB98" s="7"/>
      <c r="IC98" s="7"/>
      <c r="ID98" s="7"/>
      <c r="IE98" s="7"/>
      <c r="IF98" s="7"/>
      <c r="IG98" s="7"/>
      <c r="IH98" s="7"/>
      <c r="II98" s="34"/>
      <c r="IJ98" s="34"/>
      <c r="IK98" s="34"/>
      <c r="IL98" s="34"/>
      <c r="IM98" s="34"/>
      <c r="IN98" s="34"/>
      <c r="IO98" s="34"/>
      <c r="IP98" s="34"/>
      <c r="IQ98" s="34"/>
      <c r="IR98" s="34"/>
      <c r="IS98" s="34"/>
      <c r="IT98" s="34"/>
      <c r="IU98" s="34"/>
      <c r="IV98" s="34"/>
      <c r="IW98" s="34"/>
      <c r="IX98" s="34"/>
    </row>
    <row r="99" spans="1:258" ht="45" customHeight="1">
      <c r="A99" s="5">
        <f t="shared" si="2"/>
        <v>96</v>
      </c>
      <c r="B99" s="5"/>
      <c r="C99" s="24" t="s">
        <v>35</v>
      </c>
      <c r="D99" s="31">
        <f t="shared" si="6"/>
        <v>96</v>
      </c>
      <c r="E99" s="7" t="s">
        <v>51</v>
      </c>
      <c r="F99" s="7" t="s">
        <v>307</v>
      </c>
      <c r="G99" s="6">
        <v>2020</v>
      </c>
      <c r="H99" s="7" t="s">
        <v>801</v>
      </c>
      <c r="I99" s="7"/>
      <c r="J99" s="7" t="s">
        <v>306</v>
      </c>
      <c r="K99" s="7"/>
      <c r="L99" s="7">
        <v>1</v>
      </c>
      <c r="M99" s="7"/>
      <c r="O99" s="7"/>
      <c r="Q99" s="7"/>
      <c r="R99" s="7"/>
      <c r="S99" s="7"/>
      <c r="T99" s="7"/>
      <c r="U99" s="7"/>
      <c r="V99" s="7"/>
      <c r="W99" s="7"/>
      <c r="X99" s="7"/>
      <c r="Y99" s="7"/>
      <c r="Z99" s="7"/>
      <c r="AB99" s="7"/>
      <c r="AC99" s="7"/>
      <c r="AD99" s="7"/>
      <c r="AE99" s="7"/>
      <c r="AF99" s="7"/>
      <c r="AG99" s="7"/>
      <c r="AH99" s="7"/>
      <c r="AI99" s="7"/>
      <c r="AK99" s="7">
        <v>1</v>
      </c>
      <c r="AL99" s="7"/>
      <c r="AM99" s="7"/>
      <c r="AN99" s="7"/>
      <c r="AO99" s="7"/>
      <c r="AP99" s="7"/>
      <c r="AQ99" s="7"/>
      <c r="AS99" s="7"/>
      <c r="AT99" s="7"/>
      <c r="AW99" s="7"/>
      <c r="AY99" s="7"/>
      <c r="AZ99" s="7"/>
      <c r="BA99" s="7"/>
      <c r="BB99" s="7"/>
      <c r="BC99" s="7"/>
      <c r="BD99" s="7"/>
      <c r="BE99" s="7"/>
      <c r="BF99" s="7"/>
      <c r="BG99" s="7"/>
      <c r="BH99" s="7"/>
      <c r="BI99" s="7"/>
      <c r="BJ99" s="7"/>
      <c r="BK99" s="7"/>
      <c r="BL99" s="7"/>
      <c r="BM99" s="7"/>
      <c r="BN99" s="7"/>
      <c r="BO99" s="6" t="s">
        <v>1378</v>
      </c>
      <c r="BP99" s="7">
        <v>1</v>
      </c>
      <c r="BQ99" s="7"/>
      <c r="BR99" s="7"/>
      <c r="BS99" s="7"/>
      <c r="BT99" s="7"/>
      <c r="BU99" s="7"/>
      <c r="BV99" s="7"/>
      <c r="BW99" s="7"/>
      <c r="BX99" s="7"/>
      <c r="BY99" s="7"/>
      <c r="BZ99" s="7"/>
      <c r="CA99" s="7">
        <v>1</v>
      </c>
      <c r="CB99" s="7"/>
      <c r="CC99" s="7"/>
      <c r="CD99" s="7"/>
      <c r="CE99" s="7"/>
      <c r="CF99" s="7"/>
      <c r="CG99" s="7"/>
      <c r="CH99" s="7"/>
      <c r="CI99" s="7"/>
      <c r="CJ99" s="7"/>
      <c r="CK99" s="7"/>
      <c r="CL99" s="7"/>
      <c r="CM99" s="7"/>
      <c r="CN99" s="7"/>
      <c r="CO99" s="7"/>
      <c r="CP99" s="7"/>
      <c r="CQ99" s="7"/>
      <c r="CR99" s="7"/>
      <c r="CS99" s="7"/>
      <c r="CT99" s="7"/>
      <c r="CU99" s="7"/>
      <c r="CV99" s="7"/>
      <c r="CW99" s="7"/>
      <c r="CX99" s="7"/>
      <c r="CY99" s="7"/>
      <c r="CZ99" s="7"/>
      <c r="DA99" s="7"/>
      <c r="DB99" s="7"/>
      <c r="DC99" s="7"/>
      <c r="DD99" s="7"/>
      <c r="DE99" s="7">
        <v>1</v>
      </c>
      <c r="DF99" s="7"/>
      <c r="DG99" s="7"/>
      <c r="DH99" s="7"/>
      <c r="DI99" s="7"/>
      <c r="DJ99" s="7"/>
      <c r="DK99" s="7"/>
      <c r="DL99" s="7"/>
      <c r="DM99" s="7"/>
      <c r="DN99" s="7"/>
      <c r="DO99" s="7"/>
      <c r="DP99" s="7"/>
      <c r="DQ99" s="7"/>
      <c r="DR99" s="7"/>
      <c r="DS99" s="7"/>
      <c r="DT99" s="7"/>
      <c r="DU99" s="7"/>
      <c r="DV99" s="7"/>
      <c r="DW99" s="7"/>
      <c r="DX99" s="7"/>
      <c r="DY99" s="7"/>
      <c r="DZ99" s="7"/>
      <c r="EA99" s="7"/>
      <c r="EB99" s="7">
        <v>1</v>
      </c>
      <c r="EC99" s="154">
        <v>0</v>
      </c>
      <c r="ED99" s="7"/>
      <c r="EE99" s="7"/>
      <c r="EF99" s="7"/>
      <c r="EG99" s="7"/>
      <c r="EH99" s="7"/>
      <c r="EI99" s="7"/>
      <c r="EJ99" s="7"/>
      <c r="EK99" s="7"/>
      <c r="EL99" s="7"/>
      <c r="EM99" s="7"/>
      <c r="EN99" s="7"/>
      <c r="EO99" s="7"/>
      <c r="EP99" s="7"/>
      <c r="EQ99" s="7"/>
      <c r="ER99" s="7"/>
      <c r="ES99" s="7">
        <v>1</v>
      </c>
      <c r="ET99" s="7"/>
      <c r="EU99" s="7"/>
      <c r="EV99" s="7"/>
      <c r="EW99" s="7"/>
      <c r="EX99" s="7"/>
      <c r="EY99" s="7"/>
      <c r="EZ99" s="7"/>
      <c r="FA99" s="7"/>
      <c r="FB99" s="7"/>
      <c r="FC99" s="7"/>
      <c r="FD99" s="7"/>
      <c r="FE99" s="7"/>
      <c r="FF99" s="7"/>
      <c r="FG99" s="7"/>
      <c r="FH99" s="7"/>
      <c r="FI99" s="7"/>
      <c r="FJ99" s="7"/>
      <c r="FK99" s="7"/>
      <c r="FL99" s="7"/>
      <c r="FM99" s="7"/>
      <c r="FN99" s="7"/>
      <c r="FO99" s="7"/>
      <c r="FP99" s="7">
        <v>1</v>
      </c>
      <c r="FQ99" s="7">
        <v>1</v>
      </c>
      <c r="FR99" s="7"/>
      <c r="FS99" s="7"/>
      <c r="FT99" s="7"/>
      <c r="FU99" s="7"/>
      <c r="FV99" s="7"/>
      <c r="FW99" s="7"/>
      <c r="FX99" s="7"/>
      <c r="FY99" s="7"/>
      <c r="FZ99" s="7"/>
      <c r="GA99" s="7"/>
      <c r="GB99" s="7"/>
      <c r="GC99" s="7"/>
      <c r="GD99" s="7"/>
      <c r="GE99" s="7"/>
      <c r="GF99" s="7"/>
      <c r="GG99" s="7"/>
      <c r="GH99" s="7"/>
      <c r="GI99" s="7"/>
      <c r="GJ99" s="7"/>
      <c r="GK99" s="7"/>
      <c r="GL99" s="7"/>
      <c r="GM99" s="7"/>
      <c r="GN99" s="7"/>
      <c r="GO99" s="7"/>
      <c r="GP99" s="7"/>
      <c r="GQ99" s="7"/>
      <c r="GR99" s="7"/>
      <c r="GS99" s="7"/>
      <c r="GT99" s="7"/>
      <c r="GU99" s="7"/>
      <c r="GV99" s="7"/>
      <c r="GW99" s="7"/>
      <c r="GX99" s="7"/>
      <c r="GY99" s="7"/>
      <c r="GZ99" s="7"/>
      <c r="HA99" s="7"/>
      <c r="HB99" s="7"/>
      <c r="HC99" s="7"/>
      <c r="HD99" s="7"/>
      <c r="HE99" s="7"/>
      <c r="HF99" s="7"/>
      <c r="HG99" s="7"/>
      <c r="HH99" s="7"/>
      <c r="HI99" s="7"/>
      <c r="HJ99" s="7"/>
      <c r="HK99" s="7"/>
      <c r="HL99" s="7"/>
      <c r="HM99" s="7"/>
      <c r="HN99" s="7"/>
      <c r="HO99" s="7"/>
      <c r="HP99" s="7"/>
      <c r="HQ99" s="7"/>
      <c r="HR99" s="7"/>
      <c r="HS99" s="7"/>
      <c r="HT99" s="7"/>
      <c r="HU99" s="7"/>
      <c r="HV99" s="7"/>
      <c r="HW99" s="7"/>
      <c r="HX99" s="7"/>
      <c r="HY99" s="7"/>
      <c r="HZ99" s="7"/>
      <c r="IA99" s="7"/>
      <c r="IB99" s="7"/>
      <c r="IC99" s="7"/>
      <c r="ID99" s="7"/>
      <c r="IE99" s="7"/>
      <c r="IF99" s="7"/>
      <c r="IG99" s="7"/>
      <c r="IH99" s="7"/>
      <c r="II99" s="34"/>
      <c r="IJ99" s="34"/>
      <c r="IK99" s="34"/>
      <c r="IL99" s="34"/>
      <c r="IM99" s="34"/>
      <c r="IN99" s="34"/>
      <c r="IO99" s="34"/>
      <c r="IP99" s="34"/>
      <c r="IQ99" s="34"/>
      <c r="IR99" s="34"/>
      <c r="IS99" s="34"/>
      <c r="IT99" s="34"/>
      <c r="IU99" s="34"/>
      <c r="IV99" s="34"/>
      <c r="IW99" s="34"/>
      <c r="IX99" s="34"/>
    </row>
    <row r="100" spans="1:258" ht="45" customHeight="1">
      <c r="A100" s="5">
        <f t="shared" si="2"/>
        <v>97</v>
      </c>
      <c r="B100" s="5"/>
      <c r="C100" s="24" t="s">
        <v>308</v>
      </c>
      <c r="D100" s="31">
        <v>97</v>
      </c>
      <c r="E100" s="7" t="s">
        <v>311</v>
      </c>
      <c r="F100" s="7" t="s">
        <v>310</v>
      </c>
      <c r="G100" s="6">
        <v>2017</v>
      </c>
      <c r="H100" s="7" t="s">
        <v>738</v>
      </c>
      <c r="I100" s="7"/>
      <c r="J100" s="7" t="s">
        <v>309</v>
      </c>
      <c r="K100" s="7"/>
      <c r="L100" s="7"/>
      <c r="M100" s="7"/>
      <c r="O100" s="7"/>
      <c r="Q100" s="7"/>
      <c r="R100" s="7"/>
      <c r="S100" s="7"/>
      <c r="T100" s="7"/>
      <c r="U100" s="7"/>
      <c r="V100" s="7"/>
      <c r="W100" s="7"/>
      <c r="X100" s="7"/>
      <c r="Y100" s="7"/>
      <c r="Z100" s="7"/>
      <c r="AB100" s="7"/>
      <c r="AC100" s="7"/>
      <c r="AD100" s="7"/>
      <c r="AE100" s="7"/>
      <c r="AF100" s="7"/>
      <c r="AG100" s="7"/>
      <c r="AH100" s="7"/>
      <c r="AI100" s="7"/>
      <c r="AK100" s="7"/>
      <c r="AL100" s="7"/>
      <c r="AM100" s="7"/>
      <c r="AN100" s="7"/>
      <c r="AO100" s="7"/>
      <c r="AP100" s="7"/>
      <c r="AQ100" s="7"/>
      <c r="AS100" s="7"/>
      <c r="AT100" s="7"/>
      <c r="AW100" s="7"/>
      <c r="AY100" s="7"/>
      <c r="AZ100" s="7"/>
      <c r="BA100" s="7"/>
      <c r="BB100" s="7"/>
      <c r="BC100" s="7"/>
      <c r="BD100" s="7"/>
      <c r="BE100" s="7"/>
      <c r="BF100" s="7"/>
      <c r="BG100" s="7"/>
      <c r="BH100" s="7"/>
      <c r="BI100" s="7"/>
      <c r="BJ100" s="7"/>
      <c r="BK100" s="7"/>
      <c r="BL100" s="7">
        <v>1</v>
      </c>
      <c r="BM100" s="7"/>
      <c r="BN100" s="7">
        <v>1</v>
      </c>
      <c r="BO100" s="6" t="s">
        <v>1379</v>
      </c>
      <c r="BP100" s="7"/>
      <c r="BQ100" s="7"/>
      <c r="BR100" s="7">
        <v>1</v>
      </c>
      <c r="BS100" s="7"/>
      <c r="BT100" s="7"/>
      <c r="BU100" s="7"/>
      <c r="BV100" s="7"/>
      <c r="BW100" s="7"/>
      <c r="BX100" s="7"/>
      <c r="BY100" s="7">
        <v>0</v>
      </c>
      <c r="BZ100" s="7">
        <v>1</v>
      </c>
      <c r="CA100" s="7"/>
      <c r="CB100" s="7"/>
      <c r="CC100" s="7"/>
      <c r="CD100" s="7"/>
      <c r="CE100" s="7"/>
      <c r="CF100" s="7"/>
      <c r="CG100" s="7"/>
      <c r="CH100" s="7"/>
      <c r="CI100" s="7"/>
      <c r="CJ100" s="7"/>
      <c r="CK100" s="7"/>
      <c r="CL100" s="7"/>
      <c r="CM100" s="7"/>
      <c r="CN100" s="7">
        <v>1</v>
      </c>
      <c r="CO100" s="7"/>
      <c r="CP100" s="7"/>
      <c r="CQ100" s="7"/>
      <c r="CR100" s="7"/>
      <c r="CS100" s="7"/>
      <c r="CT100" s="7"/>
      <c r="CU100" s="7"/>
      <c r="CV100" s="7"/>
      <c r="CW100" s="7"/>
      <c r="CX100" s="7"/>
      <c r="CY100" s="7"/>
      <c r="CZ100" s="7"/>
      <c r="DA100" s="7"/>
      <c r="DB100" s="7"/>
      <c r="DC100" s="7"/>
      <c r="DD100" s="7"/>
      <c r="DE100" s="7"/>
      <c r="DF100" s="7"/>
      <c r="DG100" s="7"/>
      <c r="DH100" s="7"/>
      <c r="DI100" s="7"/>
      <c r="DJ100" s="7"/>
      <c r="DK100" s="7"/>
      <c r="DL100" s="7"/>
      <c r="DM100" s="7"/>
      <c r="DN100" s="7"/>
      <c r="DO100" s="7"/>
      <c r="DP100" s="7"/>
      <c r="DQ100" s="7"/>
      <c r="DR100" s="7"/>
      <c r="DS100" s="7"/>
      <c r="DT100" s="7"/>
      <c r="DU100" s="7"/>
      <c r="DV100" s="7"/>
      <c r="DW100" s="7"/>
      <c r="DX100" s="7"/>
      <c r="DY100" s="7"/>
      <c r="DZ100" s="7"/>
      <c r="EA100" s="7"/>
      <c r="EB100" s="7">
        <v>1</v>
      </c>
      <c r="EC100" s="7"/>
      <c r="ED100" s="7"/>
      <c r="EE100" s="7">
        <v>1</v>
      </c>
      <c r="EF100" s="7"/>
      <c r="EG100" s="7"/>
      <c r="EH100" s="7"/>
      <c r="EI100" s="7"/>
      <c r="EJ100" s="7"/>
      <c r="EK100" s="7"/>
      <c r="EL100" s="7"/>
      <c r="EM100" s="7"/>
      <c r="EN100" s="7"/>
      <c r="EO100" s="7"/>
      <c r="EP100" s="7"/>
      <c r="EQ100" s="7"/>
      <c r="ER100" s="7"/>
      <c r="ES100" s="7"/>
      <c r="ET100" s="7"/>
      <c r="EU100" s="7"/>
      <c r="EV100" s="7"/>
      <c r="EW100" s="7"/>
      <c r="EX100" s="7"/>
      <c r="EY100" s="7"/>
      <c r="EZ100" s="7"/>
      <c r="FA100" s="7"/>
      <c r="FB100" s="7"/>
      <c r="FC100" s="7"/>
      <c r="FD100" s="7"/>
      <c r="FE100" s="7"/>
      <c r="FF100" s="7"/>
      <c r="FG100" s="7"/>
      <c r="FH100" s="7"/>
      <c r="FI100" s="7"/>
      <c r="FJ100" s="7"/>
      <c r="FK100" s="7"/>
      <c r="FL100" s="7"/>
      <c r="FM100" s="7"/>
      <c r="FN100" s="7"/>
      <c r="FO100" s="7"/>
      <c r="FP100" s="7"/>
      <c r="FQ100" s="7"/>
      <c r="FR100" s="7"/>
      <c r="FS100" s="7"/>
      <c r="FT100" s="7"/>
      <c r="FU100" s="7"/>
      <c r="FV100" s="7"/>
      <c r="FW100" s="7"/>
      <c r="FX100" s="7"/>
      <c r="FY100" s="7"/>
      <c r="FZ100" s="7"/>
      <c r="GA100" s="7"/>
      <c r="GB100" s="7"/>
      <c r="GC100" s="7"/>
      <c r="GD100" s="7"/>
      <c r="GE100" s="7"/>
      <c r="GF100" s="7"/>
      <c r="GG100" s="7"/>
      <c r="GH100" s="7"/>
      <c r="GI100" s="7"/>
      <c r="GJ100" s="7"/>
      <c r="GK100" s="7">
        <v>1</v>
      </c>
      <c r="GL100" s="7"/>
      <c r="GM100" s="7"/>
      <c r="GN100" s="7"/>
      <c r="GO100" s="7"/>
      <c r="GP100" s="7"/>
      <c r="GQ100" s="7"/>
      <c r="GR100" s="7"/>
      <c r="GS100" s="7"/>
      <c r="GT100" s="7"/>
      <c r="GU100" s="7"/>
      <c r="GV100" s="7"/>
      <c r="GW100" s="7"/>
      <c r="GX100" s="7"/>
      <c r="GY100" s="7"/>
      <c r="GZ100" s="7"/>
      <c r="HA100" s="7"/>
      <c r="HB100" s="7">
        <v>1</v>
      </c>
      <c r="HC100" s="7"/>
      <c r="HD100" s="7"/>
      <c r="HE100" s="7" t="s">
        <v>1380</v>
      </c>
      <c r="HF100" s="7"/>
      <c r="HG100" s="7"/>
      <c r="HH100" s="7"/>
      <c r="HI100" s="7"/>
      <c r="HJ100" s="7"/>
      <c r="HK100" s="7"/>
      <c r="HL100" s="7"/>
      <c r="HM100" s="7"/>
      <c r="HN100" s="7"/>
      <c r="HO100" s="7"/>
      <c r="HP100" s="7"/>
      <c r="HQ100" s="7"/>
      <c r="HR100" s="7"/>
      <c r="HS100" s="7"/>
      <c r="HT100" s="7"/>
      <c r="HU100" s="7"/>
      <c r="HV100" s="7"/>
      <c r="HW100" s="7"/>
      <c r="HX100" s="7"/>
      <c r="HY100" s="7"/>
      <c r="HZ100" s="7"/>
      <c r="IA100" s="7"/>
      <c r="IB100" s="7"/>
      <c r="IC100" s="7"/>
      <c r="ID100" s="7"/>
      <c r="IE100" s="7"/>
      <c r="IF100" s="7"/>
      <c r="IG100" s="7"/>
      <c r="IH100" s="7"/>
      <c r="II100" s="34"/>
      <c r="IJ100" s="34"/>
      <c r="IK100" s="34"/>
      <c r="IL100" s="34"/>
      <c r="IM100" s="34"/>
      <c r="IN100" s="34"/>
      <c r="IO100" s="34"/>
      <c r="IP100" s="34"/>
      <c r="IQ100" s="34"/>
      <c r="IR100" s="34"/>
      <c r="IS100" s="34"/>
      <c r="IT100" s="34"/>
      <c r="IU100" s="34"/>
      <c r="IV100" s="34"/>
      <c r="IW100" s="34"/>
      <c r="IX100" s="34"/>
    </row>
    <row r="101" spans="1:258" ht="45" customHeight="1">
      <c r="A101" s="5">
        <f t="shared" si="2"/>
        <v>98</v>
      </c>
      <c r="B101" s="5"/>
      <c r="C101" s="24" t="s">
        <v>35</v>
      </c>
      <c r="D101" s="31">
        <f t="shared" ref="D101:D105" si="7">D100+1</f>
        <v>98</v>
      </c>
      <c r="E101" s="7" t="s">
        <v>167</v>
      </c>
      <c r="F101" s="7" t="s">
        <v>188</v>
      </c>
      <c r="G101" s="6">
        <v>2017</v>
      </c>
      <c r="H101" s="7" t="s">
        <v>738</v>
      </c>
      <c r="I101" s="7"/>
      <c r="J101" s="19" t="s">
        <v>312</v>
      </c>
      <c r="K101" s="7"/>
      <c r="L101" s="7"/>
      <c r="M101" s="7"/>
      <c r="O101" s="7"/>
      <c r="Q101" s="7"/>
      <c r="R101" s="7"/>
      <c r="S101" s="7"/>
      <c r="T101" s="7"/>
      <c r="U101" s="7"/>
      <c r="V101" s="7"/>
      <c r="W101" s="7"/>
      <c r="X101" s="7"/>
      <c r="Y101" s="7"/>
      <c r="Z101" s="7"/>
      <c r="AB101" s="7"/>
      <c r="AC101" s="7"/>
      <c r="AD101" s="7"/>
      <c r="AE101" s="7"/>
      <c r="AF101" s="7"/>
      <c r="AG101" s="7"/>
      <c r="AH101" s="7"/>
      <c r="AI101" s="7"/>
      <c r="AK101" s="7"/>
      <c r="AL101" s="7"/>
      <c r="AM101" s="7"/>
      <c r="AN101" s="7"/>
      <c r="AO101" s="7"/>
      <c r="AP101" s="7"/>
      <c r="AQ101" s="7"/>
      <c r="AS101" s="7"/>
      <c r="AT101" s="7"/>
      <c r="AW101" s="7"/>
      <c r="AY101" s="7"/>
      <c r="AZ101" s="7"/>
      <c r="BA101" s="7"/>
      <c r="BB101" s="7"/>
      <c r="BC101" s="7"/>
      <c r="BD101" s="7"/>
      <c r="BE101" s="7"/>
      <c r="BF101" s="7"/>
      <c r="BG101" s="7"/>
      <c r="BH101" s="7"/>
      <c r="BI101" s="7"/>
      <c r="BJ101" s="7"/>
      <c r="BK101" s="7"/>
      <c r="BL101" s="7">
        <v>1</v>
      </c>
      <c r="BM101" s="7"/>
      <c r="BN101" s="7"/>
      <c r="BO101" s="6" t="s">
        <v>1381</v>
      </c>
      <c r="BP101" s="7"/>
      <c r="BQ101" s="7"/>
      <c r="BR101" s="7">
        <v>1</v>
      </c>
      <c r="BS101" s="7"/>
      <c r="BT101" s="7"/>
      <c r="BU101" s="7"/>
      <c r="BV101" s="7"/>
      <c r="BW101" s="7"/>
      <c r="BX101" s="7"/>
      <c r="BY101" s="7">
        <v>0</v>
      </c>
      <c r="BZ101" s="7">
        <v>1</v>
      </c>
      <c r="CA101" s="7"/>
      <c r="CB101" s="7"/>
      <c r="CC101" s="7"/>
      <c r="CD101" s="7"/>
      <c r="CE101" s="7"/>
      <c r="CF101" s="7"/>
      <c r="CG101" s="7"/>
      <c r="CH101" s="7"/>
      <c r="CI101" s="7"/>
      <c r="CJ101" s="7"/>
      <c r="CK101" s="7"/>
      <c r="CL101" s="7"/>
      <c r="CM101" s="7"/>
      <c r="CN101" s="7"/>
      <c r="CO101" s="7"/>
      <c r="CP101" s="7"/>
      <c r="CQ101" s="7"/>
      <c r="CR101" s="7"/>
      <c r="CS101" s="7"/>
      <c r="CT101" s="7"/>
      <c r="CU101" s="7"/>
      <c r="CV101" s="7"/>
      <c r="CW101" s="7"/>
      <c r="CX101" s="7"/>
      <c r="CY101" s="7"/>
      <c r="CZ101" s="7"/>
      <c r="DA101" s="7"/>
      <c r="DB101" s="7"/>
      <c r="DC101" s="7"/>
      <c r="DD101" s="7"/>
      <c r="DE101" s="7"/>
      <c r="DF101" s="7"/>
      <c r="DG101" s="7">
        <v>1</v>
      </c>
      <c r="DH101" s="7"/>
      <c r="DI101" s="7"/>
      <c r="DJ101" s="7"/>
      <c r="DK101" s="7"/>
      <c r="DL101" s="7"/>
      <c r="DM101" s="7"/>
      <c r="DN101" s="7"/>
      <c r="DO101" s="7"/>
      <c r="DP101" s="7"/>
      <c r="DQ101" s="7"/>
      <c r="DR101" s="7"/>
      <c r="DS101" s="7"/>
      <c r="DT101" s="7"/>
      <c r="DU101" s="7"/>
      <c r="DV101" s="7"/>
      <c r="DW101" s="7"/>
      <c r="DX101" s="7"/>
      <c r="DY101" s="7"/>
      <c r="DZ101" s="7">
        <v>1</v>
      </c>
      <c r="EA101" s="7"/>
      <c r="EB101" s="7"/>
      <c r="EC101" s="7"/>
      <c r="ED101" s="7">
        <v>1</v>
      </c>
      <c r="EE101" s="7">
        <v>1</v>
      </c>
      <c r="EF101" s="7"/>
      <c r="EG101" s="7"/>
      <c r="EH101" s="7"/>
      <c r="EI101" s="7"/>
      <c r="EJ101" s="7"/>
      <c r="EK101" s="7"/>
      <c r="EL101" s="7"/>
      <c r="EM101" s="7"/>
      <c r="EN101" s="7"/>
      <c r="EO101" s="7"/>
      <c r="EP101" s="7"/>
      <c r="EQ101" s="7"/>
      <c r="ER101" s="7"/>
      <c r="ES101" s="7"/>
      <c r="ET101" s="7"/>
      <c r="EU101" s="7"/>
      <c r="EV101" s="7"/>
      <c r="EW101" s="7"/>
      <c r="EX101" s="7"/>
      <c r="EY101" s="7"/>
      <c r="EZ101" s="7"/>
      <c r="FA101" s="7"/>
      <c r="FB101" s="7"/>
      <c r="FC101" s="7"/>
      <c r="FD101" s="7"/>
      <c r="FE101" s="7"/>
      <c r="FF101" s="7"/>
      <c r="FG101" s="7"/>
      <c r="FH101" s="7"/>
      <c r="FI101" s="7"/>
      <c r="FJ101" s="7"/>
      <c r="FK101" s="7"/>
      <c r="FL101" s="7"/>
      <c r="FM101" s="7"/>
      <c r="FN101" s="7"/>
      <c r="FO101" s="7"/>
      <c r="FP101" s="7"/>
      <c r="FQ101" s="7"/>
      <c r="FR101" s="7"/>
      <c r="FS101" s="7"/>
      <c r="FT101" s="7"/>
      <c r="FU101" s="7"/>
      <c r="FV101" s="7"/>
      <c r="FW101" s="7"/>
      <c r="FX101" s="7"/>
      <c r="FY101" s="7"/>
      <c r="FZ101" s="7"/>
      <c r="GA101" s="7"/>
      <c r="GB101" s="7"/>
      <c r="GC101" s="7"/>
      <c r="GD101" s="7"/>
      <c r="GE101" s="7">
        <v>1</v>
      </c>
      <c r="GF101" s="7"/>
      <c r="GG101" s="7"/>
      <c r="GH101" s="7"/>
      <c r="GI101" s="7"/>
      <c r="GJ101" s="7"/>
      <c r="GK101" s="7"/>
      <c r="GL101" s="7"/>
      <c r="GM101" s="7"/>
      <c r="GN101" s="7"/>
      <c r="GO101" s="7"/>
      <c r="GP101" s="7"/>
      <c r="GQ101" s="7"/>
      <c r="GR101" s="7"/>
      <c r="GS101" s="7"/>
      <c r="GT101" s="7"/>
      <c r="GU101" s="7"/>
      <c r="GV101" s="7"/>
      <c r="GW101" s="7"/>
      <c r="GX101" s="7"/>
      <c r="GY101" s="7"/>
      <c r="GZ101" s="7"/>
      <c r="HA101" s="7"/>
      <c r="HB101" s="7"/>
      <c r="HC101" s="7"/>
      <c r="HD101" s="7"/>
      <c r="HE101" s="7"/>
      <c r="HF101" s="7"/>
      <c r="HG101" s="7"/>
      <c r="HH101" s="7"/>
      <c r="HI101" s="7"/>
      <c r="HJ101" s="7"/>
      <c r="HK101" s="7"/>
      <c r="HL101" s="7"/>
      <c r="HM101" s="7"/>
      <c r="HN101" s="7"/>
      <c r="HO101" s="7"/>
      <c r="HP101" s="7"/>
      <c r="HQ101" s="7"/>
      <c r="HR101" s="7"/>
      <c r="HS101" s="7"/>
      <c r="HT101" s="7"/>
      <c r="HU101" s="7"/>
      <c r="HV101" s="7"/>
      <c r="HW101" s="7"/>
      <c r="HX101" s="7"/>
      <c r="HY101" s="7"/>
      <c r="HZ101" s="7"/>
      <c r="IA101" s="7"/>
      <c r="IB101" s="7"/>
      <c r="IC101" s="7"/>
      <c r="ID101" s="7"/>
      <c r="IE101" s="7"/>
      <c r="IF101" s="7"/>
      <c r="IG101" s="7"/>
      <c r="IH101" s="7"/>
      <c r="II101" s="34"/>
      <c r="IJ101" s="34"/>
      <c r="IK101" s="34"/>
      <c r="IL101" s="34"/>
      <c r="IM101" s="34"/>
      <c r="IN101" s="34"/>
      <c r="IO101" s="34"/>
      <c r="IP101" s="34"/>
      <c r="IQ101" s="34"/>
      <c r="IR101" s="34"/>
      <c r="IS101" s="34"/>
      <c r="IT101" s="34"/>
      <c r="IU101" s="34"/>
      <c r="IV101" s="34"/>
      <c r="IW101" s="34"/>
      <c r="IX101" s="34"/>
    </row>
    <row r="102" spans="1:258" ht="45" customHeight="1">
      <c r="A102" s="5">
        <f t="shared" si="2"/>
        <v>99</v>
      </c>
      <c r="B102" s="5"/>
      <c r="C102" s="24" t="s">
        <v>35</v>
      </c>
      <c r="D102" s="31">
        <f t="shared" si="7"/>
        <v>99</v>
      </c>
      <c r="E102" s="7" t="s">
        <v>164</v>
      </c>
      <c r="F102" s="7" t="s">
        <v>314</v>
      </c>
      <c r="G102" s="6">
        <v>2017</v>
      </c>
      <c r="H102" s="7" t="s">
        <v>738</v>
      </c>
      <c r="I102" s="7"/>
      <c r="J102" s="7" t="s">
        <v>313</v>
      </c>
      <c r="K102" s="7"/>
      <c r="L102" s="7"/>
      <c r="M102" s="7"/>
      <c r="O102" s="7"/>
      <c r="Q102" s="7"/>
      <c r="R102" s="7"/>
      <c r="S102" s="7"/>
      <c r="T102" s="7"/>
      <c r="U102" s="7"/>
      <c r="V102" s="7"/>
      <c r="W102" s="7"/>
      <c r="X102" s="7"/>
      <c r="Y102" s="7"/>
      <c r="Z102" s="7"/>
      <c r="AB102" s="7"/>
      <c r="AC102" s="7"/>
      <c r="AD102" s="7"/>
      <c r="AE102" s="7"/>
      <c r="AF102" s="7"/>
      <c r="AG102" s="7"/>
      <c r="AH102" s="7"/>
      <c r="AI102" s="7"/>
      <c r="AK102" s="7"/>
      <c r="AL102" s="7"/>
      <c r="AM102" s="7"/>
      <c r="AN102" s="7"/>
      <c r="AO102" s="7"/>
      <c r="AP102" s="7"/>
      <c r="AQ102" s="7"/>
      <c r="AS102" s="7"/>
      <c r="AT102" s="7"/>
      <c r="AW102" s="7"/>
      <c r="AY102" s="7"/>
      <c r="AZ102" s="7"/>
      <c r="BA102" s="7"/>
      <c r="BB102" s="7"/>
      <c r="BC102" s="7"/>
      <c r="BD102" s="7"/>
      <c r="BE102" s="7"/>
      <c r="BF102" s="7"/>
      <c r="BG102" s="154">
        <v>0</v>
      </c>
      <c r="BH102" s="7"/>
      <c r="BI102" s="7"/>
      <c r="BJ102" s="7"/>
      <c r="BK102" s="7"/>
      <c r="BL102" s="154">
        <v>1</v>
      </c>
      <c r="BM102" s="7"/>
      <c r="BN102" s="7"/>
      <c r="BO102" s="6" t="s">
        <v>1382</v>
      </c>
      <c r="BP102" s="7"/>
      <c r="BQ102" s="7"/>
      <c r="BR102" s="7">
        <v>1</v>
      </c>
      <c r="BS102" s="7"/>
      <c r="BT102" s="7"/>
      <c r="BU102" s="7"/>
      <c r="BV102" s="7"/>
      <c r="BW102" s="7"/>
      <c r="BX102" s="7"/>
      <c r="BY102" s="7">
        <v>0</v>
      </c>
      <c r="BZ102" s="7">
        <v>1</v>
      </c>
      <c r="CA102" s="7"/>
      <c r="CB102" s="7"/>
      <c r="CC102" s="7"/>
      <c r="CD102" s="7"/>
      <c r="CE102" s="7"/>
      <c r="CF102" s="7"/>
      <c r="CG102" s="7"/>
      <c r="CH102" s="7"/>
      <c r="CI102" s="7"/>
      <c r="CJ102" s="7"/>
      <c r="CK102" s="7"/>
      <c r="CL102" s="7"/>
      <c r="CM102" s="7"/>
      <c r="CN102" s="7"/>
      <c r="CO102" s="7"/>
      <c r="CP102" s="7"/>
      <c r="CQ102" s="7"/>
      <c r="CR102" s="7"/>
      <c r="CS102" s="7"/>
      <c r="CT102" s="7"/>
      <c r="CU102" s="7"/>
      <c r="CV102" s="7"/>
      <c r="CW102" s="7"/>
      <c r="CX102" s="7"/>
      <c r="CY102" s="7"/>
      <c r="CZ102" s="7"/>
      <c r="DA102" s="7"/>
      <c r="DB102" s="7"/>
      <c r="DC102" s="7"/>
      <c r="DD102" s="7"/>
      <c r="DE102" s="7"/>
      <c r="DF102" s="7"/>
      <c r="DG102" s="7">
        <v>1</v>
      </c>
      <c r="DH102" s="7"/>
      <c r="DI102" s="7"/>
      <c r="DJ102" s="7"/>
      <c r="DK102" s="7"/>
      <c r="DL102" s="7"/>
      <c r="DM102" s="7"/>
      <c r="DN102" s="7"/>
      <c r="DO102" s="7"/>
      <c r="DP102" s="7"/>
      <c r="DQ102" s="7"/>
      <c r="DR102" s="7"/>
      <c r="DS102" s="7"/>
      <c r="DT102" s="7"/>
      <c r="DU102" s="7"/>
      <c r="DV102" s="7"/>
      <c r="DW102" s="154">
        <v>1</v>
      </c>
      <c r="DX102" s="154"/>
      <c r="DY102" s="7"/>
      <c r="DZ102" s="7"/>
      <c r="EA102" s="7"/>
      <c r="EB102" s="7"/>
      <c r="EC102" s="7"/>
      <c r="ED102" s="7">
        <v>1</v>
      </c>
      <c r="EE102" s="7">
        <v>1</v>
      </c>
      <c r="EF102" s="7"/>
      <c r="EG102" s="7"/>
      <c r="EH102" s="7"/>
      <c r="EI102" s="7"/>
      <c r="EJ102" s="7"/>
      <c r="EK102" s="7"/>
      <c r="EL102" s="7"/>
      <c r="EM102" s="7"/>
      <c r="EN102" s="7"/>
      <c r="EO102" s="7"/>
      <c r="EP102" s="7"/>
      <c r="EQ102" s="7"/>
      <c r="ER102" s="7"/>
      <c r="ES102" s="7"/>
      <c r="ET102" s="7"/>
      <c r="EU102" s="7"/>
      <c r="EV102" s="7"/>
      <c r="EW102" s="7"/>
      <c r="EX102" s="7"/>
      <c r="EY102" s="7"/>
      <c r="EZ102" s="7"/>
      <c r="FA102" s="7"/>
      <c r="FB102" s="7"/>
      <c r="FC102" s="7"/>
      <c r="FD102" s="7"/>
      <c r="FE102" s="7"/>
      <c r="FF102" s="7"/>
      <c r="FG102" s="7"/>
      <c r="FH102" s="7"/>
      <c r="FI102" s="7"/>
      <c r="FJ102" s="7"/>
      <c r="FK102" s="7"/>
      <c r="FL102" s="7"/>
      <c r="FM102" s="7"/>
      <c r="FN102" s="7"/>
      <c r="FO102" s="7"/>
      <c r="FP102" s="7"/>
      <c r="FQ102" s="7"/>
      <c r="FR102" s="7"/>
      <c r="FS102" s="7"/>
      <c r="FT102" s="7"/>
      <c r="FU102" s="7"/>
      <c r="FV102" s="7"/>
      <c r="FW102" s="7"/>
      <c r="FX102" s="7"/>
      <c r="FY102" s="7"/>
      <c r="FZ102" s="7"/>
      <c r="GA102" s="7"/>
      <c r="GB102" s="7"/>
      <c r="GC102" s="7"/>
      <c r="GD102" s="7"/>
      <c r="GE102" s="7"/>
      <c r="GF102" s="7"/>
      <c r="GG102" s="7"/>
      <c r="GH102" s="7"/>
      <c r="GI102" s="7"/>
      <c r="GJ102" s="7"/>
      <c r="GK102" s="7">
        <v>1</v>
      </c>
      <c r="GL102" s="7"/>
      <c r="GM102" s="7"/>
      <c r="GN102" s="7"/>
      <c r="GO102" s="7"/>
      <c r="GP102" s="7"/>
      <c r="GQ102" s="7"/>
      <c r="GR102" s="7"/>
      <c r="GS102" s="7"/>
      <c r="GT102" s="7"/>
      <c r="GU102" s="7"/>
      <c r="GV102" s="7"/>
      <c r="GW102" s="7"/>
      <c r="GX102" s="7"/>
      <c r="GY102" s="7"/>
      <c r="GZ102" s="7"/>
      <c r="HA102" s="7"/>
      <c r="HB102" s="7">
        <v>1</v>
      </c>
      <c r="HC102" s="7"/>
      <c r="HD102" s="7"/>
      <c r="HE102" s="7" t="s">
        <v>1383</v>
      </c>
      <c r="HF102" s="7"/>
      <c r="HG102" s="7"/>
      <c r="HH102" s="7"/>
      <c r="HI102" s="7"/>
      <c r="HJ102" s="7"/>
      <c r="HK102" s="7"/>
      <c r="HL102" s="7"/>
      <c r="HM102" s="7"/>
      <c r="HN102" s="7"/>
      <c r="HO102" s="7"/>
      <c r="HP102" s="7"/>
      <c r="HQ102" s="7"/>
      <c r="HR102" s="7"/>
      <c r="HS102" s="7"/>
      <c r="HT102" s="7"/>
      <c r="HU102" s="7"/>
      <c r="HV102" s="7"/>
      <c r="HW102" s="7"/>
      <c r="HX102" s="7"/>
      <c r="HY102" s="7"/>
      <c r="HZ102" s="7"/>
      <c r="IA102" s="7"/>
      <c r="IB102" s="7"/>
      <c r="IC102" s="7"/>
      <c r="ID102" s="7"/>
      <c r="IE102" s="7"/>
      <c r="IF102" s="7"/>
      <c r="IG102" s="7"/>
      <c r="IH102" s="7"/>
      <c r="II102" s="34"/>
      <c r="IJ102" s="34"/>
      <c r="IK102" s="34"/>
      <c r="IL102" s="34"/>
      <c r="IM102" s="34"/>
      <c r="IN102" s="34"/>
      <c r="IO102" s="34"/>
      <c r="IP102" s="34"/>
      <c r="IQ102" s="34"/>
      <c r="IR102" s="34"/>
      <c r="IS102" s="34"/>
      <c r="IT102" s="34"/>
      <c r="IU102" s="34"/>
      <c r="IV102" s="34"/>
      <c r="IW102" s="34"/>
      <c r="IX102" s="34"/>
    </row>
    <row r="103" spans="1:258" ht="45" customHeight="1">
      <c r="A103" s="5">
        <f t="shared" si="2"/>
        <v>100</v>
      </c>
      <c r="B103" s="5"/>
      <c r="C103" s="25" t="s">
        <v>315</v>
      </c>
      <c r="D103" s="31">
        <f t="shared" si="7"/>
        <v>100</v>
      </c>
      <c r="E103" s="7" t="s">
        <v>318</v>
      </c>
      <c r="F103" s="7" t="s">
        <v>317</v>
      </c>
      <c r="G103" s="6">
        <v>2017</v>
      </c>
      <c r="H103" s="7" t="s">
        <v>738</v>
      </c>
      <c r="I103" s="7"/>
      <c r="J103" s="19" t="s">
        <v>316</v>
      </c>
      <c r="K103" s="7">
        <v>1</v>
      </c>
      <c r="L103" s="7"/>
      <c r="M103" s="7"/>
      <c r="O103" s="7"/>
      <c r="Q103" s="7"/>
      <c r="R103" s="7">
        <v>1</v>
      </c>
      <c r="S103" s="7"/>
      <c r="T103" s="7"/>
      <c r="U103" s="7"/>
      <c r="V103" s="7"/>
      <c r="W103" s="7"/>
      <c r="X103" s="7"/>
      <c r="Y103" s="154">
        <v>0</v>
      </c>
      <c r="Z103" s="7"/>
      <c r="AB103" s="7"/>
      <c r="AC103" s="7"/>
      <c r="AD103" s="7"/>
      <c r="AE103" s="7"/>
      <c r="AF103" s="7"/>
      <c r="AG103" s="7"/>
      <c r="AH103" s="7"/>
      <c r="AI103" s="7"/>
      <c r="AK103" s="7"/>
      <c r="AL103" s="7"/>
      <c r="AM103" s="7"/>
      <c r="AN103" s="7"/>
      <c r="AO103" s="7"/>
      <c r="AP103" s="7"/>
      <c r="AQ103" s="7"/>
      <c r="AS103" s="7"/>
      <c r="AT103" s="7"/>
      <c r="AW103" s="7"/>
      <c r="AY103" s="7"/>
      <c r="AZ103" s="7"/>
      <c r="BA103" s="7"/>
      <c r="BB103" s="7"/>
      <c r="BC103" s="7"/>
      <c r="BD103" s="7"/>
      <c r="BE103" s="7"/>
      <c r="BF103" s="7"/>
      <c r="BG103" s="7"/>
      <c r="BH103" s="7"/>
      <c r="BI103" s="7"/>
      <c r="BJ103" s="7"/>
      <c r="BK103" s="7"/>
      <c r="BL103" s="7"/>
      <c r="BM103" s="7"/>
      <c r="BN103" s="7"/>
      <c r="BO103" s="6" t="s">
        <v>1384</v>
      </c>
      <c r="BP103" s="7">
        <v>1</v>
      </c>
      <c r="BQ103" s="7"/>
      <c r="BR103" s="7"/>
      <c r="BS103" s="7"/>
      <c r="BT103" s="7"/>
      <c r="BU103" s="7"/>
      <c r="BV103" s="7"/>
      <c r="BW103" s="7"/>
      <c r="BX103" s="7"/>
      <c r="BY103" s="7"/>
      <c r="BZ103" s="7"/>
      <c r="CA103" s="7"/>
      <c r="CB103" s="7">
        <v>1</v>
      </c>
      <c r="CC103" s="7"/>
      <c r="CD103" s="7"/>
      <c r="CE103" s="7"/>
      <c r="CF103" s="7"/>
      <c r="CG103" s="7"/>
      <c r="CH103" s="7"/>
      <c r="CI103" s="7"/>
      <c r="CJ103" s="7"/>
      <c r="CK103" s="7"/>
      <c r="CL103" s="7"/>
      <c r="CM103" s="7"/>
      <c r="CN103" s="7"/>
      <c r="CO103" s="7"/>
      <c r="CP103" s="7"/>
      <c r="CQ103" s="7"/>
      <c r="CR103" s="7"/>
      <c r="CS103" s="7"/>
      <c r="CT103" s="7"/>
      <c r="CU103" s="7"/>
      <c r="CV103" s="7"/>
      <c r="CW103" s="7"/>
      <c r="CX103" s="7"/>
      <c r="CY103" s="7"/>
      <c r="CZ103" s="7"/>
      <c r="DA103" s="7"/>
      <c r="DB103" s="7"/>
      <c r="DC103" s="7"/>
      <c r="DD103" s="7"/>
      <c r="DE103" s="7"/>
      <c r="DF103" s="7">
        <v>1</v>
      </c>
      <c r="DG103" s="7"/>
      <c r="DH103" s="7"/>
      <c r="DI103" s="7"/>
      <c r="DJ103" s="7"/>
      <c r="DK103" s="7"/>
      <c r="DL103" s="7"/>
      <c r="DM103" s="7"/>
      <c r="DN103" s="7"/>
      <c r="DO103" s="7"/>
      <c r="DP103" s="7"/>
      <c r="DQ103" s="7"/>
      <c r="DR103" s="7"/>
      <c r="DS103" s="7"/>
      <c r="DT103" s="7"/>
      <c r="DU103" s="7"/>
      <c r="DV103" s="7"/>
      <c r="DW103" s="7"/>
      <c r="DX103" s="7"/>
      <c r="DY103" s="7"/>
      <c r="DZ103" s="7"/>
      <c r="EA103" s="7"/>
      <c r="EB103" s="7">
        <v>1</v>
      </c>
      <c r="EC103" s="154">
        <v>0</v>
      </c>
      <c r="ED103" s="7"/>
      <c r="EE103" s="7">
        <v>1</v>
      </c>
      <c r="EF103" s="7"/>
      <c r="EG103" s="7"/>
      <c r="EH103" s="7"/>
      <c r="EI103" s="7"/>
      <c r="EJ103" s="7"/>
      <c r="EK103" s="7"/>
      <c r="EL103" s="7"/>
      <c r="EM103" s="7"/>
      <c r="EN103" s="7"/>
      <c r="EO103" s="7"/>
      <c r="EP103" s="7"/>
      <c r="EQ103" s="7"/>
      <c r="ER103" s="7"/>
      <c r="ES103" s="7"/>
      <c r="ET103" s="7"/>
      <c r="EU103" s="7"/>
      <c r="EV103" s="7"/>
      <c r="EW103" s="7"/>
      <c r="EX103" s="7"/>
      <c r="EY103" s="7"/>
      <c r="EZ103" s="7"/>
      <c r="FA103" s="7"/>
      <c r="FB103" s="7"/>
      <c r="FC103" s="7"/>
      <c r="FD103" s="7"/>
      <c r="FE103" s="7"/>
      <c r="FF103" s="7"/>
      <c r="FG103" s="7"/>
      <c r="FH103" s="7"/>
      <c r="FI103" s="7"/>
      <c r="FJ103" s="7"/>
      <c r="FK103" s="7"/>
      <c r="FL103" s="7"/>
      <c r="FM103" s="7"/>
      <c r="FN103" s="7"/>
      <c r="FO103" s="7"/>
      <c r="FP103" s="7"/>
      <c r="FQ103" s="7"/>
      <c r="FR103" s="7"/>
      <c r="FS103" s="7"/>
      <c r="FT103" s="7"/>
      <c r="FU103" s="7"/>
      <c r="FV103" s="7"/>
      <c r="FW103" s="7">
        <v>1</v>
      </c>
      <c r="FX103" s="7"/>
      <c r="FY103" s="7"/>
      <c r="FZ103" s="7"/>
      <c r="GA103" s="7"/>
      <c r="GB103" s="7"/>
      <c r="GC103" s="7"/>
      <c r="GD103" s="7"/>
      <c r="GE103" s="7"/>
      <c r="GF103" s="7"/>
      <c r="GG103" s="7"/>
      <c r="GH103" s="7"/>
      <c r="GI103" s="7"/>
      <c r="GJ103" s="7"/>
      <c r="GK103" s="7"/>
      <c r="GL103" s="7"/>
      <c r="GM103" s="7"/>
      <c r="GN103" s="7"/>
      <c r="GO103" s="7"/>
      <c r="GP103" s="7"/>
      <c r="GQ103" s="7"/>
      <c r="GR103" s="7"/>
      <c r="GS103" s="7"/>
      <c r="GT103" s="7"/>
      <c r="GU103" s="7"/>
      <c r="GV103" s="7"/>
      <c r="GW103" s="7"/>
      <c r="GX103" s="7"/>
      <c r="GY103" s="7"/>
      <c r="GZ103" s="7"/>
      <c r="HA103" s="7"/>
      <c r="HB103" s="7"/>
      <c r="HC103" s="7"/>
      <c r="HD103" s="7"/>
      <c r="HE103" s="7"/>
      <c r="HF103" s="7"/>
      <c r="HG103" s="7"/>
      <c r="HH103" s="7"/>
      <c r="HI103" s="7"/>
      <c r="HJ103" s="7"/>
      <c r="HK103" s="7"/>
      <c r="HL103" s="7"/>
      <c r="HM103" s="7"/>
      <c r="HN103" s="7"/>
      <c r="HO103" s="7"/>
      <c r="HP103" s="7"/>
      <c r="HQ103" s="7"/>
      <c r="HR103" s="7"/>
      <c r="HS103" s="7"/>
      <c r="HT103" s="7"/>
      <c r="HU103" s="7"/>
      <c r="HV103" s="7"/>
      <c r="HW103" s="7"/>
      <c r="HX103" s="7"/>
      <c r="HY103" s="7"/>
      <c r="HZ103" s="7"/>
      <c r="IA103" s="7"/>
      <c r="IB103" s="7"/>
      <c r="IC103" s="7"/>
      <c r="ID103" s="7"/>
      <c r="IE103" s="7"/>
      <c r="IF103" s="7"/>
      <c r="IG103" s="7"/>
      <c r="IH103" s="7"/>
      <c r="II103" s="34"/>
      <c r="IJ103" s="34"/>
      <c r="IK103" s="34"/>
      <c r="IL103" s="34"/>
      <c r="IM103" s="34"/>
      <c r="IN103" s="34"/>
      <c r="IO103" s="34"/>
      <c r="IP103" s="34"/>
      <c r="IQ103" s="34"/>
      <c r="IR103" s="34"/>
      <c r="IS103" s="34"/>
      <c r="IT103" s="34"/>
      <c r="IU103" s="34"/>
      <c r="IV103" s="34"/>
      <c r="IW103" s="34"/>
      <c r="IX103" s="34"/>
    </row>
    <row r="104" spans="1:258" ht="45" customHeight="1">
      <c r="A104" s="5">
        <f t="shared" si="2"/>
        <v>101</v>
      </c>
      <c r="B104" s="5"/>
      <c r="C104" s="25" t="s">
        <v>293</v>
      </c>
      <c r="D104" s="31">
        <f t="shared" si="7"/>
        <v>101</v>
      </c>
      <c r="E104" s="7" t="s">
        <v>44</v>
      </c>
      <c r="F104" s="7" t="s">
        <v>320</v>
      </c>
      <c r="G104" s="6">
        <v>2015</v>
      </c>
      <c r="H104" s="7" t="s">
        <v>738</v>
      </c>
      <c r="I104" s="7"/>
      <c r="J104" s="7" t="s">
        <v>319</v>
      </c>
      <c r="K104" s="7"/>
      <c r="L104" s="7">
        <v>1</v>
      </c>
      <c r="M104" s="7"/>
      <c r="O104" s="7"/>
      <c r="Q104" s="7"/>
      <c r="R104" s="7"/>
      <c r="S104" s="7"/>
      <c r="T104" s="7"/>
      <c r="U104" s="7"/>
      <c r="V104" s="7"/>
      <c r="W104" s="7"/>
      <c r="X104" s="7"/>
      <c r="Y104" s="7"/>
      <c r="Z104" s="7"/>
      <c r="AB104" s="7"/>
      <c r="AC104" s="7"/>
      <c r="AD104" s="7">
        <v>1</v>
      </c>
      <c r="AE104" s="7"/>
      <c r="AF104" s="148">
        <v>0</v>
      </c>
      <c r="AG104" s="7"/>
      <c r="AH104" s="7"/>
      <c r="AI104" s="7"/>
      <c r="AK104" s="7"/>
      <c r="AL104" s="7">
        <v>0</v>
      </c>
      <c r="AM104" s="7">
        <v>0</v>
      </c>
      <c r="AN104" s="7"/>
      <c r="AO104" s="7"/>
      <c r="AP104" s="7">
        <v>1</v>
      </c>
      <c r="AQ104" s="7"/>
      <c r="AS104" s="7"/>
      <c r="AT104" s="7"/>
      <c r="AW104" s="7"/>
      <c r="AY104" s="7"/>
      <c r="AZ104" s="7"/>
      <c r="BA104" s="7"/>
      <c r="BB104" s="7"/>
      <c r="BC104" s="7"/>
      <c r="BD104" s="7"/>
      <c r="BE104" s="7"/>
      <c r="BF104" s="7"/>
      <c r="BG104" s="7"/>
      <c r="BH104" s="7"/>
      <c r="BI104" s="7"/>
      <c r="BJ104" s="7"/>
      <c r="BK104" s="7"/>
      <c r="BL104" s="7"/>
      <c r="BM104" s="7"/>
      <c r="BN104" s="7"/>
      <c r="BO104" s="6" t="s">
        <v>703</v>
      </c>
      <c r="BP104" s="7"/>
      <c r="BQ104" s="7"/>
      <c r="BR104" s="7"/>
      <c r="BS104" s="7">
        <v>1</v>
      </c>
      <c r="BT104" s="7"/>
      <c r="BU104" s="7"/>
      <c r="BV104" s="7"/>
      <c r="BW104" s="7"/>
      <c r="BX104" s="7"/>
      <c r="BY104" s="154">
        <v>0</v>
      </c>
      <c r="BZ104" s="154"/>
      <c r="CA104" s="7"/>
      <c r="CB104" s="7"/>
      <c r="CC104" s="7"/>
      <c r="CD104" s="7"/>
      <c r="CE104" s="7">
        <v>1</v>
      </c>
      <c r="CF104" s="7"/>
      <c r="CG104" s="7"/>
      <c r="CH104" s="7"/>
      <c r="CI104" s="7"/>
      <c r="CJ104" s="7"/>
      <c r="CK104" s="7"/>
      <c r="CL104" s="7"/>
      <c r="CM104" s="7"/>
      <c r="CN104" s="7"/>
      <c r="CO104" s="7"/>
      <c r="CP104" s="7"/>
      <c r="CQ104" s="7"/>
      <c r="CR104" s="7"/>
      <c r="CS104" s="7"/>
      <c r="CT104" s="7"/>
      <c r="CU104" s="7"/>
      <c r="CV104" s="7"/>
      <c r="CW104" s="7"/>
      <c r="CX104" s="7"/>
      <c r="CY104" s="7"/>
      <c r="CZ104" s="7"/>
      <c r="DA104" s="7"/>
      <c r="DB104" s="7"/>
      <c r="DC104" s="7"/>
      <c r="DD104" s="7"/>
      <c r="DE104" s="7">
        <v>1</v>
      </c>
      <c r="DF104" s="7"/>
      <c r="DG104" s="7"/>
      <c r="DH104" s="7"/>
      <c r="DI104" s="7"/>
      <c r="DJ104" s="7"/>
      <c r="DK104" s="7"/>
      <c r="DL104" s="7"/>
      <c r="DM104" s="7"/>
      <c r="DN104" s="7"/>
      <c r="DO104" s="7"/>
      <c r="DP104" s="7"/>
      <c r="DQ104" s="7"/>
      <c r="DR104" s="7"/>
      <c r="DS104" s="7"/>
      <c r="DT104" s="7"/>
      <c r="DU104" s="7"/>
      <c r="DV104" s="7"/>
      <c r="DW104" s="7"/>
      <c r="DX104" s="7"/>
      <c r="DY104" s="7"/>
      <c r="DZ104" s="7"/>
      <c r="EA104" s="7"/>
      <c r="EB104" s="7">
        <v>1</v>
      </c>
      <c r="EC104" s="7"/>
      <c r="ED104" s="7"/>
      <c r="EE104" s="7">
        <v>1</v>
      </c>
      <c r="EF104" s="7"/>
      <c r="EG104" s="7"/>
      <c r="EH104" s="7"/>
      <c r="EI104" s="7"/>
      <c r="EJ104" s="7"/>
      <c r="EK104" s="7"/>
      <c r="EL104" s="7"/>
      <c r="EM104" s="7"/>
      <c r="EN104" s="7"/>
      <c r="EO104" s="7"/>
      <c r="EP104" s="7"/>
      <c r="EQ104" s="7"/>
      <c r="ER104" s="7"/>
      <c r="ES104" s="7"/>
      <c r="ET104" s="7"/>
      <c r="EU104" s="7"/>
      <c r="EV104" s="7"/>
      <c r="EW104" s="7"/>
      <c r="EX104" s="7"/>
      <c r="EY104" s="7"/>
      <c r="EZ104" s="7"/>
      <c r="FA104" s="7"/>
      <c r="FB104" s="7"/>
      <c r="FC104" s="7"/>
      <c r="FD104" s="7"/>
      <c r="FE104" s="7"/>
      <c r="FF104" s="7"/>
      <c r="FG104" s="7"/>
      <c r="FH104" s="7"/>
      <c r="FI104" s="7"/>
      <c r="FJ104" s="7"/>
      <c r="FK104" s="7"/>
      <c r="FL104" s="7"/>
      <c r="FM104" s="7"/>
      <c r="FN104" s="7"/>
      <c r="FO104" s="7"/>
      <c r="FP104" s="7"/>
      <c r="FQ104" s="7"/>
      <c r="FR104" s="7"/>
      <c r="FS104" s="7"/>
      <c r="FT104" s="7"/>
      <c r="FU104" s="7"/>
      <c r="FV104" s="7"/>
      <c r="FW104" s="7"/>
      <c r="FX104" s="7"/>
      <c r="FY104" s="7"/>
      <c r="FZ104" s="7"/>
      <c r="GA104" s="7">
        <v>1</v>
      </c>
      <c r="GB104" s="7"/>
      <c r="GC104" s="7"/>
      <c r="GD104" s="7"/>
      <c r="GE104" s="7"/>
      <c r="GF104" s="7"/>
      <c r="GG104" s="7"/>
      <c r="GH104" s="7"/>
      <c r="GI104" s="7"/>
      <c r="GJ104" s="7"/>
      <c r="GK104" s="7"/>
      <c r="GL104" s="7"/>
      <c r="GM104" s="7"/>
      <c r="GN104" s="7"/>
      <c r="GO104" s="7"/>
      <c r="GP104" s="7"/>
      <c r="GQ104" s="7"/>
      <c r="GR104" s="7"/>
      <c r="GS104" s="7"/>
      <c r="GT104" s="7"/>
      <c r="GU104" s="7"/>
      <c r="GV104" s="7"/>
      <c r="GW104" s="7"/>
      <c r="GX104" s="7"/>
      <c r="GY104" s="7"/>
      <c r="GZ104" s="7"/>
      <c r="HA104" s="7"/>
      <c r="HB104" s="7"/>
      <c r="HC104" s="7"/>
      <c r="HD104" s="7"/>
      <c r="HE104" s="7"/>
      <c r="HF104" s="7"/>
      <c r="HG104" s="7"/>
      <c r="HH104" s="7"/>
      <c r="HI104" s="7"/>
      <c r="HJ104" s="7"/>
      <c r="HK104" s="7"/>
      <c r="HL104" s="7"/>
      <c r="HM104" s="7"/>
      <c r="HN104" s="7"/>
      <c r="HO104" s="7"/>
      <c r="HP104" s="7"/>
      <c r="HQ104" s="7"/>
      <c r="HR104" s="7"/>
      <c r="HS104" s="7"/>
      <c r="HT104" s="7"/>
      <c r="HU104" s="7"/>
      <c r="HV104" s="7"/>
      <c r="HW104" s="7"/>
      <c r="HX104" s="7"/>
      <c r="HY104" s="7"/>
      <c r="HZ104" s="7"/>
      <c r="IA104" s="7"/>
      <c r="IB104" s="7"/>
      <c r="IC104" s="7"/>
      <c r="ID104" s="7"/>
      <c r="IE104" s="7"/>
      <c r="IF104" s="7"/>
      <c r="IG104" s="7"/>
      <c r="IH104" s="7"/>
      <c r="II104" s="34"/>
      <c r="IJ104" s="34"/>
      <c r="IK104" s="34"/>
      <c r="IL104" s="34"/>
      <c r="IM104" s="34"/>
      <c r="IN104" s="34"/>
      <c r="IO104" s="34"/>
      <c r="IP104" s="34"/>
      <c r="IQ104" s="34"/>
      <c r="IR104" s="34"/>
      <c r="IS104" s="34"/>
      <c r="IT104" s="34"/>
      <c r="IU104" s="34"/>
      <c r="IV104" s="34"/>
      <c r="IW104" s="34"/>
      <c r="IX104" s="34"/>
    </row>
    <row r="105" spans="1:258" ht="45" customHeight="1">
      <c r="A105" s="5">
        <f t="shared" si="2"/>
        <v>102</v>
      </c>
      <c r="B105" s="5"/>
      <c r="C105" s="24" t="s">
        <v>35</v>
      </c>
      <c r="D105" s="31">
        <f t="shared" si="7"/>
        <v>102</v>
      </c>
      <c r="E105" s="7" t="s">
        <v>323</v>
      </c>
      <c r="F105" s="7" t="s">
        <v>322</v>
      </c>
      <c r="G105" s="6">
        <v>2001</v>
      </c>
      <c r="H105" s="7" t="s">
        <v>738</v>
      </c>
      <c r="I105" s="7"/>
      <c r="J105" s="19" t="s">
        <v>321</v>
      </c>
      <c r="K105" s="7"/>
      <c r="L105" s="7">
        <v>1</v>
      </c>
      <c r="M105" s="7"/>
      <c r="O105" s="7"/>
      <c r="Q105" s="7"/>
      <c r="R105" s="7"/>
      <c r="S105" s="7"/>
      <c r="T105" s="7"/>
      <c r="U105" s="7"/>
      <c r="V105" s="7"/>
      <c r="W105" s="7"/>
      <c r="X105" s="7"/>
      <c r="Y105" s="7"/>
      <c r="Z105" s="7"/>
      <c r="AB105" s="7"/>
      <c r="AC105" s="7"/>
      <c r="AD105" s="7"/>
      <c r="AE105" s="7"/>
      <c r="AF105" s="7"/>
      <c r="AG105" s="7"/>
      <c r="AH105" s="7"/>
      <c r="AI105" s="7"/>
      <c r="AK105" s="7"/>
      <c r="AL105" s="7"/>
      <c r="AM105" s="7"/>
      <c r="AN105" s="7">
        <v>1</v>
      </c>
      <c r="AO105" s="7"/>
      <c r="AP105" s="7"/>
      <c r="AQ105" s="7"/>
      <c r="AS105" s="7"/>
      <c r="AT105" s="7"/>
      <c r="AW105" s="7"/>
      <c r="AY105" s="7"/>
      <c r="AZ105" s="7"/>
      <c r="BA105" s="7"/>
      <c r="BB105" s="7"/>
      <c r="BC105" s="7"/>
      <c r="BD105" s="7"/>
      <c r="BE105" s="7"/>
      <c r="BF105" s="7"/>
      <c r="BG105" s="7"/>
      <c r="BH105" s="7"/>
      <c r="BI105" s="7"/>
      <c r="BJ105" s="7"/>
      <c r="BK105" s="7"/>
      <c r="BL105" s="7"/>
      <c r="BM105" s="7"/>
      <c r="BN105" s="7"/>
      <c r="BO105" s="6" t="s">
        <v>1385</v>
      </c>
      <c r="BP105" s="7"/>
      <c r="BQ105" s="7"/>
      <c r="BR105" s="7"/>
      <c r="BS105" s="7">
        <v>1</v>
      </c>
      <c r="BT105" s="7"/>
      <c r="BU105" s="7"/>
      <c r="BV105" s="7"/>
      <c r="BW105" s="7"/>
      <c r="BX105" s="7"/>
      <c r="BY105" s="7">
        <v>0</v>
      </c>
      <c r="BZ105" s="7">
        <v>1</v>
      </c>
      <c r="CA105" s="7"/>
      <c r="CB105" s="7"/>
      <c r="CC105" s="7"/>
      <c r="CD105" s="7"/>
      <c r="CE105" s="7"/>
      <c r="CF105" s="7"/>
      <c r="CG105" s="7"/>
      <c r="CH105" s="7"/>
      <c r="CI105" s="7"/>
      <c r="CJ105" s="7"/>
      <c r="CK105" s="7"/>
      <c r="CL105" s="7"/>
      <c r="CM105" s="7"/>
      <c r="CN105" s="7"/>
      <c r="CO105" s="154">
        <v>0</v>
      </c>
      <c r="CP105" s="154"/>
      <c r="CQ105" s="154"/>
      <c r="CR105" s="154"/>
      <c r="CS105" s="154">
        <v>0</v>
      </c>
      <c r="CT105" s="7"/>
      <c r="CU105" s="7"/>
      <c r="CV105" s="7"/>
      <c r="CW105" s="7"/>
      <c r="CX105" s="7"/>
      <c r="CY105" s="7"/>
      <c r="CZ105" s="7"/>
      <c r="DA105" s="7"/>
      <c r="DB105" s="7"/>
      <c r="DC105" s="7"/>
      <c r="DD105" s="7"/>
      <c r="DE105" s="7"/>
      <c r="DF105" s="7"/>
      <c r="DG105" s="7">
        <v>1</v>
      </c>
      <c r="DH105" s="7"/>
      <c r="DI105" s="7"/>
      <c r="DJ105" s="7"/>
      <c r="DK105" s="7"/>
      <c r="DL105" s="7"/>
      <c r="DM105" s="7"/>
      <c r="DN105" s="7"/>
      <c r="DO105" s="7"/>
      <c r="DP105" s="7"/>
      <c r="DQ105" s="7"/>
      <c r="DR105" s="7"/>
      <c r="DS105" s="7"/>
      <c r="DT105" s="7"/>
      <c r="DU105" s="7"/>
      <c r="DV105" s="7">
        <v>1</v>
      </c>
      <c r="DW105" s="7"/>
      <c r="DX105" s="7"/>
      <c r="DY105" s="7"/>
      <c r="DZ105" s="7"/>
      <c r="EA105" s="7"/>
      <c r="EB105" s="7"/>
      <c r="EC105" s="7"/>
      <c r="ED105" s="7">
        <v>1</v>
      </c>
      <c r="EE105" s="7">
        <v>1</v>
      </c>
      <c r="EF105" s="7"/>
      <c r="EG105" s="7"/>
      <c r="EH105" s="7"/>
      <c r="EI105" s="7"/>
      <c r="EJ105" s="7"/>
      <c r="EK105" s="7"/>
      <c r="EL105" s="7"/>
      <c r="EM105" s="7"/>
      <c r="EN105" s="7"/>
      <c r="EO105" s="7"/>
      <c r="EP105" s="7"/>
      <c r="EQ105" s="7"/>
      <c r="ER105" s="7"/>
      <c r="ES105" s="7"/>
      <c r="ET105" s="7"/>
      <c r="EU105" s="7"/>
      <c r="EV105" s="7"/>
      <c r="EW105" s="7"/>
      <c r="EX105" s="7"/>
      <c r="EY105" s="7"/>
      <c r="EZ105" s="7"/>
      <c r="FA105" s="7"/>
      <c r="FB105" s="7"/>
      <c r="FC105" s="7"/>
      <c r="FD105" s="7"/>
      <c r="FE105" s="7"/>
      <c r="FF105" s="7"/>
      <c r="FG105" s="7"/>
      <c r="FH105" s="7"/>
      <c r="FI105" s="7"/>
      <c r="FJ105" s="7"/>
      <c r="FK105" s="7"/>
      <c r="FL105" s="7"/>
      <c r="FM105" s="7"/>
      <c r="FN105" s="7"/>
      <c r="FO105" s="7"/>
      <c r="FP105" s="7"/>
      <c r="FQ105" s="7"/>
      <c r="FR105" s="7"/>
      <c r="FS105" s="7"/>
      <c r="FT105" s="7"/>
      <c r="FU105" s="7"/>
      <c r="FV105" s="7">
        <v>1</v>
      </c>
      <c r="FW105" s="7"/>
      <c r="FX105" s="7"/>
      <c r="FY105" s="7"/>
      <c r="FZ105" s="7"/>
      <c r="GA105" s="7"/>
      <c r="GB105" s="7"/>
      <c r="GC105" s="7"/>
      <c r="GD105" s="7"/>
      <c r="GE105" s="7"/>
      <c r="GF105" s="7"/>
      <c r="GG105" s="7"/>
      <c r="GH105" s="7"/>
      <c r="GI105" s="7"/>
      <c r="GJ105" s="7"/>
      <c r="GK105" s="7"/>
      <c r="GL105" s="7"/>
      <c r="GM105" s="7"/>
      <c r="GN105" s="7"/>
      <c r="GO105" s="7"/>
      <c r="GP105" s="7"/>
      <c r="GQ105" s="7"/>
      <c r="GR105" s="7"/>
      <c r="GS105" s="7"/>
      <c r="GT105" s="7"/>
      <c r="GU105" s="7"/>
      <c r="GV105" s="7"/>
      <c r="GW105" s="7"/>
      <c r="GX105" s="7"/>
      <c r="GY105" s="7"/>
      <c r="GZ105" s="7"/>
      <c r="HA105" s="7"/>
      <c r="HB105" s="7"/>
      <c r="HC105" s="7"/>
      <c r="HD105" s="7"/>
      <c r="HE105" s="7"/>
      <c r="HF105" s="7"/>
      <c r="HG105" s="7"/>
      <c r="HH105" s="7"/>
      <c r="HI105" s="7"/>
      <c r="HJ105" s="7"/>
      <c r="HK105" s="7"/>
      <c r="HL105" s="7"/>
      <c r="HM105" s="7"/>
      <c r="HN105" s="7"/>
      <c r="HO105" s="7"/>
      <c r="HP105" s="7"/>
      <c r="HQ105" s="7"/>
      <c r="HR105" s="7"/>
      <c r="HS105" s="7"/>
      <c r="HT105" s="7"/>
      <c r="HU105" s="7"/>
      <c r="HV105" s="7"/>
      <c r="HW105" s="7"/>
      <c r="HX105" s="7"/>
      <c r="HY105" s="7"/>
      <c r="HZ105" s="7"/>
      <c r="IA105" s="7"/>
      <c r="IB105" s="7"/>
      <c r="IC105" s="7"/>
      <c r="ID105" s="7"/>
      <c r="IE105" s="7"/>
      <c r="IF105" s="7"/>
      <c r="IG105" s="7"/>
      <c r="IH105" s="7"/>
      <c r="II105" s="34"/>
      <c r="IJ105" s="34"/>
      <c r="IK105" s="34"/>
      <c r="IL105" s="34"/>
      <c r="IM105" s="34"/>
      <c r="IN105" s="34"/>
      <c r="IO105" s="34"/>
      <c r="IP105" s="34"/>
      <c r="IQ105" s="34"/>
      <c r="IR105" s="34"/>
      <c r="IS105" s="34"/>
      <c r="IT105" s="34"/>
      <c r="IU105" s="34"/>
      <c r="IV105" s="34"/>
      <c r="IW105" s="34"/>
      <c r="IX105" s="34"/>
    </row>
    <row r="106" spans="1:258" ht="45" customHeight="1">
      <c r="A106" s="5">
        <f t="shared" si="2"/>
        <v>103</v>
      </c>
      <c r="B106" s="5"/>
      <c r="C106" s="24" t="s">
        <v>35</v>
      </c>
      <c r="D106" s="31">
        <v>103</v>
      </c>
      <c r="E106" s="7" t="s">
        <v>325</v>
      </c>
      <c r="F106" s="7" t="s">
        <v>322</v>
      </c>
      <c r="G106" s="6">
        <v>1997</v>
      </c>
      <c r="H106" s="7" t="s">
        <v>738</v>
      </c>
      <c r="I106" s="7"/>
      <c r="J106" s="19" t="s">
        <v>324</v>
      </c>
      <c r="K106" s="7"/>
      <c r="L106" s="7">
        <v>1</v>
      </c>
      <c r="M106" s="7"/>
      <c r="O106" s="7"/>
      <c r="Q106" s="7"/>
      <c r="R106" s="7"/>
      <c r="S106" s="7"/>
      <c r="T106" s="7"/>
      <c r="U106" s="7"/>
      <c r="V106" s="7"/>
      <c r="W106" s="7"/>
      <c r="X106" s="7"/>
      <c r="Y106" s="7"/>
      <c r="Z106" s="7"/>
      <c r="AB106" s="7"/>
      <c r="AC106" s="7"/>
      <c r="AD106" s="7"/>
      <c r="AE106" s="7"/>
      <c r="AF106" s="7"/>
      <c r="AG106" s="7"/>
      <c r="AH106" s="7"/>
      <c r="AI106" s="7"/>
      <c r="AK106" s="7">
        <v>1</v>
      </c>
      <c r="AL106" s="7"/>
      <c r="AM106" s="7"/>
      <c r="AN106" s="7"/>
      <c r="AO106" s="7"/>
      <c r="AP106" s="7"/>
      <c r="AQ106" s="7"/>
      <c r="AS106" s="7"/>
      <c r="AT106" s="7"/>
      <c r="AW106" s="7"/>
      <c r="AY106" s="7"/>
      <c r="AZ106" s="7"/>
      <c r="BA106" s="7"/>
      <c r="BB106" s="7"/>
      <c r="BC106" s="7"/>
      <c r="BD106" s="7"/>
      <c r="BE106" s="7"/>
      <c r="BF106" s="7"/>
      <c r="BG106" s="7"/>
      <c r="BH106" s="7"/>
      <c r="BI106" s="7"/>
      <c r="BJ106" s="7"/>
      <c r="BK106" s="7"/>
      <c r="BL106" s="7"/>
      <c r="BM106" s="7"/>
      <c r="BN106" s="7"/>
      <c r="BO106" s="6" t="s">
        <v>1386</v>
      </c>
      <c r="BP106" s="7"/>
      <c r="BQ106" s="7"/>
      <c r="BR106" s="7"/>
      <c r="BS106" s="7">
        <v>1</v>
      </c>
      <c r="BT106" s="7"/>
      <c r="BU106" s="7"/>
      <c r="BV106" s="7"/>
      <c r="BW106" s="7"/>
      <c r="BX106" s="7"/>
      <c r="BY106" s="7">
        <v>0</v>
      </c>
      <c r="BZ106" s="7">
        <v>1</v>
      </c>
      <c r="CA106" s="7"/>
      <c r="CB106" s="7"/>
      <c r="CC106" s="7"/>
      <c r="CD106" s="7"/>
      <c r="CE106" s="7"/>
      <c r="CF106" s="7"/>
      <c r="CG106" s="7"/>
      <c r="CH106" s="7"/>
      <c r="CI106" s="7"/>
      <c r="CJ106" s="7"/>
      <c r="CK106" s="7"/>
      <c r="CL106" s="7"/>
      <c r="CM106" s="7"/>
      <c r="CN106" s="7"/>
      <c r="CO106" s="7"/>
      <c r="CP106" s="7"/>
      <c r="CQ106" s="7"/>
      <c r="CR106" s="7"/>
      <c r="CS106" s="7"/>
      <c r="CT106" s="7"/>
      <c r="CU106" s="7"/>
      <c r="CV106" s="7"/>
      <c r="CW106" s="7"/>
      <c r="CX106" s="7"/>
      <c r="CY106" s="7"/>
      <c r="CZ106" s="7"/>
      <c r="DA106" s="7"/>
      <c r="DB106" s="7"/>
      <c r="DC106" s="7"/>
      <c r="DD106" s="7"/>
      <c r="DE106" s="7"/>
      <c r="DF106" s="7"/>
      <c r="DG106" s="7">
        <v>1</v>
      </c>
      <c r="DH106" s="7"/>
      <c r="DI106" s="7"/>
      <c r="DJ106" s="7"/>
      <c r="DK106" s="7"/>
      <c r="DL106" s="7"/>
      <c r="DM106" s="7"/>
      <c r="DN106" s="7"/>
      <c r="DO106" s="7"/>
      <c r="DP106" s="7"/>
      <c r="DQ106" s="7"/>
      <c r="DR106" s="7"/>
      <c r="DS106" s="7"/>
      <c r="DT106" s="7"/>
      <c r="DU106" s="7"/>
      <c r="DV106" s="7">
        <v>1</v>
      </c>
      <c r="DW106" s="7"/>
      <c r="DX106" s="7"/>
      <c r="DY106" s="7"/>
      <c r="DZ106" s="7"/>
      <c r="EA106" s="7"/>
      <c r="EB106" s="7"/>
      <c r="EC106" s="7"/>
      <c r="ED106" s="7">
        <v>1</v>
      </c>
      <c r="EE106" s="7">
        <v>1</v>
      </c>
      <c r="EF106" s="7"/>
      <c r="EG106" s="7"/>
      <c r="EH106" s="7"/>
      <c r="EI106" s="7"/>
      <c r="EJ106" s="7"/>
      <c r="EK106" s="7"/>
      <c r="EL106" s="7"/>
      <c r="EM106" s="7"/>
      <c r="EN106" s="7"/>
      <c r="EO106" s="7"/>
      <c r="EP106" s="7"/>
      <c r="EQ106" s="7"/>
      <c r="ER106" s="7"/>
      <c r="ES106" s="7"/>
      <c r="ET106" s="7"/>
      <c r="EU106" s="7"/>
      <c r="EV106" s="7"/>
      <c r="EW106" s="7"/>
      <c r="EX106" s="7"/>
      <c r="EY106" s="7"/>
      <c r="EZ106" s="7"/>
      <c r="FA106" s="7"/>
      <c r="FB106" s="7"/>
      <c r="FC106" s="7"/>
      <c r="FD106" s="7"/>
      <c r="FE106" s="7"/>
      <c r="FF106" s="7"/>
      <c r="FG106" s="7"/>
      <c r="FH106" s="7"/>
      <c r="FI106" s="7"/>
      <c r="FJ106" s="7"/>
      <c r="FK106" s="7"/>
      <c r="FL106" s="7"/>
      <c r="FM106" s="7"/>
      <c r="FN106" s="7"/>
      <c r="FO106" s="7"/>
      <c r="FP106" s="7"/>
      <c r="FQ106" s="7"/>
      <c r="FR106" s="7"/>
      <c r="FS106" s="7"/>
      <c r="FT106" s="7"/>
      <c r="FU106" s="7"/>
      <c r="FV106" s="7"/>
      <c r="FW106" s="7"/>
      <c r="FX106" s="7"/>
      <c r="FY106" s="7"/>
      <c r="FZ106" s="7"/>
      <c r="GA106" s="7"/>
      <c r="GB106" s="7"/>
      <c r="GC106" s="7"/>
      <c r="GD106" s="7"/>
      <c r="GE106" s="7"/>
      <c r="GF106" s="7"/>
      <c r="GG106" s="7">
        <v>1</v>
      </c>
      <c r="GH106" s="7"/>
      <c r="GI106" s="7"/>
      <c r="GJ106" s="7"/>
      <c r="GK106" s="7"/>
      <c r="GL106" s="7"/>
      <c r="GM106" s="7"/>
      <c r="GN106" s="7"/>
      <c r="GO106" s="7"/>
      <c r="GP106" s="7"/>
      <c r="GQ106" s="7"/>
      <c r="GR106" s="7"/>
      <c r="GS106" s="7"/>
      <c r="GT106" s="7"/>
      <c r="GU106" s="7"/>
      <c r="GV106" s="7"/>
      <c r="GW106" s="7"/>
      <c r="GX106" s="7"/>
      <c r="GY106" s="7"/>
      <c r="GZ106" s="7"/>
      <c r="HA106" s="7"/>
      <c r="HB106" s="7"/>
      <c r="HC106" s="7"/>
      <c r="HD106" s="7"/>
      <c r="HE106" s="7"/>
      <c r="HF106" s="7"/>
      <c r="HG106" s="7"/>
      <c r="HH106" s="7"/>
      <c r="HI106" s="7"/>
      <c r="HJ106" s="7"/>
      <c r="HK106" s="7"/>
      <c r="HL106" s="7"/>
      <c r="HM106" s="7"/>
      <c r="HN106" s="7"/>
      <c r="HO106" s="7"/>
      <c r="HP106" s="7"/>
      <c r="HQ106" s="7"/>
      <c r="HR106" s="7"/>
      <c r="HS106" s="7"/>
      <c r="HT106" s="7"/>
      <c r="HU106" s="7"/>
      <c r="HV106" s="7"/>
      <c r="HW106" s="7"/>
      <c r="HX106" s="7"/>
      <c r="HY106" s="7"/>
      <c r="HZ106" s="7"/>
      <c r="IA106" s="7"/>
      <c r="IB106" s="7"/>
      <c r="IC106" s="7"/>
      <c r="ID106" s="7"/>
      <c r="IE106" s="7"/>
      <c r="IF106" s="7"/>
      <c r="IG106" s="7"/>
      <c r="IH106" s="7"/>
      <c r="II106" s="34"/>
      <c r="IJ106" s="34"/>
      <c r="IK106" s="34"/>
      <c r="IL106" s="34"/>
      <c r="IM106" s="34"/>
      <c r="IN106" s="34"/>
      <c r="IO106" s="34"/>
      <c r="IP106" s="34"/>
      <c r="IQ106" s="34"/>
      <c r="IR106" s="34"/>
      <c r="IS106" s="34"/>
      <c r="IT106" s="34"/>
      <c r="IU106" s="34"/>
      <c r="IV106" s="34"/>
      <c r="IW106" s="34"/>
      <c r="IX106" s="34"/>
    </row>
    <row r="107" spans="1:258" ht="45" customHeight="1">
      <c r="A107" s="5">
        <f t="shared" si="2"/>
        <v>104</v>
      </c>
      <c r="B107" s="5"/>
      <c r="C107" s="24" t="s">
        <v>35</v>
      </c>
      <c r="D107" s="31">
        <f t="shared" ref="D107:D170" si="8">D106+1</f>
        <v>104</v>
      </c>
      <c r="E107" s="7" t="s">
        <v>164</v>
      </c>
      <c r="F107" s="7" t="s">
        <v>327</v>
      </c>
      <c r="G107" s="6">
        <v>2018</v>
      </c>
      <c r="H107" s="7" t="s">
        <v>801</v>
      </c>
      <c r="I107" s="7"/>
      <c r="J107" s="19" t="s">
        <v>326</v>
      </c>
      <c r="K107" s="7"/>
      <c r="L107" s="154">
        <v>0</v>
      </c>
      <c r="M107" s="7"/>
      <c r="O107" s="7"/>
      <c r="Q107" s="7"/>
      <c r="R107" s="7"/>
      <c r="S107" s="7"/>
      <c r="T107" s="7"/>
      <c r="U107" s="154">
        <v>1</v>
      </c>
      <c r="V107" s="7">
        <v>1</v>
      </c>
      <c r="W107" s="7"/>
      <c r="X107" s="7"/>
      <c r="Y107" s="7"/>
      <c r="Z107" s="7"/>
      <c r="AB107" s="7"/>
      <c r="AC107" s="7"/>
      <c r="AD107" s="7"/>
      <c r="AE107" s="7"/>
      <c r="AF107" s="7"/>
      <c r="AG107" s="7"/>
      <c r="AH107" s="7"/>
      <c r="AI107" s="7"/>
      <c r="AK107" s="7"/>
      <c r="AL107" s="7"/>
      <c r="AM107" s="7"/>
      <c r="AN107" s="7"/>
      <c r="AO107" s="7"/>
      <c r="AP107" s="7"/>
      <c r="AQ107" s="7"/>
      <c r="AS107" s="7"/>
      <c r="AT107" s="7"/>
      <c r="AW107" s="7"/>
      <c r="AY107" s="7"/>
      <c r="AZ107" s="7"/>
      <c r="BA107" s="7"/>
      <c r="BB107" s="7"/>
      <c r="BC107" s="7"/>
      <c r="BD107" s="7"/>
      <c r="BE107" s="7"/>
      <c r="BF107" s="7"/>
      <c r="BG107" s="7"/>
      <c r="BH107" s="7"/>
      <c r="BI107" s="7">
        <v>1</v>
      </c>
      <c r="BJ107" s="7">
        <v>1</v>
      </c>
      <c r="BK107" s="7"/>
      <c r="BL107" s="7"/>
      <c r="BM107" s="7"/>
      <c r="BN107" s="7"/>
      <c r="BO107" s="6" t="s">
        <v>1387</v>
      </c>
      <c r="BP107" s="7"/>
      <c r="BQ107" s="7">
        <v>1</v>
      </c>
      <c r="BR107" s="7"/>
      <c r="BS107" s="7"/>
      <c r="BT107" s="7"/>
      <c r="BU107" s="7"/>
      <c r="BV107" s="7"/>
      <c r="BW107" s="7"/>
      <c r="BX107" s="7"/>
      <c r="BY107" s="7"/>
      <c r="BZ107" s="7"/>
      <c r="CA107" s="7">
        <v>1</v>
      </c>
      <c r="CB107" s="7"/>
      <c r="CC107" s="7"/>
      <c r="CD107" s="7"/>
      <c r="CE107" s="7"/>
      <c r="CF107" s="7"/>
      <c r="CG107" s="7"/>
      <c r="CH107" s="7"/>
      <c r="CI107" s="7"/>
      <c r="CJ107" s="7"/>
      <c r="CK107" s="7"/>
      <c r="CL107" s="7"/>
      <c r="CM107" s="7"/>
      <c r="CN107" s="7">
        <v>1</v>
      </c>
      <c r="CO107" s="7"/>
      <c r="CP107" s="7"/>
      <c r="CQ107" s="7"/>
      <c r="CR107" s="7"/>
      <c r="CS107" s="7"/>
      <c r="CT107" s="7"/>
      <c r="CU107" s="7"/>
      <c r="CV107" s="7"/>
      <c r="CW107" s="7"/>
      <c r="CX107" s="7"/>
      <c r="CY107" s="7"/>
      <c r="CZ107" s="7"/>
      <c r="DA107" s="7"/>
      <c r="DB107" s="7"/>
      <c r="DC107" s="7"/>
      <c r="DD107" s="7"/>
      <c r="DE107" s="7"/>
      <c r="DF107" s="7"/>
      <c r="DG107" s="7"/>
      <c r="DH107" s="7"/>
      <c r="DI107" s="7"/>
      <c r="DJ107" s="7"/>
      <c r="DK107" s="7"/>
      <c r="DL107" s="7"/>
      <c r="DM107" s="7"/>
      <c r="DN107" s="7"/>
      <c r="DO107" s="7"/>
      <c r="DP107" s="7"/>
      <c r="DQ107" s="7"/>
      <c r="DR107" s="7"/>
      <c r="DS107" s="7"/>
      <c r="DT107" s="7"/>
      <c r="DU107" s="7"/>
      <c r="DV107" s="7"/>
      <c r="DW107" s="7"/>
      <c r="DX107" s="7"/>
      <c r="DY107" s="7"/>
      <c r="DZ107" s="7"/>
      <c r="EA107" s="7"/>
      <c r="EB107" s="7">
        <v>1</v>
      </c>
      <c r="EC107" s="7"/>
      <c r="ED107" s="7"/>
      <c r="EE107" s="7"/>
      <c r="EF107" s="7"/>
      <c r="EG107" s="7"/>
      <c r="EH107" s="7"/>
      <c r="EI107" s="7"/>
      <c r="EJ107" s="7"/>
      <c r="EK107" s="7"/>
      <c r="EL107" s="7">
        <v>1</v>
      </c>
      <c r="EM107" s="7"/>
      <c r="EN107" s="7"/>
      <c r="EO107" s="7"/>
      <c r="EP107" s="7">
        <v>1</v>
      </c>
      <c r="EQ107" s="7"/>
      <c r="ER107" s="7">
        <v>1</v>
      </c>
      <c r="ES107" s="7"/>
      <c r="ET107" s="7"/>
      <c r="EU107" s="7"/>
      <c r="EV107" s="7"/>
      <c r="EW107" s="7"/>
      <c r="EX107" s="7"/>
      <c r="EY107" s="7"/>
      <c r="EZ107" s="7"/>
      <c r="FA107" s="7"/>
      <c r="FB107" s="7"/>
      <c r="FC107" s="7"/>
      <c r="FD107" s="7"/>
      <c r="FE107" s="7"/>
      <c r="FF107" s="7"/>
      <c r="FG107" s="7"/>
      <c r="FH107" s="7"/>
      <c r="FI107" s="7"/>
      <c r="FJ107" s="7"/>
      <c r="FK107" s="7"/>
      <c r="FL107" s="7"/>
      <c r="FM107" s="7"/>
      <c r="FN107" s="7"/>
      <c r="FO107" s="7"/>
      <c r="FP107" s="7"/>
      <c r="FQ107" s="7">
        <v>1</v>
      </c>
      <c r="FR107" s="7"/>
      <c r="FS107" s="7"/>
      <c r="FT107" s="7"/>
      <c r="FU107" s="7"/>
      <c r="FV107" s="7"/>
      <c r="FW107" s="7"/>
      <c r="FX107" s="7"/>
      <c r="FY107" s="7"/>
      <c r="FZ107" s="7"/>
      <c r="GA107" s="7"/>
      <c r="GB107" s="7"/>
      <c r="GC107" s="7"/>
      <c r="GD107" s="7"/>
      <c r="GE107" s="7"/>
      <c r="GF107" s="7"/>
      <c r="GG107" s="7"/>
      <c r="GH107" s="7"/>
      <c r="GI107" s="7"/>
      <c r="GJ107" s="7"/>
      <c r="GK107" s="7"/>
      <c r="GL107" s="7"/>
      <c r="GM107" s="7"/>
      <c r="GN107" s="7"/>
      <c r="GO107" s="7"/>
      <c r="GP107" s="7"/>
      <c r="GQ107" s="7"/>
      <c r="GR107" s="7"/>
      <c r="GS107" s="7"/>
      <c r="GT107" s="7"/>
      <c r="GU107" s="7"/>
      <c r="GV107" s="7"/>
      <c r="GW107" s="7"/>
      <c r="GX107" s="7"/>
      <c r="GY107" s="7"/>
      <c r="GZ107" s="7"/>
      <c r="HA107" s="7"/>
      <c r="HB107" s="7"/>
      <c r="HC107" s="7"/>
      <c r="HD107" s="7"/>
      <c r="HE107" s="7"/>
      <c r="HF107" s="7"/>
      <c r="HG107" s="7"/>
      <c r="HH107" s="7"/>
      <c r="HI107" s="7"/>
      <c r="HJ107" s="7"/>
      <c r="HK107" s="7"/>
      <c r="HL107" s="7"/>
      <c r="HM107" s="7"/>
      <c r="HN107" s="7"/>
      <c r="HO107" s="7"/>
      <c r="HP107" s="7"/>
      <c r="HQ107" s="7"/>
      <c r="HR107" s="7"/>
      <c r="HS107" s="7"/>
      <c r="HT107" s="7"/>
      <c r="HU107" s="7"/>
      <c r="HV107" s="7"/>
      <c r="HW107" s="7"/>
      <c r="HX107" s="7"/>
      <c r="HY107" s="7"/>
      <c r="HZ107" s="7"/>
      <c r="IA107" s="7"/>
      <c r="IB107" s="7"/>
      <c r="IC107" s="7"/>
      <c r="ID107" s="7"/>
      <c r="IE107" s="7"/>
      <c r="IF107" s="7"/>
      <c r="IG107" s="7"/>
      <c r="IH107" s="7"/>
      <c r="II107" s="34"/>
      <c r="IJ107" s="34"/>
      <c r="IK107" s="34"/>
      <c r="IL107" s="34"/>
      <c r="IM107" s="34"/>
      <c r="IN107" s="34"/>
      <c r="IO107" s="34"/>
      <c r="IP107" s="34"/>
      <c r="IQ107" s="34"/>
      <c r="IR107" s="34"/>
      <c r="IS107" s="34"/>
      <c r="IT107" s="34"/>
      <c r="IU107" s="34"/>
      <c r="IV107" s="34"/>
      <c r="IW107" s="34"/>
      <c r="IX107" s="34"/>
    </row>
    <row r="108" spans="1:258" ht="45" customHeight="1">
      <c r="A108" s="5">
        <f t="shared" si="2"/>
        <v>105</v>
      </c>
      <c r="B108" s="5"/>
      <c r="C108" s="24" t="s">
        <v>35</v>
      </c>
      <c r="D108" s="31">
        <f t="shared" si="8"/>
        <v>105</v>
      </c>
      <c r="E108" s="7" t="s">
        <v>329</v>
      </c>
      <c r="F108" s="7" t="s">
        <v>314</v>
      </c>
      <c r="G108" s="6">
        <v>2019</v>
      </c>
      <c r="H108" s="7" t="s">
        <v>738</v>
      </c>
      <c r="I108" s="7"/>
      <c r="J108" s="7" t="s">
        <v>328</v>
      </c>
      <c r="K108" s="7"/>
      <c r="L108" s="7"/>
      <c r="M108" s="7"/>
      <c r="O108" s="7"/>
      <c r="Q108" s="7"/>
      <c r="R108" s="7"/>
      <c r="S108" s="7"/>
      <c r="T108" s="7"/>
      <c r="U108" s="7"/>
      <c r="V108" s="7"/>
      <c r="W108" s="7"/>
      <c r="X108" s="7"/>
      <c r="Y108" s="7"/>
      <c r="Z108" s="7"/>
      <c r="AB108" s="7"/>
      <c r="AC108" s="7"/>
      <c r="AD108" s="7"/>
      <c r="AE108" s="7"/>
      <c r="AF108" s="7"/>
      <c r="AG108" s="7"/>
      <c r="AH108" s="7"/>
      <c r="AI108" s="7"/>
      <c r="AK108" s="7"/>
      <c r="AL108" s="7"/>
      <c r="AM108" s="7"/>
      <c r="AN108" s="7"/>
      <c r="AO108" s="7"/>
      <c r="AP108" s="7"/>
      <c r="AQ108" s="7"/>
      <c r="AS108" s="7"/>
      <c r="AT108" s="7"/>
      <c r="AW108" s="7"/>
      <c r="AY108" s="7"/>
      <c r="AZ108" s="7"/>
      <c r="BA108" s="7"/>
      <c r="BB108" s="7"/>
      <c r="BC108" s="7"/>
      <c r="BD108" s="7"/>
      <c r="BE108" s="7"/>
      <c r="BF108" s="7"/>
      <c r="BG108" s="7"/>
      <c r="BH108" s="7"/>
      <c r="BI108" s="7"/>
      <c r="BJ108" s="7"/>
      <c r="BK108" s="7"/>
      <c r="BL108" s="7">
        <v>1</v>
      </c>
      <c r="BM108" s="7"/>
      <c r="BN108" s="7"/>
      <c r="BO108" s="6" t="s">
        <v>1388</v>
      </c>
      <c r="BP108" s="7"/>
      <c r="BQ108" s="7"/>
      <c r="BR108" s="7"/>
      <c r="BS108" s="7">
        <v>1</v>
      </c>
      <c r="BT108" s="7"/>
      <c r="BU108" s="7"/>
      <c r="BV108" s="7"/>
      <c r="BW108" s="7"/>
      <c r="BX108" s="7"/>
      <c r="BY108" s="7">
        <v>0</v>
      </c>
      <c r="BZ108" s="7">
        <v>1</v>
      </c>
      <c r="CA108" s="7"/>
      <c r="CB108" s="7"/>
      <c r="CC108" s="7"/>
      <c r="CD108" s="7"/>
      <c r="CE108" s="7"/>
      <c r="CF108" s="7"/>
      <c r="CG108" s="7"/>
      <c r="CH108" s="7"/>
      <c r="CI108" s="7"/>
      <c r="CJ108" s="7"/>
      <c r="CK108" s="7"/>
      <c r="CL108" s="7"/>
      <c r="CM108" s="7"/>
      <c r="CN108" s="7"/>
      <c r="CO108" s="7"/>
      <c r="CP108" s="7"/>
      <c r="CQ108" s="7"/>
      <c r="CR108" s="7"/>
      <c r="CS108" s="7"/>
      <c r="CT108" s="7"/>
      <c r="CU108" s="7"/>
      <c r="CV108" s="7"/>
      <c r="CW108" s="7"/>
      <c r="CX108" s="7"/>
      <c r="CY108" s="7"/>
      <c r="CZ108" s="7"/>
      <c r="DA108" s="7"/>
      <c r="DB108" s="7"/>
      <c r="DC108" s="7"/>
      <c r="DD108" s="7"/>
      <c r="DE108" s="7"/>
      <c r="DF108" s="7"/>
      <c r="DG108" s="7">
        <v>1</v>
      </c>
      <c r="DH108" s="7"/>
      <c r="DI108" s="7"/>
      <c r="DJ108" s="7"/>
      <c r="DK108" s="7"/>
      <c r="DL108" s="7"/>
      <c r="DM108" s="7"/>
      <c r="DN108" s="7"/>
      <c r="DO108" s="7"/>
      <c r="DP108" s="7"/>
      <c r="DQ108" s="7"/>
      <c r="DR108" s="7"/>
      <c r="DS108" s="7"/>
      <c r="DT108" s="7"/>
      <c r="DU108" s="7"/>
      <c r="DV108" s="7"/>
      <c r="DW108" s="7"/>
      <c r="DX108" s="7">
        <v>1</v>
      </c>
      <c r="DY108" s="7"/>
      <c r="DZ108" s="7"/>
      <c r="EA108" s="7"/>
      <c r="EB108" s="7"/>
      <c r="EC108" s="7"/>
      <c r="ED108" s="7">
        <v>1</v>
      </c>
      <c r="EE108" s="7">
        <v>1</v>
      </c>
      <c r="EF108" s="7"/>
      <c r="EG108" s="7"/>
      <c r="EH108" s="7"/>
      <c r="EI108" s="7"/>
      <c r="EJ108" s="7"/>
      <c r="EK108" s="7"/>
      <c r="EL108" s="7"/>
      <c r="EM108" s="7"/>
      <c r="EN108" s="7"/>
      <c r="EO108" s="7"/>
      <c r="EP108" s="7"/>
      <c r="EQ108" s="7"/>
      <c r="ER108" s="7"/>
      <c r="ES108" s="7"/>
      <c r="ET108" s="7"/>
      <c r="EU108" s="7"/>
      <c r="EV108" s="7"/>
      <c r="EW108" s="7"/>
      <c r="EX108" s="7"/>
      <c r="EY108" s="7"/>
      <c r="EZ108" s="7"/>
      <c r="FA108" s="7"/>
      <c r="FB108" s="7"/>
      <c r="FC108" s="7"/>
      <c r="FD108" s="7"/>
      <c r="FE108" s="7"/>
      <c r="FF108" s="7"/>
      <c r="FG108" s="7"/>
      <c r="FH108" s="7"/>
      <c r="FI108" s="7"/>
      <c r="FJ108" s="7"/>
      <c r="FK108" s="7"/>
      <c r="FL108" s="7"/>
      <c r="FM108" s="7"/>
      <c r="FN108" s="7"/>
      <c r="FO108" s="7"/>
      <c r="FP108" s="7"/>
      <c r="FQ108" s="7"/>
      <c r="FR108" s="7"/>
      <c r="FS108" s="7"/>
      <c r="FT108" s="7">
        <v>1</v>
      </c>
      <c r="FU108" s="7"/>
      <c r="FV108" s="7"/>
      <c r="FW108" s="7"/>
      <c r="FX108" s="7"/>
      <c r="FY108" s="7"/>
      <c r="FZ108" s="7"/>
      <c r="GA108" s="7"/>
      <c r="GB108" s="7"/>
      <c r="GC108" s="7"/>
      <c r="GD108" s="7"/>
      <c r="GE108" s="7"/>
      <c r="GF108" s="7"/>
      <c r="GG108" s="7"/>
      <c r="GH108" s="7"/>
      <c r="GI108" s="7"/>
      <c r="GJ108" s="7"/>
      <c r="GK108" s="7"/>
      <c r="GL108" s="7"/>
      <c r="GM108" s="7"/>
      <c r="GN108" s="7"/>
      <c r="GO108" s="7"/>
      <c r="GP108" s="7"/>
      <c r="GQ108" s="7"/>
      <c r="GR108" s="7"/>
      <c r="GS108" s="7"/>
      <c r="GT108" s="7"/>
      <c r="GU108" s="7"/>
      <c r="GV108" s="7"/>
      <c r="GW108" s="7"/>
      <c r="GX108" s="7"/>
      <c r="GY108" s="7"/>
      <c r="GZ108" s="7"/>
      <c r="HA108" s="7"/>
      <c r="HB108" s="7"/>
      <c r="HC108" s="7"/>
      <c r="HD108" s="7"/>
      <c r="HE108" s="7"/>
      <c r="HF108" s="7"/>
      <c r="HG108" s="7"/>
      <c r="HH108" s="7"/>
      <c r="HI108" s="7"/>
      <c r="HJ108" s="7"/>
      <c r="HK108" s="7"/>
      <c r="HL108" s="7"/>
      <c r="HM108" s="7"/>
      <c r="HN108" s="7"/>
      <c r="HO108" s="7"/>
      <c r="HP108" s="7"/>
      <c r="HQ108" s="7"/>
      <c r="HR108" s="7"/>
      <c r="HS108" s="7"/>
      <c r="HT108" s="7"/>
      <c r="HU108" s="7"/>
      <c r="HV108" s="7"/>
      <c r="HW108" s="7"/>
      <c r="HX108" s="7"/>
      <c r="HY108" s="7"/>
      <c r="HZ108" s="7"/>
      <c r="IA108" s="7"/>
      <c r="IB108" s="7"/>
      <c r="IC108" s="7"/>
      <c r="ID108" s="7"/>
      <c r="IE108" s="7"/>
      <c r="IF108" s="7"/>
      <c r="IG108" s="7"/>
      <c r="IH108" s="7"/>
      <c r="II108" s="34"/>
      <c r="IJ108" s="34"/>
      <c r="IK108" s="34"/>
      <c r="IL108" s="34"/>
      <c r="IM108" s="34"/>
      <c r="IN108" s="34"/>
      <c r="IO108" s="34"/>
      <c r="IP108" s="34"/>
      <c r="IQ108" s="34"/>
      <c r="IR108" s="34"/>
      <c r="IS108" s="34"/>
      <c r="IT108" s="34"/>
      <c r="IU108" s="34"/>
      <c r="IV108" s="34"/>
      <c r="IW108" s="34"/>
      <c r="IX108" s="34"/>
    </row>
    <row r="109" spans="1:258" ht="45" customHeight="1">
      <c r="A109" s="5">
        <f t="shared" si="2"/>
        <v>106</v>
      </c>
      <c r="B109" s="5"/>
      <c r="C109" s="24" t="s">
        <v>35</v>
      </c>
      <c r="D109" s="31">
        <f t="shared" si="8"/>
        <v>106</v>
      </c>
      <c r="E109" s="7" t="s">
        <v>136</v>
      </c>
      <c r="F109" s="7" t="s">
        <v>331</v>
      </c>
      <c r="G109" s="6">
        <v>1987</v>
      </c>
      <c r="H109" s="7" t="s">
        <v>738</v>
      </c>
      <c r="I109" s="7"/>
      <c r="J109" s="7" t="s">
        <v>330</v>
      </c>
      <c r="K109" s="7"/>
      <c r="L109" s="7">
        <v>1</v>
      </c>
      <c r="M109" s="7"/>
      <c r="O109" s="7"/>
      <c r="Q109" s="7"/>
      <c r="R109" s="7"/>
      <c r="S109" s="7"/>
      <c r="T109" s="7"/>
      <c r="U109" s="7"/>
      <c r="V109" s="7"/>
      <c r="W109" s="7"/>
      <c r="X109" s="7"/>
      <c r="Y109" s="7"/>
      <c r="Z109" s="7"/>
      <c r="AB109" s="7"/>
      <c r="AC109" s="7"/>
      <c r="AD109" s="7"/>
      <c r="AE109" s="7"/>
      <c r="AF109" s="7"/>
      <c r="AG109" s="7"/>
      <c r="AH109" s="7"/>
      <c r="AI109" s="7"/>
      <c r="AK109" s="7">
        <v>1</v>
      </c>
      <c r="AL109" s="7"/>
      <c r="AM109" s="7"/>
      <c r="AN109" s="7">
        <v>1</v>
      </c>
      <c r="AO109" s="7">
        <v>1</v>
      </c>
      <c r="AP109" s="7"/>
      <c r="AQ109" s="7"/>
      <c r="AS109" s="7"/>
      <c r="AT109" s="7"/>
      <c r="AW109" s="7"/>
      <c r="AY109" s="7"/>
      <c r="AZ109" s="7"/>
      <c r="BA109" s="7"/>
      <c r="BB109" s="7"/>
      <c r="BC109" s="7"/>
      <c r="BD109" s="7"/>
      <c r="BE109" s="7"/>
      <c r="BF109" s="7"/>
      <c r="BG109" s="7"/>
      <c r="BH109" s="7"/>
      <c r="BI109" s="7"/>
      <c r="BJ109" s="7"/>
      <c r="BK109" s="7"/>
      <c r="BL109" s="7"/>
      <c r="BM109" s="7"/>
      <c r="BN109" s="7"/>
      <c r="BO109" s="6" t="s">
        <v>1389</v>
      </c>
      <c r="BP109" s="7"/>
      <c r="BQ109" s="7"/>
      <c r="BR109" s="7"/>
      <c r="BS109" s="7">
        <v>1</v>
      </c>
      <c r="BT109" s="7"/>
      <c r="BU109" s="7"/>
      <c r="BV109" s="7"/>
      <c r="BW109" s="7"/>
      <c r="BX109" s="7"/>
      <c r="BY109" s="7">
        <v>0</v>
      </c>
      <c r="BZ109" s="7">
        <v>1</v>
      </c>
      <c r="CA109" s="7"/>
      <c r="CB109" s="7"/>
      <c r="CC109" s="7"/>
      <c r="CD109" s="7"/>
      <c r="CE109" s="7"/>
      <c r="CF109" s="7"/>
      <c r="CG109" s="7"/>
      <c r="CH109" s="7"/>
      <c r="CI109" s="7"/>
      <c r="CJ109" s="7"/>
      <c r="CK109" s="7"/>
      <c r="CL109" s="7"/>
      <c r="CM109" s="7"/>
      <c r="CN109" s="7"/>
      <c r="CO109" s="7">
        <v>1</v>
      </c>
      <c r="CP109" s="7"/>
      <c r="CQ109" s="7"/>
      <c r="CR109" s="7"/>
      <c r="CS109" s="7"/>
      <c r="CT109" s="7"/>
      <c r="CU109" s="7"/>
      <c r="CV109" s="7"/>
      <c r="CW109" s="7">
        <v>1</v>
      </c>
      <c r="CX109" s="7"/>
      <c r="CY109" s="7">
        <v>1</v>
      </c>
      <c r="CZ109" s="7"/>
      <c r="DA109" s="7"/>
      <c r="DB109" s="7"/>
      <c r="DC109" s="7"/>
      <c r="DD109" s="7"/>
      <c r="DE109" s="7"/>
      <c r="DF109" s="7"/>
      <c r="DG109" s="7"/>
      <c r="DH109" s="7"/>
      <c r="DI109" s="7"/>
      <c r="DJ109" s="7"/>
      <c r="DK109" s="7"/>
      <c r="DL109" s="7"/>
      <c r="DM109" s="7"/>
      <c r="DN109" s="7"/>
      <c r="DO109" s="7"/>
      <c r="DP109" s="7"/>
      <c r="DQ109" s="7"/>
      <c r="DR109" s="7"/>
      <c r="DS109" s="7"/>
      <c r="DT109" s="7"/>
      <c r="DU109" s="7"/>
      <c r="DV109" s="7"/>
      <c r="DW109" s="7"/>
      <c r="DX109" s="7"/>
      <c r="DY109" s="7"/>
      <c r="DZ109" s="7"/>
      <c r="EA109" s="7"/>
      <c r="EB109" s="7">
        <v>1</v>
      </c>
      <c r="EC109" s="7"/>
      <c r="ED109" s="7"/>
      <c r="EE109" s="7">
        <v>1</v>
      </c>
      <c r="EF109" s="7"/>
      <c r="EG109" s="7"/>
      <c r="EH109" s="7"/>
      <c r="EI109" s="7"/>
      <c r="EJ109" s="7"/>
      <c r="EK109" s="7"/>
      <c r="EL109" s="7"/>
      <c r="EM109" s="7"/>
      <c r="EN109" s="7"/>
      <c r="EO109" s="7"/>
      <c r="EP109" s="7"/>
      <c r="EQ109" s="7"/>
      <c r="ER109" s="7"/>
      <c r="ES109" s="7"/>
      <c r="ET109" s="7"/>
      <c r="EU109" s="7"/>
      <c r="EV109" s="7"/>
      <c r="EW109" s="7"/>
      <c r="EX109" s="7"/>
      <c r="EY109" s="7"/>
      <c r="EZ109" s="7"/>
      <c r="FA109" s="7"/>
      <c r="FB109" s="7"/>
      <c r="FC109" s="7"/>
      <c r="FD109" s="7"/>
      <c r="FE109" s="7"/>
      <c r="FF109" s="7"/>
      <c r="FG109" s="7"/>
      <c r="FH109" s="7"/>
      <c r="FI109" s="7"/>
      <c r="FJ109" s="7"/>
      <c r="FK109" s="7"/>
      <c r="FL109" s="7"/>
      <c r="FM109" s="7"/>
      <c r="FN109" s="7"/>
      <c r="FO109" s="7"/>
      <c r="FP109" s="7"/>
      <c r="FQ109" s="7"/>
      <c r="FR109" s="7"/>
      <c r="FS109" s="7"/>
      <c r="FT109" s="7"/>
      <c r="FU109" s="7"/>
      <c r="FV109" s="7"/>
      <c r="FW109" s="7"/>
      <c r="FX109" s="7"/>
      <c r="FY109" s="7"/>
      <c r="FZ109" s="7"/>
      <c r="GA109" s="7"/>
      <c r="GB109" s="7"/>
      <c r="GC109" s="7"/>
      <c r="GD109" s="7"/>
      <c r="GE109" s="7"/>
      <c r="GF109" s="7"/>
      <c r="GG109" s="7"/>
      <c r="GH109" s="7"/>
      <c r="GI109" s="7">
        <v>1</v>
      </c>
      <c r="GJ109" s="7"/>
      <c r="GK109" s="7"/>
      <c r="GL109" s="7"/>
      <c r="GM109" s="7"/>
      <c r="GN109" s="7"/>
      <c r="GO109" s="7"/>
      <c r="GP109" s="7"/>
      <c r="GQ109" s="7"/>
      <c r="GR109" s="7"/>
      <c r="GS109" s="7"/>
      <c r="GT109" s="7"/>
      <c r="GU109" s="7"/>
      <c r="GV109" s="7"/>
      <c r="GW109" s="7"/>
      <c r="GX109" s="7"/>
      <c r="GY109" s="7"/>
      <c r="GZ109" s="7"/>
      <c r="HA109" s="7"/>
      <c r="HB109" s="7"/>
      <c r="HC109" s="7"/>
      <c r="HD109" s="7"/>
      <c r="HE109" s="7"/>
      <c r="HF109" s="7"/>
      <c r="HG109" s="7"/>
      <c r="HH109" s="7"/>
      <c r="HI109" s="7"/>
      <c r="HJ109" s="7"/>
      <c r="HK109" s="7"/>
      <c r="HL109" s="7"/>
      <c r="HM109" s="7"/>
      <c r="HN109" s="7"/>
      <c r="HO109" s="7"/>
      <c r="HP109" s="7"/>
      <c r="HQ109" s="7"/>
      <c r="HR109" s="7"/>
      <c r="HS109" s="7"/>
      <c r="HT109" s="7"/>
      <c r="HU109" s="7"/>
      <c r="HV109" s="7"/>
      <c r="HW109" s="7"/>
      <c r="HX109" s="7"/>
      <c r="HY109" s="7"/>
      <c r="HZ109" s="7"/>
      <c r="IA109" s="7"/>
      <c r="IB109" s="7"/>
      <c r="IC109" s="7"/>
      <c r="ID109" s="7"/>
      <c r="IE109" s="7"/>
      <c r="IF109" s="7"/>
      <c r="IG109" s="7"/>
      <c r="IH109" s="7"/>
      <c r="II109" s="34"/>
      <c r="IJ109" s="34"/>
      <c r="IK109" s="34"/>
      <c r="IL109" s="34"/>
      <c r="IM109" s="34"/>
      <c r="IN109" s="34"/>
      <c r="IO109" s="34"/>
      <c r="IP109" s="34"/>
      <c r="IQ109" s="34"/>
      <c r="IR109" s="34"/>
      <c r="IS109" s="34"/>
      <c r="IT109" s="34"/>
      <c r="IU109" s="34"/>
      <c r="IV109" s="34"/>
      <c r="IW109" s="34"/>
      <c r="IX109" s="34"/>
    </row>
    <row r="110" spans="1:258" ht="45" customHeight="1">
      <c r="A110" s="5">
        <f t="shared" si="2"/>
        <v>107</v>
      </c>
      <c r="B110" s="5"/>
      <c r="C110" s="24" t="s">
        <v>332</v>
      </c>
      <c r="D110" s="31">
        <f t="shared" si="8"/>
        <v>107</v>
      </c>
      <c r="E110" s="7" t="s">
        <v>335</v>
      </c>
      <c r="F110" s="7" t="s">
        <v>334</v>
      </c>
      <c r="G110" s="6">
        <v>2017</v>
      </c>
      <c r="H110" s="7" t="s">
        <v>738</v>
      </c>
      <c r="I110" s="7"/>
      <c r="J110" s="7" t="s">
        <v>333</v>
      </c>
      <c r="K110" s="7"/>
      <c r="L110" s="154">
        <v>0</v>
      </c>
      <c r="M110" s="7"/>
      <c r="O110" s="7"/>
      <c r="Q110" s="7"/>
      <c r="R110" s="7"/>
      <c r="S110" s="7"/>
      <c r="T110" s="7"/>
      <c r="U110" s="7"/>
      <c r="V110" s="7"/>
      <c r="W110" s="7"/>
      <c r="X110" s="7"/>
      <c r="Y110" s="7"/>
      <c r="Z110" s="7"/>
      <c r="AB110" s="7"/>
      <c r="AC110" s="7"/>
      <c r="AD110" s="7"/>
      <c r="AE110" s="7"/>
      <c r="AF110" s="7"/>
      <c r="AG110" s="7"/>
      <c r="AH110" s="7"/>
      <c r="AI110" s="7"/>
      <c r="AK110" s="7"/>
      <c r="AL110" s="7"/>
      <c r="AM110" s="7"/>
      <c r="AN110" s="7"/>
      <c r="AO110" s="7"/>
      <c r="AP110" s="7"/>
      <c r="AQ110" s="7"/>
      <c r="AS110" s="7"/>
      <c r="AT110" s="7"/>
      <c r="AW110" s="7"/>
      <c r="AY110" s="7"/>
      <c r="AZ110" s="7"/>
      <c r="BA110" s="7"/>
      <c r="BB110" s="7"/>
      <c r="BC110" s="7">
        <v>1</v>
      </c>
      <c r="BD110" s="7"/>
      <c r="BE110" s="7"/>
      <c r="BF110" s="7"/>
      <c r="BG110" s="7"/>
      <c r="BH110" s="7"/>
      <c r="BI110" s="7"/>
      <c r="BJ110" s="7"/>
      <c r="BK110" s="7"/>
      <c r="BL110" s="7"/>
      <c r="BM110" s="7"/>
      <c r="BN110" s="7"/>
      <c r="BO110" s="6" t="s">
        <v>1390</v>
      </c>
      <c r="BP110" s="7">
        <v>1</v>
      </c>
      <c r="BQ110" s="7"/>
      <c r="BR110" s="154">
        <v>0</v>
      </c>
      <c r="BS110" s="7"/>
      <c r="BT110" s="7"/>
      <c r="BU110" s="7"/>
      <c r="BV110" s="7"/>
      <c r="BW110" s="7"/>
      <c r="BX110" s="7"/>
      <c r="BY110" s="7">
        <v>0</v>
      </c>
      <c r="BZ110" s="7">
        <v>1</v>
      </c>
      <c r="CA110" s="7"/>
      <c r="CB110" s="7"/>
      <c r="CC110" s="7"/>
      <c r="CD110" s="7"/>
      <c r="CE110" s="7"/>
      <c r="CF110" s="7"/>
      <c r="CG110" s="7"/>
      <c r="CH110" s="7"/>
      <c r="CI110" s="7"/>
      <c r="CJ110" s="7"/>
      <c r="CK110" s="7"/>
      <c r="CL110" s="7"/>
      <c r="CM110" s="7"/>
      <c r="CN110" s="7"/>
      <c r="CO110" s="7"/>
      <c r="CP110" s="7"/>
      <c r="CQ110" s="7"/>
      <c r="CR110" s="7"/>
      <c r="CS110" s="7"/>
      <c r="CT110" s="7"/>
      <c r="CU110" s="7"/>
      <c r="CV110" s="7"/>
      <c r="CW110" s="7"/>
      <c r="CX110" s="7"/>
      <c r="CY110" s="7"/>
      <c r="CZ110" s="7"/>
      <c r="DA110" s="7"/>
      <c r="DB110" s="7"/>
      <c r="DC110" s="7"/>
      <c r="DD110" s="7"/>
      <c r="DE110" s="7">
        <v>1</v>
      </c>
      <c r="DF110" s="7"/>
      <c r="DG110" s="7"/>
      <c r="DH110" s="7"/>
      <c r="DI110" s="7"/>
      <c r="DJ110" s="7"/>
      <c r="DK110" s="7"/>
      <c r="DL110" s="7"/>
      <c r="DM110" s="7"/>
      <c r="DN110" s="7"/>
      <c r="DO110" s="7"/>
      <c r="DP110" s="7"/>
      <c r="DQ110" s="7"/>
      <c r="DR110" s="7"/>
      <c r="DS110" s="7"/>
      <c r="DT110" s="7"/>
      <c r="DU110" s="7"/>
      <c r="DV110" s="7"/>
      <c r="DW110" s="7"/>
      <c r="DX110" s="7"/>
      <c r="DY110" s="7"/>
      <c r="DZ110" s="7"/>
      <c r="EA110" s="7"/>
      <c r="EB110" s="7">
        <v>1</v>
      </c>
      <c r="EC110" s="7"/>
      <c r="ED110" s="7"/>
      <c r="EE110" s="7"/>
      <c r="EF110" s="7">
        <v>1</v>
      </c>
      <c r="EG110" s="7"/>
      <c r="EH110" s="7"/>
      <c r="EI110" s="7"/>
      <c r="EJ110" s="7">
        <v>1</v>
      </c>
      <c r="EK110" s="7"/>
      <c r="EL110" s="7"/>
      <c r="EM110" s="7"/>
      <c r="EN110" s="7"/>
      <c r="EO110" s="7"/>
      <c r="EP110" s="7"/>
      <c r="EQ110" s="7"/>
      <c r="ER110" s="7"/>
      <c r="ES110" s="7"/>
      <c r="ET110" s="7"/>
      <c r="EU110" s="7"/>
      <c r="EV110" s="7"/>
      <c r="EW110" s="7"/>
      <c r="EX110" s="7"/>
      <c r="EY110" s="7"/>
      <c r="EZ110" s="7"/>
      <c r="FA110" s="7"/>
      <c r="FB110" s="7"/>
      <c r="FC110" s="7"/>
      <c r="FD110" s="7"/>
      <c r="FE110" s="7"/>
      <c r="FF110" s="7"/>
      <c r="FG110" s="7"/>
      <c r="FH110" s="7"/>
      <c r="FI110" s="7"/>
      <c r="FJ110" s="7"/>
      <c r="FK110" s="7"/>
      <c r="FL110" s="7"/>
      <c r="FM110" s="7"/>
      <c r="FN110" s="7"/>
      <c r="FO110" s="7"/>
      <c r="FP110" s="7"/>
      <c r="FQ110" s="7"/>
      <c r="FR110" s="7"/>
      <c r="FS110" s="7"/>
      <c r="FT110" s="7"/>
      <c r="FU110" s="7"/>
      <c r="FV110" s="7"/>
      <c r="FW110" s="7"/>
      <c r="FX110" s="7"/>
      <c r="FY110" s="7"/>
      <c r="FZ110" s="7"/>
      <c r="GA110" s="7"/>
      <c r="GB110" s="7"/>
      <c r="GC110" s="7"/>
      <c r="GD110" s="7"/>
      <c r="GE110" s="7"/>
      <c r="GF110" s="7"/>
      <c r="GG110" s="7"/>
      <c r="GH110" s="7"/>
      <c r="GI110" s="7"/>
      <c r="GJ110" s="7"/>
      <c r="GK110" s="7"/>
      <c r="GL110" s="168">
        <v>1</v>
      </c>
      <c r="GM110" s="7"/>
      <c r="GN110" s="7"/>
      <c r="GO110" s="7"/>
      <c r="GP110" s="7"/>
      <c r="GQ110" s="7"/>
      <c r="GR110" s="7"/>
      <c r="GS110" s="7"/>
      <c r="GT110" s="7"/>
      <c r="GU110" s="7"/>
      <c r="GV110" s="7"/>
      <c r="GW110" s="7"/>
      <c r="GX110" s="7"/>
      <c r="GY110" s="7"/>
      <c r="GZ110" s="7"/>
      <c r="HA110" s="7"/>
      <c r="HB110" s="7"/>
      <c r="HC110" s="7"/>
      <c r="HD110" s="7"/>
      <c r="HE110" s="7"/>
      <c r="HF110" s="7"/>
      <c r="HG110" s="7"/>
      <c r="HH110" s="7"/>
      <c r="HI110" s="7"/>
      <c r="HJ110" s="7"/>
      <c r="HK110" s="7"/>
      <c r="HL110" s="7"/>
      <c r="HM110" s="7"/>
      <c r="HN110" s="7"/>
      <c r="HO110" s="7"/>
      <c r="HP110" s="7"/>
      <c r="HQ110" s="7"/>
      <c r="HR110" s="7"/>
      <c r="HS110" s="7"/>
      <c r="HT110" s="7"/>
      <c r="HU110" s="7"/>
      <c r="HV110" s="7"/>
      <c r="HW110" s="7"/>
      <c r="HX110" s="7"/>
      <c r="HY110" s="7"/>
      <c r="HZ110" s="7"/>
      <c r="IA110" s="7"/>
      <c r="IB110" s="7"/>
      <c r="IC110" s="7"/>
      <c r="ID110" s="7"/>
      <c r="IE110" s="7"/>
      <c r="IF110" s="7"/>
      <c r="IG110" s="7"/>
      <c r="IH110" s="7"/>
      <c r="II110" s="34"/>
      <c r="IJ110" s="34"/>
      <c r="IK110" s="34"/>
      <c r="IL110" s="34"/>
      <c r="IM110" s="34"/>
      <c r="IN110" s="34"/>
      <c r="IO110" s="34"/>
      <c r="IP110" s="34"/>
      <c r="IQ110" s="34"/>
      <c r="IR110" s="34"/>
      <c r="IS110" s="34"/>
      <c r="IT110" s="34"/>
      <c r="IU110" s="34"/>
      <c r="IV110" s="34"/>
      <c r="IW110" s="34"/>
      <c r="IX110" s="34"/>
    </row>
    <row r="111" spans="1:258" ht="69" customHeight="1">
      <c r="A111" s="5">
        <f t="shared" si="2"/>
        <v>108</v>
      </c>
      <c r="B111" s="5"/>
      <c r="C111" s="24" t="s">
        <v>55</v>
      </c>
      <c r="D111" s="31">
        <f t="shared" si="8"/>
        <v>108</v>
      </c>
      <c r="E111" s="7" t="s">
        <v>100</v>
      </c>
      <c r="F111" s="7" t="s">
        <v>337</v>
      </c>
      <c r="G111" s="6">
        <v>2020</v>
      </c>
      <c r="H111" s="7" t="s">
        <v>738</v>
      </c>
      <c r="I111" s="7"/>
      <c r="J111" s="7" t="s">
        <v>336</v>
      </c>
      <c r="K111" s="7">
        <v>1</v>
      </c>
      <c r="L111" s="7">
        <v>1</v>
      </c>
      <c r="M111" s="7">
        <v>1</v>
      </c>
      <c r="O111" s="7">
        <v>1</v>
      </c>
      <c r="Q111" s="7"/>
      <c r="R111" s="7">
        <v>1</v>
      </c>
      <c r="S111" s="7">
        <v>1</v>
      </c>
      <c r="T111" s="7"/>
      <c r="U111" s="7"/>
      <c r="V111" s="7"/>
      <c r="W111" s="7"/>
      <c r="X111" s="7"/>
      <c r="Y111" s="7"/>
      <c r="Z111" s="7"/>
      <c r="AB111" s="7">
        <v>1</v>
      </c>
      <c r="AC111" s="7"/>
      <c r="AD111" s="7">
        <v>1</v>
      </c>
      <c r="AE111" s="7"/>
      <c r="AF111" s="7"/>
      <c r="AG111" s="7"/>
      <c r="AH111" s="7"/>
      <c r="AI111" s="7"/>
      <c r="AK111" s="7"/>
      <c r="AL111" s="7"/>
      <c r="AM111" s="7"/>
      <c r="AN111" s="7"/>
      <c r="AO111" s="7"/>
      <c r="AP111" s="7"/>
      <c r="AQ111" s="7"/>
      <c r="AS111" s="7"/>
      <c r="AT111" s="7"/>
      <c r="AW111" s="7"/>
      <c r="AY111" s="7"/>
      <c r="AZ111" s="7"/>
      <c r="BA111" s="7"/>
      <c r="BB111" s="7"/>
      <c r="BC111" s="7"/>
      <c r="BD111" s="7"/>
      <c r="BE111" s="7"/>
      <c r="BF111" s="7"/>
      <c r="BG111" s="7"/>
      <c r="BH111" s="7"/>
      <c r="BI111" s="7"/>
      <c r="BJ111" s="7"/>
      <c r="BK111" s="7"/>
      <c r="BL111" s="7"/>
      <c r="BM111" s="7"/>
      <c r="BN111" s="7"/>
      <c r="BO111" s="6" t="s">
        <v>1391</v>
      </c>
      <c r="BP111" s="7"/>
      <c r="BQ111" s="7"/>
      <c r="BR111" s="7">
        <v>1</v>
      </c>
      <c r="BS111" s="7">
        <v>1</v>
      </c>
      <c r="BT111" s="7"/>
      <c r="BU111" s="7"/>
      <c r="BV111" s="7"/>
      <c r="BW111" s="7">
        <v>1</v>
      </c>
      <c r="BX111" s="7"/>
      <c r="BY111" s="7">
        <v>0</v>
      </c>
      <c r="BZ111" s="7">
        <v>1</v>
      </c>
      <c r="CA111" s="7"/>
      <c r="CB111" s="7"/>
      <c r="CC111" s="7">
        <v>1</v>
      </c>
      <c r="CD111" s="7"/>
      <c r="CE111" s="7"/>
      <c r="CF111" s="7"/>
      <c r="CG111" s="7"/>
      <c r="CH111" s="7"/>
      <c r="CI111" s="7"/>
      <c r="CJ111" s="7"/>
      <c r="CK111" s="7"/>
      <c r="CL111" s="7"/>
      <c r="CM111" s="7"/>
      <c r="CN111" s="7">
        <v>1</v>
      </c>
      <c r="CO111" s="7"/>
      <c r="CP111" s="7"/>
      <c r="CQ111" s="7"/>
      <c r="CR111" s="7"/>
      <c r="CS111" s="7"/>
      <c r="CT111" s="7"/>
      <c r="CU111" s="7"/>
      <c r="CV111" s="7"/>
      <c r="CW111" s="7"/>
      <c r="CX111" s="7"/>
      <c r="CY111" s="7"/>
      <c r="CZ111" s="7"/>
      <c r="DA111" s="7"/>
      <c r="DB111" s="7"/>
      <c r="DC111" s="7"/>
      <c r="DD111" s="7"/>
      <c r="DE111" s="7"/>
      <c r="DF111" s="7"/>
      <c r="DG111" s="7"/>
      <c r="DH111" s="7"/>
      <c r="DI111" s="7"/>
      <c r="DJ111" s="7"/>
      <c r="DK111" s="7"/>
      <c r="DL111" s="7"/>
      <c r="DM111" s="7"/>
      <c r="DN111" s="7"/>
      <c r="DO111" s="7"/>
      <c r="DP111" s="7"/>
      <c r="DQ111" s="7"/>
      <c r="DR111" s="7"/>
      <c r="DS111" s="7"/>
      <c r="DT111" s="7"/>
      <c r="DU111" s="7"/>
      <c r="DV111" s="7"/>
      <c r="DW111" s="7"/>
      <c r="DX111" s="7"/>
      <c r="DY111" s="7"/>
      <c r="DZ111" s="7"/>
      <c r="EA111" s="7"/>
      <c r="EB111" s="7">
        <v>1</v>
      </c>
      <c r="EC111" s="7"/>
      <c r="ED111" s="7"/>
      <c r="EE111" s="7">
        <v>1</v>
      </c>
      <c r="EF111" s="7"/>
      <c r="EG111" s="7"/>
      <c r="EH111" s="7"/>
      <c r="EI111" s="7"/>
      <c r="EJ111" s="7"/>
      <c r="EK111" s="7"/>
      <c r="EL111" s="7"/>
      <c r="EM111" s="7"/>
      <c r="EN111" s="7"/>
      <c r="EO111" s="7"/>
      <c r="EP111" s="7"/>
      <c r="EQ111" s="7"/>
      <c r="ER111" s="7"/>
      <c r="ES111" s="7"/>
      <c r="ET111" s="7"/>
      <c r="EU111" s="7"/>
      <c r="EV111" s="7"/>
      <c r="EW111" s="7"/>
      <c r="EX111" s="7"/>
      <c r="EY111" s="7"/>
      <c r="EZ111" s="7"/>
      <c r="FA111" s="7"/>
      <c r="FB111" s="7"/>
      <c r="FC111" s="7"/>
      <c r="FD111" s="7"/>
      <c r="FE111" s="7"/>
      <c r="FF111" s="7"/>
      <c r="FG111" s="7"/>
      <c r="FH111" s="7"/>
      <c r="FI111" s="7"/>
      <c r="FJ111" s="7"/>
      <c r="FK111" s="7"/>
      <c r="FL111" s="7"/>
      <c r="FM111" s="7"/>
      <c r="FN111" s="7"/>
      <c r="FO111" s="7"/>
      <c r="FP111" s="7"/>
      <c r="FQ111" s="7"/>
      <c r="FR111" s="7"/>
      <c r="FS111" s="7"/>
      <c r="FT111" s="7"/>
      <c r="FU111" s="7"/>
      <c r="FV111" s="7"/>
      <c r="FW111" s="7"/>
      <c r="FX111" s="7"/>
      <c r="FY111" s="7"/>
      <c r="FZ111" s="7"/>
      <c r="GA111" s="7"/>
      <c r="GB111" s="7">
        <v>1</v>
      </c>
      <c r="GC111" s="7"/>
      <c r="GD111" s="7"/>
      <c r="GE111" s="7"/>
      <c r="GF111" s="7"/>
      <c r="GG111" s="7"/>
      <c r="GH111" s="7"/>
      <c r="GI111" s="7"/>
      <c r="GJ111" s="7"/>
      <c r="GK111" s="7"/>
      <c r="GL111" s="7"/>
      <c r="GM111" s="7"/>
      <c r="GN111" s="7"/>
      <c r="GO111" s="7"/>
      <c r="GP111" s="7"/>
      <c r="GQ111" s="7"/>
      <c r="GR111" s="7"/>
      <c r="GS111" s="7"/>
      <c r="GT111" s="7"/>
      <c r="GU111" s="7"/>
      <c r="GV111" s="7"/>
      <c r="GW111" s="7"/>
      <c r="GX111" s="7"/>
      <c r="GY111" s="7"/>
      <c r="GZ111" s="7"/>
      <c r="HA111" s="7"/>
      <c r="HB111" s="7"/>
      <c r="HC111" s="7"/>
      <c r="HD111" s="7"/>
      <c r="HE111" s="7"/>
      <c r="HF111" s="7"/>
      <c r="HG111" s="7"/>
      <c r="HH111" s="7"/>
      <c r="HI111" s="7"/>
      <c r="HJ111" s="7"/>
      <c r="HK111" s="7"/>
      <c r="HL111" s="7"/>
      <c r="HM111" s="7"/>
      <c r="HN111" s="7"/>
      <c r="HO111" s="7"/>
      <c r="HP111" s="7"/>
      <c r="HQ111" s="7"/>
      <c r="HR111" s="7"/>
      <c r="HS111" s="7"/>
      <c r="HT111" s="7"/>
      <c r="HU111" s="7"/>
      <c r="HV111" s="7"/>
      <c r="HW111" s="7"/>
      <c r="HX111" s="7"/>
      <c r="HY111" s="7"/>
      <c r="HZ111" s="7"/>
      <c r="IA111" s="7"/>
      <c r="IB111" s="7"/>
      <c r="IC111" s="7"/>
      <c r="ID111" s="7"/>
      <c r="IE111" s="7"/>
      <c r="IF111" s="7"/>
      <c r="IG111" s="7"/>
      <c r="IH111" s="7"/>
      <c r="II111" s="34"/>
      <c r="IJ111" s="34"/>
      <c r="IK111" s="34"/>
      <c r="IL111" s="34"/>
      <c r="IM111" s="34"/>
      <c r="IN111" s="34"/>
      <c r="IO111" s="34"/>
      <c r="IP111" s="34"/>
      <c r="IQ111" s="34"/>
      <c r="IR111" s="34"/>
      <c r="IS111" s="34"/>
      <c r="IT111" s="34"/>
      <c r="IU111" s="34"/>
      <c r="IV111" s="34"/>
      <c r="IW111" s="34"/>
      <c r="IX111" s="34"/>
    </row>
    <row r="112" spans="1:258" ht="107.25" customHeight="1">
      <c r="A112" s="5">
        <f t="shared" si="2"/>
        <v>109</v>
      </c>
      <c r="B112" s="5"/>
      <c r="C112" s="24" t="s">
        <v>35</v>
      </c>
      <c r="D112" s="31">
        <f t="shared" si="8"/>
        <v>109</v>
      </c>
      <c r="E112" s="7" t="s">
        <v>340</v>
      </c>
      <c r="F112" s="7" t="s">
        <v>339</v>
      </c>
      <c r="G112" s="6">
        <v>2021</v>
      </c>
      <c r="H112" s="7" t="s">
        <v>1392</v>
      </c>
      <c r="I112" s="7"/>
      <c r="J112" s="7" t="s">
        <v>338</v>
      </c>
      <c r="K112" s="154">
        <v>0</v>
      </c>
      <c r="L112" s="7">
        <v>1</v>
      </c>
      <c r="M112" s="154">
        <v>0</v>
      </c>
      <c r="O112" s="7"/>
      <c r="Q112" s="7"/>
      <c r="R112" s="7"/>
      <c r="S112" s="7"/>
      <c r="T112" s="7"/>
      <c r="U112" s="7"/>
      <c r="V112" s="7"/>
      <c r="W112" s="7"/>
      <c r="X112" s="7"/>
      <c r="Y112" s="7"/>
      <c r="Z112" s="7"/>
      <c r="AB112" s="7"/>
      <c r="AC112" s="7"/>
      <c r="AD112" s="7"/>
      <c r="AE112" s="7"/>
      <c r="AF112" s="7"/>
      <c r="AG112" s="7"/>
      <c r="AH112" s="7"/>
      <c r="AI112" s="7"/>
      <c r="AK112" s="7"/>
      <c r="AL112" s="7"/>
      <c r="AM112" s="7"/>
      <c r="AN112" s="7"/>
      <c r="AO112" s="7"/>
      <c r="AP112" s="7"/>
      <c r="AQ112" s="7"/>
      <c r="AS112" s="7"/>
      <c r="AT112" s="7"/>
      <c r="AW112" s="7"/>
      <c r="AY112" s="7"/>
      <c r="AZ112" s="7"/>
      <c r="BA112" s="7"/>
      <c r="BB112" s="7"/>
      <c r="BC112" s="7"/>
      <c r="BD112" s="7"/>
      <c r="BE112" s="7"/>
      <c r="BF112" s="154">
        <v>1</v>
      </c>
      <c r="BG112" s="7"/>
      <c r="BH112" s="7"/>
      <c r="BI112" s="7"/>
      <c r="BJ112" s="7"/>
      <c r="BK112" s="7"/>
      <c r="BL112" s="7"/>
      <c r="BM112" s="7"/>
      <c r="BN112" s="7"/>
      <c r="BO112" s="6" t="s">
        <v>1393</v>
      </c>
      <c r="BP112" s="7">
        <v>1</v>
      </c>
      <c r="BQ112" s="7"/>
      <c r="BR112" s="7"/>
      <c r="BS112" s="7"/>
      <c r="BT112" s="7"/>
      <c r="BU112" s="7"/>
      <c r="BV112" s="7"/>
      <c r="BW112" s="7"/>
      <c r="BX112" s="7"/>
      <c r="BY112" s="7"/>
      <c r="BZ112" s="7"/>
      <c r="CA112" s="154">
        <v>0</v>
      </c>
      <c r="CB112" s="7"/>
      <c r="CC112" s="7"/>
      <c r="CD112" s="7"/>
      <c r="CE112" s="7"/>
      <c r="CF112" s="7"/>
      <c r="CG112" s="7"/>
      <c r="CH112" s="154">
        <v>1</v>
      </c>
      <c r="CI112" s="7"/>
      <c r="CJ112" s="7"/>
      <c r="CK112" s="7"/>
      <c r="CL112" s="7"/>
      <c r="CM112" s="7"/>
      <c r="CN112" s="7"/>
      <c r="CO112" s="7"/>
      <c r="CP112" s="7"/>
      <c r="CQ112" s="7"/>
      <c r="CR112" s="7"/>
      <c r="CS112" s="7"/>
      <c r="CT112" s="7"/>
      <c r="CU112" s="7"/>
      <c r="CV112" s="7"/>
      <c r="CW112" s="7"/>
      <c r="CX112" s="7"/>
      <c r="CY112" s="7"/>
      <c r="CZ112" s="7"/>
      <c r="DA112" s="7"/>
      <c r="DB112" s="7"/>
      <c r="DC112" s="7"/>
      <c r="DD112" s="7"/>
      <c r="DE112" s="7"/>
      <c r="DF112" s="154">
        <v>0</v>
      </c>
      <c r="DG112" s="7">
        <v>1</v>
      </c>
      <c r="DH112" s="7"/>
      <c r="DI112" s="7"/>
      <c r="DJ112" s="7"/>
      <c r="DK112" s="7"/>
      <c r="DL112" s="7"/>
      <c r="DM112" s="7"/>
      <c r="DN112" s="7"/>
      <c r="DO112" s="7"/>
      <c r="DP112" s="7"/>
      <c r="DQ112" s="7"/>
      <c r="DR112" s="7"/>
      <c r="DS112" s="7">
        <v>1</v>
      </c>
      <c r="DT112" s="7">
        <v>1</v>
      </c>
      <c r="DU112" s="7"/>
      <c r="DV112" s="7"/>
      <c r="DW112" s="7"/>
      <c r="DX112" s="7"/>
      <c r="DY112" s="7"/>
      <c r="DZ112" s="7"/>
      <c r="EA112" s="7"/>
      <c r="EB112" s="7"/>
      <c r="EC112" s="154">
        <v>0</v>
      </c>
      <c r="ED112" s="7">
        <v>1</v>
      </c>
      <c r="EE112" s="7">
        <v>1</v>
      </c>
      <c r="EF112" s="7"/>
      <c r="EG112" s="7"/>
      <c r="EH112" s="7"/>
      <c r="EI112" s="7"/>
      <c r="EJ112" s="7"/>
      <c r="EK112" s="7"/>
      <c r="EL112" s="7"/>
      <c r="EM112" s="7"/>
      <c r="EN112" s="7"/>
      <c r="EO112" s="7"/>
      <c r="EP112" s="7"/>
      <c r="EQ112" s="7"/>
      <c r="ER112" s="7"/>
      <c r="ES112" s="7"/>
      <c r="ET112" s="7"/>
      <c r="EU112" s="7"/>
      <c r="EV112" s="7"/>
      <c r="EW112" s="7"/>
      <c r="EX112" s="7"/>
      <c r="EY112" s="7"/>
      <c r="EZ112" s="7"/>
      <c r="FA112" s="7"/>
      <c r="FB112" s="7"/>
      <c r="FC112" s="7"/>
      <c r="FD112" s="7"/>
      <c r="FE112" s="7"/>
      <c r="FF112" s="7"/>
      <c r="FG112" s="7"/>
      <c r="FH112" s="7"/>
      <c r="FI112" s="7"/>
      <c r="FJ112" s="7"/>
      <c r="FK112" s="7"/>
      <c r="FL112" s="7"/>
      <c r="FM112" s="7"/>
      <c r="FN112" s="7"/>
      <c r="FO112" s="7"/>
      <c r="FP112" s="7"/>
      <c r="FQ112" s="7">
        <v>1</v>
      </c>
      <c r="FR112" s="7"/>
      <c r="FS112" s="7"/>
      <c r="FT112" s="7"/>
      <c r="FU112" s="7"/>
      <c r="FV112" s="7"/>
      <c r="FW112" s="7"/>
      <c r="FX112" s="7"/>
      <c r="FY112" s="7"/>
      <c r="FZ112" s="7"/>
      <c r="GA112" s="7"/>
      <c r="GB112" s="7"/>
      <c r="GC112" s="7"/>
      <c r="GD112" s="7"/>
      <c r="GE112" s="7"/>
      <c r="GF112" s="7"/>
      <c r="GG112" s="7"/>
      <c r="GH112" s="7"/>
      <c r="GI112" s="7"/>
      <c r="GJ112" s="7"/>
      <c r="GK112" s="7"/>
      <c r="GL112" s="7"/>
      <c r="GM112" s="7"/>
      <c r="GN112" s="7"/>
      <c r="GO112" s="7"/>
      <c r="GP112" s="7"/>
      <c r="GQ112" s="7"/>
      <c r="GR112" s="7"/>
      <c r="GS112" s="7"/>
      <c r="GT112" s="7"/>
      <c r="GU112" s="7"/>
      <c r="GV112" s="7"/>
      <c r="GW112" s="7"/>
      <c r="GX112" s="7"/>
      <c r="GY112" s="7"/>
      <c r="GZ112" s="7"/>
      <c r="HA112" s="7"/>
      <c r="HB112" s="7"/>
      <c r="HC112" s="7"/>
      <c r="HD112" s="7"/>
      <c r="HE112" s="7"/>
      <c r="HF112" s="7"/>
      <c r="HG112" s="7"/>
      <c r="HH112" s="7"/>
      <c r="HI112" s="7"/>
      <c r="HJ112" s="7"/>
      <c r="HK112" s="7"/>
      <c r="HL112" s="7"/>
      <c r="HM112" s="7"/>
      <c r="HN112" s="7"/>
      <c r="HO112" s="7"/>
      <c r="HP112" s="7"/>
      <c r="HQ112" s="7"/>
      <c r="HR112" s="7"/>
      <c r="HS112" s="7"/>
      <c r="HT112" s="7"/>
      <c r="HU112" s="7"/>
      <c r="HV112" s="7"/>
      <c r="HW112" s="7"/>
      <c r="HX112" s="7"/>
      <c r="HY112" s="7"/>
      <c r="HZ112" s="7"/>
      <c r="IA112" s="7"/>
      <c r="IB112" s="7"/>
      <c r="IC112" s="7"/>
      <c r="ID112" s="7"/>
      <c r="IE112" s="7"/>
      <c r="IF112" s="7"/>
      <c r="IG112" s="7"/>
      <c r="IH112" s="7"/>
      <c r="II112" s="34"/>
      <c r="IJ112" s="34"/>
      <c r="IK112" s="34"/>
      <c r="IL112" s="34"/>
      <c r="IM112" s="34"/>
      <c r="IN112" s="34"/>
      <c r="IO112" s="34"/>
      <c r="IP112" s="34"/>
      <c r="IQ112" s="34"/>
      <c r="IR112" s="34"/>
      <c r="IS112" s="34"/>
      <c r="IT112" s="34"/>
      <c r="IU112" s="34"/>
      <c r="IV112" s="34"/>
      <c r="IW112" s="34"/>
      <c r="IX112" s="34"/>
    </row>
    <row r="113" spans="1:258" ht="45" customHeight="1">
      <c r="A113" s="5">
        <f t="shared" si="2"/>
        <v>110</v>
      </c>
      <c r="B113" s="5"/>
      <c r="C113" s="24" t="s">
        <v>35</v>
      </c>
      <c r="D113" s="31">
        <f t="shared" si="8"/>
        <v>110</v>
      </c>
      <c r="E113" s="7" t="s">
        <v>235</v>
      </c>
      <c r="F113" s="7" t="s">
        <v>342</v>
      </c>
      <c r="G113" s="6">
        <v>2021</v>
      </c>
      <c r="H113" s="7" t="s">
        <v>738</v>
      </c>
      <c r="I113" s="7"/>
      <c r="J113" s="7" t="s">
        <v>341</v>
      </c>
      <c r="K113" s="7"/>
      <c r="L113" s="7">
        <v>1</v>
      </c>
      <c r="M113" s="7"/>
      <c r="O113" s="7"/>
      <c r="Q113" s="7"/>
      <c r="R113" s="7"/>
      <c r="S113" s="7"/>
      <c r="T113" s="7"/>
      <c r="U113" s="7"/>
      <c r="V113" s="7"/>
      <c r="W113" s="7"/>
      <c r="X113" s="7"/>
      <c r="Y113" s="7"/>
      <c r="Z113" s="7"/>
      <c r="AB113" s="7">
        <v>1</v>
      </c>
      <c r="AC113" s="7"/>
      <c r="AD113" s="7">
        <v>1</v>
      </c>
      <c r="AE113" s="7"/>
      <c r="AF113" s="7"/>
      <c r="AG113" s="7"/>
      <c r="AH113" s="7">
        <v>0</v>
      </c>
      <c r="AI113" s="7"/>
      <c r="AK113" s="7"/>
      <c r="AL113" s="7"/>
      <c r="AM113" s="7"/>
      <c r="AN113" s="7"/>
      <c r="AO113" s="7"/>
      <c r="AP113" s="7"/>
      <c r="AQ113" s="7"/>
      <c r="AS113" s="7"/>
      <c r="AT113" s="7"/>
      <c r="AW113" s="7"/>
      <c r="AY113" s="7"/>
      <c r="AZ113" s="7"/>
      <c r="BA113" s="7"/>
      <c r="BB113" s="7"/>
      <c r="BC113" s="7"/>
      <c r="BD113" s="7"/>
      <c r="BE113" s="7"/>
      <c r="BF113" s="7"/>
      <c r="BG113" s="7"/>
      <c r="BH113" s="7"/>
      <c r="BI113" s="7"/>
      <c r="BJ113" s="7"/>
      <c r="BK113" s="7"/>
      <c r="BL113" s="7"/>
      <c r="BM113" s="7"/>
      <c r="BN113" s="7"/>
      <c r="BO113" s="6" t="s">
        <v>1394</v>
      </c>
      <c r="BP113" s="7"/>
      <c r="BQ113" s="7"/>
      <c r="BR113" s="7">
        <v>1</v>
      </c>
      <c r="BS113" s="7"/>
      <c r="BT113" s="7"/>
      <c r="BU113" s="7"/>
      <c r="BV113" s="7"/>
      <c r="BW113" s="7"/>
      <c r="BX113" s="7"/>
      <c r="BY113" s="7">
        <v>0</v>
      </c>
      <c r="BZ113" s="7">
        <v>1</v>
      </c>
      <c r="CA113" s="7"/>
      <c r="CB113" s="7"/>
      <c r="CC113" s="7"/>
      <c r="CD113" s="7"/>
      <c r="CE113" s="7"/>
      <c r="CF113" s="7"/>
      <c r="CG113" s="7"/>
      <c r="CH113" s="7"/>
      <c r="CI113" s="7"/>
      <c r="CJ113" s="7"/>
      <c r="CK113" s="7"/>
      <c r="CL113" s="7"/>
      <c r="CM113" s="7"/>
      <c r="CN113" s="7"/>
      <c r="CO113" s="7"/>
      <c r="CP113" s="7"/>
      <c r="CQ113" s="7"/>
      <c r="CR113" s="7"/>
      <c r="CS113" s="7"/>
      <c r="CT113" s="7"/>
      <c r="CU113" s="7"/>
      <c r="CV113" s="7"/>
      <c r="CW113" s="7"/>
      <c r="CX113" s="7"/>
      <c r="CY113" s="7"/>
      <c r="CZ113" s="7"/>
      <c r="DA113" s="7"/>
      <c r="DB113" s="7"/>
      <c r="DC113" s="7"/>
      <c r="DD113" s="7"/>
      <c r="DE113" s="7">
        <v>1</v>
      </c>
      <c r="DF113" s="7"/>
      <c r="DG113" s="7"/>
      <c r="DH113" s="7"/>
      <c r="DI113" s="7"/>
      <c r="DJ113" s="7"/>
      <c r="DK113" s="7"/>
      <c r="DL113" s="7"/>
      <c r="DM113" s="7"/>
      <c r="DN113" s="7"/>
      <c r="DO113" s="7"/>
      <c r="DP113" s="7"/>
      <c r="DQ113" s="7"/>
      <c r="DR113" s="7"/>
      <c r="DS113" s="7"/>
      <c r="DT113" s="7"/>
      <c r="DU113" s="7"/>
      <c r="DV113" s="7"/>
      <c r="DW113" s="7"/>
      <c r="DX113" s="7"/>
      <c r="DY113" s="7"/>
      <c r="DZ113" s="7"/>
      <c r="EA113" s="7"/>
      <c r="EB113" s="7">
        <v>1</v>
      </c>
      <c r="EC113" s="7"/>
      <c r="ED113" s="7"/>
      <c r="EE113" s="7">
        <v>1</v>
      </c>
      <c r="EF113" s="7"/>
      <c r="EG113" s="7"/>
      <c r="EH113" s="7"/>
      <c r="EI113" s="7"/>
      <c r="EJ113" s="7"/>
      <c r="EK113" s="7"/>
      <c r="EL113" s="7"/>
      <c r="EM113" s="7"/>
      <c r="EN113" s="7"/>
      <c r="EO113" s="7"/>
      <c r="EP113" s="7"/>
      <c r="EQ113" s="7"/>
      <c r="ER113" s="7"/>
      <c r="ES113" s="7"/>
      <c r="ET113" s="7"/>
      <c r="EU113" s="7"/>
      <c r="EV113" s="7"/>
      <c r="EW113" s="7"/>
      <c r="EX113" s="7"/>
      <c r="EY113" s="7"/>
      <c r="EZ113" s="7"/>
      <c r="FA113" s="7"/>
      <c r="FB113" s="7"/>
      <c r="FC113" s="7"/>
      <c r="FD113" s="7"/>
      <c r="FE113" s="7"/>
      <c r="FF113" s="7"/>
      <c r="FG113" s="7"/>
      <c r="FH113" s="7"/>
      <c r="FI113" s="7"/>
      <c r="FJ113" s="7"/>
      <c r="FK113" s="7"/>
      <c r="FL113" s="7"/>
      <c r="FM113" s="7"/>
      <c r="FN113" s="7"/>
      <c r="FO113" s="7"/>
      <c r="FP113" s="7"/>
      <c r="FQ113" s="7"/>
      <c r="FR113" s="7"/>
      <c r="FS113" s="7"/>
      <c r="FT113" s="7"/>
      <c r="FU113" s="7"/>
      <c r="FV113" s="7">
        <v>1</v>
      </c>
      <c r="FW113" s="7"/>
      <c r="FX113" s="7"/>
      <c r="FY113" s="7"/>
      <c r="FZ113" s="7"/>
      <c r="GA113" s="7"/>
      <c r="GB113" s="7"/>
      <c r="GC113" s="7"/>
      <c r="GD113" s="7"/>
      <c r="GE113" s="7"/>
      <c r="GF113" s="7"/>
      <c r="GG113" s="7"/>
      <c r="GH113" s="7"/>
      <c r="GI113" s="7"/>
      <c r="GJ113" s="7"/>
      <c r="GK113" s="7"/>
      <c r="GL113" s="7"/>
      <c r="GM113" s="7"/>
      <c r="GN113" s="7"/>
      <c r="GO113" s="7"/>
      <c r="GP113" s="7"/>
      <c r="GQ113" s="7"/>
      <c r="GR113" s="7"/>
      <c r="GS113" s="7"/>
      <c r="GT113" s="7"/>
      <c r="GU113" s="7"/>
      <c r="GV113" s="7"/>
      <c r="GW113" s="7"/>
      <c r="GX113" s="7"/>
      <c r="GY113" s="7"/>
      <c r="GZ113" s="7"/>
      <c r="HA113" s="7"/>
      <c r="HB113" s="7"/>
      <c r="HC113" s="7"/>
      <c r="HD113" s="7"/>
      <c r="HE113" s="7"/>
      <c r="HF113" s="7"/>
      <c r="HG113" s="7"/>
      <c r="HH113" s="7"/>
      <c r="HI113" s="7"/>
      <c r="HJ113" s="7"/>
      <c r="HK113" s="7"/>
      <c r="HL113" s="7"/>
      <c r="HM113" s="7"/>
      <c r="HN113" s="7"/>
      <c r="HO113" s="7"/>
      <c r="HP113" s="7"/>
      <c r="HQ113" s="7"/>
      <c r="HR113" s="7"/>
      <c r="HS113" s="7"/>
      <c r="HT113" s="7"/>
      <c r="HU113" s="7"/>
      <c r="HV113" s="7"/>
      <c r="HW113" s="7"/>
      <c r="HX113" s="7"/>
      <c r="HY113" s="7"/>
      <c r="HZ113" s="7"/>
      <c r="IA113" s="7"/>
      <c r="IB113" s="7"/>
      <c r="IC113" s="7"/>
      <c r="ID113" s="7"/>
      <c r="IE113" s="7"/>
      <c r="IF113" s="7"/>
      <c r="IG113" s="7"/>
      <c r="IH113" s="7"/>
      <c r="II113" s="34"/>
      <c r="IJ113" s="34"/>
      <c r="IK113" s="34"/>
      <c r="IL113" s="34"/>
      <c r="IM113" s="34"/>
      <c r="IN113" s="34"/>
      <c r="IO113" s="34"/>
      <c r="IP113" s="34"/>
      <c r="IQ113" s="34"/>
      <c r="IR113" s="34"/>
      <c r="IS113" s="34"/>
      <c r="IT113" s="34"/>
      <c r="IU113" s="34"/>
      <c r="IV113" s="34"/>
      <c r="IW113" s="34"/>
      <c r="IX113" s="34"/>
    </row>
    <row r="114" spans="1:258" ht="45" customHeight="1">
      <c r="A114" s="5">
        <f t="shared" si="2"/>
        <v>111</v>
      </c>
      <c r="B114" s="5"/>
      <c r="C114" s="24" t="s">
        <v>35</v>
      </c>
      <c r="D114" s="31">
        <f t="shared" si="8"/>
        <v>111</v>
      </c>
      <c r="E114" s="7" t="s">
        <v>340</v>
      </c>
      <c r="F114" s="7" t="s">
        <v>344</v>
      </c>
      <c r="G114" s="6">
        <v>2020</v>
      </c>
      <c r="H114" s="7" t="s">
        <v>738</v>
      </c>
      <c r="I114" s="7"/>
      <c r="J114" s="7" t="s">
        <v>343</v>
      </c>
      <c r="K114" s="7"/>
      <c r="L114" s="7">
        <v>1</v>
      </c>
      <c r="M114" s="7"/>
      <c r="O114" s="7"/>
      <c r="Q114" s="7"/>
      <c r="R114" s="7"/>
      <c r="S114" s="7"/>
      <c r="T114" s="7"/>
      <c r="U114" s="7"/>
      <c r="V114" s="7"/>
      <c r="W114" s="7"/>
      <c r="X114" s="7"/>
      <c r="Y114" s="7"/>
      <c r="Z114" s="7"/>
      <c r="AB114" s="7">
        <v>1</v>
      </c>
      <c r="AC114" s="7"/>
      <c r="AD114" s="7"/>
      <c r="AE114" s="7"/>
      <c r="AF114" s="7"/>
      <c r="AG114" s="7"/>
      <c r="AH114" s="7"/>
      <c r="AI114" s="7"/>
      <c r="AK114" s="7"/>
      <c r="AL114" s="7"/>
      <c r="AM114" s="7">
        <v>0</v>
      </c>
      <c r="AN114" s="7"/>
      <c r="AO114" s="7"/>
      <c r="AP114" s="7">
        <v>1</v>
      </c>
      <c r="AQ114" s="7"/>
      <c r="AS114" s="7"/>
      <c r="AT114" s="7"/>
      <c r="AW114" s="7"/>
      <c r="AY114" s="7"/>
      <c r="AZ114" s="7"/>
      <c r="BA114" s="7"/>
      <c r="BB114" s="7"/>
      <c r="BC114" s="7"/>
      <c r="BD114" s="7"/>
      <c r="BE114" s="7"/>
      <c r="BF114" s="7"/>
      <c r="BG114" s="7"/>
      <c r="BH114" s="7"/>
      <c r="BI114" s="7"/>
      <c r="BJ114" s="7"/>
      <c r="BK114" s="7"/>
      <c r="BL114" s="7"/>
      <c r="BM114" s="7"/>
      <c r="BN114" s="7"/>
      <c r="BO114" s="6" t="s">
        <v>1395</v>
      </c>
      <c r="BP114" s="7"/>
      <c r="BQ114" s="7"/>
      <c r="BR114" s="7">
        <v>1</v>
      </c>
      <c r="BS114" s="7"/>
      <c r="BT114" s="7"/>
      <c r="BU114" s="7"/>
      <c r="BV114" s="7"/>
      <c r="BW114" s="7"/>
      <c r="BX114" s="7"/>
      <c r="BY114" s="7">
        <v>0</v>
      </c>
      <c r="BZ114" s="7">
        <v>1</v>
      </c>
      <c r="CA114" s="7"/>
      <c r="CB114" s="7"/>
      <c r="CC114" s="7"/>
      <c r="CD114" s="7"/>
      <c r="CE114" s="7"/>
      <c r="CF114" s="7"/>
      <c r="CG114" s="7"/>
      <c r="CH114" s="7"/>
      <c r="CI114" s="7"/>
      <c r="CJ114" s="7"/>
      <c r="CK114" s="7"/>
      <c r="CL114" s="7"/>
      <c r="CM114" s="7"/>
      <c r="CN114" s="7"/>
      <c r="CO114" s="7"/>
      <c r="CP114" s="7"/>
      <c r="CQ114" s="7"/>
      <c r="CR114" s="7"/>
      <c r="CS114" s="7"/>
      <c r="CT114" s="7"/>
      <c r="CU114" s="7"/>
      <c r="CV114" s="7"/>
      <c r="CW114" s="7"/>
      <c r="CX114" s="7"/>
      <c r="CY114" s="7"/>
      <c r="CZ114" s="7"/>
      <c r="DA114" s="7"/>
      <c r="DB114" s="7"/>
      <c r="DC114" s="7"/>
      <c r="DD114" s="7">
        <v>1</v>
      </c>
      <c r="DE114" s="7">
        <v>1</v>
      </c>
      <c r="DF114" s="7"/>
      <c r="DG114" s="7"/>
      <c r="DH114" s="7"/>
      <c r="DI114" s="7"/>
      <c r="DJ114" s="7"/>
      <c r="DK114" s="7"/>
      <c r="DL114" s="7"/>
      <c r="DM114" s="7"/>
      <c r="DN114" s="7"/>
      <c r="DO114" s="7"/>
      <c r="DP114" s="7"/>
      <c r="DQ114" s="7"/>
      <c r="DR114" s="7"/>
      <c r="DS114" s="7"/>
      <c r="DT114" s="7"/>
      <c r="DU114" s="7"/>
      <c r="DV114" s="7"/>
      <c r="DW114" s="7"/>
      <c r="DX114" s="7"/>
      <c r="DY114" s="7"/>
      <c r="DZ114" s="7"/>
      <c r="EA114" s="7"/>
      <c r="EB114" s="7">
        <v>1</v>
      </c>
      <c r="EC114" s="7"/>
      <c r="ED114" s="7"/>
      <c r="EE114" s="7">
        <v>1</v>
      </c>
      <c r="EF114" s="7"/>
      <c r="EG114" s="7"/>
      <c r="EH114" s="7"/>
      <c r="EI114" s="7"/>
      <c r="EJ114" s="7"/>
      <c r="EK114" s="7"/>
      <c r="EL114" s="7"/>
      <c r="EM114" s="7"/>
      <c r="EN114" s="7"/>
      <c r="EO114" s="7"/>
      <c r="EP114" s="7"/>
      <c r="EQ114" s="7"/>
      <c r="ER114" s="7"/>
      <c r="ES114" s="7"/>
      <c r="ET114" s="7"/>
      <c r="EU114" s="7"/>
      <c r="EV114" s="7"/>
      <c r="EW114" s="7"/>
      <c r="EX114" s="7"/>
      <c r="EY114" s="7"/>
      <c r="EZ114" s="7"/>
      <c r="FA114" s="7"/>
      <c r="FB114" s="7"/>
      <c r="FC114" s="7"/>
      <c r="FD114" s="7"/>
      <c r="FE114" s="7"/>
      <c r="FF114" s="7"/>
      <c r="FG114" s="7"/>
      <c r="FH114" s="7"/>
      <c r="FI114" s="7"/>
      <c r="FJ114" s="7"/>
      <c r="FK114" s="7"/>
      <c r="FL114" s="7"/>
      <c r="FM114" s="7"/>
      <c r="FN114" s="7"/>
      <c r="FO114" s="7"/>
      <c r="FP114" s="7"/>
      <c r="FQ114" s="7"/>
      <c r="FR114" s="7"/>
      <c r="FS114" s="7"/>
      <c r="FT114" s="7"/>
      <c r="FU114" s="7"/>
      <c r="FV114" s="7"/>
      <c r="FW114" s="7"/>
      <c r="FX114" s="7"/>
      <c r="FY114" s="7"/>
      <c r="FZ114" s="7"/>
      <c r="GA114" s="7"/>
      <c r="GB114" s="7"/>
      <c r="GC114" s="7"/>
      <c r="GD114" s="7"/>
      <c r="GE114" s="7"/>
      <c r="GF114" s="7"/>
      <c r="GG114" s="7"/>
      <c r="GH114" s="7"/>
      <c r="GI114" s="7"/>
      <c r="GJ114" s="7"/>
      <c r="GK114" s="7">
        <v>1</v>
      </c>
      <c r="GL114" s="7"/>
      <c r="GM114" s="7"/>
      <c r="GN114" s="7"/>
      <c r="GO114" s="7"/>
      <c r="GP114" s="7"/>
      <c r="GQ114" s="7"/>
      <c r="GR114" s="7"/>
      <c r="GS114" s="7"/>
      <c r="GT114" s="7"/>
      <c r="GU114" s="7"/>
      <c r="GV114" s="7"/>
      <c r="GW114" s="7"/>
      <c r="GX114" s="7"/>
      <c r="GY114" s="7"/>
      <c r="GZ114" s="7"/>
      <c r="HA114" s="7"/>
      <c r="HB114" s="7"/>
      <c r="HC114" s="7"/>
      <c r="HD114" s="7"/>
      <c r="HE114" s="7"/>
      <c r="HF114" s="7"/>
      <c r="HG114" s="7"/>
      <c r="HH114" s="7"/>
      <c r="HI114" s="7"/>
      <c r="HJ114" s="7"/>
      <c r="HK114" s="7"/>
      <c r="HL114" s="7"/>
      <c r="HM114" s="7"/>
      <c r="HN114" s="7"/>
      <c r="HO114" s="7"/>
      <c r="HP114" s="7"/>
      <c r="HQ114" s="7"/>
      <c r="HR114" s="7"/>
      <c r="HS114" s="7"/>
      <c r="HT114" s="7"/>
      <c r="HU114" s="7"/>
      <c r="HV114" s="7"/>
      <c r="HW114" s="7"/>
      <c r="HX114" s="7"/>
      <c r="HY114" s="7"/>
      <c r="HZ114" s="7"/>
      <c r="IA114" s="7"/>
      <c r="IB114" s="7"/>
      <c r="IC114" s="7"/>
      <c r="ID114" s="7"/>
      <c r="IE114" s="7"/>
      <c r="IF114" s="7"/>
      <c r="IG114" s="7"/>
      <c r="IH114" s="7"/>
      <c r="II114" s="34"/>
      <c r="IJ114" s="34"/>
      <c r="IK114" s="34"/>
      <c r="IL114" s="34"/>
      <c r="IM114" s="34"/>
      <c r="IN114" s="34"/>
      <c r="IO114" s="34"/>
      <c r="IP114" s="34"/>
      <c r="IQ114" s="34"/>
      <c r="IR114" s="34"/>
      <c r="IS114" s="34"/>
      <c r="IT114" s="34"/>
      <c r="IU114" s="34"/>
      <c r="IV114" s="34"/>
      <c r="IW114" s="34"/>
      <c r="IX114" s="34"/>
    </row>
    <row r="115" spans="1:258" ht="45" customHeight="1">
      <c r="A115" s="32">
        <f t="shared" si="2"/>
        <v>112</v>
      </c>
      <c r="B115" s="392"/>
      <c r="C115" s="24" t="s">
        <v>35</v>
      </c>
      <c r="D115" s="31">
        <f t="shared" si="8"/>
        <v>112</v>
      </c>
      <c r="E115" s="7" t="s">
        <v>347</v>
      </c>
      <c r="F115" s="7" t="s">
        <v>346</v>
      </c>
      <c r="G115" s="6">
        <v>2016</v>
      </c>
      <c r="H115" s="7" t="s">
        <v>1396</v>
      </c>
      <c r="I115" s="7"/>
      <c r="J115" s="7" t="s">
        <v>345</v>
      </c>
      <c r="K115" s="7"/>
      <c r="L115" s="7"/>
      <c r="M115" s="7"/>
      <c r="O115" s="7"/>
      <c r="Q115" s="7"/>
      <c r="R115" s="7"/>
      <c r="S115" s="7"/>
      <c r="T115" s="7"/>
      <c r="U115" s="7"/>
      <c r="V115" s="7"/>
      <c r="W115" s="7"/>
      <c r="X115" s="7"/>
      <c r="Y115" s="7"/>
      <c r="Z115" s="7"/>
      <c r="AB115" s="7"/>
      <c r="AC115" s="7"/>
      <c r="AD115" s="7"/>
      <c r="AE115" s="7"/>
      <c r="AF115" s="7"/>
      <c r="AG115" s="7"/>
      <c r="AH115" s="7"/>
      <c r="AI115" s="7"/>
      <c r="AK115" s="7"/>
      <c r="AL115" s="7"/>
      <c r="AM115" s="7"/>
      <c r="AN115" s="7"/>
      <c r="AO115" s="7"/>
      <c r="AP115" s="7"/>
      <c r="AQ115" s="7"/>
      <c r="AS115" s="7"/>
      <c r="AT115" s="7"/>
      <c r="AW115" s="7"/>
      <c r="AY115" s="7"/>
      <c r="AZ115" s="7"/>
      <c r="BA115" s="7"/>
      <c r="BB115" s="7"/>
      <c r="BC115" s="7"/>
      <c r="BD115" s="7"/>
      <c r="BE115" s="7"/>
      <c r="BF115" s="7"/>
      <c r="BG115" s="7"/>
      <c r="BH115" s="7"/>
      <c r="BI115" s="7"/>
      <c r="BJ115" s="7"/>
      <c r="BK115" s="7"/>
      <c r="BL115" s="7">
        <v>1</v>
      </c>
      <c r="BM115" s="7">
        <v>1</v>
      </c>
      <c r="BN115" s="7"/>
      <c r="BO115" s="6" t="s">
        <v>1397</v>
      </c>
      <c r="BP115" s="7">
        <v>1</v>
      </c>
      <c r="BQ115" s="7"/>
      <c r="BR115" s="7"/>
      <c r="BS115" s="7"/>
      <c r="BT115" s="7"/>
      <c r="BU115" s="7"/>
      <c r="BV115" s="7"/>
      <c r="BW115" s="7"/>
      <c r="BX115" s="7"/>
      <c r="BY115" s="7">
        <v>0</v>
      </c>
      <c r="BZ115" s="7">
        <v>1</v>
      </c>
      <c r="CA115" s="7"/>
      <c r="CB115" s="7"/>
      <c r="CC115" s="7"/>
      <c r="CD115" s="7"/>
      <c r="CE115" s="7"/>
      <c r="CF115" s="7"/>
      <c r="CG115" s="7"/>
      <c r="CH115" s="7"/>
      <c r="CI115" s="7"/>
      <c r="CJ115" s="7"/>
      <c r="CK115" s="7"/>
      <c r="CL115" s="7"/>
      <c r="CM115" s="7"/>
      <c r="CN115" s="7">
        <v>1</v>
      </c>
      <c r="CO115" s="7"/>
      <c r="CP115" s="7"/>
      <c r="CQ115" s="7"/>
      <c r="CR115" s="7"/>
      <c r="CS115" s="7"/>
      <c r="CT115" s="7"/>
      <c r="CU115" s="7"/>
      <c r="CV115" s="7"/>
      <c r="CW115" s="7"/>
      <c r="CX115" s="7"/>
      <c r="CY115" s="7"/>
      <c r="CZ115" s="7"/>
      <c r="DA115" s="7"/>
      <c r="DB115" s="7"/>
      <c r="DC115" s="7"/>
      <c r="DD115" s="7"/>
      <c r="DE115" s="7"/>
      <c r="DF115" s="7"/>
      <c r="DG115" s="7"/>
      <c r="DH115" s="7"/>
      <c r="DI115" s="7"/>
      <c r="DJ115" s="7"/>
      <c r="DK115" s="7"/>
      <c r="DL115" s="7"/>
      <c r="DM115" s="7"/>
      <c r="DN115" s="7"/>
      <c r="DO115" s="7"/>
      <c r="DP115" s="7"/>
      <c r="DQ115" s="7"/>
      <c r="DR115" s="7"/>
      <c r="DS115" s="7"/>
      <c r="DT115" s="7"/>
      <c r="DU115" s="7"/>
      <c r="DV115" s="7"/>
      <c r="DW115" s="7"/>
      <c r="DX115" s="7"/>
      <c r="DY115" s="7"/>
      <c r="DZ115" s="7"/>
      <c r="EA115" s="7"/>
      <c r="EB115" s="7">
        <v>1</v>
      </c>
      <c r="EC115" s="7"/>
      <c r="ED115" s="7"/>
      <c r="EE115" s="7">
        <v>1</v>
      </c>
      <c r="EF115" s="7"/>
      <c r="EG115" s="7"/>
      <c r="EH115" s="7"/>
      <c r="EI115" s="7"/>
      <c r="EJ115" s="7"/>
      <c r="EK115" s="7"/>
      <c r="EL115" s="7"/>
      <c r="EM115" s="7"/>
      <c r="EN115" s="7"/>
      <c r="EO115" s="7"/>
      <c r="EP115" s="7"/>
      <c r="EQ115" s="7"/>
      <c r="ER115" s="7"/>
      <c r="ES115" s="7"/>
      <c r="ET115" s="7"/>
      <c r="EU115" s="7"/>
      <c r="EV115" s="7"/>
      <c r="EW115" s="7"/>
      <c r="EX115" s="7"/>
      <c r="EY115" s="7"/>
      <c r="EZ115" s="7"/>
      <c r="FA115" s="7"/>
      <c r="FB115" s="7"/>
      <c r="FC115" s="7"/>
      <c r="FD115" s="7"/>
      <c r="FE115" s="7"/>
      <c r="FF115" s="7"/>
      <c r="FG115" s="7"/>
      <c r="FH115" s="7"/>
      <c r="FI115" s="7"/>
      <c r="FJ115" s="7"/>
      <c r="FK115" s="7"/>
      <c r="FL115" s="7"/>
      <c r="FM115" s="7"/>
      <c r="FN115" s="7"/>
      <c r="FO115" s="7"/>
      <c r="FP115" s="7"/>
      <c r="FQ115" s="7"/>
      <c r="FR115" s="7"/>
      <c r="FS115" s="7"/>
      <c r="FT115" s="7"/>
      <c r="FU115" s="7"/>
      <c r="FV115" s="7">
        <v>1</v>
      </c>
      <c r="FW115" s="7"/>
      <c r="FX115" s="7"/>
      <c r="FY115" s="7"/>
      <c r="FZ115" s="7"/>
      <c r="GA115" s="7"/>
      <c r="GB115" s="7"/>
      <c r="GC115" s="7"/>
      <c r="GD115" s="7"/>
      <c r="GE115" s="7"/>
      <c r="GF115" s="7"/>
      <c r="GG115" s="7"/>
      <c r="GH115" s="7"/>
      <c r="GI115" s="7"/>
      <c r="GJ115" s="7"/>
      <c r="GK115" s="7"/>
      <c r="GL115" s="7"/>
      <c r="GM115" s="7"/>
      <c r="GN115" s="7"/>
      <c r="GO115" s="7"/>
      <c r="GP115" s="7"/>
      <c r="GQ115" s="7"/>
      <c r="GR115" s="7"/>
      <c r="GS115" s="7"/>
      <c r="GT115" s="7"/>
      <c r="GU115" s="7"/>
      <c r="GV115" s="7"/>
      <c r="GW115" s="7"/>
      <c r="GX115" s="7"/>
      <c r="GY115" s="7"/>
      <c r="GZ115" s="7"/>
      <c r="HA115" s="7"/>
      <c r="HB115" s="7"/>
      <c r="HC115" s="7"/>
      <c r="HD115" s="7"/>
      <c r="HE115" s="7"/>
      <c r="HF115" s="7"/>
      <c r="HG115" s="7"/>
      <c r="HH115" s="7"/>
      <c r="HI115" s="7"/>
      <c r="HJ115" s="7"/>
      <c r="HK115" s="7"/>
      <c r="HL115" s="7"/>
      <c r="HM115" s="7"/>
      <c r="HN115" s="7"/>
      <c r="HO115" s="7"/>
      <c r="HP115" s="7"/>
      <c r="HQ115" s="7"/>
      <c r="HR115" s="7"/>
      <c r="HS115" s="7"/>
      <c r="HT115" s="7"/>
      <c r="HU115" s="7"/>
      <c r="HV115" s="7"/>
      <c r="HW115" s="7"/>
      <c r="HX115" s="7"/>
      <c r="HY115" s="7"/>
      <c r="HZ115" s="7"/>
      <c r="IA115" s="7"/>
      <c r="IB115" s="7"/>
      <c r="IC115" s="7"/>
      <c r="ID115" s="7"/>
      <c r="IE115" s="7"/>
      <c r="IF115" s="7"/>
      <c r="IG115" s="7"/>
      <c r="IH115" s="7"/>
      <c r="II115" s="34"/>
      <c r="IJ115" s="34"/>
      <c r="IK115" s="34"/>
      <c r="IL115" s="34"/>
      <c r="IM115" s="34"/>
      <c r="IN115" s="34"/>
      <c r="IO115" s="34"/>
      <c r="IP115" s="34"/>
      <c r="IQ115" s="34"/>
      <c r="IR115" s="34"/>
      <c r="IS115" s="34"/>
      <c r="IT115" s="34"/>
      <c r="IU115" s="34"/>
      <c r="IV115" s="34"/>
      <c r="IW115" s="34"/>
      <c r="IX115" s="34"/>
    </row>
    <row r="116" spans="1:258" ht="74.25" customHeight="1">
      <c r="A116" s="33">
        <f t="shared" si="2"/>
        <v>113</v>
      </c>
      <c r="B116" s="393"/>
      <c r="C116" s="24" t="s">
        <v>348</v>
      </c>
      <c r="D116" s="169">
        <f t="shared" si="8"/>
        <v>113</v>
      </c>
      <c r="E116" s="7" t="s">
        <v>351</v>
      </c>
      <c r="F116" s="7" t="s">
        <v>350</v>
      </c>
      <c r="G116" s="6">
        <v>2001</v>
      </c>
      <c r="H116" s="7" t="s">
        <v>738</v>
      </c>
      <c r="I116" s="7"/>
      <c r="J116" s="7" t="s">
        <v>349</v>
      </c>
      <c r="K116" s="7"/>
      <c r="L116" s="7"/>
      <c r="M116" s="7"/>
      <c r="O116" s="7"/>
      <c r="Q116" s="7"/>
      <c r="R116" s="7"/>
      <c r="S116" s="7"/>
      <c r="T116" s="7"/>
      <c r="U116" s="7"/>
      <c r="V116" s="7"/>
      <c r="W116" s="7"/>
      <c r="X116" s="7"/>
      <c r="Y116" s="7"/>
      <c r="Z116" s="7"/>
      <c r="AB116" s="7"/>
      <c r="AC116" s="7"/>
      <c r="AD116" s="7"/>
      <c r="AE116" s="7"/>
      <c r="AF116" s="7"/>
      <c r="AG116" s="7"/>
      <c r="AH116" s="7"/>
      <c r="AI116" s="7"/>
      <c r="AK116" s="7"/>
      <c r="AL116" s="7"/>
      <c r="AM116" s="7"/>
      <c r="AN116" s="7"/>
      <c r="AO116" s="7"/>
      <c r="AP116" s="7"/>
      <c r="AQ116" s="7"/>
      <c r="AS116" s="7"/>
      <c r="AT116" s="7"/>
      <c r="AW116" s="7"/>
      <c r="AY116" s="7"/>
      <c r="AZ116" s="7"/>
      <c r="BA116" s="7"/>
      <c r="BB116" s="7"/>
      <c r="BC116" s="7"/>
      <c r="BD116" s="7"/>
      <c r="BE116" s="7"/>
      <c r="BF116" s="7"/>
      <c r="BG116" s="7"/>
      <c r="BH116" s="7"/>
      <c r="BI116" s="7"/>
      <c r="BJ116" s="7"/>
      <c r="BK116" s="7"/>
      <c r="BL116" s="7">
        <v>1</v>
      </c>
      <c r="BM116" s="7"/>
      <c r="BN116" s="7"/>
      <c r="BO116" s="6" t="s">
        <v>1398</v>
      </c>
      <c r="BP116" s="7">
        <v>1</v>
      </c>
      <c r="BQ116" s="7"/>
      <c r="BR116" s="7"/>
      <c r="BS116" s="7"/>
      <c r="BT116" s="7"/>
      <c r="BU116" s="7"/>
      <c r="BV116" s="7"/>
      <c r="BW116" s="7"/>
      <c r="BX116" s="7"/>
      <c r="BY116" s="7">
        <v>0</v>
      </c>
      <c r="BZ116" s="7">
        <v>1</v>
      </c>
      <c r="CA116" s="7"/>
      <c r="CB116" s="7"/>
      <c r="CC116" s="7"/>
      <c r="CD116" s="7"/>
      <c r="CE116" s="7"/>
      <c r="CF116" s="7"/>
      <c r="CG116" s="7"/>
      <c r="CH116" s="7"/>
      <c r="CI116" s="7"/>
      <c r="CJ116" s="7"/>
      <c r="CK116" s="7"/>
      <c r="CL116" s="7"/>
      <c r="CM116" s="7"/>
      <c r="CN116" s="7"/>
      <c r="CO116" s="7"/>
      <c r="CP116" s="7"/>
      <c r="CQ116" s="7"/>
      <c r="CR116" s="7"/>
      <c r="CS116" s="7"/>
      <c r="CT116" s="7"/>
      <c r="CU116" s="7"/>
      <c r="CV116" s="7"/>
      <c r="CW116" s="7"/>
      <c r="CX116" s="7"/>
      <c r="CY116" s="7"/>
      <c r="CZ116" s="7"/>
      <c r="DA116" s="7"/>
      <c r="DB116" s="7"/>
      <c r="DC116" s="7"/>
      <c r="DD116" s="7"/>
      <c r="DE116" s="7"/>
      <c r="DF116" s="154">
        <v>0</v>
      </c>
      <c r="DG116" s="7">
        <v>1</v>
      </c>
      <c r="DH116" s="7"/>
      <c r="DI116" s="7"/>
      <c r="DJ116" s="7"/>
      <c r="DK116" s="7"/>
      <c r="DL116" s="7"/>
      <c r="DM116" s="7"/>
      <c r="DN116" s="7"/>
      <c r="DO116" s="7"/>
      <c r="DP116" s="7"/>
      <c r="DQ116" s="7"/>
      <c r="DR116" s="7">
        <v>1</v>
      </c>
      <c r="DS116" s="7"/>
      <c r="DT116" s="7"/>
      <c r="DU116" s="7"/>
      <c r="DV116" s="7"/>
      <c r="DW116" s="7"/>
      <c r="DX116" s="7"/>
      <c r="DY116" s="7"/>
      <c r="DZ116" s="7"/>
      <c r="EA116" s="7"/>
      <c r="EB116" s="7"/>
      <c r="EC116" s="7"/>
      <c r="ED116" s="7">
        <v>1</v>
      </c>
      <c r="EE116" s="7">
        <v>1</v>
      </c>
      <c r="EF116" s="7"/>
      <c r="EG116" s="7"/>
      <c r="EH116" s="7"/>
      <c r="EI116" s="7"/>
      <c r="EJ116" s="7"/>
      <c r="EK116" s="7"/>
      <c r="EL116" s="7"/>
      <c r="EM116" s="7"/>
      <c r="EN116" s="7"/>
      <c r="EO116" s="7"/>
      <c r="EP116" s="7"/>
      <c r="EQ116" s="7"/>
      <c r="ER116" s="7"/>
      <c r="ES116" s="7"/>
      <c r="ET116" s="7"/>
      <c r="EU116" s="7"/>
      <c r="EV116" s="7"/>
      <c r="EW116" s="7"/>
      <c r="EX116" s="7"/>
      <c r="EY116" s="7"/>
      <c r="EZ116" s="7"/>
      <c r="FA116" s="7"/>
      <c r="FB116" s="7"/>
      <c r="FC116" s="7"/>
      <c r="FD116" s="7"/>
      <c r="FE116" s="7"/>
      <c r="FF116" s="7"/>
      <c r="FG116" s="7"/>
      <c r="FH116" s="7"/>
      <c r="FI116" s="7"/>
      <c r="FJ116" s="7"/>
      <c r="FK116" s="7"/>
      <c r="FL116" s="7"/>
      <c r="FM116" s="7"/>
      <c r="FN116" s="7"/>
      <c r="FO116" s="7"/>
      <c r="FP116" s="7"/>
      <c r="FQ116" s="7"/>
      <c r="FR116" s="7"/>
      <c r="FS116" s="7"/>
      <c r="FT116" s="7"/>
      <c r="FU116" s="7"/>
      <c r="FV116" s="7"/>
      <c r="FW116" s="7"/>
      <c r="FX116" s="7"/>
      <c r="FY116" s="7"/>
      <c r="FZ116" s="7"/>
      <c r="GA116" s="7"/>
      <c r="GB116" s="7"/>
      <c r="GC116" s="7"/>
      <c r="GD116" s="7"/>
      <c r="GE116" s="7"/>
      <c r="GF116" s="7"/>
      <c r="GG116" s="7"/>
      <c r="GH116" s="7"/>
      <c r="GI116" s="7"/>
      <c r="GJ116" s="7"/>
      <c r="GK116" s="7"/>
      <c r="GL116" s="7"/>
      <c r="GM116" s="7"/>
      <c r="GN116" s="7"/>
      <c r="GO116" s="7"/>
      <c r="GP116" s="7">
        <v>1</v>
      </c>
      <c r="GQ116" s="7"/>
      <c r="GR116" s="7"/>
      <c r="GS116" s="7"/>
      <c r="GT116" s="7"/>
      <c r="GU116" s="7"/>
      <c r="GV116" s="7"/>
      <c r="GW116" s="7"/>
      <c r="GX116" s="7"/>
      <c r="GY116" s="7"/>
      <c r="GZ116" s="7"/>
      <c r="HA116" s="7"/>
      <c r="HB116" s="7"/>
      <c r="HC116" s="7"/>
      <c r="HD116" s="7"/>
      <c r="HE116" s="7"/>
      <c r="HF116" s="7"/>
      <c r="HG116" s="7"/>
      <c r="HH116" s="7"/>
      <c r="HI116" s="7"/>
      <c r="HJ116" s="7"/>
      <c r="HK116" s="7"/>
      <c r="HL116" s="7"/>
      <c r="HM116" s="7"/>
      <c r="HN116" s="7"/>
      <c r="HO116" s="7"/>
      <c r="HP116" s="7"/>
      <c r="HQ116" s="7"/>
      <c r="HR116" s="7"/>
      <c r="HS116" s="7"/>
      <c r="HT116" s="7"/>
      <c r="HU116" s="7"/>
      <c r="HV116" s="7"/>
      <c r="HW116" s="7"/>
      <c r="HX116" s="7"/>
      <c r="HY116" s="7"/>
      <c r="HZ116" s="7"/>
      <c r="IA116" s="7"/>
      <c r="IB116" s="7"/>
      <c r="IC116" s="7"/>
      <c r="ID116" s="7"/>
      <c r="IE116" s="7"/>
      <c r="IF116" s="7"/>
      <c r="IG116" s="7"/>
      <c r="IH116" s="7"/>
      <c r="II116" s="34"/>
      <c r="IJ116" s="34"/>
      <c r="IK116" s="34"/>
      <c r="IL116" s="34"/>
      <c r="IM116" s="34"/>
      <c r="IN116" s="34"/>
      <c r="IO116" s="34"/>
      <c r="IP116" s="34"/>
      <c r="IQ116" s="34"/>
      <c r="IR116" s="34"/>
      <c r="IS116" s="34"/>
      <c r="IT116" s="34"/>
      <c r="IU116" s="34"/>
      <c r="IV116" s="34"/>
      <c r="IW116" s="34"/>
      <c r="IX116" s="34"/>
    </row>
    <row r="117" spans="1:258" ht="45" customHeight="1">
      <c r="A117" s="24">
        <f t="shared" si="2"/>
        <v>114</v>
      </c>
      <c r="B117" s="391"/>
      <c r="C117" s="24" t="s">
        <v>352</v>
      </c>
      <c r="D117" s="31">
        <f t="shared" si="8"/>
        <v>114</v>
      </c>
      <c r="E117" s="7" t="s">
        <v>354</v>
      </c>
      <c r="F117" s="7" t="s">
        <v>146</v>
      </c>
      <c r="G117" s="6">
        <v>2019</v>
      </c>
      <c r="H117" s="7" t="s">
        <v>1399</v>
      </c>
      <c r="I117" s="7">
        <v>1</v>
      </c>
      <c r="J117" s="7" t="s">
        <v>353</v>
      </c>
      <c r="K117" s="7"/>
      <c r="L117" s="7">
        <v>1</v>
      </c>
      <c r="M117" s="7"/>
      <c r="O117" s="7"/>
      <c r="Q117" s="7"/>
      <c r="R117" s="7"/>
      <c r="S117" s="7"/>
      <c r="T117" s="7"/>
      <c r="U117" s="7"/>
      <c r="V117" s="7"/>
      <c r="W117" s="7"/>
      <c r="X117" s="7"/>
      <c r="Y117" s="7"/>
      <c r="Z117" s="7"/>
      <c r="AB117" s="7"/>
      <c r="AC117" s="7"/>
      <c r="AD117" s="7"/>
      <c r="AE117" s="7"/>
      <c r="AF117" s="7"/>
      <c r="AG117" s="7"/>
      <c r="AH117" s="7">
        <v>0</v>
      </c>
      <c r="AI117" s="7"/>
      <c r="AK117" s="7"/>
      <c r="AL117" s="7"/>
      <c r="AM117" s="7"/>
      <c r="AN117" s="7"/>
      <c r="AO117" s="7"/>
      <c r="AP117" s="7"/>
      <c r="AQ117" s="7"/>
      <c r="AS117" s="7"/>
      <c r="AT117" s="7"/>
      <c r="AW117" s="7"/>
      <c r="AY117" s="7"/>
      <c r="AZ117" s="7"/>
      <c r="BA117" s="7"/>
      <c r="BB117" s="7"/>
      <c r="BC117" s="7"/>
      <c r="BD117" s="7"/>
      <c r="BE117" s="7"/>
      <c r="BF117" s="7">
        <v>1</v>
      </c>
      <c r="BG117" s="7"/>
      <c r="BH117" s="7"/>
      <c r="BI117" s="7"/>
      <c r="BJ117" s="7"/>
      <c r="BK117" s="7"/>
      <c r="BL117" s="7"/>
      <c r="BM117" s="7"/>
      <c r="BN117" s="7"/>
      <c r="BO117" s="6" t="s">
        <v>563</v>
      </c>
      <c r="BP117" s="7">
        <v>1</v>
      </c>
      <c r="BQ117" s="7"/>
      <c r="BR117" s="7"/>
      <c r="BS117" s="7"/>
      <c r="BT117" s="7"/>
      <c r="BU117" s="7"/>
      <c r="BV117" s="7"/>
      <c r="BW117" s="7"/>
      <c r="BX117" s="7"/>
      <c r="BY117" s="7"/>
      <c r="BZ117" s="7"/>
      <c r="CA117" s="7"/>
      <c r="CB117" s="7"/>
      <c r="CC117" s="7"/>
      <c r="CD117" s="7"/>
      <c r="CE117" s="7">
        <v>1</v>
      </c>
      <c r="CF117" s="7"/>
      <c r="CG117" s="7"/>
      <c r="CH117" s="7"/>
      <c r="CI117" s="7"/>
      <c r="CJ117" s="7"/>
      <c r="CK117" s="7"/>
      <c r="CL117" s="7"/>
      <c r="CM117" s="7"/>
      <c r="CN117" s="7">
        <v>1</v>
      </c>
      <c r="CO117" s="7"/>
      <c r="CP117" s="7"/>
      <c r="CQ117" s="7"/>
      <c r="CR117" s="7"/>
      <c r="CS117" s="7"/>
      <c r="CT117" s="7"/>
      <c r="CU117" s="7"/>
      <c r="CV117" s="7"/>
      <c r="CW117" s="7"/>
      <c r="CX117" s="7"/>
      <c r="CY117" s="7"/>
      <c r="CZ117" s="7"/>
      <c r="DA117" s="7"/>
      <c r="DB117" s="7"/>
      <c r="DC117" s="7"/>
      <c r="DD117" s="7"/>
      <c r="DE117" s="7"/>
      <c r="DF117" s="7"/>
      <c r="DG117" s="7"/>
      <c r="DH117" s="7"/>
      <c r="DI117" s="7"/>
      <c r="DJ117" s="7"/>
      <c r="DK117" s="7"/>
      <c r="DL117" s="7"/>
      <c r="DM117" s="7"/>
      <c r="DN117" s="7"/>
      <c r="DO117" s="7"/>
      <c r="DP117" s="7"/>
      <c r="DQ117" s="7"/>
      <c r="DR117" s="7"/>
      <c r="DS117" s="7"/>
      <c r="DT117" s="7"/>
      <c r="DU117" s="7"/>
      <c r="DV117" s="7"/>
      <c r="DW117" s="7"/>
      <c r="DX117" s="7"/>
      <c r="DY117" s="7"/>
      <c r="DZ117" s="7"/>
      <c r="EA117" s="7"/>
      <c r="EB117" s="7">
        <v>1</v>
      </c>
      <c r="EC117" s="7"/>
      <c r="ED117" s="7"/>
      <c r="EE117" s="7">
        <v>1</v>
      </c>
      <c r="EF117" s="7"/>
      <c r="EG117" s="7"/>
      <c r="EH117" s="7"/>
      <c r="EI117" s="7"/>
      <c r="EJ117" s="7"/>
      <c r="EK117" s="7"/>
      <c r="EL117" s="7"/>
      <c r="EM117" s="7"/>
      <c r="EN117" s="7"/>
      <c r="EO117" s="7"/>
      <c r="EP117" s="7"/>
      <c r="EQ117" s="7"/>
      <c r="ER117" s="7"/>
      <c r="ES117" s="7"/>
      <c r="ET117" s="7"/>
      <c r="EU117" s="7"/>
      <c r="EV117" s="7"/>
      <c r="EW117" s="7"/>
      <c r="EX117" s="7"/>
      <c r="EY117" s="7"/>
      <c r="EZ117" s="7"/>
      <c r="FA117" s="7"/>
      <c r="FB117" s="7"/>
      <c r="FC117" s="7"/>
      <c r="FD117" s="7"/>
      <c r="FE117" s="7"/>
      <c r="FF117" s="7"/>
      <c r="FG117" s="7"/>
      <c r="FH117" s="7"/>
      <c r="FI117" s="7"/>
      <c r="FJ117" s="7"/>
      <c r="FK117" s="7"/>
      <c r="FL117" s="7"/>
      <c r="FM117" s="7"/>
      <c r="FN117" s="7"/>
      <c r="FO117" s="7"/>
      <c r="FP117" s="7"/>
      <c r="FQ117" s="7">
        <v>1</v>
      </c>
      <c r="FR117" s="7"/>
      <c r="FS117" s="7"/>
      <c r="FT117" s="7"/>
      <c r="FU117" s="7"/>
      <c r="FV117" s="7"/>
      <c r="FW117" s="7"/>
      <c r="FX117" s="7"/>
      <c r="FY117" s="7"/>
      <c r="FZ117" s="7"/>
      <c r="GA117" s="7"/>
      <c r="GB117" s="7"/>
      <c r="GC117" s="7"/>
      <c r="GD117" s="7"/>
      <c r="GE117" s="7"/>
      <c r="GF117" s="7"/>
      <c r="GG117" s="7"/>
      <c r="GH117" s="7"/>
      <c r="GI117" s="7"/>
      <c r="GJ117" s="7"/>
      <c r="GK117" s="7"/>
      <c r="GL117" s="7"/>
      <c r="GM117" s="7"/>
      <c r="GN117" s="7"/>
      <c r="GO117" s="7"/>
      <c r="GP117" s="7"/>
      <c r="GQ117" s="7"/>
      <c r="GR117" s="7"/>
      <c r="GS117" s="7"/>
      <c r="GT117" s="7"/>
      <c r="GU117" s="7"/>
      <c r="GV117" s="7"/>
      <c r="GW117" s="7"/>
      <c r="GX117" s="7"/>
      <c r="GY117" s="7"/>
      <c r="GZ117" s="7"/>
      <c r="HA117" s="7"/>
      <c r="HB117" s="7"/>
      <c r="HC117" s="7"/>
      <c r="HD117" s="7"/>
      <c r="HE117" s="7"/>
      <c r="HF117" s="7"/>
      <c r="HG117" s="7"/>
      <c r="HH117" s="7"/>
      <c r="HI117" s="7"/>
      <c r="HJ117" s="7"/>
      <c r="HK117" s="7"/>
      <c r="HL117" s="7"/>
      <c r="HM117" s="7"/>
      <c r="HN117" s="7"/>
      <c r="HO117" s="7"/>
      <c r="HP117" s="7"/>
      <c r="HQ117" s="7"/>
      <c r="HR117" s="7"/>
      <c r="HS117" s="7"/>
      <c r="HT117" s="7"/>
      <c r="HU117" s="7"/>
      <c r="HV117" s="7"/>
      <c r="HW117" s="7"/>
      <c r="HX117" s="7"/>
      <c r="HY117" s="7"/>
      <c r="HZ117" s="7"/>
      <c r="IA117" s="7"/>
      <c r="IB117" s="7"/>
      <c r="IC117" s="7"/>
      <c r="ID117" s="7"/>
      <c r="IE117" s="7"/>
      <c r="IF117" s="7"/>
      <c r="IG117" s="7"/>
      <c r="IH117" s="7"/>
      <c r="II117" s="34"/>
      <c r="IJ117" s="34"/>
      <c r="IK117" s="34"/>
      <c r="IL117" s="34"/>
      <c r="IM117" s="34"/>
      <c r="IN117" s="34"/>
      <c r="IO117" s="34"/>
      <c r="IP117" s="34"/>
      <c r="IQ117" s="34"/>
      <c r="IR117" s="34"/>
      <c r="IS117" s="34"/>
      <c r="IT117" s="34"/>
      <c r="IU117" s="34"/>
      <c r="IV117" s="34"/>
      <c r="IW117" s="34"/>
      <c r="IX117" s="34"/>
    </row>
    <row r="118" spans="1:258" ht="45" customHeight="1">
      <c r="A118" s="24">
        <f t="shared" si="2"/>
        <v>115</v>
      </c>
      <c r="B118" s="391"/>
      <c r="C118" s="24" t="s">
        <v>355</v>
      </c>
      <c r="D118" s="31">
        <f t="shared" si="8"/>
        <v>115</v>
      </c>
      <c r="E118" s="7" t="s">
        <v>358</v>
      </c>
      <c r="F118" s="7" t="s">
        <v>357</v>
      </c>
      <c r="G118" s="6">
        <v>2009</v>
      </c>
      <c r="H118" s="7" t="s">
        <v>1400</v>
      </c>
      <c r="I118" s="7">
        <v>1</v>
      </c>
      <c r="J118" s="19" t="s">
        <v>356</v>
      </c>
      <c r="K118" s="7"/>
      <c r="L118" s="7">
        <v>1</v>
      </c>
      <c r="M118" s="7"/>
      <c r="O118" s="7"/>
      <c r="Q118" s="7"/>
      <c r="R118" s="7"/>
      <c r="S118" s="7"/>
      <c r="T118" s="7"/>
      <c r="U118" s="7"/>
      <c r="V118" s="7"/>
      <c r="W118" s="7"/>
      <c r="X118" s="7"/>
      <c r="Y118" s="7"/>
      <c r="Z118" s="7"/>
      <c r="AB118" s="7">
        <v>1</v>
      </c>
      <c r="AC118" s="7"/>
      <c r="AD118" s="7">
        <v>1</v>
      </c>
      <c r="AE118" s="7"/>
      <c r="AF118" s="154">
        <v>0</v>
      </c>
      <c r="AG118" s="7">
        <v>0</v>
      </c>
      <c r="AH118" s="7">
        <v>1</v>
      </c>
      <c r="AI118" s="7"/>
      <c r="AK118" s="7"/>
      <c r="AL118" s="7"/>
      <c r="AM118" s="7"/>
      <c r="AN118" s="7"/>
      <c r="AO118" s="7"/>
      <c r="AP118" s="7"/>
      <c r="AQ118" s="7"/>
      <c r="AS118" s="7"/>
      <c r="AT118" s="7"/>
      <c r="AW118" s="7"/>
      <c r="AY118" s="7"/>
      <c r="AZ118" s="7"/>
      <c r="BA118" s="7"/>
      <c r="BB118" s="7"/>
      <c r="BC118" s="7"/>
      <c r="BD118" s="7"/>
      <c r="BE118" s="7"/>
      <c r="BF118" s="7"/>
      <c r="BG118" s="7"/>
      <c r="BH118" s="7"/>
      <c r="BI118" s="7"/>
      <c r="BJ118" s="7"/>
      <c r="BK118" s="7"/>
      <c r="BL118" s="7"/>
      <c r="BM118" s="7"/>
      <c r="BN118" s="7"/>
      <c r="BO118" s="6" t="s">
        <v>1401</v>
      </c>
      <c r="BP118" s="7"/>
      <c r="BQ118" s="7"/>
      <c r="BR118" s="7">
        <v>1</v>
      </c>
      <c r="BS118" s="7">
        <v>1</v>
      </c>
      <c r="BT118" s="7"/>
      <c r="BU118" s="7"/>
      <c r="BV118" s="7"/>
      <c r="BW118" s="7">
        <v>1</v>
      </c>
      <c r="BX118" s="7"/>
      <c r="BY118" s="7">
        <v>0</v>
      </c>
      <c r="BZ118" s="7">
        <v>1</v>
      </c>
      <c r="CA118" s="7"/>
      <c r="CB118" s="7"/>
      <c r="CC118" s="7"/>
      <c r="CD118" s="7"/>
      <c r="CE118" s="7"/>
      <c r="CF118" s="7"/>
      <c r="CG118" s="7"/>
      <c r="CH118" s="7"/>
      <c r="CI118" s="7"/>
      <c r="CJ118" s="7"/>
      <c r="CK118" s="7"/>
      <c r="CL118" s="7"/>
      <c r="CM118" s="7"/>
      <c r="CN118" s="7"/>
      <c r="CO118" s="7"/>
      <c r="CP118" s="7"/>
      <c r="CQ118" s="7"/>
      <c r="CR118" s="7"/>
      <c r="CS118" s="7"/>
      <c r="CT118" s="7"/>
      <c r="CU118" s="7"/>
      <c r="CV118" s="7"/>
      <c r="CW118" s="7"/>
      <c r="CX118" s="7"/>
      <c r="CY118" s="7"/>
      <c r="CZ118" s="7"/>
      <c r="DA118" s="7">
        <v>1</v>
      </c>
      <c r="DB118" s="7">
        <v>1</v>
      </c>
      <c r="DC118" s="7"/>
      <c r="DD118" s="7"/>
      <c r="DE118" s="7"/>
      <c r="DF118" s="7"/>
      <c r="DG118" s="7"/>
      <c r="DH118" s="7"/>
      <c r="DI118" s="7"/>
      <c r="DJ118" s="7"/>
      <c r="DK118" s="7"/>
      <c r="DL118" s="7"/>
      <c r="DM118" s="7"/>
      <c r="DN118" s="7"/>
      <c r="DO118" s="7"/>
      <c r="DP118" s="7"/>
      <c r="DQ118" s="7"/>
      <c r="DR118" s="7"/>
      <c r="DS118" s="7"/>
      <c r="DT118" s="7"/>
      <c r="DU118" s="7"/>
      <c r="DV118" s="7"/>
      <c r="DW118" s="7"/>
      <c r="DX118" s="7"/>
      <c r="DY118" s="7"/>
      <c r="DZ118" s="7"/>
      <c r="EA118" s="7"/>
      <c r="EB118" s="7">
        <v>1</v>
      </c>
      <c r="EC118" s="7"/>
      <c r="ED118" s="7"/>
      <c r="EE118" s="7"/>
      <c r="EF118" s="7"/>
      <c r="EG118" s="7"/>
      <c r="EH118" s="7"/>
      <c r="EI118" s="7"/>
      <c r="EJ118" s="7"/>
      <c r="EK118" s="7"/>
      <c r="EL118" s="7">
        <v>1</v>
      </c>
      <c r="EM118" s="7">
        <v>1</v>
      </c>
      <c r="EN118" s="7"/>
      <c r="EO118" s="7">
        <v>1</v>
      </c>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c r="FW118" s="7"/>
      <c r="FX118" s="7"/>
      <c r="FY118" s="7"/>
      <c r="FZ118" s="7"/>
      <c r="GA118" s="7"/>
      <c r="GB118" s="7"/>
      <c r="GC118" s="7"/>
      <c r="GD118" s="7"/>
      <c r="GE118" s="7">
        <v>1</v>
      </c>
      <c r="GF118" s="7"/>
      <c r="GG118" s="7"/>
      <c r="GH118" s="7"/>
      <c r="GI118" s="7"/>
      <c r="GJ118" s="7"/>
      <c r="GK118" s="7"/>
      <c r="GL118" s="7"/>
      <c r="GM118" s="7"/>
      <c r="GN118" s="7"/>
      <c r="GO118" s="7"/>
      <c r="GP118" s="7"/>
      <c r="GQ118" s="7"/>
      <c r="GR118" s="7"/>
      <c r="GS118" s="7"/>
      <c r="GT118" s="7"/>
      <c r="GU118" s="7"/>
      <c r="GV118" s="7"/>
      <c r="GW118" s="7"/>
      <c r="GX118" s="7"/>
      <c r="GY118" s="7"/>
      <c r="GZ118" s="7"/>
      <c r="HA118" s="7"/>
      <c r="HB118" s="7"/>
      <c r="HC118" s="7"/>
      <c r="HD118" s="7"/>
      <c r="HE118" s="7"/>
      <c r="HF118" s="7"/>
      <c r="HG118" s="7"/>
      <c r="HH118" s="7"/>
      <c r="HI118" s="7"/>
      <c r="HJ118" s="7"/>
      <c r="HK118" s="7"/>
      <c r="HL118" s="7"/>
      <c r="HM118" s="7"/>
      <c r="HN118" s="7"/>
      <c r="HO118" s="7"/>
      <c r="HP118" s="7"/>
      <c r="HQ118" s="7"/>
      <c r="HR118" s="7"/>
      <c r="HS118" s="7"/>
      <c r="HT118" s="7"/>
      <c r="HU118" s="7"/>
      <c r="HV118" s="7"/>
      <c r="HW118" s="7"/>
      <c r="HX118" s="7"/>
      <c r="HY118" s="7"/>
      <c r="HZ118" s="7"/>
      <c r="IA118" s="7"/>
      <c r="IB118" s="7"/>
      <c r="IC118" s="7"/>
      <c r="ID118" s="7"/>
      <c r="IE118" s="7"/>
      <c r="IF118" s="7"/>
      <c r="IG118" s="7"/>
      <c r="IH118" s="7"/>
      <c r="II118" s="34"/>
      <c r="IJ118" s="34"/>
      <c r="IK118" s="34"/>
      <c r="IL118" s="34"/>
      <c r="IM118" s="34"/>
      <c r="IN118" s="34"/>
      <c r="IO118" s="34"/>
      <c r="IP118" s="34"/>
      <c r="IQ118" s="34"/>
      <c r="IR118" s="34"/>
      <c r="IS118" s="34"/>
      <c r="IT118" s="34"/>
      <c r="IU118" s="34"/>
      <c r="IV118" s="34"/>
      <c r="IW118" s="34"/>
      <c r="IX118" s="34"/>
    </row>
    <row r="119" spans="1:258" ht="45" customHeight="1">
      <c r="A119" s="5">
        <f t="shared" si="2"/>
        <v>116</v>
      </c>
      <c r="B119" s="5"/>
      <c r="C119" s="24" t="s">
        <v>55</v>
      </c>
      <c r="D119" s="31">
        <f t="shared" si="8"/>
        <v>116</v>
      </c>
      <c r="E119" s="7" t="s">
        <v>361</v>
      </c>
      <c r="F119" s="7" t="s">
        <v>360</v>
      </c>
      <c r="G119" s="6">
        <v>2018</v>
      </c>
      <c r="H119" s="7" t="s">
        <v>1400</v>
      </c>
      <c r="I119" s="7">
        <v>1</v>
      </c>
      <c r="J119" s="7" t="s">
        <v>359</v>
      </c>
      <c r="K119" s="7">
        <v>1</v>
      </c>
      <c r="L119" s="7">
        <v>1</v>
      </c>
      <c r="M119" s="7">
        <v>1</v>
      </c>
      <c r="O119" s="7">
        <v>1</v>
      </c>
      <c r="Q119" s="7">
        <v>1</v>
      </c>
      <c r="R119" s="7">
        <v>1</v>
      </c>
      <c r="S119" s="7">
        <v>1</v>
      </c>
      <c r="T119" s="7"/>
      <c r="U119" s="7"/>
      <c r="V119" s="7"/>
      <c r="W119" s="7"/>
      <c r="X119" s="7"/>
      <c r="Y119" s="7"/>
      <c r="Z119" s="7"/>
      <c r="AB119" s="7"/>
      <c r="AC119" s="7"/>
      <c r="AD119" s="7">
        <v>1</v>
      </c>
      <c r="AE119" s="7"/>
      <c r="AF119" s="7"/>
      <c r="AG119" s="7"/>
      <c r="AH119" s="7"/>
      <c r="AI119" s="7"/>
      <c r="AK119" s="7"/>
      <c r="AL119" s="7"/>
      <c r="AM119" s="7"/>
      <c r="AN119" s="7">
        <v>1</v>
      </c>
      <c r="AO119" s="7">
        <v>1</v>
      </c>
      <c r="AP119" s="7"/>
      <c r="AQ119" s="7"/>
      <c r="AS119" s="7"/>
      <c r="AT119" s="7"/>
      <c r="AW119" s="7">
        <v>1</v>
      </c>
      <c r="AY119" s="7"/>
      <c r="AZ119" s="7"/>
      <c r="BA119" s="7"/>
      <c r="BB119" s="7"/>
      <c r="BC119" s="7"/>
      <c r="BD119" s="7"/>
      <c r="BE119" s="7"/>
      <c r="BF119" s="7"/>
      <c r="BG119" s="7"/>
      <c r="BH119" s="7"/>
      <c r="BI119" s="7"/>
      <c r="BJ119" s="7"/>
      <c r="BK119" s="7"/>
      <c r="BL119" s="7"/>
      <c r="BM119" s="7"/>
      <c r="BN119" s="7"/>
      <c r="BO119" s="6" t="s">
        <v>1402</v>
      </c>
      <c r="BP119" s="7"/>
      <c r="BQ119" s="7"/>
      <c r="BR119" s="7"/>
      <c r="BS119" s="7">
        <v>1</v>
      </c>
      <c r="BT119" s="7"/>
      <c r="BU119" s="7"/>
      <c r="BV119" s="7"/>
      <c r="BW119" s="7"/>
      <c r="BX119" s="7"/>
      <c r="BY119" s="7">
        <v>0</v>
      </c>
      <c r="BZ119" s="7">
        <v>1</v>
      </c>
      <c r="CA119" s="7">
        <v>1</v>
      </c>
      <c r="CB119" s="7"/>
      <c r="CC119" s="7">
        <v>1</v>
      </c>
      <c r="CD119" s="7"/>
      <c r="CE119" s="7"/>
      <c r="CF119" s="7"/>
      <c r="CG119" s="7"/>
      <c r="CH119" s="7"/>
      <c r="CI119" s="7"/>
      <c r="CJ119" s="7"/>
      <c r="CK119" s="7"/>
      <c r="CL119" s="7"/>
      <c r="CM119" s="7"/>
      <c r="CN119" s="7">
        <v>1</v>
      </c>
      <c r="CO119" s="7"/>
      <c r="CP119" s="7"/>
      <c r="CQ119" s="7"/>
      <c r="CR119" s="7"/>
      <c r="CS119" s="7"/>
      <c r="CT119" s="7"/>
      <c r="CU119" s="7"/>
      <c r="CV119" s="7"/>
      <c r="CW119" s="7"/>
      <c r="CX119" s="7"/>
      <c r="CY119" s="7"/>
      <c r="CZ119" s="7"/>
      <c r="DA119" s="7"/>
      <c r="DB119" s="7"/>
      <c r="DC119" s="7"/>
      <c r="DD119" s="7"/>
      <c r="DE119" s="7"/>
      <c r="DF119" s="7"/>
      <c r="DG119" s="7"/>
      <c r="DH119" s="7"/>
      <c r="DI119" s="7"/>
      <c r="DJ119" s="7"/>
      <c r="DK119" s="7"/>
      <c r="DL119" s="7"/>
      <c r="DM119" s="7"/>
      <c r="DN119" s="7"/>
      <c r="DO119" s="7"/>
      <c r="DP119" s="7"/>
      <c r="DQ119" s="7"/>
      <c r="DR119" s="7"/>
      <c r="DS119" s="7"/>
      <c r="DT119" s="7"/>
      <c r="DU119" s="7"/>
      <c r="DV119" s="7"/>
      <c r="DW119" s="7"/>
      <c r="DX119" s="7"/>
      <c r="DY119" s="7"/>
      <c r="DZ119" s="7"/>
      <c r="EA119" s="7"/>
      <c r="EB119" s="7">
        <v>1</v>
      </c>
      <c r="EC119" s="7"/>
      <c r="ED119" s="7"/>
      <c r="EE119" s="7">
        <v>1</v>
      </c>
      <c r="EF119" s="7"/>
      <c r="EG119" s="7"/>
      <c r="EH119" s="7"/>
      <c r="EI119" s="7"/>
      <c r="EJ119" s="7"/>
      <c r="EK119" s="7"/>
      <c r="EL119" s="7"/>
      <c r="EM119" s="7"/>
      <c r="EN119" s="7"/>
      <c r="EO119" s="7"/>
      <c r="EP119" s="7"/>
      <c r="EQ119" s="7"/>
      <c r="ER119" s="7"/>
      <c r="ES119" s="7"/>
      <c r="ET119" s="7"/>
      <c r="EU119" s="7"/>
      <c r="EV119" s="7"/>
      <c r="EW119" s="7"/>
      <c r="EX119" s="7"/>
      <c r="EY119" s="7"/>
      <c r="EZ119" s="7"/>
      <c r="FA119" s="7"/>
      <c r="FB119" s="7"/>
      <c r="FC119" s="7"/>
      <c r="FD119" s="7"/>
      <c r="FE119" s="7"/>
      <c r="FF119" s="7"/>
      <c r="FG119" s="7"/>
      <c r="FH119" s="7"/>
      <c r="FI119" s="7"/>
      <c r="FJ119" s="7"/>
      <c r="FK119" s="7"/>
      <c r="FL119" s="7"/>
      <c r="FM119" s="7"/>
      <c r="FN119" s="7"/>
      <c r="FO119" s="7"/>
      <c r="FP119" s="7"/>
      <c r="FQ119" s="7"/>
      <c r="FR119" s="7">
        <v>1</v>
      </c>
      <c r="FS119" s="7"/>
      <c r="FT119" s="7"/>
      <c r="FU119" s="7"/>
      <c r="FV119" s="7"/>
      <c r="FW119" s="7"/>
      <c r="FX119" s="7"/>
      <c r="FY119" s="7"/>
      <c r="FZ119" s="7"/>
      <c r="GA119" s="7"/>
      <c r="GB119" s="7"/>
      <c r="GC119" s="7"/>
      <c r="GD119" s="7"/>
      <c r="GE119" s="7"/>
      <c r="GF119" s="7"/>
      <c r="GG119" s="7"/>
      <c r="GH119" s="7"/>
      <c r="GI119" s="7"/>
      <c r="GJ119" s="7"/>
      <c r="GK119" s="7"/>
      <c r="GL119" s="7"/>
      <c r="GM119" s="7"/>
      <c r="GN119" s="7"/>
      <c r="GO119" s="7"/>
      <c r="GP119" s="7"/>
      <c r="GQ119" s="7"/>
      <c r="GR119" s="7"/>
      <c r="GS119" s="7"/>
      <c r="GT119" s="7"/>
      <c r="GU119" s="7"/>
      <c r="GV119" s="7"/>
      <c r="GW119" s="7"/>
      <c r="GX119" s="7"/>
      <c r="GY119" s="7"/>
      <c r="GZ119" s="7"/>
      <c r="HA119" s="7"/>
      <c r="HB119" s="7"/>
      <c r="HC119" s="7"/>
      <c r="HD119" s="7"/>
      <c r="HE119" s="7"/>
      <c r="HF119" s="7"/>
      <c r="HG119" s="7"/>
      <c r="HH119" s="7"/>
      <c r="HI119" s="7"/>
      <c r="HJ119" s="7"/>
      <c r="HK119" s="7"/>
      <c r="HL119" s="7"/>
      <c r="HM119" s="7"/>
      <c r="HN119" s="7"/>
      <c r="HO119" s="7"/>
      <c r="HP119" s="7"/>
      <c r="HQ119" s="7"/>
      <c r="HR119" s="7"/>
      <c r="HS119" s="7"/>
      <c r="HT119" s="7"/>
      <c r="HU119" s="7"/>
      <c r="HV119" s="7"/>
      <c r="HW119" s="7"/>
      <c r="HX119" s="7"/>
      <c r="HY119" s="7"/>
      <c r="HZ119" s="7"/>
      <c r="IA119" s="7"/>
      <c r="IB119" s="7"/>
      <c r="IC119" s="7"/>
      <c r="ID119" s="7"/>
      <c r="IE119" s="7"/>
      <c r="IF119" s="7"/>
      <c r="IG119" s="7"/>
      <c r="IH119" s="7"/>
      <c r="II119" s="34"/>
      <c r="IJ119" s="34"/>
      <c r="IK119" s="34"/>
      <c r="IL119" s="34"/>
      <c r="IM119" s="34"/>
      <c r="IN119" s="34"/>
      <c r="IO119" s="34"/>
      <c r="IP119" s="34"/>
      <c r="IQ119" s="34"/>
      <c r="IR119" s="34"/>
      <c r="IS119" s="34"/>
      <c r="IT119" s="34"/>
      <c r="IU119" s="34"/>
      <c r="IV119" s="34"/>
      <c r="IW119" s="34"/>
      <c r="IX119" s="34"/>
    </row>
    <row r="120" spans="1:258" ht="45" customHeight="1">
      <c r="A120" s="5">
        <f t="shared" si="2"/>
        <v>117</v>
      </c>
      <c r="B120" s="5"/>
      <c r="C120" s="24" t="s">
        <v>35</v>
      </c>
      <c r="D120" s="31">
        <f t="shared" si="8"/>
        <v>117</v>
      </c>
      <c r="E120" s="7" t="s">
        <v>358</v>
      </c>
      <c r="F120" s="7" t="s">
        <v>363</v>
      </c>
      <c r="G120" s="6">
        <v>2001</v>
      </c>
      <c r="H120" s="7" t="s">
        <v>1400</v>
      </c>
      <c r="I120" s="7">
        <v>1</v>
      </c>
      <c r="J120" s="19" t="s">
        <v>362</v>
      </c>
      <c r="K120" s="7">
        <v>1</v>
      </c>
      <c r="L120" s="7">
        <v>1</v>
      </c>
      <c r="M120" s="7">
        <v>1</v>
      </c>
      <c r="O120" s="7">
        <v>1</v>
      </c>
      <c r="Q120" s="7"/>
      <c r="R120" s="7">
        <v>1</v>
      </c>
      <c r="S120" s="7"/>
      <c r="T120" s="7"/>
      <c r="U120" s="7"/>
      <c r="V120" s="7"/>
      <c r="W120" s="7"/>
      <c r="X120" s="7"/>
      <c r="Y120" s="7"/>
      <c r="Z120" s="7"/>
      <c r="AB120" s="7">
        <v>1</v>
      </c>
      <c r="AC120" s="7"/>
      <c r="AD120" s="7">
        <v>1</v>
      </c>
      <c r="AE120" s="7"/>
      <c r="AF120" s="7"/>
      <c r="AG120" s="7"/>
      <c r="AH120" s="7"/>
      <c r="AI120" s="7">
        <v>0</v>
      </c>
      <c r="AK120" s="7">
        <v>0</v>
      </c>
      <c r="AL120" s="7"/>
      <c r="AM120" s="7"/>
      <c r="AN120" s="7"/>
      <c r="AO120" s="7">
        <v>1</v>
      </c>
      <c r="AP120" s="7"/>
      <c r="AQ120" s="7"/>
      <c r="AS120" s="7"/>
      <c r="AT120" s="7"/>
      <c r="AW120" s="7"/>
      <c r="AY120" s="7"/>
      <c r="AZ120" s="7"/>
      <c r="BA120" s="7"/>
      <c r="BB120" s="7"/>
      <c r="BC120" s="7"/>
      <c r="BD120" s="7"/>
      <c r="BE120" s="7"/>
      <c r="BF120" s="7"/>
      <c r="BG120" s="7"/>
      <c r="BH120" s="7"/>
      <c r="BI120" s="7"/>
      <c r="BJ120" s="7"/>
      <c r="BK120" s="7"/>
      <c r="BL120" s="7"/>
      <c r="BM120" s="7"/>
      <c r="BN120" s="7"/>
      <c r="BO120" s="6" t="s">
        <v>1403</v>
      </c>
      <c r="BP120" s="7"/>
      <c r="BQ120" s="7"/>
      <c r="BR120" s="7">
        <v>1</v>
      </c>
      <c r="BS120" s="7">
        <v>1</v>
      </c>
      <c r="BT120" s="7"/>
      <c r="BU120" s="7"/>
      <c r="BV120" s="7"/>
      <c r="BW120" s="7">
        <v>1</v>
      </c>
      <c r="BX120" s="7"/>
      <c r="BY120" s="7">
        <v>0</v>
      </c>
      <c r="BZ120" s="7">
        <v>1</v>
      </c>
      <c r="CA120" s="7"/>
      <c r="CB120" s="154">
        <v>0</v>
      </c>
      <c r="CC120" s="7">
        <v>1</v>
      </c>
      <c r="CD120" s="7"/>
      <c r="CE120" s="7"/>
      <c r="CF120" s="7"/>
      <c r="CG120" s="7"/>
      <c r="CH120" s="7"/>
      <c r="CI120" s="7"/>
      <c r="CJ120" s="7"/>
      <c r="CK120" s="7"/>
      <c r="CL120" s="7"/>
      <c r="CM120" s="7"/>
      <c r="CN120" s="7"/>
      <c r="CO120" s="7"/>
      <c r="CP120" s="7"/>
      <c r="CQ120" s="7"/>
      <c r="CR120" s="7"/>
      <c r="CS120" s="7"/>
      <c r="CT120" s="7"/>
      <c r="CU120" s="7"/>
      <c r="CV120" s="7"/>
      <c r="CW120" s="7"/>
      <c r="CX120" s="7"/>
      <c r="CY120" s="7"/>
      <c r="CZ120" s="7"/>
      <c r="DA120" s="7"/>
      <c r="DB120" s="7"/>
      <c r="DC120" s="7"/>
      <c r="DD120" s="7"/>
      <c r="DE120" s="7">
        <v>1</v>
      </c>
      <c r="DF120" s="7"/>
      <c r="DG120" s="7"/>
      <c r="DH120" s="7"/>
      <c r="DI120" s="7"/>
      <c r="DJ120" s="7"/>
      <c r="DK120" s="7"/>
      <c r="DL120" s="7"/>
      <c r="DM120" s="7"/>
      <c r="DN120" s="7"/>
      <c r="DO120" s="7"/>
      <c r="DP120" s="7"/>
      <c r="DQ120" s="7"/>
      <c r="DR120" s="7"/>
      <c r="DS120" s="7"/>
      <c r="DT120" s="7"/>
      <c r="DU120" s="7"/>
      <c r="DV120" s="7"/>
      <c r="DW120" s="7"/>
      <c r="DX120" s="7"/>
      <c r="DY120" s="7"/>
      <c r="DZ120" s="7"/>
      <c r="EA120" s="7"/>
      <c r="EB120" s="7">
        <v>1</v>
      </c>
      <c r="EC120" s="7"/>
      <c r="ED120" s="7"/>
      <c r="EE120" s="7">
        <v>1</v>
      </c>
      <c r="EF120" s="7"/>
      <c r="EG120" s="7"/>
      <c r="EH120" s="7"/>
      <c r="EI120" s="7"/>
      <c r="EJ120" s="7"/>
      <c r="EK120" s="7"/>
      <c r="EL120" s="7"/>
      <c r="EM120" s="7"/>
      <c r="EN120" s="7"/>
      <c r="EO120" s="7"/>
      <c r="EP120" s="7"/>
      <c r="EQ120" s="7"/>
      <c r="ER120" s="7"/>
      <c r="ES120" s="7"/>
      <c r="ET120" s="7"/>
      <c r="EU120" s="7"/>
      <c r="EV120" s="7"/>
      <c r="EW120" s="7"/>
      <c r="EX120" s="7"/>
      <c r="EY120" s="7"/>
      <c r="EZ120" s="7"/>
      <c r="FA120" s="7"/>
      <c r="FB120" s="7"/>
      <c r="FC120" s="7"/>
      <c r="FD120" s="7"/>
      <c r="FE120" s="7"/>
      <c r="FF120" s="7"/>
      <c r="FG120" s="7"/>
      <c r="FH120" s="7"/>
      <c r="FI120" s="7"/>
      <c r="FJ120" s="7"/>
      <c r="FK120" s="7"/>
      <c r="FL120" s="7"/>
      <c r="FM120" s="7"/>
      <c r="FN120" s="7"/>
      <c r="FO120" s="7"/>
      <c r="FP120" s="7"/>
      <c r="FQ120" s="7"/>
      <c r="FR120" s="7"/>
      <c r="FS120" s="7"/>
      <c r="FT120" s="7"/>
      <c r="FU120" s="7"/>
      <c r="FV120" s="7"/>
      <c r="FW120" s="7"/>
      <c r="FX120" s="7"/>
      <c r="FY120" s="7"/>
      <c r="FZ120" s="7"/>
      <c r="GA120" s="7"/>
      <c r="GB120" s="7"/>
      <c r="GC120" s="7"/>
      <c r="GD120" s="7"/>
      <c r="GE120" s="7">
        <v>1</v>
      </c>
      <c r="GF120" s="7"/>
      <c r="GG120" s="7"/>
      <c r="GH120" s="7"/>
      <c r="GI120" s="7"/>
      <c r="GJ120" s="7"/>
      <c r="GK120" s="7"/>
      <c r="GL120" s="7"/>
      <c r="GM120" s="7"/>
      <c r="GN120" s="7"/>
      <c r="GO120" s="7"/>
      <c r="GP120" s="7"/>
      <c r="GQ120" s="7"/>
      <c r="GR120" s="7"/>
      <c r="GS120" s="7"/>
      <c r="GT120" s="7"/>
      <c r="GU120" s="7"/>
      <c r="GV120" s="7"/>
      <c r="GW120" s="7"/>
      <c r="GX120" s="7"/>
      <c r="GY120" s="7"/>
      <c r="GZ120" s="7"/>
      <c r="HA120" s="7"/>
      <c r="HB120" s="7"/>
      <c r="HC120" s="7"/>
      <c r="HD120" s="7"/>
      <c r="HE120" s="7"/>
      <c r="HF120" s="7"/>
      <c r="HG120" s="7"/>
      <c r="HH120" s="7"/>
      <c r="HI120" s="7"/>
      <c r="HJ120" s="7"/>
      <c r="HK120" s="7"/>
      <c r="HL120" s="7"/>
      <c r="HM120" s="7"/>
      <c r="HN120" s="7"/>
      <c r="HO120" s="7"/>
      <c r="HP120" s="7"/>
      <c r="HQ120" s="7"/>
      <c r="HR120" s="7"/>
      <c r="HS120" s="7"/>
      <c r="HT120" s="7"/>
      <c r="HU120" s="7"/>
      <c r="HV120" s="7"/>
      <c r="HW120" s="7"/>
      <c r="HX120" s="7"/>
      <c r="HY120" s="7"/>
      <c r="HZ120" s="7"/>
      <c r="IA120" s="7"/>
      <c r="IB120" s="7"/>
      <c r="IC120" s="7"/>
      <c r="ID120" s="7"/>
      <c r="IE120" s="7"/>
      <c r="IF120" s="7"/>
      <c r="IG120" s="7"/>
      <c r="IH120" s="7"/>
      <c r="II120" s="34"/>
      <c r="IJ120" s="34"/>
      <c r="IK120" s="34"/>
      <c r="IL120" s="34"/>
      <c r="IM120" s="34"/>
      <c r="IN120" s="34"/>
      <c r="IO120" s="34"/>
      <c r="IP120" s="34"/>
      <c r="IQ120" s="34"/>
      <c r="IR120" s="34"/>
      <c r="IS120" s="34"/>
      <c r="IT120" s="34"/>
      <c r="IU120" s="34"/>
      <c r="IV120" s="34"/>
      <c r="IW120" s="34"/>
      <c r="IX120" s="34"/>
    </row>
    <row r="121" spans="1:258" ht="45" customHeight="1">
      <c r="A121" s="5">
        <f t="shared" si="2"/>
        <v>118</v>
      </c>
      <c r="B121" s="5"/>
      <c r="C121" s="24" t="s">
        <v>35</v>
      </c>
      <c r="D121" s="31">
        <f t="shared" si="8"/>
        <v>118</v>
      </c>
      <c r="E121" s="7" t="s">
        <v>366</v>
      </c>
      <c r="F121" s="7" t="s">
        <v>365</v>
      </c>
      <c r="G121" s="6">
        <v>2010</v>
      </c>
      <c r="H121" s="7" t="s">
        <v>1400</v>
      </c>
      <c r="I121" s="7">
        <v>1</v>
      </c>
      <c r="J121" s="6" t="s">
        <v>364</v>
      </c>
      <c r="K121" s="7"/>
      <c r="L121" s="7">
        <v>1</v>
      </c>
      <c r="M121" s="7"/>
      <c r="O121" s="7"/>
      <c r="Q121" s="7"/>
      <c r="R121" s="7"/>
      <c r="S121" s="7"/>
      <c r="T121" s="7"/>
      <c r="U121" s="7"/>
      <c r="V121" s="7"/>
      <c r="W121" s="7"/>
      <c r="X121" s="7"/>
      <c r="Y121" s="7"/>
      <c r="Z121" s="7"/>
      <c r="AB121" s="7">
        <v>1</v>
      </c>
      <c r="AC121" s="7">
        <v>1</v>
      </c>
      <c r="AD121" s="7">
        <v>1</v>
      </c>
      <c r="AE121" s="7"/>
      <c r="AF121" s="7"/>
      <c r="AG121" s="7"/>
      <c r="AH121" s="7"/>
      <c r="AI121" s="7"/>
      <c r="AK121" s="7">
        <v>1</v>
      </c>
      <c r="AL121" s="7">
        <v>1</v>
      </c>
      <c r="AM121" s="7">
        <v>0</v>
      </c>
      <c r="AN121" s="7"/>
      <c r="AO121" s="7"/>
      <c r="AP121" s="7">
        <v>0</v>
      </c>
      <c r="AQ121" s="7">
        <v>0</v>
      </c>
      <c r="AS121" s="7"/>
      <c r="AT121" s="7"/>
      <c r="AW121" s="7">
        <v>1</v>
      </c>
      <c r="AY121" s="7"/>
      <c r="AZ121" s="7"/>
      <c r="BA121" s="7"/>
      <c r="BB121" s="7"/>
      <c r="BC121" s="7"/>
      <c r="BD121" s="7"/>
      <c r="BE121" s="7"/>
      <c r="BF121" s="7"/>
      <c r="BG121" s="7"/>
      <c r="BH121" s="7"/>
      <c r="BI121" s="7"/>
      <c r="BJ121" s="7"/>
      <c r="BK121" s="7"/>
      <c r="BL121" s="7"/>
      <c r="BM121" s="7"/>
      <c r="BN121" s="7"/>
      <c r="BO121" s="6" t="s">
        <v>1404</v>
      </c>
      <c r="BP121" s="7"/>
      <c r="BQ121" s="7"/>
      <c r="BR121" s="7">
        <v>1</v>
      </c>
      <c r="BS121" s="7">
        <v>1</v>
      </c>
      <c r="BT121" s="7"/>
      <c r="BU121" s="7"/>
      <c r="BV121" s="7"/>
      <c r="BW121" s="7">
        <v>1</v>
      </c>
      <c r="BX121" s="7"/>
      <c r="BY121" s="7">
        <v>0</v>
      </c>
      <c r="BZ121" s="7">
        <v>1</v>
      </c>
      <c r="CA121" s="7"/>
      <c r="CB121" s="7"/>
      <c r="CC121" s="7"/>
      <c r="CD121" s="7"/>
      <c r="CE121" s="7"/>
      <c r="CF121" s="7"/>
      <c r="CG121" s="7"/>
      <c r="CH121" s="7"/>
      <c r="CI121" s="7"/>
      <c r="CJ121" s="7"/>
      <c r="CK121" s="7"/>
      <c r="CL121" s="7"/>
      <c r="CM121" s="7"/>
      <c r="CN121" s="7"/>
      <c r="CO121" s="7"/>
      <c r="CP121" s="7"/>
      <c r="CQ121" s="7"/>
      <c r="CR121" s="7"/>
      <c r="CS121" s="7"/>
      <c r="CT121" s="7"/>
      <c r="CU121" s="7"/>
      <c r="CV121" s="7"/>
      <c r="CW121" s="7"/>
      <c r="CX121" s="7"/>
      <c r="CY121" s="7"/>
      <c r="CZ121" s="7"/>
      <c r="DA121" s="7">
        <v>1</v>
      </c>
      <c r="DB121" s="7">
        <v>1</v>
      </c>
      <c r="DC121" s="7"/>
      <c r="DD121" s="7"/>
      <c r="DE121" s="7"/>
      <c r="DF121" s="7"/>
      <c r="DG121" s="7"/>
      <c r="DH121" s="7"/>
      <c r="DI121" s="7"/>
      <c r="DJ121" s="7"/>
      <c r="DK121" s="7"/>
      <c r="DL121" s="7"/>
      <c r="DM121" s="7"/>
      <c r="DN121" s="7"/>
      <c r="DO121" s="7"/>
      <c r="DP121" s="7"/>
      <c r="DQ121" s="7"/>
      <c r="DR121" s="7"/>
      <c r="DS121" s="7"/>
      <c r="DT121" s="7"/>
      <c r="DU121" s="7"/>
      <c r="DV121" s="7"/>
      <c r="DW121" s="7"/>
      <c r="DX121" s="7"/>
      <c r="DY121" s="7"/>
      <c r="DZ121" s="7"/>
      <c r="EA121" s="7"/>
      <c r="EB121" s="7">
        <v>1</v>
      </c>
      <c r="EC121" s="7"/>
      <c r="ED121" s="7"/>
      <c r="EE121" s="7"/>
      <c r="EF121" s="7">
        <v>1</v>
      </c>
      <c r="EG121" s="7"/>
      <c r="EH121" s="7"/>
      <c r="EI121" s="7"/>
      <c r="EJ121" s="7">
        <v>1</v>
      </c>
      <c r="EK121" s="7"/>
      <c r="EL121" s="7"/>
      <c r="EM121" s="7"/>
      <c r="EN121" s="7"/>
      <c r="EO121" s="7"/>
      <c r="EP121" s="7"/>
      <c r="EQ121" s="7"/>
      <c r="ER121" s="7"/>
      <c r="ES121" s="7"/>
      <c r="ET121" s="7"/>
      <c r="EU121" s="7"/>
      <c r="EV121" s="7"/>
      <c r="EW121" s="7"/>
      <c r="EX121" s="7"/>
      <c r="EY121" s="7"/>
      <c r="EZ121" s="7"/>
      <c r="FA121" s="7"/>
      <c r="FB121" s="7"/>
      <c r="FC121" s="7"/>
      <c r="FD121" s="7"/>
      <c r="FE121" s="7"/>
      <c r="FF121" s="7"/>
      <c r="FG121" s="7"/>
      <c r="FH121" s="7"/>
      <c r="FI121" s="7"/>
      <c r="FJ121" s="7"/>
      <c r="FK121" s="7"/>
      <c r="FL121" s="7"/>
      <c r="FM121" s="7"/>
      <c r="FN121" s="7"/>
      <c r="FO121" s="7"/>
      <c r="FP121" s="7"/>
      <c r="FQ121" s="7"/>
      <c r="FR121" s="7"/>
      <c r="FS121" s="7"/>
      <c r="FT121" s="7"/>
      <c r="FU121" s="7"/>
      <c r="FV121" s="7"/>
      <c r="FW121" s="7"/>
      <c r="FX121" s="7"/>
      <c r="FY121" s="7"/>
      <c r="FZ121" s="7"/>
      <c r="GA121" s="7"/>
      <c r="GB121" s="7"/>
      <c r="GC121" s="7"/>
      <c r="GD121" s="7"/>
      <c r="GE121" s="7">
        <v>1</v>
      </c>
      <c r="GF121" s="7"/>
      <c r="GG121" s="7"/>
      <c r="GH121" s="7"/>
      <c r="GI121" s="7"/>
      <c r="GJ121" s="7"/>
      <c r="GK121" s="7"/>
      <c r="GL121" s="7"/>
      <c r="GM121" s="7"/>
      <c r="GN121" s="7"/>
      <c r="GO121" s="7"/>
      <c r="GP121" s="7"/>
      <c r="GQ121" s="7"/>
      <c r="GR121" s="7"/>
      <c r="GS121" s="7"/>
      <c r="GT121" s="7"/>
      <c r="GU121" s="7"/>
      <c r="GV121" s="7"/>
      <c r="GW121" s="7"/>
      <c r="GX121" s="7"/>
      <c r="GY121" s="7"/>
      <c r="GZ121" s="7"/>
      <c r="HA121" s="7"/>
      <c r="HB121" s="7"/>
      <c r="HC121" s="7"/>
      <c r="HD121" s="7"/>
      <c r="HE121" s="7"/>
      <c r="HF121" s="7"/>
      <c r="HG121" s="7"/>
      <c r="HH121" s="7"/>
      <c r="HI121" s="7"/>
      <c r="HJ121" s="7"/>
      <c r="HK121" s="7"/>
      <c r="HL121" s="7"/>
      <c r="HM121" s="7"/>
      <c r="HN121" s="7"/>
      <c r="HO121" s="7"/>
      <c r="HP121" s="7"/>
      <c r="HQ121" s="7"/>
      <c r="HR121" s="7"/>
      <c r="HS121" s="7"/>
      <c r="HT121" s="7"/>
      <c r="HU121" s="7"/>
      <c r="HV121" s="7"/>
      <c r="HW121" s="7"/>
      <c r="HX121" s="7"/>
      <c r="HY121" s="7"/>
      <c r="HZ121" s="7"/>
      <c r="IA121" s="7"/>
      <c r="IB121" s="7"/>
      <c r="IC121" s="7"/>
      <c r="ID121" s="7"/>
      <c r="IE121" s="7"/>
      <c r="IF121" s="7"/>
      <c r="IG121" s="7"/>
      <c r="IH121" s="7"/>
      <c r="II121" s="34"/>
      <c r="IJ121" s="34"/>
      <c r="IK121" s="34"/>
      <c r="IL121" s="34"/>
      <c r="IM121" s="34"/>
      <c r="IN121" s="34"/>
      <c r="IO121" s="34"/>
      <c r="IP121" s="34"/>
      <c r="IQ121" s="34"/>
      <c r="IR121" s="34"/>
      <c r="IS121" s="34"/>
      <c r="IT121" s="34"/>
      <c r="IU121" s="34"/>
      <c r="IV121" s="34"/>
      <c r="IW121" s="34"/>
      <c r="IX121" s="34"/>
    </row>
    <row r="122" spans="1:258" ht="66.75" customHeight="1">
      <c r="A122" s="32">
        <f t="shared" si="2"/>
        <v>119</v>
      </c>
      <c r="B122" s="392"/>
      <c r="C122" s="24" t="s">
        <v>35</v>
      </c>
      <c r="D122" s="31">
        <f t="shared" si="8"/>
        <v>119</v>
      </c>
      <c r="E122" s="6" t="s">
        <v>369</v>
      </c>
      <c r="F122" s="7" t="s">
        <v>368</v>
      </c>
      <c r="G122" s="6">
        <v>2011</v>
      </c>
      <c r="H122" s="7" t="s">
        <v>1400</v>
      </c>
      <c r="I122" s="7">
        <v>1</v>
      </c>
      <c r="J122" s="6" t="s">
        <v>367</v>
      </c>
      <c r="K122" s="154">
        <v>0</v>
      </c>
      <c r="L122" s="7">
        <v>1</v>
      </c>
      <c r="M122" s="154">
        <v>0</v>
      </c>
      <c r="O122" s="7"/>
      <c r="Q122" s="7"/>
      <c r="R122" s="7"/>
      <c r="S122" s="7"/>
      <c r="T122" s="7"/>
      <c r="U122" s="7"/>
      <c r="V122" s="7"/>
      <c r="W122" s="7"/>
      <c r="X122" s="7"/>
      <c r="Y122" s="7"/>
      <c r="Z122" s="7"/>
      <c r="AB122" s="7">
        <v>1</v>
      </c>
      <c r="AC122" s="7"/>
      <c r="AD122" s="7">
        <v>1</v>
      </c>
      <c r="AE122" s="7"/>
      <c r="AF122" s="7"/>
      <c r="AG122" s="7"/>
      <c r="AH122" s="7">
        <v>0</v>
      </c>
      <c r="AI122" s="7"/>
      <c r="AK122" s="7">
        <v>1</v>
      </c>
      <c r="AL122" s="7"/>
      <c r="AM122" s="7"/>
      <c r="AN122" s="7"/>
      <c r="AO122" s="7"/>
      <c r="AP122" s="7"/>
      <c r="AQ122" s="7"/>
      <c r="AS122" s="7"/>
      <c r="AT122" s="7"/>
      <c r="AW122" s="7"/>
      <c r="AY122" s="7"/>
      <c r="AZ122" s="7"/>
      <c r="BA122" s="7"/>
      <c r="BB122" s="7"/>
      <c r="BC122" s="7"/>
      <c r="BD122" s="7"/>
      <c r="BE122" s="7"/>
      <c r="BF122" s="7"/>
      <c r="BG122" s="7"/>
      <c r="BH122" s="7"/>
      <c r="BI122" s="7"/>
      <c r="BJ122" s="7"/>
      <c r="BK122" s="7"/>
      <c r="BL122" s="7"/>
      <c r="BM122" s="7"/>
      <c r="BN122" s="7"/>
      <c r="BO122" s="6" t="s">
        <v>1405</v>
      </c>
      <c r="BP122" s="7"/>
      <c r="BQ122" s="7"/>
      <c r="BR122" s="7">
        <v>1</v>
      </c>
      <c r="BS122" s="7"/>
      <c r="BT122" s="7"/>
      <c r="BU122" s="7"/>
      <c r="BV122" s="7"/>
      <c r="BW122" s="7"/>
      <c r="BX122" s="7"/>
      <c r="BY122" s="7">
        <v>0</v>
      </c>
      <c r="BZ122" s="7">
        <v>1</v>
      </c>
      <c r="CA122" s="7"/>
      <c r="CB122" s="154">
        <v>0</v>
      </c>
      <c r="CC122" s="7"/>
      <c r="CD122" s="7"/>
      <c r="CE122" s="7"/>
      <c r="CF122" s="7"/>
      <c r="CG122" s="7"/>
      <c r="CH122" s="7"/>
      <c r="CI122" s="7"/>
      <c r="CJ122" s="7"/>
      <c r="CK122" s="7"/>
      <c r="CL122" s="7"/>
      <c r="CM122" s="7"/>
      <c r="CN122" s="7"/>
      <c r="CO122" s="7"/>
      <c r="CP122" s="7"/>
      <c r="CQ122" s="7"/>
      <c r="CR122" s="7"/>
      <c r="CS122" s="7"/>
      <c r="CT122" s="7"/>
      <c r="CU122" s="7"/>
      <c r="CV122" s="7"/>
      <c r="CW122" s="7"/>
      <c r="CX122" s="7"/>
      <c r="CY122" s="7"/>
      <c r="CZ122" s="7"/>
      <c r="DA122" s="7">
        <v>1</v>
      </c>
      <c r="DB122" s="7"/>
      <c r="DC122" s="7">
        <v>1</v>
      </c>
      <c r="DD122" s="7"/>
      <c r="DE122" s="7"/>
      <c r="DF122" s="7"/>
      <c r="DG122" s="7"/>
      <c r="DH122" s="7"/>
      <c r="DI122" s="7"/>
      <c r="DJ122" s="7"/>
      <c r="DK122" s="7"/>
      <c r="DL122" s="7"/>
      <c r="DM122" s="7"/>
      <c r="DN122" s="7"/>
      <c r="DO122" s="7"/>
      <c r="DP122" s="7"/>
      <c r="DQ122" s="7"/>
      <c r="DR122" s="7"/>
      <c r="DS122" s="7"/>
      <c r="DT122" s="7"/>
      <c r="DU122" s="7"/>
      <c r="DV122" s="7"/>
      <c r="DW122" s="7"/>
      <c r="DX122" s="7"/>
      <c r="DY122" s="7"/>
      <c r="DZ122" s="7"/>
      <c r="EA122" s="7"/>
      <c r="EB122" s="7">
        <v>1</v>
      </c>
      <c r="EC122" s="7"/>
      <c r="ED122" s="7"/>
      <c r="EE122" s="7">
        <v>1</v>
      </c>
      <c r="EF122" s="7"/>
      <c r="EG122" s="7"/>
      <c r="EH122" s="7"/>
      <c r="EI122" s="7"/>
      <c r="EJ122" s="7"/>
      <c r="EK122" s="7"/>
      <c r="EL122" s="7"/>
      <c r="EM122" s="7"/>
      <c r="EN122" s="7"/>
      <c r="EO122" s="7"/>
      <c r="EP122" s="7"/>
      <c r="EQ122" s="7"/>
      <c r="ER122" s="7"/>
      <c r="ES122" s="7"/>
      <c r="ET122" s="7"/>
      <c r="EU122" s="7"/>
      <c r="EV122" s="7"/>
      <c r="EW122" s="7"/>
      <c r="EX122" s="7"/>
      <c r="EY122" s="7"/>
      <c r="EZ122" s="7"/>
      <c r="FA122" s="7"/>
      <c r="FB122" s="7"/>
      <c r="FC122" s="7"/>
      <c r="FD122" s="7"/>
      <c r="FE122" s="7"/>
      <c r="FF122" s="7"/>
      <c r="FG122" s="7"/>
      <c r="FH122" s="7"/>
      <c r="FI122" s="7"/>
      <c r="FJ122" s="7"/>
      <c r="FK122" s="7"/>
      <c r="FL122" s="7"/>
      <c r="FM122" s="7"/>
      <c r="FN122" s="7"/>
      <c r="FO122" s="7"/>
      <c r="FP122" s="7"/>
      <c r="FQ122" s="7"/>
      <c r="FR122" s="7"/>
      <c r="FS122" s="7"/>
      <c r="FT122" s="7"/>
      <c r="FU122" s="7"/>
      <c r="FV122" s="7"/>
      <c r="FW122" s="7">
        <v>1</v>
      </c>
      <c r="FX122" s="7"/>
      <c r="FY122" s="7"/>
      <c r="FZ122" s="7"/>
      <c r="GA122" s="7"/>
      <c r="GB122" s="7"/>
      <c r="GC122" s="7"/>
      <c r="GD122" s="7"/>
      <c r="GE122" s="7"/>
      <c r="GF122" s="7"/>
      <c r="GG122" s="7"/>
      <c r="GH122" s="7"/>
      <c r="GI122" s="7"/>
      <c r="GJ122" s="7"/>
      <c r="GK122" s="7"/>
      <c r="GL122" s="7"/>
      <c r="GM122" s="7"/>
      <c r="GN122" s="7"/>
      <c r="GO122" s="7"/>
      <c r="GP122" s="7"/>
      <c r="GQ122" s="7"/>
      <c r="GR122" s="7"/>
      <c r="GS122" s="7"/>
      <c r="GT122" s="7"/>
      <c r="GU122" s="7"/>
      <c r="GV122" s="7"/>
      <c r="GW122" s="7"/>
      <c r="GX122" s="7"/>
      <c r="GY122" s="7"/>
      <c r="GZ122" s="7"/>
      <c r="HA122" s="7"/>
      <c r="HB122" s="7"/>
      <c r="HC122" s="7"/>
      <c r="HD122" s="7"/>
      <c r="HE122" s="7"/>
      <c r="HF122" s="7"/>
      <c r="HG122" s="7"/>
      <c r="HH122" s="7"/>
      <c r="HI122" s="7"/>
      <c r="HJ122" s="7"/>
      <c r="HK122" s="7"/>
      <c r="HL122" s="7"/>
      <c r="HM122" s="7"/>
      <c r="HN122" s="7"/>
      <c r="HO122" s="7"/>
      <c r="HP122" s="7"/>
      <c r="HQ122" s="7"/>
      <c r="HR122" s="7"/>
      <c r="HS122" s="7"/>
      <c r="HT122" s="7"/>
      <c r="HU122" s="7"/>
      <c r="HV122" s="7"/>
      <c r="HW122" s="7"/>
      <c r="HX122" s="7"/>
      <c r="HY122" s="7"/>
      <c r="HZ122" s="7"/>
      <c r="IA122" s="7"/>
      <c r="IB122" s="7"/>
      <c r="IC122" s="7"/>
      <c r="ID122" s="7"/>
      <c r="IE122" s="7"/>
      <c r="IF122" s="7"/>
      <c r="IG122" s="7"/>
      <c r="IH122" s="7"/>
      <c r="II122" s="34"/>
      <c r="IJ122" s="34"/>
      <c r="IK122" s="34"/>
      <c r="IL122" s="34"/>
      <c r="IM122" s="34"/>
      <c r="IN122" s="34"/>
      <c r="IO122" s="34"/>
      <c r="IP122" s="34"/>
      <c r="IQ122" s="34"/>
      <c r="IR122" s="34"/>
      <c r="IS122" s="34"/>
      <c r="IT122" s="34"/>
      <c r="IU122" s="34"/>
      <c r="IV122" s="34"/>
      <c r="IW122" s="34"/>
      <c r="IX122" s="34"/>
    </row>
    <row r="123" spans="1:258" ht="45" customHeight="1">
      <c r="A123" s="5">
        <f t="shared" si="2"/>
        <v>120</v>
      </c>
      <c r="B123" s="5"/>
      <c r="C123" s="24" t="s">
        <v>35</v>
      </c>
      <c r="D123" s="31">
        <f t="shared" si="8"/>
        <v>120</v>
      </c>
      <c r="E123" s="7" t="s">
        <v>41</v>
      </c>
      <c r="F123" s="7" t="s">
        <v>371</v>
      </c>
      <c r="G123" s="6">
        <v>2013</v>
      </c>
      <c r="H123" s="7" t="s">
        <v>1400</v>
      </c>
      <c r="I123" s="7">
        <v>1</v>
      </c>
      <c r="J123" s="6" t="s">
        <v>370</v>
      </c>
      <c r="K123" s="7">
        <v>1</v>
      </c>
      <c r="L123" s="7">
        <v>1</v>
      </c>
      <c r="M123" s="7">
        <v>1</v>
      </c>
      <c r="O123" s="7">
        <v>1</v>
      </c>
      <c r="Q123" s="7"/>
      <c r="R123" s="7">
        <v>1</v>
      </c>
      <c r="S123" s="7">
        <v>1</v>
      </c>
      <c r="T123" s="7"/>
      <c r="U123" s="7"/>
      <c r="V123" s="7"/>
      <c r="W123" s="7"/>
      <c r="X123" s="7"/>
      <c r="Y123" s="7"/>
      <c r="Z123" s="7"/>
      <c r="AB123" s="7">
        <v>1</v>
      </c>
      <c r="AC123" s="7">
        <v>1</v>
      </c>
      <c r="AD123" s="7">
        <v>1</v>
      </c>
      <c r="AE123" s="154">
        <v>0</v>
      </c>
      <c r="AF123" s="7"/>
      <c r="AG123" s="7"/>
      <c r="AH123" s="7">
        <v>0</v>
      </c>
      <c r="AI123" s="7"/>
      <c r="AK123" s="7"/>
      <c r="AL123" s="7"/>
      <c r="AM123" s="7"/>
      <c r="AN123" s="7"/>
      <c r="AO123" s="7"/>
      <c r="AP123" s="7"/>
      <c r="AQ123" s="7">
        <v>0</v>
      </c>
      <c r="AS123" s="7"/>
      <c r="AT123" s="7"/>
      <c r="AW123" s="7"/>
      <c r="AY123" s="7"/>
      <c r="AZ123" s="7"/>
      <c r="BA123" s="7"/>
      <c r="BB123" s="7"/>
      <c r="BC123" s="7"/>
      <c r="BD123" s="7"/>
      <c r="BE123" s="7"/>
      <c r="BF123" s="7"/>
      <c r="BG123" s="7"/>
      <c r="BH123" s="7"/>
      <c r="BI123" s="7"/>
      <c r="BJ123" s="7"/>
      <c r="BK123" s="7"/>
      <c r="BL123" s="7"/>
      <c r="BM123" s="7"/>
      <c r="BN123" s="7"/>
      <c r="BO123" s="6" t="s">
        <v>1406</v>
      </c>
      <c r="BP123" s="7"/>
      <c r="BQ123" s="7"/>
      <c r="BR123" s="7">
        <v>1</v>
      </c>
      <c r="BS123" s="7">
        <v>1</v>
      </c>
      <c r="BT123" s="7"/>
      <c r="BU123" s="7"/>
      <c r="BV123" s="7"/>
      <c r="BW123" s="7">
        <v>1</v>
      </c>
      <c r="BX123" s="7"/>
      <c r="BY123" s="7">
        <v>0</v>
      </c>
      <c r="BZ123" s="7">
        <v>1</v>
      </c>
      <c r="CA123" s="7"/>
      <c r="CB123" s="7"/>
      <c r="CC123" s="7">
        <v>1</v>
      </c>
      <c r="CD123" s="7"/>
      <c r="CE123" s="7"/>
      <c r="CF123" s="7"/>
      <c r="CG123" s="7"/>
      <c r="CH123" s="7"/>
      <c r="CI123" s="7"/>
      <c r="CJ123" s="7"/>
      <c r="CK123" s="7"/>
      <c r="CL123" s="7"/>
      <c r="CM123" s="7"/>
      <c r="CN123" s="7"/>
      <c r="CO123" s="7"/>
      <c r="CP123" s="7"/>
      <c r="CQ123" s="7"/>
      <c r="CR123" s="7"/>
      <c r="CS123" s="7"/>
      <c r="CT123" s="7"/>
      <c r="CU123" s="7"/>
      <c r="CV123" s="7"/>
      <c r="CW123" s="7"/>
      <c r="CX123" s="7"/>
      <c r="CY123" s="7"/>
      <c r="CZ123" s="7"/>
      <c r="DA123" s="7">
        <v>1</v>
      </c>
      <c r="DB123" s="7">
        <v>1</v>
      </c>
      <c r="DC123" s="7"/>
      <c r="DD123" s="7"/>
      <c r="DE123" s="7"/>
      <c r="DF123" s="7"/>
      <c r="DG123" s="7"/>
      <c r="DH123" s="7"/>
      <c r="DI123" s="7"/>
      <c r="DJ123" s="7"/>
      <c r="DK123" s="7"/>
      <c r="DL123" s="7"/>
      <c r="DM123" s="7"/>
      <c r="DN123" s="7"/>
      <c r="DO123" s="7"/>
      <c r="DP123" s="7"/>
      <c r="DQ123" s="7"/>
      <c r="DR123" s="7"/>
      <c r="DS123" s="7"/>
      <c r="DT123" s="7"/>
      <c r="DU123" s="7"/>
      <c r="DV123" s="7"/>
      <c r="DW123" s="7"/>
      <c r="DX123" s="7"/>
      <c r="DY123" s="7"/>
      <c r="DZ123" s="7"/>
      <c r="EA123" s="7"/>
      <c r="EB123" s="7">
        <v>1</v>
      </c>
      <c r="EC123" s="7"/>
      <c r="ED123" s="7"/>
      <c r="EE123" s="7">
        <v>1</v>
      </c>
      <c r="EF123" s="7"/>
      <c r="EG123" s="7"/>
      <c r="EH123" s="7"/>
      <c r="EI123" s="7"/>
      <c r="EJ123" s="7"/>
      <c r="EK123" s="7"/>
      <c r="EL123" s="7"/>
      <c r="EM123" s="7"/>
      <c r="EN123" s="7"/>
      <c r="EO123" s="7"/>
      <c r="EP123" s="7"/>
      <c r="EQ123" s="7"/>
      <c r="ER123" s="7"/>
      <c r="ES123" s="7"/>
      <c r="ET123" s="7"/>
      <c r="EU123" s="7"/>
      <c r="EV123" s="7"/>
      <c r="EW123" s="7"/>
      <c r="EX123" s="7"/>
      <c r="EY123" s="7"/>
      <c r="EZ123" s="7"/>
      <c r="FA123" s="7"/>
      <c r="FB123" s="7"/>
      <c r="FC123" s="7"/>
      <c r="FD123" s="7"/>
      <c r="FE123" s="7"/>
      <c r="FF123" s="7"/>
      <c r="FG123" s="7"/>
      <c r="FH123" s="7"/>
      <c r="FI123" s="7"/>
      <c r="FJ123" s="7"/>
      <c r="FK123" s="7"/>
      <c r="FL123" s="7"/>
      <c r="FM123" s="7"/>
      <c r="FN123" s="7"/>
      <c r="FO123" s="7"/>
      <c r="FP123" s="7"/>
      <c r="FQ123" s="7"/>
      <c r="FR123" s="7"/>
      <c r="FS123" s="7"/>
      <c r="FT123" s="7"/>
      <c r="FU123" s="7">
        <v>1</v>
      </c>
      <c r="FV123" s="7"/>
      <c r="FW123" s="7"/>
      <c r="FX123" s="7"/>
      <c r="FY123" s="7"/>
      <c r="FZ123" s="7">
        <v>1</v>
      </c>
      <c r="GA123" s="7"/>
      <c r="GB123" s="7"/>
      <c r="GC123" s="7"/>
      <c r="GD123" s="7"/>
      <c r="GE123" s="7"/>
      <c r="GF123" s="7"/>
      <c r="GG123" s="7"/>
      <c r="GH123" s="7"/>
      <c r="GI123" s="7"/>
      <c r="GJ123" s="7"/>
      <c r="GK123" s="7"/>
      <c r="GL123" s="7"/>
      <c r="GM123" s="7">
        <v>1</v>
      </c>
      <c r="GN123" s="7"/>
      <c r="GO123" s="7"/>
      <c r="GP123" s="7"/>
      <c r="GQ123" s="7"/>
      <c r="GR123" s="7"/>
      <c r="GS123" s="7"/>
      <c r="GT123" s="7"/>
      <c r="GU123" s="7"/>
      <c r="GV123" s="7"/>
      <c r="GW123" s="7"/>
      <c r="GX123" s="7"/>
      <c r="GY123" s="7"/>
      <c r="GZ123" s="7"/>
      <c r="HA123" s="7"/>
      <c r="HB123" s="7"/>
      <c r="HC123" s="7"/>
      <c r="HD123" s="7"/>
      <c r="HE123" s="7"/>
      <c r="HF123" s="7"/>
      <c r="HG123" s="7"/>
      <c r="HH123" s="7"/>
      <c r="HI123" s="7"/>
      <c r="HJ123" s="7"/>
      <c r="HK123" s="7"/>
      <c r="HL123" s="7"/>
      <c r="HM123" s="7"/>
      <c r="HN123" s="7"/>
      <c r="HO123" s="7"/>
      <c r="HP123" s="7"/>
      <c r="HQ123" s="7"/>
      <c r="HR123" s="7"/>
      <c r="HS123" s="7"/>
      <c r="HT123" s="7"/>
      <c r="HU123" s="7"/>
      <c r="HV123" s="7"/>
      <c r="HW123" s="7"/>
      <c r="HX123" s="7"/>
      <c r="HY123" s="7"/>
      <c r="HZ123" s="7"/>
      <c r="IA123" s="7"/>
      <c r="IB123" s="7"/>
      <c r="IC123" s="7"/>
      <c r="ID123" s="7"/>
      <c r="IE123" s="7"/>
      <c r="IF123" s="7"/>
      <c r="IG123" s="7"/>
      <c r="IH123" s="7"/>
      <c r="II123" s="34"/>
      <c r="IJ123" s="34"/>
      <c r="IK123" s="34"/>
      <c r="IL123" s="34"/>
      <c r="IM123" s="34"/>
      <c r="IN123" s="34"/>
      <c r="IO123" s="34"/>
      <c r="IP123" s="34"/>
      <c r="IQ123" s="34"/>
      <c r="IR123" s="34"/>
      <c r="IS123" s="34"/>
      <c r="IT123" s="34"/>
      <c r="IU123" s="34"/>
      <c r="IV123" s="34"/>
      <c r="IW123" s="34"/>
      <c r="IX123" s="34"/>
    </row>
    <row r="124" spans="1:258" ht="45" customHeight="1">
      <c r="A124" s="5">
        <f t="shared" si="2"/>
        <v>121</v>
      </c>
      <c r="B124" s="5"/>
      <c r="C124" s="24" t="s">
        <v>35</v>
      </c>
      <c r="D124" s="31">
        <f t="shared" si="8"/>
        <v>121</v>
      </c>
      <c r="E124" s="7" t="s">
        <v>41</v>
      </c>
      <c r="F124" s="7" t="s">
        <v>373</v>
      </c>
      <c r="G124" s="6">
        <v>2009</v>
      </c>
      <c r="H124" s="7" t="s">
        <v>738</v>
      </c>
      <c r="I124" s="7"/>
      <c r="J124" s="19" t="s">
        <v>372</v>
      </c>
      <c r="K124" s="7"/>
      <c r="L124" s="7"/>
      <c r="M124" s="7"/>
      <c r="O124" s="7"/>
      <c r="Q124" s="7"/>
      <c r="R124" s="7"/>
      <c r="S124" s="7"/>
      <c r="T124" s="7"/>
      <c r="U124" s="7"/>
      <c r="V124" s="7"/>
      <c r="W124" s="7"/>
      <c r="X124" s="7"/>
      <c r="Y124" s="7"/>
      <c r="Z124" s="7"/>
      <c r="AB124" s="7"/>
      <c r="AC124" s="7"/>
      <c r="AD124" s="7"/>
      <c r="AE124" s="7"/>
      <c r="AF124" s="7"/>
      <c r="AG124" s="7"/>
      <c r="AH124" s="7"/>
      <c r="AI124" s="7"/>
      <c r="AK124" s="7"/>
      <c r="AL124" s="7"/>
      <c r="AM124" s="7"/>
      <c r="AN124" s="7"/>
      <c r="AO124" s="7"/>
      <c r="AP124" s="7"/>
      <c r="AQ124" s="7"/>
      <c r="AS124" s="7"/>
      <c r="AT124" s="7"/>
      <c r="AW124" s="7"/>
      <c r="AY124" s="7"/>
      <c r="AZ124" s="7"/>
      <c r="BA124" s="7"/>
      <c r="BB124" s="7"/>
      <c r="BC124" s="7"/>
      <c r="BD124" s="7"/>
      <c r="BE124" s="7"/>
      <c r="BF124" s="7"/>
      <c r="BG124" s="7"/>
      <c r="BH124" s="7"/>
      <c r="BI124" s="7"/>
      <c r="BJ124" s="7"/>
      <c r="BK124" s="7"/>
      <c r="BL124" s="7">
        <v>1</v>
      </c>
      <c r="BM124" s="7">
        <v>1</v>
      </c>
      <c r="BN124" s="7"/>
      <c r="BO124" s="6" t="s">
        <v>1407</v>
      </c>
      <c r="BP124" s="7">
        <v>1</v>
      </c>
      <c r="BQ124" s="7"/>
      <c r="BR124" s="7"/>
      <c r="BS124" s="7"/>
      <c r="BT124" s="7"/>
      <c r="BU124" s="7"/>
      <c r="BV124" s="7"/>
      <c r="BW124" s="7"/>
      <c r="BX124" s="7"/>
      <c r="BY124" s="7">
        <v>0</v>
      </c>
      <c r="BZ124" s="7">
        <v>1</v>
      </c>
      <c r="CA124" s="7"/>
      <c r="CB124" s="7"/>
      <c r="CC124" s="7"/>
      <c r="CD124" s="7"/>
      <c r="CE124" s="7"/>
      <c r="CF124" s="7"/>
      <c r="CG124" s="7"/>
      <c r="CH124" s="7"/>
      <c r="CI124" s="7"/>
      <c r="CJ124" s="7"/>
      <c r="CK124" s="7"/>
      <c r="CL124" s="7"/>
      <c r="CM124" s="7"/>
      <c r="CN124" s="7">
        <v>1</v>
      </c>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c r="DX124" s="7"/>
      <c r="DY124" s="7"/>
      <c r="DZ124" s="7"/>
      <c r="EA124" s="7"/>
      <c r="EB124" s="7">
        <v>1</v>
      </c>
      <c r="EC124" s="7"/>
      <c r="ED124" s="7"/>
      <c r="EE124" s="7">
        <v>1</v>
      </c>
      <c r="EF124" s="7"/>
      <c r="EG124" s="7"/>
      <c r="EH124" s="7"/>
      <c r="EI124" s="7"/>
      <c r="EJ124" s="7"/>
      <c r="EK124" s="7"/>
      <c r="EL124" s="7"/>
      <c r="EM124" s="7"/>
      <c r="EN124" s="7"/>
      <c r="EO124" s="7"/>
      <c r="EP124" s="7"/>
      <c r="EQ124" s="7"/>
      <c r="ER124" s="7"/>
      <c r="ES124" s="7"/>
      <c r="ET124" s="7"/>
      <c r="EU124" s="7"/>
      <c r="EV124" s="7"/>
      <c r="EW124" s="7"/>
      <c r="EX124" s="7"/>
      <c r="EY124" s="7"/>
      <c r="EZ124" s="7"/>
      <c r="FA124" s="7"/>
      <c r="FB124" s="7"/>
      <c r="FC124" s="7"/>
      <c r="FD124" s="7"/>
      <c r="FE124" s="7"/>
      <c r="FF124" s="7"/>
      <c r="FG124" s="7"/>
      <c r="FH124" s="7"/>
      <c r="FI124" s="7"/>
      <c r="FJ124" s="7"/>
      <c r="FK124" s="7"/>
      <c r="FL124" s="7"/>
      <c r="FM124" s="7"/>
      <c r="FN124" s="7"/>
      <c r="FO124" s="7"/>
      <c r="FP124" s="7"/>
      <c r="FQ124" s="7">
        <v>1</v>
      </c>
      <c r="FR124" s="7"/>
      <c r="FS124" s="7"/>
      <c r="FT124" s="7"/>
      <c r="FU124" s="7"/>
      <c r="FV124" s="7"/>
      <c r="FW124" s="7"/>
      <c r="FX124" s="7"/>
      <c r="FY124" s="7"/>
      <c r="FZ124" s="7"/>
      <c r="GA124" s="7"/>
      <c r="GB124" s="7"/>
      <c r="GC124" s="7"/>
      <c r="GD124" s="7"/>
      <c r="GE124" s="7"/>
      <c r="GF124" s="7"/>
      <c r="GG124" s="7"/>
      <c r="GH124" s="7"/>
      <c r="GI124" s="7"/>
      <c r="GJ124" s="7"/>
      <c r="GK124" s="7"/>
      <c r="GL124" s="7"/>
      <c r="GM124" s="7"/>
      <c r="GN124" s="7"/>
      <c r="GO124" s="7"/>
      <c r="GP124" s="7"/>
      <c r="GQ124" s="7"/>
      <c r="GR124" s="7"/>
      <c r="GS124" s="7"/>
      <c r="GT124" s="7"/>
      <c r="GU124" s="7"/>
      <c r="GV124" s="7"/>
      <c r="GW124" s="7"/>
      <c r="GX124" s="7"/>
      <c r="GY124" s="7"/>
      <c r="GZ124" s="7"/>
      <c r="HA124" s="7"/>
      <c r="HB124" s="7"/>
      <c r="HC124" s="7"/>
      <c r="HD124" s="7"/>
      <c r="HE124" s="7"/>
      <c r="HF124" s="7"/>
      <c r="HG124" s="7"/>
      <c r="HH124" s="7"/>
      <c r="HI124" s="7"/>
      <c r="HJ124" s="7"/>
      <c r="HK124" s="7"/>
      <c r="HL124" s="7"/>
      <c r="HM124" s="7"/>
      <c r="HN124" s="7"/>
      <c r="HO124" s="7"/>
      <c r="HP124" s="7"/>
      <c r="HQ124" s="7"/>
      <c r="HR124" s="7"/>
      <c r="HS124" s="7"/>
      <c r="HT124" s="7"/>
      <c r="HU124" s="7"/>
      <c r="HV124" s="7"/>
      <c r="HW124" s="7"/>
      <c r="HX124" s="7"/>
      <c r="HY124" s="7"/>
      <c r="HZ124" s="7"/>
      <c r="IA124" s="7"/>
      <c r="IB124" s="7"/>
      <c r="IC124" s="7"/>
      <c r="ID124" s="7"/>
      <c r="IE124" s="7"/>
      <c r="IF124" s="7"/>
      <c r="IG124" s="7"/>
      <c r="IH124" s="7"/>
      <c r="II124" s="34"/>
      <c r="IJ124" s="34"/>
      <c r="IK124" s="34"/>
      <c r="IL124" s="34"/>
      <c r="IM124" s="34"/>
      <c r="IN124" s="34"/>
      <c r="IO124" s="34"/>
      <c r="IP124" s="34"/>
      <c r="IQ124" s="34"/>
      <c r="IR124" s="34"/>
      <c r="IS124" s="34"/>
      <c r="IT124" s="34"/>
      <c r="IU124" s="34"/>
      <c r="IV124" s="34"/>
      <c r="IW124" s="34"/>
      <c r="IX124" s="34"/>
    </row>
    <row r="125" spans="1:258" ht="45" customHeight="1">
      <c r="A125" s="5">
        <f t="shared" si="2"/>
        <v>122</v>
      </c>
      <c r="B125" s="5"/>
      <c r="C125" s="24" t="s">
        <v>35</v>
      </c>
      <c r="D125" s="31">
        <f t="shared" si="8"/>
        <v>122</v>
      </c>
      <c r="E125" s="34" t="s">
        <v>376</v>
      </c>
      <c r="F125" s="7" t="s">
        <v>375</v>
      </c>
      <c r="G125" s="6">
        <v>2021</v>
      </c>
      <c r="H125" s="7" t="s">
        <v>1408</v>
      </c>
      <c r="I125" s="7"/>
      <c r="J125" s="19" t="s">
        <v>374</v>
      </c>
      <c r="K125" s="7"/>
      <c r="L125" s="7">
        <v>1</v>
      </c>
      <c r="M125" s="7"/>
      <c r="O125" s="7"/>
      <c r="Q125" s="7"/>
      <c r="R125" s="7"/>
      <c r="S125" s="7"/>
      <c r="T125" s="7"/>
      <c r="U125" s="7"/>
      <c r="V125" s="7"/>
      <c r="W125" s="7"/>
      <c r="X125" s="7"/>
      <c r="Y125" s="7"/>
      <c r="Z125" s="7"/>
      <c r="AB125" s="7"/>
      <c r="AC125" s="7"/>
      <c r="AD125" s="7"/>
      <c r="AE125" s="7"/>
      <c r="AF125" s="7"/>
      <c r="AG125" s="7"/>
      <c r="AH125" s="7"/>
      <c r="AI125" s="7"/>
      <c r="AK125" s="7">
        <v>1</v>
      </c>
      <c r="AL125" s="7"/>
      <c r="AM125" s="7"/>
      <c r="AN125" s="7"/>
      <c r="AO125" s="7"/>
      <c r="AP125" s="7"/>
      <c r="AQ125" s="7"/>
      <c r="AS125" s="7"/>
      <c r="AT125" s="7"/>
      <c r="AW125" s="7"/>
      <c r="AY125" s="7"/>
      <c r="AZ125" s="7"/>
      <c r="BA125" s="7"/>
      <c r="BB125" s="7"/>
      <c r="BC125" s="7"/>
      <c r="BD125" s="7"/>
      <c r="BE125" s="7"/>
      <c r="BF125" s="7"/>
      <c r="BG125" s="7"/>
      <c r="BH125" s="7"/>
      <c r="BI125" s="7"/>
      <c r="BJ125" s="7"/>
      <c r="BK125" s="7"/>
      <c r="BL125" s="7"/>
      <c r="BM125" s="7"/>
      <c r="BN125" s="7"/>
      <c r="BO125" s="6" t="s">
        <v>1409</v>
      </c>
      <c r="BP125" s="7"/>
      <c r="BQ125" s="7"/>
      <c r="BR125" s="7">
        <v>1</v>
      </c>
      <c r="BS125" s="7"/>
      <c r="BT125" s="7"/>
      <c r="BU125" s="7"/>
      <c r="BV125" s="7"/>
      <c r="BW125" s="7"/>
      <c r="BX125" s="7"/>
      <c r="BY125" s="7">
        <v>0</v>
      </c>
      <c r="BZ125" s="7">
        <v>1</v>
      </c>
      <c r="CA125" s="7"/>
      <c r="CB125" s="7"/>
      <c r="CC125" s="7"/>
      <c r="CD125" s="7"/>
      <c r="CE125" s="7"/>
      <c r="CF125" s="7"/>
      <c r="CG125" s="7"/>
      <c r="CH125" s="7"/>
      <c r="CI125" s="7"/>
      <c r="CJ125" s="7"/>
      <c r="CK125" s="7"/>
      <c r="CL125" s="7"/>
      <c r="CM125" s="7"/>
      <c r="CN125" s="7"/>
      <c r="CO125" s="7">
        <v>1</v>
      </c>
      <c r="CP125" s="7"/>
      <c r="CQ125" s="7"/>
      <c r="CR125" s="7">
        <v>1</v>
      </c>
      <c r="CS125" s="7"/>
      <c r="CT125" s="7"/>
      <c r="CU125" s="7"/>
      <c r="CV125" s="7"/>
      <c r="CW125" s="7"/>
      <c r="CX125" s="7"/>
      <c r="CY125" s="7"/>
      <c r="CZ125" s="7"/>
      <c r="DA125" s="7"/>
      <c r="DB125" s="7"/>
      <c r="DC125" s="7"/>
      <c r="DD125" s="7"/>
      <c r="DE125" s="7"/>
      <c r="DF125" s="7"/>
      <c r="DG125" s="7"/>
      <c r="DH125" s="7"/>
      <c r="DI125" s="7"/>
      <c r="DJ125" s="7"/>
      <c r="DK125" s="7"/>
      <c r="DL125" s="7"/>
      <c r="DM125" s="7"/>
      <c r="DN125" s="7"/>
      <c r="DO125" s="7"/>
      <c r="DP125" s="7"/>
      <c r="DQ125" s="7"/>
      <c r="DR125" s="7"/>
      <c r="DS125" s="7"/>
      <c r="DT125" s="7"/>
      <c r="DU125" s="7"/>
      <c r="DV125" s="7"/>
      <c r="DW125" s="7"/>
      <c r="DX125" s="7"/>
      <c r="DY125" s="7"/>
      <c r="DZ125" s="7"/>
      <c r="EA125" s="7"/>
      <c r="EB125" s="7">
        <v>1</v>
      </c>
      <c r="EC125" s="7"/>
      <c r="ED125" s="7"/>
      <c r="EE125" s="7">
        <v>1</v>
      </c>
      <c r="EF125" s="7"/>
      <c r="EG125" s="7"/>
      <c r="EH125" s="7"/>
      <c r="EI125" s="7"/>
      <c r="EJ125" s="7"/>
      <c r="EK125" s="7"/>
      <c r="EL125" s="7"/>
      <c r="EM125" s="7"/>
      <c r="EN125" s="7"/>
      <c r="EO125" s="7"/>
      <c r="EP125" s="7"/>
      <c r="EQ125" s="7"/>
      <c r="ER125" s="7"/>
      <c r="ES125" s="7"/>
      <c r="ET125" s="7"/>
      <c r="EU125" s="7"/>
      <c r="EV125" s="7"/>
      <c r="EW125" s="7"/>
      <c r="EX125" s="7"/>
      <c r="EY125" s="7"/>
      <c r="EZ125" s="7"/>
      <c r="FA125" s="7"/>
      <c r="FB125" s="7"/>
      <c r="FC125" s="7"/>
      <c r="FD125" s="7"/>
      <c r="FE125" s="7"/>
      <c r="FF125" s="7"/>
      <c r="FG125" s="7"/>
      <c r="FH125" s="7"/>
      <c r="FI125" s="7"/>
      <c r="FJ125" s="7"/>
      <c r="FK125" s="7"/>
      <c r="FL125" s="7"/>
      <c r="FM125" s="7"/>
      <c r="FN125" s="7"/>
      <c r="FO125" s="7"/>
      <c r="FP125" s="7"/>
      <c r="FQ125" s="7"/>
      <c r="FR125" s="7"/>
      <c r="FS125" s="7"/>
      <c r="FT125" s="7"/>
      <c r="FU125" s="7"/>
      <c r="FV125" s="7"/>
      <c r="FW125" s="7"/>
      <c r="FX125" s="7"/>
      <c r="FY125" s="7"/>
      <c r="FZ125" s="7"/>
      <c r="GA125" s="7"/>
      <c r="GB125" s="7"/>
      <c r="GC125" s="7"/>
      <c r="GD125" s="7"/>
      <c r="GE125" s="7"/>
      <c r="GF125" s="7"/>
      <c r="GG125" s="7"/>
      <c r="GH125" s="7"/>
      <c r="GI125" s="7"/>
      <c r="GJ125" s="7">
        <v>1</v>
      </c>
      <c r="GK125" s="7"/>
      <c r="GL125" s="7"/>
      <c r="GM125" s="7"/>
      <c r="GN125" s="7"/>
      <c r="GO125" s="7"/>
      <c r="GP125" s="7"/>
      <c r="GQ125" s="7"/>
      <c r="GR125" s="7"/>
      <c r="GS125" s="7"/>
      <c r="GT125" s="7"/>
      <c r="GU125" s="7"/>
      <c r="GV125" s="7"/>
      <c r="GW125" s="7"/>
      <c r="GX125" s="7"/>
      <c r="GY125" s="7"/>
      <c r="GZ125" s="7"/>
      <c r="HA125" s="7"/>
      <c r="HB125" s="7"/>
      <c r="HC125" s="7"/>
      <c r="HD125" s="7"/>
      <c r="HE125" s="7"/>
      <c r="HF125" s="7"/>
      <c r="HG125" s="7"/>
      <c r="HH125" s="7"/>
      <c r="HI125" s="7"/>
      <c r="HJ125" s="7"/>
      <c r="HK125" s="7"/>
      <c r="HL125" s="7"/>
      <c r="HM125" s="7"/>
      <c r="HN125" s="7"/>
      <c r="HO125" s="7"/>
      <c r="HP125" s="7"/>
      <c r="HQ125" s="7"/>
      <c r="HR125" s="7"/>
      <c r="HS125" s="7"/>
      <c r="HT125" s="7"/>
      <c r="HU125" s="7"/>
      <c r="HV125" s="7"/>
      <c r="HW125" s="7"/>
      <c r="HX125" s="7"/>
      <c r="HY125" s="7"/>
      <c r="HZ125" s="7"/>
      <c r="IA125" s="7"/>
      <c r="IB125" s="7"/>
      <c r="IC125" s="7"/>
      <c r="ID125" s="7"/>
      <c r="IE125" s="7"/>
      <c r="IF125" s="7"/>
      <c r="IG125" s="7"/>
      <c r="IH125" s="7"/>
      <c r="II125" s="34"/>
      <c r="IJ125" s="34"/>
      <c r="IK125" s="34"/>
      <c r="IL125" s="34"/>
      <c r="IM125" s="34"/>
      <c r="IN125" s="34"/>
      <c r="IO125" s="34"/>
      <c r="IP125" s="34"/>
      <c r="IQ125" s="34"/>
      <c r="IR125" s="34"/>
      <c r="IS125" s="34"/>
      <c r="IT125" s="34"/>
      <c r="IU125" s="34"/>
      <c r="IV125" s="34"/>
      <c r="IW125" s="34"/>
      <c r="IX125" s="34"/>
    </row>
    <row r="126" spans="1:258" ht="45" customHeight="1">
      <c r="A126" s="5">
        <f t="shared" si="2"/>
        <v>123</v>
      </c>
      <c r="B126" s="5"/>
      <c r="C126" s="25" t="s">
        <v>377</v>
      </c>
      <c r="D126" s="31">
        <f t="shared" si="8"/>
        <v>123</v>
      </c>
      <c r="E126" s="7" t="s">
        <v>380</v>
      </c>
      <c r="F126" s="7" t="s">
        <v>379</v>
      </c>
      <c r="G126" s="6">
        <v>2021</v>
      </c>
      <c r="H126" s="7" t="s">
        <v>738</v>
      </c>
      <c r="I126" s="7"/>
      <c r="J126" s="19" t="s">
        <v>378</v>
      </c>
      <c r="K126" s="7"/>
      <c r="L126" s="7"/>
      <c r="M126" s="7"/>
      <c r="O126" s="7"/>
      <c r="Q126" s="7"/>
      <c r="R126" s="7"/>
      <c r="S126" s="7"/>
      <c r="T126" s="7"/>
      <c r="U126" s="7"/>
      <c r="V126" s="7"/>
      <c r="W126" s="7"/>
      <c r="X126" s="7"/>
      <c r="Y126" s="7"/>
      <c r="Z126" s="7"/>
      <c r="AB126" s="7"/>
      <c r="AC126" s="7"/>
      <c r="AD126" s="7"/>
      <c r="AE126" s="7"/>
      <c r="AF126" s="7"/>
      <c r="AG126" s="7"/>
      <c r="AH126" s="7"/>
      <c r="AI126" s="7"/>
      <c r="AK126" s="7"/>
      <c r="AL126" s="7"/>
      <c r="AM126" s="7"/>
      <c r="AN126" s="7"/>
      <c r="AO126" s="7"/>
      <c r="AP126" s="7"/>
      <c r="AQ126" s="7"/>
      <c r="AS126" s="7"/>
      <c r="AT126" s="7"/>
      <c r="AW126" s="7"/>
      <c r="AY126" s="7"/>
      <c r="AZ126" s="7"/>
      <c r="BA126" s="7"/>
      <c r="BB126" s="7"/>
      <c r="BC126" s="7"/>
      <c r="BD126" s="7"/>
      <c r="BE126" s="7"/>
      <c r="BF126" s="7"/>
      <c r="BG126" s="7"/>
      <c r="BH126" s="7"/>
      <c r="BI126" s="7">
        <v>1</v>
      </c>
      <c r="BJ126" s="7">
        <v>1</v>
      </c>
      <c r="BK126" s="7"/>
      <c r="BL126" s="7"/>
      <c r="BM126" s="7"/>
      <c r="BN126" s="7"/>
      <c r="BO126" s="6" t="s">
        <v>1410</v>
      </c>
      <c r="BP126" s="7"/>
      <c r="BQ126" s="7"/>
      <c r="BR126" s="7">
        <v>1</v>
      </c>
      <c r="BS126" s="7"/>
      <c r="BT126" s="7"/>
      <c r="BU126" s="7"/>
      <c r="BV126" s="7"/>
      <c r="BW126" s="7"/>
      <c r="BX126" s="7"/>
      <c r="BY126" s="7">
        <v>0</v>
      </c>
      <c r="BZ126" s="7">
        <v>1</v>
      </c>
      <c r="CA126" s="7"/>
      <c r="CB126" s="7"/>
      <c r="CC126" s="7"/>
      <c r="CD126" s="7"/>
      <c r="CE126" s="7"/>
      <c r="CF126" s="7"/>
      <c r="CG126" s="7"/>
      <c r="CH126" s="7"/>
      <c r="CI126" s="7"/>
      <c r="CJ126" s="7"/>
      <c r="CK126" s="7"/>
      <c r="CL126" s="7"/>
      <c r="CM126" s="7"/>
      <c r="CN126" s="7">
        <v>1</v>
      </c>
      <c r="CO126" s="7"/>
      <c r="CP126" s="7"/>
      <c r="CQ126" s="7"/>
      <c r="CR126" s="7"/>
      <c r="CS126" s="7"/>
      <c r="CT126" s="7"/>
      <c r="CU126" s="7"/>
      <c r="CV126" s="7"/>
      <c r="CW126" s="7"/>
      <c r="CX126" s="7"/>
      <c r="CY126" s="7"/>
      <c r="CZ126" s="7"/>
      <c r="DA126" s="7"/>
      <c r="DB126" s="7"/>
      <c r="DC126" s="7"/>
      <c r="DD126" s="7"/>
      <c r="DE126" s="7"/>
      <c r="DF126" s="7"/>
      <c r="DG126" s="7"/>
      <c r="DH126" s="7"/>
      <c r="DI126" s="7"/>
      <c r="DJ126" s="7"/>
      <c r="DK126" s="7"/>
      <c r="DL126" s="7"/>
      <c r="DM126" s="7"/>
      <c r="DN126" s="7"/>
      <c r="DO126" s="7"/>
      <c r="DP126" s="7"/>
      <c r="DQ126" s="7"/>
      <c r="DR126" s="7"/>
      <c r="DS126" s="7"/>
      <c r="DT126" s="7"/>
      <c r="DU126" s="7"/>
      <c r="DV126" s="7"/>
      <c r="DW126" s="7"/>
      <c r="DX126" s="7"/>
      <c r="DY126" s="7"/>
      <c r="DZ126" s="7"/>
      <c r="EA126" s="7"/>
      <c r="EB126" s="7">
        <v>1</v>
      </c>
      <c r="EC126" s="7"/>
      <c r="ED126" s="7"/>
      <c r="EE126" s="7">
        <v>1</v>
      </c>
      <c r="EF126" s="7"/>
      <c r="EG126" s="7"/>
      <c r="EH126" s="7"/>
      <c r="EI126" s="7"/>
      <c r="EJ126" s="7"/>
      <c r="EK126" s="7"/>
      <c r="EL126" s="7"/>
      <c r="EM126" s="7"/>
      <c r="EN126" s="7"/>
      <c r="EO126" s="7"/>
      <c r="EP126" s="7"/>
      <c r="EQ126" s="7"/>
      <c r="ER126" s="7"/>
      <c r="ES126" s="7"/>
      <c r="ET126" s="7"/>
      <c r="EU126" s="7"/>
      <c r="EV126" s="7"/>
      <c r="EW126" s="7"/>
      <c r="EX126" s="7"/>
      <c r="EY126" s="7"/>
      <c r="EZ126" s="7"/>
      <c r="FA126" s="7"/>
      <c r="FB126" s="7"/>
      <c r="FC126" s="7"/>
      <c r="FD126" s="7"/>
      <c r="FE126" s="7"/>
      <c r="FF126" s="7"/>
      <c r="FG126" s="7"/>
      <c r="FH126" s="7"/>
      <c r="FI126" s="7"/>
      <c r="FJ126" s="7"/>
      <c r="FK126" s="7"/>
      <c r="FL126" s="7"/>
      <c r="FM126" s="7"/>
      <c r="FN126" s="7"/>
      <c r="FO126" s="7"/>
      <c r="FP126" s="7"/>
      <c r="FQ126" s="7"/>
      <c r="FR126" s="7"/>
      <c r="FS126" s="7"/>
      <c r="FT126" s="7"/>
      <c r="FU126" s="7"/>
      <c r="FV126" s="7"/>
      <c r="FW126" s="7"/>
      <c r="FX126" s="7"/>
      <c r="FY126" s="7"/>
      <c r="FZ126" s="7"/>
      <c r="GA126" s="7"/>
      <c r="GB126" s="7"/>
      <c r="GC126" s="7"/>
      <c r="GD126" s="7"/>
      <c r="GE126" s="7"/>
      <c r="GF126" s="7"/>
      <c r="GG126" s="7"/>
      <c r="GH126" s="7"/>
      <c r="GI126" s="7"/>
      <c r="GJ126" s="7">
        <v>1</v>
      </c>
      <c r="GK126" s="7"/>
      <c r="GL126" s="7"/>
      <c r="GM126" s="7"/>
      <c r="GN126" s="7"/>
      <c r="GO126" s="7"/>
      <c r="GP126" s="7"/>
      <c r="GQ126" s="7"/>
      <c r="GR126" s="7"/>
      <c r="GS126" s="7"/>
      <c r="GT126" s="7"/>
      <c r="GU126" s="7"/>
      <c r="GV126" s="7"/>
      <c r="GW126" s="7"/>
      <c r="GX126" s="7"/>
      <c r="GY126" s="7"/>
      <c r="GZ126" s="7"/>
      <c r="HA126" s="7"/>
      <c r="HB126" s="7"/>
      <c r="HC126" s="7"/>
      <c r="HD126" s="7"/>
      <c r="HE126" s="7"/>
      <c r="HF126" s="7"/>
      <c r="HG126" s="7"/>
      <c r="HH126" s="7"/>
      <c r="HI126" s="7"/>
      <c r="HJ126" s="7"/>
      <c r="HK126" s="7"/>
      <c r="HL126" s="7"/>
      <c r="HM126" s="7"/>
      <c r="HN126" s="7"/>
      <c r="HO126" s="7"/>
      <c r="HP126" s="7"/>
      <c r="HQ126" s="7"/>
      <c r="HR126" s="7"/>
      <c r="HS126" s="7"/>
      <c r="HT126" s="7"/>
      <c r="HU126" s="7"/>
      <c r="HV126" s="7"/>
      <c r="HW126" s="7"/>
      <c r="HX126" s="7"/>
      <c r="HY126" s="7"/>
      <c r="HZ126" s="7"/>
      <c r="IA126" s="7"/>
      <c r="IB126" s="7"/>
      <c r="IC126" s="7"/>
      <c r="ID126" s="7"/>
      <c r="IE126" s="7"/>
      <c r="IF126" s="7"/>
      <c r="IG126" s="7"/>
      <c r="IH126" s="7"/>
      <c r="II126" s="34"/>
      <c r="IJ126" s="34"/>
      <c r="IK126" s="34"/>
      <c r="IL126" s="34"/>
      <c r="IM126" s="34"/>
      <c r="IN126" s="34"/>
      <c r="IO126" s="34"/>
      <c r="IP126" s="34"/>
      <c r="IQ126" s="34"/>
      <c r="IR126" s="34"/>
      <c r="IS126" s="34"/>
      <c r="IT126" s="34"/>
      <c r="IU126" s="34"/>
      <c r="IV126" s="34"/>
      <c r="IW126" s="34"/>
      <c r="IX126" s="34"/>
    </row>
    <row r="127" spans="1:258" ht="45" customHeight="1">
      <c r="A127" s="5">
        <f t="shared" si="2"/>
        <v>124</v>
      </c>
      <c r="B127" s="5"/>
      <c r="C127" s="24" t="s">
        <v>35</v>
      </c>
      <c r="D127" s="31">
        <f t="shared" si="8"/>
        <v>124</v>
      </c>
      <c r="E127" s="170" t="s">
        <v>76</v>
      </c>
      <c r="F127" s="7" t="s">
        <v>382</v>
      </c>
      <c r="G127" s="6">
        <v>2021</v>
      </c>
      <c r="H127" s="7" t="s">
        <v>738</v>
      </c>
      <c r="I127" s="7"/>
      <c r="J127" s="19" t="s">
        <v>381</v>
      </c>
      <c r="K127" s="7"/>
      <c r="L127" s="7">
        <v>1</v>
      </c>
      <c r="M127" s="7"/>
      <c r="O127" s="7"/>
      <c r="Q127" s="7"/>
      <c r="R127" s="7"/>
      <c r="S127" s="7"/>
      <c r="T127" s="7"/>
      <c r="U127" s="7"/>
      <c r="V127" s="7"/>
      <c r="W127" s="7"/>
      <c r="X127" s="7"/>
      <c r="Y127" s="7"/>
      <c r="Z127" s="7"/>
      <c r="AB127" s="7"/>
      <c r="AC127" s="7"/>
      <c r="AD127" s="7"/>
      <c r="AE127" s="7"/>
      <c r="AF127" s="7"/>
      <c r="AG127" s="7"/>
      <c r="AH127" s="7"/>
      <c r="AI127" s="7"/>
      <c r="AK127" s="7">
        <v>1</v>
      </c>
      <c r="AL127" s="7"/>
      <c r="AM127" s="7"/>
      <c r="AN127" s="7"/>
      <c r="AO127" s="7"/>
      <c r="AP127" s="7"/>
      <c r="AQ127" s="7"/>
      <c r="AS127" s="7"/>
      <c r="AT127" s="7"/>
      <c r="AW127" s="7"/>
      <c r="AY127" s="7"/>
      <c r="AZ127" s="7"/>
      <c r="BA127" s="7"/>
      <c r="BB127" s="7"/>
      <c r="BC127" s="7"/>
      <c r="BD127" s="7"/>
      <c r="BE127" s="7"/>
      <c r="BF127" s="7"/>
      <c r="BG127" s="7"/>
      <c r="BH127" s="7"/>
      <c r="BI127" s="7"/>
      <c r="BJ127" s="7"/>
      <c r="BK127" s="7"/>
      <c r="BL127" s="7"/>
      <c r="BM127" s="7"/>
      <c r="BN127" s="7"/>
      <c r="BO127" s="6" t="s">
        <v>1411</v>
      </c>
      <c r="BP127" s="7"/>
      <c r="BQ127" s="7"/>
      <c r="BR127" s="7">
        <v>1</v>
      </c>
      <c r="BS127" s="7"/>
      <c r="BT127" s="7"/>
      <c r="BU127" s="7"/>
      <c r="BV127" s="7"/>
      <c r="BW127" s="7"/>
      <c r="BX127" s="7"/>
      <c r="BY127" s="7">
        <v>0</v>
      </c>
      <c r="BZ127" s="7">
        <v>1</v>
      </c>
      <c r="CA127" s="7"/>
      <c r="CB127" s="7"/>
      <c r="CC127" s="7"/>
      <c r="CD127" s="7"/>
      <c r="CE127" s="7"/>
      <c r="CF127" s="7"/>
      <c r="CG127" s="7"/>
      <c r="CH127" s="7"/>
      <c r="CI127" s="7"/>
      <c r="CJ127" s="7"/>
      <c r="CK127" s="7"/>
      <c r="CL127" s="7"/>
      <c r="CM127" s="7"/>
      <c r="CN127" s="7">
        <v>1</v>
      </c>
      <c r="CO127" s="7"/>
      <c r="CP127" s="7"/>
      <c r="CQ127" s="7"/>
      <c r="CR127" s="7"/>
      <c r="CS127" s="7"/>
      <c r="CT127" s="7"/>
      <c r="CU127" s="7"/>
      <c r="CV127" s="7"/>
      <c r="CW127" s="7"/>
      <c r="CX127" s="7"/>
      <c r="CY127" s="7"/>
      <c r="CZ127" s="7"/>
      <c r="DA127" s="7"/>
      <c r="DB127" s="7"/>
      <c r="DC127" s="7"/>
      <c r="DD127" s="7"/>
      <c r="DE127" s="7"/>
      <c r="DF127" s="7"/>
      <c r="DG127" s="7"/>
      <c r="DH127" s="7"/>
      <c r="DI127" s="7"/>
      <c r="DJ127" s="7"/>
      <c r="DK127" s="7"/>
      <c r="DL127" s="7"/>
      <c r="DM127" s="7"/>
      <c r="DN127" s="7"/>
      <c r="DO127" s="7"/>
      <c r="DP127" s="7"/>
      <c r="DQ127" s="7"/>
      <c r="DR127" s="7"/>
      <c r="DS127" s="7"/>
      <c r="DT127" s="7"/>
      <c r="DU127" s="7"/>
      <c r="DV127" s="7"/>
      <c r="DW127" s="7"/>
      <c r="DX127" s="7"/>
      <c r="DY127" s="7"/>
      <c r="DZ127" s="7"/>
      <c r="EA127" s="7"/>
      <c r="EB127" s="7">
        <v>1</v>
      </c>
      <c r="EC127" s="7"/>
      <c r="ED127" s="7"/>
      <c r="EE127" s="7">
        <v>1</v>
      </c>
      <c r="EF127" s="7"/>
      <c r="EG127" s="7"/>
      <c r="EH127" s="7"/>
      <c r="EI127" s="7"/>
      <c r="EJ127" s="7"/>
      <c r="EK127" s="7"/>
      <c r="EL127" s="7"/>
      <c r="EM127" s="7"/>
      <c r="EN127" s="7"/>
      <c r="EO127" s="7"/>
      <c r="EP127" s="7"/>
      <c r="EQ127" s="7"/>
      <c r="ER127" s="7"/>
      <c r="ES127" s="7"/>
      <c r="ET127" s="7"/>
      <c r="EU127" s="7"/>
      <c r="EV127" s="7"/>
      <c r="EW127" s="7"/>
      <c r="EX127" s="7"/>
      <c r="EY127" s="7"/>
      <c r="EZ127" s="7"/>
      <c r="FA127" s="7"/>
      <c r="FB127" s="7"/>
      <c r="FC127" s="7"/>
      <c r="FD127" s="7"/>
      <c r="FE127" s="7"/>
      <c r="FF127" s="7"/>
      <c r="FG127" s="7"/>
      <c r="FH127" s="7"/>
      <c r="FI127" s="7"/>
      <c r="FJ127" s="7"/>
      <c r="FK127" s="7"/>
      <c r="FL127" s="7"/>
      <c r="FM127" s="7"/>
      <c r="FN127" s="7"/>
      <c r="FO127" s="7"/>
      <c r="FP127" s="7"/>
      <c r="FQ127" s="7"/>
      <c r="FR127" s="7"/>
      <c r="FS127" s="7"/>
      <c r="FT127" s="7"/>
      <c r="FU127" s="7"/>
      <c r="FV127" s="7"/>
      <c r="FW127" s="7"/>
      <c r="FX127" s="7"/>
      <c r="FY127" s="7"/>
      <c r="FZ127" s="7"/>
      <c r="GA127" s="7"/>
      <c r="GB127" s="7"/>
      <c r="GC127" s="7"/>
      <c r="GD127" s="7"/>
      <c r="GE127" s="7"/>
      <c r="GF127" s="7"/>
      <c r="GG127" s="7"/>
      <c r="GH127" s="7"/>
      <c r="GI127" s="7"/>
      <c r="GJ127" s="7"/>
      <c r="GK127" s="7">
        <v>1</v>
      </c>
      <c r="GL127" s="7"/>
      <c r="GM127" s="7"/>
      <c r="GN127" s="7"/>
      <c r="GO127" s="7"/>
      <c r="GP127" s="7"/>
      <c r="GQ127" s="7"/>
      <c r="GR127" s="7"/>
      <c r="GS127" s="7"/>
      <c r="GT127" s="7"/>
      <c r="GU127" s="7"/>
      <c r="GV127" s="7"/>
      <c r="GW127" s="7"/>
      <c r="GX127" s="7"/>
      <c r="GY127" s="7"/>
      <c r="GZ127" s="7"/>
      <c r="HA127" s="7" t="s">
        <v>1411</v>
      </c>
      <c r="HB127" s="7">
        <v>1</v>
      </c>
      <c r="HC127" s="7"/>
      <c r="HD127" s="7"/>
      <c r="HE127" s="7" t="s">
        <v>1411</v>
      </c>
      <c r="HF127" s="7"/>
      <c r="HG127" s="7"/>
      <c r="HH127" s="7"/>
      <c r="HI127" s="7"/>
      <c r="HJ127" s="7"/>
      <c r="HK127" s="7"/>
      <c r="HL127" s="7"/>
      <c r="HM127" s="7"/>
      <c r="HN127" s="7"/>
      <c r="HO127" s="7"/>
      <c r="HP127" s="7"/>
      <c r="HQ127" s="7"/>
      <c r="HR127" s="7"/>
      <c r="HS127" s="7"/>
      <c r="HT127" s="7"/>
      <c r="HU127" s="7"/>
      <c r="HV127" s="7"/>
      <c r="HW127" s="7"/>
      <c r="HX127" s="7"/>
      <c r="HY127" s="7"/>
      <c r="HZ127" s="7"/>
      <c r="IA127" s="7"/>
      <c r="IB127" s="7"/>
      <c r="IC127" s="7"/>
      <c r="ID127" s="7"/>
      <c r="IE127" s="7"/>
      <c r="IF127" s="7"/>
      <c r="IG127" s="7"/>
      <c r="IH127" s="7"/>
      <c r="II127" s="34"/>
      <c r="IJ127" s="34"/>
      <c r="IK127" s="34"/>
      <c r="IL127" s="34"/>
      <c r="IM127" s="34"/>
      <c r="IN127" s="34"/>
      <c r="IO127" s="34"/>
      <c r="IP127" s="34"/>
      <c r="IQ127" s="34"/>
      <c r="IR127" s="34"/>
      <c r="IS127" s="34"/>
      <c r="IT127" s="34"/>
      <c r="IU127" s="34"/>
      <c r="IV127" s="34"/>
      <c r="IW127" s="34"/>
      <c r="IX127" s="34"/>
    </row>
    <row r="128" spans="1:258" ht="45" customHeight="1">
      <c r="A128" s="5">
        <f t="shared" si="2"/>
        <v>125</v>
      </c>
      <c r="B128" s="5"/>
      <c r="C128" s="24" t="s">
        <v>35</v>
      </c>
      <c r="D128" s="31">
        <f t="shared" si="8"/>
        <v>125</v>
      </c>
      <c r="E128" s="171" t="s">
        <v>385</v>
      </c>
      <c r="F128" s="7" t="s">
        <v>384</v>
      </c>
      <c r="G128" s="6">
        <v>2017</v>
      </c>
      <c r="H128" s="7" t="s">
        <v>573</v>
      </c>
      <c r="I128" s="7"/>
      <c r="J128" s="7" t="s">
        <v>383</v>
      </c>
      <c r="K128" s="154">
        <v>0</v>
      </c>
      <c r="L128" s="7">
        <v>1</v>
      </c>
      <c r="M128" s="154">
        <v>0</v>
      </c>
      <c r="O128" s="7"/>
      <c r="Q128" s="7"/>
      <c r="R128" s="7"/>
      <c r="S128" s="7"/>
      <c r="T128" s="7"/>
      <c r="U128" s="7"/>
      <c r="V128" s="7"/>
      <c r="W128" s="7"/>
      <c r="X128" s="7"/>
      <c r="Y128" s="7"/>
      <c r="Z128" s="7"/>
      <c r="AB128" s="7"/>
      <c r="AC128" s="7"/>
      <c r="AD128" s="7"/>
      <c r="AE128" s="7"/>
      <c r="AF128" s="7"/>
      <c r="AG128" s="7"/>
      <c r="AH128" s="7"/>
      <c r="AI128" s="7"/>
      <c r="AK128" s="7"/>
      <c r="AL128" s="7"/>
      <c r="AM128" s="7"/>
      <c r="AN128" s="7"/>
      <c r="AO128" s="7"/>
      <c r="AP128" s="7"/>
      <c r="AQ128" s="7"/>
      <c r="AS128" s="7"/>
      <c r="AT128" s="7"/>
      <c r="AW128" s="7"/>
      <c r="AY128" s="7"/>
      <c r="AZ128" s="7"/>
      <c r="BA128" s="7"/>
      <c r="BB128" s="7"/>
      <c r="BC128" s="7"/>
      <c r="BD128" s="7"/>
      <c r="BE128" s="7"/>
      <c r="BF128" s="7">
        <v>1</v>
      </c>
      <c r="BG128" s="7"/>
      <c r="BH128" s="7"/>
      <c r="BI128" s="7"/>
      <c r="BJ128" s="7"/>
      <c r="BK128" s="7"/>
      <c r="BL128" s="7"/>
      <c r="BM128" s="7"/>
      <c r="BN128" s="7"/>
      <c r="BO128" s="6" t="s">
        <v>1412</v>
      </c>
      <c r="BP128" s="7">
        <v>1</v>
      </c>
      <c r="BQ128" s="7"/>
      <c r="BR128" s="7"/>
      <c r="BS128" s="7"/>
      <c r="BT128" s="7"/>
      <c r="BU128" s="7"/>
      <c r="BV128" s="7"/>
      <c r="BW128" s="7"/>
      <c r="BX128" s="7"/>
      <c r="BY128" s="7"/>
      <c r="BZ128" s="7"/>
      <c r="CA128" s="7"/>
      <c r="CB128" s="7"/>
      <c r="CC128" s="7"/>
      <c r="CD128" s="7"/>
      <c r="CE128" s="154">
        <v>0</v>
      </c>
      <c r="CF128" s="154"/>
      <c r="CG128" s="154"/>
      <c r="CH128" s="154">
        <v>1</v>
      </c>
      <c r="CI128" s="7"/>
      <c r="CJ128" s="7"/>
      <c r="CK128" s="7"/>
      <c r="CL128" s="7"/>
      <c r="CM128" s="7"/>
      <c r="CN128" s="7">
        <v>1</v>
      </c>
      <c r="CO128" s="7"/>
      <c r="CP128" s="7"/>
      <c r="CQ128" s="7"/>
      <c r="CR128" s="7"/>
      <c r="CS128" s="7"/>
      <c r="CT128" s="7"/>
      <c r="CU128" s="7"/>
      <c r="CV128" s="7"/>
      <c r="CW128" s="7"/>
      <c r="CX128" s="7"/>
      <c r="CY128" s="7"/>
      <c r="CZ128" s="7"/>
      <c r="DA128" s="7"/>
      <c r="DB128" s="7"/>
      <c r="DC128" s="7"/>
      <c r="DD128" s="7"/>
      <c r="DE128" s="7"/>
      <c r="DF128" s="7"/>
      <c r="DG128" s="7"/>
      <c r="DH128" s="7"/>
      <c r="DI128" s="7"/>
      <c r="DJ128" s="7"/>
      <c r="DK128" s="7"/>
      <c r="DL128" s="7"/>
      <c r="DM128" s="7"/>
      <c r="DN128" s="7"/>
      <c r="DO128" s="7"/>
      <c r="DP128" s="7"/>
      <c r="DQ128" s="7"/>
      <c r="DR128" s="7"/>
      <c r="DS128" s="7"/>
      <c r="DT128" s="7"/>
      <c r="DU128" s="7"/>
      <c r="DV128" s="7"/>
      <c r="DW128" s="7"/>
      <c r="DX128" s="7"/>
      <c r="DY128" s="7"/>
      <c r="DZ128" s="7"/>
      <c r="EA128" s="7"/>
      <c r="EB128" s="7">
        <v>1</v>
      </c>
      <c r="EC128" s="7"/>
      <c r="ED128" s="7"/>
      <c r="EE128" s="7">
        <v>1</v>
      </c>
      <c r="EF128" s="7"/>
      <c r="EG128" s="7"/>
      <c r="EH128" s="7"/>
      <c r="EI128" s="7"/>
      <c r="EJ128" s="7"/>
      <c r="EK128" s="7"/>
      <c r="EL128" s="7"/>
      <c r="EM128" s="7"/>
      <c r="EN128" s="7"/>
      <c r="EO128" s="7"/>
      <c r="EP128" s="7"/>
      <c r="EQ128" s="7"/>
      <c r="ER128" s="7"/>
      <c r="ES128" s="7"/>
      <c r="ET128" s="7"/>
      <c r="EU128" s="7"/>
      <c r="EV128" s="7"/>
      <c r="EW128" s="7"/>
      <c r="EX128" s="7"/>
      <c r="EY128" s="7"/>
      <c r="EZ128" s="7"/>
      <c r="FA128" s="7"/>
      <c r="FB128" s="7"/>
      <c r="FC128" s="7"/>
      <c r="FD128" s="7"/>
      <c r="FE128" s="7"/>
      <c r="FF128" s="7"/>
      <c r="FG128" s="7"/>
      <c r="FH128" s="7"/>
      <c r="FI128" s="7"/>
      <c r="FJ128" s="7"/>
      <c r="FK128" s="7"/>
      <c r="FL128" s="7"/>
      <c r="FM128" s="7"/>
      <c r="FN128" s="7"/>
      <c r="FO128" s="7"/>
      <c r="FP128" s="7"/>
      <c r="FQ128" s="7">
        <v>1</v>
      </c>
      <c r="FR128" s="7"/>
      <c r="FS128" s="7"/>
      <c r="FT128" s="7"/>
      <c r="FU128" s="7"/>
      <c r="FV128" s="7"/>
      <c r="FW128" s="7"/>
      <c r="FX128" s="7"/>
      <c r="FY128" s="7"/>
      <c r="FZ128" s="7"/>
      <c r="GA128" s="7"/>
      <c r="GB128" s="7"/>
      <c r="GC128" s="7"/>
      <c r="GD128" s="7"/>
      <c r="GE128" s="7"/>
      <c r="GF128" s="7"/>
      <c r="GG128" s="7"/>
      <c r="GH128" s="7"/>
      <c r="GI128" s="7"/>
      <c r="GJ128" s="7"/>
      <c r="GK128" s="7"/>
      <c r="GL128" s="7"/>
      <c r="GM128" s="7"/>
      <c r="GN128" s="7"/>
      <c r="GO128" s="7"/>
      <c r="GP128" s="7"/>
      <c r="GQ128" s="7"/>
      <c r="GR128" s="7"/>
      <c r="GS128" s="7"/>
      <c r="GT128" s="7"/>
      <c r="GU128" s="7"/>
      <c r="GV128" s="7"/>
      <c r="GW128" s="7"/>
      <c r="GX128" s="7"/>
      <c r="GY128" s="7"/>
      <c r="GZ128" s="7"/>
      <c r="HA128" s="7"/>
      <c r="HB128" s="7"/>
      <c r="HC128" s="7"/>
      <c r="HD128" s="7"/>
      <c r="HE128" s="7"/>
      <c r="HF128" s="7"/>
      <c r="HG128" s="7"/>
      <c r="HH128" s="7"/>
      <c r="HI128" s="7"/>
      <c r="HJ128" s="7"/>
      <c r="HK128" s="7"/>
      <c r="HL128" s="7"/>
      <c r="HM128" s="7"/>
      <c r="HN128" s="7"/>
      <c r="HO128" s="7"/>
      <c r="HP128" s="7"/>
      <c r="HQ128" s="7"/>
      <c r="HR128" s="7"/>
      <c r="HS128" s="7"/>
      <c r="HT128" s="7"/>
      <c r="HU128" s="7"/>
      <c r="HV128" s="7"/>
      <c r="HW128" s="7"/>
      <c r="HX128" s="7"/>
      <c r="HY128" s="7"/>
      <c r="HZ128" s="7"/>
      <c r="IA128" s="7"/>
      <c r="IB128" s="7"/>
      <c r="IC128" s="7"/>
      <c r="ID128" s="7"/>
      <c r="IE128" s="7"/>
      <c r="IF128" s="7"/>
      <c r="IG128" s="7"/>
      <c r="IH128" s="7"/>
      <c r="II128" s="34"/>
      <c r="IJ128" s="34"/>
      <c r="IK128" s="34"/>
      <c r="IL128" s="34"/>
      <c r="IM128" s="34"/>
      <c r="IN128" s="34"/>
      <c r="IO128" s="34"/>
      <c r="IP128" s="34"/>
      <c r="IQ128" s="34"/>
      <c r="IR128" s="34"/>
      <c r="IS128" s="34"/>
      <c r="IT128" s="34"/>
      <c r="IU128" s="34"/>
      <c r="IV128" s="34"/>
      <c r="IW128" s="34"/>
      <c r="IX128" s="34"/>
    </row>
    <row r="129" spans="1:258" ht="45" customHeight="1">
      <c r="A129" s="5">
        <f t="shared" si="2"/>
        <v>126</v>
      </c>
      <c r="B129" s="5"/>
      <c r="C129" s="25" t="s">
        <v>386</v>
      </c>
      <c r="D129" s="31">
        <f t="shared" si="8"/>
        <v>126</v>
      </c>
      <c r="E129" s="7" t="s">
        <v>389</v>
      </c>
      <c r="F129" s="7" t="s">
        <v>388</v>
      </c>
      <c r="G129" s="6">
        <v>2012</v>
      </c>
      <c r="H129" s="7" t="s">
        <v>1413</v>
      </c>
      <c r="I129" s="7"/>
      <c r="J129" s="7" t="s">
        <v>387</v>
      </c>
      <c r="K129" s="46"/>
      <c r="L129" s="148">
        <v>1</v>
      </c>
      <c r="M129" s="7"/>
      <c r="O129" s="7"/>
      <c r="Q129" s="7"/>
      <c r="R129" s="7"/>
      <c r="S129" s="7"/>
      <c r="T129" s="46"/>
      <c r="U129" s="7"/>
      <c r="V129" s="7"/>
      <c r="W129" s="7"/>
      <c r="X129" s="7"/>
      <c r="Y129" s="7"/>
      <c r="Z129" s="7"/>
      <c r="AB129" s="7"/>
      <c r="AC129" s="7"/>
      <c r="AD129" s="7"/>
      <c r="AE129" s="7"/>
      <c r="AF129" s="7"/>
      <c r="AG129" s="7"/>
      <c r="AH129" s="7"/>
      <c r="AI129" s="7"/>
      <c r="AK129" s="7"/>
      <c r="AL129" s="7"/>
      <c r="AM129" s="7"/>
      <c r="AN129" s="7"/>
      <c r="AO129" s="7"/>
      <c r="AP129" s="7"/>
      <c r="AQ129" s="7"/>
      <c r="AS129" s="7"/>
      <c r="AT129" s="7"/>
      <c r="AW129" s="7"/>
      <c r="AY129" s="46"/>
      <c r="AZ129" s="7"/>
      <c r="BA129" s="7"/>
      <c r="BB129" s="7"/>
      <c r="BC129" s="7">
        <v>1</v>
      </c>
      <c r="BD129" s="7"/>
      <c r="BE129" s="7"/>
      <c r="BF129" s="7"/>
      <c r="BG129" s="7"/>
      <c r="BH129" s="46"/>
      <c r="BI129" s="46"/>
      <c r="BJ129" s="7"/>
      <c r="BK129" s="7"/>
      <c r="BL129" s="46"/>
      <c r="BM129" s="7"/>
      <c r="BN129" s="7"/>
      <c r="BO129" s="6" t="s">
        <v>710</v>
      </c>
      <c r="BP129" s="7"/>
      <c r="BQ129" s="7"/>
      <c r="BR129" s="7"/>
      <c r="BS129" s="7">
        <v>1</v>
      </c>
      <c r="BT129" s="459"/>
      <c r="BU129" s="459"/>
      <c r="BV129" s="459"/>
      <c r="BW129" s="46"/>
      <c r="BX129" s="459"/>
      <c r="BY129" s="46"/>
      <c r="BZ129" s="46"/>
      <c r="CA129" s="46"/>
      <c r="CB129" s="46"/>
      <c r="CC129" s="46"/>
      <c r="CD129" s="46"/>
      <c r="CE129" s="172">
        <v>1</v>
      </c>
      <c r="CF129" s="172"/>
      <c r="CG129" s="172"/>
      <c r="CH129" s="46"/>
      <c r="CI129" s="46"/>
      <c r="CJ129" s="46"/>
      <c r="CK129" s="46"/>
      <c r="CL129" s="172">
        <v>0</v>
      </c>
      <c r="CM129" s="172">
        <v>0</v>
      </c>
      <c r="CN129" s="7">
        <v>1</v>
      </c>
      <c r="CO129" s="7"/>
      <c r="CP129" s="7"/>
      <c r="CQ129" s="7"/>
      <c r="CR129" s="7"/>
      <c r="CS129" s="7"/>
      <c r="CT129" s="7"/>
      <c r="CU129" s="7"/>
      <c r="CV129" s="7"/>
      <c r="CW129" s="7"/>
      <c r="CX129" s="7"/>
      <c r="CY129" s="7"/>
      <c r="CZ129" s="7"/>
      <c r="DA129" s="7"/>
      <c r="DB129" s="7"/>
      <c r="DC129" s="7"/>
      <c r="DD129" s="7"/>
      <c r="DE129" s="7"/>
      <c r="DF129" s="7"/>
      <c r="DG129" s="7"/>
      <c r="DH129" s="7"/>
      <c r="DI129" s="7"/>
      <c r="DJ129" s="7"/>
      <c r="DK129" s="7"/>
      <c r="DL129" s="7"/>
      <c r="DM129" s="7"/>
      <c r="DN129" s="7"/>
      <c r="DO129" s="7"/>
      <c r="DP129" s="7"/>
      <c r="DQ129" s="7"/>
      <c r="DR129" s="7"/>
      <c r="DS129" s="7"/>
      <c r="DT129" s="7"/>
      <c r="DU129" s="7"/>
      <c r="DV129" s="7"/>
      <c r="DW129" s="7"/>
      <c r="DX129" s="7"/>
      <c r="DY129" s="7"/>
      <c r="DZ129" s="7"/>
      <c r="EA129" s="7"/>
      <c r="EB129" s="7">
        <v>1</v>
      </c>
      <c r="EC129" s="7"/>
      <c r="ED129" s="7"/>
      <c r="EE129" s="7">
        <v>1</v>
      </c>
      <c r="EF129" s="7"/>
      <c r="EG129" s="7"/>
      <c r="EH129" s="7"/>
      <c r="EI129" s="7"/>
      <c r="EJ129" s="7"/>
      <c r="EK129" s="7"/>
      <c r="EL129" s="7"/>
      <c r="EM129" s="7"/>
      <c r="EN129" s="7"/>
      <c r="EO129" s="7"/>
      <c r="EP129" s="7"/>
      <c r="EQ129" s="7"/>
      <c r="ER129" s="7"/>
      <c r="ES129" s="7"/>
      <c r="ET129" s="7"/>
      <c r="EU129" s="7"/>
      <c r="EV129" s="7"/>
      <c r="EW129" s="7"/>
      <c r="EX129" s="7"/>
      <c r="EY129" s="7"/>
      <c r="EZ129" s="7"/>
      <c r="FA129" s="7"/>
      <c r="FB129" s="7"/>
      <c r="FC129" s="7"/>
      <c r="FD129" s="7"/>
      <c r="FE129" s="7"/>
      <c r="FF129" s="7"/>
      <c r="FG129" s="7"/>
      <c r="FH129" s="7"/>
      <c r="FI129" s="7"/>
      <c r="FJ129" s="7"/>
      <c r="FK129" s="7"/>
      <c r="FL129" s="7"/>
      <c r="FM129" s="7"/>
      <c r="FN129" s="7"/>
      <c r="FO129" s="7"/>
      <c r="FP129" s="7"/>
      <c r="FQ129" s="7"/>
      <c r="FR129" s="7"/>
      <c r="FS129" s="7"/>
      <c r="FT129" s="7"/>
      <c r="FU129" s="7"/>
      <c r="FV129" s="7"/>
      <c r="FW129" s="7"/>
      <c r="FX129" s="7"/>
      <c r="FY129" s="7"/>
      <c r="FZ129" s="7"/>
      <c r="GA129" s="7"/>
      <c r="GB129" s="7"/>
      <c r="GC129" s="7"/>
      <c r="GD129" s="7"/>
      <c r="GE129" s="7"/>
      <c r="GF129" s="7"/>
      <c r="GG129" s="7"/>
      <c r="GH129" s="7">
        <v>1</v>
      </c>
      <c r="GI129" s="7"/>
      <c r="GJ129" s="7"/>
      <c r="GK129" s="7"/>
      <c r="GL129" s="7"/>
      <c r="GM129" s="7"/>
      <c r="GN129" s="7"/>
      <c r="GO129" s="7"/>
      <c r="GP129" s="7"/>
      <c r="GQ129" s="7"/>
      <c r="GR129" s="7"/>
      <c r="GS129" s="7"/>
      <c r="GT129" s="7"/>
      <c r="GU129" s="7"/>
      <c r="GV129" s="7"/>
      <c r="GW129" s="7"/>
      <c r="GX129" s="7"/>
      <c r="GY129" s="7"/>
      <c r="GZ129" s="7"/>
      <c r="HA129" s="7"/>
      <c r="HB129" s="7"/>
      <c r="HC129" s="7"/>
      <c r="HD129" s="7"/>
      <c r="HE129" s="7"/>
      <c r="HF129" s="7"/>
      <c r="HG129" s="7"/>
      <c r="HH129" s="7"/>
      <c r="HI129" s="7"/>
      <c r="HJ129" s="7"/>
      <c r="HK129" s="7"/>
      <c r="HL129" s="7"/>
      <c r="HM129" s="7"/>
      <c r="HN129" s="7"/>
      <c r="HO129" s="7"/>
      <c r="HP129" s="7"/>
      <c r="HQ129" s="7"/>
      <c r="HR129" s="7"/>
      <c r="HS129" s="7"/>
      <c r="HT129" s="7"/>
      <c r="HU129" s="7"/>
      <c r="HV129" s="7"/>
      <c r="HW129" s="7"/>
      <c r="HX129" s="7"/>
      <c r="HY129" s="7"/>
      <c r="HZ129" s="7"/>
      <c r="IA129" s="7"/>
      <c r="IB129" s="7"/>
      <c r="IC129" s="7"/>
      <c r="ID129" s="7"/>
      <c r="IE129" s="7"/>
      <c r="IF129" s="7"/>
      <c r="IG129" s="7"/>
      <c r="IH129" s="7"/>
      <c r="II129" s="34"/>
      <c r="IJ129" s="34"/>
      <c r="IK129" s="34"/>
      <c r="IL129" s="34"/>
      <c r="IM129" s="34"/>
      <c r="IN129" s="34"/>
      <c r="IO129" s="34"/>
      <c r="IP129" s="34"/>
      <c r="IQ129" s="34"/>
      <c r="IR129" s="34"/>
      <c r="IS129" s="34"/>
      <c r="IT129" s="34"/>
      <c r="IU129" s="34"/>
      <c r="IV129" s="34"/>
      <c r="IW129" s="34"/>
      <c r="IX129" s="34"/>
    </row>
    <row r="130" spans="1:258" ht="45" customHeight="1">
      <c r="A130" s="5">
        <f t="shared" si="2"/>
        <v>127</v>
      </c>
      <c r="B130" s="5"/>
      <c r="C130" s="24" t="s">
        <v>55</v>
      </c>
      <c r="D130" s="31">
        <f t="shared" si="8"/>
        <v>127</v>
      </c>
      <c r="E130" s="139" t="s">
        <v>391</v>
      </c>
      <c r="F130" s="7" t="s">
        <v>255</v>
      </c>
      <c r="G130" s="6">
        <v>2011</v>
      </c>
      <c r="H130" s="7" t="s">
        <v>1414</v>
      </c>
      <c r="I130" s="7"/>
      <c r="J130" s="7" t="s">
        <v>390</v>
      </c>
      <c r="K130" s="7"/>
      <c r="L130" s="7">
        <v>1</v>
      </c>
      <c r="M130" s="7"/>
      <c r="O130" s="7"/>
      <c r="Q130" s="7"/>
      <c r="R130" s="7"/>
      <c r="S130" s="7"/>
      <c r="T130" s="7"/>
      <c r="U130" s="7"/>
      <c r="V130" s="7"/>
      <c r="W130" s="7"/>
      <c r="X130" s="7"/>
      <c r="Y130" s="7"/>
      <c r="Z130" s="7"/>
      <c r="AB130" s="7"/>
      <c r="AC130" s="7"/>
      <c r="AD130" s="7">
        <v>1</v>
      </c>
      <c r="AE130" s="7"/>
      <c r="AF130" s="7"/>
      <c r="AG130" s="7"/>
      <c r="AH130" s="7">
        <v>0</v>
      </c>
      <c r="AI130" s="7"/>
      <c r="AK130" s="7"/>
      <c r="AL130" s="7"/>
      <c r="AM130" s="7"/>
      <c r="AN130" s="7"/>
      <c r="AO130" s="7"/>
      <c r="AP130" s="7"/>
      <c r="AQ130" s="7"/>
      <c r="AS130" s="7"/>
      <c r="AT130" s="7"/>
      <c r="AW130" s="7"/>
      <c r="AY130" s="7"/>
      <c r="AZ130" s="7"/>
      <c r="BA130" s="7"/>
      <c r="BB130" s="7"/>
      <c r="BC130" s="7"/>
      <c r="BD130" s="7"/>
      <c r="BE130" s="7"/>
      <c r="BF130" s="7"/>
      <c r="BG130" s="174"/>
      <c r="BH130" s="7"/>
      <c r="BI130" s="7"/>
      <c r="BJ130" s="7"/>
      <c r="BK130" s="7"/>
      <c r="BL130" s="7"/>
      <c r="BM130" s="7"/>
      <c r="BN130" s="7"/>
      <c r="BO130" s="164" t="s">
        <v>1415</v>
      </c>
      <c r="BP130" s="34"/>
      <c r="BQ130" s="7"/>
      <c r="BR130" s="7"/>
      <c r="BS130" s="173">
        <v>1</v>
      </c>
      <c r="BT130" s="472"/>
      <c r="BU130" s="472"/>
      <c r="BV130" s="472"/>
      <c r="BW130" s="7"/>
      <c r="BX130" s="7"/>
      <c r="BY130" s="7">
        <v>0</v>
      </c>
      <c r="BZ130" s="7">
        <v>1</v>
      </c>
      <c r="CA130" s="7"/>
      <c r="CB130" s="7"/>
      <c r="CC130" s="7"/>
      <c r="CD130" s="7"/>
      <c r="CE130" s="7"/>
      <c r="CF130" s="7"/>
      <c r="CG130" s="7"/>
      <c r="CH130" s="7"/>
      <c r="CI130" s="7"/>
      <c r="CJ130" s="7"/>
      <c r="CK130" s="7"/>
      <c r="CL130" s="7"/>
      <c r="CM130" s="7"/>
      <c r="CN130" s="7"/>
      <c r="CO130" s="7"/>
      <c r="CP130" s="7"/>
      <c r="CQ130" s="7"/>
      <c r="CR130" s="7"/>
      <c r="CS130" s="7"/>
      <c r="CT130" s="7"/>
      <c r="CU130" s="7"/>
      <c r="CV130" s="7"/>
      <c r="CW130" s="7"/>
      <c r="CX130" s="7"/>
      <c r="CY130" s="7"/>
      <c r="CZ130" s="7"/>
      <c r="DA130" s="7"/>
      <c r="DB130" s="7"/>
      <c r="DC130" s="7"/>
      <c r="DD130" s="7"/>
      <c r="DE130" s="7">
        <v>1</v>
      </c>
      <c r="DF130" s="7"/>
      <c r="DG130" s="7"/>
      <c r="DH130" s="7"/>
      <c r="DI130" s="7"/>
      <c r="DJ130" s="7"/>
      <c r="DK130" s="7"/>
      <c r="DL130" s="7"/>
      <c r="DM130" s="7"/>
      <c r="DN130" s="7"/>
      <c r="DO130" s="7"/>
      <c r="DP130" s="7"/>
      <c r="DQ130" s="7"/>
      <c r="DR130" s="7"/>
      <c r="DS130" s="7"/>
      <c r="DT130" s="7"/>
      <c r="DU130" s="7"/>
      <c r="DV130" s="7"/>
      <c r="DW130" s="7"/>
      <c r="DX130" s="7"/>
      <c r="DY130" s="7"/>
      <c r="DZ130" s="7"/>
      <c r="EA130" s="7"/>
      <c r="EB130" s="7">
        <v>1</v>
      </c>
      <c r="EC130" s="7"/>
      <c r="ED130" s="7"/>
      <c r="EE130" s="7"/>
      <c r="EF130" s="7">
        <v>1</v>
      </c>
      <c r="EG130" s="7"/>
      <c r="EH130" s="7"/>
      <c r="EI130" s="7">
        <v>1</v>
      </c>
      <c r="EJ130" s="7"/>
      <c r="EK130" s="7"/>
      <c r="EL130" s="7"/>
      <c r="EM130" s="7"/>
      <c r="EN130" s="7"/>
      <c r="EO130" s="7"/>
      <c r="EP130" s="7"/>
      <c r="EQ130" s="7"/>
      <c r="ER130" s="7"/>
      <c r="ES130" s="7"/>
      <c r="ET130" s="7"/>
      <c r="EU130" s="7"/>
      <c r="EV130" s="7"/>
      <c r="EW130" s="7"/>
      <c r="EX130" s="7"/>
      <c r="EY130" s="7"/>
      <c r="EZ130" s="7"/>
      <c r="FA130" s="7"/>
      <c r="FB130" s="7"/>
      <c r="FC130" s="7"/>
      <c r="FD130" s="7"/>
      <c r="FE130" s="7"/>
      <c r="FF130" s="7"/>
      <c r="FG130" s="7"/>
      <c r="FH130" s="7"/>
      <c r="FI130" s="7"/>
      <c r="FJ130" s="7"/>
      <c r="FK130" s="7"/>
      <c r="FL130" s="7"/>
      <c r="FM130" s="7"/>
      <c r="FN130" s="7"/>
      <c r="FO130" s="7"/>
      <c r="FP130" s="7"/>
      <c r="FQ130" s="7"/>
      <c r="FR130" s="7"/>
      <c r="FS130" s="7"/>
      <c r="FT130" s="7"/>
      <c r="FU130" s="7"/>
      <c r="FV130" s="7"/>
      <c r="FW130" s="7"/>
      <c r="FX130" s="7"/>
      <c r="FY130" s="7"/>
      <c r="FZ130" s="7"/>
      <c r="GA130" s="7">
        <v>1</v>
      </c>
      <c r="GB130" s="7"/>
      <c r="GC130" s="7"/>
      <c r="GD130" s="7"/>
      <c r="GE130" s="7"/>
      <c r="GF130" s="7"/>
      <c r="GG130" s="7"/>
      <c r="GH130" s="7"/>
      <c r="GI130" s="7"/>
      <c r="GJ130" s="7"/>
      <c r="GK130" s="7"/>
      <c r="GL130" s="7"/>
      <c r="GM130" s="7"/>
      <c r="GN130" s="7"/>
      <c r="GO130" s="7"/>
      <c r="GP130" s="7"/>
      <c r="GQ130" s="7"/>
      <c r="GR130" s="7"/>
      <c r="GS130" s="7"/>
      <c r="GT130" s="7"/>
      <c r="GU130" s="7"/>
      <c r="GV130" s="7"/>
      <c r="GW130" s="7"/>
      <c r="GX130" s="7"/>
      <c r="GY130" s="7"/>
      <c r="GZ130" s="7"/>
      <c r="HA130" s="7"/>
      <c r="HB130" s="7"/>
      <c r="HC130" s="7"/>
      <c r="HD130" s="7"/>
      <c r="HE130" s="7"/>
      <c r="HF130" s="7"/>
      <c r="HG130" s="7"/>
      <c r="HH130" s="7"/>
      <c r="HI130" s="7"/>
      <c r="HJ130" s="7"/>
      <c r="HK130" s="7"/>
      <c r="HL130" s="7"/>
      <c r="HM130" s="7"/>
      <c r="HN130" s="7"/>
      <c r="HO130" s="7"/>
      <c r="HP130" s="7"/>
      <c r="HQ130" s="7"/>
      <c r="HR130" s="7"/>
      <c r="HS130" s="7"/>
      <c r="HT130" s="7"/>
      <c r="HU130" s="7"/>
      <c r="HV130" s="7"/>
      <c r="HW130" s="7"/>
      <c r="HX130" s="7"/>
      <c r="HY130" s="7"/>
      <c r="HZ130" s="7"/>
      <c r="IA130" s="7"/>
      <c r="IB130" s="7"/>
      <c r="IC130" s="7"/>
      <c r="ID130" s="7"/>
      <c r="IE130" s="7"/>
      <c r="IF130" s="7"/>
      <c r="IG130" s="7"/>
      <c r="IH130" s="7"/>
      <c r="II130" s="34"/>
      <c r="IJ130" s="34"/>
      <c r="IK130" s="34"/>
      <c r="IL130" s="34"/>
      <c r="IM130" s="34"/>
      <c r="IN130" s="34"/>
      <c r="IO130" s="34"/>
      <c r="IP130" s="34"/>
      <c r="IQ130" s="34"/>
      <c r="IR130" s="34"/>
      <c r="IS130" s="34"/>
      <c r="IT130" s="34"/>
      <c r="IU130" s="34"/>
      <c r="IV130" s="34"/>
      <c r="IW130" s="34"/>
      <c r="IX130" s="34"/>
    </row>
    <row r="131" spans="1:258" ht="45" customHeight="1">
      <c r="A131" s="5">
        <f t="shared" si="2"/>
        <v>128</v>
      </c>
      <c r="B131" s="5"/>
      <c r="C131" s="24" t="s">
        <v>35</v>
      </c>
      <c r="D131" s="31">
        <f t="shared" si="8"/>
        <v>128</v>
      </c>
      <c r="E131" s="7" t="s">
        <v>394</v>
      </c>
      <c r="F131" s="38" t="s">
        <v>393</v>
      </c>
      <c r="G131" s="6">
        <v>2013</v>
      </c>
      <c r="H131" s="7" t="s">
        <v>738</v>
      </c>
      <c r="I131" s="7"/>
      <c r="J131" s="19" t="s">
        <v>392</v>
      </c>
      <c r="K131" s="49"/>
      <c r="L131" s="7"/>
      <c r="M131" s="7"/>
      <c r="O131" s="7"/>
      <c r="Q131" s="7"/>
      <c r="R131" s="7"/>
      <c r="S131" s="7"/>
      <c r="T131" s="49"/>
      <c r="U131" s="7"/>
      <c r="V131" s="7"/>
      <c r="W131" s="7"/>
      <c r="X131" s="7"/>
      <c r="Y131" s="7"/>
      <c r="Z131" s="7"/>
      <c r="AB131" s="7"/>
      <c r="AC131" s="7"/>
      <c r="AD131" s="7"/>
      <c r="AE131" s="7"/>
      <c r="AF131" s="7"/>
      <c r="AG131" s="7"/>
      <c r="AH131" s="7"/>
      <c r="AI131" s="7"/>
      <c r="AK131" s="7"/>
      <c r="AL131" s="7"/>
      <c r="AM131" s="7"/>
      <c r="AN131" s="7"/>
      <c r="AO131" s="7"/>
      <c r="AP131" s="7"/>
      <c r="AQ131" s="7"/>
      <c r="AS131" s="7"/>
      <c r="AT131" s="7"/>
      <c r="AW131" s="7"/>
      <c r="AY131" s="49">
        <v>1</v>
      </c>
      <c r="AZ131" s="7"/>
      <c r="BA131" s="7"/>
      <c r="BB131" s="7"/>
      <c r="BC131" s="7"/>
      <c r="BD131" s="7"/>
      <c r="BE131" s="7"/>
      <c r="BF131" s="7"/>
      <c r="BG131" s="7"/>
      <c r="BH131" s="49"/>
      <c r="BI131" s="49"/>
      <c r="BJ131" s="7"/>
      <c r="BK131" s="7"/>
      <c r="BL131" s="49"/>
      <c r="BM131" s="7"/>
      <c r="BN131" s="7"/>
      <c r="BO131" s="6" t="s">
        <v>1416</v>
      </c>
      <c r="BP131" s="7">
        <v>1</v>
      </c>
      <c r="BQ131" s="7"/>
      <c r="BR131" s="7"/>
      <c r="BS131" s="7"/>
      <c r="BT131" s="460"/>
      <c r="BU131" s="460"/>
      <c r="BV131" s="460"/>
      <c r="BW131" s="49"/>
      <c r="BX131" s="460"/>
      <c r="BY131" s="49">
        <v>0</v>
      </c>
      <c r="BZ131" s="49">
        <v>1</v>
      </c>
      <c r="CA131" s="49"/>
      <c r="CB131" s="49"/>
      <c r="CC131" s="49"/>
      <c r="CD131" s="49"/>
      <c r="CE131" s="49"/>
      <c r="CF131" s="460"/>
      <c r="CG131" s="460"/>
      <c r="CH131" s="49"/>
      <c r="CI131" s="49"/>
      <c r="CJ131" s="49"/>
      <c r="CK131" s="49"/>
      <c r="CL131" s="49"/>
      <c r="CM131" s="49"/>
      <c r="CN131" s="7">
        <v>1</v>
      </c>
      <c r="CO131" s="7"/>
      <c r="CP131" s="7"/>
      <c r="CQ131" s="7"/>
      <c r="CR131" s="7"/>
      <c r="CS131" s="7"/>
      <c r="CT131" s="7"/>
      <c r="CU131" s="7"/>
      <c r="CV131" s="7"/>
      <c r="CW131" s="7"/>
      <c r="CX131" s="7"/>
      <c r="CY131" s="7"/>
      <c r="CZ131" s="7"/>
      <c r="DA131" s="7"/>
      <c r="DB131" s="7"/>
      <c r="DC131" s="7"/>
      <c r="DD131" s="7"/>
      <c r="DE131" s="7"/>
      <c r="DF131" s="7"/>
      <c r="DG131" s="7"/>
      <c r="DH131" s="7"/>
      <c r="DI131" s="7"/>
      <c r="DJ131" s="7"/>
      <c r="DK131" s="7"/>
      <c r="DL131" s="7"/>
      <c r="DM131" s="7"/>
      <c r="DN131" s="7"/>
      <c r="DO131" s="7"/>
      <c r="DP131" s="7"/>
      <c r="DQ131" s="7"/>
      <c r="DR131" s="7"/>
      <c r="DS131" s="7"/>
      <c r="DT131" s="7"/>
      <c r="DU131" s="7"/>
      <c r="DV131" s="7"/>
      <c r="DW131" s="7"/>
      <c r="DX131" s="7"/>
      <c r="DY131" s="7"/>
      <c r="DZ131" s="7"/>
      <c r="EA131" s="7"/>
      <c r="EB131" s="7">
        <v>1</v>
      </c>
      <c r="EC131" s="7"/>
      <c r="ED131" s="7"/>
      <c r="EE131" s="7"/>
      <c r="EF131" s="7"/>
      <c r="EG131" s="7"/>
      <c r="EH131" s="7"/>
      <c r="EI131" s="7"/>
      <c r="EJ131" s="7"/>
      <c r="EK131" s="7"/>
      <c r="EL131" s="7"/>
      <c r="EM131" s="7"/>
      <c r="EN131" s="7"/>
      <c r="EO131" s="7"/>
      <c r="EP131" s="7"/>
      <c r="EQ131" s="7"/>
      <c r="ER131" s="7"/>
      <c r="ES131" s="7">
        <v>1</v>
      </c>
      <c r="ET131" s="7">
        <v>1</v>
      </c>
      <c r="EU131" s="46">
        <v>1</v>
      </c>
      <c r="EV131" s="46">
        <v>1</v>
      </c>
      <c r="EW131" s="46"/>
      <c r="EX131" s="46"/>
      <c r="EY131" s="46"/>
      <c r="EZ131" s="46">
        <v>1</v>
      </c>
      <c r="FA131" s="46">
        <v>1</v>
      </c>
      <c r="FB131" s="46"/>
      <c r="FC131" s="46"/>
      <c r="FD131" s="46">
        <v>1</v>
      </c>
      <c r="FE131" s="46">
        <v>1</v>
      </c>
      <c r="FF131" s="46">
        <v>1</v>
      </c>
      <c r="FG131" s="46"/>
      <c r="FH131" s="46"/>
      <c r="FI131" s="46"/>
      <c r="FJ131" s="46">
        <v>1</v>
      </c>
      <c r="FK131" s="46"/>
      <c r="FL131" s="46">
        <v>1</v>
      </c>
      <c r="FM131" s="46">
        <v>1</v>
      </c>
      <c r="FN131" s="46">
        <v>1</v>
      </c>
      <c r="FO131" s="46"/>
      <c r="FP131" s="46"/>
      <c r="FQ131" s="46">
        <v>1</v>
      </c>
      <c r="FR131" s="46"/>
      <c r="FS131" s="46"/>
      <c r="FT131" s="46"/>
      <c r="FU131" s="46"/>
      <c r="FV131" s="7"/>
      <c r="FW131" s="7"/>
      <c r="FX131" s="7"/>
      <c r="FY131" s="7"/>
      <c r="FZ131" s="7"/>
      <c r="GA131" s="7"/>
      <c r="GB131" s="7"/>
      <c r="GC131" s="7"/>
      <c r="GD131" s="7"/>
      <c r="GE131" s="7"/>
      <c r="GF131" s="7"/>
      <c r="GG131" s="7"/>
      <c r="GH131" s="7"/>
      <c r="GI131" s="7"/>
      <c r="GJ131" s="7"/>
      <c r="GK131" s="7"/>
      <c r="GL131" s="7"/>
      <c r="GM131" s="7"/>
      <c r="GN131" s="7"/>
      <c r="GO131" s="7"/>
      <c r="GP131" s="7"/>
      <c r="GQ131" s="7"/>
      <c r="GR131" s="7"/>
      <c r="GS131" s="7"/>
      <c r="GT131" s="7"/>
      <c r="GU131" s="7"/>
      <c r="GV131" s="7"/>
      <c r="GW131" s="7"/>
      <c r="GX131" s="7"/>
      <c r="GY131" s="7"/>
      <c r="GZ131" s="7"/>
      <c r="HA131" s="7"/>
      <c r="HB131" s="7"/>
      <c r="HC131" s="7"/>
      <c r="HD131" s="7"/>
      <c r="HE131" s="7"/>
      <c r="HF131" s="7"/>
      <c r="HG131" s="7"/>
      <c r="HH131" s="7"/>
      <c r="HI131" s="7"/>
      <c r="HJ131" s="7"/>
      <c r="HK131" s="7"/>
      <c r="HL131" s="7"/>
      <c r="HM131" s="7"/>
      <c r="HN131" s="7"/>
      <c r="HO131" s="7"/>
      <c r="HP131" s="7"/>
      <c r="HQ131" s="7"/>
      <c r="HR131" s="7"/>
      <c r="HS131" s="7"/>
      <c r="HT131" s="7"/>
      <c r="HU131" s="7"/>
      <c r="HV131" s="7"/>
      <c r="HW131" s="7"/>
      <c r="HX131" s="7"/>
      <c r="HY131" s="7"/>
      <c r="HZ131" s="7"/>
      <c r="IA131" s="7"/>
      <c r="IB131" s="7"/>
      <c r="IC131" s="7"/>
      <c r="ID131" s="7"/>
      <c r="IE131" s="7"/>
      <c r="IF131" s="7"/>
      <c r="IG131" s="7"/>
      <c r="IH131" s="7"/>
      <c r="II131" s="34"/>
      <c r="IJ131" s="34"/>
      <c r="IK131" s="34"/>
      <c r="IL131" s="34"/>
      <c r="IM131" s="34"/>
      <c r="IN131" s="34"/>
      <c r="IO131" s="34"/>
      <c r="IP131" s="34"/>
      <c r="IQ131" s="34"/>
      <c r="IR131" s="34"/>
      <c r="IS131" s="34"/>
      <c r="IT131" s="34"/>
      <c r="IU131" s="34"/>
      <c r="IV131" s="34"/>
      <c r="IW131" s="34"/>
      <c r="IX131" s="34"/>
    </row>
    <row r="132" spans="1:258" ht="45" customHeight="1">
      <c r="A132" s="5">
        <f t="shared" si="2"/>
        <v>129</v>
      </c>
      <c r="B132" s="5"/>
      <c r="C132" s="24" t="s">
        <v>55</v>
      </c>
      <c r="D132" s="31">
        <f t="shared" si="8"/>
        <v>129</v>
      </c>
      <c r="E132" s="7" t="s">
        <v>252</v>
      </c>
      <c r="F132" s="7" t="s">
        <v>396</v>
      </c>
      <c r="G132" s="6">
        <v>1996</v>
      </c>
      <c r="H132" s="7" t="s">
        <v>738</v>
      </c>
      <c r="I132" s="7"/>
      <c r="J132" s="6" t="s">
        <v>395</v>
      </c>
      <c r="K132" s="7"/>
      <c r="L132" s="7">
        <v>1</v>
      </c>
      <c r="M132" s="7"/>
      <c r="O132" s="7"/>
      <c r="Q132" s="7"/>
      <c r="R132" s="7"/>
      <c r="S132" s="7"/>
      <c r="T132" s="7"/>
      <c r="U132" s="7"/>
      <c r="V132" s="7"/>
      <c r="W132" s="7"/>
      <c r="X132" s="7"/>
      <c r="Y132" s="7"/>
      <c r="Z132" s="7"/>
      <c r="AB132" s="7"/>
      <c r="AC132" s="7"/>
      <c r="AD132" s="7"/>
      <c r="AE132" s="7"/>
      <c r="AF132" s="7"/>
      <c r="AG132" s="7"/>
      <c r="AH132" s="7"/>
      <c r="AI132" s="7"/>
      <c r="AK132" s="7"/>
      <c r="AL132" s="7"/>
      <c r="AM132" s="7"/>
      <c r="AN132" s="7"/>
      <c r="AO132" s="7"/>
      <c r="AP132" s="7"/>
      <c r="AQ132" s="7"/>
      <c r="AS132" s="7">
        <v>0</v>
      </c>
      <c r="AT132" s="7">
        <v>1</v>
      </c>
      <c r="AW132" s="7"/>
      <c r="AY132" s="7"/>
      <c r="AZ132" s="7"/>
      <c r="BA132" s="7"/>
      <c r="BB132" s="7"/>
      <c r="BC132" s="7"/>
      <c r="BD132" s="7"/>
      <c r="BE132" s="7"/>
      <c r="BF132" s="7"/>
      <c r="BG132" s="7"/>
      <c r="BH132" s="7"/>
      <c r="BI132" s="7"/>
      <c r="BJ132" s="7"/>
      <c r="BK132" s="7"/>
      <c r="BL132" s="7"/>
      <c r="BM132" s="7"/>
      <c r="BN132" s="7"/>
      <c r="BO132" s="6" t="s">
        <v>1417</v>
      </c>
      <c r="BP132" s="7">
        <v>1</v>
      </c>
      <c r="BQ132" s="7"/>
      <c r="BR132" s="7"/>
      <c r="BS132" s="7"/>
      <c r="BT132" s="7"/>
      <c r="BU132" s="7"/>
      <c r="BV132" s="7"/>
      <c r="BW132" s="7"/>
      <c r="BX132" s="7"/>
      <c r="BY132" s="7">
        <v>0</v>
      </c>
      <c r="BZ132" s="7">
        <v>1</v>
      </c>
      <c r="CA132" s="7"/>
      <c r="CB132" s="7"/>
      <c r="CC132" s="7"/>
      <c r="CD132" s="7"/>
      <c r="CE132" s="7"/>
      <c r="CF132" s="7"/>
      <c r="CG132" s="7"/>
      <c r="CH132" s="7"/>
      <c r="CI132" s="7"/>
      <c r="CJ132" s="7"/>
      <c r="CK132" s="7"/>
      <c r="CL132" s="7"/>
      <c r="CM132" s="7"/>
      <c r="CN132" s="7">
        <v>1</v>
      </c>
      <c r="CO132" s="7"/>
      <c r="CP132" s="7"/>
      <c r="CQ132" s="7"/>
      <c r="CR132" s="7"/>
      <c r="CS132" s="7"/>
      <c r="CT132" s="7"/>
      <c r="CU132" s="7"/>
      <c r="CV132" s="7"/>
      <c r="CW132" s="7"/>
      <c r="CX132" s="7"/>
      <c r="CY132" s="7"/>
      <c r="CZ132" s="7"/>
      <c r="DA132" s="7"/>
      <c r="DB132" s="7"/>
      <c r="DC132" s="7"/>
      <c r="DD132" s="7"/>
      <c r="DE132" s="7"/>
      <c r="DF132" s="7"/>
      <c r="DG132" s="7"/>
      <c r="DH132" s="7"/>
      <c r="DI132" s="7"/>
      <c r="DJ132" s="7"/>
      <c r="DK132" s="7"/>
      <c r="DL132" s="7"/>
      <c r="DM132" s="7"/>
      <c r="DN132" s="7"/>
      <c r="DO132" s="7"/>
      <c r="DP132" s="7"/>
      <c r="DQ132" s="7"/>
      <c r="DR132" s="7"/>
      <c r="DS132" s="7"/>
      <c r="DT132" s="7"/>
      <c r="DU132" s="7"/>
      <c r="DV132" s="7"/>
      <c r="DW132" s="7"/>
      <c r="DX132" s="7"/>
      <c r="DY132" s="7"/>
      <c r="DZ132" s="7"/>
      <c r="EA132" s="7"/>
      <c r="EB132" s="7">
        <v>1</v>
      </c>
      <c r="EC132" s="7"/>
      <c r="ED132" s="7"/>
      <c r="EE132" s="7"/>
      <c r="EF132" s="7"/>
      <c r="EG132" s="7"/>
      <c r="EH132" s="7"/>
      <c r="EI132" s="7"/>
      <c r="EJ132" s="7"/>
      <c r="EK132" s="7"/>
      <c r="EL132" s="7"/>
      <c r="EM132" s="7"/>
      <c r="EN132" s="7"/>
      <c r="EO132" s="7"/>
      <c r="EP132" s="7"/>
      <c r="EQ132" s="7"/>
      <c r="ER132" s="7"/>
      <c r="ES132" s="7">
        <v>1</v>
      </c>
      <c r="ET132" s="173">
        <v>1</v>
      </c>
      <c r="EU132" s="175">
        <v>1</v>
      </c>
      <c r="EV132" s="175">
        <v>1</v>
      </c>
      <c r="EW132" s="175">
        <v>1</v>
      </c>
      <c r="EX132" s="175">
        <v>1</v>
      </c>
      <c r="EY132" s="175">
        <v>1</v>
      </c>
      <c r="EZ132" s="175">
        <v>1</v>
      </c>
      <c r="FA132" s="175">
        <v>1</v>
      </c>
      <c r="FB132" s="175">
        <v>1</v>
      </c>
      <c r="FC132" s="175"/>
      <c r="FD132" s="175">
        <v>1</v>
      </c>
      <c r="FE132" s="175">
        <v>1</v>
      </c>
      <c r="FF132" s="175"/>
      <c r="FG132" s="175">
        <v>1</v>
      </c>
      <c r="FH132" s="175">
        <v>1</v>
      </c>
      <c r="FI132" s="175"/>
      <c r="FJ132" s="175"/>
      <c r="FK132" s="175"/>
      <c r="FL132" s="175"/>
      <c r="FM132" s="175"/>
      <c r="FN132" s="175"/>
      <c r="FO132" s="175">
        <v>1</v>
      </c>
      <c r="FP132" s="175"/>
      <c r="FQ132" s="7"/>
      <c r="FR132" s="7"/>
      <c r="FS132" s="7"/>
      <c r="FT132" s="7"/>
      <c r="FU132" s="7"/>
      <c r="FV132" s="174"/>
      <c r="FW132" s="7"/>
      <c r="FX132" s="7"/>
      <c r="FY132" s="7"/>
      <c r="FZ132" s="7"/>
      <c r="GA132" s="7"/>
      <c r="GB132" s="7"/>
      <c r="GC132" s="7"/>
      <c r="GD132" s="7"/>
      <c r="GE132" s="7"/>
      <c r="GF132" s="7"/>
      <c r="GG132" s="7"/>
      <c r="GH132" s="7"/>
      <c r="GI132" s="7"/>
      <c r="GJ132" s="7"/>
      <c r="GK132" s="7"/>
      <c r="GL132" s="7"/>
      <c r="GM132" s="7"/>
      <c r="GN132" s="7"/>
      <c r="GO132" s="7"/>
      <c r="GP132" s="7">
        <v>1</v>
      </c>
      <c r="GQ132" s="7"/>
      <c r="GR132" s="7"/>
      <c r="GS132" s="7"/>
      <c r="GT132" s="7"/>
      <c r="GU132" s="7"/>
      <c r="GV132" s="7"/>
      <c r="GW132" s="7"/>
      <c r="GX132" s="7"/>
      <c r="GY132" s="7"/>
      <c r="GZ132" s="7"/>
      <c r="HA132" s="7"/>
      <c r="HB132" s="7"/>
      <c r="HC132" s="7"/>
      <c r="HD132" s="7"/>
      <c r="HE132" s="7"/>
      <c r="HF132" s="7"/>
      <c r="HG132" s="7"/>
      <c r="HH132" s="7"/>
      <c r="HI132" s="7"/>
      <c r="HJ132" s="7"/>
      <c r="HK132" s="7"/>
      <c r="HL132" s="7"/>
      <c r="HM132" s="7"/>
      <c r="HN132" s="7"/>
      <c r="HO132" s="7"/>
      <c r="HP132" s="7"/>
      <c r="HQ132" s="7"/>
      <c r="HR132" s="7"/>
      <c r="HS132" s="7"/>
      <c r="HT132" s="7"/>
      <c r="HU132" s="7"/>
      <c r="HV132" s="7"/>
      <c r="HW132" s="7"/>
      <c r="HX132" s="7"/>
      <c r="HY132" s="7"/>
      <c r="HZ132" s="7"/>
      <c r="IA132" s="7"/>
      <c r="IB132" s="7"/>
      <c r="IC132" s="7"/>
      <c r="ID132" s="7"/>
      <c r="IE132" s="7"/>
      <c r="IF132" s="7"/>
      <c r="IG132" s="7"/>
      <c r="IH132" s="7"/>
      <c r="II132" s="34"/>
      <c r="IJ132" s="34"/>
      <c r="IK132" s="34"/>
      <c r="IL132" s="34"/>
      <c r="IM132" s="34"/>
      <c r="IN132" s="34"/>
      <c r="IO132" s="34"/>
      <c r="IP132" s="34"/>
      <c r="IQ132" s="34"/>
      <c r="IR132" s="34"/>
      <c r="IS132" s="34"/>
      <c r="IT132" s="34"/>
      <c r="IU132" s="34"/>
      <c r="IV132" s="34"/>
      <c r="IW132" s="34"/>
      <c r="IX132" s="34"/>
    </row>
    <row r="133" spans="1:258" ht="45" customHeight="1">
      <c r="A133" s="5">
        <f t="shared" ref="A133:A184" si="9">A132+1</f>
        <v>130</v>
      </c>
      <c r="B133" s="5"/>
      <c r="C133" s="24" t="s">
        <v>35</v>
      </c>
      <c r="D133" s="31">
        <f t="shared" si="8"/>
        <v>130</v>
      </c>
      <c r="E133" s="7" t="s">
        <v>92</v>
      </c>
      <c r="F133" s="7" t="s">
        <v>173</v>
      </c>
      <c r="G133" s="6">
        <v>2012</v>
      </c>
      <c r="H133" s="7" t="s">
        <v>738</v>
      </c>
      <c r="I133" s="7"/>
      <c r="J133" s="7" t="s">
        <v>397</v>
      </c>
      <c r="K133" s="7"/>
      <c r="L133" s="7">
        <v>1</v>
      </c>
      <c r="M133" s="7"/>
      <c r="O133" s="7"/>
      <c r="Q133" s="7"/>
      <c r="R133" s="7"/>
      <c r="S133" s="7"/>
      <c r="T133" s="7"/>
      <c r="U133" s="7"/>
      <c r="V133" s="7"/>
      <c r="W133" s="7"/>
      <c r="X133" s="7"/>
      <c r="Y133" s="7"/>
      <c r="Z133" s="7"/>
      <c r="AB133" s="7"/>
      <c r="AC133" s="7"/>
      <c r="AD133" s="7"/>
      <c r="AE133" s="7"/>
      <c r="AF133" s="7"/>
      <c r="AG133" s="7"/>
      <c r="AH133" s="7"/>
      <c r="AI133" s="7"/>
      <c r="AK133" s="7"/>
      <c r="AL133" s="7"/>
      <c r="AM133" s="7"/>
      <c r="AN133" s="7">
        <v>1</v>
      </c>
      <c r="AO133" s="7"/>
      <c r="AP133" s="7"/>
      <c r="AQ133" s="7"/>
      <c r="AS133" s="7"/>
      <c r="AT133" s="7"/>
      <c r="AW133" s="7"/>
      <c r="AY133" s="7"/>
      <c r="AZ133" s="7"/>
      <c r="BA133" s="7"/>
      <c r="BB133" s="7"/>
      <c r="BC133" s="7"/>
      <c r="BD133" s="7"/>
      <c r="BE133" s="7"/>
      <c r="BF133" s="7"/>
      <c r="BG133" s="7"/>
      <c r="BH133" s="7"/>
      <c r="BI133" s="7"/>
      <c r="BJ133" s="7"/>
      <c r="BK133" s="7"/>
      <c r="BL133" s="7"/>
      <c r="BM133" s="7"/>
      <c r="BN133" s="7"/>
      <c r="BO133" s="6" t="s">
        <v>1418</v>
      </c>
      <c r="BP133" s="7"/>
      <c r="BQ133" s="7"/>
      <c r="BR133" s="7">
        <v>1</v>
      </c>
      <c r="BS133" s="7"/>
      <c r="BT133" s="7"/>
      <c r="BU133" s="7"/>
      <c r="BV133" s="7"/>
      <c r="BW133" s="7"/>
      <c r="BX133" s="7"/>
      <c r="BY133" s="7">
        <v>0</v>
      </c>
      <c r="BZ133" s="7">
        <v>1</v>
      </c>
      <c r="CA133" s="7"/>
      <c r="CB133" s="7"/>
      <c r="CC133" s="7"/>
      <c r="CD133" s="7"/>
      <c r="CE133" s="7"/>
      <c r="CF133" s="7"/>
      <c r="CG133" s="7"/>
      <c r="CH133" s="7"/>
      <c r="CI133" s="7"/>
      <c r="CJ133" s="7"/>
      <c r="CK133" s="7"/>
      <c r="CL133" s="7"/>
      <c r="CM133" s="7"/>
      <c r="CN133" s="7"/>
      <c r="CO133" s="154">
        <v>0</v>
      </c>
      <c r="CP133" s="154"/>
      <c r="CQ133" s="154"/>
      <c r="CR133" s="7"/>
      <c r="CS133" s="7"/>
      <c r="CT133" s="7"/>
      <c r="CU133" s="7"/>
      <c r="CV133" s="7"/>
      <c r="CW133" s="7"/>
      <c r="CX133" s="7"/>
      <c r="CY133" s="7"/>
      <c r="CZ133" s="7"/>
      <c r="DA133" s="7"/>
      <c r="DB133" s="7"/>
      <c r="DC133" s="7"/>
      <c r="DD133" s="7"/>
      <c r="DE133" s="7"/>
      <c r="DF133" s="7"/>
      <c r="DG133" s="7">
        <v>1</v>
      </c>
      <c r="DH133" s="7"/>
      <c r="DI133" s="7"/>
      <c r="DJ133" s="7"/>
      <c r="DK133" s="7"/>
      <c r="DL133" s="7"/>
      <c r="DM133" s="7"/>
      <c r="DN133" s="7"/>
      <c r="DO133" s="7"/>
      <c r="DP133" s="7"/>
      <c r="DQ133" s="7">
        <v>1</v>
      </c>
      <c r="DR133" s="7"/>
      <c r="DS133" s="7"/>
      <c r="DT133" s="7"/>
      <c r="DU133" s="7"/>
      <c r="DV133" s="7"/>
      <c r="DW133" s="7"/>
      <c r="DX133" s="7"/>
      <c r="DY133" s="7"/>
      <c r="DZ133" s="7"/>
      <c r="EA133" s="7"/>
      <c r="EB133" s="7"/>
      <c r="EC133" s="7"/>
      <c r="ED133" s="7">
        <v>1</v>
      </c>
      <c r="EE133" s="7">
        <v>1</v>
      </c>
      <c r="EF133" s="7"/>
      <c r="EG133" s="7"/>
      <c r="EH133" s="7"/>
      <c r="EI133" s="7"/>
      <c r="EJ133" s="7"/>
      <c r="EK133" s="7"/>
      <c r="EL133" s="7"/>
      <c r="EM133" s="7"/>
      <c r="EN133" s="7"/>
      <c r="EO133" s="7"/>
      <c r="EP133" s="7"/>
      <c r="EQ133" s="7"/>
      <c r="ER133" s="7"/>
      <c r="ES133" s="7"/>
      <c r="ET133" s="7"/>
      <c r="EU133" s="49"/>
      <c r="EV133" s="49"/>
      <c r="EW133" s="49"/>
      <c r="EX133" s="49"/>
      <c r="EY133" s="49"/>
      <c r="EZ133" s="49"/>
      <c r="FA133" s="49"/>
      <c r="FB133" s="49"/>
      <c r="FC133" s="49"/>
      <c r="FD133" s="49"/>
      <c r="FE133" s="49"/>
      <c r="FF133" s="49"/>
      <c r="FG133" s="49"/>
      <c r="FH133" s="49"/>
      <c r="FI133" s="49"/>
      <c r="FJ133" s="49"/>
      <c r="FK133" s="49"/>
      <c r="FL133" s="49"/>
      <c r="FM133" s="49"/>
      <c r="FN133" s="49"/>
      <c r="FO133" s="49"/>
      <c r="FP133" s="49"/>
      <c r="FQ133" s="49"/>
      <c r="FR133" s="49"/>
      <c r="FS133" s="49"/>
      <c r="FT133" s="49"/>
      <c r="FU133" s="49"/>
      <c r="FV133" s="7"/>
      <c r="FW133" s="7"/>
      <c r="FX133" s="7"/>
      <c r="FY133" s="7"/>
      <c r="FZ133" s="7"/>
      <c r="GA133" s="7"/>
      <c r="GB133" s="7"/>
      <c r="GC133" s="7"/>
      <c r="GD133" s="7"/>
      <c r="GE133" s="7"/>
      <c r="GF133" s="7"/>
      <c r="GG133" s="7"/>
      <c r="GH133" s="7"/>
      <c r="GI133" s="7">
        <v>1</v>
      </c>
      <c r="GJ133" s="7"/>
      <c r="GK133" s="7"/>
      <c r="GL133" s="7"/>
      <c r="GM133" s="7"/>
      <c r="GN133" s="7"/>
      <c r="GO133" s="7"/>
      <c r="GP133" s="7"/>
      <c r="GQ133" s="7"/>
      <c r="GR133" s="7"/>
      <c r="GS133" s="7"/>
      <c r="GT133" s="7"/>
      <c r="GU133" s="7"/>
      <c r="GV133" s="7"/>
      <c r="GW133" s="7"/>
      <c r="GX133" s="7"/>
      <c r="GY133" s="7"/>
      <c r="GZ133" s="7"/>
      <c r="HA133" s="7"/>
      <c r="HB133" s="7"/>
      <c r="HC133" s="7"/>
      <c r="HD133" s="7"/>
      <c r="HE133" s="7"/>
      <c r="HF133" s="7"/>
      <c r="HG133" s="7"/>
      <c r="HH133" s="7"/>
      <c r="HI133" s="7"/>
      <c r="HJ133" s="7"/>
      <c r="HK133" s="7"/>
      <c r="HL133" s="7"/>
      <c r="HM133" s="7"/>
      <c r="HN133" s="7"/>
      <c r="HO133" s="7"/>
      <c r="HP133" s="7"/>
      <c r="HQ133" s="7"/>
      <c r="HR133" s="7"/>
      <c r="HS133" s="7"/>
      <c r="HT133" s="7"/>
      <c r="HU133" s="7"/>
      <c r="HV133" s="7"/>
      <c r="HW133" s="7"/>
      <c r="HX133" s="7"/>
      <c r="HY133" s="7"/>
      <c r="HZ133" s="7"/>
      <c r="IA133" s="7"/>
      <c r="IB133" s="7"/>
      <c r="IC133" s="7"/>
      <c r="ID133" s="7"/>
      <c r="IE133" s="7"/>
      <c r="IF133" s="7"/>
      <c r="IG133" s="7"/>
      <c r="IH133" s="7"/>
      <c r="II133" s="34"/>
      <c r="IJ133" s="34"/>
      <c r="IK133" s="34"/>
      <c r="IL133" s="34"/>
      <c r="IM133" s="34"/>
      <c r="IN133" s="34"/>
      <c r="IO133" s="34"/>
      <c r="IP133" s="34"/>
      <c r="IQ133" s="34"/>
      <c r="IR133" s="34"/>
      <c r="IS133" s="34"/>
      <c r="IT133" s="34"/>
      <c r="IU133" s="34"/>
      <c r="IV133" s="34"/>
      <c r="IW133" s="34"/>
      <c r="IX133" s="34"/>
    </row>
    <row r="134" spans="1:258" ht="45" customHeight="1">
      <c r="A134" s="5">
        <f t="shared" si="9"/>
        <v>131</v>
      </c>
      <c r="B134" s="5"/>
      <c r="C134" s="24" t="s">
        <v>35</v>
      </c>
      <c r="D134" s="31">
        <f t="shared" si="8"/>
        <v>131</v>
      </c>
      <c r="E134" s="7" t="s">
        <v>399</v>
      </c>
      <c r="F134" s="7" t="s">
        <v>337</v>
      </c>
      <c r="G134" s="6">
        <v>2010</v>
      </c>
      <c r="H134" s="7" t="s">
        <v>738</v>
      </c>
      <c r="I134" s="7"/>
      <c r="J134" s="19" t="s">
        <v>398</v>
      </c>
      <c r="K134" s="7">
        <v>1</v>
      </c>
      <c r="L134" s="7">
        <v>1</v>
      </c>
      <c r="M134" s="7">
        <v>1</v>
      </c>
      <c r="O134" s="7"/>
      <c r="Q134" s="7"/>
      <c r="R134" s="7">
        <v>1</v>
      </c>
      <c r="S134" s="7"/>
      <c r="T134" s="7"/>
      <c r="U134" s="7"/>
      <c r="V134" s="7"/>
      <c r="W134" s="7"/>
      <c r="X134" s="7"/>
      <c r="Y134" s="7"/>
      <c r="Z134" s="7"/>
      <c r="AB134" s="7"/>
      <c r="AC134" s="7"/>
      <c r="AD134" s="7"/>
      <c r="AE134" s="7"/>
      <c r="AF134" s="7"/>
      <c r="AG134" s="7"/>
      <c r="AH134" s="7"/>
      <c r="AI134" s="7"/>
      <c r="AK134" s="7"/>
      <c r="AL134" s="7"/>
      <c r="AM134" s="7"/>
      <c r="AN134" s="7">
        <v>1</v>
      </c>
      <c r="AO134" s="7"/>
      <c r="AP134" s="7"/>
      <c r="AQ134" s="7"/>
      <c r="AS134" s="7"/>
      <c r="AT134" s="7"/>
      <c r="AW134" s="7"/>
      <c r="AY134" s="7"/>
      <c r="AZ134" s="7"/>
      <c r="BA134" s="7"/>
      <c r="BB134" s="7"/>
      <c r="BC134" s="7"/>
      <c r="BD134" s="7"/>
      <c r="BE134" s="7"/>
      <c r="BF134" s="7"/>
      <c r="BG134" s="7"/>
      <c r="BH134" s="7"/>
      <c r="BI134" s="7"/>
      <c r="BJ134" s="7"/>
      <c r="BK134" s="7"/>
      <c r="BL134" s="7"/>
      <c r="BM134" s="7"/>
      <c r="BN134" s="7"/>
      <c r="BO134" s="6" t="s">
        <v>1419</v>
      </c>
      <c r="BP134" s="7"/>
      <c r="BQ134" s="7"/>
      <c r="BR134" s="7">
        <v>1</v>
      </c>
      <c r="BS134" s="7">
        <v>1</v>
      </c>
      <c r="BT134" s="7"/>
      <c r="BU134" s="7"/>
      <c r="BV134" s="7"/>
      <c r="BW134" s="7">
        <v>1</v>
      </c>
      <c r="BX134" s="7"/>
      <c r="BY134" s="7">
        <v>0</v>
      </c>
      <c r="BZ134" s="7">
        <v>1</v>
      </c>
      <c r="CA134" s="7"/>
      <c r="CB134" s="7"/>
      <c r="CC134" s="7">
        <v>1</v>
      </c>
      <c r="CD134" s="7"/>
      <c r="CE134" s="7"/>
      <c r="CF134" s="7"/>
      <c r="CG134" s="7"/>
      <c r="CH134" s="7"/>
      <c r="CI134" s="7"/>
      <c r="CJ134" s="7"/>
      <c r="CK134" s="7"/>
      <c r="CL134" s="7"/>
      <c r="CM134" s="7"/>
      <c r="CN134" s="7"/>
      <c r="CO134" s="154">
        <v>0</v>
      </c>
      <c r="CP134" s="154"/>
      <c r="CQ134" s="154"/>
      <c r="CR134" s="7"/>
      <c r="CS134" s="7"/>
      <c r="CT134" s="7"/>
      <c r="CU134" s="7"/>
      <c r="CV134" s="7"/>
      <c r="CW134" s="7"/>
      <c r="CX134" s="7"/>
      <c r="CY134" s="7"/>
      <c r="CZ134" s="7"/>
      <c r="DA134" s="7"/>
      <c r="DB134" s="7"/>
      <c r="DC134" s="7"/>
      <c r="DD134" s="7"/>
      <c r="DE134" s="7"/>
      <c r="DF134" s="7"/>
      <c r="DG134" s="7">
        <v>1</v>
      </c>
      <c r="DH134" s="7"/>
      <c r="DI134" s="7"/>
      <c r="DJ134" s="7"/>
      <c r="DK134" s="7"/>
      <c r="DL134" s="7"/>
      <c r="DM134" s="7"/>
      <c r="DN134" s="7"/>
      <c r="DO134" s="7"/>
      <c r="DP134" s="7">
        <v>1</v>
      </c>
      <c r="DQ134" s="7"/>
      <c r="DR134" s="7"/>
      <c r="DS134" s="7"/>
      <c r="DT134" s="7"/>
      <c r="DU134" s="7"/>
      <c r="DV134" s="7"/>
      <c r="DW134" s="7"/>
      <c r="DX134" s="7"/>
      <c r="DY134" s="7"/>
      <c r="DZ134" s="7"/>
      <c r="EA134" s="7"/>
      <c r="EB134" s="7"/>
      <c r="EC134" s="7"/>
      <c r="ED134" s="7">
        <v>1</v>
      </c>
      <c r="EE134" s="7">
        <v>1</v>
      </c>
      <c r="EF134" s="7"/>
      <c r="EG134" s="7"/>
      <c r="EH134" s="7"/>
      <c r="EI134" s="7"/>
      <c r="EJ134" s="7"/>
      <c r="EK134" s="7"/>
      <c r="EL134" s="7"/>
      <c r="EM134" s="7"/>
      <c r="EN134" s="7"/>
      <c r="EO134" s="7"/>
      <c r="EP134" s="7"/>
      <c r="EQ134" s="7"/>
      <c r="ER134" s="7"/>
      <c r="ES134" s="7"/>
      <c r="ET134" s="7"/>
      <c r="EU134" s="7"/>
      <c r="EV134" s="7"/>
      <c r="EW134" s="7"/>
      <c r="EX134" s="7"/>
      <c r="EY134" s="7"/>
      <c r="EZ134" s="7"/>
      <c r="FA134" s="7"/>
      <c r="FB134" s="7"/>
      <c r="FC134" s="7"/>
      <c r="FD134" s="7"/>
      <c r="FE134" s="7"/>
      <c r="FF134" s="7"/>
      <c r="FG134" s="7"/>
      <c r="FH134" s="7"/>
      <c r="FI134" s="7"/>
      <c r="FJ134" s="7"/>
      <c r="FK134" s="7"/>
      <c r="FL134" s="7"/>
      <c r="FM134" s="7"/>
      <c r="FN134" s="7"/>
      <c r="FO134" s="7"/>
      <c r="FP134" s="7"/>
      <c r="FQ134" s="7"/>
      <c r="FR134" s="7"/>
      <c r="FS134" s="7"/>
      <c r="FT134" s="7"/>
      <c r="FU134" s="7"/>
      <c r="FV134" s="7"/>
      <c r="FW134" s="7"/>
      <c r="FX134" s="7"/>
      <c r="FY134" s="7"/>
      <c r="FZ134" s="7"/>
      <c r="GA134" s="7"/>
      <c r="GB134" s="7">
        <v>1</v>
      </c>
      <c r="GC134" s="7"/>
      <c r="GD134" s="7"/>
      <c r="GE134" s="7"/>
      <c r="GF134" s="7"/>
      <c r="GG134" s="7"/>
      <c r="GH134" s="7"/>
      <c r="GI134" s="7"/>
      <c r="GJ134" s="7"/>
      <c r="GK134" s="7"/>
      <c r="GL134" s="7"/>
      <c r="GM134" s="7"/>
      <c r="GN134" s="7"/>
      <c r="GO134" s="7"/>
      <c r="GP134" s="7"/>
      <c r="GQ134" s="7"/>
      <c r="GR134" s="7"/>
      <c r="GS134" s="7"/>
      <c r="GT134" s="7"/>
      <c r="GU134" s="7"/>
      <c r="GV134" s="7"/>
      <c r="GW134" s="7"/>
      <c r="GX134" s="7"/>
      <c r="GY134" s="7"/>
      <c r="GZ134" s="7"/>
      <c r="HA134" s="7"/>
      <c r="HB134" s="7"/>
      <c r="HC134" s="7"/>
      <c r="HD134" s="7"/>
      <c r="HE134" s="7"/>
      <c r="HF134" s="7"/>
      <c r="HG134" s="7"/>
      <c r="HH134" s="7"/>
      <c r="HI134" s="7"/>
      <c r="HJ134" s="7"/>
      <c r="HK134" s="7"/>
      <c r="HL134" s="7"/>
      <c r="HM134" s="7"/>
      <c r="HN134" s="7"/>
      <c r="HO134" s="7"/>
      <c r="HP134" s="7"/>
      <c r="HQ134" s="7"/>
      <c r="HR134" s="7"/>
      <c r="HS134" s="7"/>
      <c r="HT134" s="7"/>
      <c r="HU134" s="7"/>
      <c r="HV134" s="7"/>
      <c r="HW134" s="7"/>
      <c r="HX134" s="7"/>
      <c r="HY134" s="7"/>
      <c r="HZ134" s="7"/>
      <c r="IA134" s="7"/>
      <c r="IB134" s="7"/>
      <c r="IC134" s="7"/>
      <c r="ID134" s="7"/>
      <c r="IE134" s="7"/>
      <c r="IF134" s="7"/>
      <c r="IG134" s="7"/>
      <c r="IH134" s="7"/>
      <c r="II134" s="34"/>
      <c r="IJ134" s="34"/>
      <c r="IK134" s="34"/>
      <c r="IL134" s="34"/>
      <c r="IM134" s="34"/>
      <c r="IN134" s="34"/>
      <c r="IO134" s="34"/>
      <c r="IP134" s="34"/>
      <c r="IQ134" s="34"/>
      <c r="IR134" s="34"/>
      <c r="IS134" s="34"/>
      <c r="IT134" s="34"/>
      <c r="IU134" s="34"/>
      <c r="IV134" s="34"/>
      <c r="IW134" s="34"/>
      <c r="IX134" s="34"/>
    </row>
    <row r="135" spans="1:258" ht="45" customHeight="1">
      <c r="A135" s="5">
        <f t="shared" si="9"/>
        <v>132</v>
      </c>
      <c r="B135" s="5"/>
      <c r="C135" s="24" t="s">
        <v>55</v>
      </c>
      <c r="D135" s="31">
        <f t="shared" si="8"/>
        <v>132</v>
      </c>
      <c r="E135" s="7" t="s">
        <v>402</v>
      </c>
      <c r="F135" s="7" t="s">
        <v>401</v>
      </c>
      <c r="G135" s="6">
        <v>2018</v>
      </c>
      <c r="H135" s="7" t="s">
        <v>738</v>
      </c>
      <c r="I135" s="7"/>
      <c r="J135" s="19" t="s">
        <v>400</v>
      </c>
      <c r="K135" s="7"/>
      <c r="L135" s="7"/>
      <c r="M135" s="7"/>
      <c r="O135" s="7"/>
      <c r="Q135" s="7"/>
      <c r="R135" s="7"/>
      <c r="S135" s="7"/>
      <c r="T135" s="7"/>
      <c r="U135" s="7"/>
      <c r="V135" s="7"/>
      <c r="W135" s="7"/>
      <c r="X135" s="7"/>
      <c r="Y135" s="7"/>
      <c r="Z135" s="7"/>
      <c r="AB135" s="7"/>
      <c r="AC135" s="7"/>
      <c r="AD135" s="7"/>
      <c r="AE135" s="7"/>
      <c r="AF135" s="7"/>
      <c r="AG135" s="7"/>
      <c r="AH135" s="7"/>
      <c r="AI135" s="7"/>
      <c r="AK135" s="7"/>
      <c r="AL135" s="7"/>
      <c r="AM135" s="7"/>
      <c r="AN135" s="7"/>
      <c r="AO135" s="7"/>
      <c r="AP135" s="7"/>
      <c r="AQ135" s="7"/>
      <c r="AS135" s="7"/>
      <c r="AT135" s="7"/>
      <c r="AW135" s="7"/>
      <c r="AY135" s="7"/>
      <c r="AZ135" s="7"/>
      <c r="BA135" s="7"/>
      <c r="BB135" s="7"/>
      <c r="BC135" s="7"/>
      <c r="BD135" s="7"/>
      <c r="BE135" s="7"/>
      <c r="BF135" s="7"/>
      <c r="BG135" s="7"/>
      <c r="BH135" s="7"/>
      <c r="BI135" s="7"/>
      <c r="BJ135" s="7"/>
      <c r="BK135" s="7"/>
      <c r="BL135" s="7">
        <v>1</v>
      </c>
      <c r="BM135" s="7"/>
      <c r="BN135" s="7">
        <v>1</v>
      </c>
      <c r="BO135" s="6" t="s">
        <v>1420</v>
      </c>
      <c r="BP135" s="7"/>
      <c r="BQ135" s="7"/>
      <c r="BR135" s="7">
        <v>1</v>
      </c>
      <c r="BS135" s="7"/>
      <c r="BT135" s="7"/>
      <c r="BU135" s="7"/>
      <c r="BV135" s="7"/>
      <c r="BW135" s="7"/>
      <c r="BX135" s="7"/>
      <c r="BY135" s="7">
        <v>0</v>
      </c>
      <c r="BZ135" s="7">
        <v>1</v>
      </c>
      <c r="CA135" s="7"/>
      <c r="CB135" s="7"/>
      <c r="CC135" s="7"/>
      <c r="CD135" s="7"/>
      <c r="CE135" s="7"/>
      <c r="CF135" s="7"/>
      <c r="CG135" s="7"/>
      <c r="CH135" s="7"/>
      <c r="CI135" s="7"/>
      <c r="CJ135" s="7"/>
      <c r="CK135" s="7"/>
      <c r="CL135" s="7"/>
      <c r="CM135" s="7"/>
      <c r="CN135" s="7"/>
      <c r="CO135" s="7"/>
      <c r="CP135" s="7"/>
      <c r="CQ135" s="7"/>
      <c r="CR135" s="7"/>
      <c r="CS135" s="7"/>
      <c r="CT135" s="7"/>
      <c r="CU135" s="7"/>
      <c r="CV135" s="7"/>
      <c r="CW135" s="7"/>
      <c r="CX135" s="7"/>
      <c r="CY135" s="7"/>
      <c r="CZ135" s="7"/>
      <c r="DA135" s="7"/>
      <c r="DB135" s="7"/>
      <c r="DC135" s="7"/>
      <c r="DD135" s="7"/>
      <c r="DE135" s="154">
        <v>0</v>
      </c>
      <c r="DF135" s="7"/>
      <c r="DG135" s="7">
        <v>1</v>
      </c>
      <c r="DH135" s="7"/>
      <c r="DI135" s="7"/>
      <c r="DJ135" s="7"/>
      <c r="DK135" s="7"/>
      <c r="DL135" s="7"/>
      <c r="DM135" s="7"/>
      <c r="DN135" s="7"/>
      <c r="DO135" s="7">
        <v>1</v>
      </c>
      <c r="DP135" s="7"/>
      <c r="DQ135" s="7"/>
      <c r="DR135" s="7"/>
      <c r="DS135" s="7"/>
      <c r="DT135" s="7"/>
      <c r="DU135" s="7"/>
      <c r="DV135" s="7"/>
      <c r="DW135" s="7"/>
      <c r="DX135" s="7"/>
      <c r="DY135" s="7"/>
      <c r="DZ135" s="7"/>
      <c r="EA135" s="7"/>
      <c r="EB135" s="7"/>
      <c r="EC135" s="7"/>
      <c r="ED135" s="7">
        <v>1</v>
      </c>
      <c r="EE135" s="7">
        <v>1</v>
      </c>
      <c r="EF135" s="7"/>
      <c r="EG135" s="7"/>
      <c r="EH135" s="7"/>
      <c r="EI135" s="7"/>
      <c r="EJ135" s="7"/>
      <c r="EK135" s="7"/>
      <c r="EL135" s="7"/>
      <c r="EM135" s="7"/>
      <c r="EN135" s="7"/>
      <c r="EO135" s="7"/>
      <c r="EP135" s="7"/>
      <c r="EQ135" s="7"/>
      <c r="ER135" s="7"/>
      <c r="ES135" s="7"/>
      <c r="ET135" s="7"/>
      <c r="EU135" s="7"/>
      <c r="EV135" s="7"/>
      <c r="EW135" s="7"/>
      <c r="EX135" s="7"/>
      <c r="EY135" s="7"/>
      <c r="EZ135" s="7"/>
      <c r="FA135" s="7"/>
      <c r="FB135" s="7"/>
      <c r="FC135" s="7"/>
      <c r="FD135" s="7"/>
      <c r="FE135" s="7"/>
      <c r="FF135" s="7"/>
      <c r="FG135" s="7"/>
      <c r="FH135" s="7"/>
      <c r="FI135" s="7"/>
      <c r="FJ135" s="7"/>
      <c r="FK135" s="7"/>
      <c r="FL135" s="7"/>
      <c r="FM135" s="7"/>
      <c r="FN135" s="7"/>
      <c r="FO135" s="7"/>
      <c r="FP135" s="7"/>
      <c r="FQ135" s="7"/>
      <c r="FR135" s="7"/>
      <c r="FS135" s="7"/>
      <c r="FT135" s="7"/>
      <c r="FU135" s="7"/>
      <c r="FV135" s="7"/>
      <c r="FW135" s="7"/>
      <c r="FX135" s="7"/>
      <c r="FY135" s="7"/>
      <c r="FZ135" s="7"/>
      <c r="GA135" s="7"/>
      <c r="GB135" s="7"/>
      <c r="GC135" s="7"/>
      <c r="GD135" s="7"/>
      <c r="GE135" s="7"/>
      <c r="GF135" s="7">
        <v>1</v>
      </c>
      <c r="GG135" s="7"/>
      <c r="GH135" s="7"/>
      <c r="GI135" s="7"/>
      <c r="GJ135" s="7"/>
      <c r="GK135" s="7"/>
      <c r="GL135" s="7"/>
      <c r="GM135" s="7"/>
      <c r="GN135" s="7"/>
      <c r="GO135" s="7"/>
      <c r="GP135" s="7"/>
      <c r="GQ135" s="7"/>
      <c r="GR135" s="7"/>
      <c r="GS135" s="7"/>
      <c r="GT135" s="7"/>
      <c r="GU135" s="7"/>
      <c r="GV135" s="7"/>
      <c r="GW135" s="7"/>
      <c r="GX135" s="7"/>
      <c r="GY135" s="7"/>
      <c r="GZ135" s="7"/>
      <c r="HA135" s="7"/>
      <c r="HB135" s="7"/>
      <c r="HC135" s="7"/>
      <c r="HD135" s="7"/>
      <c r="HE135" s="7"/>
      <c r="HF135" s="7"/>
      <c r="HG135" s="7"/>
      <c r="HH135" s="7"/>
      <c r="HI135" s="7"/>
      <c r="HJ135" s="7"/>
      <c r="HK135" s="7"/>
      <c r="HL135" s="7"/>
      <c r="HM135" s="7"/>
      <c r="HN135" s="7"/>
      <c r="HO135" s="7"/>
      <c r="HP135" s="7"/>
      <c r="HQ135" s="7"/>
      <c r="HR135" s="7"/>
      <c r="HS135" s="7"/>
      <c r="HT135" s="7"/>
      <c r="HU135" s="7"/>
      <c r="HV135" s="7"/>
      <c r="HW135" s="7"/>
      <c r="HX135" s="7"/>
      <c r="HY135" s="7"/>
      <c r="HZ135" s="7"/>
      <c r="IA135" s="7"/>
      <c r="IB135" s="7"/>
      <c r="IC135" s="7"/>
      <c r="ID135" s="7"/>
      <c r="IE135" s="7"/>
      <c r="IF135" s="7"/>
      <c r="IG135" s="7"/>
      <c r="IH135" s="7"/>
      <c r="II135" s="34"/>
      <c r="IJ135" s="34"/>
      <c r="IK135" s="34"/>
      <c r="IL135" s="34"/>
      <c r="IM135" s="34"/>
      <c r="IN135" s="34"/>
      <c r="IO135" s="34"/>
      <c r="IP135" s="34"/>
      <c r="IQ135" s="34"/>
      <c r="IR135" s="34"/>
      <c r="IS135" s="34"/>
      <c r="IT135" s="34"/>
      <c r="IU135" s="34"/>
      <c r="IV135" s="34"/>
      <c r="IW135" s="34"/>
      <c r="IX135" s="34"/>
    </row>
    <row r="136" spans="1:258" ht="45" customHeight="1">
      <c r="A136" s="24">
        <f t="shared" si="9"/>
        <v>133</v>
      </c>
      <c r="B136" s="391"/>
      <c r="C136" s="24" t="s">
        <v>35</v>
      </c>
      <c r="D136" s="31">
        <f t="shared" si="8"/>
        <v>133</v>
      </c>
      <c r="E136" s="6" t="s">
        <v>405</v>
      </c>
      <c r="F136" s="39" t="s">
        <v>404</v>
      </c>
      <c r="G136" s="6">
        <v>2010</v>
      </c>
      <c r="H136" s="7" t="s">
        <v>1421</v>
      </c>
      <c r="I136" s="7">
        <v>1</v>
      </c>
      <c r="J136" s="19" t="s">
        <v>403</v>
      </c>
      <c r="K136" s="7">
        <v>1</v>
      </c>
      <c r="L136" s="7">
        <v>1</v>
      </c>
      <c r="M136" s="7">
        <v>1</v>
      </c>
      <c r="O136" s="7">
        <v>1</v>
      </c>
      <c r="Q136" s="7"/>
      <c r="R136" s="7">
        <v>1</v>
      </c>
      <c r="S136" s="7"/>
      <c r="T136" s="7"/>
      <c r="U136" s="7"/>
      <c r="V136" s="7"/>
      <c r="W136" s="7"/>
      <c r="X136" s="7"/>
      <c r="Y136" s="7"/>
      <c r="Z136" s="7"/>
      <c r="AB136" s="7"/>
      <c r="AC136" s="7"/>
      <c r="AD136" s="7"/>
      <c r="AE136" s="7"/>
      <c r="AF136" s="7"/>
      <c r="AG136" s="7"/>
      <c r="AH136" s="7"/>
      <c r="AI136" s="7"/>
      <c r="AK136" s="7"/>
      <c r="AL136" s="7">
        <v>1</v>
      </c>
      <c r="AM136" s="7">
        <v>0</v>
      </c>
      <c r="AN136" s="7">
        <v>1</v>
      </c>
      <c r="AO136" s="7">
        <v>1</v>
      </c>
      <c r="AP136" s="7"/>
      <c r="AQ136" s="7"/>
      <c r="AS136" s="7"/>
      <c r="AT136" s="7"/>
      <c r="AW136" s="7"/>
      <c r="AY136" s="7"/>
      <c r="AZ136" s="7"/>
      <c r="BA136" s="7"/>
      <c r="BB136" s="7"/>
      <c r="BC136" s="7"/>
      <c r="BD136" s="7"/>
      <c r="BE136" s="7"/>
      <c r="BF136" s="7"/>
      <c r="BG136" s="7"/>
      <c r="BH136" s="7"/>
      <c r="BI136" s="7"/>
      <c r="BJ136" s="7"/>
      <c r="BK136" s="7"/>
      <c r="BL136" s="7"/>
      <c r="BM136" s="7"/>
      <c r="BN136" s="7"/>
      <c r="BO136" s="6" t="s">
        <v>1422</v>
      </c>
      <c r="BP136" s="7"/>
      <c r="BQ136" s="7"/>
      <c r="BR136" s="7">
        <v>1</v>
      </c>
      <c r="BS136" s="7">
        <v>1</v>
      </c>
      <c r="BT136" s="7"/>
      <c r="BU136" s="7"/>
      <c r="BV136" s="7"/>
      <c r="BW136" s="7">
        <v>1</v>
      </c>
      <c r="BX136" s="7"/>
      <c r="BY136" s="7">
        <v>0</v>
      </c>
      <c r="BZ136" s="7">
        <v>1</v>
      </c>
      <c r="CA136" s="7"/>
      <c r="CB136" s="7"/>
      <c r="CC136" s="7">
        <v>1</v>
      </c>
      <c r="CD136" s="7"/>
      <c r="CE136" s="154">
        <v>1</v>
      </c>
      <c r="CF136" s="154"/>
      <c r="CG136" s="154"/>
      <c r="CH136" s="7"/>
      <c r="CI136" s="7"/>
      <c r="CJ136" s="154">
        <v>0</v>
      </c>
      <c r="CK136" s="154">
        <v>0</v>
      </c>
      <c r="CL136" s="7"/>
      <c r="CM136" s="7"/>
      <c r="CN136" s="7"/>
      <c r="CO136" s="7">
        <v>1</v>
      </c>
      <c r="CP136" s="7"/>
      <c r="CQ136" s="7"/>
      <c r="CR136" s="7"/>
      <c r="CS136" s="7"/>
      <c r="CT136" s="7"/>
      <c r="CU136" s="7"/>
      <c r="CV136" s="7"/>
      <c r="CW136" s="7">
        <v>1</v>
      </c>
      <c r="CX136" s="7"/>
      <c r="CY136" s="7"/>
      <c r="CZ136" s="7"/>
      <c r="DA136" s="7"/>
      <c r="DB136" s="7"/>
      <c r="DC136" s="7"/>
      <c r="DD136" s="7"/>
      <c r="DE136" s="7"/>
      <c r="DF136" s="7"/>
      <c r="DG136" s="7"/>
      <c r="DH136" s="7"/>
      <c r="DI136" s="7"/>
      <c r="DJ136" s="7"/>
      <c r="DK136" s="7"/>
      <c r="DL136" s="7"/>
      <c r="DM136" s="7"/>
      <c r="DN136" s="7"/>
      <c r="DO136" s="7"/>
      <c r="DP136" s="7"/>
      <c r="DQ136" s="7"/>
      <c r="DR136" s="7"/>
      <c r="DS136" s="7"/>
      <c r="DT136" s="7"/>
      <c r="DU136" s="7"/>
      <c r="DV136" s="7"/>
      <c r="DW136" s="7"/>
      <c r="DX136" s="7"/>
      <c r="DY136" s="7"/>
      <c r="DZ136" s="7"/>
      <c r="EA136" s="7"/>
      <c r="EB136" s="7">
        <v>1</v>
      </c>
      <c r="EC136" s="7"/>
      <c r="ED136" s="7"/>
      <c r="EE136" s="7">
        <v>1</v>
      </c>
      <c r="EF136" s="7"/>
      <c r="EG136" s="7"/>
      <c r="EH136" s="7"/>
      <c r="EI136" s="7"/>
      <c r="EJ136" s="7"/>
      <c r="EK136" s="7"/>
      <c r="EL136" s="7"/>
      <c r="EM136" s="7"/>
      <c r="EN136" s="7"/>
      <c r="EO136" s="7"/>
      <c r="EP136" s="7"/>
      <c r="EQ136" s="7"/>
      <c r="ER136" s="7"/>
      <c r="ES136" s="7"/>
      <c r="ET136" s="7"/>
      <c r="EU136" s="7"/>
      <c r="EV136" s="7"/>
      <c r="EW136" s="7"/>
      <c r="EX136" s="7"/>
      <c r="EY136" s="7"/>
      <c r="EZ136" s="7"/>
      <c r="FA136" s="7"/>
      <c r="FB136" s="7"/>
      <c r="FC136" s="7"/>
      <c r="FD136" s="7"/>
      <c r="FE136" s="7"/>
      <c r="FF136" s="7"/>
      <c r="FG136" s="7"/>
      <c r="FH136" s="7"/>
      <c r="FI136" s="7"/>
      <c r="FJ136" s="7"/>
      <c r="FK136" s="7"/>
      <c r="FL136" s="7"/>
      <c r="FM136" s="7"/>
      <c r="FN136" s="7"/>
      <c r="FO136" s="7"/>
      <c r="FP136" s="7"/>
      <c r="FQ136" s="7"/>
      <c r="FR136" s="7"/>
      <c r="FS136" s="7"/>
      <c r="FT136" s="7"/>
      <c r="FU136" s="7"/>
      <c r="FV136" s="7"/>
      <c r="FW136" s="7"/>
      <c r="FX136" s="7"/>
      <c r="FY136" s="7"/>
      <c r="FZ136" s="7"/>
      <c r="GA136" s="7"/>
      <c r="GB136" s="7"/>
      <c r="GC136" s="7"/>
      <c r="GD136" s="7">
        <v>1</v>
      </c>
      <c r="GE136" s="7"/>
      <c r="GF136" s="7"/>
      <c r="GG136" s="7"/>
      <c r="GH136" s="7"/>
      <c r="GI136" s="7"/>
      <c r="GJ136" s="7"/>
      <c r="GK136" s="7"/>
      <c r="GL136" s="7"/>
      <c r="GM136" s="7"/>
      <c r="GN136" s="7"/>
      <c r="GO136" s="7"/>
      <c r="GP136" s="7"/>
      <c r="GQ136" s="7"/>
      <c r="GR136" s="7"/>
      <c r="GS136" s="7"/>
      <c r="GT136" s="7"/>
      <c r="GU136" s="7"/>
      <c r="GV136" s="7"/>
      <c r="GW136" s="7"/>
      <c r="GX136" s="7"/>
      <c r="GY136" s="7"/>
      <c r="GZ136" s="7"/>
      <c r="HA136" s="7"/>
      <c r="HB136" s="7"/>
      <c r="HC136" s="7"/>
      <c r="HD136" s="7"/>
      <c r="HE136" s="7"/>
      <c r="HF136" s="7"/>
      <c r="HG136" s="7"/>
      <c r="HH136" s="7"/>
      <c r="HI136" s="7"/>
      <c r="HJ136" s="7"/>
      <c r="HK136" s="7"/>
      <c r="HL136" s="7"/>
      <c r="HM136" s="7"/>
      <c r="HN136" s="7"/>
      <c r="HO136" s="7"/>
      <c r="HP136" s="7"/>
      <c r="HQ136" s="7"/>
      <c r="HR136" s="7"/>
      <c r="HS136" s="7"/>
      <c r="HT136" s="7"/>
      <c r="HU136" s="7"/>
      <c r="HV136" s="7"/>
      <c r="HW136" s="7"/>
      <c r="HX136" s="7"/>
      <c r="HY136" s="7"/>
      <c r="HZ136" s="7"/>
      <c r="IA136" s="7"/>
      <c r="IB136" s="7"/>
      <c r="IC136" s="7"/>
      <c r="ID136" s="7"/>
      <c r="IE136" s="7"/>
      <c r="IF136" s="7"/>
      <c r="IG136" s="7"/>
      <c r="IH136" s="7"/>
      <c r="II136" s="34"/>
      <c r="IJ136" s="34"/>
      <c r="IK136" s="34"/>
      <c r="IL136" s="34"/>
      <c r="IM136" s="34"/>
      <c r="IN136" s="34"/>
      <c r="IO136" s="34"/>
      <c r="IP136" s="34"/>
      <c r="IQ136" s="34"/>
      <c r="IR136" s="34"/>
      <c r="IS136" s="34"/>
      <c r="IT136" s="34"/>
      <c r="IU136" s="34"/>
      <c r="IV136" s="34"/>
      <c r="IW136" s="34"/>
      <c r="IX136" s="34"/>
    </row>
    <row r="137" spans="1:258" ht="45" customHeight="1">
      <c r="A137" s="5">
        <f t="shared" si="9"/>
        <v>134</v>
      </c>
      <c r="B137" s="5"/>
      <c r="C137" s="24" t="s">
        <v>35</v>
      </c>
      <c r="D137" s="31">
        <f t="shared" si="8"/>
        <v>134</v>
      </c>
      <c r="E137" s="21" t="s">
        <v>287</v>
      </c>
      <c r="F137" s="7" t="s">
        <v>407</v>
      </c>
      <c r="G137" s="6">
        <v>2015</v>
      </c>
      <c r="H137" s="7" t="s">
        <v>738</v>
      </c>
      <c r="I137" s="7"/>
      <c r="J137" s="7" t="s">
        <v>406</v>
      </c>
      <c r="K137" s="7"/>
      <c r="L137" s="7"/>
      <c r="M137" s="7"/>
      <c r="O137" s="7"/>
      <c r="Q137" s="7"/>
      <c r="R137" s="7"/>
      <c r="S137" s="7"/>
      <c r="T137" s="7"/>
      <c r="U137" s="7"/>
      <c r="V137" s="7"/>
      <c r="W137" s="7"/>
      <c r="X137" s="7"/>
      <c r="Y137" s="7"/>
      <c r="Z137" s="7"/>
      <c r="AB137" s="7"/>
      <c r="AC137" s="7"/>
      <c r="AD137" s="7"/>
      <c r="AE137" s="7"/>
      <c r="AF137" s="7"/>
      <c r="AG137" s="7"/>
      <c r="AH137" s="7"/>
      <c r="AI137" s="7"/>
      <c r="AK137" s="7"/>
      <c r="AL137" s="7"/>
      <c r="AM137" s="7"/>
      <c r="AN137" s="7"/>
      <c r="AO137" s="7"/>
      <c r="AP137" s="7"/>
      <c r="AQ137" s="7"/>
      <c r="AS137" s="7"/>
      <c r="AT137" s="7"/>
      <c r="AW137" s="7"/>
      <c r="AY137" s="7"/>
      <c r="AZ137" s="7"/>
      <c r="BA137" s="7"/>
      <c r="BB137" s="7"/>
      <c r="BC137" s="7"/>
      <c r="BD137" s="7"/>
      <c r="BE137" s="7"/>
      <c r="BF137" s="7"/>
      <c r="BG137" s="7"/>
      <c r="BH137" s="7"/>
      <c r="BI137" s="7"/>
      <c r="BJ137" s="7"/>
      <c r="BK137" s="7"/>
      <c r="BL137" s="7">
        <v>1</v>
      </c>
      <c r="BM137" s="7"/>
      <c r="BN137" s="7">
        <v>1</v>
      </c>
      <c r="BO137" s="6" t="s">
        <v>1423</v>
      </c>
      <c r="BP137" s="7"/>
      <c r="BQ137" s="7"/>
      <c r="BR137" s="7">
        <v>1</v>
      </c>
      <c r="BS137" s="7"/>
      <c r="BT137" s="7"/>
      <c r="BU137" s="7"/>
      <c r="BV137" s="7"/>
      <c r="BW137" s="7"/>
      <c r="BX137" s="7"/>
      <c r="BY137" s="7">
        <v>0</v>
      </c>
      <c r="BZ137" s="7">
        <v>1</v>
      </c>
      <c r="CA137" s="7"/>
      <c r="CB137" s="7"/>
      <c r="CC137" s="7"/>
      <c r="CD137" s="7"/>
      <c r="CE137" s="7"/>
      <c r="CF137" s="7"/>
      <c r="CG137" s="7"/>
      <c r="CH137" s="7"/>
      <c r="CI137" s="7"/>
      <c r="CJ137" s="7"/>
      <c r="CK137" s="7"/>
      <c r="CL137" s="7"/>
      <c r="CM137" s="7"/>
      <c r="CN137" s="7"/>
      <c r="CO137" s="7"/>
      <c r="CP137" s="7"/>
      <c r="CQ137" s="7"/>
      <c r="CR137" s="7"/>
      <c r="CS137" s="7"/>
      <c r="CT137" s="7"/>
      <c r="CU137" s="7"/>
      <c r="CV137" s="7"/>
      <c r="CW137" s="7"/>
      <c r="CX137" s="7"/>
      <c r="CY137" s="7"/>
      <c r="CZ137" s="7"/>
      <c r="DA137" s="7"/>
      <c r="DB137" s="7"/>
      <c r="DC137" s="7"/>
      <c r="DD137" s="7"/>
      <c r="DE137" s="7"/>
      <c r="DF137" s="154">
        <v>0</v>
      </c>
      <c r="DG137" s="7">
        <v>1</v>
      </c>
      <c r="DH137" s="7"/>
      <c r="DI137" s="7"/>
      <c r="DJ137" s="7"/>
      <c r="DK137" s="7"/>
      <c r="DL137" s="7"/>
      <c r="DM137" s="7"/>
      <c r="DN137" s="7"/>
      <c r="DO137" s="7"/>
      <c r="DP137" s="7"/>
      <c r="DQ137" s="7"/>
      <c r="DR137" s="7"/>
      <c r="DS137" s="7"/>
      <c r="DT137" s="7"/>
      <c r="DU137" s="7"/>
      <c r="DV137" s="7"/>
      <c r="DW137" s="7"/>
      <c r="DX137" s="7"/>
      <c r="DY137" s="7">
        <v>1</v>
      </c>
      <c r="DZ137" s="7"/>
      <c r="EA137" s="7"/>
      <c r="EB137" s="7"/>
      <c r="EC137" s="7"/>
      <c r="ED137" s="7">
        <v>1</v>
      </c>
      <c r="EE137" s="7">
        <v>1</v>
      </c>
      <c r="EF137" s="7"/>
      <c r="EG137" s="7"/>
      <c r="EH137" s="7"/>
      <c r="EI137" s="7"/>
      <c r="EJ137" s="7"/>
      <c r="EK137" s="7"/>
      <c r="EL137" s="7"/>
      <c r="EM137" s="7"/>
      <c r="EN137" s="7"/>
      <c r="EO137" s="7"/>
      <c r="EP137" s="7"/>
      <c r="EQ137" s="7"/>
      <c r="ER137" s="7"/>
      <c r="ES137" s="7"/>
      <c r="ET137" s="7"/>
      <c r="EU137" s="7"/>
      <c r="EV137" s="7"/>
      <c r="EW137" s="7"/>
      <c r="EX137" s="7"/>
      <c r="EY137" s="7"/>
      <c r="EZ137" s="7"/>
      <c r="FA137" s="7"/>
      <c r="FB137" s="7"/>
      <c r="FC137" s="7"/>
      <c r="FD137" s="7"/>
      <c r="FE137" s="7"/>
      <c r="FF137" s="7"/>
      <c r="FG137" s="7"/>
      <c r="FH137" s="7"/>
      <c r="FI137" s="7"/>
      <c r="FJ137" s="7"/>
      <c r="FK137" s="7"/>
      <c r="FL137" s="7"/>
      <c r="FM137" s="7"/>
      <c r="FN137" s="7"/>
      <c r="FO137" s="7"/>
      <c r="FP137" s="7"/>
      <c r="FQ137" s="7"/>
      <c r="FR137" s="7"/>
      <c r="FS137" s="7"/>
      <c r="FT137" s="7"/>
      <c r="FU137" s="7"/>
      <c r="FV137" s="7"/>
      <c r="FW137" s="7">
        <v>1</v>
      </c>
      <c r="FX137" s="7"/>
      <c r="FY137" s="7"/>
      <c r="FZ137" s="7"/>
      <c r="GA137" s="7"/>
      <c r="GB137" s="7"/>
      <c r="GC137" s="7"/>
      <c r="GD137" s="7"/>
      <c r="GE137" s="7"/>
      <c r="GF137" s="7"/>
      <c r="GG137" s="7"/>
      <c r="GH137" s="7"/>
      <c r="GI137" s="7"/>
      <c r="GJ137" s="7"/>
      <c r="GK137" s="7">
        <v>1</v>
      </c>
      <c r="GL137" s="7"/>
      <c r="GM137" s="7"/>
      <c r="GN137" s="7"/>
      <c r="GO137" s="7"/>
      <c r="GP137" s="7"/>
      <c r="GQ137" s="7"/>
      <c r="GR137" s="7"/>
      <c r="GS137" s="7"/>
      <c r="GT137" s="7"/>
      <c r="GU137" s="7"/>
      <c r="GV137" s="7"/>
      <c r="GW137" s="7"/>
      <c r="GX137" s="7"/>
      <c r="GY137" s="7"/>
      <c r="GZ137" s="7"/>
      <c r="HA137" s="7"/>
      <c r="HB137" s="7"/>
      <c r="HC137" s="7"/>
      <c r="HD137" s="7"/>
      <c r="HE137" s="7"/>
      <c r="HF137" s="7"/>
      <c r="HG137" s="7"/>
      <c r="HH137" s="7"/>
      <c r="HI137" s="7"/>
      <c r="HJ137" s="7"/>
      <c r="HK137" s="7"/>
      <c r="HL137" s="7"/>
      <c r="HM137" s="7"/>
      <c r="HN137" s="7"/>
      <c r="HO137" s="7"/>
      <c r="HP137" s="7"/>
      <c r="HQ137" s="7"/>
      <c r="HR137" s="7"/>
      <c r="HS137" s="7"/>
      <c r="HT137" s="7"/>
      <c r="HU137" s="7"/>
      <c r="HV137" s="7"/>
      <c r="HW137" s="7"/>
      <c r="HX137" s="7"/>
      <c r="HY137" s="7"/>
      <c r="HZ137" s="7"/>
      <c r="IA137" s="7"/>
      <c r="IB137" s="7"/>
      <c r="IC137" s="7"/>
      <c r="ID137" s="7"/>
      <c r="IE137" s="7"/>
      <c r="IF137" s="7"/>
      <c r="IG137" s="7"/>
      <c r="IH137" s="7"/>
      <c r="II137" s="34"/>
      <c r="IJ137" s="34"/>
      <c r="IK137" s="34"/>
      <c r="IL137" s="34"/>
      <c r="IM137" s="34"/>
      <c r="IN137" s="34"/>
      <c r="IO137" s="34"/>
      <c r="IP137" s="34"/>
      <c r="IQ137" s="34"/>
      <c r="IR137" s="34"/>
      <c r="IS137" s="34"/>
      <c r="IT137" s="34"/>
      <c r="IU137" s="34"/>
      <c r="IV137" s="34"/>
      <c r="IW137" s="34"/>
      <c r="IX137" s="34"/>
    </row>
    <row r="138" spans="1:258" ht="45" customHeight="1">
      <c r="A138" s="25">
        <f t="shared" si="9"/>
        <v>135</v>
      </c>
      <c r="B138" s="394"/>
      <c r="C138" s="25" t="s">
        <v>35</v>
      </c>
      <c r="D138" s="31">
        <f t="shared" si="8"/>
        <v>135</v>
      </c>
      <c r="E138" s="7" t="s">
        <v>70</v>
      </c>
      <c r="F138" s="7" t="s">
        <v>409</v>
      </c>
      <c r="G138" s="40">
        <v>2020</v>
      </c>
      <c r="H138" s="7" t="s">
        <v>738</v>
      </c>
      <c r="I138" s="17"/>
      <c r="J138" s="17" t="s">
        <v>408</v>
      </c>
      <c r="K138" s="154">
        <v>1</v>
      </c>
      <c r="L138" s="154">
        <v>0</v>
      </c>
      <c r="M138" s="17"/>
      <c r="O138" s="17"/>
      <c r="Q138" s="17"/>
      <c r="R138" s="17"/>
      <c r="S138" s="154">
        <v>1</v>
      </c>
      <c r="T138" s="17"/>
      <c r="U138" s="17"/>
      <c r="V138" s="7"/>
      <c r="W138" s="17"/>
      <c r="X138" s="17"/>
      <c r="Y138" s="17"/>
      <c r="Z138" s="17"/>
      <c r="AB138" s="17"/>
      <c r="AC138" s="17"/>
      <c r="AD138" s="17"/>
      <c r="AE138" s="17"/>
      <c r="AF138" s="17"/>
      <c r="AG138" s="17"/>
      <c r="AH138" s="17"/>
      <c r="AI138" s="17"/>
      <c r="AK138" s="17"/>
      <c r="AL138" s="17"/>
      <c r="AM138" s="17"/>
      <c r="AN138" s="17"/>
      <c r="AO138" s="17"/>
      <c r="AP138" s="17"/>
      <c r="AQ138" s="17"/>
      <c r="AS138" s="17"/>
      <c r="AT138" s="17"/>
      <c r="AW138" s="17"/>
      <c r="AY138" s="17"/>
      <c r="AZ138" s="17"/>
      <c r="BA138" s="7"/>
      <c r="BB138" s="7"/>
      <c r="BC138" s="7"/>
      <c r="BD138" s="17"/>
      <c r="BE138" s="7"/>
      <c r="BF138" s="17"/>
      <c r="BG138" s="17"/>
      <c r="BH138" s="17"/>
      <c r="BI138" s="17"/>
      <c r="BJ138" s="7"/>
      <c r="BK138" s="7"/>
      <c r="BL138" s="17"/>
      <c r="BM138" s="7"/>
      <c r="BN138" s="7"/>
      <c r="BO138" s="40" t="s">
        <v>1424</v>
      </c>
      <c r="BP138" s="17"/>
      <c r="BQ138" s="17"/>
      <c r="BR138" s="17"/>
      <c r="BS138" s="7">
        <v>1</v>
      </c>
      <c r="BT138" s="7"/>
      <c r="BU138" s="7"/>
      <c r="BV138" s="7"/>
      <c r="BW138" s="17"/>
      <c r="BX138" s="17"/>
      <c r="BY138" s="7">
        <v>0</v>
      </c>
      <c r="BZ138" s="7">
        <v>1</v>
      </c>
      <c r="CA138" s="17"/>
      <c r="CB138" s="17"/>
      <c r="CC138" s="17"/>
      <c r="CD138" s="17"/>
      <c r="CE138" s="17"/>
      <c r="CF138" s="17"/>
      <c r="CG138" s="17"/>
      <c r="CH138" s="17"/>
      <c r="CI138" s="17"/>
      <c r="CJ138" s="154">
        <v>0</v>
      </c>
      <c r="CK138" s="17"/>
      <c r="CL138" s="17"/>
      <c r="CM138" s="17"/>
      <c r="CN138" s="17"/>
      <c r="CO138" s="17"/>
      <c r="CP138" s="17"/>
      <c r="CQ138" s="17"/>
      <c r="CR138" s="17"/>
      <c r="CS138" s="17"/>
      <c r="CT138" s="17"/>
      <c r="CU138" s="17"/>
      <c r="CV138" s="17"/>
      <c r="CW138" s="17"/>
      <c r="CX138" s="17"/>
      <c r="CY138" s="17"/>
      <c r="CZ138" s="17"/>
      <c r="DA138" s="17"/>
      <c r="DB138" s="17"/>
      <c r="DC138" s="17"/>
      <c r="DD138" s="17"/>
      <c r="DE138" s="17"/>
      <c r="DF138" s="176">
        <v>0</v>
      </c>
      <c r="DG138" s="7">
        <v>1</v>
      </c>
      <c r="DH138" s="7"/>
      <c r="DI138" s="7"/>
      <c r="DJ138" s="7"/>
      <c r="DK138" s="7"/>
      <c r="DL138" s="7"/>
      <c r="DM138" s="7"/>
      <c r="DN138" s="7">
        <v>1</v>
      </c>
      <c r="DO138" s="17"/>
      <c r="DP138" s="17"/>
      <c r="DQ138" s="17"/>
      <c r="DR138" s="17"/>
      <c r="DS138" s="17"/>
      <c r="DT138" s="17"/>
      <c r="DU138" s="17"/>
      <c r="DV138" s="17"/>
      <c r="DW138" s="17"/>
      <c r="DX138" s="17"/>
      <c r="DY138" s="17"/>
      <c r="DZ138" s="17"/>
      <c r="EA138" s="17"/>
      <c r="EB138" s="17"/>
      <c r="EC138" s="17"/>
      <c r="ED138" s="17">
        <v>1</v>
      </c>
      <c r="EE138" s="17">
        <v>1</v>
      </c>
      <c r="EF138" s="17"/>
      <c r="EG138" s="17"/>
      <c r="EH138" s="17"/>
      <c r="EI138" s="17"/>
      <c r="EJ138" s="17"/>
      <c r="EK138" s="17"/>
      <c r="EL138" s="17"/>
      <c r="EM138" s="17"/>
      <c r="EN138" s="17"/>
      <c r="EO138" s="17"/>
      <c r="EP138" s="17"/>
      <c r="EQ138" s="17"/>
      <c r="ER138" s="17"/>
      <c r="ES138" s="17"/>
      <c r="ET138" s="17"/>
      <c r="EU138" s="17"/>
      <c r="EV138" s="17"/>
      <c r="EW138" s="17"/>
      <c r="EX138" s="17"/>
      <c r="EY138" s="17"/>
      <c r="EZ138" s="17"/>
      <c r="FA138" s="17"/>
      <c r="FB138" s="17"/>
      <c r="FC138" s="17"/>
      <c r="FD138" s="17"/>
      <c r="FE138" s="17"/>
      <c r="FF138" s="17"/>
      <c r="FG138" s="17"/>
      <c r="FH138" s="17"/>
      <c r="FI138" s="17"/>
      <c r="FJ138" s="17"/>
      <c r="FK138" s="17"/>
      <c r="FL138" s="17"/>
      <c r="FM138" s="17"/>
      <c r="FN138" s="17"/>
      <c r="FO138" s="17"/>
      <c r="FP138" s="17"/>
      <c r="FQ138" s="17"/>
      <c r="FR138" s="17"/>
      <c r="FS138" s="17"/>
      <c r="FT138" s="17"/>
      <c r="FU138" s="17"/>
      <c r="FV138" s="17"/>
      <c r="FW138" s="17"/>
      <c r="FX138" s="17"/>
      <c r="FY138" s="17"/>
      <c r="FZ138" s="17"/>
      <c r="GA138" s="17"/>
      <c r="GB138" s="17"/>
      <c r="GC138" s="17"/>
      <c r="GD138" s="17">
        <v>1</v>
      </c>
      <c r="GE138" s="17"/>
      <c r="GF138" s="17"/>
      <c r="GG138" s="17"/>
      <c r="GH138" s="17"/>
      <c r="GI138" s="17"/>
      <c r="GJ138" s="17"/>
      <c r="GK138" s="17"/>
      <c r="GL138" s="17"/>
      <c r="GM138" s="17"/>
      <c r="GN138" s="17"/>
      <c r="GO138" s="17"/>
      <c r="GP138" s="17"/>
      <c r="GQ138" s="17"/>
      <c r="GR138" s="17"/>
      <c r="GS138" s="17"/>
      <c r="GT138" s="17"/>
      <c r="GU138" s="17"/>
      <c r="GV138" s="17"/>
      <c r="GW138" s="17"/>
      <c r="GX138" s="17"/>
      <c r="GY138" s="17"/>
      <c r="GZ138" s="17"/>
      <c r="HA138" s="17"/>
      <c r="HB138" s="17"/>
      <c r="HC138" s="17"/>
      <c r="HD138" s="17"/>
      <c r="HE138" s="17"/>
      <c r="HF138" s="17"/>
      <c r="HG138" s="17"/>
      <c r="HH138" s="17"/>
      <c r="HI138" s="17"/>
      <c r="HJ138" s="17"/>
      <c r="HK138" s="17"/>
      <c r="HL138" s="17"/>
      <c r="HM138" s="17"/>
      <c r="HN138" s="17"/>
      <c r="HO138" s="17"/>
      <c r="HP138" s="17"/>
      <c r="HQ138" s="17"/>
      <c r="HR138" s="17"/>
      <c r="HS138" s="17"/>
      <c r="HT138" s="17"/>
      <c r="HU138" s="17"/>
      <c r="HV138" s="17"/>
      <c r="HW138" s="17"/>
      <c r="HX138" s="17"/>
      <c r="HY138" s="17"/>
      <c r="HZ138" s="17"/>
      <c r="IA138" s="17"/>
      <c r="IB138" s="17"/>
      <c r="IC138" s="17"/>
      <c r="ID138" s="17"/>
      <c r="IE138" s="17"/>
      <c r="IF138" s="17"/>
      <c r="IG138" s="17"/>
      <c r="IH138" s="17"/>
      <c r="II138" s="17"/>
      <c r="IJ138" s="17"/>
      <c r="IK138" s="17"/>
      <c r="IL138" s="17"/>
      <c r="IM138" s="17"/>
      <c r="IN138" s="17"/>
      <c r="IO138" s="17"/>
      <c r="IP138" s="17"/>
      <c r="IQ138" s="17"/>
      <c r="IR138" s="17"/>
      <c r="IS138" s="17"/>
      <c r="IT138" s="17"/>
      <c r="IU138" s="17"/>
      <c r="IV138" s="17"/>
      <c r="IW138" s="17"/>
      <c r="IX138" s="17"/>
    </row>
    <row r="139" spans="1:258" ht="45" customHeight="1">
      <c r="A139" s="5">
        <f t="shared" si="9"/>
        <v>136</v>
      </c>
      <c r="B139" s="5"/>
      <c r="C139" s="24" t="s">
        <v>35</v>
      </c>
      <c r="D139" s="31">
        <f t="shared" si="8"/>
        <v>136</v>
      </c>
      <c r="E139" s="7" t="s">
        <v>235</v>
      </c>
      <c r="F139" s="7" t="s">
        <v>411</v>
      </c>
      <c r="G139" s="6">
        <v>2021</v>
      </c>
      <c r="H139" s="7" t="s">
        <v>1425</v>
      </c>
      <c r="I139" s="7"/>
      <c r="J139" s="19" t="s">
        <v>410</v>
      </c>
      <c r="K139" s="7"/>
      <c r="L139" s="7">
        <v>1</v>
      </c>
      <c r="M139" s="7"/>
      <c r="O139" s="7"/>
      <c r="Q139" s="7"/>
      <c r="R139" s="7"/>
      <c r="S139" s="7"/>
      <c r="T139" s="7"/>
      <c r="U139" s="7"/>
      <c r="V139" s="7"/>
      <c r="W139" s="7"/>
      <c r="X139" s="7"/>
      <c r="Y139" s="7"/>
      <c r="Z139" s="7"/>
      <c r="AB139" s="7">
        <v>1</v>
      </c>
      <c r="AC139" s="7"/>
      <c r="AD139" s="7"/>
      <c r="AE139" s="7"/>
      <c r="AF139" s="7"/>
      <c r="AG139" s="7"/>
      <c r="AH139" s="7"/>
      <c r="AI139" s="7"/>
      <c r="AK139" s="7"/>
      <c r="AL139" s="7"/>
      <c r="AM139" s="7"/>
      <c r="AN139" s="7">
        <v>1</v>
      </c>
      <c r="AO139" s="7"/>
      <c r="AP139" s="7"/>
      <c r="AQ139" s="7"/>
      <c r="AS139" s="7"/>
      <c r="AT139" s="7"/>
      <c r="AW139" s="7">
        <v>1</v>
      </c>
      <c r="AY139" s="7"/>
      <c r="AZ139" s="7"/>
      <c r="BA139" s="7"/>
      <c r="BB139" s="7"/>
      <c r="BC139" s="7"/>
      <c r="BD139" s="7"/>
      <c r="BE139" s="7"/>
      <c r="BF139" s="7"/>
      <c r="BG139" s="7"/>
      <c r="BH139" s="7"/>
      <c r="BI139" s="7"/>
      <c r="BJ139" s="7"/>
      <c r="BK139" s="7"/>
      <c r="BL139" s="7"/>
      <c r="BM139" s="7"/>
      <c r="BN139" s="7"/>
      <c r="BO139" s="6" t="s">
        <v>1426</v>
      </c>
      <c r="BP139" s="7"/>
      <c r="BQ139" s="7"/>
      <c r="BR139" s="7">
        <v>1</v>
      </c>
      <c r="BS139" s="7"/>
      <c r="BT139" s="7"/>
      <c r="BU139" s="7"/>
      <c r="BV139" s="7"/>
      <c r="BW139" s="7"/>
      <c r="BX139" s="7"/>
      <c r="BY139" s="7">
        <v>0</v>
      </c>
      <c r="BZ139" s="7">
        <v>1</v>
      </c>
      <c r="CA139" s="7"/>
      <c r="CB139" s="7"/>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c r="DA139" s="7"/>
      <c r="DB139" s="7"/>
      <c r="DC139" s="7"/>
      <c r="DD139" s="7"/>
      <c r="DE139" s="7"/>
      <c r="DF139" s="7">
        <v>1</v>
      </c>
      <c r="DG139" s="7"/>
      <c r="DH139" s="7"/>
      <c r="DI139" s="7"/>
      <c r="DJ139" s="7"/>
      <c r="DK139" s="7"/>
      <c r="DL139" s="7"/>
      <c r="DM139" s="7"/>
      <c r="DN139" s="7"/>
      <c r="DO139" s="7"/>
      <c r="DP139" s="7"/>
      <c r="DQ139" s="7"/>
      <c r="DR139" s="7"/>
      <c r="DS139" s="7"/>
      <c r="DT139" s="7"/>
      <c r="DU139" s="7"/>
      <c r="DV139" s="7"/>
      <c r="DW139" s="7"/>
      <c r="DX139" s="7"/>
      <c r="DY139" s="7"/>
      <c r="DZ139" s="7"/>
      <c r="EA139" s="7"/>
      <c r="EB139" s="154">
        <v>1</v>
      </c>
      <c r="EC139" s="7"/>
      <c r="ED139" s="154">
        <v>0</v>
      </c>
      <c r="EE139" s="7">
        <v>1</v>
      </c>
      <c r="EF139" s="7"/>
      <c r="EG139" s="7"/>
      <c r="EH139" s="7"/>
      <c r="EI139" s="7"/>
      <c r="EJ139" s="7"/>
      <c r="EK139" s="7"/>
      <c r="EL139" s="7"/>
      <c r="EM139" s="7"/>
      <c r="EN139" s="7"/>
      <c r="EO139" s="7"/>
      <c r="EP139" s="7"/>
      <c r="EQ139" s="7"/>
      <c r="ER139" s="7"/>
      <c r="ES139" s="7"/>
      <c r="ET139" s="7"/>
      <c r="EU139" s="7"/>
      <c r="EV139" s="7"/>
      <c r="EW139" s="7"/>
      <c r="EX139" s="7"/>
      <c r="EY139" s="7"/>
      <c r="EZ139" s="7"/>
      <c r="FA139" s="7"/>
      <c r="FB139" s="7"/>
      <c r="FC139" s="7"/>
      <c r="FD139" s="7"/>
      <c r="FE139" s="7"/>
      <c r="FF139" s="7"/>
      <c r="FG139" s="7"/>
      <c r="FH139" s="7"/>
      <c r="FI139" s="7"/>
      <c r="FJ139" s="7"/>
      <c r="FK139" s="7"/>
      <c r="FL139" s="7"/>
      <c r="FM139" s="7"/>
      <c r="FN139" s="7"/>
      <c r="FO139" s="7"/>
      <c r="FP139" s="7"/>
      <c r="FQ139" s="7"/>
      <c r="FR139" s="7"/>
      <c r="FS139" s="7"/>
      <c r="FT139" s="7"/>
      <c r="FU139" s="7"/>
      <c r="FV139" s="7"/>
      <c r="FW139" s="7"/>
      <c r="FX139" s="7"/>
      <c r="FY139" s="7"/>
      <c r="FZ139" s="7"/>
      <c r="GA139" s="7"/>
      <c r="GB139" s="7"/>
      <c r="GC139" s="7"/>
      <c r="GD139" s="7"/>
      <c r="GE139" s="7"/>
      <c r="GF139" s="7"/>
      <c r="GG139" s="7"/>
      <c r="GH139" s="7"/>
      <c r="GI139" s="7"/>
      <c r="GJ139" s="7">
        <v>1</v>
      </c>
      <c r="GK139" s="7"/>
      <c r="GL139" s="7"/>
      <c r="GM139" s="7"/>
      <c r="GN139" s="7"/>
      <c r="GO139" s="7"/>
      <c r="GP139" s="7"/>
      <c r="GQ139" s="7"/>
      <c r="GR139" s="7"/>
      <c r="GS139" s="7"/>
      <c r="GT139" s="7"/>
      <c r="GU139" s="7"/>
      <c r="GV139" s="7"/>
      <c r="GW139" s="7"/>
      <c r="GX139" s="7"/>
      <c r="GY139" s="7"/>
      <c r="GZ139" s="7"/>
      <c r="HA139" s="7"/>
      <c r="HB139" s="7"/>
      <c r="HC139" s="7"/>
      <c r="HD139" s="7"/>
      <c r="HE139" s="7"/>
      <c r="HF139" s="7"/>
      <c r="HG139" s="7"/>
      <c r="HH139" s="7"/>
      <c r="HI139" s="7"/>
      <c r="HJ139" s="7"/>
      <c r="HK139" s="7"/>
      <c r="HL139" s="7"/>
      <c r="HM139" s="7"/>
      <c r="HN139" s="7"/>
      <c r="HO139" s="7"/>
      <c r="HP139" s="7"/>
      <c r="HQ139" s="7"/>
      <c r="HR139" s="7"/>
      <c r="HS139" s="7"/>
      <c r="HT139" s="7"/>
      <c r="HU139" s="7"/>
      <c r="HV139" s="7"/>
      <c r="HW139" s="7"/>
      <c r="HX139" s="7"/>
      <c r="HY139" s="7"/>
      <c r="HZ139" s="7"/>
      <c r="IA139" s="7"/>
      <c r="IB139" s="7"/>
      <c r="IC139" s="7"/>
      <c r="ID139" s="7"/>
      <c r="IE139" s="7"/>
      <c r="IF139" s="7"/>
      <c r="IG139" s="7"/>
      <c r="IH139" s="7"/>
      <c r="II139" s="7"/>
      <c r="IJ139" s="7"/>
      <c r="IK139" s="7"/>
      <c r="IL139" s="7"/>
      <c r="IM139" s="7"/>
      <c r="IN139" s="7"/>
      <c r="IO139" s="7"/>
      <c r="IP139" s="7"/>
      <c r="IQ139" s="7"/>
      <c r="IR139" s="7"/>
      <c r="IS139" s="7"/>
      <c r="IT139" s="7"/>
      <c r="IU139" s="7"/>
      <c r="IV139" s="7"/>
      <c r="IW139" s="7"/>
      <c r="IX139" s="7"/>
    </row>
    <row r="140" spans="1:258" ht="45" customHeight="1">
      <c r="A140" s="24">
        <f t="shared" si="9"/>
        <v>137</v>
      </c>
      <c r="B140" s="391"/>
      <c r="C140" s="24" t="s">
        <v>55</v>
      </c>
      <c r="D140" s="31">
        <f t="shared" si="8"/>
        <v>137</v>
      </c>
      <c r="E140" s="7" t="s">
        <v>414</v>
      </c>
      <c r="F140" s="7" t="s">
        <v>413</v>
      </c>
      <c r="G140" s="6">
        <v>2021</v>
      </c>
      <c r="H140" s="7" t="s">
        <v>738</v>
      </c>
      <c r="I140" s="7"/>
      <c r="J140" s="19" t="s">
        <v>412</v>
      </c>
      <c r="K140" s="7"/>
      <c r="L140" s="7">
        <v>1</v>
      </c>
      <c r="M140" s="7"/>
      <c r="O140" s="7"/>
      <c r="Q140" s="7"/>
      <c r="R140" s="7"/>
      <c r="S140" s="7"/>
      <c r="T140" s="7"/>
      <c r="U140" s="7"/>
      <c r="V140" s="7"/>
      <c r="W140" s="7"/>
      <c r="X140" s="7"/>
      <c r="Y140" s="7"/>
      <c r="Z140" s="7"/>
      <c r="AB140" s="7"/>
      <c r="AC140" s="7"/>
      <c r="AD140" s="7"/>
      <c r="AE140" s="7"/>
      <c r="AF140" s="7"/>
      <c r="AG140" s="7">
        <v>1</v>
      </c>
      <c r="AH140" s="7"/>
      <c r="AI140" s="7"/>
      <c r="AK140" s="7"/>
      <c r="AL140" s="7"/>
      <c r="AM140" s="7"/>
      <c r="AN140" s="7"/>
      <c r="AO140" s="7"/>
      <c r="AP140" s="7"/>
      <c r="AQ140" s="7"/>
      <c r="AS140" s="7"/>
      <c r="AT140" s="7"/>
      <c r="AW140" s="7"/>
      <c r="AY140" s="7"/>
      <c r="AZ140" s="7"/>
      <c r="BA140" s="7"/>
      <c r="BB140" s="7"/>
      <c r="BC140" s="7"/>
      <c r="BD140" s="7"/>
      <c r="BE140" s="7"/>
      <c r="BF140" s="7"/>
      <c r="BG140" s="7"/>
      <c r="BH140" s="7"/>
      <c r="BI140" s="7"/>
      <c r="BJ140" s="7"/>
      <c r="BK140" s="7"/>
      <c r="BL140" s="7"/>
      <c r="BM140" s="7"/>
      <c r="BN140" s="7"/>
      <c r="BO140" s="6" t="s">
        <v>1427</v>
      </c>
      <c r="BP140" s="7"/>
      <c r="BQ140" s="7"/>
      <c r="BR140" s="7">
        <v>1</v>
      </c>
      <c r="BS140" s="7"/>
      <c r="BT140" s="7"/>
      <c r="BU140" s="7"/>
      <c r="BV140" s="7"/>
      <c r="BW140" s="7"/>
      <c r="BX140" s="7"/>
      <c r="BY140" s="7">
        <v>0</v>
      </c>
      <c r="BZ140" s="7">
        <v>1</v>
      </c>
      <c r="CA140" s="7"/>
      <c r="CB140" s="7"/>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c r="DA140" s="7"/>
      <c r="DB140" s="7"/>
      <c r="DC140" s="7"/>
      <c r="DD140" s="7"/>
      <c r="DE140" s="7"/>
      <c r="DF140" s="7"/>
      <c r="DG140" s="7">
        <v>1</v>
      </c>
      <c r="DH140" s="7"/>
      <c r="DI140" s="7"/>
      <c r="DJ140" s="7"/>
      <c r="DK140" s="7"/>
      <c r="DL140" s="7">
        <v>1</v>
      </c>
      <c r="DM140" s="7"/>
      <c r="DN140" s="7"/>
      <c r="DO140" s="7"/>
      <c r="DP140" s="7"/>
      <c r="DQ140" s="7"/>
      <c r="DR140" s="7"/>
      <c r="DS140" s="7"/>
      <c r="DT140" s="7"/>
      <c r="DU140" s="7"/>
      <c r="DV140" s="7"/>
      <c r="DW140" s="7"/>
      <c r="DX140" s="7"/>
      <c r="DY140" s="7"/>
      <c r="DZ140" s="7"/>
      <c r="EA140" s="7"/>
      <c r="EB140" s="7"/>
      <c r="EC140" s="7"/>
      <c r="ED140" s="7">
        <v>1</v>
      </c>
      <c r="EE140" s="7">
        <v>1</v>
      </c>
      <c r="EF140" s="7"/>
      <c r="EG140" s="7"/>
      <c r="EH140" s="7"/>
      <c r="EI140" s="7"/>
      <c r="EJ140" s="7"/>
      <c r="EK140" s="7"/>
      <c r="EL140" s="7"/>
      <c r="EM140" s="7"/>
      <c r="EN140" s="7"/>
      <c r="EO140" s="7"/>
      <c r="EP140" s="7"/>
      <c r="EQ140" s="7"/>
      <c r="ER140" s="7"/>
      <c r="ES140" s="7"/>
      <c r="ET140" s="7"/>
      <c r="EU140" s="7"/>
      <c r="EV140" s="7"/>
      <c r="EW140" s="7"/>
      <c r="EX140" s="7"/>
      <c r="EY140" s="7"/>
      <c r="EZ140" s="7"/>
      <c r="FA140" s="7"/>
      <c r="FB140" s="7"/>
      <c r="FC140" s="7"/>
      <c r="FD140" s="7"/>
      <c r="FE140" s="7"/>
      <c r="FF140" s="7"/>
      <c r="FG140" s="7"/>
      <c r="FH140" s="7"/>
      <c r="FI140" s="7"/>
      <c r="FJ140" s="7"/>
      <c r="FK140" s="7"/>
      <c r="FL140" s="7"/>
      <c r="FM140" s="7"/>
      <c r="FN140" s="7"/>
      <c r="FO140" s="7"/>
      <c r="FP140" s="7"/>
      <c r="FQ140" s="7"/>
      <c r="FR140" s="7"/>
      <c r="FS140" s="7"/>
      <c r="FT140" s="7"/>
      <c r="FU140" s="7"/>
      <c r="FV140" s="7"/>
      <c r="FW140" s="7"/>
      <c r="FX140" s="7"/>
      <c r="FY140" s="7"/>
      <c r="FZ140" s="7"/>
      <c r="GA140" s="7"/>
      <c r="GB140" s="7"/>
      <c r="GC140" s="7"/>
      <c r="GD140" s="7"/>
      <c r="GE140" s="7">
        <v>1</v>
      </c>
      <c r="GF140" s="7"/>
      <c r="GG140" s="7"/>
      <c r="GH140" s="7"/>
      <c r="GI140" s="7"/>
      <c r="GJ140" s="7"/>
      <c r="GK140" s="7"/>
      <c r="GL140" s="7"/>
      <c r="GM140" s="7"/>
      <c r="GN140" s="7"/>
      <c r="GO140" s="7"/>
      <c r="GP140" s="7"/>
      <c r="GQ140" s="7"/>
      <c r="GR140" s="7"/>
      <c r="GS140" s="7"/>
      <c r="GT140" s="7"/>
      <c r="GU140" s="7"/>
      <c r="GV140" s="7"/>
      <c r="GW140" s="7"/>
      <c r="GX140" s="7"/>
      <c r="GY140" s="7"/>
      <c r="GZ140" s="7"/>
      <c r="HA140" s="7"/>
      <c r="HB140" s="7"/>
      <c r="HC140" s="7"/>
      <c r="HD140" s="7"/>
      <c r="HE140" s="7"/>
      <c r="HF140" s="7"/>
      <c r="HG140" s="7"/>
      <c r="HH140" s="7"/>
      <c r="HI140" s="7"/>
      <c r="HJ140" s="7"/>
      <c r="HK140" s="7"/>
      <c r="HL140" s="7"/>
      <c r="HM140" s="7"/>
      <c r="HN140" s="7"/>
      <c r="HO140" s="7"/>
      <c r="HP140" s="7"/>
      <c r="HQ140" s="7"/>
      <c r="HR140" s="7"/>
      <c r="HS140" s="7"/>
      <c r="HT140" s="7"/>
      <c r="HU140" s="7"/>
      <c r="HV140" s="7"/>
      <c r="HW140" s="7"/>
      <c r="HX140" s="7"/>
      <c r="HY140" s="7"/>
      <c r="HZ140" s="7"/>
      <c r="IA140" s="7"/>
      <c r="IB140" s="7"/>
      <c r="IC140" s="7"/>
      <c r="ID140" s="7"/>
      <c r="IE140" s="7"/>
      <c r="IF140" s="7"/>
      <c r="IG140" s="7"/>
      <c r="IH140" s="7"/>
      <c r="II140" s="7"/>
      <c r="IJ140" s="7"/>
      <c r="IK140" s="7"/>
      <c r="IL140" s="7"/>
      <c r="IM140" s="7"/>
      <c r="IN140" s="7"/>
      <c r="IO140" s="7"/>
      <c r="IP140" s="7"/>
      <c r="IQ140" s="7"/>
      <c r="IR140" s="7"/>
      <c r="IS140" s="7"/>
      <c r="IT140" s="7"/>
      <c r="IU140" s="7"/>
      <c r="IV140" s="7"/>
      <c r="IW140" s="7"/>
      <c r="IX140" s="7"/>
    </row>
    <row r="141" spans="1:258" ht="45" customHeight="1">
      <c r="A141" s="5">
        <f t="shared" si="9"/>
        <v>138</v>
      </c>
      <c r="B141" s="5"/>
      <c r="C141" s="24" t="s">
        <v>35</v>
      </c>
      <c r="D141" s="31">
        <f t="shared" si="8"/>
        <v>138</v>
      </c>
      <c r="E141" s="7" t="s">
        <v>417</v>
      </c>
      <c r="F141" s="7" t="s">
        <v>416</v>
      </c>
      <c r="G141" s="6">
        <v>2012</v>
      </c>
      <c r="H141" s="7" t="s">
        <v>738</v>
      </c>
      <c r="I141" s="7"/>
      <c r="J141" s="7" t="s">
        <v>415</v>
      </c>
      <c r="K141" s="7">
        <v>1</v>
      </c>
      <c r="L141" s="7"/>
      <c r="M141" s="7"/>
      <c r="O141" s="7">
        <v>1</v>
      </c>
      <c r="Q141" s="7">
        <v>1</v>
      </c>
      <c r="R141" s="7">
        <v>1</v>
      </c>
      <c r="S141" s="7">
        <v>1</v>
      </c>
      <c r="T141" s="7"/>
      <c r="U141" s="7"/>
      <c r="V141" s="7"/>
      <c r="W141" s="7"/>
      <c r="X141" s="7"/>
      <c r="Y141" s="7"/>
      <c r="Z141" s="7"/>
      <c r="AB141" s="7"/>
      <c r="AC141" s="7"/>
      <c r="AD141" s="7"/>
      <c r="AE141" s="7"/>
      <c r="AF141" s="7"/>
      <c r="AG141" s="7"/>
      <c r="AH141" s="7"/>
      <c r="AI141" s="7"/>
      <c r="AK141" s="7"/>
      <c r="AL141" s="7"/>
      <c r="AM141" s="7"/>
      <c r="AN141" s="7"/>
      <c r="AO141" s="7"/>
      <c r="AP141" s="7"/>
      <c r="AQ141" s="7"/>
      <c r="AS141" s="7"/>
      <c r="AT141" s="7"/>
      <c r="AW141" s="7"/>
      <c r="AY141" s="7"/>
      <c r="AZ141" s="7"/>
      <c r="BA141" s="7"/>
      <c r="BB141" s="7"/>
      <c r="BC141" s="7"/>
      <c r="BD141" s="7"/>
      <c r="BE141" s="7"/>
      <c r="BF141" s="7"/>
      <c r="BG141" s="7"/>
      <c r="BH141" s="7"/>
      <c r="BI141" s="7"/>
      <c r="BJ141" s="7"/>
      <c r="BK141" s="7"/>
      <c r="BL141" s="7"/>
      <c r="BM141" s="7"/>
      <c r="BN141" s="7"/>
      <c r="BO141" s="6" t="s">
        <v>4827</v>
      </c>
      <c r="BP141" s="7"/>
      <c r="BQ141" s="7"/>
      <c r="BR141" s="7">
        <v>1</v>
      </c>
      <c r="BS141" s="7">
        <v>1</v>
      </c>
      <c r="BT141" s="7"/>
      <c r="BU141" s="7"/>
      <c r="BV141" s="7"/>
      <c r="BW141" s="7">
        <v>1</v>
      </c>
      <c r="BX141" s="7"/>
      <c r="BY141" s="7">
        <v>1</v>
      </c>
      <c r="BZ141" s="7"/>
      <c r="CA141" s="7"/>
      <c r="CB141" s="7"/>
      <c r="CC141" s="7">
        <v>1</v>
      </c>
      <c r="CD141" s="7"/>
      <c r="CE141" s="7"/>
      <c r="CF141" s="7"/>
      <c r="CG141" s="7"/>
      <c r="CH141" s="7"/>
      <c r="CI141" s="7"/>
      <c r="CJ141" s="7"/>
      <c r="CK141" s="7"/>
      <c r="CL141" s="7"/>
      <c r="CM141" s="7"/>
      <c r="CN141" s="7"/>
      <c r="CO141" s="7"/>
      <c r="CP141" s="7"/>
      <c r="CQ141" s="7"/>
      <c r="CR141" s="7"/>
      <c r="CS141" s="7"/>
      <c r="CT141" s="7"/>
      <c r="CU141" s="7"/>
      <c r="CV141" s="7"/>
      <c r="CW141" s="7"/>
      <c r="CX141" s="7"/>
      <c r="CY141" s="7"/>
      <c r="CZ141" s="7"/>
      <c r="DA141" s="7"/>
      <c r="DB141" s="7"/>
      <c r="DC141" s="7"/>
      <c r="DD141" s="154">
        <v>0</v>
      </c>
      <c r="DE141" s="7"/>
      <c r="DF141" s="154">
        <v>1</v>
      </c>
      <c r="DG141" s="7"/>
      <c r="DH141" s="7"/>
      <c r="DI141" s="7"/>
      <c r="DJ141" s="7"/>
      <c r="DK141" s="7"/>
      <c r="DL141" s="7"/>
      <c r="DM141" s="7"/>
      <c r="DN141" s="7"/>
      <c r="DO141" s="7"/>
      <c r="DP141" s="7"/>
      <c r="DQ141" s="7"/>
      <c r="DR141" s="7"/>
      <c r="DS141" s="7"/>
      <c r="DT141" s="7"/>
      <c r="DU141" s="7"/>
      <c r="DV141" s="7"/>
      <c r="DW141" s="7"/>
      <c r="DX141" s="7"/>
      <c r="DY141" s="7"/>
      <c r="DZ141" s="7"/>
      <c r="EA141" s="7"/>
      <c r="EB141" s="154">
        <v>1</v>
      </c>
      <c r="EC141" s="154">
        <v>0</v>
      </c>
      <c r="ED141" s="7"/>
      <c r="EE141" s="7">
        <v>1</v>
      </c>
      <c r="EF141" s="7"/>
      <c r="EG141" s="7"/>
      <c r="EH141" s="7"/>
      <c r="EI141" s="7"/>
      <c r="EJ141" s="7"/>
      <c r="EK141" s="7"/>
      <c r="EL141" s="7"/>
      <c r="EM141" s="7"/>
      <c r="EN141" s="7"/>
      <c r="EO141" s="7"/>
      <c r="EP141" s="7"/>
      <c r="EQ141" s="7"/>
      <c r="ER141" s="7"/>
      <c r="ES141" s="7"/>
      <c r="ET141" s="7"/>
      <c r="EU141" s="7"/>
      <c r="EV141" s="7"/>
      <c r="EW141" s="7"/>
      <c r="EX141" s="7"/>
      <c r="EY141" s="7"/>
      <c r="EZ141" s="7"/>
      <c r="FA141" s="7"/>
      <c r="FB141" s="7"/>
      <c r="FC141" s="7"/>
      <c r="FD141" s="7"/>
      <c r="FE141" s="7"/>
      <c r="FF141" s="7"/>
      <c r="FG141" s="7"/>
      <c r="FH141" s="7"/>
      <c r="FI141" s="7"/>
      <c r="FJ141" s="7"/>
      <c r="FK141" s="7"/>
      <c r="FL141" s="7"/>
      <c r="FM141" s="7"/>
      <c r="FN141" s="7"/>
      <c r="FO141" s="7"/>
      <c r="FP141" s="7"/>
      <c r="FQ141" s="7"/>
      <c r="FR141" s="7"/>
      <c r="FS141" s="7"/>
      <c r="FT141" s="7"/>
      <c r="FU141" s="7"/>
      <c r="FV141" s="7"/>
      <c r="FW141" s="7"/>
      <c r="FX141" s="7"/>
      <c r="FY141" s="7"/>
      <c r="FZ141" s="7"/>
      <c r="GA141" s="7"/>
      <c r="GB141" s="7"/>
      <c r="GC141" s="7"/>
      <c r="GD141" s="7">
        <v>1</v>
      </c>
      <c r="GE141" s="7"/>
      <c r="GF141" s="7">
        <v>1</v>
      </c>
      <c r="GG141" s="7"/>
      <c r="GH141" s="7"/>
      <c r="GI141" s="7"/>
      <c r="GJ141" s="7"/>
      <c r="GK141" s="7"/>
      <c r="GL141" s="7"/>
      <c r="GM141" s="7"/>
      <c r="GN141" s="7"/>
      <c r="GO141" s="7"/>
      <c r="GP141" s="7"/>
      <c r="GQ141" s="7"/>
      <c r="GR141" s="7"/>
      <c r="GS141" s="7"/>
      <c r="GT141" s="7"/>
      <c r="GU141" s="7"/>
      <c r="GV141" s="7"/>
      <c r="GW141" s="7"/>
      <c r="GX141" s="7"/>
      <c r="GY141" s="7"/>
      <c r="GZ141" s="7"/>
      <c r="HA141" s="7"/>
      <c r="HB141" s="7"/>
      <c r="HC141" s="7"/>
      <c r="HD141" s="7"/>
      <c r="HE141" s="7"/>
      <c r="HF141" s="7"/>
      <c r="HG141" s="7"/>
      <c r="HH141" s="7"/>
      <c r="HI141" s="7"/>
      <c r="HJ141" s="7"/>
      <c r="HK141" s="7"/>
      <c r="HL141" s="7"/>
      <c r="HM141" s="7"/>
      <c r="HN141" s="7"/>
      <c r="HO141" s="7"/>
      <c r="HP141" s="7"/>
      <c r="HQ141" s="7"/>
      <c r="HR141" s="7"/>
      <c r="HS141" s="7"/>
      <c r="HT141" s="7"/>
      <c r="HU141" s="7"/>
      <c r="HV141" s="7"/>
      <c r="HW141" s="7"/>
      <c r="HX141" s="7"/>
      <c r="HY141" s="7"/>
      <c r="HZ141" s="7"/>
      <c r="IA141" s="7"/>
      <c r="IB141" s="7"/>
      <c r="IC141" s="7"/>
      <c r="ID141" s="7"/>
      <c r="IE141" s="7"/>
      <c r="IF141" s="7"/>
      <c r="IG141" s="7"/>
      <c r="IH141" s="7"/>
      <c r="II141" s="34"/>
      <c r="IJ141" s="34"/>
      <c r="IK141" s="34"/>
      <c r="IL141" s="34"/>
      <c r="IM141" s="34"/>
      <c r="IN141" s="34"/>
      <c r="IO141" s="34"/>
      <c r="IP141" s="34"/>
      <c r="IQ141" s="34"/>
      <c r="IR141" s="34"/>
      <c r="IS141" s="34"/>
      <c r="IT141" s="34"/>
      <c r="IU141" s="34"/>
      <c r="IV141" s="34"/>
      <c r="IW141" s="34"/>
      <c r="IX141" s="34"/>
    </row>
    <row r="142" spans="1:258" ht="45" customHeight="1">
      <c r="A142" s="5">
        <f t="shared" si="9"/>
        <v>139</v>
      </c>
      <c r="B142" s="5"/>
      <c r="C142" s="41" t="s">
        <v>55</v>
      </c>
      <c r="D142" s="177">
        <f t="shared" si="8"/>
        <v>139</v>
      </c>
      <c r="E142" s="7" t="s">
        <v>229</v>
      </c>
      <c r="F142" s="7" t="s">
        <v>419</v>
      </c>
      <c r="G142" s="6">
        <v>2020</v>
      </c>
      <c r="H142" s="7" t="s">
        <v>738</v>
      </c>
      <c r="I142" s="7"/>
      <c r="J142" s="19" t="s">
        <v>418</v>
      </c>
      <c r="K142" s="154">
        <v>1</v>
      </c>
      <c r="L142" s="7">
        <v>1</v>
      </c>
      <c r="M142" s="7">
        <v>1</v>
      </c>
      <c r="O142" s="7"/>
      <c r="Q142" s="7"/>
      <c r="R142" s="7">
        <v>1</v>
      </c>
      <c r="S142" s="7"/>
      <c r="T142" s="7"/>
      <c r="U142" s="7"/>
      <c r="V142" s="7"/>
      <c r="W142" s="7"/>
      <c r="X142" s="7"/>
      <c r="Y142" s="7"/>
      <c r="Z142" s="7"/>
      <c r="AB142" s="7"/>
      <c r="AC142" s="7"/>
      <c r="AD142" s="7">
        <v>1</v>
      </c>
      <c r="AE142" s="7"/>
      <c r="AF142" s="7"/>
      <c r="AG142" s="7"/>
      <c r="AH142" s="7">
        <v>0</v>
      </c>
      <c r="AI142" s="7"/>
      <c r="AK142" s="7"/>
      <c r="AL142" s="7"/>
      <c r="AM142" s="7"/>
      <c r="AN142" s="7"/>
      <c r="AO142" s="7"/>
      <c r="AP142" s="7"/>
      <c r="AQ142" s="7"/>
      <c r="AS142" s="7"/>
      <c r="AT142" s="7"/>
      <c r="AW142" s="7"/>
      <c r="AY142" s="7"/>
      <c r="AZ142" s="7"/>
      <c r="BA142" s="7"/>
      <c r="BB142" s="7"/>
      <c r="BC142" s="7"/>
      <c r="BD142" s="7"/>
      <c r="BE142" s="7"/>
      <c r="BF142" s="7"/>
      <c r="BG142" s="7"/>
      <c r="BH142" s="7"/>
      <c r="BI142" s="7"/>
      <c r="BJ142" s="7"/>
      <c r="BK142" s="7"/>
      <c r="BL142" s="7"/>
      <c r="BM142" s="7"/>
      <c r="BN142" s="7"/>
      <c r="BO142" s="6" t="s">
        <v>1430</v>
      </c>
      <c r="BP142" s="7"/>
      <c r="BQ142" s="7">
        <v>1</v>
      </c>
      <c r="BR142" s="7"/>
      <c r="BS142" s="7"/>
      <c r="BT142" s="7"/>
      <c r="BU142" s="7"/>
      <c r="BV142" s="7"/>
      <c r="BW142" s="7"/>
      <c r="BX142" s="7"/>
      <c r="BY142" s="7">
        <v>0</v>
      </c>
      <c r="BZ142" s="7">
        <v>1</v>
      </c>
      <c r="CA142" s="7">
        <v>1</v>
      </c>
      <c r="CB142" s="7"/>
      <c r="CC142" s="7">
        <v>1</v>
      </c>
      <c r="CD142" s="7"/>
      <c r="CE142" s="7">
        <v>1</v>
      </c>
      <c r="CF142" s="7"/>
      <c r="CG142" s="7"/>
      <c r="CH142" s="7"/>
      <c r="CI142" s="7"/>
      <c r="CJ142" s="154">
        <v>0</v>
      </c>
      <c r="CK142" s="7"/>
      <c r="CL142" s="7"/>
      <c r="CM142" s="7"/>
      <c r="CN142" s="7">
        <v>1</v>
      </c>
      <c r="CO142" s="7"/>
      <c r="CP142" s="7"/>
      <c r="CQ142" s="7"/>
      <c r="CR142" s="7"/>
      <c r="CS142" s="7"/>
      <c r="CT142" s="7"/>
      <c r="CU142" s="7"/>
      <c r="CV142" s="7"/>
      <c r="CW142" s="7"/>
      <c r="CX142" s="7"/>
      <c r="CY142" s="7"/>
      <c r="CZ142" s="7"/>
      <c r="DA142" s="7"/>
      <c r="DB142" s="7"/>
      <c r="DC142" s="7"/>
      <c r="DD142" s="7"/>
      <c r="DE142" s="7"/>
      <c r="DF142" s="7"/>
      <c r="DG142" s="7"/>
      <c r="DH142" s="7"/>
      <c r="DI142" s="7"/>
      <c r="DJ142" s="7"/>
      <c r="DK142" s="7"/>
      <c r="DL142" s="7"/>
      <c r="DM142" s="7"/>
      <c r="DN142" s="7"/>
      <c r="DO142" s="7"/>
      <c r="DP142" s="7"/>
      <c r="DQ142" s="7"/>
      <c r="DR142" s="7"/>
      <c r="DS142" s="7"/>
      <c r="DT142" s="7"/>
      <c r="DU142" s="7"/>
      <c r="DV142" s="7"/>
      <c r="DW142" s="7"/>
      <c r="DX142" s="7"/>
      <c r="DY142" s="7"/>
      <c r="DZ142" s="7"/>
      <c r="EA142" s="7"/>
      <c r="EB142" s="7">
        <v>1</v>
      </c>
      <c r="EC142" s="7"/>
      <c r="ED142" s="7"/>
      <c r="EE142" s="7">
        <v>1</v>
      </c>
      <c r="EF142" s="7"/>
      <c r="EG142" s="7"/>
      <c r="EH142" s="7"/>
      <c r="EI142" s="7"/>
      <c r="EJ142" s="7"/>
      <c r="EK142" s="7"/>
      <c r="EL142" s="7"/>
      <c r="EM142" s="7"/>
      <c r="EN142" s="7"/>
      <c r="EO142" s="7"/>
      <c r="EP142" s="7"/>
      <c r="EQ142" s="7"/>
      <c r="ER142" s="7"/>
      <c r="ES142" s="7"/>
      <c r="ET142" s="7"/>
      <c r="EU142" s="7"/>
      <c r="EV142" s="7"/>
      <c r="EW142" s="7"/>
      <c r="EX142" s="7"/>
      <c r="EY142" s="7"/>
      <c r="EZ142" s="7"/>
      <c r="FA142" s="7"/>
      <c r="FB142" s="7"/>
      <c r="FC142" s="7"/>
      <c r="FD142" s="7"/>
      <c r="FE142" s="7"/>
      <c r="FF142" s="7"/>
      <c r="FG142" s="7"/>
      <c r="FH142" s="7"/>
      <c r="FI142" s="7"/>
      <c r="FJ142" s="7"/>
      <c r="FK142" s="7"/>
      <c r="FL142" s="7"/>
      <c r="FM142" s="7"/>
      <c r="FN142" s="7"/>
      <c r="FO142" s="7"/>
      <c r="FP142" s="7"/>
      <c r="FQ142" s="7"/>
      <c r="FR142" s="7"/>
      <c r="FS142" s="7"/>
      <c r="FT142" s="7"/>
      <c r="FU142" s="7"/>
      <c r="FV142" s="7"/>
      <c r="FW142" s="7"/>
      <c r="FX142" s="7"/>
      <c r="FY142" s="7">
        <v>1</v>
      </c>
      <c r="FZ142" s="7"/>
      <c r="GA142" s="7"/>
      <c r="GB142" s="7"/>
      <c r="GC142" s="7"/>
      <c r="GD142" s="7"/>
      <c r="GE142" s="7"/>
      <c r="GF142" s="7"/>
      <c r="GG142" s="7"/>
      <c r="GH142" s="7"/>
      <c r="GI142" s="7"/>
      <c r="GJ142" s="7"/>
      <c r="GK142" s="7"/>
      <c r="GL142" s="7"/>
      <c r="GM142" s="7"/>
      <c r="GN142" s="7"/>
      <c r="GO142" s="7"/>
      <c r="GP142" s="7"/>
      <c r="GQ142" s="7"/>
      <c r="GR142" s="7"/>
      <c r="GS142" s="7"/>
      <c r="GT142" s="7"/>
      <c r="GU142" s="7"/>
      <c r="GV142" s="7"/>
      <c r="GW142" s="7"/>
      <c r="GX142" s="7"/>
      <c r="GY142" s="7"/>
      <c r="GZ142" s="7"/>
      <c r="HA142" s="7"/>
      <c r="HB142" s="7"/>
      <c r="HC142" s="7"/>
      <c r="HD142" s="7"/>
      <c r="HE142" s="7"/>
      <c r="HF142" s="7"/>
      <c r="HG142" s="7"/>
      <c r="HH142" s="7"/>
      <c r="HI142" s="7"/>
      <c r="HJ142" s="7"/>
      <c r="HK142" s="7"/>
      <c r="HL142" s="7"/>
      <c r="HM142" s="7"/>
      <c r="HN142" s="7"/>
      <c r="HO142" s="7"/>
      <c r="HP142" s="7"/>
      <c r="HQ142" s="7"/>
      <c r="HR142" s="7"/>
      <c r="HS142" s="7"/>
      <c r="HT142" s="7"/>
      <c r="HU142" s="7"/>
      <c r="HV142" s="7"/>
      <c r="HW142" s="7"/>
      <c r="HX142" s="7"/>
      <c r="HY142" s="7"/>
      <c r="HZ142" s="7"/>
      <c r="IA142" s="7"/>
      <c r="IB142" s="7"/>
      <c r="IC142" s="7"/>
      <c r="ID142" s="7"/>
      <c r="IE142" s="7"/>
      <c r="IF142" s="7"/>
      <c r="IG142" s="7"/>
      <c r="IH142" s="7"/>
      <c r="II142" s="34"/>
      <c r="IJ142" s="34"/>
      <c r="IK142" s="34"/>
      <c r="IL142" s="34"/>
      <c r="IM142" s="34"/>
      <c r="IN142" s="34"/>
      <c r="IO142" s="34"/>
      <c r="IP142" s="34"/>
      <c r="IQ142" s="34"/>
      <c r="IR142" s="34"/>
      <c r="IS142" s="34"/>
      <c r="IT142" s="34"/>
      <c r="IU142" s="34"/>
      <c r="IV142" s="34"/>
      <c r="IW142" s="34"/>
      <c r="IX142" s="34"/>
    </row>
    <row r="143" spans="1:258" ht="45" customHeight="1">
      <c r="A143" s="5">
        <f t="shared" si="9"/>
        <v>140</v>
      </c>
      <c r="B143" s="5"/>
      <c r="C143" s="41" t="s">
        <v>35</v>
      </c>
      <c r="D143" s="177">
        <f t="shared" si="8"/>
        <v>140</v>
      </c>
      <c r="E143" s="21" t="s">
        <v>421</v>
      </c>
      <c r="F143" s="7" t="s">
        <v>419</v>
      </c>
      <c r="G143" s="6">
        <v>2007</v>
      </c>
      <c r="H143" s="21" t="s">
        <v>1431</v>
      </c>
      <c r="I143" s="7">
        <v>0</v>
      </c>
      <c r="J143" s="17" t="s">
        <v>420</v>
      </c>
      <c r="K143" s="108"/>
      <c r="L143" s="21">
        <v>1</v>
      </c>
      <c r="M143" s="108"/>
      <c r="O143" s="108"/>
      <c r="Q143" s="108"/>
      <c r="R143" s="108"/>
      <c r="S143" s="108"/>
      <c r="T143" s="108"/>
      <c r="U143" s="108"/>
      <c r="V143" s="21"/>
      <c r="W143" s="108"/>
      <c r="X143" s="108"/>
      <c r="Y143" s="108"/>
      <c r="Z143" s="108"/>
      <c r="AB143" s="108"/>
      <c r="AC143" s="108"/>
      <c r="AD143" s="108"/>
      <c r="AE143" s="108"/>
      <c r="AF143" s="108"/>
      <c r="AG143" s="108"/>
      <c r="AH143" s="108"/>
      <c r="AI143" s="108"/>
      <c r="AK143" s="108"/>
      <c r="AL143" s="108"/>
      <c r="AM143" s="108"/>
      <c r="AN143" s="108"/>
      <c r="AO143" s="108"/>
      <c r="AP143" s="108"/>
      <c r="AQ143" s="108"/>
      <c r="AS143" s="108"/>
      <c r="AT143" s="108"/>
      <c r="AW143" s="108"/>
      <c r="AY143" s="108"/>
      <c r="AZ143" s="108"/>
      <c r="BA143" s="21"/>
      <c r="BB143" s="21"/>
      <c r="BC143" s="21"/>
      <c r="BD143" s="108"/>
      <c r="BE143" s="21"/>
      <c r="BF143" s="21">
        <v>1</v>
      </c>
      <c r="BG143" s="108"/>
      <c r="BH143" s="108"/>
      <c r="BI143" s="108"/>
      <c r="BJ143" s="21"/>
      <c r="BK143" s="21"/>
      <c r="BL143" s="108"/>
      <c r="BM143" s="21"/>
      <c r="BN143" s="21"/>
      <c r="BO143" s="178" t="s">
        <v>1432</v>
      </c>
      <c r="BP143" s="108"/>
      <c r="BQ143" s="21">
        <v>1</v>
      </c>
      <c r="BR143" s="108"/>
      <c r="BS143" s="108"/>
      <c r="BT143" s="108"/>
      <c r="BU143" s="108"/>
      <c r="BV143" s="108"/>
      <c r="BW143" s="108"/>
      <c r="BX143" s="108"/>
      <c r="BY143" s="108"/>
      <c r="BZ143" s="108"/>
      <c r="CA143" s="21">
        <v>1</v>
      </c>
      <c r="CB143" s="108"/>
      <c r="CC143" s="108"/>
      <c r="CD143" s="21">
        <v>1</v>
      </c>
      <c r="CE143" s="162">
        <v>1</v>
      </c>
      <c r="CF143" s="162"/>
      <c r="CG143" s="162"/>
      <c r="CH143" s="108"/>
      <c r="CI143" s="108"/>
      <c r="CJ143" s="108"/>
      <c r="CK143" s="108"/>
      <c r="CL143" s="108"/>
      <c r="CM143" s="108"/>
      <c r="CN143" s="108"/>
      <c r="CO143" s="108"/>
      <c r="CP143" s="108"/>
      <c r="CQ143" s="108"/>
      <c r="CR143" s="108"/>
      <c r="CS143" s="108"/>
      <c r="CT143" s="108"/>
      <c r="CU143" s="108"/>
      <c r="CV143" s="108"/>
      <c r="CW143" s="108"/>
      <c r="CX143" s="108"/>
      <c r="CY143" s="108"/>
      <c r="CZ143" s="108"/>
      <c r="DA143" s="108"/>
      <c r="DB143" s="108"/>
      <c r="DC143" s="108"/>
      <c r="DD143" s="108"/>
      <c r="DE143" s="108"/>
      <c r="DF143" s="21">
        <v>1</v>
      </c>
      <c r="DG143" s="108"/>
      <c r="DH143" s="108"/>
      <c r="DI143" s="108"/>
      <c r="DJ143" s="108"/>
      <c r="DK143" s="108"/>
      <c r="DL143" s="7"/>
      <c r="DM143" s="108"/>
      <c r="DN143" s="108"/>
      <c r="DO143" s="108"/>
      <c r="DP143" s="108"/>
      <c r="DQ143" s="108"/>
      <c r="DR143" s="108"/>
      <c r="DS143" s="108"/>
      <c r="DT143" s="108"/>
      <c r="DU143" s="108"/>
      <c r="DV143" s="108"/>
      <c r="DW143" s="108"/>
      <c r="DX143" s="108"/>
      <c r="DY143" s="108"/>
      <c r="DZ143" s="108"/>
      <c r="EA143" s="108"/>
      <c r="EB143" s="21">
        <v>1</v>
      </c>
      <c r="EC143" s="162">
        <v>0</v>
      </c>
      <c r="ED143" s="108"/>
      <c r="EE143" s="21">
        <v>1</v>
      </c>
      <c r="EF143" s="108"/>
      <c r="EG143" s="108"/>
      <c r="EH143" s="108"/>
      <c r="EI143" s="108"/>
      <c r="EJ143" s="108"/>
      <c r="EK143" s="108"/>
      <c r="EL143" s="108"/>
      <c r="EM143" s="108"/>
      <c r="EN143" s="108"/>
      <c r="EO143" s="108"/>
      <c r="EP143" s="108"/>
      <c r="EQ143" s="108"/>
      <c r="ER143" s="108"/>
      <c r="ES143" s="108"/>
      <c r="ET143" s="108"/>
      <c r="EU143" s="108"/>
      <c r="EV143" s="108"/>
      <c r="EW143" s="108"/>
      <c r="EX143" s="108"/>
      <c r="EY143" s="108"/>
      <c r="EZ143" s="108"/>
      <c r="FA143" s="108"/>
      <c r="FB143" s="108"/>
      <c r="FC143" s="108"/>
      <c r="FD143" s="108"/>
      <c r="FE143" s="108"/>
      <c r="FF143" s="108"/>
      <c r="FG143" s="108"/>
      <c r="FH143" s="108"/>
      <c r="FI143" s="108"/>
      <c r="FJ143" s="108"/>
      <c r="FK143" s="108"/>
      <c r="FL143" s="108"/>
      <c r="FM143" s="108"/>
      <c r="FN143" s="108"/>
      <c r="FO143" s="108"/>
      <c r="FP143" s="108"/>
      <c r="FQ143" s="108"/>
      <c r="FR143" s="108"/>
      <c r="FS143" s="108"/>
      <c r="FT143" s="108"/>
      <c r="FU143" s="108"/>
      <c r="FV143" s="108"/>
      <c r="FW143" s="108"/>
      <c r="FX143" s="108"/>
      <c r="FY143" s="21">
        <v>1</v>
      </c>
      <c r="FZ143" s="108"/>
      <c r="GA143" s="108"/>
      <c r="GB143" s="108"/>
      <c r="GC143" s="108"/>
      <c r="GD143" s="108"/>
      <c r="GE143" s="108"/>
      <c r="GF143" s="108"/>
      <c r="GG143" s="108"/>
      <c r="GH143" s="108"/>
      <c r="GI143" s="108"/>
      <c r="GJ143" s="108"/>
      <c r="GK143" s="108"/>
      <c r="GL143" s="108"/>
      <c r="GM143" s="108"/>
      <c r="GN143" s="108"/>
      <c r="GO143" s="108"/>
      <c r="GP143" s="108"/>
      <c r="GQ143" s="108"/>
      <c r="GR143" s="108"/>
      <c r="GS143" s="108"/>
      <c r="GT143" s="108"/>
      <c r="GU143" s="108"/>
      <c r="GV143" s="108"/>
      <c r="GW143" s="108"/>
      <c r="GX143" s="108"/>
      <c r="GY143" s="108"/>
      <c r="GZ143" s="108"/>
      <c r="HA143" s="108"/>
      <c r="HB143" s="108"/>
      <c r="HC143" s="108"/>
      <c r="HD143" s="108"/>
      <c r="HE143" s="108"/>
      <c r="HF143" s="108"/>
      <c r="HG143" s="108"/>
      <c r="HH143" s="108"/>
      <c r="HI143" s="108"/>
      <c r="HJ143" s="108"/>
      <c r="HK143" s="108"/>
      <c r="HL143" s="108"/>
      <c r="HM143" s="108"/>
      <c r="HN143" s="108"/>
      <c r="HO143" s="108"/>
      <c r="HP143" s="108"/>
      <c r="HQ143" s="108"/>
      <c r="HR143" s="108"/>
      <c r="HS143" s="108"/>
      <c r="HT143" s="108"/>
      <c r="HU143" s="108"/>
      <c r="HV143" s="108"/>
      <c r="HW143" s="108"/>
      <c r="HX143" s="108"/>
      <c r="HY143" s="108"/>
      <c r="HZ143" s="108"/>
      <c r="IA143" s="108"/>
      <c r="IB143" s="108"/>
      <c r="IC143" s="108"/>
      <c r="ID143" s="108"/>
      <c r="IE143" s="108"/>
      <c r="IF143" s="108"/>
      <c r="IG143" s="108"/>
      <c r="IH143" s="108"/>
    </row>
    <row r="144" spans="1:258" ht="45" customHeight="1">
      <c r="A144" s="5">
        <f t="shared" si="9"/>
        <v>141</v>
      </c>
      <c r="B144" s="5"/>
      <c r="C144" s="41" t="s">
        <v>35</v>
      </c>
      <c r="D144" s="177">
        <f t="shared" si="8"/>
        <v>141</v>
      </c>
      <c r="E144" s="7" t="s">
        <v>424</v>
      </c>
      <c r="F144" s="7" t="s">
        <v>423</v>
      </c>
      <c r="G144" s="42">
        <v>1999</v>
      </c>
      <c r="H144" s="7" t="s">
        <v>738</v>
      </c>
      <c r="I144" s="7">
        <v>0</v>
      </c>
      <c r="J144" s="6" t="s">
        <v>422</v>
      </c>
      <c r="K144" s="7"/>
      <c r="L144" s="7">
        <v>1</v>
      </c>
      <c r="M144" s="7"/>
      <c r="O144" s="7"/>
      <c r="Q144" s="7"/>
      <c r="R144" s="7"/>
      <c r="S144" s="7"/>
      <c r="T144" s="7"/>
      <c r="U144" s="7"/>
      <c r="V144" s="7"/>
      <c r="W144" s="7"/>
      <c r="X144" s="7"/>
      <c r="Y144" s="7"/>
      <c r="Z144" s="7"/>
      <c r="AB144" s="7"/>
      <c r="AC144" s="7"/>
      <c r="AD144" s="7"/>
      <c r="AE144" s="7"/>
      <c r="AF144" s="7"/>
      <c r="AG144" s="7"/>
      <c r="AH144" s="7"/>
      <c r="AI144" s="7"/>
      <c r="AK144" s="7"/>
      <c r="AL144" s="7"/>
      <c r="AM144" s="7"/>
      <c r="AN144" s="7"/>
      <c r="AO144" s="7"/>
      <c r="AP144" s="7"/>
      <c r="AQ144" s="7"/>
      <c r="AS144" s="7"/>
      <c r="AT144" s="7"/>
      <c r="AW144" s="7"/>
      <c r="AY144" s="7"/>
      <c r="AZ144" s="7"/>
      <c r="BA144" s="7"/>
      <c r="BB144" s="7"/>
      <c r="BC144" s="7"/>
      <c r="BD144" s="7"/>
      <c r="BE144" s="7"/>
      <c r="BF144" s="7">
        <v>1</v>
      </c>
      <c r="BG144" s="7"/>
      <c r="BH144" s="7"/>
      <c r="BI144" s="7"/>
      <c r="BJ144" s="7"/>
      <c r="BK144" s="7"/>
      <c r="BL144" s="7"/>
      <c r="BM144" s="7"/>
      <c r="BN144" s="7"/>
      <c r="BO144" s="6" t="s">
        <v>1433</v>
      </c>
      <c r="BP144" s="7"/>
      <c r="BQ144" s="7"/>
      <c r="BR144" s="7">
        <v>1</v>
      </c>
      <c r="BS144" s="7"/>
      <c r="BT144" s="7"/>
      <c r="BU144" s="7"/>
      <c r="BV144" s="7"/>
      <c r="BW144" s="7"/>
      <c r="BX144" s="7"/>
      <c r="BY144" s="7">
        <v>0</v>
      </c>
      <c r="BZ144" s="7">
        <v>1</v>
      </c>
      <c r="CA144" s="7">
        <v>1</v>
      </c>
      <c r="CB144" s="7"/>
      <c r="CC144" s="7"/>
      <c r="CD144" s="7"/>
      <c r="CE144" s="7">
        <v>1</v>
      </c>
      <c r="CF144" s="7"/>
      <c r="CG144" s="7"/>
      <c r="CH144" s="7"/>
      <c r="CI144" s="7"/>
      <c r="CJ144" s="7"/>
      <c r="CK144" s="7"/>
      <c r="CL144" s="7"/>
      <c r="CM144" s="7"/>
      <c r="CN144" s="7"/>
      <c r="CO144" s="7"/>
      <c r="CP144" s="7"/>
      <c r="CQ144" s="7"/>
      <c r="CR144" s="7"/>
      <c r="CS144" s="7"/>
      <c r="CT144" s="7"/>
      <c r="CU144" s="7"/>
      <c r="CV144" s="7"/>
      <c r="CW144" s="7"/>
      <c r="CX144" s="7"/>
      <c r="CY144" s="7"/>
      <c r="CZ144" s="7"/>
      <c r="DA144" s="7"/>
      <c r="DB144" s="7"/>
      <c r="DC144" s="7"/>
      <c r="DD144" s="7"/>
      <c r="DE144" s="7"/>
      <c r="DF144" s="7">
        <v>1</v>
      </c>
      <c r="DG144" s="7"/>
      <c r="DH144" s="7"/>
      <c r="DI144" s="7"/>
      <c r="DJ144" s="7"/>
      <c r="DK144" s="7"/>
      <c r="DL144" s="7"/>
      <c r="DM144" s="7"/>
      <c r="DN144" s="7"/>
      <c r="DO144" s="7"/>
      <c r="DP144" s="7"/>
      <c r="DQ144" s="7"/>
      <c r="DR144" s="7"/>
      <c r="DS144" s="7"/>
      <c r="DT144" s="7"/>
      <c r="DU144" s="7"/>
      <c r="DV144" s="7"/>
      <c r="DW144" s="7"/>
      <c r="DX144" s="7"/>
      <c r="DY144" s="7"/>
      <c r="DZ144" s="7"/>
      <c r="EA144" s="7"/>
      <c r="EB144" s="7">
        <v>1</v>
      </c>
      <c r="EC144" s="154">
        <v>0</v>
      </c>
      <c r="ED144" s="7"/>
      <c r="EE144" s="7">
        <v>1</v>
      </c>
      <c r="EF144" s="7"/>
      <c r="EG144" s="7"/>
      <c r="EH144" s="7"/>
      <c r="EI144" s="7"/>
      <c r="EJ144" s="7"/>
      <c r="EK144" s="7"/>
      <c r="EL144" s="7"/>
      <c r="EM144" s="7"/>
      <c r="EN144" s="7"/>
      <c r="EO144" s="7"/>
      <c r="EP144" s="7"/>
      <c r="EQ144" s="7"/>
      <c r="ER144" s="7"/>
      <c r="ES144" s="7"/>
      <c r="ET144" s="7"/>
      <c r="EU144" s="7"/>
      <c r="EV144" s="7"/>
      <c r="EW144" s="7"/>
      <c r="EX144" s="7"/>
      <c r="EY144" s="7"/>
      <c r="EZ144" s="7"/>
      <c r="FA144" s="7"/>
      <c r="FB144" s="7"/>
      <c r="FC144" s="7"/>
      <c r="FD144" s="7"/>
      <c r="FE144" s="7"/>
      <c r="FF144" s="7"/>
      <c r="FG144" s="7"/>
      <c r="FH144" s="7"/>
      <c r="FI144" s="7"/>
      <c r="FJ144" s="7"/>
      <c r="FK144" s="7"/>
      <c r="FL144" s="7"/>
      <c r="FM144" s="7"/>
      <c r="FN144" s="7"/>
      <c r="FO144" s="7"/>
      <c r="FP144" s="7"/>
      <c r="FQ144" s="7"/>
      <c r="FR144" s="7"/>
      <c r="FS144" s="7"/>
      <c r="FT144" s="7"/>
      <c r="FU144" s="7"/>
      <c r="FV144" s="7"/>
      <c r="FW144" s="7"/>
      <c r="FX144" s="7"/>
      <c r="FY144" s="7"/>
      <c r="FZ144" s="7"/>
      <c r="GA144" s="7"/>
      <c r="GB144" s="7"/>
      <c r="GC144" s="7"/>
      <c r="GD144" s="7"/>
      <c r="GE144" s="7"/>
      <c r="GF144" s="7"/>
      <c r="GG144" s="7"/>
      <c r="GH144" s="7"/>
      <c r="GI144" s="7">
        <v>1</v>
      </c>
      <c r="GJ144" s="7"/>
      <c r="GK144" s="7"/>
      <c r="GL144" s="7"/>
      <c r="GM144" s="7"/>
      <c r="GN144" s="7"/>
      <c r="GO144" s="7"/>
      <c r="GP144" s="7"/>
      <c r="GQ144" s="7"/>
      <c r="GR144" s="7"/>
      <c r="GS144" s="7"/>
      <c r="GT144" s="7"/>
      <c r="GU144" s="7"/>
      <c r="GV144" s="7"/>
      <c r="GW144" s="7"/>
      <c r="GX144" s="7"/>
      <c r="GY144" s="7"/>
      <c r="GZ144" s="7"/>
      <c r="HA144" s="7"/>
      <c r="HB144" s="7"/>
      <c r="HC144" s="7"/>
      <c r="HD144" s="7"/>
      <c r="HE144" s="7"/>
      <c r="HF144" s="7"/>
      <c r="HG144" s="7"/>
      <c r="HH144" s="7"/>
      <c r="HI144" s="7"/>
      <c r="HJ144" s="7"/>
      <c r="HK144" s="7"/>
      <c r="HL144" s="7"/>
      <c r="HM144" s="7"/>
      <c r="HN144" s="7"/>
      <c r="HO144" s="7"/>
      <c r="HP144" s="7"/>
      <c r="HQ144" s="7"/>
      <c r="HR144" s="7"/>
      <c r="HS144" s="7"/>
      <c r="HT144" s="7"/>
      <c r="HU144" s="7"/>
      <c r="HV144" s="7"/>
      <c r="HW144" s="7"/>
      <c r="HX144" s="7"/>
      <c r="HY144" s="7"/>
      <c r="HZ144" s="7"/>
      <c r="IA144" s="7"/>
      <c r="IB144" s="7"/>
      <c r="IC144" s="7"/>
      <c r="ID144" s="7"/>
      <c r="IE144" s="7"/>
      <c r="IF144" s="7"/>
      <c r="IG144" s="7"/>
      <c r="IH144" s="7"/>
      <c r="II144" s="34"/>
      <c r="IJ144" s="34"/>
      <c r="IK144" s="34"/>
      <c r="IL144" s="34"/>
      <c r="IM144" s="34"/>
      <c r="IN144" s="34"/>
      <c r="IO144" s="34"/>
      <c r="IP144" s="34"/>
      <c r="IQ144" s="34"/>
      <c r="IR144" s="34"/>
      <c r="IS144" s="34"/>
      <c r="IT144" s="34"/>
      <c r="IU144" s="34"/>
      <c r="IV144" s="34"/>
      <c r="IW144" s="34"/>
      <c r="IX144" s="34"/>
    </row>
    <row r="145" spans="1:258" ht="45" customHeight="1">
      <c r="A145" s="5">
        <f t="shared" si="9"/>
        <v>142</v>
      </c>
      <c r="B145" s="5"/>
      <c r="C145" s="41" t="s">
        <v>55</v>
      </c>
      <c r="D145" s="177">
        <f t="shared" si="8"/>
        <v>142</v>
      </c>
      <c r="E145" s="19" t="s">
        <v>427</v>
      </c>
      <c r="F145" s="7" t="s">
        <v>426</v>
      </c>
      <c r="G145" s="44">
        <v>1981</v>
      </c>
      <c r="H145" s="7" t="s">
        <v>579</v>
      </c>
      <c r="I145" s="43">
        <v>0</v>
      </c>
      <c r="J145" s="43" t="s">
        <v>425</v>
      </c>
      <c r="K145" s="7"/>
      <c r="L145" s="7">
        <v>1</v>
      </c>
      <c r="M145" s="7"/>
      <c r="O145" s="7"/>
      <c r="Q145" s="7"/>
      <c r="R145" s="7"/>
      <c r="S145" s="7"/>
      <c r="T145" s="7"/>
      <c r="U145" s="7"/>
      <c r="V145" s="7"/>
      <c r="W145" s="7"/>
      <c r="X145" s="7"/>
      <c r="Y145" s="7"/>
      <c r="Z145" s="7"/>
      <c r="AB145" s="7"/>
      <c r="AC145" s="7"/>
      <c r="AD145" s="7"/>
      <c r="AE145" s="7"/>
      <c r="AF145" s="7"/>
      <c r="AG145" s="7"/>
      <c r="AH145" s="7"/>
      <c r="AI145" s="7"/>
      <c r="AK145" s="7"/>
      <c r="AL145" s="7"/>
      <c r="AM145" s="7"/>
      <c r="AN145" s="7"/>
      <c r="AO145" s="7"/>
      <c r="AP145" s="7"/>
      <c r="AQ145" s="7"/>
      <c r="AS145" s="7"/>
      <c r="AT145" s="7"/>
      <c r="AW145" s="7"/>
      <c r="AY145" s="7"/>
      <c r="AZ145" s="7"/>
      <c r="BA145" s="7"/>
      <c r="BB145" s="7"/>
      <c r="BC145" s="7"/>
      <c r="BD145" s="7"/>
      <c r="BE145" s="7"/>
      <c r="BF145" s="7">
        <v>1</v>
      </c>
      <c r="BG145" s="7"/>
      <c r="BH145" s="7"/>
      <c r="BI145" s="7"/>
      <c r="BJ145" s="7"/>
      <c r="BK145" s="7"/>
      <c r="BL145" s="7"/>
      <c r="BM145" s="7"/>
      <c r="BN145" s="7"/>
      <c r="BO145" s="141" t="s">
        <v>1434</v>
      </c>
      <c r="BP145" s="7">
        <v>1</v>
      </c>
      <c r="BQ145" s="7"/>
      <c r="BR145" s="7"/>
      <c r="BS145" s="7"/>
      <c r="BT145" s="7"/>
      <c r="BU145" s="7"/>
      <c r="BV145" s="7"/>
      <c r="BW145" s="7"/>
      <c r="BX145" s="7"/>
      <c r="BY145" s="7"/>
      <c r="BZ145" s="7"/>
      <c r="CA145" s="7"/>
      <c r="CB145" s="7"/>
      <c r="CC145" s="7"/>
      <c r="CD145" s="7">
        <v>1</v>
      </c>
      <c r="CE145" s="7"/>
      <c r="CF145" s="7"/>
      <c r="CG145" s="7"/>
      <c r="CH145" s="7"/>
      <c r="CI145" s="7"/>
      <c r="CJ145" s="7"/>
      <c r="CK145" s="7"/>
      <c r="CL145" s="7"/>
      <c r="CM145" s="7"/>
      <c r="CN145" s="7"/>
      <c r="CO145" s="7"/>
      <c r="CP145" s="7"/>
      <c r="CQ145" s="7"/>
      <c r="CR145" s="7"/>
      <c r="CS145" s="7"/>
      <c r="CT145" s="7"/>
      <c r="CU145" s="7"/>
      <c r="CV145" s="7"/>
      <c r="CW145" s="7"/>
      <c r="CX145" s="7"/>
      <c r="CY145" s="7"/>
      <c r="CZ145" s="7"/>
      <c r="DA145" s="7"/>
      <c r="DB145" s="7"/>
      <c r="DC145" s="7"/>
      <c r="DD145" s="7"/>
      <c r="DE145" s="7"/>
      <c r="DF145" s="7">
        <v>1</v>
      </c>
      <c r="DG145" s="7"/>
      <c r="DH145" s="7"/>
      <c r="DI145" s="7"/>
      <c r="DJ145" s="7"/>
      <c r="DK145" s="7"/>
      <c r="DL145" s="7"/>
      <c r="DM145" s="7"/>
      <c r="DN145" s="7"/>
      <c r="DO145" s="7"/>
      <c r="DP145" s="7"/>
      <c r="DQ145" s="7"/>
      <c r="DR145" s="7"/>
      <c r="DS145" s="7"/>
      <c r="DT145" s="7"/>
      <c r="DU145" s="7"/>
      <c r="DV145" s="7"/>
      <c r="DW145" s="7"/>
      <c r="DX145" s="7"/>
      <c r="DY145" s="7"/>
      <c r="DZ145" s="7"/>
      <c r="EA145" s="7"/>
      <c r="EB145" s="7">
        <v>1</v>
      </c>
      <c r="EC145" s="154">
        <v>0</v>
      </c>
      <c r="ED145" s="7"/>
      <c r="EE145" s="7">
        <v>1</v>
      </c>
      <c r="EF145" s="7"/>
      <c r="EG145" s="7"/>
      <c r="EH145" s="7"/>
      <c r="EI145" s="7"/>
      <c r="EJ145" s="7"/>
      <c r="EK145" s="7"/>
      <c r="EL145" s="7"/>
      <c r="EM145" s="7"/>
      <c r="EN145" s="7"/>
      <c r="EO145" s="7"/>
      <c r="EP145" s="7"/>
      <c r="EQ145" s="7"/>
      <c r="ER145" s="7"/>
      <c r="ES145" s="7"/>
      <c r="ET145" s="7"/>
      <c r="EU145" s="7"/>
      <c r="EV145" s="7"/>
      <c r="EW145" s="7"/>
      <c r="EX145" s="7"/>
      <c r="EY145" s="7"/>
      <c r="EZ145" s="7"/>
      <c r="FA145" s="7"/>
      <c r="FB145" s="7"/>
      <c r="FC145" s="7"/>
      <c r="FD145" s="7"/>
      <c r="FE145" s="7"/>
      <c r="FF145" s="7"/>
      <c r="FG145" s="7"/>
      <c r="FH145" s="7"/>
      <c r="FI145" s="7"/>
      <c r="FJ145" s="7"/>
      <c r="FK145" s="7"/>
      <c r="FL145" s="7"/>
      <c r="FM145" s="7"/>
      <c r="FN145" s="7"/>
      <c r="FO145" s="7"/>
      <c r="FP145" s="7"/>
      <c r="FQ145" s="7">
        <v>1</v>
      </c>
      <c r="FR145" s="7"/>
      <c r="FS145" s="7"/>
      <c r="FT145" s="7"/>
      <c r="FU145" s="7"/>
      <c r="FV145" s="7"/>
      <c r="FW145" s="7"/>
      <c r="FX145" s="7"/>
      <c r="FY145" s="7"/>
      <c r="FZ145" s="7"/>
      <c r="GA145" s="7"/>
      <c r="GB145" s="7"/>
      <c r="GC145" s="7"/>
      <c r="GD145" s="7"/>
      <c r="GE145" s="7"/>
      <c r="GF145" s="7"/>
      <c r="GG145" s="7"/>
      <c r="GH145" s="7"/>
      <c r="GI145" s="7"/>
      <c r="GJ145" s="7"/>
      <c r="GK145" s="7"/>
      <c r="GL145" s="7"/>
      <c r="GM145" s="7"/>
      <c r="GN145" s="7"/>
      <c r="GO145" s="7"/>
      <c r="GP145" s="7"/>
      <c r="GQ145" s="7"/>
      <c r="GR145" s="7"/>
      <c r="GS145" s="7"/>
      <c r="GT145" s="7"/>
      <c r="GU145" s="7"/>
      <c r="GV145" s="7"/>
      <c r="GW145" s="7"/>
      <c r="GX145" s="7"/>
      <c r="GY145" s="7"/>
      <c r="GZ145" s="7"/>
      <c r="HA145" s="7"/>
      <c r="HB145" s="7"/>
      <c r="HC145" s="7"/>
      <c r="HD145" s="7"/>
      <c r="HE145" s="7"/>
      <c r="HF145" s="7"/>
      <c r="HG145" s="7"/>
      <c r="HH145" s="7"/>
      <c r="HI145" s="7"/>
      <c r="HJ145" s="7"/>
      <c r="HK145" s="7"/>
      <c r="HL145" s="7"/>
      <c r="HM145" s="7"/>
      <c r="HN145" s="7"/>
      <c r="HO145" s="7"/>
      <c r="HP145" s="7"/>
      <c r="HQ145" s="7"/>
      <c r="HR145" s="7"/>
      <c r="HS145" s="7"/>
      <c r="HT145" s="7"/>
      <c r="HU145" s="7"/>
      <c r="HV145" s="7"/>
      <c r="HW145" s="7"/>
      <c r="HX145" s="7"/>
      <c r="HY145" s="7"/>
      <c r="HZ145" s="7"/>
      <c r="IA145" s="7"/>
      <c r="IB145" s="7"/>
      <c r="IC145" s="7"/>
      <c r="ID145" s="7"/>
      <c r="IE145" s="7"/>
      <c r="IF145" s="7"/>
      <c r="IG145" s="7"/>
      <c r="IH145" s="7"/>
      <c r="II145" s="34"/>
      <c r="IJ145" s="34"/>
      <c r="IK145" s="34"/>
      <c r="IL145" s="34"/>
      <c r="IM145" s="34"/>
      <c r="IN145" s="34"/>
      <c r="IO145" s="34"/>
      <c r="IP145" s="34"/>
      <c r="IQ145" s="34"/>
      <c r="IR145" s="34"/>
      <c r="IS145" s="34"/>
      <c r="IT145" s="34"/>
      <c r="IU145" s="34"/>
      <c r="IV145" s="34"/>
      <c r="IW145" s="34"/>
      <c r="IX145" s="34"/>
    </row>
    <row r="146" spans="1:258" ht="45" customHeight="1">
      <c r="A146" s="5">
        <f t="shared" si="9"/>
        <v>143</v>
      </c>
      <c r="B146" s="5"/>
      <c r="C146" s="41" t="s">
        <v>35</v>
      </c>
      <c r="D146" s="177">
        <f t="shared" si="8"/>
        <v>143</v>
      </c>
      <c r="E146" s="19" t="s">
        <v>430</v>
      </c>
      <c r="F146" s="45" t="s">
        <v>429</v>
      </c>
      <c r="G146" s="6">
        <v>2012</v>
      </c>
      <c r="H146" s="168" t="s">
        <v>579</v>
      </c>
      <c r="I146" s="7">
        <v>0</v>
      </c>
      <c r="J146" s="7" t="s">
        <v>428</v>
      </c>
      <c r="K146" s="7"/>
      <c r="L146" s="7">
        <v>1</v>
      </c>
      <c r="M146" s="7"/>
      <c r="O146" s="7"/>
      <c r="Q146" s="7"/>
      <c r="R146" s="7"/>
      <c r="S146" s="7"/>
      <c r="T146" s="7"/>
      <c r="U146" s="7"/>
      <c r="V146" s="7"/>
      <c r="W146" s="7"/>
      <c r="X146" s="7"/>
      <c r="Y146" s="7"/>
      <c r="Z146" s="7"/>
      <c r="AB146" s="7"/>
      <c r="AC146" s="7"/>
      <c r="AD146" s="7"/>
      <c r="AE146" s="7"/>
      <c r="AF146" s="7"/>
      <c r="AG146" s="7"/>
      <c r="AH146" s="7"/>
      <c r="AI146" s="7"/>
      <c r="AK146" s="7"/>
      <c r="AL146" s="7"/>
      <c r="AM146" s="7"/>
      <c r="AN146" s="7"/>
      <c r="AO146" s="7"/>
      <c r="AP146" s="7"/>
      <c r="AQ146" s="7"/>
      <c r="AS146" s="7"/>
      <c r="AT146" s="7"/>
      <c r="AW146" s="7"/>
      <c r="AY146" s="7"/>
      <c r="AZ146" s="7"/>
      <c r="BA146" s="7"/>
      <c r="BB146" s="7"/>
      <c r="BC146" s="7"/>
      <c r="BD146" s="7"/>
      <c r="BE146" s="7"/>
      <c r="BF146" s="7"/>
      <c r="BG146" s="7"/>
      <c r="BH146" s="7"/>
      <c r="BI146" s="7"/>
      <c r="BJ146" s="7"/>
      <c r="BK146" s="7"/>
      <c r="BL146" s="7"/>
      <c r="BM146" s="7"/>
      <c r="BN146" s="7"/>
      <c r="BO146" s="6" t="s">
        <v>1435</v>
      </c>
      <c r="BP146" s="7">
        <v>1</v>
      </c>
      <c r="BQ146" s="7"/>
      <c r="BR146" s="7"/>
      <c r="BS146" s="7"/>
      <c r="BT146" s="7"/>
      <c r="BU146" s="7"/>
      <c r="BV146" s="7"/>
      <c r="BW146" s="7"/>
      <c r="BX146" s="7"/>
      <c r="BY146" s="7"/>
      <c r="BZ146" s="7"/>
      <c r="CA146" s="7"/>
      <c r="CB146" s="7"/>
      <c r="CC146" s="7"/>
      <c r="CD146" s="7">
        <v>1</v>
      </c>
      <c r="CE146" s="7"/>
      <c r="CF146" s="7"/>
      <c r="CG146" s="7"/>
      <c r="CH146" s="7"/>
      <c r="CI146" s="7"/>
      <c r="CJ146" s="7"/>
      <c r="CK146" s="7"/>
      <c r="CL146" s="7"/>
      <c r="CM146" s="7"/>
      <c r="CN146" s="7"/>
      <c r="CO146" s="7"/>
      <c r="CP146" s="7"/>
      <c r="CQ146" s="7"/>
      <c r="CR146" s="7"/>
      <c r="CS146" s="7"/>
      <c r="CT146" s="7"/>
      <c r="CU146" s="7"/>
      <c r="CV146" s="7"/>
      <c r="CW146" s="7"/>
      <c r="CX146" s="7"/>
      <c r="CY146" s="7"/>
      <c r="CZ146" s="7"/>
      <c r="DA146" s="7"/>
      <c r="DB146" s="7"/>
      <c r="DC146" s="7"/>
      <c r="DD146" s="7"/>
      <c r="DE146" s="7"/>
      <c r="DF146" s="7">
        <v>1</v>
      </c>
      <c r="DG146" s="7"/>
      <c r="DH146" s="7"/>
      <c r="DI146" s="7"/>
      <c r="DJ146" s="7"/>
      <c r="DK146" s="7"/>
      <c r="DL146" s="7"/>
      <c r="DM146" s="7"/>
      <c r="DN146" s="7"/>
      <c r="DO146" s="7"/>
      <c r="DP146" s="7"/>
      <c r="DQ146" s="7"/>
      <c r="DR146" s="7"/>
      <c r="DS146" s="7"/>
      <c r="DT146" s="7"/>
      <c r="DU146" s="7"/>
      <c r="DV146" s="7"/>
      <c r="DW146" s="7"/>
      <c r="DX146" s="7"/>
      <c r="DY146" s="7"/>
      <c r="DZ146" s="7"/>
      <c r="EA146" s="7"/>
      <c r="EB146" s="154">
        <v>1</v>
      </c>
      <c r="EC146" s="154">
        <v>0</v>
      </c>
      <c r="ED146" s="7"/>
      <c r="EE146" s="7">
        <v>1</v>
      </c>
      <c r="EF146" s="7"/>
      <c r="EG146" s="7"/>
      <c r="EH146" s="7"/>
      <c r="EI146" s="7"/>
      <c r="EJ146" s="7"/>
      <c r="EK146" s="7"/>
      <c r="EL146" s="7"/>
      <c r="EM146" s="7"/>
      <c r="EN146" s="7"/>
      <c r="EO146" s="7"/>
      <c r="EP146" s="7"/>
      <c r="EQ146" s="7"/>
      <c r="ER146" s="7"/>
      <c r="ES146" s="7"/>
      <c r="ET146" s="7"/>
      <c r="EU146" s="7"/>
      <c r="EV146" s="7"/>
      <c r="EW146" s="7"/>
      <c r="EX146" s="7"/>
      <c r="EY146" s="7"/>
      <c r="EZ146" s="7"/>
      <c r="FA146" s="7"/>
      <c r="FB146" s="7"/>
      <c r="FC146" s="7"/>
      <c r="FD146" s="7"/>
      <c r="FE146" s="7"/>
      <c r="FF146" s="7"/>
      <c r="FG146" s="7"/>
      <c r="FH146" s="7"/>
      <c r="FI146" s="7"/>
      <c r="FJ146" s="7"/>
      <c r="FK146" s="7"/>
      <c r="FL146" s="7"/>
      <c r="FM146" s="7"/>
      <c r="FN146" s="7"/>
      <c r="FO146" s="7"/>
      <c r="FP146" s="7"/>
      <c r="FQ146" s="7">
        <v>1</v>
      </c>
      <c r="FR146" s="7"/>
      <c r="FS146" s="7"/>
      <c r="FT146" s="7"/>
      <c r="FU146" s="7"/>
      <c r="FV146" s="7"/>
      <c r="FW146" s="7"/>
      <c r="FX146" s="7"/>
      <c r="FY146" s="7"/>
      <c r="FZ146" s="7"/>
      <c r="GA146" s="7"/>
      <c r="GB146" s="7"/>
      <c r="GC146" s="7"/>
      <c r="GD146" s="7"/>
      <c r="GE146" s="7"/>
      <c r="GF146" s="7"/>
      <c r="GG146" s="7"/>
      <c r="GH146" s="7"/>
      <c r="GI146" s="7"/>
      <c r="GJ146" s="7"/>
      <c r="GK146" s="7"/>
      <c r="GL146" s="7"/>
      <c r="GM146" s="7"/>
      <c r="GN146" s="7"/>
      <c r="GO146" s="7"/>
      <c r="GP146" s="7"/>
      <c r="GQ146" s="7"/>
      <c r="GR146" s="7"/>
      <c r="GS146" s="7"/>
      <c r="GT146" s="7"/>
      <c r="GU146" s="7"/>
      <c r="GV146" s="7"/>
      <c r="GW146" s="7"/>
      <c r="GX146" s="7"/>
      <c r="GY146" s="7"/>
      <c r="GZ146" s="7"/>
      <c r="HA146" s="7"/>
      <c r="HB146" s="7"/>
      <c r="HC146" s="7"/>
      <c r="HD146" s="7"/>
      <c r="HE146" s="7"/>
      <c r="HF146" s="7"/>
      <c r="HG146" s="7"/>
      <c r="HH146" s="7"/>
      <c r="HI146" s="7"/>
      <c r="HJ146" s="7"/>
      <c r="HK146" s="7"/>
      <c r="HL146" s="7"/>
      <c r="HM146" s="7"/>
      <c r="HN146" s="7"/>
      <c r="HO146" s="7"/>
      <c r="HP146" s="7"/>
      <c r="HQ146" s="7"/>
      <c r="HR146" s="7"/>
      <c r="HS146" s="7"/>
      <c r="HT146" s="7"/>
      <c r="HU146" s="7"/>
      <c r="HV146" s="7"/>
      <c r="HW146" s="7"/>
      <c r="HX146" s="7"/>
      <c r="HY146" s="7"/>
      <c r="HZ146" s="7"/>
      <c r="IA146" s="7"/>
      <c r="IB146" s="7"/>
      <c r="IC146" s="7"/>
      <c r="ID146" s="7"/>
      <c r="IE146" s="7"/>
      <c r="IF146" s="7"/>
      <c r="IG146" s="7"/>
      <c r="IH146" s="7"/>
      <c r="II146" s="34"/>
      <c r="IJ146" s="34"/>
      <c r="IK146" s="34"/>
      <c r="IL146" s="34"/>
      <c r="IM146" s="34"/>
      <c r="IN146" s="34"/>
      <c r="IO146" s="34"/>
      <c r="IP146" s="34"/>
      <c r="IQ146" s="34"/>
      <c r="IR146" s="34"/>
      <c r="IS146" s="34"/>
      <c r="IT146" s="34"/>
      <c r="IU146" s="34"/>
      <c r="IV146" s="34"/>
      <c r="IW146" s="34"/>
      <c r="IX146" s="34"/>
    </row>
    <row r="147" spans="1:258" ht="45" customHeight="1">
      <c r="A147" s="5">
        <f t="shared" si="9"/>
        <v>144</v>
      </c>
      <c r="B147" s="5"/>
      <c r="C147" s="41" t="s">
        <v>35</v>
      </c>
      <c r="D147" s="177">
        <f t="shared" si="8"/>
        <v>144</v>
      </c>
      <c r="E147" s="19" t="s">
        <v>433</v>
      </c>
      <c r="F147" s="7" t="s">
        <v>432</v>
      </c>
      <c r="G147" s="6">
        <v>2002</v>
      </c>
      <c r="H147" s="7" t="s">
        <v>579</v>
      </c>
      <c r="I147" s="7">
        <v>0</v>
      </c>
      <c r="J147" s="7" t="s">
        <v>431</v>
      </c>
      <c r="K147" s="7"/>
      <c r="L147" s="7">
        <v>1</v>
      </c>
      <c r="M147" s="7"/>
      <c r="O147" s="7"/>
      <c r="Q147" s="7"/>
      <c r="R147" s="7"/>
      <c r="S147" s="7"/>
      <c r="T147" s="7"/>
      <c r="U147" s="7"/>
      <c r="V147" s="7"/>
      <c r="W147" s="7"/>
      <c r="X147" s="7"/>
      <c r="Y147" s="7"/>
      <c r="Z147" s="7"/>
      <c r="AB147" s="7"/>
      <c r="AC147" s="7"/>
      <c r="AD147" s="7"/>
      <c r="AE147" s="7"/>
      <c r="AF147" s="7"/>
      <c r="AG147" s="7"/>
      <c r="AH147" s="7"/>
      <c r="AI147" s="7"/>
      <c r="AK147" s="7"/>
      <c r="AL147" s="7"/>
      <c r="AM147" s="7"/>
      <c r="AN147" s="7"/>
      <c r="AO147" s="7"/>
      <c r="AP147" s="7"/>
      <c r="AQ147" s="7"/>
      <c r="AS147" s="7"/>
      <c r="AT147" s="7"/>
      <c r="AW147" s="7"/>
      <c r="AY147" s="7"/>
      <c r="AZ147" s="7"/>
      <c r="BA147" s="7"/>
      <c r="BB147" s="7"/>
      <c r="BC147" s="7"/>
      <c r="BD147" s="7"/>
      <c r="BE147" s="7"/>
      <c r="BF147" s="7">
        <v>1</v>
      </c>
      <c r="BG147" s="7"/>
      <c r="BH147" s="7"/>
      <c r="BI147" s="7"/>
      <c r="BJ147" s="7"/>
      <c r="BK147" s="7"/>
      <c r="BL147" s="7"/>
      <c r="BM147" s="7"/>
      <c r="BN147" s="7"/>
      <c r="BO147" s="6" t="s">
        <v>1436</v>
      </c>
      <c r="BP147" s="7">
        <v>1</v>
      </c>
      <c r="BQ147" s="7"/>
      <c r="BR147" s="7"/>
      <c r="BS147" s="7"/>
      <c r="BT147" s="7"/>
      <c r="BU147" s="7"/>
      <c r="BV147" s="7"/>
      <c r="BW147" s="7"/>
      <c r="BX147" s="7"/>
      <c r="BY147" s="7"/>
      <c r="BZ147" s="7"/>
      <c r="CA147" s="7"/>
      <c r="CB147" s="7"/>
      <c r="CC147" s="7"/>
      <c r="CD147" s="7">
        <v>1</v>
      </c>
      <c r="CE147" s="7"/>
      <c r="CF147" s="7"/>
      <c r="CG147" s="7"/>
      <c r="CH147" s="7"/>
      <c r="CI147" s="7"/>
      <c r="CJ147" s="7"/>
      <c r="CK147" s="7"/>
      <c r="CL147" s="7"/>
      <c r="CM147" s="7"/>
      <c r="CN147" s="7"/>
      <c r="CO147" s="7"/>
      <c r="CP147" s="7"/>
      <c r="CQ147" s="7"/>
      <c r="CR147" s="7"/>
      <c r="CS147" s="7"/>
      <c r="CT147" s="7"/>
      <c r="CU147" s="7"/>
      <c r="CV147" s="7"/>
      <c r="CW147" s="7"/>
      <c r="CX147" s="7"/>
      <c r="CY147" s="7"/>
      <c r="CZ147" s="7"/>
      <c r="DA147" s="7"/>
      <c r="DB147" s="7"/>
      <c r="DC147" s="7"/>
      <c r="DD147" s="7"/>
      <c r="DE147" s="7"/>
      <c r="DF147" s="7">
        <v>1</v>
      </c>
      <c r="DG147" s="7"/>
      <c r="DH147" s="7"/>
      <c r="DI147" s="7"/>
      <c r="DJ147" s="7"/>
      <c r="DK147" s="7"/>
      <c r="DL147" s="7"/>
      <c r="DM147" s="7"/>
      <c r="DN147" s="7"/>
      <c r="DO147" s="7"/>
      <c r="DP147" s="7"/>
      <c r="DQ147" s="7"/>
      <c r="DR147" s="7"/>
      <c r="DS147" s="7"/>
      <c r="DT147" s="7"/>
      <c r="DU147" s="7"/>
      <c r="DV147" s="7"/>
      <c r="DW147" s="7"/>
      <c r="DX147" s="7"/>
      <c r="DY147" s="7"/>
      <c r="DZ147" s="7"/>
      <c r="EA147" s="7"/>
      <c r="EB147" s="7">
        <v>1</v>
      </c>
      <c r="EC147" s="154">
        <v>0</v>
      </c>
      <c r="ED147" s="7"/>
      <c r="EE147" s="7"/>
      <c r="EF147" s="7"/>
      <c r="EG147" s="7"/>
      <c r="EH147" s="7"/>
      <c r="EI147" s="7"/>
      <c r="EJ147" s="7"/>
      <c r="EK147" s="7"/>
      <c r="EL147" s="7"/>
      <c r="EM147" s="7"/>
      <c r="EN147" s="7"/>
      <c r="EO147" s="7"/>
      <c r="EP147" s="7"/>
      <c r="EQ147" s="7"/>
      <c r="ER147" s="7"/>
      <c r="ES147" s="7">
        <v>1</v>
      </c>
      <c r="ET147" s="7">
        <v>1</v>
      </c>
      <c r="EU147" s="7">
        <v>1</v>
      </c>
      <c r="EV147" s="7">
        <v>1</v>
      </c>
      <c r="EW147" s="7"/>
      <c r="EX147" s="7"/>
      <c r="EY147" s="7"/>
      <c r="EZ147" s="7"/>
      <c r="FA147" s="7"/>
      <c r="FB147" s="7"/>
      <c r="FC147" s="7"/>
      <c r="FD147" s="7">
        <v>1</v>
      </c>
      <c r="FE147" s="7"/>
      <c r="FF147" s="7">
        <v>1</v>
      </c>
      <c r="FG147" s="7"/>
      <c r="FH147" s="7"/>
      <c r="FI147" s="7"/>
      <c r="FJ147" s="7"/>
      <c r="FK147" s="7"/>
      <c r="FL147" s="7"/>
      <c r="FM147" s="7"/>
      <c r="FN147" s="7"/>
      <c r="FO147" s="7"/>
      <c r="FP147" s="7"/>
      <c r="FQ147" s="7">
        <v>1</v>
      </c>
      <c r="FR147" s="7"/>
      <c r="FS147" s="7"/>
      <c r="FT147" s="7"/>
      <c r="FU147" s="7"/>
      <c r="FV147" s="7"/>
      <c r="FW147" s="7"/>
      <c r="FX147" s="7"/>
      <c r="FY147" s="7"/>
      <c r="FZ147" s="7"/>
      <c r="GA147" s="7"/>
      <c r="GB147" s="7"/>
      <c r="GC147" s="7"/>
      <c r="GD147" s="7"/>
      <c r="GE147" s="7"/>
      <c r="GF147" s="7"/>
      <c r="GG147" s="7"/>
      <c r="GH147" s="7"/>
      <c r="GI147" s="7"/>
      <c r="GJ147" s="7"/>
      <c r="GK147" s="7"/>
      <c r="GL147" s="7"/>
      <c r="GM147" s="7"/>
      <c r="GN147" s="7"/>
      <c r="GO147" s="7"/>
      <c r="GP147" s="7"/>
      <c r="GQ147" s="7"/>
      <c r="GR147" s="7"/>
      <c r="GS147" s="7"/>
      <c r="GT147" s="7"/>
      <c r="GU147" s="7"/>
      <c r="GV147" s="7"/>
      <c r="GW147" s="7"/>
      <c r="GX147" s="7"/>
      <c r="GY147" s="7"/>
      <c r="GZ147" s="7"/>
      <c r="HA147" s="7"/>
      <c r="HB147" s="7"/>
      <c r="HC147" s="7"/>
      <c r="HD147" s="7"/>
      <c r="HE147" s="7"/>
      <c r="HF147" s="7"/>
      <c r="HG147" s="7"/>
      <c r="HH147" s="7"/>
      <c r="HI147" s="7"/>
      <c r="HJ147" s="7"/>
      <c r="HK147" s="7"/>
      <c r="HL147" s="7"/>
      <c r="HM147" s="7"/>
      <c r="HN147" s="7"/>
      <c r="HO147" s="7"/>
      <c r="HP147" s="7"/>
      <c r="HQ147" s="7"/>
      <c r="HR147" s="7"/>
      <c r="HS147" s="7"/>
      <c r="HT147" s="7"/>
      <c r="HU147" s="7"/>
      <c r="HV147" s="7"/>
      <c r="HW147" s="7"/>
      <c r="HX147" s="7"/>
      <c r="HY147" s="7"/>
      <c r="HZ147" s="7"/>
      <c r="IA147" s="7"/>
      <c r="IB147" s="7"/>
      <c r="IC147" s="7"/>
      <c r="ID147" s="7"/>
      <c r="IE147" s="7"/>
      <c r="IF147" s="7"/>
      <c r="IG147" s="7"/>
      <c r="IH147" s="7"/>
      <c r="II147" s="34"/>
      <c r="IJ147" s="34"/>
      <c r="IK147" s="34"/>
      <c r="IL147" s="34"/>
      <c r="IM147" s="34"/>
      <c r="IN147" s="34"/>
      <c r="IO147" s="34"/>
      <c r="IP147" s="34"/>
      <c r="IQ147" s="34"/>
      <c r="IR147" s="34"/>
      <c r="IS147" s="34"/>
      <c r="IT147" s="34"/>
      <c r="IU147" s="34"/>
      <c r="IV147" s="34"/>
      <c r="IW147" s="34"/>
      <c r="IX147" s="34"/>
    </row>
    <row r="148" spans="1:258" ht="66" customHeight="1">
      <c r="A148" s="5">
        <f t="shared" si="9"/>
        <v>145</v>
      </c>
      <c r="B148" s="5"/>
      <c r="C148" s="41" t="s">
        <v>35</v>
      </c>
      <c r="D148" s="177">
        <f t="shared" si="8"/>
        <v>145</v>
      </c>
      <c r="E148" s="19" t="s">
        <v>136</v>
      </c>
      <c r="F148" s="7" t="s">
        <v>435</v>
      </c>
      <c r="G148" s="6">
        <v>1929</v>
      </c>
      <c r="H148" s="7" t="s">
        <v>1437</v>
      </c>
      <c r="I148" s="7"/>
      <c r="J148" s="7" t="s">
        <v>434</v>
      </c>
      <c r="K148" s="7"/>
      <c r="L148" s="7"/>
      <c r="M148" s="7"/>
      <c r="O148" s="7"/>
      <c r="Q148" s="7"/>
      <c r="R148" s="7"/>
      <c r="S148" s="7"/>
      <c r="T148" s="7"/>
      <c r="U148" s="7"/>
      <c r="V148" s="7"/>
      <c r="W148" s="7"/>
      <c r="X148" s="7"/>
      <c r="Y148" s="7"/>
      <c r="Z148" s="7"/>
      <c r="AB148" s="7"/>
      <c r="AC148" s="7"/>
      <c r="AD148" s="7"/>
      <c r="AE148" s="7"/>
      <c r="AF148" s="7"/>
      <c r="AG148" s="7"/>
      <c r="AH148" s="7"/>
      <c r="AI148" s="7"/>
      <c r="AK148" s="7"/>
      <c r="AL148" s="7"/>
      <c r="AM148" s="7"/>
      <c r="AN148" s="7"/>
      <c r="AO148" s="7"/>
      <c r="AP148" s="7"/>
      <c r="AQ148" s="7"/>
      <c r="AS148" s="7"/>
      <c r="AT148" s="7"/>
      <c r="AW148" s="7"/>
      <c r="AY148" s="7"/>
      <c r="AZ148" s="7"/>
      <c r="BA148" s="7"/>
      <c r="BB148" s="7"/>
      <c r="BC148" s="7"/>
      <c r="BD148" s="7"/>
      <c r="BE148" s="7">
        <v>1</v>
      </c>
      <c r="BF148" s="7"/>
      <c r="BG148" s="7"/>
      <c r="BH148" s="7">
        <v>1</v>
      </c>
      <c r="BI148" s="7"/>
      <c r="BJ148" s="7"/>
      <c r="BK148" s="7"/>
      <c r="BL148" s="7"/>
      <c r="BM148" s="7"/>
      <c r="BN148" s="7"/>
      <c r="BO148" s="6" t="s">
        <v>1438</v>
      </c>
      <c r="BP148" s="7"/>
      <c r="BQ148" s="7">
        <v>1</v>
      </c>
      <c r="BR148" s="7"/>
      <c r="BS148" s="7"/>
      <c r="BT148" s="7"/>
      <c r="BU148" s="7"/>
      <c r="BV148" s="7"/>
      <c r="BW148" s="7"/>
      <c r="BX148" s="7"/>
      <c r="BY148" s="7">
        <v>0</v>
      </c>
      <c r="BZ148" s="154">
        <v>1</v>
      </c>
      <c r="CA148" s="7"/>
      <c r="CB148" s="7"/>
      <c r="CC148" s="7"/>
      <c r="CD148" s="7"/>
      <c r="CE148" s="7"/>
      <c r="CF148" s="7"/>
      <c r="CG148" s="7"/>
      <c r="CH148" s="7"/>
      <c r="CI148" s="7"/>
      <c r="CJ148" s="7"/>
      <c r="CK148" s="7"/>
      <c r="CL148" s="7"/>
      <c r="CM148" s="7"/>
      <c r="CN148" s="7">
        <v>1</v>
      </c>
      <c r="CO148" s="7"/>
      <c r="CP148" s="7"/>
      <c r="CQ148" s="7"/>
      <c r="CR148" s="7"/>
      <c r="CS148" s="7"/>
      <c r="CT148" s="7"/>
      <c r="CU148" s="7"/>
      <c r="CV148" s="7"/>
      <c r="CW148" s="7"/>
      <c r="CX148" s="7"/>
      <c r="CY148" s="7"/>
      <c r="CZ148" s="7"/>
      <c r="DA148" s="7"/>
      <c r="DB148" s="7"/>
      <c r="DC148" s="7"/>
      <c r="DD148" s="7"/>
      <c r="DE148" s="7"/>
      <c r="DF148" s="7"/>
      <c r="DG148" s="7"/>
      <c r="DH148" s="7"/>
      <c r="DI148" s="7"/>
      <c r="DJ148" s="7"/>
      <c r="DK148" s="7"/>
      <c r="DL148" s="7"/>
      <c r="DM148" s="7"/>
      <c r="DN148" s="7"/>
      <c r="DO148" s="7"/>
      <c r="DP148" s="7"/>
      <c r="DQ148" s="7"/>
      <c r="DR148" s="7"/>
      <c r="DS148" s="7"/>
      <c r="DT148" s="7"/>
      <c r="DU148" s="7"/>
      <c r="DV148" s="7"/>
      <c r="DW148" s="7"/>
      <c r="DX148" s="7"/>
      <c r="DY148" s="7"/>
      <c r="DZ148" s="7"/>
      <c r="EA148" s="7"/>
      <c r="EB148" s="7">
        <v>1</v>
      </c>
      <c r="EC148" s="7"/>
      <c r="ED148" s="7"/>
      <c r="EE148" s="7"/>
      <c r="EF148" s="7">
        <v>1</v>
      </c>
      <c r="EG148" s="7"/>
      <c r="EH148" s="7"/>
      <c r="EI148" s="7"/>
      <c r="EJ148" s="7"/>
      <c r="EK148" s="7">
        <v>1</v>
      </c>
      <c r="EL148" s="7"/>
      <c r="EM148" s="7"/>
      <c r="EN148" s="7"/>
      <c r="EO148" s="7"/>
      <c r="EP148" s="7"/>
      <c r="EQ148" s="7"/>
      <c r="ER148" s="7"/>
      <c r="ES148" s="7"/>
      <c r="ET148" s="7"/>
      <c r="EU148" s="7"/>
      <c r="EV148" s="7"/>
      <c r="EW148" s="7"/>
      <c r="EX148" s="7"/>
      <c r="EY148" s="7"/>
      <c r="EZ148" s="7"/>
      <c r="FA148" s="7"/>
      <c r="FB148" s="7"/>
      <c r="FC148" s="7"/>
      <c r="FD148" s="7"/>
      <c r="FE148" s="7"/>
      <c r="FF148" s="7"/>
      <c r="FG148" s="7"/>
      <c r="FH148" s="7"/>
      <c r="FI148" s="7"/>
      <c r="FJ148" s="7"/>
      <c r="FK148" s="7"/>
      <c r="FL148" s="7"/>
      <c r="FM148" s="7"/>
      <c r="FN148" s="7"/>
      <c r="FO148" s="7"/>
      <c r="FP148" s="7"/>
      <c r="FQ148" s="7"/>
      <c r="FR148" s="7"/>
      <c r="FS148" s="7"/>
      <c r="FT148" s="7"/>
      <c r="FU148" s="7"/>
      <c r="FV148" s="7">
        <v>1</v>
      </c>
      <c r="FW148" s="7"/>
      <c r="FX148" s="7"/>
      <c r="FY148" s="7"/>
      <c r="FZ148" s="7"/>
      <c r="GA148" s="7"/>
      <c r="GB148" s="7"/>
      <c r="GC148" s="7"/>
      <c r="GD148" s="7">
        <v>1</v>
      </c>
      <c r="GE148" s="7"/>
      <c r="GF148" s="7"/>
      <c r="GG148" s="7"/>
      <c r="GH148" s="7"/>
      <c r="GI148" s="7"/>
      <c r="GJ148" s="7"/>
      <c r="GK148" s="7">
        <v>1</v>
      </c>
      <c r="GL148" s="7"/>
      <c r="GM148" s="7"/>
      <c r="GN148" s="7"/>
      <c r="GO148" s="7"/>
      <c r="GP148" s="7"/>
      <c r="GQ148" s="7"/>
      <c r="GR148" s="7"/>
      <c r="GS148" s="7"/>
      <c r="GT148" s="7"/>
      <c r="GU148" s="7"/>
      <c r="GV148" s="7"/>
      <c r="GW148" s="7"/>
      <c r="GX148" s="7"/>
      <c r="GY148" s="7"/>
      <c r="GZ148" s="7"/>
      <c r="HA148" s="7"/>
      <c r="HB148" s="7"/>
      <c r="HC148" s="7"/>
      <c r="HD148" s="7">
        <v>1</v>
      </c>
      <c r="HE148" s="7"/>
      <c r="HF148" s="7"/>
      <c r="HG148" s="7"/>
      <c r="HH148" s="7"/>
      <c r="HI148" s="7"/>
      <c r="HJ148" s="7"/>
      <c r="HK148" s="7"/>
      <c r="HL148" s="7"/>
      <c r="HM148" s="7"/>
      <c r="HN148" s="7"/>
      <c r="HO148" s="7"/>
      <c r="HP148" s="7"/>
      <c r="HQ148" s="7"/>
      <c r="HR148" s="7"/>
      <c r="HS148" s="7"/>
      <c r="HT148" s="7"/>
      <c r="HU148" s="7"/>
      <c r="HV148" s="7"/>
      <c r="HW148" s="7"/>
      <c r="HX148" s="7"/>
      <c r="HY148" s="7"/>
      <c r="HZ148" s="7"/>
      <c r="IA148" s="7"/>
      <c r="IB148" s="7"/>
      <c r="IC148" s="7"/>
      <c r="ID148" s="7"/>
      <c r="IE148" s="7"/>
      <c r="IF148" s="7"/>
      <c r="IG148" s="7"/>
      <c r="IH148" s="7"/>
      <c r="II148" s="34"/>
      <c r="IJ148" s="34"/>
      <c r="IK148" s="34"/>
      <c r="IL148" s="34"/>
      <c r="IM148" s="34"/>
      <c r="IN148" s="34"/>
      <c r="IO148" s="34"/>
      <c r="IP148" s="34"/>
      <c r="IQ148" s="34"/>
      <c r="IR148" s="34"/>
      <c r="IS148" s="34"/>
      <c r="IT148" s="34"/>
      <c r="IU148" s="34"/>
      <c r="IV148" s="34"/>
      <c r="IW148" s="34"/>
      <c r="IX148" s="34"/>
    </row>
    <row r="149" spans="1:258" ht="69.75" customHeight="1">
      <c r="A149" s="5">
        <f t="shared" si="9"/>
        <v>146</v>
      </c>
      <c r="B149" s="5"/>
      <c r="C149" s="41" t="s">
        <v>35</v>
      </c>
      <c r="D149" s="177">
        <f t="shared" si="8"/>
        <v>146</v>
      </c>
      <c r="E149" s="7" t="s">
        <v>437</v>
      </c>
      <c r="F149" s="7" t="s">
        <v>236</v>
      </c>
      <c r="G149" s="6">
        <v>2017</v>
      </c>
      <c r="H149" s="7" t="s">
        <v>738</v>
      </c>
      <c r="I149" s="7"/>
      <c r="J149" s="19" t="s">
        <v>436</v>
      </c>
      <c r="K149" s="7">
        <v>1</v>
      </c>
      <c r="L149" s="7">
        <v>1</v>
      </c>
      <c r="M149" s="7">
        <v>1</v>
      </c>
      <c r="O149" s="7">
        <v>1</v>
      </c>
      <c r="Q149" s="7"/>
      <c r="R149" s="7">
        <v>1</v>
      </c>
      <c r="S149" s="7">
        <v>1</v>
      </c>
      <c r="T149" s="7"/>
      <c r="U149" s="7"/>
      <c r="V149" s="7"/>
      <c r="W149" s="7"/>
      <c r="X149" s="7"/>
      <c r="Y149" s="7"/>
      <c r="Z149" s="7"/>
      <c r="AB149" s="7"/>
      <c r="AC149" s="7"/>
      <c r="AD149" s="7">
        <v>1</v>
      </c>
      <c r="AE149" s="7"/>
      <c r="AF149" s="7"/>
      <c r="AG149" s="7"/>
      <c r="AH149" s="7"/>
      <c r="AI149" s="7"/>
      <c r="AK149" s="7"/>
      <c r="AL149" s="7"/>
      <c r="AM149" s="7"/>
      <c r="AN149" s="7"/>
      <c r="AO149" s="7"/>
      <c r="AP149" s="7"/>
      <c r="AQ149" s="7"/>
      <c r="AS149" s="7"/>
      <c r="AT149" s="7"/>
      <c r="AW149" s="7"/>
      <c r="AY149" s="7"/>
      <c r="AZ149" s="7"/>
      <c r="BA149" s="7"/>
      <c r="BB149" s="7"/>
      <c r="BC149" s="7"/>
      <c r="BD149" s="7"/>
      <c r="BE149" s="7"/>
      <c r="BF149" s="7"/>
      <c r="BG149" s="7"/>
      <c r="BH149" s="7"/>
      <c r="BI149" s="7"/>
      <c r="BJ149" s="7"/>
      <c r="BK149" s="7"/>
      <c r="BL149" s="7"/>
      <c r="BM149" s="7"/>
      <c r="BN149" s="7"/>
      <c r="BO149" s="6" t="s">
        <v>1439</v>
      </c>
      <c r="BP149" s="7"/>
      <c r="BQ149" s="7"/>
      <c r="BR149" s="7"/>
      <c r="BS149" s="7">
        <v>1</v>
      </c>
      <c r="BT149" s="7"/>
      <c r="BU149" s="7"/>
      <c r="BV149" s="7"/>
      <c r="BW149" s="7"/>
      <c r="BX149" s="7"/>
      <c r="BY149" s="7">
        <v>0</v>
      </c>
      <c r="BZ149" s="7">
        <v>1</v>
      </c>
      <c r="CA149" s="7"/>
      <c r="CB149" s="7">
        <v>1</v>
      </c>
      <c r="CC149" s="7">
        <v>1</v>
      </c>
      <c r="CD149" s="7"/>
      <c r="CE149" s="7"/>
      <c r="CF149" s="7"/>
      <c r="CG149" s="7"/>
      <c r="CH149" s="7"/>
      <c r="CI149" s="7">
        <v>1</v>
      </c>
      <c r="CJ149" s="7"/>
      <c r="CK149" s="7"/>
      <c r="CL149" s="7"/>
      <c r="CM149" s="7"/>
      <c r="CN149" s="7"/>
      <c r="CO149" s="7"/>
      <c r="CP149" s="7"/>
      <c r="CQ149" s="7"/>
      <c r="CR149" s="7"/>
      <c r="CS149" s="7"/>
      <c r="CT149" s="7"/>
      <c r="CU149" s="7"/>
      <c r="CV149" s="7"/>
      <c r="CW149" s="7"/>
      <c r="CX149" s="7"/>
      <c r="CY149" s="7"/>
      <c r="CZ149" s="7"/>
      <c r="DA149" s="7"/>
      <c r="DB149" s="7"/>
      <c r="DC149" s="7"/>
      <c r="DD149" s="7"/>
      <c r="DE149" s="7">
        <v>1</v>
      </c>
      <c r="DF149" s="7"/>
      <c r="DG149" s="7"/>
      <c r="DH149" s="7"/>
      <c r="DI149" s="7"/>
      <c r="DJ149" s="7"/>
      <c r="DK149" s="7"/>
      <c r="DL149" s="7"/>
      <c r="DM149" s="7"/>
      <c r="DN149" s="7"/>
      <c r="DO149" s="7"/>
      <c r="DP149" s="7"/>
      <c r="DQ149" s="7"/>
      <c r="DR149" s="7"/>
      <c r="DS149" s="7"/>
      <c r="DT149" s="7"/>
      <c r="DU149" s="7"/>
      <c r="DV149" s="7"/>
      <c r="DW149" s="7"/>
      <c r="DX149" s="7"/>
      <c r="DY149" s="7"/>
      <c r="DZ149" s="7"/>
      <c r="EA149" s="7"/>
      <c r="EB149" s="7">
        <v>1</v>
      </c>
      <c r="EC149" s="7"/>
      <c r="ED149" s="7"/>
      <c r="EE149" s="7">
        <v>1</v>
      </c>
      <c r="EF149" s="7"/>
      <c r="EG149" s="7"/>
      <c r="EH149" s="7"/>
      <c r="EI149" s="7"/>
      <c r="EJ149" s="7"/>
      <c r="EK149" s="7"/>
      <c r="EL149" s="7"/>
      <c r="EM149" s="7"/>
      <c r="EN149" s="7"/>
      <c r="EO149" s="7"/>
      <c r="EP149" s="7"/>
      <c r="EQ149" s="7"/>
      <c r="ER149" s="7"/>
      <c r="ES149" s="7"/>
      <c r="ET149" s="7"/>
      <c r="EU149" s="7"/>
      <c r="EV149" s="7"/>
      <c r="EW149" s="7"/>
      <c r="EX149" s="7"/>
      <c r="EY149" s="7"/>
      <c r="EZ149" s="7"/>
      <c r="FA149" s="7"/>
      <c r="FB149" s="7"/>
      <c r="FC149" s="7"/>
      <c r="FD149" s="7"/>
      <c r="FE149" s="7"/>
      <c r="FF149" s="7"/>
      <c r="FG149" s="7"/>
      <c r="FH149" s="7"/>
      <c r="FI149" s="7"/>
      <c r="FJ149" s="7"/>
      <c r="FK149" s="7"/>
      <c r="FL149" s="7"/>
      <c r="FM149" s="7"/>
      <c r="FN149" s="7"/>
      <c r="FO149" s="7"/>
      <c r="FP149" s="7"/>
      <c r="FQ149" s="7"/>
      <c r="FR149" s="7">
        <v>1</v>
      </c>
      <c r="FS149" s="7"/>
      <c r="FT149" s="7"/>
      <c r="FU149" s="7"/>
      <c r="FV149" s="7"/>
      <c r="FW149" s="7"/>
      <c r="FX149" s="7"/>
      <c r="FY149" s="7"/>
      <c r="FZ149" s="7"/>
      <c r="GA149" s="7"/>
      <c r="GB149" s="7"/>
      <c r="GC149" s="7"/>
      <c r="GD149" s="7"/>
      <c r="GE149" s="7"/>
      <c r="GF149" s="7"/>
      <c r="GG149" s="7"/>
      <c r="GH149" s="7"/>
      <c r="GI149" s="7"/>
      <c r="GJ149" s="7"/>
      <c r="GK149" s="7"/>
      <c r="GL149" s="7"/>
      <c r="GM149" s="7"/>
      <c r="GN149" s="7"/>
      <c r="GO149" s="7"/>
      <c r="GP149" s="7"/>
      <c r="GQ149" s="7"/>
      <c r="GR149" s="7"/>
      <c r="GS149" s="7"/>
      <c r="GT149" s="7"/>
      <c r="GU149" s="7"/>
      <c r="GV149" s="7"/>
      <c r="GW149" s="7"/>
      <c r="GX149" s="7"/>
      <c r="GY149" s="7"/>
      <c r="GZ149" s="7"/>
      <c r="HA149" s="7"/>
      <c r="HB149" s="7"/>
      <c r="HC149" s="7"/>
      <c r="HD149" s="7"/>
      <c r="HE149" s="7"/>
      <c r="HF149" s="7"/>
      <c r="HG149" s="7"/>
      <c r="HH149" s="7"/>
      <c r="HI149" s="7"/>
      <c r="HJ149" s="7"/>
      <c r="HK149" s="7"/>
      <c r="HL149" s="7"/>
      <c r="HM149" s="7"/>
      <c r="HN149" s="7"/>
      <c r="HO149" s="7"/>
      <c r="HP149" s="7"/>
      <c r="HQ149" s="7"/>
      <c r="HR149" s="7"/>
      <c r="HS149" s="7"/>
      <c r="HT149" s="7"/>
      <c r="HU149" s="7"/>
      <c r="HV149" s="7"/>
      <c r="HW149" s="7"/>
      <c r="HX149" s="7"/>
      <c r="HY149" s="7"/>
      <c r="HZ149" s="7"/>
      <c r="IA149" s="7"/>
      <c r="IB149" s="7"/>
      <c r="IC149" s="7"/>
      <c r="ID149" s="7"/>
      <c r="IE149" s="7"/>
      <c r="IF149" s="7"/>
      <c r="IG149" s="7"/>
      <c r="IH149" s="7"/>
      <c r="II149" s="34"/>
      <c r="IJ149" s="34"/>
      <c r="IK149" s="34"/>
      <c r="IL149" s="34"/>
      <c r="IM149" s="34"/>
      <c r="IN149" s="34"/>
      <c r="IO149" s="34"/>
      <c r="IP149" s="34"/>
      <c r="IQ149" s="34"/>
      <c r="IR149" s="34"/>
      <c r="IS149" s="34"/>
      <c r="IT149" s="34"/>
      <c r="IU149" s="34"/>
      <c r="IV149" s="34"/>
      <c r="IW149" s="34"/>
      <c r="IX149" s="34"/>
    </row>
    <row r="150" spans="1:258" ht="45" customHeight="1">
      <c r="A150" s="5">
        <f t="shared" si="9"/>
        <v>147</v>
      </c>
      <c r="B150" s="5"/>
      <c r="C150" s="41" t="s">
        <v>35</v>
      </c>
      <c r="D150" s="177">
        <f t="shared" si="8"/>
        <v>147</v>
      </c>
      <c r="E150" s="7" t="s">
        <v>440</v>
      </c>
      <c r="F150" s="7" t="s">
        <v>439</v>
      </c>
      <c r="G150" s="6">
        <v>2017</v>
      </c>
      <c r="H150" s="7" t="s">
        <v>1440</v>
      </c>
      <c r="I150" s="7">
        <v>0</v>
      </c>
      <c r="J150" s="7" t="s">
        <v>438</v>
      </c>
      <c r="K150" s="7"/>
      <c r="L150" s="7">
        <v>1</v>
      </c>
      <c r="M150" s="7"/>
      <c r="O150" s="7"/>
      <c r="Q150" s="7"/>
      <c r="R150" s="7"/>
      <c r="S150" s="7"/>
      <c r="T150" s="7"/>
      <c r="U150" s="7"/>
      <c r="V150" s="7"/>
      <c r="W150" s="7"/>
      <c r="X150" s="7"/>
      <c r="Y150" s="7"/>
      <c r="Z150" s="7"/>
      <c r="AB150" s="7"/>
      <c r="AC150" s="7"/>
      <c r="AD150" s="7"/>
      <c r="AE150" s="7"/>
      <c r="AF150" s="7"/>
      <c r="AG150" s="7"/>
      <c r="AH150" s="7"/>
      <c r="AI150" s="7"/>
      <c r="AK150" s="7"/>
      <c r="AL150" s="7"/>
      <c r="AM150" s="7"/>
      <c r="AN150" s="7"/>
      <c r="AO150" s="7"/>
      <c r="AP150" s="7"/>
      <c r="AQ150" s="7"/>
      <c r="AS150" s="7"/>
      <c r="AT150" s="7"/>
      <c r="AW150" s="7"/>
      <c r="AY150" s="7"/>
      <c r="AZ150" s="7"/>
      <c r="BA150" s="7"/>
      <c r="BB150" s="7"/>
      <c r="BC150" s="7"/>
      <c r="BD150" s="7"/>
      <c r="BE150" s="7"/>
      <c r="BF150" s="7">
        <v>1</v>
      </c>
      <c r="BG150" s="7"/>
      <c r="BH150" s="7"/>
      <c r="BI150" s="7"/>
      <c r="BJ150" s="7"/>
      <c r="BK150" s="7"/>
      <c r="BL150" s="7"/>
      <c r="BM150" s="7"/>
      <c r="BN150" s="7"/>
      <c r="BO150" s="6" t="s">
        <v>1441</v>
      </c>
      <c r="BP150" s="7">
        <v>1</v>
      </c>
      <c r="BQ150" s="7"/>
      <c r="BR150" s="7"/>
      <c r="BS150" s="7"/>
      <c r="BT150" s="7"/>
      <c r="BU150" s="7"/>
      <c r="BV150" s="7"/>
      <c r="BW150" s="7"/>
      <c r="BX150" s="7"/>
      <c r="BY150" s="7"/>
      <c r="BZ150" s="7"/>
      <c r="CA150" s="7"/>
      <c r="CB150" s="7"/>
      <c r="CC150" s="7"/>
      <c r="CD150" s="7">
        <v>1</v>
      </c>
      <c r="CE150" s="7"/>
      <c r="CF150" s="7"/>
      <c r="CG150" s="7"/>
      <c r="CH150" s="7"/>
      <c r="CI150" s="7"/>
      <c r="CJ150" s="7"/>
      <c r="CK150" s="7"/>
      <c r="CL150" s="7"/>
      <c r="CM150" s="7"/>
      <c r="CN150" s="7"/>
      <c r="CO150" s="7"/>
      <c r="CP150" s="7"/>
      <c r="CQ150" s="7"/>
      <c r="CR150" s="7"/>
      <c r="CS150" s="7"/>
      <c r="CT150" s="7"/>
      <c r="CU150" s="7"/>
      <c r="CV150" s="7"/>
      <c r="CW150" s="7"/>
      <c r="CX150" s="7"/>
      <c r="CY150" s="7"/>
      <c r="CZ150" s="7"/>
      <c r="DA150" s="7"/>
      <c r="DB150" s="7"/>
      <c r="DC150" s="7"/>
      <c r="DD150" s="7"/>
      <c r="DE150" s="7"/>
      <c r="DF150" s="7">
        <v>1</v>
      </c>
      <c r="DG150" s="7"/>
      <c r="DH150" s="7"/>
      <c r="DI150" s="7"/>
      <c r="DJ150" s="7"/>
      <c r="DK150" s="7"/>
      <c r="DL150" s="7"/>
      <c r="DM150" s="7"/>
      <c r="DN150" s="7"/>
      <c r="DO150" s="7"/>
      <c r="DP150" s="7"/>
      <c r="DQ150" s="7"/>
      <c r="DR150" s="7"/>
      <c r="DS150" s="7"/>
      <c r="DT150" s="7"/>
      <c r="DU150" s="7"/>
      <c r="DV150" s="7"/>
      <c r="DW150" s="7"/>
      <c r="DX150" s="7"/>
      <c r="DY150" s="7"/>
      <c r="DZ150" s="7"/>
      <c r="EA150" s="7"/>
      <c r="EB150" s="7">
        <v>1</v>
      </c>
      <c r="EC150" s="154">
        <v>0</v>
      </c>
      <c r="ED150" s="7"/>
      <c r="EE150" s="7"/>
      <c r="EF150" s="7"/>
      <c r="EG150" s="7"/>
      <c r="EH150" s="7"/>
      <c r="EI150" s="7"/>
      <c r="EJ150" s="7"/>
      <c r="EK150" s="7"/>
      <c r="EL150" s="7"/>
      <c r="EM150" s="7"/>
      <c r="EN150" s="7"/>
      <c r="EO150" s="7"/>
      <c r="EP150" s="7"/>
      <c r="EQ150" s="7"/>
      <c r="ER150" s="7"/>
      <c r="ES150" s="7">
        <v>1</v>
      </c>
      <c r="ET150" s="7">
        <v>1</v>
      </c>
      <c r="EU150" s="7">
        <v>1</v>
      </c>
      <c r="EV150" s="7">
        <v>1</v>
      </c>
      <c r="EW150" s="7"/>
      <c r="EX150" s="7"/>
      <c r="EY150" s="7"/>
      <c r="EZ150" s="7"/>
      <c r="FA150" s="7"/>
      <c r="FB150" s="7"/>
      <c r="FC150" s="7"/>
      <c r="FD150" s="7">
        <v>1</v>
      </c>
      <c r="FE150" s="7"/>
      <c r="FF150" s="7">
        <v>1</v>
      </c>
      <c r="FG150" s="7"/>
      <c r="FH150" s="7"/>
      <c r="FI150" s="7"/>
      <c r="FJ150" s="7"/>
      <c r="FK150" s="7"/>
      <c r="FL150" s="7"/>
      <c r="FM150" s="7"/>
      <c r="FN150" s="7"/>
      <c r="FO150" s="7"/>
      <c r="FP150" s="7"/>
      <c r="FQ150" s="7">
        <v>1</v>
      </c>
      <c r="FR150" s="7"/>
      <c r="FS150" s="7"/>
      <c r="FT150" s="7"/>
      <c r="FU150" s="7"/>
      <c r="FV150" s="7"/>
      <c r="FW150" s="7"/>
      <c r="FX150" s="7"/>
      <c r="FY150" s="7"/>
      <c r="FZ150" s="7"/>
      <c r="GA150" s="7"/>
      <c r="GB150" s="7"/>
      <c r="GC150" s="7"/>
      <c r="GD150" s="7"/>
      <c r="GE150" s="7"/>
      <c r="GF150" s="7"/>
      <c r="GG150" s="7"/>
      <c r="GH150" s="7"/>
      <c r="GI150" s="7"/>
      <c r="GJ150" s="7"/>
      <c r="GK150" s="7"/>
      <c r="GL150" s="7"/>
      <c r="GM150" s="7"/>
      <c r="GN150" s="7"/>
      <c r="GO150" s="7"/>
      <c r="GP150" s="7"/>
      <c r="GQ150" s="7"/>
      <c r="GR150" s="7"/>
      <c r="GS150" s="7"/>
      <c r="GT150" s="7"/>
      <c r="GU150" s="7"/>
      <c r="GV150" s="7"/>
      <c r="GW150" s="7"/>
      <c r="GX150" s="7"/>
      <c r="GY150" s="7"/>
      <c r="GZ150" s="7"/>
      <c r="HA150" s="7"/>
      <c r="HB150" s="7"/>
      <c r="HC150" s="7"/>
      <c r="HD150" s="7"/>
      <c r="HE150" s="7"/>
      <c r="HF150" s="7"/>
      <c r="HG150" s="7"/>
      <c r="HH150" s="7"/>
      <c r="HI150" s="7"/>
      <c r="HJ150" s="7"/>
      <c r="HK150" s="7"/>
      <c r="HL150" s="7"/>
      <c r="HM150" s="7"/>
      <c r="HN150" s="7"/>
      <c r="HO150" s="7"/>
      <c r="HP150" s="7"/>
      <c r="HQ150" s="7"/>
      <c r="HR150" s="7"/>
      <c r="HS150" s="7"/>
      <c r="HT150" s="7"/>
      <c r="HU150" s="7"/>
      <c r="HV150" s="7"/>
      <c r="HW150" s="7"/>
      <c r="HX150" s="7"/>
      <c r="HY150" s="7"/>
      <c r="HZ150" s="7"/>
      <c r="IA150" s="7"/>
      <c r="IB150" s="7"/>
      <c r="IC150" s="7"/>
      <c r="ID150" s="7"/>
      <c r="IE150" s="7"/>
      <c r="IF150" s="7"/>
      <c r="IG150" s="7"/>
      <c r="IH150" s="7"/>
      <c r="II150" s="34"/>
      <c r="IJ150" s="34"/>
      <c r="IK150" s="34"/>
      <c r="IL150" s="34"/>
      <c r="IM150" s="34"/>
      <c r="IN150" s="34"/>
      <c r="IO150" s="34"/>
      <c r="IP150" s="34"/>
      <c r="IQ150" s="34"/>
      <c r="IR150" s="34"/>
      <c r="IS150" s="34"/>
      <c r="IT150" s="34"/>
      <c r="IU150" s="34"/>
      <c r="IV150" s="34"/>
      <c r="IW150" s="34"/>
      <c r="IX150" s="34"/>
    </row>
    <row r="151" spans="1:258" ht="84.75" customHeight="1">
      <c r="A151" s="5">
        <f t="shared" si="9"/>
        <v>148</v>
      </c>
      <c r="B151" s="5"/>
      <c r="C151" s="41" t="s">
        <v>35</v>
      </c>
      <c r="D151" s="177">
        <f t="shared" si="8"/>
        <v>148</v>
      </c>
      <c r="E151" s="7" t="s">
        <v>443</v>
      </c>
      <c r="F151" s="7" t="s">
        <v>442</v>
      </c>
      <c r="G151" s="6">
        <v>2017</v>
      </c>
      <c r="H151" s="7" t="s">
        <v>738</v>
      </c>
      <c r="I151" s="7"/>
      <c r="J151" s="19" t="s">
        <v>441</v>
      </c>
      <c r="K151" s="7">
        <v>1</v>
      </c>
      <c r="L151" s="7">
        <v>1</v>
      </c>
      <c r="M151" s="7">
        <v>1</v>
      </c>
      <c r="O151" s="7">
        <v>1</v>
      </c>
      <c r="Q151" s="7"/>
      <c r="R151" s="7">
        <v>1</v>
      </c>
      <c r="S151" s="7">
        <v>1</v>
      </c>
      <c r="T151" s="7"/>
      <c r="U151" s="7"/>
      <c r="V151" s="7"/>
      <c r="W151" s="7"/>
      <c r="X151" s="7"/>
      <c r="Y151" s="7"/>
      <c r="Z151" s="7"/>
      <c r="AB151" s="7"/>
      <c r="AC151" s="7"/>
      <c r="AD151" s="7"/>
      <c r="AE151" s="7"/>
      <c r="AF151" s="7"/>
      <c r="AG151" s="7">
        <v>1</v>
      </c>
      <c r="AH151" s="7"/>
      <c r="AI151" s="7"/>
      <c r="AK151" s="7"/>
      <c r="AL151" s="7"/>
      <c r="AM151" s="7"/>
      <c r="AN151" s="7"/>
      <c r="AO151" s="7"/>
      <c r="AP151" s="7"/>
      <c r="AQ151" s="7"/>
      <c r="AS151" s="7">
        <v>1</v>
      </c>
      <c r="AT151" s="7"/>
      <c r="AW151" s="7"/>
      <c r="AY151" s="7"/>
      <c r="AZ151" s="7"/>
      <c r="BA151" s="7"/>
      <c r="BB151" s="7"/>
      <c r="BC151" s="7"/>
      <c r="BD151" s="7"/>
      <c r="BE151" s="7"/>
      <c r="BF151" s="7"/>
      <c r="BG151" s="7"/>
      <c r="BH151" s="7"/>
      <c r="BI151" s="7"/>
      <c r="BJ151" s="7"/>
      <c r="BK151" s="7"/>
      <c r="BL151" s="7"/>
      <c r="BM151" s="7"/>
      <c r="BN151" s="7"/>
      <c r="BO151" s="6" t="s">
        <v>1442</v>
      </c>
      <c r="BP151" s="7"/>
      <c r="BQ151" s="7">
        <v>1</v>
      </c>
      <c r="BR151" s="7"/>
      <c r="BS151" s="7"/>
      <c r="BT151" s="7"/>
      <c r="BU151" s="7"/>
      <c r="BV151" s="7"/>
      <c r="BW151" s="7"/>
      <c r="BX151" s="7"/>
      <c r="BY151" s="7"/>
      <c r="BZ151" s="7"/>
      <c r="CA151" s="7"/>
      <c r="CB151" s="7"/>
      <c r="CC151" s="7">
        <v>1</v>
      </c>
      <c r="CD151" s="7"/>
      <c r="CE151" s="7">
        <v>1</v>
      </c>
      <c r="CF151" s="7"/>
      <c r="CG151" s="7"/>
      <c r="CH151" s="7"/>
      <c r="CI151" s="7"/>
      <c r="CJ151" s="7"/>
      <c r="CK151" s="7"/>
      <c r="CL151" s="7"/>
      <c r="CM151" s="7"/>
      <c r="CN151" s="7">
        <v>1</v>
      </c>
      <c r="CO151" s="7"/>
      <c r="CP151" s="7"/>
      <c r="CQ151" s="7"/>
      <c r="CR151" s="7"/>
      <c r="CS151" s="7"/>
      <c r="CT151" s="7"/>
      <c r="CU151" s="7"/>
      <c r="CV151" s="7"/>
      <c r="CW151" s="7"/>
      <c r="CX151" s="7"/>
      <c r="CY151" s="7"/>
      <c r="CZ151" s="7"/>
      <c r="DA151" s="7"/>
      <c r="DB151" s="7"/>
      <c r="DC151" s="7"/>
      <c r="DD151" s="7"/>
      <c r="DE151" s="7"/>
      <c r="DF151" s="7"/>
      <c r="DG151" s="7"/>
      <c r="DH151" s="7"/>
      <c r="DI151" s="7"/>
      <c r="DJ151" s="7"/>
      <c r="DK151" s="7"/>
      <c r="DL151" s="7"/>
      <c r="DM151" s="7"/>
      <c r="DN151" s="7"/>
      <c r="DO151" s="7"/>
      <c r="DP151" s="7"/>
      <c r="DQ151" s="7"/>
      <c r="DR151" s="7"/>
      <c r="DS151" s="7"/>
      <c r="DT151" s="7"/>
      <c r="DU151" s="7"/>
      <c r="DV151" s="7"/>
      <c r="DW151" s="7"/>
      <c r="DX151" s="7"/>
      <c r="DY151" s="7"/>
      <c r="DZ151" s="7"/>
      <c r="EA151" s="7"/>
      <c r="EB151" s="7">
        <v>1</v>
      </c>
      <c r="EC151" s="7"/>
      <c r="ED151" s="7"/>
      <c r="EE151" s="7">
        <v>1</v>
      </c>
      <c r="EF151" s="7"/>
      <c r="EG151" s="7"/>
      <c r="EH151" s="7"/>
      <c r="EI151" s="7"/>
      <c r="EJ151" s="7"/>
      <c r="EK151" s="7"/>
      <c r="EL151" s="7"/>
      <c r="EM151" s="7"/>
      <c r="EN151" s="7"/>
      <c r="EO151" s="7"/>
      <c r="EP151" s="7"/>
      <c r="EQ151" s="7"/>
      <c r="ER151" s="7"/>
      <c r="ES151" s="7"/>
      <c r="ET151" s="7"/>
      <c r="EU151" s="7"/>
      <c r="EV151" s="7"/>
      <c r="EW151" s="7"/>
      <c r="EX151" s="7"/>
      <c r="EY151" s="7"/>
      <c r="EZ151" s="7"/>
      <c r="FA151" s="7"/>
      <c r="FB151" s="7"/>
      <c r="FC151" s="7"/>
      <c r="FD151" s="7"/>
      <c r="FE151" s="7"/>
      <c r="FF151" s="7"/>
      <c r="FG151" s="7"/>
      <c r="FH151" s="7"/>
      <c r="FI151" s="7"/>
      <c r="FJ151" s="7"/>
      <c r="FK151" s="7"/>
      <c r="FL151" s="7"/>
      <c r="FM151" s="7"/>
      <c r="FN151" s="7"/>
      <c r="FO151" s="7"/>
      <c r="FP151" s="7"/>
      <c r="FQ151" s="7"/>
      <c r="FR151" s="7">
        <v>1</v>
      </c>
      <c r="FS151" s="7"/>
      <c r="FT151" s="7"/>
      <c r="FU151" s="7"/>
      <c r="FV151" s="7"/>
      <c r="FW151" s="7"/>
      <c r="FX151" s="7"/>
      <c r="FY151" s="7"/>
      <c r="FZ151" s="7"/>
      <c r="GA151" s="7"/>
      <c r="GB151" s="7"/>
      <c r="GC151" s="7"/>
      <c r="GD151" s="7"/>
      <c r="GE151" s="7"/>
      <c r="GF151" s="7"/>
      <c r="GG151" s="7"/>
      <c r="GH151" s="7"/>
      <c r="GI151" s="7"/>
      <c r="GJ151" s="7"/>
      <c r="GK151" s="7"/>
      <c r="GL151" s="7"/>
      <c r="GM151" s="7"/>
      <c r="GN151" s="7"/>
      <c r="GO151" s="7"/>
      <c r="GP151" s="7"/>
      <c r="GQ151" s="7"/>
      <c r="GR151" s="7"/>
      <c r="GS151" s="7"/>
      <c r="GT151" s="7"/>
      <c r="GU151" s="7"/>
      <c r="GV151" s="7"/>
      <c r="GW151" s="7"/>
      <c r="GX151" s="7"/>
      <c r="GY151" s="7"/>
      <c r="GZ151" s="7"/>
      <c r="HA151" s="7"/>
      <c r="HB151" s="7"/>
      <c r="HC151" s="7"/>
      <c r="HD151" s="7"/>
      <c r="HE151" s="7"/>
      <c r="HF151" s="7"/>
      <c r="HG151" s="7"/>
      <c r="HH151" s="7"/>
      <c r="HI151" s="7"/>
      <c r="HJ151" s="7"/>
      <c r="HK151" s="7"/>
      <c r="HL151" s="7"/>
      <c r="HM151" s="7"/>
      <c r="HN151" s="7"/>
      <c r="HO151" s="7"/>
      <c r="HP151" s="7"/>
      <c r="HQ151" s="7"/>
      <c r="HR151" s="7"/>
      <c r="HS151" s="7"/>
      <c r="HT151" s="7"/>
      <c r="HU151" s="7"/>
      <c r="HV151" s="7"/>
      <c r="HW151" s="7"/>
      <c r="HX151" s="7"/>
      <c r="HY151" s="7"/>
      <c r="HZ151" s="7"/>
      <c r="IA151" s="7"/>
      <c r="IB151" s="7"/>
      <c r="IC151" s="7"/>
      <c r="ID151" s="7"/>
      <c r="IE151" s="7"/>
      <c r="IF151" s="7"/>
      <c r="IG151" s="7"/>
      <c r="IH151" s="7"/>
      <c r="II151" s="34"/>
      <c r="IJ151" s="34"/>
      <c r="IK151" s="34"/>
      <c r="IL151" s="34"/>
      <c r="IM151" s="34"/>
      <c r="IN151" s="34"/>
      <c r="IO151" s="34"/>
      <c r="IP151" s="34"/>
      <c r="IQ151" s="34"/>
      <c r="IR151" s="34"/>
      <c r="IS151" s="34"/>
      <c r="IT151" s="34"/>
      <c r="IU151" s="34"/>
      <c r="IV151" s="34"/>
      <c r="IW151" s="34"/>
      <c r="IX151" s="34"/>
    </row>
    <row r="152" spans="1:258" ht="45" customHeight="1">
      <c r="A152" s="5">
        <f t="shared" si="9"/>
        <v>149</v>
      </c>
      <c r="B152" s="5"/>
      <c r="C152" s="41" t="s">
        <v>35</v>
      </c>
      <c r="D152" s="177">
        <f t="shared" si="8"/>
        <v>149</v>
      </c>
      <c r="E152" s="7" t="s">
        <v>446</v>
      </c>
      <c r="F152" s="7" t="s">
        <v>445</v>
      </c>
      <c r="G152" s="6">
        <v>2011</v>
      </c>
      <c r="H152" s="7" t="s">
        <v>738</v>
      </c>
      <c r="I152" s="7"/>
      <c r="J152" s="19" t="s">
        <v>444</v>
      </c>
      <c r="K152" s="7">
        <v>1</v>
      </c>
      <c r="L152" s="7">
        <v>1</v>
      </c>
      <c r="M152" s="7">
        <v>1</v>
      </c>
      <c r="O152" s="7">
        <v>1</v>
      </c>
      <c r="Q152" s="7">
        <v>1</v>
      </c>
      <c r="R152" s="7">
        <v>1</v>
      </c>
      <c r="S152" s="7">
        <v>1</v>
      </c>
      <c r="T152" s="7"/>
      <c r="U152" s="7"/>
      <c r="V152" s="7"/>
      <c r="W152" s="7"/>
      <c r="X152" s="7"/>
      <c r="Y152" s="7"/>
      <c r="Z152" s="7"/>
      <c r="AB152" s="7"/>
      <c r="AC152" s="7"/>
      <c r="AD152" s="7"/>
      <c r="AE152" s="7"/>
      <c r="AF152" s="7"/>
      <c r="AG152" s="7">
        <v>1</v>
      </c>
      <c r="AH152" s="7"/>
      <c r="AI152" s="7"/>
      <c r="AK152" s="7"/>
      <c r="AL152" s="7"/>
      <c r="AM152" s="7"/>
      <c r="AN152" s="7"/>
      <c r="AO152" s="7"/>
      <c r="AP152" s="7"/>
      <c r="AQ152" s="7"/>
      <c r="AS152" s="7"/>
      <c r="AT152" s="7"/>
      <c r="AW152" s="7"/>
      <c r="AY152" s="7"/>
      <c r="AZ152" s="7"/>
      <c r="BA152" s="7"/>
      <c r="BB152" s="7"/>
      <c r="BC152" s="7"/>
      <c r="BD152" s="7"/>
      <c r="BE152" s="7"/>
      <c r="BF152" s="7"/>
      <c r="BG152" s="7"/>
      <c r="BH152" s="7"/>
      <c r="BI152" s="7"/>
      <c r="BJ152" s="7"/>
      <c r="BK152" s="7"/>
      <c r="BL152" s="7"/>
      <c r="BM152" s="7"/>
      <c r="BN152" s="7"/>
      <c r="BO152" s="6" t="s">
        <v>1443</v>
      </c>
      <c r="BP152" s="7"/>
      <c r="BQ152" s="7"/>
      <c r="BR152" s="7"/>
      <c r="BS152" s="7">
        <v>1</v>
      </c>
      <c r="BT152" s="7"/>
      <c r="BU152" s="7"/>
      <c r="BV152" s="7"/>
      <c r="BW152" s="7"/>
      <c r="BX152" s="7"/>
      <c r="BY152" s="7"/>
      <c r="BZ152" s="7"/>
      <c r="CA152" s="7"/>
      <c r="CB152" s="7">
        <v>1</v>
      </c>
      <c r="CC152" s="7"/>
      <c r="CD152" s="7"/>
      <c r="CE152" s="7"/>
      <c r="CF152" s="7"/>
      <c r="CG152" s="7"/>
      <c r="CH152" s="7"/>
      <c r="CI152" s="7"/>
      <c r="CJ152" s="7"/>
      <c r="CK152" s="7"/>
      <c r="CL152" s="7"/>
      <c r="CM152" s="7"/>
      <c r="CN152" s="7">
        <v>1</v>
      </c>
      <c r="CO152" s="7"/>
      <c r="CP152" s="7"/>
      <c r="CQ152" s="7"/>
      <c r="CR152" s="7"/>
      <c r="CS152" s="7"/>
      <c r="CT152" s="7"/>
      <c r="CU152" s="7"/>
      <c r="CV152" s="7"/>
      <c r="CW152" s="7"/>
      <c r="CX152" s="7"/>
      <c r="CY152" s="7"/>
      <c r="CZ152" s="7"/>
      <c r="DA152" s="7"/>
      <c r="DB152" s="7"/>
      <c r="DC152" s="7"/>
      <c r="DD152" s="7"/>
      <c r="DE152" s="7"/>
      <c r="DF152" s="7"/>
      <c r="DG152" s="7"/>
      <c r="DH152" s="7"/>
      <c r="DI152" s="7"/>
      <c r="DJ152" s="7"/>
      <c r="DK152" s="7"/>
      <c r="DL152" s="7"/>
      <c r="DM152" s="7"/>
      <c r="DN152" s="7"/>
      <c r="DO152" s="7"/>
      <c r="DP152" s="7"/>
      <c r="DQ152" s="7"/>
      <c r="DR152" s="7"/>
      <c r="DS152" s="7"/>
      <c r="DT152" s="7"/>
      <c r="DU152" s="7"/>
      <c r="DV152" s="7"/>
      <c r="DW152" s="7"/>
      <c r="DX152" s="7"/>
      <c r="DY152" s="7"/>
      <c r="DZ152" s="7"/>
      <c r="EA152" s="7"/>
      <c r="EB152" s="7">
        <v>1</v>
      </c>
      <c r="EC152" s="7"/>
      <c r="ED152" s="7"/>
      <c r="EE152" s="7">
        <v>1</v>
      </c>
      <c r="EF152" s="7"/>
      <c r="EG152" s="7"/>
      <c r="EH152" s="7"/>
      <c r="EI152" s="7"/>
      <c r="EJ152" s="7"/>
      <c r="EK152" s="7"/>
      <c r="EL152" s="7"/>
      <c r="EM152" s="7"/>
      <c r="EN152" s="7"/>
      <c r="EO152" s="7"/>
      <c r="EP152" s="7"/>
      <c r="EQ152" s="7"/>
      <c r="ER152" s="7"/>
      <c r="ES152" s="7"/>
      <c r="ET152" s="7"/>
      <c r="EU152" s="7"/>
      <c r="EV152" s="7"/>
      <c r="EW152" s="7"/>
      <c r="EX152" s="7"/>
      <c r="EY152" s="7"/>
      <c r="EZ152" s="7"/>
      <c r="FA152" s="7"/>
      <c r="FB152" s="7"/>
      <c r="FC152" s="7"/>
      <c r="FD152" s="7"/>
      <c r="FE152" s="7"/>
      <c r="FF152" s="7"/>
      <c r="FG152" s="7"/>
      <c r="FH152" s="7"/>
      <c r="FI152" s="7"/>
      <c r="FJ152" s="7"/>
      <c r="FK152" s="7"/>
      <c r="FL152" s="7"/>
      <c r="FM152" s="7"/>
      <c r="FN152" s="7"/>
      <c r="FO152" s="7"/>
      <c r="FP152" s="7"/>
      <c r="FQ152" s="7"/>
      <c r="FR152" s="7">
        <v>1</v>
      </c>
      <c r="FS152" s="7"/>
      <c r="FT152" s="7"/>
      <c r="FU152" s="7"/>
      <c r="FV152" s="7"/>
      <c r="FW152" s="7"/>
      <c r="FX152" s="7"/>
      <c r="FY152" s="7"/>
      <c r="FZ152" s="7"/>
      <c r="GA152" s="7"/>
      <c r="GB152" s="7"/>
      <c r="GC152" s="7"/>
      <c r="GD152" s="7"/>
      <c r="GE152" s="7"/>
      <c r="GF152" s="7"/>
      <c r="GG152" s="7"/>
      <c r="GH152" s="7"/>
      <c r="GI152" s="7"/>
      <c r="GJ152" s="7"/>
      <c r="GK152" s="7"/>
      <c r="GL152" s="7"/>
      <c r="GM152" s="7"/>
      <c r="GN152" s="7"/>
      <c r="GO152" s="7"/>
      <c r="GP152" s="7"/>
      <c r="GQ152" s="7"/>
      <c r="GR152" s="7"/>
      <c r="GS152" s="7"/>
      <c r="GT152" s="7"/>
      <c r="GU152" s="7"/>
      <c r="GV152" s="7"/>
      <c r="GW152" s="7"/>
      <c r="GX152" s="7"/>
      <c r="GY152" s="7"/>
      <c r="GZ152" s="7"/>
      <c r="HA152" s="7"/>
      <c r="HB152" s="7"/>
      <c r="HC152" s="7"/>
      <c r="HD152" s="7"/>
      <c r="HE152" s="7"/>
      <c r="HF152" s="7"/>
      <c r="HG152" s="7"/>
      <c r="HH152" s="7"/>
      <c r="HI152" s="7"/>
      <c r="HJ152" s="7"/>
      <c r="HK152" s="7"/>
      <c r="HL152" s="7"/>
      <c r="HM152" s="7"/>
      <c r="HN152" s="7"/>
      <c r="HO152" s="7"/>
      <c r="HP152" s="7"/>
      <c r="HQ152" s="7"/>
      <c r="HR152" s="7"/>
      <c r="HS152" s="7"/>
      <c r="HT152" s="7"/>
      <c r="HU152" s="7"/>
      <c r="HV152" s="7"/>
      <c r="HW152" s="7"/>
      <c r="HX152" s="7"/>
      <c r="HY152" s="7"/>
      <c r="HZ152" s="7"/>
      <c r="IA152" s="7"/>
      <c r="IB152" s="7"/>
      <c r="IC152" s="7"/>
      <c r="ID152" s="7"/>
      <c r="IE152" s="7"/>
      <c r="IF152" s="7"/>
      <c r="IG152" s="7"/>
      <c r="IH152" s="7"/>
      <c r="II152" s="34"/>
      <c r="IJ152" s="34"/>
      <c r="IK152" s="34"/>
      <c r="IL152" s="34"/>
      <c r="IM152" s="34"/>
      <c r="IN152" s="34"/>
      <c r="IO152" s="34"/>
      <c r="IP152" s="34"/>
      <c r="IQ152" s="34"/>
      <c r="IR152" s="34"/>
      <c r="IS152" s="34"/>
      <c r="IT152" s="34"/>
      <c r="IU152" s="34"/>
      <c r="IV152" s="34"/>
      <c r="IW152" s="34"/>
      <c r="IX152" s="34"/>
    </row>
    <row r="153" spans="1:258" ht="45" customHeight="1">
      <c r="A153" s="5">
        <f t="shared" si="9"/>
        <v>150</v>
      </c>
      <c r="B153" s="5"/>
      <c r="C153" s="41" t="s">
        <v>35</v>
      </c>
      <c r="D153" s="177">
        <f t="shared" si="8"/>
        <v>150</v>
      </c>
      <c r="E153" s="7" t="s">
        <v>281</v>
      </c>
      <c r="F153" s="19" t="s">
        <v>448</v>
      </c>
      <c r="G153" s="6">
        <v>2018</v>
      </c>
      <c r="H153" s="7" t="s">
        <v>1444</v>
      </c>
      <c r="I153" s="7"/>
      <c r="J153" s="7" t="s">
        <v>447</v>
      </c>
      <c r="K153" s="7"/>
      <c r="L153" s="7">
        <v>1</v>
      </c>
      <c r="M153" s="7"/>
      <c r="O153" s="7"/>
      <c r="Q153" s="7"/>
      <c r="R153" s="7"/>
      <c r="S153" s="7"/>
      <c r="T153" s="7"/>
      <c r="U153" s="7"/>
      <c r="V153" s="7"/>
      <c r="W153" s="7"/>
      <c r="X153" s="7"/>
      <c r="Y153" s="7"/>
      <c r="Z153" s="7"/>
      <c r="AB153" s="7"/>
      <c r="AC153" s="7"/>
      <c r="AD153" s="7"/>
      <c r="AE153" s="7"/>
      <c r="AF153" s="7"/>
      <c r="AG153" s="7"/>
      <c r="AH153" s="7"/>
      <c r="AI153" s="7"/>
      <c r="AK153" s="7"/>
      <c r="AL153" s="7"/>
      <c r="AM153" s="7"/>
      <c r="AN153" s="7"/>
      <c r="AO153" s="7"/>
      <c r="AP153" s="7"/>
      <c r="AQ153" s="7"/>
      <c r="AS153" s="7">
        <v>1</v>
      </c>
      <c r="AT153" s="7">
        <v>1</v>
      </c>
      <c r="AW153" s="7"/>
      <c r="AY153" s="7"/>
      <c r="AZ153" s="7"/>
      <c r="BA153" s="7"/>
      <c r="BB153" s="7"/>
      <c r="BC153" s="7"/>
      <c r="BD153" s="7"/>
      <c r="BE153" s="7"/>
      <c r="BF153" s="7">
        <v>1</v>
      </c>
      <c r="BG153" s="7"/>
      <c r="BH153" s="7"/>
      <c r="BI153" s="7"/>
      <c r="BJ153" s="7"/>
      <c r="BK153" s="7"/>
      <c r="BL153" s="7"/>
      <c r="BM153" s="7"/>
      <c r="BN153" s="7"/>
      <c r="BO153" s="6" t="s">
        <v>1445</v>
      </c>
      <c r="BP153" s="7"/>
      <c r="BQ153" s="7">
        <v>1</v>
      </c>
      <c r="BR153" s="7"/>
      <c r="BS153" s="7"/>
      <c r="BT153" s="7"/>
      <c r="BU153" s="7"/>
      <c r="BV153" s="7"/>
      <c r="BW153" s="7"/>
      <c r="BX153" s="7"/>
      <c r="BY153" s="7"/>
      <c r="BZ153" s="7"/>
      <c r="CA153" s="7">
        <v>1</v>
      </c>
      <c r="CB153" s="7"/>
      <c r="CC153" s="7"/>
      <c r="CD153" s="7"/>
      <c r="CE153" s="7">
        <v>1</v>
      </c>
      <c r="CF153" s="7"/>
      <c r="CG153" s="7"/>
      <c r="CH153" s="7"/>
      <c r="CI153" s="7"/>
      <c r="CJ153" s="7"/>
      <c r="CK153" s="7"/>
      <c r="CL153" s="7"/>
      <c r="CM153" s="7"/>
      <c r="CN153" s="7"/>
      <c r="CO153" s="7"/>
      <c r="CP153" s="7"/>
      <c r="CQ153" s="7"/>
      <c r="CR153" s="7"/>
      <c r="CS153" s="7"/>
      <c r="CT153" s="7"/>
      <c r="CU153" s="7"/>
      <c r="CV153" s="7"/>
      <c r="CW153" s="7"/>
      <c r="CX153" s="7"/>
      <c r="CY153" s="7"/>
      <c r="CZ153" s="7"/>
      <c r="DA153" s="7"/>
      <c r="DB153" s="7"/>
      <c r="DC153" s="7"/>
      <c r="DD153" s="7"/>
      <c r="DE153" s="7"/>
      <c r="DF153" s="7">
        <v>1</v>
      </c>
      <c r="DG153" s="7"/>
      <c r="DH153" s="7"/>
      <c r="DI153" s="7"/>
      <c r="DJ153" s="7"/>
      <c r="DK153" s="7"/>
      <c r="DL153" s="7"/>
      <c r="DM153" s="7"/>
      <c r="DN153" s="7"/>
      <c r="DO153" s="7"/>
      <c r="DP153" s="7"/>
      <c r="DQ153" s="7"/>
      <c r="DR153" s="7"/>
      <c r="DS153" s="7"/>
      <c r="DT153" s="7"/>
      <c r="DU153" s="7"/>
      <c r="DV153" s="7"/>
      <c r="DW153" s="7"/>
      <c r="DX153" s="7"/>
      <c r="DY153" s="7"/>
      <c r="DZ153" s="7"/>
      <c r="EA153" s="7"/>
      <c r="EB153" s="7">
        <v>1</v>
      </c>
      <c r="EC153" s="154">
        <v>0</v>
      </c>
      <c r="ED153" s="7"/>
      <c r="EE153" s="7"/>
      <c r="EF153" s="7"/>
      <c r="EG153" s="7"/>
      <c r="EH153" s="7"/>
      <c r="EI153" s="7"/>
      <c r="EJ153" s="7"/>
      <c r="EK153" s="7"/>
      <c r="EL153" s="7">
        <v>1</v>
      </c>
      <c r="EM153" s="7">
        <v>1</v>
      </c>
      <c r="EN153" s="7"/>
      <c r="EO153" s="7">
        <v>1</v>
      </c>
      <c r="EP153" s="7"/>
      <c r="EQ153" s="7"/>
      <c r="ER153" s="7"/>
      <c r="ES153" s="7"/>
      <c r="ET153" s="7"/>
      <c r="EU153" s="7"/>
      <c r="EV153" s="7"/>
      <c r="EW153" s="7"/>
      <c r="EX153" s="7"/>
      <c r="EY153" s="7"/>
      <c r="EZ153" s="7"/>
      <c r="FA153" s="7"/>
      <c r="FB153" s="7"/>
      <c r="FC153" s="7"/>
      <c r="FD153" s="7"/>
      <c r="FE153" s="7"/>
      <c r="FF153" s="7"/>
      <c r="FG153" s="7"/>
      <c r="FH153" s="7"/>
      <c r="FI153" s="7"/>
      <c r="FJ153" s="7"/>
      <c r="FK153" s="7"/>
      <c r="FL153" s="7"/>
      <c r="FM153" s="7"/>
      <c r="FN153" s="7"/>
      <c r="FO153" s="7"/>
      <c r="FP153" s="7"/>
      <c r="FQ153" s="7"/>
      <c r="FR153" s="7"/>
      <c r="FS153" s="7"/>
      <c r="FT153" s="7"/>
      <c r="FU153" s="7"/>
      <c r="FV153" s="7"/>
      <c r="FW153" s="7"/>
      <c r="FX153" s="7"/>
      <c r="FY153" s="7"/>
      <c r="FZ153" s="7"/>
      <c r="GA153" s="7"/>
      <c r="GB153" s="7"/>
      <c r="GC153" s="7"/>
      <c r="GD153" s="7"/>
      <c r="GE153" s="7">
        <v>1</v>
      </c>
      <c r="GF153" s="7"/>
      <c r="GG153" s="7"/>
      <c r="GH153" s="7"/>
      <c r="GI153" s="7"/>
      <c r="GJ153" s="7"/>
      <c r="GK153" s="7"/>
      <c r="GL153" s="7"/>
      <c r="GM153" s="7"/>
      <c r="GN153" s="7"/>
      <c r="GO153" s="7"/>
      <c r="GP153" s="7"/>
      <c r="GQ153" s="7"/>
      <c r="GR153" s="7"/>
      <c r="GS153" s="7"/>
      <c r="GT153" s="7"/>
      <c r="GU153" s="7"/>
      <c r="GV153" s="7"/>
      <c r="GW153" s="7"/>
      <c r="GX153" s="7"/>
      <c r="GY153" s="7"/>
      <c r="GZ153" s="7"/>
      <c r="HA153" s="7"/>
      <c r="HB153" s="7"/>
      <c r="HC153" s="7"/>
      <c r="HD153" s="7"/>
      <c r="HE153" s="7"/>
      <c r="HF153" s="7"/>
      <c r="HG153" s="7"/>
      <c r="HH153" s="7"/>
      <c r="HI153" s="7"/>
      <c r="HJ153" s="7"/>
      <c r="HK153" s="7"/>
      <c r="HL153" s="7"/>
      <c r="HM153" s="7"/>
      <c r="HN153" s="7"/>
      <c r="HO153" s="7"/>
      <c r="HP153" s="7"/>
      <c r="HQ153" s="7"/>
      <c r="HR153" s="7"/>
      <c r="HS153" s="7"/>
      <c r="HT153" s="7"/>
      <c r="HU153" s="7"/>
      <c r="HV153" s="7"/>
      <c r="HW153" s="7"/>
      <c r="HX153" s="7"/>
      <c r="HY153" s="7"/>
      <c r="HZ153" s="7"/>
      <c r="IA153" s="7"/>
      <c r="IB153" s="7"/>
      <c r="IC153" s="7"/>
      <c r="ID153" s="7"/>
      <c r="IE153" s="7"/>
      <c r="IF153" s="7"/>
      <c r="IG153" s="7"/>
      <c r="IH153" s="7"/>
      <c r="II153" s="34"/>
      <c r="IJ153" s="34"/>
      <c r="IK153" s="34"/>
      <c r="IL153" s="34"/>
      <c r="IM153" s="34"/>
      <c r="IN153" s="34"/>
      <c r="IO153" s="34"/>
      <c r="IP153" s="34"/>
      <c r="IQ153" s="34"/>
      <c r="IR153" s="34"/>
      <c r="IS153" s="34"/>
      <c r="IT153" s="34"/>
      <c r="IU153" s="34"/>
      <c r="IV153" s="34"/>
      <c r="IW153" s="34"/>
      <c r="IX153" s="34"/>
    </row>
    <row r="154" spans="1:258" ht="45" customHeight="1">
      <c r="A154" s="5">
        <f t="shared" si="9"/>
        <v>151</v>
      </c>
      <c r="B154" s="5"/>
      <c r="C154" s="41" t="s">
        <v>35</v>
      </c>
      <c r="D154" s="179">
        <f t="shared" si="8"/>
        <v>151</v>
      </c>
      <c r="E154" s="7" t="s">
        <v>443</v>
      </c>
      <c r="F154" s="7" t="s">
        <v>450</v>
      </c>
      <c r="G154" s="6">
        <v>2012</v>
      </c>
      <c r="H154" s="7" t="s">
        <v>821</v>
      </c>
      <c r="I154" s="7"/>
      <c r="J154" s="7" t="s">
        <v>449</v>
      </c>
      <c r="K154" s="7"/>
      <c r="L154" s="7">
        <v>1</v>
      </c>
      <c r="M154" s="7"/>
      <c r="O154" s="7"/>
      <c r="Q154" s="7"/>
      <c r="R154" s="7"/>
      <c r="S154" s="7"/>
      <c r="T154" s="7"/>
      <c r="U154" s="7"/>
      <c r="V154" s="7"/>
      <c r="W154" s="7"/>
      <c r="X154" s="7"/>
      <c r="Y154" s="7"/>
      <c r="Z154" s="7"/>
      <c r="AB154" s="7"/>
      <c r="AC154" s="7"/>
      <c r="AD154" s="7"/>
      <c r="AE154" s="7"/>
      <c r="AF154" s="7"/>
      <c r="AG154" s="7">
        <v>1</v>
      </c>
      <c r="AH154" s="7"/>
      <c r="AI154" s="7"/>
      <c r="AK154" s="7"/>
      <c r="AL154" s="7"/>
      <c r="AM154" s="7"/>
      <c r="AN154" s="7"/>
      <c r="AO154" s="7"/>
      <c r="AP154" s="7"/>
      <c r="AQ154" s="7"/>
      <c r="AS154" s="7"/>
      <c r="AT154" s="7"/>
      <c r="AW154" s="7"/>
      <c r="AY154" s="7"/>
      <c r="AZ154" s="7"/>
      <c r="BA154" s="7"/>
      <c r="BB154" s="7"/>
      <c r="BC154" s="7"/>
      <c r="BD154" s="7"/>
      <c r="BE154" s="7"/>
      <c r="BF154" s="7"/>
      <c r="BG154" s="7"/>
      <c r="BH154" s="7"/>
      <c r="BI154" s="7"/>
      <c r="BJ154" s="7"/>
      <c r="BK154" s="7"/>
      <c r="BL154" s="7"/>
      <c r="BM154" s="7"/>
      <c r="BN154" s="7"/>
      <c r="BO154" s="6" t="s">
        <v>1446</v>
      </c>
      <c r="BP154" s="7"/>
      <c r="BQ154" s="7"/>
      <c r="BR154" s="7"/>
      <c r="BS154" s="7">
        <v>1</v>
      </c>
      <c r="BT154" s="7"/>
      <c r="BU154" s="7"/>
      <c r="BV154" s="7"/>
      <c r="BW154" s="7"/>
      <c r="BX154" s="7"/>
      <c r="BY154" s="7"/>
      <c r="BZ154" s="7"/>
      <c r="CA154" s="7"/>
      <c r="CB154" s="7"/>
      <c r="CC154" s="7"/>
      <c r="CD154" s="7"/>
      <c r="CE154" s="7">
        <v>1</v>
      </c>
      <c r="CF154" s="7"/>
      <c r="CG154" s="7"/>
      <c r="CH154" s="7"/>
      <c r="CI154" s="7"/>
      <c r="CJ154" s="154">
        <v>0</v>
      </c>
      <c r="CK154" s="7"/>
      <c r="CL154" s="7"/>
      <c r="CM154" s="7"/>
      <c r="CN154" s="7">
        <v>1</v>
      </c>
      <c r="CO154" s="7"/>
      <c r="CP154" s="7"/>
      <c r="CQ154" s="7"/>
      <c r="CR154" s="7"/>
      <c r="CS154" s="7"/>
      <c r="CT154" s="7"/>
      <c r="CU154" s="7"/>
      <c r="CV154" s="7"/>
      <c r="CW154" s="7"/>
      <c r="CX154" s="7"/>
      <c r="CY154" s="7"/>
      <c r="CZ154" s="7"/>
      <c r="DA154" s="7"/>
      <c r="DB154" s="7"/>
      <c r="DC154" s="7"/>
      <c r="DD154" s="7"/>
      <c r="DE154" s="7"/>
      <c r="DF154" s="7"/>
      <c r="DG154" s="7"/>
      <c r="DH154" s="7"/>
      <c r="DI154" s="7"/>
      <c r="DJ154" s="7"/>
      <c r="DK154" s="7"/>
      <c r="DL154" s="7"/>
      <c r="DM154" s="7"/>
      <c r="DN154" s="7"/>
      <c r="DO154" s="7"/>
      <c r="DP154" s="7"/>
      <c r="DQ154" s="7"/>
      <c r="DR154" s="7"/>
      <c r="DS154" s="7"/>
      <c r="DT154" s="7"/>
      <c r="DU154" s="7"/>
      <c r="DV154" s="7"/>
      <c r="DW154" s="7"/>
      <c r="DX154" s="7"/>
      <c r="DY154" s="7"/>
      <c r="DZ154" s="7"/>
      <c r="EA154" s="7"/>
      <c r="EB154" s="7">
        <v>1</v>
      </c>
      <c r="EC154" s="7"/>
      <c r="ED154" s="7"/>
      <c r="EE154" s="7">
        <v>1</v>
      </c>
      <c r="EF154" s="7"/>
      <c r="EG154" s="7"/>
      <c r="EH154" s="7"/>
      <c r="EI154" s="7"/>
      <c r="EJ154" s="7"/>
      <c r="EK154" s="7"/>
      <c r="EL154" s="7"/>
      <c r="EM154" s="7"/>
      <c r="EN154" s="7"/>
      <c r="EO154" s="7"/>
      <c r="EP154" s="7"/>
      <c r="EQ154" s="7"/>
      <c r="ER154" s="7"/>
      <c r="ES154" s="7"/>
      <c r="ET154" s="7"/>
      <c r="EU154" s="7"/>
      <c r="EV154" s="7"/>
      <c r="EW154" s="7"/>
      <c r="EX154" s="7"/>
      <c r="EY154" s="7"/>
      <c r="EZ154" s="7"/>
      <c r="FA154" s="7"/>
      <c r="FB154" s="7"/>
      <c r="FC154" s="7"/>
      <c r="FD154" s="7"/>
      <c r="FE154" s="7"/>
      <c r="FF154" s="7"/>
      <c r="FG154" s="7"/>
      <c r="FH154" s="7"/>
      <c r="FI154" s="7"/>
      <c r="FJ154" s="7"/>
      <c r="FK154" s="7"/>
      <c r="FL154" s="7"/>
      <c r="FM154" s="7"/>
      <c r="FN154" s="7"/>
      <c r="FO154" s="7"/>
      <c r="FP154" s="7"/>
      <c r="FQ154" s="7"/>
      <c r="FR154" s="7"/>
      <c r="FS154" s="7"/>
      <c r="FT154" s="7"/>
      <c r="FU154" s="7"/>
      <c r="FV154" s="7"/>
      <c r="FW154" s="7"/>
      <c r="FX154" s="7"/>
      <c r="FY154" s="7">
        <v>1</v>
      </c>
      <c r="FZ154" s="7"/>
      <c r="GA154" s="7"/>
      <c r="GB154" s="7"/>
      <c r="GC154" s="7"/>
      <c r="GD154" s="7"/>
      <c r="GE154" s="7"/>
      <c r="GF154" s="7"/>
      <c r="GG154" s="7"/>
      <c r="GH154" s="7"/>
      <c r="GI154" s="7"/>
      <c r="GJ154" s="7"/>
      <c r="GK154" s="7"/>
      <c r="GL154" s="7"/>
      <c r="GM154" s="7"/>
      <c r="GN154" s="7"/>
      <c r="GO154" s="7"/>
      <c r="GP154" s="7"/>
      <c r="GQ154" s="7"/>
      <c r="GR154" s="7"/>
      <c r="GS154" s="7"/>
      <c r="GT154" s="7"/>
      <c r="GU154" s="7"/>
      <c r="GV154" s="7"/>
      <c r="GW154" s="7"/>
      <c r="GX154" s="7"/>
      <c r="GY154" s="7"/>
      <c r="GZ154" s="7"/>
      <c r="HA154" s="7"/>
      <c r="HB154" s="7"/>
      <c r="HC154" s="7"/>
      <c r="HD154" s="7"/>
      <c r="HE154" s="7"/>
      <c r="HF154" s="7"/>
      <c r="HG154" s="7"/>
      <c r="HH154" s="7"/>
      <c r="HI154" s="7"/>
      <c r="HJ154" s="7"/>
      <c r="HK154" s="7"/>
      <c r="HL154" s="7"/>
      <c r="HM154" s="7"/>
      <c r="HN154" s="7"/>
      <c r="HO154" s="7"/>
      <c r="HP154" s="7"/>
      <c r="HQ154" s="7"/>
      <c r="HR154" s="7"/>
      <c r="HS154" s="7"/>
      <c r="HT154" s="7"/>
      <c r="HU154" s="7"/>
      <c r="HV154" s="7"/>
      <c r="HW154" s="7"/>
      <c r="HX154" s="7"/>
      <c r="HY154" s="7"/>
      <c r="HZ154" s="7"/>
      <c r="IA154" s="7"/>
      <c r="IB154" s="7"/>
      <c r="IC154" s="7"/>
      <c r="ID154" s="7"/>
      <c r="IE154" s="7"/>
      <c r="IF154" s="7"/>
      <c r="IG154" s="7"/>
      <c r="IH154" s="7"/>
      <c r="II154" s="34"/>
      <c r="IJ154" s="34"/>
      <c r="IK154" s="34"/>
      <c r="IL154" s="34"/>
      <c r="IM154" s="34"/>
      <c r="IN154" s="34"/>
      <c r="IO154" s="34"/>
      <c r="IP154" s="34"/>
      <c r="IQ154" s="34"/>
      <c r="IR154" s="34"/>
      <c r="IS154" s="34"/>
      <c r="IT154" s="34"/>
      <c r="IU154" s="34"/>
      <c r="IV154" s="34"/>
      <c r="IW154" s="34"/>
      <c r="IX154" s="34"/>
    </row>
    <row r="155" spans="1:258" ht="45" customHeight="1">
      <c r="A155" s="5">
        <f t="shared" si="9"/>
        <v>152</v>
      </c>
      <c r="B155" s="5"/>
      <c r="C155" s="41" t="s">
        <v>35</v>
      </c>
      <c r="D155" s="179">
        <f t="shared" si="8"/>
        <v>152</v>
      </c>
      <c r="E155" s="7" t="s">
        <v>443</v>
      </c>
      <c r="F155" s="7" t="s">
        <v>452</v>
      </c>
      <c r="G155" s="6">
        <v>2011</v>
      </c>
      <c r="H155" s="7" t="s">
        <v>738</v>
      </c>
      <c r="I155" s="7"/>
      <c r="J155" s="46" t="s">
        <v>451</v>
      </c>
      <c r="K155" s="7">
        <v>1</v>
      </c>
      <c r="L155" s="7">
        <v>1</v>
      </c>
      <c r="M155" s="7">
        <v>1</v>
      </c>
      <c r="O155" s="7">
        <v>1</v>
      </c>
      <c r="Q155" s="7">
        <v>1</v>
      </c>
      <c r="R155" s="7">
        <v>1</v>
      </c>
      <c r="S155" s="7">
        <v>1</v>
      </c>
      <c r="T155" s="7"/>
      <c r="U155" s="7"/>
      <c r="V155" s="7"/>
      <c r="W155" s="7"/>
      <c r="X155" s="7"/>
      <c r="Y155" s="7"/>
      <c r="Z155" s="7"/>
      <c r="AB155" s="7"/>
      <c r="AC155" s="7"/>
      <c r="AD155" s="7"/>
      <c r="AE155" s="7"/>
      <c r="AF155" s="7"/>
      <c r="AG155" s="7">
        <v>1</v>
      </c>
      <c r="AH155" s="7"/>
      <c r="AI155" s="7"/>
      <c r="AK155" s="7"/>
      <c r="AL155" s="7"/>
      <c r="AM155" s="7"/>
      <c r="AN155" s="7"/>
      <c r="AO155" s="7"/>
      <c r="AP155" s="7"/>
      <c r="AQ155" s="7"/>
      <c r="AS155" s="7"/>
      <c r="AT155" s="7"/>
      <c r="AW155" s="7"/>
      <c r="AY155" s="7"/>
      <c r="AZ155" s="7"/>
      <c r="BA155" s="7"/>
      <c r="BB155" s="7"/>
      <c r="BC155" s="7"/>
      <c r="BD155" s="7"/>
      <c r="BE155" s="7"/>
      <c r="BF155" s="7"/>
      <c r="BG155" s="7"/>
      <c r="BH155" s="7"/>
      <c r="BI155" s="7"/>
      <c r="BJ155" s="7"/>
      <c r="BK155" s="7"/>
      <c r="BL155" s="7"/>
      <c r="BM155" s="7"/>
      <c r="BN155" s="7"/>
      <c r="BO155" s="6" t="s">
        <v>1447</v>
      </c>
      <c r="BP155" s="7"/>
      <c r="BQ155" s="7"/>
      <c r="BR155" s="7">
        <v>1</v>
      </c>
      <c r="BS155" s="7">
        <v>1</v>
      </c>
      <c r="BT155" s="7"/>
      <c r="BU155" s="7"/>
      <c r="BV155" s="7"/>
      <c r="BW155" s="7">
        <v>1</v>
      </c>
      <c r="BX155" s="7"/>
      <c r="BY155" s="7"/>
      <c r="BZ155" s="7"/>
      <c r="CA155" s="7"/>
      <c r="CB155" s="7"/>
      <c r="CC155" s="7">
        <v>1</v>
      </c>
      <c r="CD155" s="7"/>
      <c r="CE155" s="7"/>
      <c r="CF155" s="7"/>
      <c r="CG155" s="7"/>
      <c r="CH155" s="7"/>
      <c r="CI155" s="7"/>
      <c r="CJ155" s="7"/>
      <c r="CK155" s="7"/>
      <c r="CL155" s="7"/>
      <c r="CM155" s="7"/>
      <c r="CN155" s="7">
        <v>1</v>
      </c>
      <c r="CO155" s="7"/>
      <c r="CP155" s="7"/>
      <c r="CQ155" s="7"/>
      <c r="CR155" s="7"/>
      <c r="CS155" s="7"/>
      <c r="CT155" s="7"/>
      <c r="CU155" s="7"/>
      <c r="CV155" s="7"/>
      <c r="CW155" s="7"/>
      <c r="CX155" s="7"/>
      <c r="CY155" s="7"/>
      <c r="CZ155" s="7"/>
      <c r="DA155" s="7"/>
      <c r="DB155" s="7"/>
      <c r="DC155" s="7"/>
      <c r="DD155" s="7"/>
      <c r="DE155" s="7"/>
      <c r="DF155" s="7"/>
      <c r="DG155" s="7"/>
      <c r="DH155" s="7"/>
      <c r="DI155" s="7"/>
      <c r="DJ155" s="7"/>
      <c r="DK155" s="7"/>
      <c r="DL155" s="7"/>
      <c r="DM155" s="7"/>
      <c r="DN155" s="7"/>
      <c r="DO155" s="7"/>
      <c r="DP155" s="7"/>
      <c r="DQ155" s="7"/>
      <c r="DR155" s="7"/>
      <c r="DS155" s="7"/>
      <c r="DT155" s="7"/>
      <c r="DU155" s="7"/>
      <c r="DV155" s="7"/>
      <c r="DW155" s="7"/>
      <c r="DX155" s="7"/>
      <c r="DY155" s="7"/>
      <c r="DZ155" s="7"/>
      <c r="EA155" s="7"/>
      <c r="EB155" s="7">
        <v>1</v>
      </c>
      <c r="EC155" s="7"/>
      <c r="ED155" s="7"/>
      <c r="EE155" s="7">
        <v>1</v>
      </c>
      <c r="EF155" s="7"/>
      <c r="EG155" s="7"/>
      <c r="EH155" s="7"/>
      <c r="EI155" s="7"/>
      <c r="EJ155" s="7"/>
      <c r="EK155" s="7"/>
      <c r="EL155" s="7"/>
      <c r="EM155" s="7"/>
      <c r="EN155" s="7"/>
      <c r="EO155" s="7"/>
      <c r="EP155" s="7"/>
      <c r="EQ155" s="7"/>
      <c r="ER155" s="7"/>
      <c r="ES155" s="7"/>
      <c r="ET155" s="7"/>
      <c r="EU155" s="7"/>
      <c r="EV155" s="7"/>
      <c r="EW155" s="7"/>
      <c r="EX155" s="7"/>
      <c r="EY155" s="7"/>
      <c r="EZ155" s="7"/>
      <c r="FA155" s="7"/>
      <c r="FB155" s="7"/>
      <c r="FC155" s="7"/>
      <c r="FD155" s="7"/>
      <c r="FE155" s="7"/>
      <c r="FF155" s="7"/>
      <c r="FG155" s="7"/>
      <c r="FH155" s="7"/>
      <c r="FI155" s="7"/>
      <c r="FJ155" s="7"/>
      <c r="FK155" s="7"/>
      <c r="FL155" s="7"/>
      <c r="FM155" s="7"/>
      <c r="FN155" s="7"/>
      <c r="FO155" s="7"/>
      <c r="FP155" s="7"/>
      <c r="FQ155" s="7"/>
      <c r="FR155" s="7">
        <v>1</v>
      </c>
      <c r="FS155" s="7"/>
      <c r="FT155" s="7"/>
      <c r="FU155" s="7"/>
      <c r="FV155" s="7"/>
      <c r="FW155" s="7">
        <v>1</v>
      </c>
      <c r="FX155" s="7"/>
      <c r="FY155" s="7"/>
      <c r="FZ155" s="7"/>
      <c r="GA155" s="7"/>
      <c r="GB155" s="7"/>
      <c r="GC155" s="7"/>
      <c r="GD155" s="7"/>
      <c r="GE155" s="7"/>
      <c r="GF155" s="7"/>
      <c r="GG155" s="7"/>
      <c r="GH155" s="7"/>
      <c r="GI155" s="7"/>
      <c r="GJ155" s="7"/>
      <c r="GK155" s="7"/>
      <c r="GL155" s="7">
        <v>1</v>
      </c>
      <c r="GM155" s="7"/>
      <c r="GN155" s="7"/>
      <c r="GO155" s="7"/>
      <c r="GP155" s="7"/>
      <c r="GQ155" s="7"/>
      <c r="GR155" s="7"/>
      <c r="GS155" s="7"/>
      <c r="GT155" s="7"/>
      <c r="GU155" s="7"/>
      <c r="GV155" s="7"/>
      <c r="GW155" s="7"/>
      <c r="GX155" s="7"/>
      <c r="GY155" s="7"/>
      <c r="GZ155" s="7"/>
      <c r="HA155" s="7"/>
      <c r="HB155" s="7"/>
      <c r="HC155" s="7"/>
      <c r="HD155" s="7"/>
      <c r="HE155" s="7"/>
      <c r="HF155" s="7"/>
      <c r="HG155" s="7"/>
      <c r="HH155" s="7"/>
      <c r="HI155" s="7"/>
      <c r="HJ155" s="7"/>
      <c r="HK155" s="7"/>
      <c r="HL155" s="7"/>
      <c r="HM155" s="7"/>
      <c r="HN155" s="7"/>
      <c r="HO155" s="7"/>
      <c r="HP155" s="7"/>
      <c r="HQ155" s="7"/>
      <c r="HR155" s="7"/>
      <c r="HS155" s="7"/>
      <c r="HT155" s="7"/>
      <c r="HU155" s="7"/>
      <c r="HV155" s="7"/>
      <c r="HW155" s="7"/>
      <c r="HX155" s="7"/>
      <c r="HY155" s="7"/>
      <c r="HZ155" s="7"/>
      <c r="IA155" s="7"/>
      <c r="IB155" s="7"/>
      <c r="IC155" s="7"/>
      <c r="ID155" s="7"/>
      <c r="IE155" s="7"/>
      <c r="IF155" s="7"/>
      <c r="IG155" s="7"/>
      <c r="IH155" s="7"/>
      <c r="II155" s="34"/>
      <c r="IJ155" s="34"/>
      <c r="IK155" s="34"/>
      <c r="IL155" s="34"/>
      <c r="IM155" s="34"/>
      <c r="IN155" s="34"/>
      <c r="IO155" s="34"/>
      <c r="IP155" s="34"/>
      <c r="IQ155" s="34"/>
      <c r="IR155" s="34"/>
      <c r="IS155" s="34"/>
      <c r="IT155" s="34"/>
      <c r="IU155" s="34"/>
      <c r="IV155" s="34"/>
      <c r="IW155" s="34"/>
      <c r="IX155" s="34"/>
    </row>
    <row r="156" spans="1:258" ht="45" customHeight="1">
      <c r="A156" s="5">
        <f t="shared" si="9"/>
        <v>153</v>
      </c>
      <c r="B156" s="5"/>
      <c r="C156" s="41" t="s">
        <v>35</v>
      </c>
      <c r="D156" s="179">
        <f t="shared" si="8"/>
        <v>153</v>
      </c>
      <c r="E156" s="48" t="s">
        <v>455</v>
      </c>
      <c r="F156" s="48" t="s">
        <v>454</v>
      </c>
      <c r="G156" s="6">
        <v>2015</v>
      </c>
      <c r="H156" s="48" t="s">
        <v>580</v>
      </c>
      <c r="I156" s="180"/>
      <c r="J156" s="47" t="s">
        <v>453</v>
      </c>
      <c r="K156" s="48"/>
      <c r="L156" s="48">
        <v>1</v>
      </c>
      <c r="M156" s="48"/>
      <c r="O156" s="48"/>
      <c r="Q156" s="48"/>
      <c r="R156" s="48"/>
      <c r="S156" s="48"/>
      <c r="T156" s="48"/>
      <c r="U156" s="48"/>
      <c r="V156" s="48"/>
      <c r="W156" s="48"/>
      <c r="X156" s="48"/>
      <c r="Y156" s="48"/>
      <c r="Z156" s="48"/>
      <c r="AB156" s="48"/>
      <c r="AC156" s="48"/>
      <c r="AD156" s="48"/>
      <c r="AE156" s="48"/>
      <c r="AF156" s="48"/>
      <c r="AG156" s="48"/>
      <c r="AH156" s="48"/>
      <c r="AI156" s="48"/>
      <c r="AK156" s="48"/>
      <c r="AL156" s="48"/>
      <c r="AM156" s="48"/>
      <c r="AN156" s="48"/>
      <c r="AO156" s="48"/>
      <c r="AP156" s="48"/>
      <c r="AQ156" s="48"/>
      <c r="AS156" s="48"/>
      <c r="AT156" s="48"/>
      <c r="AW156" s="48"/>
      <c r="AY156" s="48"/>
      <c r="AZ156" s="48"/>
      <c r="BA156" s="48"/>
      <c r="BB156" s="48"/>
      <c r="BC156" s="48"/>
      <c r="BD156" s="48"/>
      <c r="BE156" s="48"/>
      <c r="BF156" s="48">
        <v>1</v>
      </c>
      <c r="BG156" s="48"/>
      <c r="BH156" s="48"/>
      <c r="BI156" s="48"/>
      <c r="BJ156" s="48"/>
      <c r="BK156" s="48"/>
      <c r="BL156" s="48"/>
      <c r="BM156" s="48"/>
      <c r="BN156" s="48"/>
      <c r="BO156" s="181" t="s">
        <v>1448</v>
      </c>
      <c r="BP156" s="48">
        <v>1</v>
      </c>
      <c r="BQ156" s="48"/>
      <c r="BR156" s="48"/>
      <c r="BS156" s="48"/>
      <c r="BT156" s="48"/>
      <c r="BU156" s="48"/>
      <c r="BV156" s="48"/>
      <c r="BW156" s="48"/>
      <c r="BX156" s="48"/>
      <c r="BY156" s="48"/>
      <c r="BZ156" s="48"/>
      <c r="CA156" s="48"/>
      <c r="CB156" s="48"/>
      <c r="CC156" s="48"/>
      <c r="CD156" s="48"/>
      <c r="CE156" s="48">
        <v>1</v>
      </c>
      <c r="CF156" s="48"/>
      <c r="CG156" s="48"/>
      <c r="CH156" s="48"/>
      <c r="CI156" s="48"/>
      <c r="CJ156" s="48"/>
      <c r="CK156" s="48"/>
      <c r="CL156" s="48"/>
      <c r="CM156" s="48"/>
      <c r="CN156" s="48">
        <v>1</v>
      </c>
      <c r="CO156" s="48"/>
      <c r="CP156" s="48"/>
      <c r="CQ156" s="48"/>
      <c r="CR156" s="48"/>
      <c r="CS156" s="48"/>
      <c r="CT156" s="48"/>
      <c r="CU156" s="48"/>
      <c r="CV156" s="48"/>
      <c r="CW156" s="48"/>
      <c r="CX156" s="48"/>
      <c r="CY156" s="48"/>
      <c r="CZ156" s="48"/>
      <c r="DA156" s="48"/>
      <c r="DB156" s="48"/>
      <c r="DC156" s="48"/>
      <c r="DD156" s="48"/>
      <c r="DE156" s="48"/>
      <c r="DF156" s="48"/>
      <c r="DG156" s="48"/>
      <c r="DH156" s="48"/>
      <c r="DI156" s="48"/>
      <c r="DJ156" s="48"/>
      <c r="DK156" s="48"/>
      <c r="DL156" s="48"/>
      <c r="DM156" s="48"/>
      <c r="DN156" s="48"/>
      <c r="DO156" s="48"/>
      <c r="DP156" s="48"/>
      <c r="DQ156" s="48"/>
      <c r="DR156" s="48"/>
      <c r="DS156" s="48"/>
      <c r="DT156" s="48"/>
      <c r="DU156" s="48"/>
      <c r="DV156" s="48"/>
      <c r="DW156" s="48"/>
      <c r="DX156" s="48"/>
      <c r="DY156" s="48"/>
      <c r="DZ156" s="48"/>
      <c r="EA156" s="48"/>
      <c r="EB156" s="48">
        <v>1</v>
      </c>
      <c r="EC156" s="48"/>
      <c r="ED156" s="48"/>
      <c r="EE156" s="48"/>
      <c r="EF156" s="48"/>
      <c r="EG156" s="48"/>
      <c r="EH156" s="48"/>
      <c r="EI156" s="48"/>
      <c r="EJ156" s="48"/>
      <c r="EK156" s="48"/>
      <c r="EL156" s="48"/>
      <c r="EM156" s="48"/>
      <c r="EN156" s="48"/>
      <c r="EO156" s="48"/>
      <c r="EP156" s="48"/>
      <c r="EQ156" s="48"/>
      <c r="ER156" s="48"/>
      <c r="ES156" s="48">
        <v>1</v>
      </c>
      <c r="ET156" s="48">
        <v>1</v>
      </c>
      <c r="EU156" s="48">
        <v>1</v>
      </c>
      <c r="EV156" s="48">
        <v>1</v>
      </c>
      <c r="EW156" s="48">
        <v>1</v>
      </c>
      <c r="EX156" s="48">
        <v>1</v>
      </c>
      <c r="EY156" s="48">
        <v>1</v>
      </c>
      <c r="EZ156" s="48">
        <v>1</v>
      </c>
      <c r="FA156" s="48">
        <v>1</v>
      </c>
      <c r="FB156" s="48">
        <v>1</v>
      </c>
      <c r="FC156" s="48">
        <v>1</v>
      </c>
      <c r="FD156" s="48">
        <v>1</v>
      </c>
      <c r="FE156" s="48">
        <v>1</v>
      </c>
      <c r="FF156" s="48">
        <v>0</v>
      </c>
      <c r="FG156" s="48">
        <v>1</v>
      </c>
      <c r="FH156" s="48">
        <v>1</v>
      </c>
      <c r="FI156" s="48">
        <v>1</v>
      </c>
      <c r="FJ156" s="48">
        <v>1</v>
      </c>
      <c r="FK156" s="48">
        <v>1</v>
      </c>
      <c r="FL156" s="48">
        <v>1</v>
      </c>
      <c r="FM156" s="48">
        <v>1</v>
      </c>
      <c r="FN156" s="48">
        <v>1</v>
      </c>
      <c r="FO156" s="48">
        <v>1</v>
      </c>
      <c r="FP156" s="48">
        <v>0</v>
      </c>
      <c r="FQ156" s="48">
        <v>1</v>
      </c>
      <c r="FR156" s="48"/>
      <c r="FS156" s="48"/>
      <c r="FT156" s="48"/>
      <c r="FU156" s="48"/>
      <c r="FV156" s="48"/>
      <c r="FW156" s="48"/>
      <c r="FX156" s="48"/>
      <c r="FY156" s="48"/>
      <c r="FZ156" s="48"/>
      <c r="GA156" s="48"/>
      <c r="GB156" s="48"/>
      <c r="GC156" s="48"/>
      <c r="GD156" s="48"/>
      <c r="GE156" s="48"/>
      <c r="GF156" s="48"/>
      <c r="GG156" s="48"/>
      <c r="GH156" s="48"/>
      <c r="GI156" s="48"/>
      <c r="GJ156" s="48"/>
      <c r="GK156" s="48"/>
      <c r="GL156" s="48"/>
      <c r="GM156" s="48"/>
      <c r="GN156" s="48"/>
      <c r="GO156" s="48"/>
      <c r="GP156" s="48"/>
      <c r="GQ156" s="48"/>
      <c r="GR156" s="48"/>
      <c r="GS156" s="48"/>
      <c r="GT156" s="48"/>
      <c r="GU156" s="48"/>
      <c r="GV156" s="48"/>
      <c r="GW156" s="48"/>
      <c r="GX156" s="48"/>
      <c r="GY156" s="48"/>
      <c r="GZ156" s="48"/>
      <c r="HA156" s="48"/>
      <c r="HB156" s="48"/>
      <c r="HC156" s="48"/>
      <c r="HD156" s="48"/>
      <c r="HE156" s="48"/>
      <c r="HF156" s="48"/>
      <c r="HG156" s="48"/>
      <c r="HH156" s="48"/>
      <c r="HI156" s="48"/>
      <c r="HJ156" s="48"/>
      <c r="HK156" s="48"/>
      <c r="HL156" s="48"/>
      <c r="HM156" s="48"/>
      <c r="HN156" s="48"/>
      <c r="HO156" s="48"/>
      <c r="HP156" s="48"/>
      <c r="HQ156" s="48"/>
      <c r="HR156" s="48"/>
      <c r="HS156" s="48"/>
      <c r="HT156" s="48"/>
      <c r="HU156" s="48"/>
      <c r="HV156" s="48"/>
      <c r="HW156" s="48"/>
      <c r="HX156" s="48"/>
      <c r="HY156" s="48"/>
      <c r="HZ156" s="48"/>
      <c r="IA156" s="48"/>
      <c r="IB156" s="48"/>
      <c r="IC156" s="48"/>
      <c r="ID156" s="48"/>
      <c r="IE156" s="48"/>
      <c r="IF156" s="48"/>
      <c r="IG156" s="48"/>
      <c r="IH156" s="48"/>
      <c r="II156" s="182"/>
      <c r="IJ156" s="182"/>
      <c r="IK156" s="182"/>
      <c r="IL156" s="182"/>
      <c r="IM156" s="182"/>
      <c r="IN156" s="182"/>
      <c r="IO156" s="182"/>
      <c r="IP156" s="182"/>
      <c r="IQ156" s="182"/>
      <c r="IR156" s="182"/>
      <c r="IS156" s="182"/>
      <c r="IT156" s="182"/>
      <c r="IU156" s="182"/>
      <c r="IV156" s="182"/>
      <c r="IW156" s="182"/>
      <c r="IX156" s="182"/>
    </row>
    <row r="157" spans="1:258" ht="45" customHeight="1">
      <c r="A157" s="5">
        <f t="shared" si="9"/>
        <v>154</v>
      </c>
      <c r="B157" s="5"/>
      <c r="C157" s="41" t="s">
        <v>35</v>
      </c>
      <c r="D157" s="179">
        <f t="shared" si="8"/>
        <v>154</v>
      </c>
      <c r="E157" s="34" t="s">
        <v>89</v>
      </c>
      <c r="F157" s="7" t="s">
        <v>261</v>
      </c>
      <c r="G157" s="6">
        <v>2018</v>
      </c>
      <c r="H157" s="7" t="s">
        <v>738</v>
      </c>
      <c r="I157" s="7"/>
      <c r="J157" s="49" t="s">
        <v>456</v>
      </c>
      <c r="K157" s="7"/>
      <c r="L157" s="7">
        <v>1</v>
      </c>
      <c r="M157" s="7"/>
      <c r="O157" s="7"/>
      <c r="Q157" s="7"/>
      <c r="R157" s="7"/>
      <c r="S157" s="7"/>
      <c r="T157" s="7"/>
      <c r="U157" s="7"/>
      <c r="V157" s="7"/>
      <c r="W157" s="7"/>
      <c r="X157" s="7"/>
      <c r="Y157" s="7"/>
      <c r="Z157" s="7"/>
      <c r="AB157" s="7"/>
      <c r="AC157" s="7"/>
      <c r="AD157" s="7">
        <v>1</v>
      </c>
      <c r="AE157" s="7"/>
      <c r="AF157" s="7"/>
      <c r="AG157" s="7"/>
      <c r="AH157" s="7"/>
      <c r="AI157" s="7"/>
      <c r="AK157" s="7"/>
      <c r="AL157" s="7"/>
      <c r="AM157" s="7"/>
      <c r="AN157" s="7"/>
      <c r="AO157" s="7"/>
      <c r="AP157" s="7"/>
      <c r="AQ157" s="7">
        <v>0</v>
      </c>
      <c r="AS157" s="7"/>
      <c r="AT157" s="7"/>
      <c r="AW157" s="7"/>
      <c r="AY157" s="7"/>
      <c r="AZ157" s="7"/>
      <c r="BA157" s="7"/>
      <c r="BB157" s="7"/>
      <c r="BC157" s="7"/>
      <c r="BD157" s="7"/>
      <c r="BE157" s="7"/>
      <c r="BF157" s="7"/>
      <c r="BG157" s="7"/>
      <c r="BH157" s="7"/>
      <c r="BI157" s="7"/>
      <c r="BJ157" s="7"/>
      <c r="BK157" s="7"/>
      <c r="BL157" s="7"/>
      <c r="BM157" s="7"/>
      <c r="BN157" s="7"/>
      <c r="BO157" s="6" t="s">
        <v>1449</v>
      </c>
      <c r="BP157" s="7"/>
      <c r="BQ157" s="7"/>
      <c r="BR157" s="7">
        <v>1</v>
      </c>
      <c r="BS157" s="7">
        <v>1</v>
      </c>
      <c r="BT157" s="7"/>
      <c r="BU157" s="7"/>
      <c r="BV157" s="7"/>
      <c r="BW157" s="7">
        <v>1</v>
      </c>
      <c r="BX157" s="7"/>
      <c r="BY157" s="7">
        <v>0</v>
      </c>
      <c r="BZ157" s="7">
        <v>1</v>
      </c>
      <c r="CA157" s="7"/>
      <c r="CB157" s="7"/>
      <c r="CC157" s="7"/>
      <c r="CD157" s="7"/>
      <c r="CE157" s="7"/>
      <c r="CF157" s="7"/>
      <c r="CG157" s="7"/>
      <c r="CH157" s="7"/>
      <c r="CI157" s="7"/>
      <c r="CJ157" s="7"/>
      <c r="CK157" s="7"/>
      <c r="CL157" s="7"/>
      <c r="CM157" s="7"/>
      <c r="CN157" s="7"/>
      <c r="CO157" s="7"/>
      <c r="CP157" s="7"/>
      <c r="CQ157" s="7"/>
      <c r="CR157" s="7"/>
      <c r="CS157" s="7"/>
      <c r="CT157" s="7"/>
      <c r="CU157" s="7"/>
      <c r="CV157" s="7"/>
      <c r="CW157" s="7"/>
      <c r="CX157" s="7"/>
      <c r="CY157" s="7"/>
      <c r="CZ157" s="7"/>
      <c r="DA157" s="7">
        <v>1</v>
      </c>
      <c r="DB157" s="7">
        <v>1</v>
      </c>
      <c r="DC157" s="7"/>
      <c r="DD157" s="7"/>
      <c r="DE157" s="7"/>
      <c r="DF157" s="7"/>
      <c r="DG157" s="7"/>
      <c r="DH157" s="7"/>
      <c r="DI157" s="7"/>
      <c r="DJ157" s="7"/>
      <c r="DK157" s="7"/>
      <c r="DL157" s="7"/>
      <c r="DM157" s="7"/>
      <c r="DN157" s="7"/>
      <c r="DO157" s="7"/>
      <c r="DP157" s="7"/>
      <c r="DQ157" s="7"/>
      <c r="DR157" s="7"/>
      <c r="DS157" s="7"/>
      <c r="DT157" s="7"/>
      <c r="DU157" s="7"/>
      <c r="DV157" s="7"/>
      <c r="DW157" s="7"/>
      <c r="DX157" s="7"/>
      <c r="DY157" s="7"/>
      <c r="DZ157" s="7"/>
      <c r="EA157" s="7"/>
      <c r="EB157" s="7">
        <v>1</v>
      </c>
      <c r="EC157" s="7"/>
      <c r="ED157" s="7"/>
      <c r="EE157" s="7">
        <v>1</v>
      </c>
      <c r="EF157" s="7"/>
      <c r="EG157" s="7"/>
      <c r="EH157" s="7"/>
      <c r="EI157" s="7"/>
      <c r="EJ157" s="7"/>
      <c r="EK157" s="7"/>
      <c r="EL157" s="7"/>
      <c r="EM157" s="7"/>
      <c r="EN157" s="7"/>
      <c r="EO157" s="7"/>
      <c r="EP157" s="7"/>
      <c r="EQ157" s="7"/>
      <c r="ER157" s="7"/>
      <c r="ES157" s="7"/>
      <c r="ET157" s="7"/>
      <c r="EU157" s="7"/>
      <c r="EV157" s="7"/>
      <c r="EW157" s="7"/>
      <c r="EX157" s="7"/>
      <c r="EY157" s="7"/>
      <c r="EZ157" s="7"/>
      <c r="FA157" s="7"/>
      <c r="FB157" s="7"/>
      <c r="FC157" s="7"/>
      <c r="FD157" s="7"/>
      <c r="FE157" s="7"/>
      <c r="FF157" s="7"/>
      <c r="FG157" s="7"/>
      <c r="FH157" s="7"/>
      <c r="FI157" s="7"/>
      <c r="FJ157" s="7"/>
      <c r="FK157" s="7"/>
      <c r="FL157" s="7"/>
      <c r="FM157" s="7"/>
      <c r="FN157" s="7"/>
      <c r="FO157" s="7"/>
      <c r="FP157" s="7"/>
      <c r="FQ157" s="7"/>
      <c r="FR157" s="7"/>
      <c r="FS157" s="7"/>
      <c r="FT157" s="7"/>
      <c r="FU157" s="7"/>
      <c r="FV157" s="7"/>
      <c r="FW157" s="7"/>
      <c r="FX157" s="7"/>
      <c r="FY157" s="7"/>
      <c r="FZ157" s="7"/>
      <c r="GA157" s="7"/>
      <c r="GB157" s="7"/>
      <c r="GC157" s="7"/>
      <c r="GD157" s="7"/>
      <c r="GE157" s="7">
        <v>1</v>
      </c>
      <c r="GF157" s="7"/>
      <c r="GG157" s="7"/>
      <c r="GH157" s="7"/>
      <c r="GI157" s="7"/>
      <c r="GJ157" s="7"/>
      <c r="GK157" s="7"/>
      <c r="GL157" s="7"/>
      <c r="GM157" s="7"/>
      <c r="GN157" s="7"/>
      <c r="GO157" s="7"/>
      <c r="GP157" s="7"/>
      <c r="GQ157" s="7"/>
      <c r="GR157" s="7"/>
      <c r="GS157" s="7"/>
      <c r="GT157" s="7"/>
      <c r="GU157" s="7"/>
      <c r="GV157" s="7"/>
      <c r="GW157" s="7"/>
      <c r="GX157" s="7"/>
      <c r="GY157" s="7"/>
      <c r="GZ157" s="7"/>
      <c r="HA157" s="7"/>
      <c r="HB157" s="7"/>
      <c r="HC157" s="7"/>
      <c r="HD157" s="7"/>
      <c r="HE157" s="7"/>
      <c r="HF157" s="7"/>
      <c r="HG157" s="7"/>
      <c r="HH157" s="7"/>
      <c r="HI157" s="7"/>
      <c r="HJ157" s="7"/>
      <c r="HK157" s="7"/>
      <c r="HL157" s="7"/>
      <c r="HM157" s="7"/>
      <c r="HN157" s="7"/>
      <c r="HO157" s="7"/>
      <c r="HP157" s="7"/>
      <c r="HQ157" s="7"/>
      <c r="HR157" s="7"/>
      <c r="HS157" s="7"/>
      <c r="HT157" s="7"/>
      <c r="HU157" s="7"/>
      <c r="HV157" s="7"/>
      <c r="HW157" s="7"/>
      <c r="HX157" s="7"/>
      <c r="HY157" s="7"/>
      <c r="HZ157" s="7"/>
      <c r="IA157" s="7"/>
      <c r="IB157" s="7"/>
      <c r="IC157" s="7"/>
      <c r="ID157" s="7"/>
      <c r="IE157" s="7"/>
      <c r="IF157" s="7"/>
      <c r="IG157" s="7"/>
      <c r="IH157" s="7"/>
      <c r="II157" s="34"/>
      <c r="IJ157" s="34"/>
      <c r="IK157" s="34"/>
      <c r="IL157" s="34"/>
      <c r="IM157" s="34"/>
      <c r="IN157" s="34"/>
      <c r="IO157" s="34"/>
      <c r="IP157" s="34"/>
      <c r="IQ157" s="34"/>
      <c r="IR157" s="34"/>
      <c r="IS157" s="34"/>
      <c r="IT157" s="34"/>
      <c r="IU157" s="34"/>
      <c r="IV157" s="34"/>
      <c r="IW157" s="34"/>
      <c r="IX157" s="34"/>
    </row>
    <row r="158" spans="1:258" ht="45" customHeight="1">
      <c r="A158" s="5">
        <f t="shared" si="9"/>
        <v>155</v>
      </c>
      <c r="B158" s="5"/>
      <c r="C158" s="41" t="s">
        <v>35</v>
      </c>
      <c r="D158" s="179">
        <f t="shared" si="8"/>
        <v>155</v>
      </c>
      <c r="E158" s="7" t="s">
        <v>443</v>
      </c>
      <c r="F158" s="7" t="s">
        <v>458</v>
      </c>
      <c r="G158" s="6">
        <v>2013</v>
      </c>
      <c r="H158" s="7" t="s">
        <v>738</v>
      </c>
      <c r="I158" s="7"/>
      <c r="J158" s="19" t="s">
        <v>457</v>
      </c>
      <c r="K158" s="7">
        <v>1</v>
      </c>
      <c r="L158" s="7"/>
      <c r="M158" s="7"/>
      <c r="O158" s="7">
        <v>1</v>
      </c>
      <c r="Q158" s="7"/>
      <c r="R158" s="7">
        <v>1</v>
      </c>
      <c r="S158" s="7">
        <v>1</v>
      </c>
      <c r="T158" s="7"/>
      <c r="U158" s="7"/>
      <c r="V158" s="7"/>
      <c r="W158" s="7"/>
      <c r="X158" s="7"/>
      <c r="Y158" s="7"/>
      <c r="Z158" s="7"/>
      <c r="AB158" s="7"/>
      <c r="AC158" s="7"/>
      <c r="AD158" s="7"/>
      <c r="AE158" s="7"/>
      <c r="AF158" s="7"/>
      <c r="AG158" s="7"/>
      <c r="AH158" s="7"/>
      <c r="AI158" s="7"/>
      <c r="AK158" s="7"/>
      <c r="AL158" s="7"/>
      <c r="AM158" s="7"/>
      <c r="AN158" s="7"/>
      <c r="AO158" s="7"/>
      <c r="AP158" s="7"/>
      <c r="AQ158" s="7"/>
      <c r="AS158" s="7"/>
      <c r="AT158" s="7"/>
      <c r="AW158" s="7"/>
      <c r="AY158" s="7"/>
      <c r="AZ158" s="7"/>
      <c r="BA158" s="7"/>
      <c r="BB158" s="7"/>
      <c r="BC158" s="7"/>
      <c r="BD158" s="7"/>
      <c r="BE158" s="7"/>
      <c r="BF158" s="7"/>
      <c r="BG158" s="7"/>
      <c r="BH158" s="7"/>
      <c r="BI158" s="7"/>
      <c r="BJ158" s="7"/>
      <c r="BK158" s="7"/>
      <c r="BL158" s="7"/>
      <c r="BM158" s="7"/>
      <c r="BN158" s="7"/>
      <c r="BO158" s="6" t="s">
        <v>1450</v>
      </c>
      <c r="BP158" s="7"/>
      <c r="BQ158" s="7"/>
      <c r="BR158" s="7">
        <v>1</v>
      </c>
      <c r="BS158" s="7"/>
      <c r="BT158" s="7"/>
      <c r="BU158" s="7"/>
      <c r="BV158" s="7"/>
      <c r="BW158" s="7"/>
      <c r="BX158" s="7"/>
      <c r="BY158" s="7"/>
      <c r="BZ158" s="7"/>
      <c r="CA158" s="7"/>
      <c r="CB158" s="7">
        <v>1</v>
      </c>
      <c r="CC158" s="7">
        <v>1</v>
      </c>
      <c r="CD158" s="7"/>
      <c r="CE158" s="7"/>
      <c r="CF158" s="7"/>
      <c r="CG158" s="7"/>
      <c r="CH158" s="7"/>
      <c r="CI158" s="7"/>
      <c r="CJ158" s="7"/>
      <c r="CK158" s="7"/>
      <c r="CL158" s="7"/>
      <c r="CM158" s="7"/>
      <c r="CN158" s="7"/>
      <c r="CO158" s="7"/>
      <c r="CP158" s="7"/>
      <c r="CQ158" s="7"/>
      <c r="CR158" s="7"/>
      <c r="CS158" s="7"/>
      <c r="CT158" s="7"/>
      <c r="CU158" s="7"/>
      <c r="CV158" s="7"/>
      <c r="CW158" s="7"/>
      <c r="CX158" s="7"/>
      <c r="CY158" s="7"/>
      <c r="CZ158" s="7"/>
      <c r="DA158" s="7">
        <v>1</v>
      </c>
      <c r="DB158" s="7"/>
      <c r="DC158" s="7">
        <v>1</v>
      </c>
      <c r="DD158" s="7"/>
      <c r="DE158" s="7"/>
      <c r="DF158" s="7"/>
      <c r="DG158" s="7"/>
      <c r="DH158" s="7"/>
      <c r="DI158" s="7"/>
      <c r="DJ158" s="7"/>
      <c r="DK158" s="7"/>
      <c r="DL158" s="7"/>
      <c r="DM158" s="7"/>
      <c r="DN158" s="7"/>
      <c r="DO158" s="7"/>
      <c r="DP158" s="7"/>
      <c r="DQ158" s="7"/>
      <c r="DR158" s="7"/>
      <c r="DS158" s="7"/>
      <c r="DT158" s="7"/>
      <c r="DU158" s="7"/>
      <c r="DV158" s="7"/>
      <c r="DW158" s="7"/>
      <c r="DX158" s="7"/>
      <c r="DY158" s="7"/>
      <c r="DZ158" s="7"/>
      <c r="EA158" s="7"/>
      <c r="EB158" s="7">
        <v>1</v>
      </c>
      <c r="EC158" s="7"/>
      <c r="ED158" s="7"/>
      <c r="EE158" s="7">
        <v>1</v>
      </c>
      <c r="EF158" s="7"/>
      <c r="EG158" s="7"/>
      <c r="EH158" s="7"/>
      <c r="EI158" s="7"/>
      <c r="EJ158" s="7"/>
      <c r="EK158" s="7"/>
      <c r="EL158" s="7"/>
      <c r="EM158" s="7"/>
      <c r="EN158" s="7"/>
      <c r="EO158" s="7"/>
      <c r="EP158" s="7"/>
      <c r="EQ158" s="7"/>
      <c r="ER158" s="7"/>
      <c r="ES158" s="7"/>
      <c r="ET158" s="7"/>
      <c r="EU158" s="7"/>
      <c r="EV158" s="7"/>
      <c r="EW158" s="7"/>
      <c r="EX158" s="7"/>
      <c r="EY158" s="7"/>
      <c r="EZ158" s="7"/>
      <c r="FA158" s="7"/>
      <c r="FB158" s="7"/>
      <c r="FC158" s="7"/>
      <c r="FD158" s="7"/>
      <c r="FE158" s="7"/>
      <c r="FF158" s="7"/>
      <c r="FG158" s="7"/>
      <c r="FH158" s="7"/>
      <c r="FI158" s="7"/>
      <c r="FJ158" s="7"/>
      <c r="FK158" s="7"/>
      <c r="FL158" s="7"/>
      <c r="FM158" s="7"/>
      <c r="FN158" s="7"/>
      <c r="FO158" s="7"/>
      <c r="FP158" s="7"/>
      <c r="FQ158" s="7"/>
      <c r="FR158" s="7"/>
      <c r="FS158" s="7"/>
      <c r="FT158" s="7"/>
      <c r="FU158" s="7"/>
      <c r="FV158" s="7"/>
      <c r="FW158" s="7">
        <v>1</v>
      </c>
      <c r="FX158" s="7"/>
      <c r="FY158" s="7"/>
      <c r="FZ158" s="7"/>
      <c r="GA158" s="7"/>
      <c r="GB158" s="7"/>
      <c r="GC158" s="7"/>
      <c r="GD158" s="7"/>
      <c r="GE158" s="7"/>
      <c r="GF158" s="7"/>
      <c r="GG158" s="7"/>
      <c r="GH158" s="7"/>
      <c r="GI158" s="7"/>
      <c r="GJ158" s="7"/>
      <c r="GK158" s="7"/>
      <c r="GL158" s="7"/>
      <c r="GM158" s="7"/>
      <c r="GN158" s="7"/>
      <c r="GO158" s="7"/>
      <c r="GP158" s="7"/>
      <c r="GQ158" s="7"/>
      <c r="GR158" s="7"/>
      <c r="GS158" s="7"/>
      <c r="GT158" s="7"/>
      <c r="GU158" s="7"/>
      <c r="GV158" s="7"/>
      <c r="GW158" s="7"/>
      <c r="GX158" s="7"/>
      <c r="GY158" s="7"/>
      <c r="GZ158" s="7"/>
      <c r="HA158" s="7"/>
      <c r="HB158" s="7"/>
      <c r="HC158" s="7"/>
      <c r="HD158" s="7"/>
      <c r="HE158" s="7"/>
      <c r="HF158" s="7"/>
      <c r="HG158" s="7"/>
      <c r="HH158" s="7"/>
      <c r="HI158" s="7"/>
      <c r="HJ158" s="7"/>
      <c r="HK158" s="7"/>
      <c r="HL158" s="7"/>
      <c r="HM158" s="7"/>
      <c r="HN158" s="7"/>
      <c r="HO158" s="7"/>
      <c r="HP158" s="7"/>
      <c r="HQ158" s="7"/>
      <c r="HR158" s="7"/>
      <c r="HS158" s="7"/>
      <c r="HT158" s="7"/>
      <c r="HU158" s="7"/>
      <c r="HV158" s="7"/>
      <c r="HW158" s="7"/>
      <c r="HX158" s="7"/>
      <c r="HY158" s="7"/>
      <c r="HZ158" s="7"/>
      <c r="IA158" s="7"/>
      <c r="IB158" s="7"/>
      <c r="IC158" s="7"/>
      <c r="ID158" s="7"/>
      <c r="IE158" s="7"/>
      <c r="IF158" s="7"/>
      <c r="IG158" s="7"/>
      <c r="IH158" s="7"/>
      <c r="II158" s="34"/>
      <c r="IJ158" s="34"/>
      <c r="IK158" s="34"/>
      <c r="IL158" s="34"/>
      <c r="IM158" s="34"/>
      <c r="IN158" s="34"/>
      <c r="IO158" s="34"/>
      <c r="IP158" s="34"/>
      <c r="IQ158" s="34"/>
      <c r="IR158" s="34"/>
      <c r="IS158" s="34"/>
      <c r="IT158" s="34"/>
      <c r="IU158" s="34"/>
      <c r="IV158" s="34"/>
      <c r="IW158" s="34"/>
      <c r="IX158" s="34"/>
    </row>
    <row r="159" spans="1:258" ht="45" customHeight="1">
      <c r="A159" s="5">
        <f t="shared" si="9"/>
        <v>156</v>
      </c>
      <c r="B159" s="5"/>
      <c r="C159" s="41" t="s">
        <v>35</v>
      </c>
      <c r="D159" s="179">
        <f t="shared" si="8"/>
        <v>156</v>
      </c>
      <c r="E159" s="7" t="s">
        <v>443</v>
      </c>
      <c r="F159" s="7" t="s">
        <v>460</v>
      </c>
      <c r="G159" s="6">
        <v>2013</v>
      </c>
      <c r="H159" s="7" t="s">
        <v>738</v>
      </c>
      <c r="I159" s="7"/>
      <c r="J159" s="7" t="s">
        <v>459</v>
      </c>
      <c r="K159" s="7">
        <v>1</v>
      </c>
      <c r="L159" s="7">
        <v>1</v>
      </c>
      <c r="M159" s="7">
        <v>1</v>
      </c>
      <c r="O159" s="7">
        <v>1</v>
      </c>
      <c r="Q159" s="7">
        <v>1</v>
      </c>
      <c r="R159" s="7">
        <v>1</v>
      </c>
      <c r="S159" s="7">
        <v>1</v>
      </c>
      <c r="T159" s="7"/>
      <c r="U159" s="7"/>
      <c r="V159" s="7"/>
      <c r="W159" s="7"/>
      <c r="X159" s="7"/>
      <c r="Y159" s="7"/>
      <c r="Z159" s="7"/>
      <c r="AB159" s="7"/>
      <c r="AC159" s="7"/>
      <c r="AD159" s="7"/>
      <c r="AE159" s="7"/>
      <c r="AF159" s="7"/>
      <c r="AG159" s="7">
        <v>1</v>
      </c>
      <c r="AH159" s="7"/>
      <c r="AI159" s="7"/>
      <c r="AK159" s="7"/>
      <c r="AL159" s="7"/>
      <c r="AM159" s="7"/>
      <c r="AN159" s="7"/>
      <c r="AO159" s="7"/>
      <c r="AP159" s="7"/>
      <c r="AQ159" s="7"/>
      <c r="AS159" s="7"/>
      <c r="AT159" s="7"/>
      <c r="AW159" s="7"/>
      <c r="AY159" s="7"/>
      <c r="AZ159" s="7"/>
      <c r="BA159" s="7"/>
      <c r="BB159" s="7"/>
      <c r="BC159" s="7"/>
      <c r="BD159" s="7"/>
      <c r="BE159" s="7"/>
      <c r="BF159" s="7"/>
      <c r="BG159" s="7"/>
      <c r="BH159" s="7"/>
      <c r="BI159" s="7"/>
      <c r="BJ159" s="7"/>
      <c r="BK159" s="7"/>
      <c r="BL159" s="7"/>
      <c r="BM159" s="7"/>
      <c r="BN159" s="7"/>
      <c r="BO159" s="6" t="s">
        <v>1451</v>
      </c>
      <c r="BP159" s="7"/>
      <c r="BQ159" s="7"/>
      <c r="BR159" s="7"/>
      <c r="BS159" s="7">
        <v>1</v>
      </c>
      <c r="BT159" s="7"/>
      <c r="BU159" s="7"/>
      <c r="BV159" s="7"/>
      <c r="BW159" s="7"/>
      <c r="BX159" s="7"/>
      <c r="BY159" s="7"/>
      <c r="BZ159" s="7"/>
      <c r="CA159" s="7"/>
      <c r="CB159" s="7">
        <v>1</v>
      </c>
      <c r="CC159" s="154">
        <v>0</v>
      </c>
      <c r="CD159" s="7"/>
      <c r="CE159" s="7"/>
      <c r="CF159" s="7"/>
      <c r="CG159" s="7"/>
      <c r="CH159" s="7"/>
      <c r="CI159" s="7"/>
      <c r="CJ159" s="7"/>
      <c r="CK159" s="7"/>
      <c r="CL159" s="7"/>
      <c r="CM159" s="7"/>
      <c r="CN159" s="7">
        <v>1</v>
      </c>
      <c r="CO159" s="7"/>
      <c r="CP159" s="7"/>
      <c r="CQ159" s="7"/>
      <c r="CR159" s="7"/>
      <c r="CS159" s="7"/>
      <c r="CT159" s="7"/>
      <c r="CU159" s="7"/>
      <c r="CV159" s="7"/>
      <c r="CW159" s="7"/>
      <c r="CX159" s="7"/>
      <c r="CY159" s="7"/>
      <c r="CZ159" s="7"/>
      <c r="DA159" s="7"/>
      <c r="DB159" s="7"/>
      <c r="DC159" s="7"/>
      <c r="DD159" s="7"/>
      <c r="DE159" s="7"/>
      <c r="DF159" s="7"/>
      <c r="DG159" s="7"/>
      <c r="DH159" s="7"/>
      <c r="DI159" s="7"/>
      <c r="DJ159" s="7"/>
      <c r="DK159" s="7"/>
      <c r="DL159" s="7"/>
      <c r="DM159" s="7"/>
      <c r="DN159" s="7"/>
      <c r="DO159" s="7"/>
      <c r="DP159" s="7"/>
      <c r="DQ159" s="7"/>
      <c r="DR159" s="7"/>
      <c r="DS159" s="7"/>
      <c r="DT159" s="7"/>
      <c r="DU159" s="7"/>
      <c r="DV159" s="7"/>
      <c r="DW159" s="7"/>
      <c r="DX159" s="7"/>
      <c r="DY159" s="7"/>
      <c r="DZ159" s="7"/>
      <c r="EA159" s="7"/>
      <c r="EB159" s="7">
        <v>1</v>
      </c>
      <c r="EC159" s="7"/>
      <c r="ED159" s="7"/>
      <c r="EE159" s="7">
        <v>1</v>
      </c>
      <c r="EF159" s="7"/>
      <c r="EG159" s="7"/>
      <c r="EH159" s="7"/>
      <c r="EI159" s="7"/>
      <c r="EJ159" s="7"/>
      <c r="EK159" s="7"/>
      <c r="EL159" s="7"/>
      <c r="EM159" s="7"/>
      <c r="EN159" s="7"/>
      <c r="EO159" s="7"/>
      <c r="EP159" s="7"/>
      <c r="EQ159" s="7"/>
      <c r="ER159" s="7"/>
      <c r="ES159" s="7"/>
      <c r="ET159" s="7"/>
      <c r="EU159" s="7"/>
      <c r="EV159" s="7"/>
      <c r="EW159" s="7"/>
      <c r="EX159" s="7"/>
      <c r="EY159" s="7"/>
      <c r="EZ159" s="7"/>
      <c r="FA159" s="7"/>
      <c r="FB159" s="7"/>
      <c r="FC159" s="7"/>
      <c r="FD159" s="7"/>
      <c r="FE159" s="7"/>
      <c r="FF159" s="7"/>
      <c r="FG159" s="7"/>
      <c r="FH159" s="7"/>
      <c r="FI159" s="7"/>
      <c r="FJ159" s="7"/>
      <c r="FK159" s="7"/>
      <c r="FL159" s="7"/>
      <c r="FM159" s="7"/>
      <c r="FN159" s="7"/>
      <c r="FO159" s="7"/>
      <c r="FP159" s="7"/>
      <c r="FQ159" s="7"/>
      <c r="FR159" s="7">
        <v>1</v>
      </c>
      <c r="FS159" s="7"/>
      <c r="FT159" s="7"/>
      <c r="FU159" s="7"/>
      <c r="FV159" s="7"/>
      <c r="FW159" s="7"/>
      <c r="FX159" s="7"/>
      <c r="FY159" s="7"/>
      <c r="FZ159" s="7"/>
      <c r="GA159" s="7"/>
      <c r="GB159" s="7">
        <v>1</v>
      </c>
      <c r="GC159" s="7"/>
      <c r="GD159" s="7"/>
      <c r="GE159" s="7"/>
      <c r="GF159" s="7"/>
      <c r="GG159" s="7"/>
      <c r="GH159" s="7"/>
      <c r="GI159" s="7"/>
      <c r="GJ159" s="7"/>
      <c r="GK159" s="7"/>
      <c r="GL159" s="7"/>
      <c r="GM159" s="7"/>
      <c r="GN159" s="7"/>
      <c r="GO159" s="7"/>
      <c r="GP159" s="7"/>
      <c r="GQ159" s="7"/>
      <c r="GR159" s="7"/>
      <c r="GS159" s="7"/>
      <c r="GT159" s="7"/>
      <c r="GU159" s="7"/>
      <c r="GV159" s="7"/>
      <c r="GW159" s="7"/>
      <c r="GX159" s="7"/>
      <c r="GY159" s="7"/>
      <c r="GZ159" s="7"/>
      <c r="HA159" s="7"/>
      <c r="HB159" s="7"/>
      <c r="HC159" s="7"/>
      <c r="HD159" s="7"/>
      <c r="HE159" s="7"/>
      <c r="HF159" s="7"/>
      <c r="HG159" s="7"/>
      <c r="HH159" s="7"/>
      <c r="HI159" s="7"/>
      <c r="HJ159" s="7"/>
      <c r="HK159" s="7"/>
      <c r="HL159" s="7"/>
      <c r="HM159" s="7"/>
      <c r="HN159" s="7"/>
      <c r="HO159" s="7"/>
      <c r="HP159" s="7"/>
      <c r="HQ159" s="7"/>
      <c r="HR159" s="7"/>
      <c r="HS159" s="7"/>
      <c r="HT159" s="7"/>
      <c r="HU159" s="7"/>
      <c r="HV159" s="7"/>
      <c r="HW159" s="7"/>
      <c r="HX159" s="7"/>
      <c r="HY159" s="7"/>
      <c r="HZ159" s="7"/>
      <c r="IA159" s="7"/>
      <c r="IB159" s="7"/>
      <c r="IC159" s="7"/>
      <c r="ID159" s="7"/>
      <c r="IE159" s="7"/>
      <c r="IF159" s="7"/>
      <c r="IG159" s="7"/>
      <c r="IH159" s="7"/>
      <c r="II159" s="34"/>
      <c r="IJ159" s="34"/>
      <c r="IK159" s="34"/>
      <c r="IL159" s="34"/>
      <c r="IM159" s="34"/>
      <c r="IN159" s="34"/>
      <c r="IO159" s="34"/>
      <c r="IP159" s="34"/>
      <c r="IQ159" s="34"/>
      <c r="IR159" s="34"/>
      <c r="IS159" s="34"/>
      <c r="IT159" s="34"/>
      <c r="IU159" s="34"/>
      <c r="IV159" s="34"/>
      <c r="IW159" s="34"/>
      <c r="IX159" s="34"/>
    </row>
    <row r="160" spans="1:258" ht="45" customHeight="1">
      <c r="A160" s="5">
        <f t="shared" si="9"/>
        <v>157</v>
      </c>
      <c r="B160" s="5"/>
      <c r="C160" s="41" t="s">
        <v>35</v>
      </c>
      <c r="D160" s="179">
        <f t="shared" si="8"/>
        <v>157</v>
      </c>
      <c r="E160" s="7" t="s">
        <v>443</v>
      </c>
      <c r="F160" s="7" t="s">
        <v>301</v>
      </c>
      <c r="G160" s="6">
        <v>2014</v>
      </c>
      <c r="H160" s="7" t="s">
        <v>738</v>
      </c>
      <c r="I160" s="7"/>
      <c r="J160" s="7" t="s">
        <v>461</v>
      </c>
      <c r="K160" s="7"/>
      <c r="L160" s="7">
        <v>1</v>
      </c>
      <c r="M160" s="7"/>
      <c r="O160" s="7"/>
      <c r="Q160" s="7"/>
      <c r="R160" s="7"/>
      <c r="S160" s="7"/>
      <c r="T160" s="7"/>
      <c r="U160" s="7"/>
      <c r="V160" s="7"/>
      <c r="W160" s="7"/>
      <c r="X160" s="7"/>
      <c r="Y160" s="7"/>
      <c r="Z160" s="7"/>
      <c r="AB160" s="7"/>
      <c r="AC160" s="7"/>
      <c r="AD160" s="7"/>
      <c r="AE160" s="7"/>
      <c r="AF160" s="7"/>
      <c r="AG160" s="7"/>
      <c r="AH160" s="7"/>
      <c r="AI160" s="7"/>
      <c r="AK160" s="7">
        <v>1</v>
      </c>
      <c r="AL160" s="7"/>
      <c r="AM160" s="7"/>
      <c r="AN160" s="7"/>
      <c r="AO160" s="7"/>
      <c r="AP160" s="7"/>
      <c r="AQ160" s="7"/>
      <c r="AS160" s="7"/>
      <c r="AT160" s="7"/>
      <c r="AW160" s="7"/>
      <c r="AY160" s="7"/>
      <c r="AZ160" s="7"/>
      <c r="BA160" s="7"/>
      <c r="BB160" s="7"/>
      <c r="BC160" s="7"/>
      <c r="BD160" s="7"/>
      <c r="BE160" s="7"/>
      <c r="BF160" s="7"/>
      <c r="BG160" s="7"/>
      <c r="BH160" s="7"/>
      <c r="BI160" s="7"/>
      <c r="BJ160" s="7"/>
      <c r="BK160" s="7"/>
      <c r="BL160" s="7"/>
      <c r="BM160" s="7"/>
      <c r="BN160" s="7"/>
      <c r="BO160" s="6" t="s">
        <v>1452</v>
      </c>
      <c r="BP160" s="7"/>
      <c r="BQ160" s="7"/>
      <c r="BR160" s="7">
        <v>1</v>
      </c>
      <c r="BS160" s="7"/>
      <c r="BT160" s="7"/>
      <c r="BU160" s="7"/>
      <c r="BV160" s="7"/>
      <c r="BW160" s="7"/>
      <c r="BX160" s="7"/>
      <c r="BY160" s="7">
        <v>0</v>
      </c>
      <c r="BZ160" s="7">
        <v>1</v>
      </c>
      <c r="CA160" s="7"/>
      <c r="CB160" s="7"/>
      <c r="CC160" s="7"/>
      <c r="CD160" s="7"/>
      <c r="CE160" s="7">
        <v>1</v>
      </c>
      <c r="CF160" s="7"/>
      <c r="CG160" s="7"/>
      <c r="CH160" s="7"/>
      <c r="CI160" s="7"/>
      <c r="CJ160" s="7"/>
      <c r="CK160" s="7"/>
      <c r="CL160" s="7"/>
      <c r="CM160" s="7"/>
      <c r="CN160" s="7"/>
      <c r="CO160" s="7"/>
      <c r="CP160" s="7"/>
      <c r="CQ160" s="7"/>
      <c r="CR160" s="7"/>
      <c r="CS160" s="7"/>
      <c r="CT160" s="7"/>
      <c r="CU160" s="7"/>
      <c r="CV160" s="7"/>
      <c r="CW160" s="7"/>
      <c r="CX160" s="7"/>
      <c r="CY160" s="7"/>
      <c r="CZ160" s="7"/>
      <c r="DA160" s="7">
        <v>1</v>
      </c>
      <c r="DB160" s="7"/>
      <c r="DC160" s="7">
        <v>1</v>
      </c>
      <c r="DD160" s="7"/>
      <c r="DE160" s="7"/>
      <c r="DF160" s="7"/>
      <c r="DG160" s="7"/>
      <c r="DH160" s="7"/>
      <c r="DI160" s="7"/>
      <c r="DJ160" s="7"/>
      <c r="DK160" s="7"/>
      <c r="DL160" s="7"/>
      <c r="DM160" s="7"/>
      <c r="DN160" s="7"/>
      <c r="DO160" s="7"/>
      <c r="DP160" s="7"/>
      <c r="DQ160" s="7"/>
      <c r="DR160" s="7"/>
      <c r="DS160" s="7"/>
      <c r="DT160" s="7"/>
      <c r="DU160" s="7"/>
      <c r="DV160" s="7"/>
      <c r="DW160" s="7"/>
      <c r="DX160" s="7"/>
      <c r="DY160" s="7"/>
      <c r="DZ160" s="7"/>
      <c r="EA160" s="7"/>
      <c r="EB160" s="7">
        <v>1</v>
      </c>
      <c r="EC160" s="7"/>
      <c r="ED160" s="7"/>
      <c r="EE160" s="7">
        <v>1</v>
      </c>
      <c r="EF160" s="7"/>
      <c r="EG160" s="7"/>
      <c r="EH160" s="7"/>
      <c r="EI160" s="7"/>
      <c r="EJ160" s="7"/>
      <c r="EK160" s="7"/>
      <c r="EL160" s="7"/>
      <c r="EM160" s="7"/>
      <c r="EN160" s="7"/>
      <c r="EO160" s="7"/>
      <c r="EP160" s="7"/>
      <c r="EQ160" s="7"/>
      <c r="ER160" s="7"/>
      <c r="ES160" s="7"/>
      <c r="ET160" s="7"/>
      <c r="EU160" s="7"/>
      <c r="EV160" s="7"/>
      <c r="EW160" s="7"/>
      <c r="EX160" s="7"/>
      <c r="EY160" s="7"/>
      <c r="EZ160" s="7"/>
      <c r="FA160" s="7"/>
      <c r="FB160" s="7"/>
      <c r="FC160" s="7"/>
      <c r="FD160" s="7"/>
      <c r="FE160" s="7"/>
      <c r="FF160" s="7"/>
      <c r="FG160" s="7"/>
      <c r="FH160" s="7"/>
      <c r="FI160" s="7"/>
      <c r="FJ160" s="7"/>
      <c r="FK160" s="7"/>
      <c r="FL160" s="7"/>
      <c r="FM160" s="7"/>
      <c r="FN160" s="7"/>
      <c r="FO160" s="7"/>
      <c r="FP160" s="7"/>
      <c r="FQ160" s="7"/>
      <c r="FR160" s="7"/>
      <c r="FS160" s="7"/>
      <c r="FT160" s="7"/>
      <c r="FU160" s="7"/>
      <c r="FV160" s="7"/>
      <c r="FW160" s="7">
        <v>1</v>
      </c>
      <c r="FX160" s="7"/>
      <c r="FY160" s="7"/>
      <c r="FZ160" s="7"/>
      <c r="GA160" s="7"/>
      <c r="GB160" s="7"/>
      <c r="GC160" s="7"/>
      <c r="GD160" s="7"/>
      <c r="GE160" s="7"/>
      <c r="GF160" s="7"/>
      <c r="GG160" s="7"/>
      <c r="GH160" s="7"/>
      <c r="GI160" s="7"/>
      <c r="GJ160" s="7"/>
      <c r="GK160" s="7"/>
      <c r="GL160" s="7"/>
      <c r="GM160" s="7"/>
      <c r="GN160" s="7"/>
      <c r="GO160" s="7"/>
      <c r="GP160" s="7"/>
      <c r="GQ160" s="7"/>
      <c r="GR160" s="7"/>
      <c r="GS160" s="7"/>
      <c r="GT160" s="7"/>
      <c r="GU160" s="7"/>
      <c r="GV160" s="7"/>
      <c r="GW160" s="7"/>
      <c r="GX160" s="7"/>
      <c r="GY160" s="7"/>
      <c r="GZ160" s="7"/>
      <c r="HA160" s="7"/>
      <c r="HB160" s="7"/>
      <c r="HC160" s="7"/>
      <c r="HD160" s="7"/>
      <c r="HE160" s="7"/>
      <c r="HF160" s="7"/>
      <c r="HG160" s="7"/>
      <c r="HH160" s="7"/>
      <c r="HI160" s="7"/>
      <c r="HJ160" s="7"/>
      <c r="HK160" s="7"/>
      <c r="HL160" s="7"/>
      <c r="HM160" s="7"/>
      <c r="HN160" s="7"/>
      <c r="HO160" s="7"/>
      <c r="HP160" s="7"/>
      <c r="HQ160" s="7"/>
      <c r="HR160" s="7"/>
      <c r="HS160" s="7"/>
      <c r="HT160" s="7"/>
      <c r="HU160" s="7"/>
      <c r="HV160" s="7"/>
      <c r="HW160" s="7"/>
      <c r="HX160" s="7"/>
      <c r="HY160" s="7"/>
      <c r="HZ160" s="7"/>
      <c r="IA160" s="7"/>
      <c r="IB160" s="7"/>
      <c r="IC160" s="7"/>
      <c r="ID160" s="7"/>
      <c r="IE160" s="7"/>
      <c r="IF160" s="7"/>
      <c r="IG160" s="7"/>
      <c r="IH160" s="7"/>
      <c r="II160" s="34"/>
      <c r="IJ160" s="34"/>
      <c r="IK160" s="34"/>
      <c r="IL160" s="34"/>
      <c r="IM160" s="34"/>
      <c r="IN160" s="34"/>
      <c r="IO160" s="34"/>
      <c r="IP160" s="34"/>
      <c r="IQ160" s="34"/>
      <c r="IR160" s="34"/>
      <c r="IS160" s="34"/>
      <c r="IT160" s="34"/>
      <c r="IU160" s="34"/>
      <c r="IV160" s="34"/>
      <c r="IW160" s="34"/>
      <c r="IX160" s="34"/>
    </row>
    <row r="161" spans="1:258" ht="45" customHeight="1">
      <c r="A161" s="5">
        <f t="shared" si="9"/>
        <v>158</v>
      </c>
      <c r="B161" s="5"/>
      <c r="C161" s="41" t="s">
        <v>35</v>
      </c>
      <c r="D161" s="179">
        <f t="shared" si="8"/>
        <v>158</v>
      </c>
      <c r="E161" s="7" t="s">
        <v>464</v>
      </c>
      <c r="F161" s="7" t="s">
        <v>463</v>
      </c>
      <c r="G161" s="6">
        <v>2006</v>
      </c>
      <c r="H161" s="7" t="s">
        <v>579</v>
      </c>
      <c r="I161" s="7"/>
      <c r="J161" s="7" t="s">
        <v>462</v>
      </c>
      <c r="K161" s="7"/>
      <c r="L161" s="7">
        <v>1</v>
      </c>
      <c r="M161" s="7"/>
      <c r="O161" s="7"/>
      <c r="Q161" s="7"/>
      <c r="R161" s="7"/>
      <c r="S161" s="7"/>
      <c r="T161" s="7"/>
      <c r="U161" s="7"/>
      <c r="V161" s="7"/>
      <c r="W161" s="7"/>
      <c r="X161" s="7"/>
      <c r="Y161" s="7"/>
      <c r="Z161" s="7"/>
      <c r="AB161" s="7"/>
      <c r="AC161" s="7"/>
      <c r="AD161" s="7"/>
      <c r="AE161" s="7"/>
      <c r="AF161" s="7"/>
      <c r="AG161" s="7"/>
      <c r="AH161" s="7">
        <v>1</v>
      </c>
      <c r="AI161" s="7"/>
      <c r="AK161" s="7"/>
      <c r="AL161" s="7"/>
      <c r="AM161" s="7"/>
      <c r="AN161" s="7"/>
      <c r="AO161" s="7"/>
      <c r="AP161" s="7"/>
      <c r="AQ161" s="7"/>
      <c r="AS161" s="7"/>
      <c r="AT161" s="7"/>
      <c r="AW161" s="7"/>
      <c r="AY161" s="7"/>
      <c r="AZ161" s="7"/>
      <c r="BA161" s="7"/>
      <c r="BB161" s="7"/>
      <c r="BC161" s="7"/>
      <c r="BD161" s="7">
        <v>1</v>
      </c>
      <c r="BE161" s="7"/>
      <c r="BF161" s="7"/>
      <c r="BG161" s="7"/>
      <c r="BH161" s="7"/>
      <c r="BI161" s="7"/>
      <c r="BJ161" s="7"/>
      <c r="BK161" s="7"/>
      <c r="BL161" s="7"/>
      <c r="BM161" s="7"/>
      <c r="BN161" s="7"/>
      <c r="BO161" s="6" t="s">
        <v>1453</v>
      </c>
      <c r="BP161" s="7">
        <v>1</v>
      </c>
      <c r="BQ161" s="7"/>
      <c r="BR161" s="7"/>
      <c r="BS161" s="7"/>
      <c r="BT161" s="7"/>
      <c r="BU161" s="7"/>
      <c r="BV161" s="7"/>
      <c r="BW161" s="7"/>
      <c r="BX161" s="7"/>
      <c r="BY161" s="7"/>
      <c r="BZ161" s="7"/>
      <c r="CA161" s="7"/>
      <c r="CB161" s="7"/>
      <c r="CC161" s="7"/>
      <c r="CD161" s="7">
        <v>1</v>
      </c>
      <c r="CE161" s="154">
        <v>0</v>
      </c>
      <c r="CF161" s="154"/>
      <c r="CG161" s="154"/>
      <c r="CH161" s="7"/>
      <c r="CI161" s="7"/>
      <c r="CJ161" s="7"/>
      <c r="CK161" s="7"/>
      <c r="CL161" s="7"/>
      <c r="CM161" s="7"/>
      <c r="CN161" s="7"/>
      <c r="CO161" s="7"/>
      <c r="CP161" s="7"/>
      <c r="CQ161" s="7"/>
      <c r="CR161" s="7"/>
      <c r="CS161" s="7"/>
      <c r="CT161" s="7"/>
      <c r="CU161" s="7"/>
      <c r="CV161" s="7"/>
      <c r="CW161" s="7"/>
      <c r="CX161" s="7"/>
      <c r="CY161" s="7"/>
      <c r="CZ161" s="7"/>
      <c r="DA161" s="7"/>
      <c r="DB161" s="7"/>
      <c r="DC161" s="7"/>
      <c r="DD161" s="7"/>
      <c r="DE161" s="7"/>
      <c r="DF161" s="7">
        <v>1</v>
      </c>
      <c r="DG161" s="7"/>
      <c r="DH161" s="7"/>
      <c r="DI161" s="7"/>
      <c r="DJ161" s="7"/>
      <c r="DK161" s="7"/>
      <c r="DL161" s="7"/>
      <c r="DM161" s="7"/>
      <c r="DN161" s="7"/>
      <c r="DO161" s="7"/>
      <c r="DP161" s="7"/>
      <c r="DQ161" s="7"/>
      <c r="DR161" s="7"/>
      <c r="DS161" s="7"/>
      <c r="DT161" s="7"/>
      <c r="DU161" s="7"/>
      <c r="DV161" s="7"/>
      <c r="DW161" s="7"/>
      <c r="DX161" s="7"/>
      <c r="DY161" s="7"/>
      <c r="DZ161" s="7"/>
      <c r="EA161" s="7"/>
      <c r="EB161" s="7">
        <v>1</v>
      </c>
      <c r="EC161" s="154">
        <v>0</v>
      </c>
      <c r="ED161" s="7"/>
      <c r="EE161" s="7">
        <v>1</v>
      </c>
      <c r="EF161" s="7"/>
      <c r="EG161" s="7"/>
      <c r="EH161" s="7"/>
      <c r="EI161" s="7"/>
      <c r="EJ161" s="7"/>
      <c r="EK161" s="7"/>
      <c r="EL161" s="7"/>
      <c r="EM161" s="7"/>
      <c r="EN161" s="7"/>
      <c r="EO161" s="7"/>
      <c r="EP161" s="7"/>
      <c r="EQ161" s="7"/>
      <c r="ER161" s="7"/>
      <c r="ES161" s="7"/>
      <c r="ET161" s="7"/>
      <c r="EU161" s="7"/>
      <c r="EV161" s="7"/>
      <c r="EW161" s="7"/>
      <c r="EX161" s="7"/>
      <c r="EY161" s="7"/>
      <c r="EZ161" s="7"/>
      <c r="FA161" s="7"/>
      <c r="FB161" s="7"/>
      <c r="FC161" s="7"/>
      <c r="FD161" s="7"/>
      <c r="FE161" s="7"/>
      <c r="FF161" s="7"/>
      <c r="FG161" s="7"/>
      <c r="FH161" s="7"/>
      <c r="FI161" s="7"/>
      <c r="FJ161" s="7"/>
      <c r="FK161" s="7"/>
      <c r="FL161" s="7"/>
      <c r="FM161" s="7"/>
      <c r="FN161" s="7"/>
      <c r="FO161" s="7"/>
      <c r="FP161" s="7"/>
      <c r="FQ161" s="7">
        <v>1</v>
      </c>
      <c r="FR161" s="7"/>
      <c r="FS161" s="7"/>
      <c r="FT161" s="7"/>
      <c r="FU161" s="7"/>
      <c r="FV161" s="7"/>
      <c r="FW161" s="7"/>
      <c r="FX161" s="7"/>
      <c r="FY161" s="7"/>
      <c r="FZ161" s="7"/>
      <c r="GA161" s="7"/>
      <c r="GB161" s="7"/>
      <c r="GC161" s="7"/>
      <c r="GD161" s="7"/>
      <c r="GE161" s="7"/>
      <c r="GF161" s="7"/>
      <c r="GG161" s="7"/>
      <c r="GH161" s="7"/>
      <c r="GI161" s="7"/>
      <c r="GJ161" s="7"/>
      <c r="GK161" s="7"/>
      <c r="GL161" s="7"/>
      <c r="GM161" s="7"/>
      <c r="GN161" s="7"/>
      <c r="GO161" s="7"/>
      <c r="GP161" s="7"/>
      <c r="GQ161" s="7"/>
      <c r="GR161" s="7"/>
      <c r="GS161" s="7"/>
      <c r="GT161" s="7"/>
      <c r="GU161" s="7"/>
      <c r="GV161" s="7"/>
      <c r="GW161" s="7"/>
      <c r="GX161" s="7"/>
      <c r="GY161" s="7"/>
      <c r="GZ161" s="7"/>
      <c r="HA161" s="7"/>
      <c r="HB161" s="7"/>
      <c r="HC161" s="7"/>
      <c r="HD161" s="7"/>
      <c r="HE161" s="7"/>
      <c r="HF161" s="7"/>
      <c r="HG161" s="7"/>
      <c r="HH161" s="7"/>
      <c r="HI161" s="7"/>
      <c r="HJ161" s="7"/>
      <c r="HK161" s="7"/>
      <c r="HL161" s="7"/>
      <c r="HM161" s="7"/>
      <c r="HN161" s="7"/>
      <c r="HO161" s="7"/>
      <c r="HP161" s="7"/>
      <c r="HQ161" s="7"/>
      <c r="HR161" s="7"/>
      <c r="HS161" s="7"/>
      <c r="HT161" s="7"/>
      <c r="HU161" s="7"/>
      <c r="HV161" s="7"/>
      <c r="HW161" s="7"/>
      <c r="HX161" s="7"/>
      <c r="HY161" s="7"/>
      <c r="HZ161" s="7"/>
      <c r="IA161" s="7"/>
      <c r="IB161" s="7"/>
      <c r="IC161" s="7"/>
      <c r="ID161" s="7"/>
      <c r="IE161" s="7"/>
      <c r="IF161" s="7"/>
      <c r="IG161" s="7"/>
      <c r="IH161" s="7"/>
      <c r="II161" s="34"/>
      <c r="IJ161" s="34"/>
      <c r="IK161" s="34"/>
      <c r="IL161" s="34"/>
      <c r="IM161" s="34"/>
      <c r="IN161" s="34"/>
      <c r="IO161" s="34"/>
      <c r="IP161" s="34"/>
      <c r="IQ161" s="34"/>
      <c r="IR161" s="34"/>
      <c r="IS161" s="34"/>
      <c r="IT161" s="34"/>
      <c r="IU161" s="34"/>
      <c r="IV161" s="34"/>
      <c r="IW161" s="34"/>
      <c r="IX161" s="34"/>
    </row>
    <row r="162" spans="1:258" ht="45" customHeight="1">
      <c r="A162" s="5">
        <f t="shared" si="9"/>
        <v>159</v>
      </c>
      <c r="B162" s="5"/>
      <c r="C162" s="50" t="s">
        <v>465</v>
      </c>
      <c r="D162" s="183">
        <f t="shared" si="8"/>
        <v>159</v>
      </c>
      <c r="E162" s="7" t="s">
        <v>468</v>
      </c>
      <c r="F162" s="7" t="s">
        <v>467</v>
      </c>
      <c r="G162" s="6">
        <v>2021</v>
      </c>
      <c r="H162" s="7" t="s">
        <v>738</v>
      </c>
      <c r="I162" s="7"/>
      <c r="J162" s="7" t="s">
        <v>466</v>
      </c>
      <c r="K162" s="154">
        <v>0</v>
      </c>
      <c r="L162" s="7"/>
      <c r="M162" s="7"/>
      <c r="O162" s="7"/>
      <c r="Q162" s="7"/>
      <c r="R162" s="154">
        <v>0</v>
      </c>
      <c r="S162" s="7"/>
      <c r="T162" s="7">
        <v>1</v>
      </c>
      <c r="U162" s="7"/>
      <c r="V162" s="7"/>
      <c r="W162" s="7"/>
      <c r="X162" s="7"/>
      <c r="Y162" s="154">
        <v>0</v>
      </c>
      <c r="Z162" s="7"/>
      <c r="AB162" s="7"/>
      <c r="AC162" s="7"/>
      <c r="AD162" s="7"/>
      <c r="AE162" s="7"/>
      <c r="AF162" s="7"/>
      <c r="AG162" s="7"/>
      <c r="AH162" s="7"/>
      <c r="AI162" s="7"/>
      <c r="AK162" s="7"/>
      <c r="AL162" s="7"/>
      <c r="AM162" s="7"/>
      <c r="AN162" s="7"/>
      <c r="AO162" s="7"/>
      <c r="AP162" s="7"/>
      <c r="AQ162" s="7"/>
      <c r="AS162" s="7"/>
      <c r="AT162" s="7"/>
      <c r="AW162" s="7"/>
      <c r="AY162" s="7"/>
      <c r="AZ162" s="7"/>
      <c r="BA162" s="7"/>
      <c r="BB162" s="7"/>
      <c r="BC162" s="7"/>
      <c r="BD162" s="7"/>
      <c r="BE162" s="7"/>
      <c r="BF162" s="7"/>
      <c r="BG162" s="7"/>
      <c r="BH162" s="7"/>
      <c r="BI162" s="7"/>
      <c r="BJ162" s="7"/>
      <c r="BK162" s="7"/>
      <c r="BL162" s="7"/>
      <c r="BM162" s="7"/>
      <c r="BN162" s="7"/>
      <c r="BO162" s="6" t="s">
        <v>1454</v>
      </c>
      <c r="BP162" s="7"/>
      <c r="BQ162" s="7"/>
      <c r="BR162" s="7"/>
      <c r="BS162" s="7">
        <v>1</v>
      </c>
      <c r="BT162" s="7"/>
      <c r="BU162" s="7"/>
      <c r="BV162" s="7"/>
      <c r="BW162" s="7"/>
      <c r="BX162" s="7"/>
      <c r="BY162" s="7"/>
      <c r="BZ162" s="7"/>
      <c r="CA162" s="7"/>
      <c r="CB162" s="7"/>
      <c r="CC162" s="7">
        <v>1</v>
      </c>
      <c r="CD162" s="7"/>
      <c r="CE162" s="7"/>
      <c r="CF162" s="7"/>
      <c r="CG162" s="7"/>
      <c r="CH162" s="7"/>
      <c r="CI162" s="7"/>
      <c r="CJ162" s="7"/>
      <c r="CK162" s="7"/>
      <c r="CL162" s="7"/>
      <c r="CM162" s="7"/>
      <c r="CN162" s="7"/>
      <c r="CO162" s="7"/>
      <c r="CP162" s="7"/>
      <c r="CQ162" s="7"/>
      <c r="CR162" s="7"/>
      <c r="CS162" s="7"/>
      <c r="CT162" s="7"/>
      <c r="CU162" s="7"/>
      <c r="CV162" s="7"/>
      <c r="CW162" s="7"/>
      <c r="CX162" s="7"/>
      <c r="CY162" s="7"/>
      <c r="CZ162" s="7"/>
      <c r="DA162" s="7"/>
      <c r="DB162" s="7"/>
      <c r="DC162" s="7"/>
      <c r="DD162" s="7"/>
      <c r="DE162" s="7"/>
      <c r="DF162" s="7">
        <v>1</v>
      </c>
      <c r="DG162" s="7"/>
      <c r="DH162" s="7"/>
      <c r="DI162" s="7"/>
      <c r="DJ162" s="7"/>
      <c r="DK162" s="7"/>
      <c r="DL162" s="7"/>
      <c r="DM162" s="7"/>
      <c r="DN162" s="7"/>
      <c r="DO162" s="7"/>
      <c r="DP162" s="7"/>
      <c r="DQ162" s="7"/>
      <c r="DR162" s="7"/>
      <c r="DS162" s="7"/>
      <c r="DT162" s="7"/>
      <c r="DU162" s="7"/>
      <c r="DV162" s="7"/>
      <c r="DW162" s="7"/>
      <c r="DX162" s="7"/>
      <c r="DY162" s="7"/>
      <c r="DZ162" s="7"/>
      <c r="EA162" s="7"/>
      <c r="EB162" s="7">
        <v>1</v>
      </c>
      <c r="EC162" s="154">
        <v>0</v>
      </c>
      <c r="ED162" s="7"/>
      <c r="EE162" s="7">
        <v>1</v>
      </c>
      <c r="EF162" s="7"/>
      <c r="EG162" s="7"/>
      <c r="EH162" s="7"/>
      <c r="EI162" s="7"/>
      <c r="EJ162" s="7"/>
      <c r="EK162" s="7"/>
      <c r="EL162" s="7"/>
      <c r="EM162" s="7"/>
      <c r="EN162" s="7"/>
      <c r="EO162" s="7"/>
      <c r="EP162" s="7"/>
      <c r="EQ162" s="7"/>
      <c r="ER162" s="7"/>
      <c r="ES162" s="7"/>
      <c r="ET162" s="7"/>
      <c r="EU162" s="7"/>
      <c r="EV162" s="7"/>
      <c r="EW162" s="7"/>
      <c r="EX162" s="7"/>
      <c r="EY162" s="7"/>
      <c r="EZ162" s="7"/>
      <c r="FA162" s="7"/>
      <c r="FB162" s="7"/>
      <c r="FC162" s="7"/>
      <c r="FD162" s="7"/>
      <c r="FE162" s="7"/>
      <c r="FF162" s="7"/>
      <c r="FG162" s="7"/>
      <c r="FH162" s="7"/>
      <c r="FI162" s="7"/>
      <c r="FJ162" s="7"/>
      <c r="FK162" s="7"/>
      <c r="FL162" s="7"/>
      <c r="FM162" s="7"/>
      <c r="FN162" s="7"/>
      <c r="FO162" s="7"/>
      <c r="FP162" s="7"/>
      <c r="FQ162" s="7"/>
      <c r="FR162" s="7"/>
      <c r="FS162" s="7"/>
      <c r="FT162" s="7"/>
      <c r="FU162" s="7"/>
      <c r="FV162" s="7"/>
      <c r="FW162" s="7">
        <v>1</v>
      </c>
      <c r="FX162" s="7"/>
      <c r="FY162" s="7"/>
      <c r="FZ162" s="7"/>
      <c r="GA162" s="7"/>
      <c r="GB162" s="7"/>
      <c r="GC162" s="7"/>
      <c r="GD162" s="7"/>
      <c r="GE162" s="7"/>
      <c r="GF162" s="7"/>
      <c r="GG162" s="7"/>
      <c r="GH162" s="7"/>
      <c r="GI162" s="7"/>
      <c r="GJ162" s="7"/>
      <c r="GK162" s="7"/>
      <c r="GL162" s="7"/>
      <c r="GM162" s="7"/>
      <c r="GN162" s="7"/>
      <c r="GO162" s="7"/>
      <c r="GP162" s="7"/>
      <c r="GQ162" s="7"/>
      <c r="GR162" s="7"/>
      <c r="GS162" s="7"/>
      <c r="GT162" s="7"/>
      <c r="GU162" s="7"/>
      <c r="GV162" s="7"/>
      <c r="GW162" s="7"/>
      <c r="GX162" s="7"/>
      <c r="GY162" s="7"/>
      <c r="GZ162" s="7"/>
      <c r="HA162" s="7"/>
      <c r="HB162" s="7"/>
      <c r="HC162" s="7"/>
      <c r="HD162" s="7"/>
      <c r="HE162" s="7"/>
      <c r="HF162" s="7"/>
      <c r="HG162" s="7"/>
      <c r="HH162" s="7"/>
      <c r="HI162" s="7"/>
      <c r="HJ162" s="7"/>
      <c r="HK162" s="7"/>
      <c r="HL162" s="7"/>
      <c r="HM162" s="7"/>
      <c r="HN162" s="7"/>
      <c r="HO162" s="7"/>
      <c r="HP162" s="7"/>
      <c r="HQ162" s="7"/>
      <c r="HR162" s="7"/>
      <c r="HS162" s="7"/>
      <c r="HT162" s="7"/>
      <c r="HU162" s="7"/>
      <c r="HV162" s="7"/>
      <c r="HW162" s="7"/>
      <c r="HX162" s="7"/>
      <c r="HY162" s="7"/>
      <c r="HZ162" s="7"/>
      <c r="IA162" s="7"/>
      <c r="IB162" s="7"/>
      <c r="IC162" s="7"/>
      <c r="ID162" s="7"/>
      <c r="IE162" s="7"/>
      <c r="IF162" s="7"/>
      <c r="IG162" s="7"/>
      <c r="IH162" s="7"/>
      <c r="II162" s="34"/>
      <c r="IJ162" s="34"/>
      <c r="IK162" s="34"/>
      <c r="IL162" s="34"/>
      <c r="IM162" s="34"/>
      <c r="IN162" s="34"/>
      <c r="IO162" s="34"/>
      <c r="IP162" s="34"/>
      <c r="IQ162" s="34"/>
      <c r="IR162" s="34"/>
      <c r="IS162" s="34"/>
      <c r="IT162" s="34"/>
      <c r="IU162" s="34"/>
      <c r="IV162" s="34"/>
      <c r="IW162" s="34"/>
      <c r="IX162" s="34"/>
    </row>
    <row r="163" spans="1:258" ht="45" customHeight="1">
      <c r="A163" s="5">
        <f t="shared" si="9"/>
        <v>160</v>
      </c>
      <c r="B163" s="5"/>
      <c r="C163" s="41" t="s">
        <v>35</v>
      </c>
      <c r="D163" s="179">
        <f t="shared" si="8"/>
        <v>160</v>
      </c>
      <c r="E163" s="7" t="s">
        <v>67</v>
      </c>
      <c r="F163" s="7" t="s">
        <v>470</v>
      </c>
      <c r="G163" s="6">
        <v>2006</v>
      </c>
      <c r="H163" s="7" t="s">
        <v>738</v>
      </c>
      <c r="I163" s="7"/>
      <c r="J163" s="7" t="s">
        <v>469</v>
      </c>
      <c r="K163" s="7">
        <v>1</v>
      </c>
      <c r="L163" s="7"/>
      <c r="M163" s="7"/>
      <c r="O163" s="7">
        <v>1</v>
      </c>
      <c r="Q163" s="7"/>
      <c r="R163" s="7">
        <v>1</v>
      </c>
      <c r="S163" s="7"/>
      <c r="T163" s="7"/>
      <c r="U163" s="7"/>
      <c r="V163" s="7"/>
      <c r="W163" s="7"/>
      <c r="X163" s="7"/>
      <c r="Y163" s="7"/>
      <c r="Z163" s="7"/>
      <c r="AB163" s="7"/>
      <c r="AC163" s="7"/>
      <c r="AD163" s="7"/>
      <c r="AE163" s="7"/>
      <c r="AF163" s="7"/>
      <c r="AG163" s="7"/>
      <c r="AH163" s="7"/>
      <c r="AI163" s="7"/>
      <c r="AK163" s="7"/>
      <c r="AL163" s="7"/>
      <c r="AM163" s="7"/>
      <c r="AN163" s="7"/>
      <c r="AO163" s="7"/>
      <c r="AP163" s="7"/>
      <c r="AQ163" s="7"/>
      <c r="AS163" s="7"/>
      <c r="AT163" s="7"/>
      <c r="AW163" s="7"/>
      <c r="AY163" s="7"/>
      <c r="AZ163" s="7"/>
      <c r="BA163" s="7"/>
      <c r="BB163" s="7"/>
      <c r="BC163" s="7"/>
      <c r="BD163" s="7"/>
      <c r="BE163" s="7"/>
      <c r="BF163" s="7"/>
      <c r="BG163" s="7"/>
      <c r="BH163" s="7"/>
      <c r="BI163" s="7"/>
      <c r="BJ163" s="7"/>
      <c r="BK163" s="7"/>
      <c r="BL163" s="7"/>
      <c r="BM163" s="7"/>
      <c r="BN163" s="7"/>
      <c r="BO163" s="6" t="s">
        <v>1455</v>
      </c>
      <c r="BP163" s="7"/>
      <c r="BQ163" s="7"/>
      <c r="BR163" s="7"/>
      <c r="BS163" s="7">
        <v>1</v>
      </c>
      <c r="BT163" s="7"/>
      <c r="BU163" s="7"/>
      <c r="BV163" s="7"/>
      <c r="BW163" s="7"/>
      <c r="BX163" s="7"/>
      <c r="BY163" s="7"/>
      <c r="BZ163" s="7"/>
      <c r="CA163" s="7"/>
      <c r="CB163" s="7"/>
      <c r="CC163" s="7">
        <v>1</v>
      </c>
      <c r="CD163" s="7"/>
      <c r="CE163" s="7"/>
      <c r="CF163" s="7"/>
      <c r="CG163" s="7"/>
      <c r="CH163" s="7"/>
      <c r="CI163" s="7"/>
      <c r="CJ163" s="7"/>
      <c r="CK163" s="7"/>
      <c r="CL163" s="7"/>
      <c r="CM163" s="7"/>
      <c r="CN163" s="7"/>
      <c r="CO163" s="7"/>
      <c r="CP163" s="7"/>
      <c r="CQ163" s="7"/>
      <c r="CR163" s="7"/>
      <c r="CS163" s="7"/>
      <c r="CT163" s="7"/>
      <c r="CU163" s="7"/>
      <c r="CV163" s="7"/>
      <c r="CW163" s="7"/>
      <c r="CX163" s="7"/>
      <c r="CY163" s="7"/>
      <c r="CZ163" s="7"/>
      <c r="DA163" s="7"/>
      <c r="DB163" s="7"/>
      <c r="DC163" s="7"/>
      <c r="DD163" s="7"/>
      <c r="DE163" s="7"/>
      <c r="DF163" s="7"/>
      <c r="DG163" s="7">
        <v>1</v>
      </c>
      <c r="DH163" s="7"/>
      <c r="DI163" s="7"/>
      <c r="DJ163" s="7"/>
      <c r="DK163" s="7">
        <v>1</v>
      </c>
      <c r="DL163" s="7"/>
      <c r="DM163" s="7"/>
      <c r="DN163" s="7"/>
      <c r="DO163" s="7"/>
      <c r="DP163" s="7"/>
      <c r="DQ163" s="7"/>
      <c r="DR163" s="7"/>
      <c r="DS163" s="7"/>
      <c r="DT163" s="7"/>
      <c r="DU163" s="7"/>
      <c r="DV163" s="7"/>
      <c r="DW163" s="7"/>
      <c r="DX163" s="7"/>
      <c r="DY163" s="7"/>
      <c r="DZ163" s="7"/>
      <c r="EA163" s="7"/>
      <c r="EB163" s="7"/>
      <c r="EC163" s="7"/>
      <c r="ED163" s="7">
        <v>1</v>
      </c>
      <c r="EE163" s="7">
        <v>1</v>
      </c>
      <c r="EF163" s="7"/>
      <c r="EG163" s="7"/>
      <c r="EH163" s="7"/>
      <c r="EI163" s="7"/>
      <c r="EJ163" s="7"/>
      <c r="EK163" s="7"/>
      <c r="EL163" s="7"/>
      <c r="EM163" s="7"/>
      <c r="EN163" s="7"/>
      <c r="EO163" s="7"/>
      <c r="EP163" s="7"/>
      <c r="EQ163" s="7"/>
      <c r="ER163" s="7"/>
      <c r="ES163" s="7"/>
      <c r="ET163" s="7"/>
      <c r="EU163" s="7"/>
      <c r="EV163" s="7"/>
      <c r="EW163" s="7"/>
      <c r="EX163" s="7"/>
      <c r="EY163" s="7"/>
      <c r="EZ163" s="7"/>
      <c r="FA163" s="7"/>
      <c r="FB163" s="7"/>
      <c r="FC163" s="7"/>
      <c r="FD163" s="7"/>
      <c r="FE163" s="7"/>
      <c r="FF163" s="7"/>
      <c r="FG163" s="7"/>
      <c r="FH163" s="7"/>
      <c r="FI163" s="7"/>
      <c r="FJ163" s="7"/>
      <c r="FK163" s="7"/>
      <c r="FL163" s="7"/>
      <c r="FM163" s="7"/>
      <c r="FN163" s="7"/>
      <c r="FO163" s="7"/>
      <c r="FP163" s="7"/>
      <c r="FQ163" s="7"/>
      <c r="FR163" s="7"/>
      <c r="FS163" s="7"/>
      <c r="FT163" s="7"/>
      <c r="FU163" s="7">
        <v>1</v>
      </c>
      <c r="FV163" s="7"/>
      <c r="FW163" s="7"/>
      <c r="FX163" s="7"/>
      <c r="FY163" s="7"/>
      <c r="FZ163" s="7">
        <v>1</v>
      </c>
      <c r="GA163" s="7"/>
      <c r="GB163" s="7"/>
      <c r="GC163" s="7"/>
      <c r="GD163" s="7"/>
      <c r="GE163" s="7"/>
      <c r="GF163" s="7"/>
      <c r="GG163" s="7"/>
      <c r="GH163" s="7">
        <v>1</v>
      </c>
      <c r="GI163" s="7"/>
      <c r="GJ163" s="7"/>
      <c r="GK163" s="7"/>
      <c r="GL163" s="7"/>
      <c r="GM163" s="7">
        <v>1</v>
      </c>
      <c r="GN163" s="7"/>
      <c r="GO163" s="7"/>
      <c r="GP163" s="7"/>
      <c r="GQ163" s="7"/>
      <c r="GR163" s="7"/>
      <c r="GS163" s="7"/>
      <c r="GT163" s="7"/>
      <c r="GU163" s="7"/>
      <c r="GV163" s="7"/>
      <c r="GW163" s="7"/>
      <c r="GX163" s="7"/>
      <c r="GY163" s="7"/>
      <c r="GZ163" s="7"/>
      <c r="HA163" s="7"/>
      <c r="HB163" s="7"/>
      <c r="HC163" s="7"/>
      <c r="HD163" s="7"/>
      <c r="HE163" s="7"/>
      <c r="HF163" s="7"/>
      <c r="HG163" s="7"/>
      <c r="HH163" s="7"/>
      <c r="HI163" s="7"/>
      <c r="HJ163" s="7"/>
      <c r="HK163" s="7"/>
      <c r="HL163" s="7"/>
      <c r="HM163" s="7"/>
      <c r="HN163" s="7"/>
      <c r="HO163" s="7"/>
      <c r="HP163" s="7"/>
      <c r="HQ163" s="7"/>
      <c r="HR163" s="7"/>
      <c r="HS163" s="7"/>
      <c r="HT163" s="7"/>
      <c r="HU163" s="7"/>
      <c r="HV163" s="7"/>
      <c r="HW163" s="7"/>
      <c r="HX163" s="7"/>
      <c r="HY163" s="7"/>
      <c r="HZ163" s="7"/>
      <c r="IA163" s="7"/>
      <c r="IB163" s="7"/>
      <c r="IC163" s="7"/>
      <c r="ID163" s="7"/>
      <c r="IE163" s="7"/>
      <c r="IF163" s="7"/>
      <c r="IG163" s="7"/>
      <c r="IH163" s="7"/>
      <c r="II163" s="34"/>
      <c r="IJ163" s="34"/>
      <c r="IK163" s="34"/>
      <c r="IL163" s="34"/>
      <c r="IM163" s="34"/>
      <c r="IN163" s="34"/>
      <c r="IO163" s="34"/>
      <c r="IP163" s="34"/>
      <c r="IQ163" s="34"/>
      <c r="IR163" s="34"/>
      <c r="IS163" s="34"/>
      <c r="IT163" s="34"/>
      <c r="IU163" s="34"/>
      <c r="IV163" s="34"/>
      <c r="IW163" s="34"/>
      <c r="IX163" s="34"/>
    </row>
    <row r="164" spans="1:258" ht="45" customHeight="1">
      <c r="A164" s="5">
        <f t="shared" si="9"/>
        <v>161</v>
      </c>
      <c r="B164" s="5"/>
      <c r="C164" s="41" t="s">
        <v>35</v>
      </c>
      <c r="D164" s="179">
        <f t="shared" si="8"/>
        <v>161</v>
      </c>
      <c r="E164" s="7" t="s">
        <v>164</v>
      </c>
      <c r="F164" s="7" t="s">
        <v>472</v>
      </c>
      <c r="G164" s="6">
        <v>2017</v>
      </c>
      <c r="H164" s="7" t="s">
        <v>1456</v>
      </c>
      <c r="I164" s="7"/>
      <c r="J164" s="7" t="s">
        <v>471</v>
      </c>
      <c r="K164" s="7"/>
      <c r="L164" s="7"/>
      <c r="M164" s="7"/>
      <c r="O164" s="7"/>
      <c r="Q164" s="7"/>
      <c r="R164" s="7"/>
      <c r="S164" s="7"/>
      <c r="T164" s="7"/>
      <c r="U164" s="7"/>
      <c r="V164" s="7"/>
      <c r="W164" s="7"/>
      <c r="X164" s="7"/>
      <c r="Y164" s="7"/>
      <c r="Z164" s="7"/>
      <c r="AB164" s="7"/>
      <c r="AC164" s="7"/>
      <c r="AD164" s="7"/>
      <c r="AE164" s="7"/>
      <c r="AF164" s="7"/>
      <c r="AG164" s="7"/>
      <c r="AH164" s="7"/>
      <c r="AI164" s="7"/>
      <c r="AK164" s="7"/>
      <c r="AL164" s="7"/>
      <c r="AM164" s="7"/>
      <c r="AN164" s="7"/>
      <c r="AO164" s="7"/>
      <c r="AP164" s="7"/>
      <c r="AQ164" s="7"/>
      <c r="AS164" s="7"/>
      <c r="AT164" s="7"/>
      <c r="AW164" s="7"/>
      <c r="AY164" s="7"/>
      <c r="AZ164" s="7"/>
      <c r="BA164" s="7"/>
      <c r="BB164" s="7"/>
      <c r="BC164" s="7"/>
      <c r="BD164" s="7"/>
      <c r="BE164" s="7"/>
      <c r="BF164" s="7"/>
      <c r="BG164" s="7"/>
      <c r="BH164" s="7"/>
      <c r="BI164" s="7">
        <v>1</v>
      </c>
      <c r="BJ164" s="7"/>
      <c r="BK164" s="7"/>
      <c r="BL164" s="7"/>
      <c r="BM164" s="7"/>
      <c r="BN164" s="7"/>
      <c r="BO164" s="6" t="s">
        <v>1457</v>
      </c>
      <c r="BP164" s="7">
        <v>1</v>
      </c>
      <c r="BQ164" s="7"/>
      <c r="BR164" s="7"/>
      <c r="BS164" s="7"/>
      <c r="BT164" s="7"/>
      <c r="BU164" s="7"/>
      <c r="BV164" s="7"/>
      <c r="BW164" s="7"/>
      <c r="BX164" s="7"/>
      <c r="BY164" s="7"/>
      <c r="BZ164" s="7"/>
      <c r="CA164" s="7"/>
      <c r="CB164" s="7"/>
      <c r="CC164" s="7"/>
      <c r="CD164" s="7"/>
      <c r="CE164" s="7">
        <v>1</v>
      </c>
      <c r="CF164" s="7"/>
      <c r="CG164" s="7"/>
      <c r="CH164" s="7"/>
      <c r="CI164" s="7"/>
      <c r="CJ164" s="7"/>
      <c r="CK164" s="7"/>
      <c r="CL164" s="7"/>
      <c r="CM164" s="7"/>
      <c r="CN164" s="7"/>
      <c r="CO164" s="7"/>
      <c r="CP164" s="7"/>
      <c r="CQ164" s="7"/>
      <c r="CR164" s="7"/>
      <c r="CS164" s="7"/>
      <c r="CT164" s="7"/>
      <c r="CU164" s="7"/>
      <c r="CV164" s="7"/>
      <c r="CW164" s="7"/>
      <c r="CX164" s="7"/>
      <c r="CY164" s="7"/>
      <c r="CZ164" s="7"/>
      <c r="DA164" s="7"/>
      <c r="DB164" s="7"/>
      <c r="DC164" s="7"/>
      <c r="DD164" s="7"/>
      <c r="DE164" s="7"/>
      <c r="DF164" s="7">
        <v>1</v>
      </c>
      <c r="DG164" s="7"/>
      <c r="DH164" s="7"/>
      <c r="DI164" s="7"/>
      <c r="DJ164" s="7"/>
      <c r="DK164" s="7"/>
      <c r="DL164" s="7"/>
      <c r="DM164" s="7"/>
      <c r="DN164" s="7"/>
      <c r="DO164" s="7"/>
      <c r="DP164" s="7"/>
      <c r="DQ164" s="7"/>
      <c r="DR164" s="7"/>
      <c r="DS164" s="7"/>
      <c r="DT164" s="7"/>
      <c r="DU164" s="7"/>
      <c r="DV164" s="7"/>
      <c r="DW164" s="7"/>
      <c r="DX164" s="7"/>
      <c r="DY164" s="7"/>
      <c r="DZ164" s="7"/>
      <c r="EA164" s="7"/>
      <c r="EB164" s="7">
        <v>1</v>
      </c>
      <c r="EC164" s="7"/>
      <c r="ED164" s="154">
        <v>0</v>
      </c>
      <c r="EE164" s="7">
        <v>1</v>
      </c>
      <c r="EF164" s="7"/>
      <c r="EG164" s="7"/>
      <c r="EH164" s="7"/>
      <c r="EI164" s="7"/>
      <c r="EJ164" s="7"/>
      <c r="EK164" s="7"/>
      <c r="EL164" s="7"/>
      <c r="EM164" s="7"/>
      <c r="EN164" s="7"/>
      <c r="EO164" s="7"/>
      <c r="EP164" s="7"/>
      <c r="EQ164" s="7"/>
      <c r="ER164" s="7"/>
      <c r="ES164" s="7"/>
      <c r="ET164" s="7"/>
      <c r="EU164" s="7"/>
      <c r="EV164" s="7"/>
      <c r="EW164" s="7"/>
      <c r="EX164" s="7"/>
      <c r="EY164" s="7"/>
      <c r="EZ164" s="7"/>
      <c r="FA164" s="7"/>
      <c r="FB164" s="7"/>
      <c r="FC164" s="7"/>
      <c r="FD164" s="7"/>
      <c r="FE164" s="7"/>
      <c r="FF164" s="7"/>
      <c r="FG164" s="7"/>
      <c r="FH164" s="7"/>
      <c r="FI164" s="7"/>
      <c r="FJ164" s="7"/>
      <c r="FK164" s="7"/>
      <c r="FL164" s="7"/>
      <c r="FM164" s="7"/>
      <c r="FN164" s="7"/>
      <c r="FO164" s="7"/>
      <c r="FP164" s="7"/>
      <c r="FQ164" s="7"/>
      <c r="FR164" s="7">
        <v>1</v>
      </c>
      <c r="FS164" s="7"/>
      <c r="FT164" s="7"/>
      <c r="FU164" s="7"/>
      <c r="FV164" s="7"/>
      <c r="FW164" s="7"/>
      <c r="FX164" s="7"/>
      <c r="FY164" s="7"/>
      <c r="FZ164" s="7"/>
      <c r="GA164" s="7"/>
      <c r="GB164" s="7"/>
      <c r="GC164" s="7"/>
      <c r="GD164" s="7"/>
      <c r="GE164" s="7"/>
      <c r="GF164" s="7"/>
      <c r="GG164" s="7"/>
      <c r="GH164" s="7"/>
      <c r="GI164" s="7"/>
      <c r="GJ164" s="7"/>
      <c r="GK164" s="7"/>
      <c r="GL164" s="7"/>
      <c r="GM164" s="7"/>
      <c r="GN164" s="7"/>
      <c r="GO164" s="7"/>
      <c r="GP164" s="7"/>
      <c r="GQ164" s="7"/>
      <c r="GR164" s="7"/>
      <c r="GS164" s="7"/>
      <c r="GT164" s="7"/>
      <c r="GU164" s="7"/>
      <c r="GV164" s="7"/>
      <c r="GW164" s="7"/>
      <c r="GX164" s="7"/>
      <c r="GY164" s="7"/>
      <c r="GZ164" s="7"/>
      <c r="HA164" s="7"/>
      <c r="HB164" s="7"/>
      <c r="HC164" s="7"/>
      <c r="HD164" s="7"/>
      <c r="HE164" s="7"/>
      <c r="HF164" s="7"/>
      <c r="HG164" s="7"/>
      <c r="HH164" s="7"/>
      <c r="HI164" s="7"/>
      <c r="HJ164" s="7"/>
      <c r="HK164" s="7"/>
      <c r="HL164" s="7"/>
      <c r="HM164" s="7"/>
      <c r="HN164" s="7"/>
      <c r="HO164" s="7"/>
      <c r="HP164" s="7"/>
      <c r="HQ164" s="7"/>
      <c r="HR164" s="7"/>
      <c r="HS164" s="7"/>
      <c r="HT164" s="7"/>
      <c r="HU164" s="7"/>
      <c r="HV164" s="7"/>
      <c r="HW164" s="7"/>
      <c r="HX164" s="7"/>
      <c r="HY164" s="7"/>
      <c r="HZ164" s="7"/>
      <c r="IA164" s="7"/>
      <c r="IB164" s="7"/>
      <c r="IC164" s="7"/>
      <c r="ID164" s="7"/>
      <c r="IE164" s="7"/>
      <c r="IF164" s="7"/>
      <c r="IG164" s="7"/>
      <c r="IH164" s="7"/>
      <c r="II164" s="34"/>
      <c r="IJ164" s="34"/>
      <c r="IK164" s="34"/>
      <c r="IL164" s="34"/>
      <c r="IM164" s="34"/>
      <c r="IN164" s="34"/>
      <c r="IO164" s="34"/>
      <c r="IP164" s="34"/>
      <c r="IQ164" s="34"/>
      <c r="IR164" s="34"/>
      <c r="IS164" s="34"/>
      <c r="IT164" s="34"/>
      <c r="IU164" s="34"/>
      <c r="IV164" s="34"/>
      <c r="IW164" s="34"/>
      <c r="IX164" s="34"/>
    </row>
    <row r="165" spans="1:258" ht="45" customHeight="1">
      <c r="A165" s="5">
        <f t="shared" si="9"/>
        <v>162</v>
      </c>
      <c r="B165" s="5"/>
      <c r="C165" s="41" t="s">
        <v>35</v>
      </c>
      <c r="D165" s="179">
        <f t="shared" si="8"/>
        <v>162</v>
      </c>
      <c r="E165" s="7" t="s">
        <v>81</v>
      </c>
      <c r="F165" s="7" t="s">
        <v>474</v>
      </c>
      <c r="G165" s="6">
        <v>2015</v>
      </c>
      <c r="H165" s="7" t="s">
        <v>738</v>
      </c>
      <c r="I165" s="7"/>
      <c r="J165" s="7" t="s">
        <v>473</v>
      </c>
      <c r="K165" s="7"/>
      <c r="L165" s="7"/>
      <c r="M165" s="7"/>
      <c r="O165" s="7"/>
      <c r="Q165" s="7"/>
      <c r="R165" s="7"/>
      <c r="S165" s="7"/>
      <c r="T165" s="7"/>
      <c r="U165" s="7"/>
      <c r="V165" s="7"/>
      <c r="W165" s="7"/>
      <c r="X165" s="7"/>
      <c r="Y165" s="7"/>
      <c r="Z165" s="7"/>
      <c r="AB165" s="7"/>
      <c r="AC165" s="7"/>
      <c r="AD165" s="7"/>
      <c r="AE165" s="7"/>
      <c r="AF165" s="7"/>
      <c r="AG165" s="7"/>
      <c r="AH165" s="7"/>
      <c r="AI165" s="7"/>
      <c r="AK165" s="7"/>
      <c r="AL165" s="7"/>
      <c r="AM165" s="7"/>
      <c r="AN165" s="7"/>
      <c r="AO165" s="7"/>
      <c r="AP165" s="7"/>
      <c r="AQ165" s="7"/>
      <c r="AS165" s="7"/>
      <c r="AT165" s="7"/>
      <c r="AW165" s="7"/>
      <c r="AY165" s="7"/>
      <c r="AZ165" s="7"/>
      <c r="BA165" s="7"/>
      <c r="BB165" s="7"/>
      <c r="BC165" s="7"/>
      <c r="BD165" s="7"/>
      <c r="BE165" s="7"/>
      <c r="BF165" s="7"/>
      <c r="BG165" s="154">
        <v>1</v>
      </c>
      <c r="BH165" s="154">
        <v>0</v>
      </c>
      <c r="BI165" s="7"/>
      <c r="BJ165" s="7"/>
      <c r="BK165" s="7"/>
      <c r="BL165" s="7"/>
      <c r="BM165" s="7"/>
      <c r="BN165" s="7"/>
      <c r="BO165" s="6" t="s">
        <v>1458</v>
      </c>
      <c r="BP165" s="7">
        <v>1</v>
      </c>
      <c r="BQ165" s="7"/>
      <c r="BR165" s="7"/>
      <c r="BS165" s="7"/>
      <c r="BT165" s="7"/>
      <c r="BU165" s="7"/>
      <c r="BV165" s="7"/>
      <c r="BW165" s="7"/>
      <c r="BX165" s="7"/>
      <c r="BY165" s="154">
        <v>0</v>
      </c>
      <c r="BZ165" s="154">
        <v>1</v>
      </c>
      <c r="CA165" s="7"/>
      <c r="CB165" s="7"/>
      <c r="CC165" s="7"/>
      <c r="CD165" s="7"/>
      <c r="CE165" s="7"/>
      <c r="CF165" s="7"/>
      <c r="CG165" s="7"/>
      <c r="CH165" s="7"/>
      <c r="CI165" s="7"/>
      <c r="CJ165" s="7"/>
      <c r="CK165" s="7"/>
      <c r="CL165" s="7"/>
      <c r="CM165" s="7"/>
      <c r="CN165" s="7"/>
      <c r="CO165" s="7">
        <v>1</v>
      </c>
      <c r="CP165" s="7"/>
      <c r="CQ165" s="7">
        <v>1</v>
      </c>
      <c r="CR165" s="7"/>
      <c r="CS165" s="7"/>
      <c r="CT165" s="7"/>
      <c r="CU165" s="7"/>
      <c r="CV165" s="7"/>
      <c r="CW165" s="7">
        <v>1</v>
      </c>
      <c r="CX165" s="7"/>
      <c r="CY165" s="7"/>
      <c r="CZ165" s="7"/>
      <c r="DA165" s="7"/>
      <c r="DB165" s="7"/>
      <c r="DC165" s="7"/>
      <c r="DD165" s="7"/>
      <c r="DE165" s="7"/>
      <c r="DF165" s="7"/>
      <c r="DG165" s="7"/>
      <c r="DH165" s="7"/>
      <c r="DI165" s="7"/>
      <c r="DJ165" s="7"/>
      <c r="DK165" s="7"/>
      <c r="DL165" s="7"/>
      <c r="DM165" s="7"/>
      <c r="DN165" s="7"/>
      <c r="DO165" s="7"/>
      <c r="DP165" s="7"/>
      <c r="DQ165" s="7"/>
      <c r="DR165" s="7"/>
      <c r="DS165" s="7"/>
      <c r="DT165" s="7"/>
      <c r="DU165" s="7"/>
      <c r="DV165" s="7"/>
      <c r="DW165" s="7"/>
      <c r="DX165" s="7"/>
      <c r="DY165" s="7"/>
      <c r="DZ165" s="7"/>
      <c r="EA165" s="7"/>
      <c r="EB165" s="154">
        <v>1</v>
      </c>
      <c r="EC165" s="7"/>
      <c r="ED165" s="154">
        <v>0</v>
      </c>
      <c r="EE165" s="7">
        <v>1</v>
      </c>
      <c r="EF165" s="7"/>
      <c r="EG165" s="7"/>
      <c r="EH165" s="7"/>
      <c r="EI165" s="7"/>
      <c r="EJ165" s="7"/>
      <c r="EK165" s="7"/>
      <c r="EL165" s="7"/>
      <c r="EM165" s="7"/>
      <c r="EN165" s="7"/>
      <c r="EO165" s="7"/>
      <c r="EP165" s="7"/>
      <c r="EQ165" s="7"/>
      <c r="ER165" s="7"/>
      <c r="ES165" s="7"/>
      <c r="ET165" s="7"/>
      <c r="EU165" s="7"/>
      <c r="EV165" s="7"/>
      <c r="EW165" s="7"/>
      <c r="EX165" s="7"/>
      <c r="EY165" s="7"/>
      <c r="EZ165" s="7"/>
      <c r="FA165" s="7"/>
      <c r="FB165" s="7"/>
      <c r="FC165" s="7"/>
      <c r="FD165" s="7"/>
      <c r="FE165" s="7"/>
      <c r="FF165" s="7"/>
      <c r="FG165" s="7"/>
      <c r="FH165" s="7"/>
      <c r="FI165" s="7"/>
      <c r="FJ165" s="7"/>
      <c r="FK165" s="7"/>
      <c r="FL165" s="7"/>
      <c r="FM165" s="7"/>
      <c r="FN165" s="7"/>
      <c r="FO165" s="7"/>
      <c r="FP165" s="7"/>
      <c r="FQ165" s="7">
        <v>1</v>
      </c>
      <c r="FR165" s="7"/>
      <c r="FS165" s="7"/>
      <c r="FT165" s="7"/>
      <c r="FU165" s="7"/>
      <c r="FV165" s="7"/>
      <c r="FW165" s="7"/>
      <c r="FX165" s="7"/>
      <c r="FY165" s="7"/>
      <c r="FZ165" s="7"/>
      <c r="GA165" s="7"/>
      <c r="GB165" s="7"/>
      <c r="GC165" s="7"/>
      <c r="GD165" s="7"/>
      <c r="GE165" s="7"/>
      <c r="GF165" s="7"/>
      <c r="GG165" s="7"/>
      <c r="GH165" s="7"/>
      <c r="GI165" s="7"/>
      <c r="GJ165" s="7"/>
      <c r="GK165" s="7"/>
      <c r="GL165" s="7"/>
      <c r="GM165" s="7"/>
      <c r="GN165" s="7"/>
      <c r="GO165" s="7"/>
      <c r="GP165" s="7"/>
      <c r="GQ165" s="7"/>
      <c r="GR165" s="7"/>
      <c r="GS165" s="7"/>
      <c r="GT165" s="7"/>
      <c r="GU165" s="7"/>
      <c r="GV165" s="7"/>
      <c r="GW165" s="7"/>
      <c r="GX165" s="7"/>
      <c r="GY165" s="7"/>
      <c r="GZ165" s="7"/>
      <c r="HA165" s="7"/>
      <c r="HB165" s="7"/>
      <c r="HC165" s="7"/>
      <c r="HD165" s="7"/>
      <c r="HE165" s="7"/>
      <c r="HF165" s="7"/>
      <c r="HG165" s="7"/>
      <c r="HH165" s="7"/>
      <c r="HI165" s="7"/>
      <c r="HJ165" s="7"/>
      <c r="HK165" s="7"/>
      <c r="HL165" s="7"/>
      <c r="HM165" s="7"/>
      <c r="HN165" s="7"/>
      <c r="HO165" s="7"/>
      <c r="HP165" s="7"/>
      <c r="HQ165" s="7"/>
      <c r="HR165" s="7"/>
      <c r="HS165" s="7"/>
      <c r="HT165" s="7"/>
      <c r="HU165" s="7"/>
      <c r="HV165" s="7"/>
      <c r="HW165" s="7"/>
      <c r="HX165" s="7"/>
      <c r="HY165" s="7"/>
      <c r="HZ165" s="7"/>
      <c r="IA165" s="7"/>
      <c r="IB165" s="7"/>
      <c r="IC165" s="7"/>
      <c r="ID165" s="7"/>
      <c r="IE165" s="7"/>
      <c r="IF165" s="7"/>
      <c r="IG165" s="7"/>
      <c r="IH165" s="7"/>
      <c r="II165" s="34"/>
      <c r="IJ165" s="34"/>
      <c r="IK165" s="34"/>
      <c r="IL165" s="34"/>
      <c r="IM165" s="34"/>
      <c r="IN165" s="34"/>
      <c r="IO165" s="34"/>
      <c r="IP165" s="34"/>
      <c r="IQ165" s="34"/>
      <c r="IR165" s="34"/>
      <c r="IS165" s="34"/>
      <c r="IT165" s="34"/>
      <c r="IU165" s="34"/>
      <c r="IV165" s="34"/>
      <c r="IW165" s="34"/>
      <c r="IX165" s="34"/>
    </row>
    <row r="166" spans="1:258" ht="45" customHeight="1">
      <c r="A166" s="5">
        <f t="shared" si="9"/>
        <v>163</v>
      </c>
      <c r="B166" s="5"/>
      <c r="C166" s="41" t="s">
        <v>35</v>
      </c>
      <c r="D166" s="179">
        <f t="shared" si="8"/>
        <v>163</v>
      </c>
      <c r="E166" s="7" t="s">
        <v>476</v>
      </c>
      <c r="F166" s="7" t="s">
        <v>222</v>
      </c>
      <c r="G166" s="6">
        <v>2000</v>
      </c>
      <c r="H166" s="7" t="s">
        <v>738</v>
      </c>
      <c r="I166" s="7"/>
      <c r="J166" s="7" t="s">
        <v>475</v>
      </c>
      <c r="K166" s="7"/>
      <c r="L166" s="7">
        <v>1</v>
      </c>
      <c r="M166" s="7"/>
      <c r="O166" s="7"/>
      <c r="Q166" s="7"/>
      <c r="R166" s="7"/>
      <c r="S166" s="7"/>
      <c r="T166" s="7"/>
      <c r="U166" s="7"/>
      <c r="V166" s="7"/>
      <c r="W166" s="7"/>
      <c r="X166" s="7"/>
      <c r="Y166" s="7"/>
      <c r="Z166" s="7"/>
      <c r="AB166" s="7"/>
      <c r="AC166" s="7"/>
      <c r="AD166" s="7"/>
      <c r="AE166" s="7"/>
      <c r="AF166" s="7"/>
      <c r="AG166" s="7"/>
      <c r="AH166" s="7"/>
      <c r="AI166" s="7"/>
      <c r="AK166" s="7"/>
      <c r="AL166" s="7">
        <v>1</v>
      </c>
      <c r="AM166" s="7"/>
      <c r="AN166" s="7"/>
      <c r="AO166" s="7"/>
      <c r="AP166" s="7"/>
      <c r="AQ166" s="7"/>
      <c r="AS166" s="7"/>
      <c r="AT166" s="7"/>
      <c r="AW166" s="7"/>
      <c r="AY166" s="7"/>
      <c r="AZ166" s="7"/>
      <c r="BA166" s="7"/>
      <c r="BB166" s="7"/>
      <c r="BC166" s="7"/>
      <c r="BD166" s="7"/>
      <c r="BE166" s="7"/>
      <c r="BF166" s="7"/>
      <c r="BG166" s="7"/>
      <c r="BH166" s="7"/>
      <c r="BI166" s="7"/>
      <c r="BJ166" s="7"/>
      <c r="BK166" s="7"/>
      <c r="BL166" s="7"/>
      <c r="BM166" s="7"/>
      <c r="BN166" s="7"/>
      <c r="BO166" s="6" t="s">
        <v>1459</v>
      </c>
      <c r="BP166" s="7"/>
      <c r="BQ166" s="7"/>
      <c r="BR166" s="7"/>
      <c r="BS166" s="7">
        <v>1</v>
      </c>
      <c r="BT166" s="7"/>
      <c r="BU166" s="7"/>
      <c r="BV166" s="7"/>
      <c r="BW166" s="7"/>
      <c r="BX166" s="7"/>
      <c r="BY166" s="7">
        <v>0</v>
      </c>
      <c r="BZ166" s="7">
        <v>1</v>
      </c>
      <c r="CA166" s="7"/>
      <c r="CB166" s="7"/>
      <c r="CC166" s="7"/>
      <c r="CD166" s="7"/>
      <c r="CE166" s="7">
        <v>1</v>
      </c>
      <c r="CF166" s="7"/>
      <c r="CG166" s="7"/>
      <c r="CH166" s="7"/>
      <c r="CI166" s="7"/>
      <c r="CJ166" s="7"/>
      <c r="CK166" s="7"/>
      <c r="CL166" s="7"/>
      <c r="CM166" s="7"/>
      <c r="CN166" s="7"/>
      <c r="CO166" s="7">
        <v>1</v>
      </c>
      <c r="CP166" s="7"/>
      <c r="CQ166" s="7"/>
      <c r="CR166" s="7"/>
      <c r="CS166" s="7"/>
      <c r="CT166" s="7"/>
      <c r="CU166" s="7"/>
      <c r="CV166" s="7"/>
      <c r="CW166" s="7">
        <v>1</v>
      </c>
      <c r="CX166" s="7"/>
      <c r="CY166" s="7">
        <v>1</v>
      </c>
      <c r="CZ166" s="7"/>
      <c r="DA166" s="7"/>
      <c r="DB166" s="7"/>
      <c r="DC166" s="7"/>
      <c r="DD166" s="7"/>
      <c r="DE166" s="7"/>
      <c r="DF166" s="7"/>
      <c r="DG166" s="7"/>
      <c r="DH166" s="7"/>
      <c r="DI166" s="7"/>
      <c r="DJ166" s="7"/>
      <c r="DK166" s="7"/>
      <c r="DL166" s="7"/>
      <c r="DM166" s="7"/>
      <c r="DN166" s="7"/>
      <c r="DO166" s="7"/>
      <c r="DP166" s="7"/>
      <c r="DQ166" s="7"/>
      <c r="DR166" s="7"/>
      <c r="DS166" s="7"/>
      <c r="DT166" s="7"/>
      <c r="DU166" s="7"/>
      <c r="DV166" s="7"/>
      <c r="DW166" s="7"/>
      <c r="DX166" s="7"/>
      <c r="DY166" s="7"/>
      <c r="DZ166" s="7"/>
      <c r="EA166" s="7"/>
      <c r="EB166" s="154">
        <v>1</v>
      </c>
      <c r="EC166" s="7"/>
      <c r="ED166" s="154">
        <v>0</v>
      </c>
      <c r="EE166" s="7">
        <v>1</v>
      </c>
      <c r="EF166" s="7"/>
      <c r="EG166" s="7"/>
      <c r="EH166" s="7"/>
      <c r="EI166" s="7"/>
      <c r="EJ166" s="7"/>
      <c r="EK166" s="7"/>
      <c r="EL166" s="7"/>
      <c r="EM166" s="7"/>
      <c r="EN166" s="7"/>
      <c r="EO166" s="7"/>
      <c r="EP166" s="7"/>
      <c r="EQ166" s="7"/>
      <c r="ER166" s="7"/>
      <c r="ES166" s="7"/>
      <c r="ET166" s="7"/>
      <c r="EU166" s="7"/>
      <c r="EV166" s="7"/>
      <c r="EW166" s="7"/>
      <c r="EX166" s="7"/>
      <c r="EY166" s="7"/>
      <c r="EZ166" s="7"/>
      <c r="FA166" s="7"/>
      <c r="FB166" s="7"/>
      <c r="FC166" s="7"/>
      <c r="FD166" s="7"/>
      <c r="FE166" s="7"/>
      <c r="FF166" s="7"/>
      <c r="FG166" s="7"/>
      <c r="FH166" s="7"/>
      <c r="FI166" s="7"/>
      <c r="FJ166" s="7"/>
      <c r="FK166" s="7"/>
      <c r="FL166" s="7"/>
      <c r="FM166" s="7"/>
      <c r="FN166" s="7"/>
      <c r="FO166" s="7"/>
      <c r="FP166" s="7"/>
      <c r="FQ166" s="7"/>
      <c r="FR166" s="7"/>
      <c r="FS166" s="7"/>
      <c r="FT166" s="7">
        <v>1</v>
      </c>
      <c r="FU166" s="7"/>
      <c r="FV166" s="7"/>
      <c r="FW166" s="7"/>
      <c r="FX166" s="7"/>
      <c r="FY166" s="7"/>
      <c r="FZ166" s="7"/>
      <c r="GA166" s="7"/>
      <c r="GB166" s="7"/>
      <c r="GC166" s="7"/>
      <c r="GD166" s="7"/>
      <c r="GE166" s="7"/>
      <c r="GF166" s="7"/>
      <c r="GG166" s="7"/>
      <c r="GH166" s="7"/>
      <c r="GI166" s="7"/>
      <c r="GJ166" s="7"/>
      <c r="GK166" s="7"/>
      <c r="GL166" s="7"/>
      <c r="GM166" s="7"/>
      <c r="GN166" s="7"/>
      <c r="GO166" s="7"/>
      <c r="GP166" s="7"/>
      <c r="GQ166" s="7"/>
      <c r="GR166" s="7"/>
      <c r="GS166" s="7"/>
      <c r="GT166" s="7"/>
      <c r="GU166" s="7"/>
      <c r="GV166" s="7"/>
      <c r="GW166" s="7"/>
      <c r="GX166" s="7"/>
      <c r="GY166" s="7"/>
      <c r="GZ166" s="7"/>
      <c r="HA166" s="7"/>
      <c r="HB166" s="7"/>
      <c r="HC166" s="7"/>
      <c r="HD166" s="7"/>
      <c r="HE166" s="7"/>
      <c r="HF166" s="7"/>
      <c r="HG166" s="7"/>
      <c r="HH166" s="7"/>
      <c r="HI166" s="7"/>
      <c r="HJ166" s="7"/>
      <c r="HK166" s="7"/>
      <c r="HL166" s="7"/>
      <c r="HM166" s="7"/>
      <c r="HN166" s="7"/>
      <c r="HO166" s="7"/>
      <c r="HP166" s="7"/>
      <c r="HQ166" s="7"/>
      <c r="HR166" s="7"/>
      <c r="HS166" s="7"/>
      <c r="HT166" s="7"/>
      <c r="HU166" s="7"/>
      <c r="HV166" s="7"/>
      <c r="HW166" s="7"/>
      <c r="HX166" s="7"/>
      <c r="HY166" s="7"/>
      <c r="HZ166" s="7"/>
      <c r="IA166" s="7"/>
      <c r="IB166" s="7"/>
      <c r="IC166" s="7"/>
      <c r="ID166" s="7"/>
      <c r="IE166" s="7"/>
      <c r="IF166" s="7"/>
      <c r="IG166" s="7"/>
      <c r="IH166" s="7"/>
      <c r="II166" s="34"/>
      <c r="IJ166" s="34"/>
      <c r="IK166" s="34"/>
      <c r="IL166" s="34"/>
      <c r="IM166" s="34"/>
      <c r="IN166" s="34"/>
      <c r="IO166" s="34"/>
      <c r="IP166" s="34"/>
      <c r="IQ166" s="34"/>
      <c r="IR166" s="34"/>
      <c r="IS166" s="34"/>
      <c r="IT166" s="34"/>
      <c r="IU166" s="34"/>
      <c r="IV166" s="34"/>
      <c r="IW166" s="34"/>
      <c r="IX166" s="34"/>
    </row>
    <row r="167" spans="1:258" ht="45" customHeight="1">
      <c r="A167" s="5">
        <f t="shared" si="9"/>
        <v>164</v>
      </c>
      <c r="B167" s="5"/>
      <c r="C167" s="41" t="s">
        <v>55</v>
      </c>
      <c r="D167" s="179">
        <f t="shared" si="8"/>
        <v>164</v>
      </c>
      <c r="E167" s="7" t="s">
        <v>479</v>
      </c>
      <c r="F167" s="7" t="s">
        <v>478</v>
      </c>
      <c r="G167" s="6">
        <v>2018</v>
      </c>
      <c r="H167" s="7" t="s">
        <v>1456</v>
      </c>
      <c r="I167" s="7"/>
      <c r="J167" s="7" t="s">
        <v>477</v>
      </c>
      <c r="K167" s="7"/>
      <c r="L167" s="7"/>
      <c r="M167" s="7"/>
      <c r="O167" s="7"/>
      <c r="Q167" s="7"/>
      <c r="R167" s="7"/>
      <c r="S167" s="7"/>
      <c r="T167" s="7"/>
      <c r="U167" s="7"/>
      <c r="V167" s="7"/>
      <c r="W167" s="7"/>
      <c r="X167" s="7"/>
      <c r="Y167" s="7"/>
      <c r="Z167" s="7"/>
      <c r="AB167" s="7"/>
      <c r="AC167" s="7"/>
      <c r="AD167" s="7"/>
      <c r="AE167" s="7"/>
      <c r="AF167" s="7"/>
      <c r="AG167" s="7"/>
      <c r="AH167" s="7"/>
      <c r="AI167" s="7"/>
      <c r="AK167" s="7"/>
      <c r="AL167" s="7"/>
      <c r="AM167" s="7"/>
      <c r="AN167" s="7"/>
      <c r="AO167" s="7"/>
      <c r="AP167" s="7"/>
      <c r="AQ167" s="7"/>
      <c r="AS167" s="7"/>
      <c r="AT167" s="7"/>
      <c r="AW167" s="7"/>
      <c r="AY167" s="7"/>
      <c r="AZ167" s="7"/>
      <c r="BA167" s="7"/>
      <c r="BB167" s="7"/>
      <c r="BC167" s="7"/>
      <c r="BD167" s="7"/>
      <c r="BE167" s="7"/>
      <c r="BF167" s="7"/>
      <c r="BG167" s="7"/>
      <c r="BH167" s="7"/>
      <c r="BI167" s="7">
        <v>1</v>
      </c>
      <c r="BJ167" s="7"/>
      <c r="BK167" s="7"/>
      <c r="BL167" s="7"/>
      <c r="BM167" s="7"/>
      <c r="BN167" s="7"/>
      <c r="BO167" s="6" t="s">
        <v>1460</v>
      </c>
      <c r="BP167" s="7">
        <v>1</v>
      </c>
      <c r="BQ167" s="7"/>
      <c r="BR167" s="7"/>
      <c r="BS167" s="7"/>
      <c r="BT167" s="7"/>
      <c r="BU167" s="7"/>
      <c r="BV167" s="7"/>
      <c r="BW167" s="7"/>
      <c r="BX167" s="7"/>
      <c r="BY167" s="7"/>
      <c r="BZ167" s="7"/>
      <c r="CA167" s="7">
        <v>1</v>
      </c>
      <c r="CB167" s="7"/>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c r="DA167" s="7"/>
      <c r="DB167" s="7"/>
      <c r="DC167" s="7"/>
      <c r="DD167" s="7"/>
      <c r="DE167" s="7">
        <v>1</v>
      </c>
      <c r="DF167" s="7"/>
      <c r="DG167" s="7"/>
      <c r="DH167" s="7"/>
      <c r="DI167" s="7"/>
      <c r="DJ167" s="7"/>
      <c r="DK167" s="7"/>
      <c r="DL167" s="7"/>
      <c r="DM167" s="7"/>
      <c r="DN167" s="7"/>
      <c r="DO167" s="7"/>
      <c r="DP167" s="7"/>
      <c r="DQ167" s="7"/>
      <c r="DR167" s="7"/>
      <c r="DS167" s="7"/>
      <c r="DT167" s="7"/>
      <c r="DU167" s="7"/>
      <c r="DV167" s="7"/>
      <c r="DW167" s="7"/>
      <c r="DX167" s="7"/>
      <c r="DY167" s="7"/>
      <c r="DZ167" s="7"/>
      <c r="EA167" s="7"/>
      <c r="EB167" s="154">
        <v>1</v>
      </c>
      <c r="EC167" s="154">
        <v>0</v>
      </c>
      <c r="ED167" s="7"/>
      <c r="EE167" s="7">
        <v>1</v>
      </c>
      <c r="EF167" s="7"/>
      <c r="EG167" s="7"/>
      <c r="EH167" s="7"/>
      <c r="EI167" s="7"/>
      <c r="EJ167" s="7"/>
      <c r="EK167" s="7"/>
      <c r="EL167" s="7"/>
      <c r="EM167" s="7"/>
      <c r="EN167" s="7"/>
      <c r="EO167" s="7"/>
      <c r="EP167" s="7"/>
      <c r="EQ167" s="7"/>
      <c r="ER167" s="7"/>
      <c r="ES167" s="7"/>
      <c r="ET167" s="7"/>
      <c r="EU167" s="7"/>
      <c r="EV167" s="7"/>
      <c r="EW167" s="7"/>
      <c r="EX167" s="7"/>
      <c r="EY167" s="7"/>
      <c r="EZ167" s="7"/>
      <c r="FA167" s="7"/>
      <c r="FB167" s="7"/>
      <c r="FC167" s="7"/>
      <c r="FD167" s="7"/>
      <c r="FE167" s="7"/>
      <c r="FF167" s="7"/>
      <c r="FG167" s="7"/>
      <c r="FH167" s="7"/>
      <c r="FI167" s="7"/>
      <c r="FJ167" s="7"/>
      <c r="FK167" s="7"/>
      <c r="FL167" s="7"/>
      <c r="FM167" s="7"/>
      <c r="FN167" s="7"/>
      <c r="FO167" s="7"/>
      <c r="FP167" s="7"/>
      <c r="FQ167" s="7">
        <v>1</v>
      </c>
      <c r="FR167" s="7"/>
      <c r="FS167" s="7"/>
      <c r="FT167" s="7"/>
      <c r="FU167" s="7"/>
      <c r="FV167" s="7"/>
      <c r="FW167" s="7"/>
      <c r="FX167" s="7"/>
      <c r="FY167" s="7"/>
      <c r="FZ167" s="7"/>
      <c r="GA167" s="7"/>
      <c r="GB167" s="7"/>
      <c r="GC167" s="7"/>
      <c r="GD167" s="7"/>
      <c r="GE167" s="7"/>
      <c r="GF167" s="7"/>
      <c r="GG167" s="7"/>
      <c r="GH167" s="7"/>
      <c r="GI167" s="7"/>
      <c r="GJ167" s="7"/>
      <c r="GK167" s="7"/>
      <c r="GL167" s="7"/>
      <c r="GM167" s="7"/>
      <c r="GN167" s="7"/>
      <c r="GO167" s="7"/>
      <c r="GP167" s="7"/>
      <c r="GQ167" s="7"/>
      <c r="GR167" s="7"/>
      <c r="GS167" s="7"/>
      <c r="GT167" s="7"/>
      <c r="GU167" s="7"/>
      <c r="GV167" s="7"/>
      <c r="GW167" s="7"/>
      <c r="GX167" s="7"/>
      <c r="GY167" s="7"/>
      <c r="GZ167" s="7"/>
      <c r="HA167" s="7"/>
      <c r="HB167" s="7"/>
      <c r="HC167" s="7"/>
      <c r="HD167" s="7"/>
      <c r="HE167" s="7"/>
      <c r="HF167" s="7"/>
      <c r="HG167" s="7"/>
      <c r="HH167" s="7"/>
      <c r="HI167" s="7"/>
      <c r="HJ167" s="7"/>
      <c r="HK167" s="7"/>
      <c r="HL167" s="7"/>
      <c r="HM167" s="7"/>
      <c r="HN167" s="7"/>
      <c r="HO167" s="7"/>
      <c r="HP167" s="7"/>
      <c r="HQ167" s="7"/>
      <c r="HR167" s="7"/>
      <c r="HS167" s="7"/>
      <c r="HT167" s="7"/>
      <c r="HU167" s="7"/>
      <c r="HV167" s="7"/>
      <c r="HW167" s="7"/>
      <c r="HX167" s="7"/>
      <c r="HY167" s="7"/>
      <c r="HZ167" s="7"/>
      <c r="IA167" s="7"/>
      <c r="IB167" s="7"/>
      <c r="IC167" s="7"/>
      <c r="ID167" s="7"/>
      <c r="IE167" s="7"/>
      <c r="IF167" s="7"/>
      <c r="IG167" s="7"/>
      <c r="IH167" s="7"/>
      <c r="II167" s="34"/>
      <c r="IJ167" s="34"/>
      <c r="IK167" s="34"/>
      <c r="IL167" s="34"/>
      <c r="IM167" s="34"/>
      <c r="IN167" s="34"/>
      <c r="IO167" s="34"/>
      <c r="IP167" s="34"/>
      <c r="IQ167" s="34"/>
      <c r="IR167" s="34"/>
      <c r="IS167" s="34"/>
      <c r="IT167" s="34"/>
      <c r="IU167" s="34"/>
      <c r="IV167" s="34"/>
      <c r="IW167" s="34"/>
      <c r="IX167" s="34"/>
    </row>
    <row r="168" spans="1:258" ht="45" customHeight="1">
      <c r="A168" s="5">
        <f t="shared" si="9"/>
        <v>165</v>
      </c>
      <c r="B168" s="5"/>
      <c r="C168" s="41" t="s">
        <v>35</v>
      </c>
      <c r="D168" s="179">
        <f t="shared" si="8"/>
        <v>165</v>
      </c>
      <c r="E168" s="7" t="s">
        <v>482</v>
      </c>
      <c r="F168" s="7" t="s">
        <v>481</v>
      </c>
      <c r="G168" s="6">
        <v>2016</v>
      </c>
      <c r="H168" s="7" t="s">
        <v>1456</v>
      </c>
      <c r="I168" s="7"/>
      <c r="J168" s="7" t="s">
        <v>480</v>
      </c>
      <c r="K168" s="7"/>
      <c r="L168" s="7"/>
      <c r="M168" s="7"/>
      <c r="O168" s="7"/>
      <c r="Q168" s="7"/>
      <c r="R168" s="7"/>
      <c r="S168" s="7"/>
      <c r="T168" s="7"/>
      <c r="U168" s="7"/>
      <c r="V168" s="7"/>
      <c r="W168" s="7"/>
      <c r="X168" s="7"/>
      <c r="Y168" s="7"/>
      <c r="Z168" s="7"/>
      <c r="AB168" s="7"/>
      <c r="AC168" s="7"/>
      <c r="AD168" s="7"/>
      <c r="AE168" s="7"/>
      <c r="AF168" s="7"/>
      <c r="AG168" s="7"/>
      <c r="AH168" s="7"/>
      <c r="AI168" s="7"/>
      <c r="AK168" s="7"/>
      <c r="AL168" s="7"/>
      <c r="AM168" s="7"/>
      <c r="AN168" s="7"/>
      <c r="AO168" s="7"/>
      <c r="AP168" s="7"/>
      <c r="AQ168" s="7"/>
      <c r="AS168" s="7"/>
      <c r="AT168" s="7"/>
      <c r="AW168" s="7"/>
      <c r="AY168" s="7"/>
      <c r="AZ168" s="7"/>
      <c r="BA168" s="7"/>
      <c r="BB168" s="7"/>
      <c r="BC168" s="7"/>
      <c r="BD168" s="7"/>
      <c r="BE168" s="7"/>
      <c r="BF168" s="7"/>
      <c r="BG168" s="7"/>
      <c r="BH168" s="7">
        <v>1</v>
      </c>
      <c r="BI168" s="7"/>
      <c r="BJ168" s="7"/>
      <c r="BK168" s="7"/>
      <c r="BL168" s="7"/>
      <c r="BM168" s="7"/>
      <c r="BN168" s="7"/>
      <c r="BO168" s="6" t="s">
        <v>1461</v>
      </c>
      <c r="BP168" s="7">
        <v>1</v>
      </c>
      <c r="BQ168" s="7"/>
      <c r="BR168" s="7"/>
      <c r="BS168" s="7"/>
      <c r="BT168" s="7"/>
      <c r="BU168" s="7"/>
      <c r="BV168" s="7"/>
      <c r="BW168" s="7"/>
      <c r="BX168" s="7"/>
      <c r="BY168" s="7"/>
      <c r="BZ168" s="7"/>
      <c r="CA168" s="7">
        <v>1</v>
      </c>
      <c r="CB168" s="7"/>
      <c r="CC168" s="7"/>
      <c r="CD168" s="7"/>
      <c r="CE168" s="7"/>
      <c r="CF168" s="7"/>
      <c r="CG168" s="7"/>
      <c r="CH168" s="7"/>
      <c r="CI168" s="7"/>
      <c r="CJ168" s="7"/>
      <c r="CK168" s="7"/>
      <c r="CL168" s="7"/>
      <c r="CM168" s="7"/>
      <c r="CN168" s="7"/>
      <c r="CO168" s="7"/>
      <c r="CP168" s="7"/>
      <c r="CQ168" s="7"/>
      <c r="CR168" s="7"/>
      <c r="CS168" s="7"/>
      <c r="CT168" s="7"/>
      <c r="CU168" s="7"/>
      <c r="CV168" s="7"/>
      <c r="CW168" s="7"/>
      <c r="CX168" s="7"/>
      <c r="CY168" s="7"/>
      <c r="CZ168" s="7"/>
      <c r="DA168" s="7"/>
      <c r="DB168" s="7"/>
      <c r="DC168" s="7"/>
      <c r="DD168" s="7"/>
      <c r="DE168" s="7"/>
      <c r="DF168" s="7"/>
      <c r="DG168" s="7">
        <v>1</v>
      </c>
      <c r="DH168" s="7"/>
      <c r="DI168" s="7"/>
      <c r="DJ168" s="7">
        <v>1</v>
      </c>
      <c r="DK168" s="7"/>
      <c r="DL168" s="7"/>
      <c r="DM168" s="7"/>
      <c r="DN168" s="7"/>
      <c r="DO168" s="7"/>
      <c r="DP168" s="7"/>
      <c r="DQ168" s="7"/>
      <c r="DR168" s="7"/>
      <c r="DS168" s="7"/>
      <c r="DT168" s="7"/>
      <c r="DU168" s="7"/>
      <c r="DV168" s="7"/>
      <c r="DW168" s="7"/>
      <c r="DX168" s="7"/>
      <c r="DY168" s="7"/>
      <c r="DZ168" s="7"/>
      <c r="EA168" s="7"/>
      <c r="EB168" s="7"/>
      <c r="EC168" s="7"/>
      <c r="ED168" s="7">
        <v>1</v>
      </c>
      <c r="EE168" s="7">
        <v>1</v>
      </c>
      <c r="EF168" s="7"/>
      <c r="EG168" s="7"/>
      <c r="EH168" s="7"/>
      <c r="EI168" s="7"/>
      <c r="EJ168" s="7"/>
      <c r="EK168" s="7"/>
      <c r="EL168" s="7"/>
      <c r="EM168" s="7"/>
      <c r="EN168" s="7"/>
      <c r="EO168" s="7"/>
      <c r="EP168" s="7"/>
      <c r="EQ168" s="7"/>
      <c r="ER168" s="7"/>
      <c r="ES168" s="7"/>
      <c r="ET168" s="7"/>
      <c r="EU168" s="7"/>
      <c r="EV168" s="7"/>
      <c r="EW168" s="7"/>
      <c r="EX168" s="7"/>
      <c r="EY168" s="7"/>
      <c r="EZ168" s="7"/>
      <c r="FA168" s="7"/>
      <c r="FB168" s="7"/>
      <c r="FC168" s="7"/>
      <c r="FD168" s="7"/>
      <c r="FE168" s="7"/>
      <c r="FF168" s="7"/>
      <c r="FG168" s="7"/>
      <c r="FH168" s="7"/>
      <c r="FI168" s="7"/>
      <c r="FJ168" s="7"/>
      <c r="FK168" s="7"/>
      <c r="FL168" s="7"/>
      <c r="FM168" s="7"/>
      <c r="FN168" s="7"/>
      <c r="FO168" s="7"/>
      <c r="FP168" s="7"/>
      <c r="FQ168" s="7">
        <v>1</v>
      </c>
      <c r="FR168" s="7"/>
      <c r="FS168" s="7"/>
      <c r="FT168" s="7"/>
      <c r="FU168" s="7"/>
      <c r="FV168" s="7"/>
      <c r="FW168" s="7"/>
      <c r="FX168" s="7"/>
      <c r="FY168" s="7"/>
      <c r="FZ168" s="7"/>
      <c r="GA168" s="7"/>
      <c r="GB168" s="7"/>
      <c r="GC168" s="7"/>
      <c r="GD168" s="7"/>
      <c r="GE168" s="7"/>
      <c r="GF168" s="7"/>
      <c r="GG168" s="7"/>
      <c r="GH168" s="7"/>
      <c r="GI168" s="7"/>
      <c r="GJ168" s="7"/>
      <c r="GK168" s="7"/>
      <c r="GL168" s="7"/>
      <c r="GM168" s="7"/>
      <c r="GN168" s="7"/>
      <c r="GO168" s="7"/>
      <c r="GP168" s="7"/>
      <c r="GQ168" s="7"/>
      <c r="GR168" s="7"/>
      <c r="GS168" s="7"/>
      <c r="GT168" s="7"/>
      <c r="GU168" s="7"/>
      <c r="GV168" s="7"/>
      <c r="GW168" s="7"/>
      <c r="GX168" s="7"/>
      <c r="GY168" s="7"/>
      <c r="GZ168" s="7"/>
      <c r="HA168" s="7"/>
      <c r="HB168" s="7"/>
      <c r="HC168" s="7"/>
      <c r="HD168" s="7"/>
      <c r="HE168" s="7"/>
      <c r="HF168" s="7"/>
      <c r="HG168" s="7"/>
      <c r="HH168" s="7"/>
      <c r="HI168" s="7"/>
      <c r="HJ168" s="7"/>
      <c r="HK168" s="7"/>
      <c r="HL168" s="7"/>
      <c r="HM168" s="7"/>
      <c r="HN168" s="7"/>
      <c r="HO168" s="7"/>
      <c r="HP168" s="7"/>
      <c r="HQ168" s="7"/>
      <c r="HR168" s="7"/>
      <c r="HS168" s="7"/>
      <c r="HT168" s="7"/>
      <c r="HU168" s="7"/>
      <c r="HV168" s="7"/>
      <c r="HW168" s="7"/>
      <c r="HX168" s="7"/>
      <c r="HY168" s="7"/>
      <c r="HZ168" s="7"/>
      <c r="IA168" s="7"/>
      <c r="IB168" s="7"/>
      <c r="IC168" s="7"/>
      <c r="ID168" s="7"/>
      <c r="IE168" s="7"/>
      <c r="IF168" s="7"/>
      <c r="IG168" s="7"/>
      <c r="IH168" s="7"/>
      <c r="II168" s="34"/>
      <c r="IJ168" s="34"/>
      <c r="IK168" s="34"/>
      <c r="IL168" s="34"/>
      <c r="IM168" s="34"/>
      <c r="IN168" s="34"/>
      <c r="IO168" s="34"/>
      <c r="IP168" s="34"/>
      <c r="IQ168" s="34"/>
      <c r="IR168" s="34"/>
      <c r="IS168" s="34"/>
      <c r="IT168" s="34"/>
      <c r="IU168" s="34"/>
      <c r="IV168" s="34"/>
      <c r="IW168" s="34"/>
      <c r="IX168" s="34"/>
    </row>
    <row r="169" spans="1:258" ht="45" customHeight="1">
      <c r="A169" s="5">
        <f t="shared" si="9"/>
        <v>166</v>
      </c>
      <c r="B169" s="5"/>
      <c r="C169" s="41" t="s">
        <v>35</v>
      </c>
      <c r="D169" s="179">
        <f t="shared" si="8"/>
        <v>166</v>
      </c>
      <c r="E169" s="7" t="s">
        <v>485</v>
      </c>
      <c r="F169" s="7" t="s">
        <v>484</v>
      </c>
      <c r="G169" s="6">
        <v>2015</v>
      </c>
      <c r="H169" s="7" t="s">
        <v>738</v>
      </c>
      <c r="I169" s="7"/>
      <c r="J169" s="7" t="s">
        <v>483</v>
      </c>
      <c r="K169" s="7"/>
      <c r="L169" s="7">
        <v>1</v>
      </c>
      <c r="M169" s="7"/>
      <c r="O169" s="7"/>
      <c r="Q169" s="7"/>
      <c r="R169" s="7"/>
      <c r="S169" s="7"/>
      <c r="T169" s="7"/>
      <c r="U169" s="7"/>
      <c r="V169" s="7"/>
      <c r="W169" s="7"/>
      <c r="X169" s="7"/>
      <c r="Y169" s="7"/>
      <c r="Z169" s="7"/>
      <c r="AB169" s="7"/>
      <c r="AC169" s="7"/>
      <c r="AD169" s="7"/>
      <c r="AE169" s="7"/>
      <c r="AF169" s="7"/>
      <c r="AG169" s="7"/>
      <c r="AH169" s="7"/>
      <c r="AI169" s="7"/>
      <c r="AK169" s="7"/>
      <c r="AL169" s="7"/>
      <c r="AM169" s="7"/>
      <c r="AN169" s="7">
        <v>1</v>
      </c>
      <c r="AO169" s="7">
        <v>1</v>
      </c>
      <c r="AP169" s="7"/>
      <c r="AQ169" s="7"/>
      <c r="AS169" s="7"/>
      <c r="AT169" s="7"/>
      <c r="AW169" s="7"/>
      <c r="AY169" s="7"/>
      <c r="AZ169" s="7"/>
      <c r="BA169" s="7"/>
      <c r="BB169" s="7"/>
      <c r="BC169" s="7"/>
      <c r="BD169" s="7"/>
      <c r="BE169" s="7"/>
      <c r="BF169" s="7"/>
      <c r="BG169" s="7"/>
      <c r="BH169" s="7"/>
      <c r="BI169" s="7"/>
      <c r="BJ169" s="7"/>
      <c r="BK169" s="7"/>
      <c r="BL169" s="7"/>
      <c r="BM169" s="7"/>
      <c r="BN169" s="7"/>
      <c r="BO169" s="6" t="s">
        <v>1462</v>
      </c>
      <c r="BP169" s="7"/>
      <c r="BQ169" s="7"/>
      <c r="BR169" s="7">
        <v>1</v>
      </c>
      <c r="BS169" s="7"/>
      <c r="BT169" s="7"/>
      <c r="BU169" s="7"/>
      <c r="BV169" s="7"/>
      <c r="BW169" s="7"/>
      <c r="BX169" s="7"/>
      <c r="BY169" s="7">
        <v>0</v>
      </c>
      <c r="BZ169" s="7">
        <v>1</v>
      </c>
      <c r="CA169" s="7"/>
      <c r="CB169" s="7"/>
      <c r="CC169" s="7"/>
      <c r="CD169" s="7"/>
      <c r="CE169" s="7"/>
      <c r="CF169" s="7"/>
      <c r="CG169" s="7"/>
      <c r="CH169" s="7"/>
      <c r="CI169" s="7"/>
      <c r="CJ169" s="7"/>
      <c r="CK169" s="7"/>
      <c r="CL169" s="7"/>
      <c r="CM169" s="7"/>
      <c r="CN169" s="7"/>
      <c r="CO169" s="154">
        <v>0</v>
      </c>
      <c r="CP169" s="154">
        <v>0</v>
      </c>
      <c r="CQ169" s="7"/>
      <c r="CR169" s="7"/>
      <c r="CS169" s="7"/>
      <c r="CT169" s="7"/>
      <c r="CU169" s="7"/>
      <c r="CV169" s="7"/>
      <c r="CW169" s="7"/>
      <c r="CX169" s="7"/>
      <c r="CY169" s="7"/>
      <c r="CZ169" s="7"/>
      <c r="DA169" s="7"/>
      <c r="DB169" s="7"/>
      <c r="DC169" s="7"/>
      <c r="DD169" s="7"/>
      <c r="DE169" s="7"/>
      <c r="DF169" s="7"/>
      <c r="DG169" s="7">
        <v>1</v>
      </c>
      <c r="DH169" s="7"/>
      <c r="DI169" s="7">
        <v>1</v>
      </c>
      <c r="DJ169" s="7"/>
      <c r="DK169" s="7"/>
      <c r="DL169" s="7"/>
      <c r="DM169" s="7"/>
      <c r="DN169" s="7"/>
      <c r="DO169" s="7"/>
      <c r="DP169" s="7"/>
      <c r="DQ169" s="7"/>
      <c r="DR169" s="7"/>
      <c r="DS169" s="7"/>
      <c r="DT169" s="7"/>
      <c r="DU169" s="7"/>
      <c r="DV169" s="7"/>
      <c r="DW169" s="7"/>
      <c r="DX169" s="7"/>
      <c r="DY169" s="7"/>
      <c r="DZ169" s="7"/>
      <c r="EA169" s="7"/>
      <c r="EB169" s="7"/>
      <c r="EC169" s="7"/>
      <c r="ED169" s="7">
        <v>1</v>
      </c>
      <c r="EE169" s="7">
        <v>1</v>
      </c>
      <c r="EF169" s="7"/>
      <c r="EG169" s="7"/>
      <c r="EH169" s="7"/>
      <c r="EI169" s="7"/>
      <c r="EJ169" s="7"/>
      <c r="EK169" s="7"/>
      <c r="EL169" s="7"/>
      <c r="EM169" s="7"/>
      <c r="EN169" s="7"/>
      <c r="EO169" s="7"/>
      <c r="EP169" s="7"/>
      <c r="EQ169" s="7"/>
      <c r="ER169" s="7"/>
      <c r="ES169" s="7"/>
      <c r="ET169" s="7"/>
      <c r="EU169" s="7"/>
      <c r="EV169" s="7"/>
      <c r="EW169" s="7"/>
      <c r="EX169" s="7"/>
      <c r="EY169" s="7"/>
      <c r="EZ169" s="7"/>
      <c r="FA169" s="7"/>
      <c r="FB169" s="7"/>
      <c r="FC169" s="7"/>
      <c r="FD169" s="7"/>
      <c r="FE169" s="7"/>
      <c r="FF169" s="7"/>
      <c r="FG169" s="7"/>
      <c r="FH169" s="7"/>
      <c r="FI169" s="7"/>
      <c r="FJ169" s="7"/>
      <c r="FK169" s="7"/>
      <c r="FL169" s="7"/>
      <c r="FM169" s="7"/>
      <c r="FN169" s="7"/>
      <c r="FO169" s="7"/>
      <c r="FP169" s="7"/>
      <c r="FQ169" s="7"/>
      <c r="FR169" s="7"/>
      <c r="FS169" s="7"/>
      <c r="FT169" s="7"/>
      <c r="FU169" s="7"/>
      <c r="FV169" s="7"/>
      <c r="FW169" s="7">
        <v>1</v>
      </c>
      <c r="FX169" s="7"/>
      <c r="FY169" s="7"/>
      <c r="FZ169" s="7"/>
      <c r="GA169" s="7"/>
      <c r="GB169" s="7"/>
      <c r="GC169" s="7"/>
      <c r="GD169" s="7"/>
      <c r="GE169" s="7"/>
      <c r="GF169" s="7"/>
      <c r="GG169" s="7"/>
      <c r="GH169" s="7"/>
      <c r="GI169" s="7"/>
      <c r="GJ169" s="7"/>
      <c r="GK169" s="7"/>
      <c r="GL169" s="7"/>
      <c r="GM169" s="7"/>
      <c r="GN169" s="7"/>
      <c r="GO169" s="7"/>
      <c r="GP169" s="7"/>
      <c r="GQ169" s="7"/>
      <c r="GR169" s="7"/>
      <c r="GS169" s="7"/>
      <c r="GT169" s="7"/>
      <c r="GU169" s="7"/>
      <c r="GV169" s="7"/>
      <c r="GW169" s="7"/>
      <c r="GX169" s="7"/>
      <c r="GY169" s="7"/>
      <c r="GZ169" s="7"/>
      <c r="HA169" s="7"/>
      <c r="HB169" s="7"/>
      <c r="HC169" s="7"/>
      <c r="HD169" s="7"/>
      <c r="HE169" s="7"/>
      <c r="HF169" s="7"/>
      <c r="HG169" s="7"/>
      <c r="HH169" s="7"/>
      <c r="HI169" s="7"/>
      <c r="HJ169" s="7"/>
      <c r="HK169" s="7"/>
      <c r="HL169" s="7"/>
      <c r="HM169" s="7"/>
      <c r="HN169" s="7"/>
      <c r="HO169" s="7"/>
      <c r="HP169" s="7"/>
      <c r="HQ169" s="7"/>
      <c r="HR169" s="7"/>
      <c r="HS169" s="7"/>
      <c r="HT169" s="7"/>
      <c r="HU169" s="7"/>
      <c r="HV169" s="7"/>
      <c r="HW169" s="7"/>
      <c r="HX169" s="7"/>
      <c r="HY169" s="7"/>
      <c r="HZ169" s="7"/>
      <c r="IA169" s="7"/>
      <c r="IB169" s="7"/>
      <c r="IC169" s="7"/>
      <c r="ID169" s="7"/>
      <c r="IE169" s="7"/>
      <c r="IF169" s="7"/>
      <c r="IG169" s="7"/>
      <c r="IH169" s="7"/>
      <c r="II169" s="34"/>
      <c r="IJ169" s="34"/>
      <c r="IK169" s="34"/>
      <c r="IL169" s="34"/>
      <c r="IM169" s="34"/>
      <c r="IN169" s="34"/>
      <c r="IO169" s="34"/>
      <c r="IP169" s="34"/>
      <c r="IQ169" s="34"/>
      <c r="IR169" s="34"/>
      <c r="IS169" s="34"/>
      <c r="IT169" s="34"/>
      <c r="IU169" s="34"/>
      <c r="IV169" s="34"/>
      <c r="IW169" s="34"/>
      <c r="IX169" s="34"/>
    </row>
    <row r="170" spans="1:258" ht="45" customHeight="1">
      <c r="A170" s="5">
        <f t="shared" si="9"/>
        <v>167</v>
      </c>
      <c r="B170" s="5"/>
      <c r="C170" s="41" t="s">
        <v>35</v>
      </c>
      <c r="D170" s="179">
        <f t="shared" si="8"/>
        <v>167</v>
      </c>
      <c r="E170" s="7" t="s">
        <v>488</v>
      </c>
      <c r="F170" s="7" t="s">
        <v>487</v>
      </c>
      <c r="G170" s="6">
        <v>1994</v>
      </c>
      <c r="H170" s="7" t="s">
        <v>738</v>
      </c>
      <c r="I170" s="7"/>
      <c r="J170" s="7" t="s">
        <v>486</v>
      </c>
      <c r="K170" s="7"/>
      <c r="L170" s="7">
        <v>1</v>
      </c>
      <c r="M170" s="7"/>
      <c r="O170" s="7"/>
      <c r="Q170" s="7"/>
      <c r="R170" s="7"/>
      <c r="S170" s="7"/>
      <c r="T170" s="7"/>
      <c r="U170" s="7"/>
      <c r="V170" s="7"/>
      <c r="W170" s="7"/>
      <c r="X170" s="7"/>
      <c r="Y170" s="7"/>
      <c r="Z170" s="7"/>
      <c r="AB170" s="7"/>
      <c r="AC170" s="7"/>
      <c r="AD170" s="7"/>
      <c r="AE170" s="7"/>
      <c r="AF170" s="7"/>
      <c r="AG170" s="7"/>
      <c r="AH170" s="7"/>
      <c r="AI170" s="7"/>
      <c r="AK170" s="7"/>
      <c r="AL170" s="7"/>
      <c r="AM170" s="7"/>
      <c r="AN170" s="7">
        <v>1</v>
      </c>
      <c r="AO170" s="7">
        <v>1</v>
      </c>
      <c r="AP170" s="7"/>
      <c r="AQ170" s="7"/>
      <c r="AS170" s="7"/>
      <c r="AT170" s="7"/>
      <c r="AW170" s="7"/>
      <c r="AY170" s="7"/>
      <c r="AZ170" s="7"/>
      <c r="BA170" s="7"/>
      <c r="BB170" s="7"/>
      <c r="BC170" s="7"/>
      <c r="BD170" s="7"/>
      <c r="BE170" s="7"/>
      <c r="BF170" s="7"/>
      <c r="BG170" s="7"/>
      <c r="BH170" s="7"/>
      <c r="BI170" s="7"/>
      <c r="BJ170" s="7"/>
      <c r="BK170" s="7"/>
      <c r="BL170" s="7"/>
      <c r="BM170" s="7"/>
      <c r="BN170" s="7"/>
      <c r="BO170" s="6" t="s">
        <v>1463</v>
      </c>
      <c r="BP170" s="7"/>
      <c r="BQ170" s="7"/>
      <c r="BR170" s="7">
        <v>1</v>
      </c>
      <c r="BS170" s="7"/>
      <c r="BT170" s="7"/>
      <c r="BU170" s="7"/>
      <c r="BV170" s="7"/>
      <c r="BW170" s="7"/>
      <c r="BX170" s="7"/>
      <c r="BY170" s="7">
        <v>0</v>
      </c>
      <c r="BZ170" s="7">
        <v>1</v>
      </c>
      <c r="CA170" s="7"/>
      <c r="CB170" s="7"/>
      <c r="CC170" s="7"/>
      <c r="CD170" s="7"/>
      <c r="CE170" s="7"/>
      <c r="CF170" s="7"/>
      <c r="CG170" s="7"/>
      <c r="CH170" s="7"/>
      <c r="CI170" s="7"/>
      <c r="CJ170" s="7"/>
      <c r="CK170" s="7"/>
      <c r="CL170" s="7"/>
      <c r="CM170" s="7"/>
      <c r="CN170" s="7"/>
      <c r="CO170" s="7">
        <v>1</v>
      </c>
      <c r="CP170" s="7"/>
      <c r="CQ170" s="7"/>
      <c r="CR170" s="7"/>
      <c r="CS170" s="7"/>
      <c r="CT170" s="7"/>
      <c r="CU170" s="7"/>
      <c r="CV170" s="7">
        <v>1</v>
      </c>
      <c r="CW170" s="7"/>
      <c r="CX170" s="7"/>
      <c r="CY170" s="7"/>
      <c r="CZ170" s="7"/>
      <c r="DA170" s="7"/>
      <c r="DB170" s="7"/>
      <c r="DC170" s="7"/>
      <c r="DD170" s="7"/>
      <c r="DE170" s="7"/>
      <c r="DF170" s="7"/>
      <c r="DG170" s="154">
        <v>0</v>
      </c>
      <c r="DH170" s="154">
        <v>0</v>
      </c>
      <c r="DI170" s="7"/>
      <c r="DJ170" s="7"/>
      <c r="DK170" s="7"/>
      <c r="DL170" s="7"/>
      <c r="DM170" s="7"/>
      <c r="DN170" s="7"/>
      <c r="DO170" s="7"/>
      <c r="DP170" s="7"/>
      <c r="DQ170" s="7"/>
      <c r="DR170" s="7"/>
      <c r="DS170" s="7"/>
      <c r="DT170" s="7"/>
      <c r="DU170" s="7"/>
      <c r="DV170" s="7"/>
      <c r="DW170" s="7"/>
      <c r="DX170" s="7"/>
      <c r="DY170" s="7"/>
      <c r="DZ170" s="7"/>
      <c r="EA170" s="7"/>
      <c r="EB170" s="154">
        <v>1</v>
      </c>
      <c r="EC170" s="7"/>
      <c r="ED170" s="154">
        <v>0</v>
      </c>
      <c r="EE170" s="7">
        <v>1</v>
      </c>
      <c r="EF170" s="7"/>
      <c r="EG170" s="7"/>
      <c r="EH170" s="7"/>
      <c r="EI170" s="7"/>
      <c r="EJ170" s="7"/>
      <c r="EK170" s="7"/>
      <c r="EL170" s="7"/>
      <c r="EM170" s="7"/>
      <c r="EN170" s="7"/>
      <c r="EO170" s="7"/>
      <c r="EP170" s="7"/>
      <c r="EQ170" s="7"/>
      <c r="ER170" s="7"/>
      <c r="ES170" s="7"/>
      <c r="ET170" s="7"/>
      <c r="EU170" s="7"/>
      <c r="EV170" s="7"/>
      <c r="EW170" s="7"/>
      <c r="EX170" s="7"/>
      <c r="EY170" s="7"/>
      <c r="EZ170" s="7"/>
      <c r="FA170" s="7"/>
      <c r="FB170" s="7"/>
      <c r="FC170" s="7"/>
      <c r="FD170" s="7"/>
      <c r="FE170" s="7"/>
      <c r="FF170" s="7"/>
      <c r="FG170" s="7"/>
      <c r="FH170" s="7"/>
      <c r="FI170" s="7"/>
      <c r="FJ170" s="7"/>
      <c r="FK170" s="7"/>
      <c r="FL170" s="7"/>
      <c r="FM170" s="7"/>
      <c r="FN170" s="7"/>
      <c r="FO170" s="7"/>
      <c r="FP170" s="7"/>
      <c r="FQ170" s="7"/>
      <c r="FR170" s="7"/>
      <c r="FS170" s="7"/>
      <c r="FT170" s="7"/>
      <c r="FU170" s="7"/>
      <c r="FV170" s="7"/>
      <c r="FW170" s="7"/>
      <c r="FX170" s="7"/>
      <c r="FY170" s="7"/>
      <c r="FZ170" s="7"/>
      <c r="GA170" s="7"/>
      <c r="GB170" s="7">
        <v>1</v>
      </c>
      <c r="GC170" s="7"/>
      <c r="GD170" s="7"/>
      <c r="GE170" s="7"/>
      <c r="GF170" s="7"/>
      <c r="GG170" s="7"/>
      <c r="GH170" s="7"/>
      <c r="GI170" s="7"/>
      <c r="GJ170" s="7"/>
      <c r="GK170" s="7"/>
      <c r="GL170" s="7"/>
      <c r="GM170" s="7"/>
      <c r="GN170" s="7"/>
      <c r="GO170" s="7"/>
      <c r="GP170" s="7"/>
      <c r="GQ170" s="7"/>
      <c r="GR170" s="7"/>
      <c r="GS170" s="7"/>
      <c r="GT170" s="7"/>
      <c r="GU170" s="7"/>
      <c r="GV170" s="7"/>
      <c r="GW170" s="7"/>
      <c r="GX170" s="7"/>
      <c r="GY170" s="7"/>
      <c r="GZ170" s="7"/>
      <c r="HA170" s="7"/>
      <c r="HB170" s="7"/>
      <c r="HC170" s="7"/>
      <c r="HD170" s="7"/>
      <c r="HE170" s="7"/>
      <c r="HF170" s="7"/>
      <c r="HG170" s="7"/>
      <c r="HH170" s="7"/>
      <c r="HI170" s="7"/>
      <c r="HJ170" s="7"/>
      <c r="HK170" s="7"/>
      <c r="HL170" s="7"/>
      <c r="HM170" s="7"/>
      <c r="HN170" s="7"/>
      <c r="HO170" s="7"/>
      <c r="HP170" s="7"/>
      <c r="HQ170" s="7"/>
      <c r="HR170" s="7"/>
      <c r="HS170" s="7"/>
      <c r="HT170" s="7"/>
      <c r="HU170" s="7"/>
      <c r="HV170" s="7"/>
      <c r="HW170" s="7"/>
      <c r="HX170" s="7"/>
      <c r="HY170" s="7"/>
      <c r="HZ170" s="7"/>
      <c r="IA170" s="7"/>
      <c r="IB170" s="7"/>
      <c r="IC170" s="7"/>
      <c r="ID170" s="7"/>
      <c r="IE170" s="7"/>
      <c r="IF170" s="7"/>
      <c r="IG170" s="7"/>
      <c r="IH170" s="7"/>
      <c r="II170" s="34"/>
      <c r="IJ170" s="34"/>
      <c r="IK170" s="34"/>
      <c r="IL170" s="34"/>
      <c r="IM170" s="34"/>
      <c r="IN170" s="34"/>
      <c r="IO170" s="34"/>
      <c r="IP170" s="34"/>
      <c r="IQ170" s="34"/>
      <c r="IR170" s="34"/>
      <c r="IS170" s="34"/>
      <c r="IT170" s="34"/>
      <c r="IU170" s="34"/>
      <c r="IV170" s="34"/>
      <c r="IW170" s="34"/>
      <c r="IX170" s="34"/>
    </row>
    <row r="171" spans="1:258" ht="45" customHeight="1">
      <c r="A171" s="5">
        <f t="shared" si="9"/>
        <v>168</v>
      </c>
      <c r="B171" s="5"/>
      <c r="C171" s="41" t="s">
        <v>35</v>
      </c>
      <c r="D171" s="179">
        <f t="shared" ref="D171:D172" si="10">D170+1</f>
        <v>168</v>
      </c>
      <c r="E171" s="7" t="s">
        <v>491</v>
      </c>
      <c r="F171" s="7" t="s">
        <v>490</v>
      </c>
      <c r="G171" s="6">
        <v>2019</v>
      </c>
      <c r="H171" s="7" t="s">
        <v>738</v>
      </c>
      <c r="I171" s="7"/>
      <c r="J171" s="7" t="s">
        <v>489</v>
      </c>
      <c r="K171" s="7"/>
      <c r="L171" s="154">
        <v>1</v>
      </c>
      <c r="M171" s="7"/>
      <c r="O171" s="7"/>
      <c r="Q171" s="7"/>
      <c r="R171" s="7"/>
      <c r="S171" s="7"/>
      <c r="T171" s="7"/>
      <c r="U171" s="7"/>
      <c r="V171" s="7"/>
      <c r="W171" s="7"/>
      <c r="X171" s="7"/>
      <c r="Y171" s="7"/>
      <c r="Z171" s="7"/>
      <c r="AB171" s="7"/>
      <c r="AC171" s="7"/>
      <c r="AD171" s="7"/>
      <c r="AE171" s="7"/>
      <c r="AF171" s="7"/>
      <c r="AG171" s="7"/>
      <c r="AH171" s="7"/>
      <c r="AI171" s="7"/>
      <c r="AK171" s="7"/>
      <c r="AL171" s="7"/>
      <c r="AM171" s="7">
        <v>1</v>
      </c>
      <c r="AN171" s="7"/>
      <c r="AO171" s="7"/>
      <c r="AP171" s="7"/>
      <c r="AQ171" s="7"/>
      <c r="AS171" s="7"/>
      <c r="AT171" s="7"/>
      <c r="AW171" s="7"/>
      <c r="AY171" s="154">
        <v>0</v>
      </c>
      <c r="AZ171" s="7"/>
      <c r="BA171" s="7"/>
      <c r="BB171" s="7"/>
      <c r="BC171" s="7"/>
      <c r="BD171" s="7"/>
      <c r="BE171" s="7"/>
      <c r="BF171" s="7"/>
      <c r="BG171" s="7"/>
      <c r="BH171" s="7"/>
      <c r="BI171" s="7"/>
      <c r="BJ171" s="7"/>
      <c r="BK171" s="7"/>
      <c r="BL171" s="7"/>
      <c r="BM171" s="7"/>
      <c r="BN171" s="7"/>
      <c r="BO171" s="6" t="s">
        <v>1464</v>
      </c>
      <c r="BP171" s="7">
        <v>1</v>
      </c>
      <c r="BQ171" s="7"/>
      <c r="BR171" s="7"/>
      <c r="BS171" s="7"/>
      <c r="BT171" s="7"/>
      <c r="BU171" s="7"/>
      <c r="BV171" s="7"/>
      <c r="BW171" s="7"/>
      <c r="BX171" s="7"/>
      <c r="BY171" s="7">
        <v>0</v>
      </c>
      <c r="BZ171" s="7">
        <v>1</v>
      </c>
      <c r="CA171" s="7"/>
      <c r="CB171" s="7"/>
      <c r="CC171" s="7"/>
      <c r="CD171" s="7"/>
      <c r="CE171" s="7"/>
      <c r="CF171" s="7"/>
      <c r="CG171" s="7"/>
      <c r="CH171" s="7"/>
      <c r="CI171" s="7"/>
      <c r="CJ171" s="7"/>
      <c r="CK171" s="7"/>
      <c r="CL171" s="7"/>
      <c r="CM171" s="7"/>
      <c r="CN171" s="7"/>
      <c r="CO171" s="7"/>
      <c r="CP171" s="7"/>
      <c r="CQ171" s="7"/>
      <c r="CR171" s="7"/>
      <c r="CS171" s="7"/>
      <c r="CT171" s="7"/>
      <c r="CU171" s="7"/>
      <c r="CV171" s="7"/>
      <c r="CW171" s="7"/>
      <c r="CX171" s="7"/>
      <c r="CY171" s="7"/>
      <c r="CZ171" s="7"/>
      <c r="DA171" s="7"/>
      <c r="DB171" s="7"/>
      <c r="DC171" s="7"/>
      <c r="DD171" s="7"/>
      <c r="DE171" s="7"/>
      <c r="DF171" s="7">
        <v>1</v>
      </c>
      <c r="DG171" s="154">
        <v>0</v>
      </c>
      <c r="DH171" s="7"/>
      <c r="DI171" s="7"/>
      <c r="DJ171" s="7"/>
      <c r="DK171" s="7"/>
      <c r="DL171" s="7"/>
      <c r="DM171" s="7"/>
      <c r="DN171" s="7"/>
      <c r="DO171" s="7"/>
      <c r="DP171" s="7"/>
      <c r="DQ171" s="7"/>
      <c r="DR171" s="7"/>
      <c r="DS171" s="7"/>
      <c r="DT171" s="7"/>
      <c r="DU171" s="7"/>
      <c r="DV171" s="7"/>
      <c r="DW171" s="7"/>
      <c r="DX171" s="7"/>
      <c r="DY171" s="7"/>
      <c r="DZ171" s="7"/>
      <c r="EA171" s="7"/>
      <c r="EB171" s="154">
        <v>1</v>
      </c>
      <c r="EC171" s="7"/>
      <c r="ED171" s="154">
        <v>0</v>
      </c>
      <c r="EE171" s="7">
        <v>1</v>
      </c>
      <c r="EF171" s="7"/>
      <c r="EG171" s="7"/>
      <c r="EH171" s="7"/>
      <c r="EI171" s="7"/>
      <c r="EJ171" s="7"/>
      <c r="EK171" s="7"/>
      <c r="EL171" s="7"/>
      <c r="EM171" s="7"/>
      <c r="EN171" s="7"/>
      <c r="EO171" s="7"/>
      <c r="EP171" s="7"/>
      <c r="EQ171" s="7"/>
      <c r="ER171" s="7"/>
      <c r="ES171" s="7"/>
      <c r="ET171" s="7"/>
      <c r="EU171" s="7"/>
      <c r="EV171" s="7"/>
      <c r="EW171" s="7"/>
      <c r="EX171" s="7"/>
      <c r="EY171" s="7"/>
      <c r="EZ171" s="7"/>
      <c r="FA171" s="7"/>
      <c r="FB171" s="7"/>
      <c r="FC171" s="7"/>
      <c r="FD171" s="7"/>
      <c r="FE171" s="7"/>
      <c r="FF171" s="7"/>
      <c r="FG171" s="7"/>
      <c r="FH171" s="7"/>
      <c r="FI171" s="7"/>
      <c r="FJ171" s="7"/>
      <c r="FK171" s="7"/>
      <c r="FL171" s="7"/>
      <c r="FM171" s="7"/>
      <c r="FN171" s="7"/>
      <c r="FO171" s="7"/>
      <c r="FP171" s="7"/>
      <c r="FQ171" s="7">
        <v>1</v>
      </c>
      <c r="FR171" s="7"/>
      <c r="FS171" s="7"/>
      <c r="FT171" s="7"/>
      <c r="FU171" s="7"/>
      <c r="FV171" s="7"/>
      <c r="FW171" s="7"/>
      <c r="FX171" s="7"/>
      <c r="FY171" s="7"/>
      <c r="FZ171" s="7"/>
      <c r="GA171" s="7"/>
      <c r="GB171" s="7"/>
      <c r="GC171" s="7"/>
      <c r="GD171" s="7"/>
      <c r="GE171" s="7"/>
      <c r="GF171" s="7"/>
      <c r="GG171" s="7"/>
      <c r="GH171" s="7"/>
      <c r="GI171" s="7"/>
      <c r="GJ171" s="7"/>
      <c r="GK171" s="7"/>
      <c r="GL171" s="7"/>
      <c r="GM171" s="7"/>
      <c r="GN171" s="7"/>
      <c r="GO171" s="7"/>
      <c r="GP171" s="7"/>
      <c r="GQ171" s="7"/>
      <c r="GR171" s="7"/>
      <c r="GS171" s="7"/>
      <c r="GT171" s="7"/>
      <c r="GU171" s="7"/>
      <c r="GV171" s="7"/>
      <c r="GW171" s="7"/>
      <c r="GX171" s="7"/>
      <c r="GY171" s="7"/>
      <c r="GZ171" s="7"/>
      <c r="HA171" s="7"/>
      <c r="HB171" s="7"/>
      <c r="HC171" s="7"/>
      <c r="HD171" s="7"/>
      <c r="HE171" s="7"/>
      <c r="HF171" s="7"/>
      <c r="HG171" s="7"/>
      <c r="HH171" s="7"/>
      <c r="HI171" s="7"/>
      <c r="HJ171" s="7"/>
      <c r="HK171" s="7"/>
      <c r="HL171" s="7"/>
      <c r="HM171" s="7"/>
      <c r="HN171" s="7"/>
      <c r="HO171" s="7"/>
      <c r="HP171" s="7"/>
      <c r="HQ171" s="7"/>
      <c r="HR171" s="7"/>
      <c r="HS171" s="7"/>
      <c r="HT171" s="7"/>
      <c r="HU171" s="7"/>
      <c r="HV171" s="7"/>
      <c r="HW171" s="7"/>
      <c r="HX171" s="7"/>
      <c r="HY171" s="7"/>
      <c r="HZ171" s="7"/>
      <c r="IA171" s="7"/>
      <c r="IB171" s="7"/>
      <c r="IC171" s="7"/>
      <c r="ID171" s="7"/>
      <c r="IE171" s="7"/>
      <c r="IF171" s="7"/>
      <c r="IG171" s="7"/>
      <c r="IH171" s="7"/>
      <c r="II171" s="34"/>
      <c r="IJ171" s="34"/>
      <c r="IK171" s="34"/>
      <c r="IL171" s="34"/>
      <c r="IM171" s="34"/>
      <c r="IN171" s="34"/>
      <c r="IO171" s="34"/>
      <c r="IP171" s="34"/>
      <c r="IQ171" s="34"/>
      <c r="IR171" s="34"/>
      <c r="IS171" s="34"/>
      <c r="IT171" s="34"/>
      <c r="IU171" s="34"/>
      <c r="IV171" s="34"/>
      <c r="IW171" s="34"/>
      <c r="IX171" s="34"/>
    </row>
    <row r="172" spans="1:258" ht="15.75" customHeight="1">
      <c r="A172" s="5">
        <f t="shared" si="9"/>
        <v>169</v>
      </c>
      <c r="B172" s="5"/>
      <c r="C172" s="51"/>
      <c r="D172" s="184">
        <f t="shared" si="10"/>
        <v>169</v>
      </c>
      <c r="E172" s="185"/>
      <c r="F172" s="185"/>
      <c r="G172" s="186"/>
      <c r="H172" s="185"/>
      <c r="I172" s="185"/>
      <c r="J172" s="185"/>
      <c r="K172" s="185"/>
      <c r="L172" s="185"/>
      <c r="M172" s="185"/>
      <c r="O172" s="185"/>
      <c r="Q172" s="185"/>
      <c r="R172" s="185"/>
      <c r="S172" s="185"/>
      <c r="T172" s="185"/>
      <c r="U172" s="185"/>
      <c r="V172" s="521"/>
      <c r="W172" s="185"/>
      <c r="X172" s="185"/>
      <c r="Y172" s="185"/>
      <c r="Z172" s="185"/>
      <c r="AB172" s="185"/>
      <c r="AC172" s="185"/>
      <c r="AD172" s="185"/>
      <c r="AE172" s="185"/>
      <c r="AF172" s="185"/>
      <c r="AG172" s="185"/>
      <c r="AH172" s="185"/>
      <c r="AI172" s="185"/>
      <c r="AK172" s="185"/>
      <c r="AL172" s="185"/>
      <c r="AM172" s="185"/>
      <c r="AN172" s="185"/>
      <c r="AO172" s="185"/>
      <c r="AP172" s="185"/>
      <c r="AQ172" s="185"/>
      <c r="AS172" s="185"/>
      <c r="AT172" s="185"/>
      <c r="AW172" s="185"/>
      <c r="AY172" s="185"/>
      <c r="AZ172" s="185"/>
      <c r="BA172" s="521"/>
      <c r="BB172" s="521"/>
      <c r="BC172" s="521"/>
      <c r="BD172" s="185"/>
      <c r="BE172" s="521"/>
      <c r="BF172" s="185"/>
      <c r="BG172" s="185"/>
      <c r="BH172" s="185"/>
      <c r="BI172" s="185"/>
      <c r="BJ172" s="521"/>
      <c r="BK172" s="521"/>
      <c r="BL172" s="185"/>
      <c r="BM172" s="521"/>
      <c r="BN172" s="521"/>
      <c r="BO172" s="186"/>
      <c r="BP172" s="185"/>
      <c r="BQ172" s="185"/>
      <c r="BR172" s="185"/>
      <c r="BS172" s="185"/>
      <c r="BT172" s="185"/>
      <c r="BU172" s="185"/>
      <c r="BV172" s="185"/>
      <c r="BW172" s="185"/>
      <c r="BX172" s="185"/>
      <c r="BY172" s="185"/>
      <c r="BZ172" s="185"/>
      <c r="CA172" s="185"/>
      <c r="CB172" s="185"/>
      <c r="CC172" s="185"/>
      <c r="CD172" s="185"/>
      <c r="CE172" s="185"/>
      <c r="CF172" s="185"/>
      <c r="CG172" s="185"/>
      <c r="CH172" s="185"/>
      <c r="CI172" s="185"/>
      <c r="CJ172" s="185"/>
      <c r="CK172" s="185"/>
      <c r="CL172" s="185"/>
      <c r="CM172" s="185"/>
      <c r="CN172" s="185"/>
      <c r="CO172" s="185"/>
      <c r="CP172" s="185"/>
      <c r="CQ172" s="185"/>
      <c r="CR172" s="185"/>
      <c r="CS172" s="185"/>
      <c r="CT172" s="185"/>
      <c r="CU172" s="185"/>
      <c r="CV172" s="185"/>
      <c r="CW172" s="185"/>
      <c r="CX172" s="185"/>
      <c r="CY172" s="185"/>
      <c r="CZ172" s="185"/>
      <c r="DA172" s="185"/>
      <c r="DB172" s="185"/>
      <c r="DC172" s="185"/>
      <c r="DD172" s="185"/>
      <c r="DE172" s="185"/>
      <c r="DF172" s="185"/>
      <c r="DG172" s="185"/>
      <c r="DH172" s="185"/>
      <c r="DI172" s="185"/>
      <c r="DJ172" s="185"/>
      <c r="DK172" s="185"/>
      <c r="DL172" s="324"/>
      <c r="DM172" s="185"/>
      <c r="DN172" s="185"/>
      <c r="DO172" s="185"/>
      <c r="DP172" s="185"/>
      <c r="DQ172" s="185"/>
      <c r="DR172" s="185"/>
      <c r="DS172" s="185"/>
      <c r="DT172" s="185"/>
      <c r="DU172" s="185"/>
      <c r="DV172" s="185"/>
      <c r="DW172" s="185"/>
      <c r="DX172" s="185"/>
      <c r="DY172" s="185"/>
      <c r="DZ172" s="185"/>
      <c r="EA172" s="185"/>
      <c r="EB172" s="185"/>
      <c r="EC172" s="185"/>
      <c r="ED172" s="185"/>
      <c r="EE172" s="185"/>
      <c r="EF172" s="185"/>
      <c r="EG172" s="185"/>
      <c r="EH172" s="185"/>
      <c r="EI172" s="185"/>
      <c r="EJ172" s="185"/>
      <c r="EK172" s="185"/>
      <c r="EL172" s="185"/>
      <c r="EM172" s="185"/>
      <c r="EN172" s="185"/>
      <c r="EO172" s="185"/>
      <c r="EP172" s="185"/>
      <c r="EQ172" s="185"/>
      <c r="ER172" s="185"/>
      <c r="ES172" s="185"/>
      <c r="ET172" s="185"/>
      <c r="EU172" s="185"/>
      <c r="EV172" s="185"/>
      <c r="EW172" s="185"/>
      <c r="EX172" s="185"/>
      <c r="EY172" s="185"/>
      <c r="EZ172" s="185"/>
      <c r="FA172" s="185"/>
      <c r="FB172" s="185"/>
      <c r="FC172" s="185"/>
      <c r="FD172" s="185"/>
      <c r="FE172" s="185"/>
      <c r="FF172" s="185"/>
      <c r="FG172" s="185"/>
      <c r="FH172" s="185"/>
      <c r="FI172" s="185"/>
      <c r="FJ172" s="185"/>
      <c r="FK172" s="185"/>
      <c r="FL172" s="185"/>
      <c r="FM172" s="185"/>
      <c r="FN172" s="185"/>
      <c r="FO172" s="185"/>
      <c r="FP172" s="185"/>
      <c r="FQ172" s="185"/>
      <c r="FR172" s="185"/>
      <c r="FS172" s="185"/>
      <c r="FT172" s="185"/>
      <c r="FU172" s="185"/>
      <c r="FV172" s="185"/>
      <c r="FW172" s="185"/>
      <c r="FX172" s="185"/>
      <c r="FY172" s="185"/>
      <c r="FZ172" s="185"/>
      <c r="GA172" s="185"/>
      <c r="GB172" s="185"/>
      <c r="GC172" s="185"/>
      <c r="GD172" s="185"/>
      <c r="GE172" s="185"/>
      <c r="GF172" s="185"/>
      <c r="GG172" s="185"/>
      <c r="GH172" s="185"/>
      <c r="GI172" s="185"/>
      <c r="GJ172" s="185"/>
      <c r="GK172" s="185"/>
      <c r="GL172" s="185"/>
      <c r="GM172" s="185"/>
      <c r="GN172" s="185"/>
      <c r="GO172" s="185"/>
      <c r="GP172" s="185"/>
      <c r="GQ172" s="185"/>
      <c r="GR172" s="185"/>
      <c r="GS172" s="185"/>
      <c r="GT172" s="185"/>
      <c r="GU172" s="185"/>
      <c r="GV172" s="185"/>
      <c r="GW172" s="185"/>
      <c r="GX172" s="185"/>
      <c r="GY172" s="185"/>
      <c r="GZ172" s="185"/>
      <c r="HA172" s="185"/>
      <c r="HB172" s="185"/>
      <c r="HC172" s="185"/>
      <c r="HD172" s="185"/>
      <c r="HE172" s="185"/>
      <c r="HF172" s="185"/>
      <c r="HG172" s="185"/>
      <c r="HH172" s="185"/>
      <c r="HI172" s="185"/>
      <c r="HJ172" s="185"/>
      <c r="HK172" s="185"/>
      <c r="HL172" s="185"/>
      <c r="HM172" s="185"/>
      <c r="HN172" s="185"/>
      <c r="HO172" s="185"/>
      <c r="HP172" s="185"/>
      <c r="HQ172" s="185"/>
      <c r="HR172" s="185"/>
      <c r="HS172" s="185"/>
      <c r="HT172" s="185"/>
      <c r="HU172" s="185"/>
      <c r="HV172" s="185"/>
      <c r="HW172" s="185"/>
      <c r="HX172" s="185"/>
      <c r="HY172" s="185"/>
      <c r="HZ172" s="185"/>
      <c r="IA172" s="185"/>
      <c r="IB172" s="185"/>
      <c r="IC172" s="185"/>
      <c r="ID172" s="185"/>
      <c r="IE172" s="185"/>
      <c r="IF172" s="185"/>
      <c r="IG172" s="185"/>
      <c r="IH172" s="185"/>
      <c r="II172" s="187"/>
      <c r="IJ172" s="187"/>
      <c r="IK172" s="187"/>
      <c r="IL172" s="187"/>
      <c r="IM172" s="187"/>
      <c r="IN172" s="187"/>
      <c r="IO172" s="187"/>
      <c r="IP172" s="187"/>
      <c r="IQ172" s="187"/>
      <c r="IR172" s="187"/>
      <c r="IS172" s="187"/>
      <c r="IT172" s="187"/>
      <c r="IU172" s="187"/>
      <c r="IV172" s="187"/>
      <c r="IW172" s="187"/>
      <c r="IX172" s="187"/>
    </row>
    <row r="173" spans="1:258" ht="15.75" customHeight="1">
      <c r="A173" s="5">
        <f t="shared" si="9"/>
        <v>170</v>
      </c>
      <c r="B173" s="5"/>
      <c r="C173" s="54"/>
      <c r="D173" s="188"/>
      <c r="E173" s="108"/>
      <c r="F173" s="108"/>
      <c r="G173" s="189"/>
      <c r="H173" s="108"/>
      <c r="I173" s="108"/>
      <c r="J173" s="108"/>
      <c r="K173" s="108"/>
      <c r="L173" s="108"/>
      <c r="M173" s="108"/>
      <c r="O173" s="108"/>
      <c r="Q173" s="108"/>
      <c r="R173" s="108"/>
      <c r="S173" s="108"/>
      <c r="T173" s="108"/>
      <c r="U173" s="108"/>
      <c r="V173" s="21"/>
      <c r="W173" s="108"/>
      <c r="X173" s="108"/>
      <c r="Y173" s="108"/>
      <c r="Z173" s="108"/>
      <c r="AB173" s="108"/>
      <c r="AC173" s="108"/>
      <c r="AD173" s="108"/>
      <c r="AE173" s="108"/>
      <c r="AF173" s="108"/>
      <c r="AG173" s="108"/>
      <c r="AH173" s="108"/>
      <c r="AI173" s="108"/>
      <c r="AK173" s="108"/>
      <c r="AL173" s="108"/>
      <c r="AM173" s="108"/>
      <c r="AN173" s="108"/>
      <c r="AO173" s="108"/>
      <c r="AP173" s="108"/>
      <c r="AQ173" s="108"/>
      <c r="AS173" s="108"/>
      <c r="AT173" s="108"/>
      <c r="AW173" s="108"/>
      <c r="AY173" s="108"/>
      <c r="AZ173" s="108"/>
      <c r="BA173" s="21"/>
      <c r="BB173" s="21"/>
      <c r="BC173" s="21"/>
      <c r="BD173" s="108"/>
      <c r="BE173" s="21"/>
      <c r="BF173" s="108"/>
      <c r="BG173" s="108"/>
      <c r="BH173" s="108"/>
      <c r="BI173" s="108"/>
      <c r="BJ173" s="21"/>
      <c r="BK173" s="21"/>
      <c r="BL173" s="108"/>
      <c r="BM173" s="21"/>
      <c r="BN173" s="21"/>
      <c r="BO173" s="189"/>
      <c r="BP173" s="108"/>
      <c r="BQ173" s="108"/>
      <c r="BR173" s="108"/>
      <c r="BS173" s="108"/>
      <c r="BT173" s="108"/>
      <c r="BU173" s="108"/>
      <c r="BV173" s="108"/>
      <c r="BW173" s="108"/>
      <c r="BX173" s="108"/>
      <c r="BY173" s="108"/>
      <c r="BZ173" s="108"/>
      <c r="CA173" s="108"/>
      <c r="CB173" s="108"/>
      <c r="CC173" s="108"/>
      <c r="CD173" s="108"/>
      <c r="CE173" s="108"/>
      <c r="CF173" s="108"/>
      <c r="CG173" s="108"/>
      <c r="CH173" s="108"/>
      <c r="CI173" s="108"/>
      <c r="CJ173" s="108"/>
      <c r="CK173" s="108"/>
      <c r="CL173" s="108"/>
      <c r="CM173" s="108"/>
      <c r="CN173" s="108"/>
      <c r="CO173" s="108"/>
      <c r="CP173" s="108"/>
      <c r="CQ173" s="108"/>
      <c r="CR173" s="108"/>
      <c r="CS173" s="108"/>
      <c r="CT173" s="108"/>
      <c r="CU173" s="108"/>
      <c r="CV173" s="108"/>
      <c r="CW173" s="108"/>
      <c r="CX173" s="108"/>
      <c r="CY173" s="108"/>
      <c r="CZ173" s="108"/>
      <c r="DA173" s="108"/>
      <c r="DB173" s="108"/>
      <c r="DC173" s="108"/>
      <c r="DD173" s="108"/>
      <c r="DE173" s="108"/>
      <c r="DF173" s="108"/>
      <c r="DG173" s="108"/>
      <c r="DH173" s="108"/>
      <c r="DI173" s="108"/>
      <c r="DJ173" s="108"/>
      <c r="DK173" s="108"/>
      <c r="DL173" s="7"/>
      <c r="DM173" s="108"/>
      <c r="DN173" s="108"/>
      <c r="DO173" s="108"/>
      <c r="DP173" s="108"/>
      <c r="DQ173" s="108"/>
      <c r="DR173" s="108"/>
      <c r="DS173" s="108"/>
      <c r="DT173" s="108"/>
      <c r="DU173" s="108"/>
      <c r="DV173" s="108"/>
      <c r="DW173" s="108"/>
      <c r="DX173" s="108"/>
      <c r="DY173" s="108"/>
      <c r="DZ173" s="108"/>
      <c r="EA173" s="108"/>
      <c r="EB173" s="108"/>
      <c r="EC173" s="108"/>
      <c r="ED173" s="108"/>
      <c r="EE173" s="108"/>
      <c r="EF173" s="108"/>
      <c r="EG173" s="108"/>
      <c r="EH173" s="108"/>
      <c r="EI173" s="108"/>
      <c r="EJ173" s="108"/>
      <c r="EK173" s="108"/>
      <c r="EL173" s="108"/>
      <c r="EM173" s="108"/>
      <c r="EN173" s="108"/>
      <c r="EO173" s="108"/>
      <c r="EP173" s="108"/>
      <c r="EQ173" s="108"/>
      <c r="ER173" s="108"/>
      <c r="ES173" s="108"/>
      <c r="ET173" s="108"/>
      <c r="EU173" s="108"/>
      <c r="EV173" s="108"/>
      <c r="EW173" s="108"/>
      <c r="EX173" s="108"/>
      <c r="EY173" s="108"/>
      <c r="EZ173" s="108"/>
      <c r="FA173" s="108"/>
      <c r="FB173" s="108"/>
      <c r="FC173" s="108"/>
      <c r="FD173" s="108"/>
      <c r="FE173" s="108"/>
      <c r="FF173" s="108"/>
      <c r="FG173" s="108"/>
      <c r="FH173" s="108"/>
      <c r="FI173" s="108"/>
      <c r="FJ173" s="108"/>
      <c r="FK173" s="108"/>
      <c r="FL173" s="108"/>
      <c r="FM173" s="108"/>
      <c r="FN173" s="108"/>
      <c r="FO173" s="108"/>
      <c r="FP173" s="108"/>
      <c r="FQ173" s="108"/>
      <c r="FR173" s="108"/>
      <c r="FS173" s="108"/>
      <c r="FT173" s="108"/>
      <c r="FU173" s="108"/>
      <c r="FV173" s="108"/>
      <c r="FW173" s="108"/>
      <c r="FX173" s="108"/>
      <c r="FY173" s="108"/>
      <c r="FZ173" s="108"/>
      <c r="GA173" s="108"/>
      <c r="GB173" s="108"/>
      <c r="GC173" s="108"/>
      <c r="GD173" s="108"/>
      <c r="GE173" s="108"/>
      <c r="GF173" s="108"/>
      <c r="GG173" s="108"/>
      <c r="GH173" s="108"/>
      <c r="GI173" s="108"/>
      <c r="GJ173" s="108"/>
      <c r="GK173" s="108"/>
      <c r="GL173" s="108"/>
      <c r="GM173" s="108"/>
      <c r="GN173" s="108"/>
      <c r="GO173" s="108"/>
      <c r="GP173" s="108"/>
      <c r="GQ173" s="108"/>
      <c r="GR173" s="108"/>
      <c r="GS173" s="108"/>
      <c r="GT173" s="108"/>
      <c r="GU173" s="108"/>
      <c r="GV173" s="108"/>
      <c r="GW173" s="108"/>
      <c r="GX173" s="108"/>
      <c r="GY173" s="108"/>
      <c r="GZ173" s="108"/>
      <c r="HA173" s="108"/>
      <c r="HB173" s="108"/>
      <c r="HC173" s="108"/>
      <c r="HD173" s="108"/>
      <c r="HE173" s="108"/>
      <c r="HF173" s="108"/>
      <c r="HG173" s="108"/>
      <c r="HH173" s="108"/>
      <c r="HI173" s="108"/>
      <c r="HJ173" s="108"/>
      <c r="HK173" s="108"/>
      <c r="HL173" s="108"/>
      <c r="HM173" s="108"/>
      <c r="HN173" s="108"/>
      <c r="HO173" s="108"/>
      <c r="HP173" s="108"/>
      <c r="HQ173" s="108"/>
      <c r="HR173" s="108"/>
      <c r="HS173" s="108"/>
      <c r="HT173" s="108"/>
      <c r="HU173" s="108"/>
      <c r="HV173" s="108"/>
      <c r="HW173" s="108"/>
      <c r="HX173" s="108"/>
      <c r="HY173" s="108"/>
      <c r="HZ173" s="108"/>
      <c r="IA173" s="108"/>
      <c r="IB173" s="108"/>
      <c r="IC173" s="108"/>
      <c r="ID173" s="108"/>
      <c r="IE173" s="108"/>
      <c r="IF173" s="108"/>
      <c r="IG173" s="108"/>
      <c r="IH173" s="108"/>
    </row>
    <row r="174" spans="1:258" ht="15.75" customHeight="1">
      <c r="A174" s="5">
        <f t="shared" si="9"/>
        <v>171</v>
      </c>
      <c r="B174" s="5"/>
      <c r="C174" s="54"/>
      <c r="D174" s="190"/>
      <c r="G174" s="191"/>
      <c r="J174" s="192"/>
      <c r="U174" s="192"/>
      <c r="V174" s="522"/>
      <c r="AE174" s="192"/>
      <c r="AF174" s="192"/>
      <c r="AL174" s="192"/>
      <c r="AM174" s="192"/>
      <c r="AO174" s="192"/>
      <c r="AP174" s="192"/>
      <c r="AQ174" s="192"/>
      <c r="AT174" s="192"/>
      <c r="BB174" s="522"/>
      <c r="BC174" s="522"/>
      <c r="BD174" s="192"/>
      <c r="BE174" s="522"/>
      <c r="BF174" s="192"/>
      <c r="BL174" s="112"/>
      <c r="BM174" s="522"/>
      <c r="BO174" s="191"/>
      <c r="BZ174" s="192"/>
      <c r="CH174" s="192"/>
      <c r="CK174" s="192"/>
      <c r="CL174" s="192"/>
      <c r="CP174" s="192"/>
      <c r="CQ174" s="192"/>
      <c r="CR174" s="192"/>
      <c r="CS174" s="192"/>
      <c r="CT174" s="192"/>
      <c r="CU174" s="192"/>
      <c r="CV174" s="192"/>
      <c r="CW174" s="192"/>
      <c r="CX174" s="192"/>
      <c r="CY174" s="192"/>
      <c r="CZ174" s="192"/>
      <c r="DH174" s="192"/>
      <c r="DI174" s="192"/>
      <c r="DJ174" s="192"/>
      <c r="DK174" s="192"/>
      <c r="DL174" s="501"/>
      <c r="DM174" s="192"/>
      <c r="DN174" s="192"/>
      <c r="DO174" s="192"/>
      <c r="DP174" s="192"/>
      <c r="DQ174" s="192"/>
      <c r="DR174" s="192"/>
      <c r="DS174" s="192"/>
      <c r="DT174" s="192"/>
      <c r="DU174" s="192"/>
      <c r="DV174" s="192"/>
      <c r="DW174" s="192"/>
      <c r="DX174" s="192"/>
      <c r="DY174" s="192"/>
      <c r="DZ174" s="192"/>
      <c r="EG174" s="192"/>
      <c r="EH174" s="192"/>
      <c r="EI174" s="192"/>
      <c r="EP174" s="192"/>
      <c r="EX174" s="192"/>
      <c r="EY174" s="192"/>
      <c r="FG174" s="192"/>
      <c r="FI174" s="192"/>
      <c r="FK174" s="192"/>
      <c r="FP174" s="192"/>
    </row>
    <row r="175" spans="1:258" ht="15.75" customHeight="1">
      <c r="A175" s="5">
        <f t="shared" si="9"/>
        <v>172</v>
      </c>
      <c r="B175" s="5"/>
      <c r="C175" s="54"/>
      <c r="D175" s="190"/>
      <c r="G175" s="191"/>
      <c r="I175" s="193">
        <f>SUM(I2:I171)</f>
        <v>8</v>
      </c>
      <c r="J175" s="192"/>
      <c r="K175" s="196">
        <f t="shared" ref="K175:L175" si="11">SUM(K4:K171)</f>
        <v>36</v>
      </c>
      <c r="L175" s="196">
        <f t="shared" si="11"/>
        <v>107</v>
      </c>
      <c r="M175" s="197">
        <f>SUM(M4:M171)</f>
        <v>20</v>
      </c>
      <c r="O175" s="198">
        <f>SUM(O4:O171)</f>
        <v>25</v>
      </c>
      <c r="Q175" s="198">
        <f t="shared" ref="Q175:W175" si="12">SUM(Q4:Q171)</f>
        <v>10</v>
      </c>
      <c r="R175" s="198">
        <f t="shared" si="12"/>
        <v>33</v>
      </c>
      <c r="S175" s="198">
        <f t="shared" si="12"/>
        <v>24</v>
      </c>
      <c r="T175" s="197">
        <f t="shared" si="12"/>
        <v>4</v>
      </c>
      <c r="U175" s="197">
        <f t="shared" si="12"/>
        <v>2</v>
      </c>
      <c r="V175" s="528">
        <f t="shared" si="12"/>
        <v>2</v>
      </c>
      <c r="W175" s="198">
        <f t="shared" si="12"/>
        <v>1</v>
      </c>
      <c r="X175" s="198"/>
      <c r="Y175" s="198">
        <f>SUM(Y4:Y171)</f>
        <v>0</v>
      </c>
      <c r="Z175" s="198">
        <f>SUM(Z4:Z171)</f>
        <v>0</v>
      </c>
      <c r="AB175" s="199">
        <f t="shared" ref="AB175:AI175" si="13">SUM(AB4:AB171)</f>
        <v>16</v>
      </c>
      <c r="AC175" s="199">
        <f t="shared" si="13"/>
        <v>9</v>
      </c>
      <c r="AD175" s="199">
        <f t="shared" si="13"/>
        <v>31</v>
      </c>
      <c r="AE175" s="199">
        <f t="shared" si="13"/>
        <v>0</v>
      </c>
      <c r="AF175" s="199">
        <f t="shared" si="13"/>
        <v>0</v>
      </c>
      <c r="AG175" s="199">
        <f t="shared" si="13"/>
        <v>11</v>
      </c>
      <c r="AH175" s="199">
        <f t="shared" si="13"/>
        <v>5</v>
      </c>
      <c r="AI175" s="199">
        <f t="shared" si="13"/>
        <v>3</v>
      </c>
      <c r="AK175" s="199">
        <f>SUM(AK4:AK171)</f>
        <v>24</v>
      </c>
      <c r="AL175" s="199">
        <f t="shared" ref="AL175:AQ175" si="14">SUM(AL4:AL171)</f>
        <v>11</v>
      </c>
      <c r="AM175" s="199">
        <f t="shared" si="14"/>
        <v>6</v>
      </c>
      <c r="AN175" s="199">
        <f t="shared" si="14"/>
        <v>19</v>
      </c>
      <c r="AO175" s="199">
        <f t="shared" si="14"/>
        <v>7</v>
      </c>
      <c r="AP175" s="199">
        <f t="shared" si="14"/>
        <v>3</v>
      </c>
      <c r="AQ175" s="199">
        <f t="shared" si="14"/>
        <v>0</v>
      </c>
      <c r="AS175" s="199">
        <f>SUM(AS4:AS171)</f>
        <v>4</v>
      </c>
      <c r="AT175" s="199">
        <f>SUM(AT4:AT171)</f>
        <v>2</v>
      </c>
      <c r="AW175" s="199">
        <f>SUM(AW4:AW171)</f>
        <v>12</v>
      </c>
      <c r="AY175" s="197">
        <f t="shared" ref="AY175:BN175" si="15">SUM(AY4:AY171)</f>
        <v>5</v>
      </c>
      <c r="AZ175" s="197">
        <f t="shared" si="15"/>
        <v>4</v>
      </c>
      <c r="BA175" s="528">
        <f t="shared" si="15"/>
        <v>3</v>
      </c>
      <c r="BB175" s="528">
        <f t="shared" si="15"/>
        <v>1</v>
      </c>
      <c r="BC175" s="523">
        <f t="shared" si="15"/>
        <v>4</v>
      </c>
      <c r="BD175" s="199">
        <f t="shared" si="15"/>
        <v>1</v>
      </c>
      <c r="BE175" s="528">
        <f t="shared" si="15"/>
        <v>1</v>
      </c>
      <c r="BF175" s="199">
        <f t="shared" si="15"/>
        <v>12</v>
      </c>
      <c r="BG175" s="197">
        <f t="shared" si="15"/>
        <v>7</v>
      </c>
      <c r="BH175" s="197">
        <f t="shared" si="15"/>
        <v>2</v>
      </c>
      <c r="BI175" s="197">
        <f t="shared" si="15"/>
        <v>9</v>
      </c>
      <c r="BJ175" s="528">
        <f t="shared" si="15"/>
        <v>6</v>
      </c>
      <c r="BK175" s="528">
        <f t="shared" si="15"/>
        <v>1</v>
      </c>
      <c r="BL175" s="197">
        <f t="shared" si="15"/>
        <v>17</v>
      </c>
      <c r="BM175" s="528">
        <f t="shared" si="15"/>
        <v>3</v>
      </c>
      <c r="BN175" s="528">
        <f t="shared" si="15"/>
        <v>9</v>
      </c>
      <c r="BO175" s="191"/>
      <c r="BP175" s="194">
        <f t="shared" ref="BP175:GP175" si="16">SUM(BP4:BP171)</f>
        <v>31</v>
      </c>
      <c r="BQ175" s="194">
        <f t="shared" si="16"/>
        <v>19</v>
      </c>
      <c r="BR175" s="194">
        <f t="shared" si="16"/>
        <v>72</v>
      </c>
      <c r="BS175" s="194">
        <f t="shared" si="16"/>
        <v>76</v>
      </c>
      <c r="BT175" s="194"/>
      <c r="BU175" s="194"/>
      <c r="BV175" s="194"/>
      <c r="BW175" s="194">
        <f t="shared" si="16"/>
        <v>30</v>
      </c>
      <c r="BX175" s="194"/>
      <c r="BY175" s="195">
        <f t="shared" si="16"/>
        <v>6</v>
      </c>
      <c r="BZ175" s="195">
        <f t="shared" si="16"/>
        <v>114</v>
      </c>
      <c r="CA175" s="195">
        <f t="shared" si="16"/>
        <v>13</v>
      </c>
      <c r="CB175" s="195">
        <f t="shared" si="16"/>
        <v>14</v>
      </c>
      <c r="CC175" s="195">
        <f t="shared" si="16"/>
        <v>29</v>
      </c>
      <c r="CD175" s="195">
        <f>SUM(CD4:CD171)</f>
        <v>6</v>
      </c>
      <c r="CE175" s="195">
        <f>SUM(CE4:CE171)</f>
        <v>24</v>
      </c>
      <c r="CF175" s="195"/>
      <c r="CG175" s="195"/>
      <c r="CH175" s="195">
        <f t="shared" si="16"/>
        <v>2</v>
      </c>
      <c r="CI175" s="195">
        <f t="shared" si="16"/>
        <v>2</v>
      </c>
      <c r="CJ175" s="195">
        <f t="shared" si="16"/>
        <v>0</v>
      </c>
      <c r="CK175" s="195">
        <f t="shared" si="16"/>
        <v>0</v>
      </c>
      <c r="CL175" s="195">
        <f t="shared" si="16"/>
        <v>0</v>
      </c>
      <c r="CM175" s="195">
        <f t="shared" si="16"/>
        <v>0</v>
      </c>
      <c r="CN175" s="76">
        <f t="shared" ref="CN175:DF175" si="17">SUM(CN4:CN171)</f>
        <v>62</v>
      </c>
      <c r="CO175" s="202">
        <f t="shared" si="17"/>
        <v>17</v>
      </c>
      <c r="CP175" s="203">
        <f t="shared" si="17"/>
        <v>0</v>
      </c>
      <c r="CQ175" s="203">
        <f t="shared" si="17"/>
        <v>1</v>
      </c>
      <c r="CR175" s="203">
        <f t="shared" si="17"/>
        <v>1</v>
      </c>
      <c r="CS175" s="203">
        <f t="shared" si="17"/>
        <v>0</v>
      </c>
      <c r="CT175" s="203">
        <f t="shared" si="17"/>
        <v>0</v>
      </c>
      <c r="CU175" s="203">
        <f t="shared" si="17"/>
        <v>1</v>
      </c>
      <c r="CV175" s="203">
        <f t="shared" si="17"/>
        <v>2</v>
      </c>
      <c r="CW175" s="203">
        <f t="shared" si="17"/>
        <v>7</v>
      </c>
      <c r="CX175" s="203">
        <f t="shared" si="17"/>
        <v>1</v>
      </c>
      <c r="CY175" s="203">
        <f t="shared" si="17"/>
        <v>7</v>
      </c>
      <c r="CZ175" s="203">
        <f t="shared" si="17"/>
        <v>1</v>
      </c>
      <c r="DA175" s="204">
        <f t="shared" si="17"/>
        <v>13</v>
      </c>
      <c r="DB175" s="167">
        <f t="shared" si="17"/>
        <v>7</v>
      </c>
      <c r="DC175" s="167">
        <f t="shared" si="17"/>
        <v>6</v>
      </c>
      <c r="DD175" s="145">
        <f t="shared" si="17"/>
        <v>6</v>
      </c>
      <c r="DE175" s="108">
        <f t="shared" si="17"/>
        <v>35</v>
      </c>
      <c r="DF175" s="108">
        <f t="shared" si="17"/>
        <v>19</v>
      </c>
      <c r="DG175" s="201">
        <f t="shared" si="16"/>
        <v>22</v>
      </c>
      <c r="DH175" s="145">
        <f t="shared" si="16"/>
        <v>0</v>
      </c>
      <c r="DI175" s="145">
        <f t="shared" si="16"/>
        <v>1</v>
      </c>
      <c r="DJ175" s="145">
        <f t="shared" si="16"/>
        <v>1</v>
      </c>
      <c r="DK175" s="145">
        <f t="shared" si="16"/>
        <v>1</v>
      </c>
      <c r="DL175" s="148">
        <f t="shared" si="16"/>
        <v>1</v>
      </c>
      <c r="DM175" s="145">
        <f t="shared" si="16"/>
        <v>0</v>
      </c>
      <c r="DN175" s="145">
        <f t="shared" si="16"/>
        <v>1</v>
      </c>
      <c r="DO175" s="145">
        <f t="shared" si="16"/>
        <v>1</v>
      </c>
      <c r="DP175" s="145">
        <f t="shared" si="16"/>
        <v>1</v>
      </c>
      <c r="DQ175" s="145">
        <f t="shared" si="16"/>
        <v>1</v>
      </c>
      <c r="DR175" s="145">
        <f t="shared" si="16"/>
        <v>1</v>
      </c>
      <c r="DS175" s="145">
        <f t="shared" si="16"/>
        <v>1</v>
      </c>
      <c r="DT175" s="145">
        <f t="shared" si="16"/>
        <v>1</v>
      </c>
      <c r="DU175" s="145">
        <f t="shared" si="16"/>
        <v>1</v>
      </c>
      <c r="DV175" s="145">
        <f t="shared" si="16"/>
        <v>2</v>
      </c>
      <c r="DW175" s="145">
        <f t="shared" si="16"/>
        <v>1</v>
      </c>
      <c r="DX175" s="145">
        <f t="shared" si="16"/>
        <v>1</v>
      </c>
      <c r="DY175" s="145">
        <f t="shared" si="16"/>
        <v>2</v>
      </c>
      <c r="DZ175" s="145">
        <f t="shared" si="16"/>
        <v>2</v>
      </c>
      <c r="EA175" s="145">
        <f t="shared" si="16"/>
        <v>3</v>
      </c>
      <c r="EB175" s="205">
        <f>SUM(EB4:EB171)</f>
        <v>146</v>
      </c>
      <c r="EC175" s="205">
        <f t="shared" si="16"/>
        <v>0</v>
      </c>
      <c r="ED175" s="205">
        <f>SUM(ED4:ED171)</f>
        <v>22</v>
      </c>
      <c r="EE175" s="206">
        <f t="shared" si="16"/>
        <v>137</v>
      </c>
      <c r="EF175" s="76">
        <f t="shared" si="16"/>
        <v>10</v>
      </c>
      <c r="EG175" s="108">
        <f t="shared" si="16"/>
        <v>1</v>
      </c>
      <c r="EH175" s="108">
        <f t="shared" si="16"/>
        <v>1</v>
      </c>
      <c r="EI175" s="108">
        <f t="shared" si="16"/>
        <v>1</v>
      </c>
      <c r="EJ175" s="108">
        <f t="shared" si="16"/>
        <v>4</v>
      </c>
      <c r="EK175" s="108">
        <f t="shared" si="16"/>
        <v>3</v>
      </c>
      <c r="EL175" s="206">
        <f t="shared" si="16"/>
        <v>9</v>
      </c>
      <c r="EM175" s="108">
        <f t="shared" si="16"/>
        <v>4</v>
      </c>
      <c r="EN175" s="108">
        <f t="shared" si="16"/>
        <v>2</v>
      </c>
      <c r="EO175" s="108">
        <f t="shared" si="16"/>
        <v>4</v>
      </c>
      <c r="EP175" s="108">
        <f t="shared" si="16"/>
        <v>2</v>
      </c>
      <c r="EQ175" s="108">
        <f t="shared" si="16"/>
        <v>3</v>
      </c>
      <c r="ER175" s="108">
        <f t="shared" si="16"/>
        <v>3</v>
      </c>
      <c r="ES175" s="207">
        <f t="shared" si="16"/>
        <v>12</v>
      </c>
      <c r="ET175" s="108">
        <f t="shared" si="16"/>
        <v>7</v>
      </c>
      <c r="EU175" s="108">
        <f t="shared" si="16"/>
        <v>7</v>
      </c>
      <c r="EV175" s="108">
        <f t="shared" si="16"/>
        <v>8</v>
      </c>
      <c r="EW175" s="108">
        <f t="shared" si="16"/>
        <v>3</v>
      </c>
      <c r="EX175" s="108">
        <f t="shared" si="16"/>
        <v>2</v>
      </c>
      <c r="EY175" s="108">
        <f t="shared" si="16"/>
        <v>2</v>
      </c>
      <c r="EZ175" s="108">
        <f t="shared" si="16"/>
        <v>4</v>
      </c>
      <c r="FA175" s="108">
        <f t="shared" si="16"/>
        <v>6</v>
      </c>
      <c r="FB175" s="108">
        <f t="shared" si="16"/>
        <v>4</v>
      </c>
      <c r="FC175" s="108">
        <f t="shared" si="16"/>
        <v>2</v>
      </c>
      <c r="FD175" s="108">
        <f t="shared" si="16"/>
        <v>9</v>
      </c>
      <c r="FE175" s="108">
        <f t="shared" si="16"/>
        <v>6</v>
      </c>
      <c r="FF175" s="108">
        <f t="shared" si="16"/>
        <v>4</v>
      </c>
      <c r="FG175" s="108">
        <f t="shared" si="16"/>
        <v>2</v>
      </c>
      <c r="FH175" s="108">
        <f t="shared" si="16"/>
        <v>4</v>
      </c>
      <c r="FI175" s="108">
        <f t="shared" si="16"/>
        <v>1</v>
      </c>
      <c r="FJ175" s="108">
        <f t="shared" si="16"/>
        <v>3</v>
      </c>
      <c r="FK175" s="108">
        <f t="shared" si="16"/>
        <v>1</v>
      </c>
      <c r="FL175" s="108">
        <f t="shared" si="16"/>
        <v>4</v>
      </c>
      <c r="FM175" s="108">
        <f t="shared" si="16"/>
        <v>4</v>
      </c>
      <c r="FN175" s="108">
        <f>SUM(FN4:FN171)</f>
        <v>4</v>
      </c>
      <c r="FO175" s="108">
        <f t="shared" si="16"/>
        <v>4</v>
      </c>
      <c r="FP175" s="76">
        <f t="shared" si="16"/>
        <v>3</v>
      </c>
      <c r="FQ175" s="196">
        <f>SUM(FQ4:FQ171)</f>
        <v>22</v>
      </c>
      <c r="FR175" s="196">
        <f t="shared" si="16"/>
        <v>25</v>
      </c>
      <c r="FS175" s="196">
        <f t="shared" si="16"/>
        <v>0</v>
      </c>
      <c r="FT175" s="196">
        <f t="shared" si="16"/>
        <v>10</v>
      </c>
      <c r="FU175" s="196">
        <f t="shared" si="16"/>
        <v>6</v>
      </c>
      <c r="FV175" s="196">
        <f t="shared" si="16"/>
        <v>13</v>
      </c>
      <c r="FW175" s="196">
        <f t="shared" si="16"/>
        <v>14</v>
      </c>
      <c r="FX175" s="196">
        <f t="shared" si="16"/>
        <v>1</v>
      </c>
      <c r="FY175" s="196">
        <f t="shared" si="16"/>
        <v>4</v>
      </c>
      <c r="FZ175" s="196">
        <f t="shared" si="16"/>
        <v>4</v>
      </c>
      <c r="GA175" s="196">
        <f t="shared" si="16"/>
        <v>7</v>
      </c>
      <c r="GB175" s="196">
        <f t="shared" si="16"/>
        <v>14</v>
      </c>
      <c r="GC175" s="196">
        <f t="shared" si="16"/>
        <v>1</v>
      </c>
      <c r="GD175" s="196">
        <f t="shared" si="16"/>
        <v>10</v>
      </c>
      <c r="GE175" s="196">
        <f t="shared" si="16"/>
        <v>20</v>
      </c>
      <c r="GF175" s="196">
        <f t="shared" si="16"/>
        <v>12</v>
      </c>
      <c r="GG175" s="196">
        <f t="shared" si="16"/>
        <v>10</v>
      </c>
      <c r="GH175" s="196">
        <f t="shared" si="16"/>
        <v>9</v>
      </c>
      <c r="GI175" s="196">
        <f t="shared" si="16"/>
        <v>13</v>
      </c>
      <c r="GJ175" s="196">
        <f t="shared" si="16"/>
        <v>5</v>
      </c>
      <c r="GK175" s="196">
        <f t="shared" si="16"/>
        <v>20</v>
      </c>
      <c r="GL175" s="196">
        <f t="shared" si="16"/>
        <v>4</v>
      </c>
      <c r="GM175" s="196">
        <f t="shared" si="16"/>
        <v>5</v>
      </c>
      <c r="GN175" s="196">
        <f t="shared" si="16"/>
        <v>0</v>
      </c>
      <c r="GO175" s="196">
        <f t="shared" si="16"/>
        <v>4</v>
      </c>
      <c r="GP175" s="196">
        <f t="shared" si="16"/>
        <v>8</v>
      </c>
      <c r="GQ175" s="516"/>
      <c r="GR175" s="516"/>
      <c r="GS175" s="516"/>
      <c r="GT175" s="516"/>
      <c r="GU175" s="516"/>
      <c r="GV175" s="516"/>
      <c r="GW175" s="516"/>
      <c r="GX175" s="516"/>
      <c r="GY175" s="516"/>
      <c r="GZ175" s="516"/>
    </row>
    <row r="176" spans="1:258" ht="15.75" customHeight="1">
      <c r="A176" s="5">
        <f t="shared" si="9"/>
        <v>173</v>
      </c>
      <c r="B176" s="5"/>
      <c r="C176" s="54"/>
      <c r="D176" s="190"/>
      <c r="G176" s="191"/>
      <c r="J176" s="192"/>
      <c r="K176" s="193">
        <f>K175-M175</f>
        <v>16</v>
      </c>
      <c r="L176" s="193">
        <f>L175-M175</f>
        <v>87</v>
      </c>
      <c r="U176" s="192"/>
      <c r="V176" s="522"/>
      <c r="AE176" s="192"/>
      <c r="AF176" s="192"/>
      <c r="AL176" s="192"/>
      <c r="AM176" s="192"/>
      <c r="AO176" s="192"/>
      <c r="AP176" s="192"/>
      <c r="AQ176" s="192"/>
      <c r="AT176" s="192"/>
      <c r="BB176" s="522"/>
      <c r="BC176" s="522"/>
      <c r="BD176" s="192"/>
      <c r="BE176" s="522"/>
      <c r="BF176" s="192"/>
      <c r="BM176" s="522"/>
      <c r="BO176" s="191"/>
      <c r="BR176" s="112">
        <f>BR175-BW175</f>
        <v>42</v>
      </c>
      <c r="BS176" s="112">
        <f>BS175-BW175</f>
        <v>46</v>
      </c>
      <c r="BT176" s="112"/>
      <c r="BU176" s="112"/>
      <c r="BV176" s="112"/>
      <c r="BZ176" s="192"/>
      <c r="CH176" s="192"/>
      <c r="CK176" s="192"/>
      <c r="CL176" s="192"/>
      <c r="CP176" s="192"/>
      <c r="CQ176" s="192"/>
      <c r="CR176" s="192"/>
      <c r="CS176" s="192"/>
      <c r="CT176" s="192"/>
      <c r="CU176" s="192"/>
      <c r="CV176" s="192"/>
      <c r="CW176" s="192"/>
      <c r="CX176" s="192"/>
      <c r="CY176" s="192"/>
      <c r="CZ176" s="192"/>
      <c r="DH176" s="192"/>
      <c r="DI176" s="192"/>
      <c r="DJ176" s="192"/>
      <c r="DK176" s="192"/>
      <c r="DL176" s="501"/>
      <c r="DM176" s="192"/>
      <c r="DN176" s="192"/>
      <c r="DO176" s="192"/>
      <c r="DP176" s="192"/>
      <c r="DQ176" s="192"/>
      <c r="DR176" s="192"/>
      <c r="DS176" s="192"/>
      <c r="DT176" s="192"/>
      <c r="DU176" s="192"/>
      <c r="DV176" s="192"/>
      <c r="DW176" s="192"/>
      <c r="DX176" s="192"/>
      <c r="DY176" s="192"/>
      <c r="DZ176" s="192"/>
      <c r="EG176" s="192"/>
      <c r="EH176" s="192"/>
      <c r="EI176" s="192"/>
      <c r="EP176" s="192"/>
      <c r="EX176" s="192"/>
      <c r="EY176" s="192"/>
      <c r="FG176" s="192"/>
      <c r="FI176" s="192"/>
      <c r="FK176" s="192"/>
      <c r="FP176" s="192"/>
    </row>
    <row r="177" spans="1:242" ht="15.75" customHeight="1">
      <c r="A177" s="5">
        <f t="shared" si="9"/>
        <v>174</v>
      </c>
      <c r="B177" s="5"/>
      <c r="C177" s="54"/>
      <c r="D177" s="190"/>
      <c r="G177" s="191"/>
      <c r="J177" s="192"/>
      <c r="U177" s="192"/>
      <c r="V177" s="522"/>
      <c r="AE177" s="192"/>
      <c r="AF177" s="192"/>
      <c r="AL177" s="192"/>
      <c r="AM177" s="192"/>
      <c r="AO177" s="192"/>
      <c r="AP177" s="192"/>
      <c r="AQ177" s="192"/>
      <c r="AT177" s="192"/>
      <c r="BB177" s="522"/>
      <c r="BC177" s="522"/>
      <c r="BD177" s="192"/>
      <c r="BE177" s="522"/>
      <c r="BF177" s="192"/>
      <c r="BM177" s="522"/>
      <c r="BO177" s="191"/>
      <c r="BZ177" s="192"/>
      <c r="CH177" s="192"/>
      <c r="CK177" s="192"/>
      <c r="CL177" s="192"/>
      <c r="CN177" s="112" t="s">
        <v>1465</v>
      </c>
      <c r="CO177" s="112">
        <f>SUM(CN175,CO175)</f>
        <v>79</v>
      </c>
      <c r="CP177" s="112"/>
      <c r="CQ177" s="112"/>
      <c r="CR177" s="112"/>
      <c r="CS177" s="112"/>
      <c r="CT177" s="112"/>
      <c r="CU177" s="112"/>
      <c r="CV177" s="112"/>
      <c r="CW177" s="112"/>
      <c r="CX177" s="112"/>
      <c r="CY177" s="112"/>
      <c r="CZ177" s="112"/>
      <c r="DH177" s="192"/>
      <c r="DI177" s="192"/>
      <c r="DJ177" s="192"/>
      <c r="DK177" s="192"/>
      <c r="DL177" s="501"/>
      <c r="DM177" s="192"/>
      <c r="DN177" s="192"/>
      <c r="DO177" s="192"/>
      <c r="DP177" s="192"/>
      <c r="DQ177" s="192"/>
      <c r="DR177" s="192"/>
      <c r="DS177" s="192"/>
      <c r="DT177" s="192"/>
      <c r="DU177" s="192"/>
      <c r="DV177" s="192"/>
      <c r="DW177" s="192"/>
      <c r="DX177" s="192"/>
      <c r="DY177" s="192"/>
      <c r="DZ177" s="192"/>
      <c r="EA177" s="112"/>
      <c r="EB177" s="208" t="s">
        <v>1466</v>
      </c>
      <c r="EC177" s="208">
        <f>SUM(EB175:ED175)</f>
        <v>168</v>
      </c>
      <c r="EE177" s="112" t="s">
        <v>1466</v>
      </c>
      <c r="EF177" s="112">
        <f>SUM(EE175,EF175,EL175,ES175)</f>
        <v>168</v>
      </c>
      <c r="EG177" s="112"/>
      <c r="EH177" s="112"/>
      <c r="EI177" s="112"/>
      <c r="EP177" s="192"/>
      <c r="EX177" s="192"/>
      <c r="EY177" s="192"/>
      <c r="FG177" s="192"/>
      <c r="FI177" s="192"/>
      <c r="FK177" s="192"/>
      <c r="FP177" s="192"/>
    </row>
    <row r="178" spans="1:242" ht="15.75" customHeight="1">
      <c r="A178" s="5">
        <f t="shared" si="9"/>
        <v>175</v>
      </c>
      <c r="B178" s="5"/>
      <c r="C178" s="54"/>
      <c r="D178" s="190"/>
      <c r="G178" s="191"/>
      <c r="J178" s="192"/>
      <c r="T178" s="112" t="s">
        <v>1467</v>
      </c>
      <c r="U178" s="192"/>
      <c r="V178" s="522"/>
      <c r="AE178" s="192"/>
      <c r="AF178" s="192"/>
      <c r="AL178" s="192"/>
      <c r="AM178" s="192"/>
      <c r="AO178" s="192"/>
      <c r="AP178" s="192"/>
      <c r="AQ178" s="192"/>
      <c r="AT178" s="192"/>
      <c r="BB178" s="522"/>
      <c r="BC178" s="522"/>
      <c r="BD178" s="192"/>
      <c r="BE178" s="522"/>
      <c r="BF178" s="192"/>
      <c r="BH178" s="112">
        <f>SUM(K175:AH175)</f>
        <v>336</v>
      </c>
      <c r="BM178" s="522"/>
      <c r="BO178" s="191"/>
      <c r="BP178" s="192" t="s">
        <v>550</v>
      </c>
      <c r="BY178" s="112" t="s">
        <v>1466</v>
      </c>
      <c r="BZ178" s="112"/>
      <c r="CA178" s="112">
        <f>SUM(BY175:CM175)</f>
        <v>210</v>
      </c>
      <c r="CH178" s="192"/>
      <c r="CK178" s="192"/>
      <c r="CL178" s="192"/>
      <c r="CN178" s="112" t="s">
        <v>656</v>
      </c>
      <c r="CO178" s="112">
        <f>DA175</f>
        <v>13</v>
      </c>
      <c r="CP178" s="112"/>
      <c r="CQ178" s="112"/>
      <c r="CR178" s="112"/>
      <c r="CS178" s="112"/>
      <c r="CT178" s="112"/>
      <c r="CU178" s="112"/>
      <c r="CV178" s="112"/>
      <c r="CW178" s="112"/>
      <c r="CX178" s="112"/>
      <c r="CY178" s="112"/>
      <c r="CZ178" s="112"/>
      <c r="DH178" s="192"/>
      <c r="DI178" s="192"/>
      <c r="DJ178" s="192"/>
      <c r="DK178" s="192"/>
      <c r="DL178" s="501"/>
      <c r="DM178" s="192"/>
      <c r="DN178" s="192"/>
      <c r="DO178" s="192"/>
      <c r="DP178" s="192"/>
      <c r="DQ178" s="192"/>
      <c r="DR178" s="192"/>
      <c r="DS178" s="192"/>
      <c r="DT178" s="192"/>
      <c r="DU178" s="192"/>
      <c r="DV178" s="192"/>
      <c r="DW178" s="192"/>
      <c r="DX178" s="192"/>
      <c r="DY178" s="192"/>
      <c r="DZ178" s="192"/>
      <c r="EA178" s="112"/>
      <c r="EG178" s="192"/>
      <c r="EH178" s="192"/>
      <c r="EI178" s="192"/>
      <c r="EP178" s="192"/>
      <c r="EX178" s="192"/>
      <c r="EY178" s="192"/>
      <c r="FG178" s="192"/>
      <c r="FI178" s="192"/>
      <c r="FK178" s="192"/>
      <c r="FP178" s="192"/>
    </row>
    <row r="179" spans="1:242" ht="15.75" customHeight="1">
      <c r="A179" s="5">
        <f t="shared" si="9"/>
        <v>176</v>
      </c>
      <c r="B179" s="5"/>
      <c r="C179" s="54"/>
      <c r="D179" s="190"/>
      <c r="G179" s="191"/>
      <c r="J179" s="192"/>
      <c r="T179" s="112" t="s">
        <v>1468</v>
      </c>
      <c r="U179" s="192"/>
      <c r="V179" s="522"/>
      <c r="AE179" s="192"/>
      <c r="AF179" s="192"/>
      <c r="AL179" s="192"/>
      <c r="AM179" s="192"/>
      <c r="AO179" s="192"/>
      <c r="AP179" s="192"/>
      <c r="AQ179" s="192"/>
      <c r="AT179" s="192"/>
      <c r="BB179" s="522"/>
      <c r="BC179" s="522"/>
      <c r="BD179" s="192"/>
      <c r="BE179" s="522"/>
      <c r="BF179" s="192"/>
      <c r="BH179" s="112">
        <f>L175</f>
        <v>107</v>
      </c>
      <c r="BM179" s="522"/>
      <c r="BO179" s="191"/>
      <c r="BP179" s="112">
        <f>SUM(BP175,BQ175,BR176,BS176,BW175)</f>
        <v>168</v>
      </c>
      <c r="BQ179" s="112" t="s">
        <v>1466</v>
      </c>
      <c r="BZ179" s="192"/>
      <c r="CH179" s="192"/>
      <c r="CK179" s="192"/>
      <c r="CL179" s="192"/>
      <c r="CN179" s="112" t="s">
        <v>1469</v>
      </c>
      <c r="CO179" s="112">
        <f>SUM(DE175)</f>
        <v>35</v>
      </c>
      <c r="CP179" s="112"/>
      <c r="CQ179" s="112"/>
      <c r="CR179" s="112"/>
      <c r="CS179" s="112"/>
      <c r="CT179" s="112"/>
      <c r="CU179" s="112"/>
      <c r="CV179" s="112"/>
      <c r="CW179" s="112"/>
      <c r="CX179" s="112"/>
      <c r="CY179" s="112"/>
      <c r="CZ179" s="112"/>
      <c r="DH179" s="192"/>
      <c r="DI179" s="192"/>
      <c r="DJ179" s="192"/>
      <c r="DK179" s="192"/>
      <c r="DL179" s="501"/>
      <c r="DM179" s="192"/>
      <c r="DN179" s="192"/>
      <c r="DO179" s="192"/>
      <c r="DP179" s="192"/>
      <c r="DQ179" s="192"/>
      <c r="DR179" s="192"/>
      <c r="DS179" s="192"/>
      <c r="DT179" s="192"/>
      <c r="DU179" s="192"/>
      <c r="DV179" s="192"/>
      <c r="DW179" s="192"/>
      <c r="DX179" s="192"/>
      <c r="DY179" s="192"/>
      <c r="DZ179" s="192"/>
      <c r="EA179" s="112"/>
      <c r="EG179" s="192"/>
      <c r="EH179" s="192"/>
      <c r="EI179" s="192"/>
      <c r="EP179" s="192"/>
      <c r="EX179" s="192"/>
      <c r="EY179" s="192"/>
      <c r="FG179" s="192"/>
      <c r="FI179" s="192"/>
      <c r="FK179" s="192"/>
      <c r="FP179" s="192"/>
    </row>
    <row r="180" spans="1:242" ht="15.75" customHeight="1">
      <c r="A180" s="5">
        <f t="shared" si="9"/>
        <v>177</v>
      </c>
      <c r="B180" s="5"/>
      <c r="C180" s="54"/>
      <c r="D180" s="190"/>
      <c r="G180" s="191"/>
      <c r="J180" s="192"/>
      <c r="T180" s="192" t="s">
        <v>1470</v>
      </c>
      <c r="U180" s="192"/>
      <c r="V180" s="522"/>
      <c r="AE180" s="192"/>
      <c r="AF180" s="192"/>
      <c r="AL180" s="192"/>
      <c r="AM180" s="192"/>
      <c r="AO180" s="192"/>
      <c r="AP180" s="192"/>
      <c r="AQ180" s="192"/>
      <c r="AT180" s="192"/>
      <c r="BB180" s="522"/>
      <c r="BC180" s="522"/>
      <c r="BD180" s="192"/>
      <c r="BE180" s="522"/>
      <c r="BF180" s="192"/>
      <c r="BH180" s="193">
        <f>K175</f>
        <v>36</v>
      </c>
      <c r="BM180" s="522"/>
      <c r="BO180" s="191"/>
      <c r="BZ180" s="192"/>
      <c r="CH180" s="192"/>
      <c r="CK180" s="192"/>
      <c r="CL180" s="192"/>
      <c r="CN180" s="112" t="s">
        <v>661</v>
      </c>
      <c r="CO180" s="193">
        <f>DF175</f>
        <v>19</v>
      </c>
      <c r="CP180" s="192"/>
      <c r="CQ180" s="192"/>
      <c r="CR180" s="192"/>
      <c r="CS180" s="192"/>
      <c r="CT180" s="192"/>
      <c r="CU180" s="192"/>
      <c r="CV180" s="192"/>
      <c r="CW180" s="192"/>
      <c r="CX180" s="192"/>
      <c r="CY180" s="192"/>
      <c r="CZ180" s="192"/>
      <c r="DH180" s="192"/>
      <c r="DI180" s="192"/>
      <c r="DJ180" s="192"/>
      <c r="DK180" s="192"/>
      <c r="DL180" s="501"/>
      <c r="DM180" s="192"/>
      <c r="DN180" s="192"/>
      <c r="DO180" s="192"/>
      <c r="DP180" s="192"/>
      <c r="DQ180" s="192"/>
      <c r="DR180" s="192"/>
      <c r="DS180" s="192"/>
      <c r="DT180" s="192"/>
      <c r="DU180" s="192"/>
      <c r="DV180" s="192"/>
      <c r="DW180" s="192"/>
      <c r="DX180" s="192"/>
      <c r="DY180" s="192"/>
      <c r="DZ180" s="192"/>
      <c r="EG180" s="192"/>
      <c r="EH180" s="192"/>
      <c r="EI180" s="192"/>
      <c r="EP180" s="192"/>
      <c r="EX180" s="192"/>
      <c r="EY180" s="192"/>
      <c r="FG180" s="192"/>
      <c r="FI180" s="192"/>
      <c r="FK180" s="192"/>
      <c r="FP180" s="192"/>
    </row>
    <row r="181" spans="1:242" ht="15.75" customHeight="1">
      <c r="A181" s="5">
        <f t="shared" si="9"/>
        <v>178</v>
      </c>
      <c r="B181" s="5"/>
      <c r="C181" s="54"/>
      <c r="D181" s="190"/>
      <c r="G181" s="191"/>
      <c r="J181" s="192"/>
      <c r="U181" s="192"/>
      <c r="V181" s="522"/>
      <c r="AE181" s="192"/>
      <c r="AF181" s="192"/>
      <c r="AL181" s="192"/>
      <c r="AM181" s="192"/>
      <c r="AO181" s="192"/>
      <c r="AP181" s="192"/>
      <c r="AQ181" s="192"/>
      <c r="AT181" s="192"/>
      <c r="BB181" s="522"/>
      <c r="BC181" s="522"/>
      <c r="BD181" s="192"/>
      <c r="BE181" s="522"/>
      <c r="BF181" s="192"/>
      <c r="BM181" s="522"/>
      <c r="BO181" s="191"/>
      <c r="BY181" s="192" t="s">
        <v>1471</v>
      </c>
      <c r="BZ181" s="192">
        <f>SUM(BY175,CH175,CI175,CD175)</f>
        <v>16</v>
      </c>
      <c r="CH181" s="192"/>
      <c r="CK181" s="192"/>
      <c r="CL181" s="192"/>
      <c r="CO181" s="193">
        <f>SUM(CO177:CO180)</f>
        <v>146</v>
      </c>
      <c r="CP181" s="192"/>
      <c r="CQ181" s="192"/>
      <c r="CR181" s="192"/>
      <c r="CS181" s="192"/>
      <c r="CT181" s="192"/>
      <c r="CU181" s="192"/>
      <c r="CV181" s="192"/>
      <c r="CW181" s="192"/>
      <c r="CX181" s="192"/>
      <c r="CY181" s="192"/>
      <c r="CZ181" s="192"/>
      <c r="DH181" s="192"/>
      <c r="DI181" s="192"/>
      <c r="DJ181" s="192"/>
      <c r="DK181" s="192"/>
      <c r="DL181" s="501"/>
      <c r="DM181" s="192"/>
      <c r="DN181" s="192"/>
      <c r="DO181" s="192"/>
      <c r="DP181" s="192"/>
      <c r="DQ181" s="192"/>
      <c r="DR181" s="192"/>
      <c r="DS181" s="192"/>
      <c r="DT181" s="192"/>
      <c r="DU181" s="192"/>
      <c r="DV181" s="192"/>
      <c r="DW181" s="192"/>
      <c r="DX181" s="192"/>
      <c r="DY181" s="192"/>
      <c r="DZ181" s="192"/>
      <c r="EG181" s="192"/>
      <c r="EH181" s="192"/>
      <c r="EI181" s="192"/>
      <c r="EP181" s="192"/>
      <c r="EX181" s="192"/>
      <c r="EY181" s="192"/>
      <c r="FG181" s="192"/>
      <c r="FI181" s="192"/>
      <c r="FK181" s="192"/>
      <c r="FP181" s="192"/>
    </row>
    <row r="182" spans="1:242" ht="15.75" customHeight="1">
      <c r="A182" s="5">
        <f t="shared" si="9"/>
        <v>179</v>
      </c>
      <c r="B182" s="5"/>
      <c r="C182" s="54"/>
      <c r="D182" s="190"/>
      <c r="G182" s="191"/>
      <c r="J182" s="192"/>
      <c r="U182" s="192"/>
      <c r="V182" s="522"/>
      <c r="AE182" s="192"/>
      <c r="AF182" s="192"/>
      <c r="AL182" s="192"/>
      <c r="AM182" s="192"/>
      <c r="AO182" s="192"/>
      <c r="AP182" s="192"/>
      <c r="AQ182" s="192"/>
      <c r="AT182" s="192"/>
      <c r="BB182" s="522"/>
      <c r="BC182" s="522"/>
      <c r="BD182" s="192"/>
      <c r="BE182" s="522"/>
      <c r="BF182" s="192"/>
      <c r="BM182" s="522"/>
      <c r="BO182" s="191"/>
      <c r="BZ182" s="192"/>
      <c r="CH182" s="192"/>
      <c r="CK182" s="192"/>
      <c r="CL182" s="192"/>
      <c r="CN182" s="208">
        <f>SUM(DG175:EA175)</f>
        <v>45</v>
      </c>
      <c r="CP182" s="192"/>
      <c r="CQ182" s="192"/>
      <c r="CR182" s="192"/>
      <c r="CS182" s="192"/>
      <c r="CT182" s="192"/>
      <c r="CU182" s="192"/>
      <c r="CV182" s="192"/>
      <c r="CW182" s="192"/>
      <c r="CX182" s="192"/>
      <c r="CY182" s="192"/>
      <c r="CZ182" s="192"/>
      <c r="DG182" s="208" t="s">
        <v>1466</v>
      </c>
      <c r="DH182" s="208"/>
      <c r="DI182" s="208"/>
      <c r="DJ182" s="208"/>
      <c r="DK182" s="208"/>
      <c r="DL182" s="337"/>
      <c r="DM182" s="208"/>
      <c r="DN182" s="208"/>
      <c r="DO182" s="208"/>
      <c r="DP182" s="208"/>
      <c r="DQ182" s="208"/>
      <c r="DR182" s="208"/>
      <c r="DS182" s="208"/>
      <c r="DT182" s="208"/>
      <c r="DU182" s="208"/>
      <c r="DV182" s="208"/>
      <c r="DW182" s="208"/>
      <c r="DX182" s="208"/>
      <c r="DY182" s="208"/>
      <c r="DZ182" s="208"/>
      <c r="EA182" s="208"/>
      <c r="EG182" s="192"/>
      <c r="EH182" s="192"/>
      <c r="EI182" s="192"/>
      <c r="EP182" s="192"/>
      <c r="EX182" s="192"/>
      <c r="EY182" s="192"/>
      <c r="FG182" s="192"/>
      <c r="FI182" s="192"/>
      <c r="FK182" s="192"/>
      <c r="FP182" s="192"/>
    </row>
    <row r="183" spans="1:242" ht="15.75" customHeight="1">
      <c r="A183" s="5">
        <f t="shared" si="9"/>
        <v>180</v>
      </c>
      <c r="B183" s="5"/>
      <c r="C183" s="54"/>
      <c r="D183" s="209"/>
      <c r="G183" s="191"/>
      <c r="J183" s="192"/>
      <c r="U183" s="192"/>
      <c r="V183" s="522"/>
      <c r="AE183" s="192"/>
      <c r="AF183" s="192"/>
      <c r="AL183" s="192"/>
      <c r="AM183" s="192"/>
      <c r="AO183" s="192"/>
      <c r="AP183" s="192"/>
      <c r="AQ183" s="192"/>
      <c r="AT183" s="192"/>
      <c r="AY183" s="210" t="s">
        <v>1472</v>
      </c>
      <c r="BB183" s="522"/>
      <c r="BC183" s="522"/>
      <c r="BD183" s="192"/>
      <c r="BE183" s="522"/>
      <c r="BF183" s="192"/>
      <c r="BM183" s="522"/>
      <c r="BO183" s="191"/>
      <c r="BZ183" s="192"/>
      <c r="CH183" s="192"/>
      <c r="CK183" s="192"/>
      <c r="CL183" s="192"/>
      <c r="CP183" s="192"/>
      <c r="CQ183" s="192"/>
      <c r="CR183" s="192"/>
      <c r="CS183" s="192"/>
      <c r="CT183" s="192"/>
      <c r="CU183" s="192"/>
      <c r="CV183" s="192"/>
      <c r="CW183" s="192"/>
      <c r="CX183" s="192"/>
      <c r="CY183" s="192"/>
      <c r="CZ183" s="192"/>
      <c r="DH183" s="192"/>
      <c r="DI183" s="192"/>
      <c r="DJ183" s="192"/>
      <c r="DK183" s="192"/>
      <c r="DL183" s="501"/>
      <c r="DM183" s="192"/>
      <c r="DN183" s="192"/>
      <c r="DO183" s="192"/>
      <c r="DP183" s="192"/>
      <c r="DQ183" s="192"/>
      <c r="DR183" s="192"/>
      <c r="DS183" s="192"/>
      <c r="DT183" s="192"/>
      <c r="DU183" s="192"/>
      <c r="DV183" s="192"/>
      <c r="DW183" s="192"/>
      <c r="DX183" s="192"/>
      <c r="DY183" s="192"/>
      <c r="DZ183" s="192"/>
      <c r="EG183" s="192"/>
      <c r="EH183" s="192"/>
      <c r="EI183" s="192"/>
      <c r="EP183" s="192"/>
      <c r="EX183" s="192"/>
      <c r="EY183" s="192"/>
      <c r="FG183" s="192"/>
      <c r="FI183" s="192"/>
      <c r="FK183" s="192"/>
      <c r="FP183" s="192"/>
    </row>
    <row r="184" spans="1:242" ht="15.75" customHeight="1">
      <c r="A184" s="5">
        <f t="shared" si="9"/>
        <v>181</v>
      </c>
      <c r="B184" s="5"/>
      <c r="C184" s="54"/>
      <c r="D184" s="188"/>
      <c r="E184" s="211"/>
      <c r="F184" s="211"/>
      <c r="G184" s="212"/>
      <c r="H184" s="211"/>
      <c r="I184" s="211"/>
      <c r="J184" s="175"/>
      <c r="K184" s="211"/>
      <c r="L184" s="211"/>
      <c r="M184" s="211"/>
      <c r="Q184" s="211"/>
      <c r="R184" s="211"/>
      <c r="S184" s="211"/>
      <c r="T184" s="211"/>
      <c r="U184" s="175"/>
      <c r="V184" s="524"/>
      <c r="W184" s="211"/>
      <c r="X184" s="211"/>
      <c r="Y184" s="211"/>
      <c r="Z184" s="211"/>
      <c r="AB184" s="211"/>
      <c r="AC184" s="211"/>
      <c r="AD184" s="211"/>
      <c r="AE184" s="175"/>
      <c r="AF184" s="175"/>
      <c r="AG184" s="211"/>
      <c r="AH184" s="211"/>
      <c r="AI184" s="211"/>
      <c r="AK184" s="211"/>
      <c r="AL184" s="175"/>
      <c r="AM184" s="175"/>
      <c r="AN184" s="211"/>
      <c r="AO184" s="175"/>
      <c r="AP184" s="175"/>
      <c r="AQ184" s="175"/>
      <c r="AS184" s="211"/>
      <c r="AT184" s="175"/>
      <c r="AW184" s="211"/>
      <c r="AY184" s="211"/>
      <c r="AZ184" s="211"/>
      <c r="BA184" s="529"/>
      <c r="BB184" s="524"/>
      <c r="BC184" s="524"/>
      <c r="BD184" s="175"/>
      <c r="BE184" s="524"/>
      <c r="BF184" s="175"/>
      <c r="BG184" s="211"/>
      <c r="BH184" s="211"/>
      <c r="BI184" s="211"/>
      <c r="BJ184" s="529"/>
      <c r="BK184" s="529"/>
      <c r="BL184" s="211"/>
      <c r="BM184" s="524"/>
      <c r="BN184" s="529"/>
      <c r="BO184" s="212"/>
      <c r="BP184" s="211"/>
      <c r="BQ184" s="211"/>
      <c r="BR184" s="211"/>
      <c r="BS184" s="211"/>
      <c r="BT184" s="211"/>
      <c r="BU184" s="211"/>
      <c r="BV184" s="211"/>
      <c r="BW184" s="211"/>
      <c r="BX184" s="211"/>
      <c r="BY184" s="211"/>
      <c r="BZ184" s="175"/>
      <c r="CA184" s="211"/>
      <c r="CB184" s="211"/>
      <c r="CC184" s="211"/>
      <c r="CD184" s="211"/>
      <c r="CE184" s="211"/>
      <c r="CF184" s="211"/>
      <c r="CG184" s="211"/>
      <c r="CH184" s="175"/>
      <c r="CI184" s="211"/>
      <c r="CJ184" s="211"/>
      <c r="CK184" s="175"/>
      <c r="CL184" s="175"/>
      <c r="CM184" s="211"/>
      <c r="CN184" s="211"/>
      <c r="CO184" s="211"/>
      <c r="CP184" s="175"/>
      <c r="CQ184" s="175"/>
      <c r="CR184" s="175"/>
      <c r="CS184" s="175"/>
      <c r="CT184" s="175"/>
      <c r="CU184" s="175"/>
      <c r="CV184" s="175"/>
      <c r="CW184" s="175"/>
      <c r="CX184" s="175"/>
      <c r="CY184" s="175"/>
      <c r="CZ184" s="175"/>
      <c r="DA184" s="211"/>
      <c r="DB184" s="211"/>
      <c r="DC184" s="211"/>
      <c r="DD184" s="211"/>
      <c r="DE184" s="211"/>
      <c r="DF184" s="211"/>
      <c r="DG184" s="211"/>
      <c r="DH184" s="175"/>
      <c r="DI184" s="175"/>
      <c r="DJ184" s="175"/>
      <c r="DK184" s="175"/>
      <c r="DL184" s="39"/>
      <c r="DM184" s="175"/>
      <c r="DN184" s="175"/>
      <c r="DO184" s="175"/>
      <c r="DP184" s="175"/>
      <c r="DQ184" s="175"/>
      <c r="DR184" s="175"/>
      <c r="DS184" s="175"/>
      <c r="DT184" s="175"/>
      <c r="DU184" s="175"/>
      <c r="DV184" s="175"/>
      <c r="DW184" s="175"/>
      <c r="DX184" s="175"/>
      <c r="DY184" s="175"/>
      <c r="DZ184" s="175"/>
      <c r="EA184" s="211"/>
      <c r="EB184" s="211"/>
      <c r="EC184" s="211"/>
      <c r="ED184" s="211"/>
      <c r="EE184" s="211"/>
      <c r="EF184" s="211"/>
      <c r="EG184" s="175"/>
      <c r="EH184" s="175"/>
      <c r="EI184" s="175"/>
      <c r="EJ184" s="211"/>
      <c r="EK184" s="211"/>
      <c r="EL184" s="211"/>
      <c r="EM184" s="211"/>
      <c r="EN184" s="211"/>
      <c r="EO184" s="211"/>
      <c r="EP184" s="175"/>
      <c r="EQ184" s="211"/>
      <c r="ER184" s="211"/>
      <c r="ES184" s="211"/>
      <c r="ET184" s="211"/>
      <c r="EU184" s="211"/>
      <c r="EV184" s="211"/>
      <c r="EW184" s="211"/>
      <c r="EX184" s="175"/>
      <c r="EY184" s="175"/>
      <c r="EZ184" s="211"/>
      <c r="FA184" s="211"/>
      <c r="FB184" s="211"/>
      <c r="FC184" s="211"/>
      <c r="FD184" s="211"/>
      <c r="FE184" s="211"/>
      <c r="FF184" s="211"/>
      <c r="FG184" s="175"/>
      <c r="FH184" s="211"/>
      <c r="FI184" s="175"/>
      <c r="FJ184" s="211"/>
      <c r="FK184" s="175"/>
      <c r="FL184" s="211"/>
      <c r="FM184" s="211"/>
      <c r="FN184" s="211"/>
      <c r="FO184" s="211"/>
      <c r="FP184" s="175"/>
      <c r="FQ184" s="211"/>
      <c r="FR184" s="211"/>
      <c r="FS184" s="211"/>
      <c r="FT184" s="211"/>
      <c r="FU184" s="211"/>
      <c r="FV184" s="211"/>
      <c r="FW184" s="211"/>
      <c r="FX184" s="211"/>
      <c r="FY184" s="211"/>
      <c r="FZ184" s="211"/>
      <c r="GA184" s="211"/>
      <c r="GB184" s="211"/>
      <c r="GC184" s="211"/>
      <c r="GD184" s="211"/>
      <c r="GE184" s="211"/>
      <c r="GF184" s="211"/>
      <c r="GG184" s="211"/>
      <c r="GH184" s="211"/>
      <c r="GI184" s="211"/>
      <c r="GJ184" s="211"/>
      <c r="GK184" s="211"/>
      <c r="GL184" s="211"/>
      <c r="GM184" s="211"/>
      <c r="GN184" s="211"/>
      <c r="GO184" s="211"/>
      <c r="GP184" s="211"/>
      <c r="GQ184" s="211"/>
      <c r="GR184" s="211"/>
      <c r="GS184" s="211"/>
      <c r="GT184" s="211"/>
      <c r="GU184" s="211"/>
      <c r="GV184" s="211"/>
      <c r="GW184" s="211"/>
      <c r="GX184" s="211"/>
      <c r="GY184" s="211"/>
      <c r="GZ184" s="211"/>
      <c r="HA184" s="211"/>
      <c r="HB184" s="211"/>
      <c r="HC184" s="211"/>
      <c r="HD184" s="211"/>
      <c r="HE184" s="211"/>
      <c r="HF184" s="211"/>
      <c r="HG184" s="211"/>
      <c r="HH184" s="211"/>
      <c r="HI184" s="211"/>
      <c r="HJ184" s="211"/>
      <c r="HK184" s="211"/>
      <c r="HL184" s="211"/>
      <c r="HM184" s="211"/>
      <c r="HN184" s="211"/>
      <c r="HO184" s="211"/>
      <c r="HP184" s="211"/>
      <c r="HQ184" s="211"/>
      <c r="HR184" s="211"/>
      <c r="HS184" s="211"/>
      <c r="HT184" s="211"/>
      <c r="HU184" s="211"/>
      <c r="HV184" s="211"/>
      <c r="HW184" s="211"/>
      <c r="HX184" s="211"/>
      <c r="HY184" s="211"/>
      <c r="HZ184" s="211"/>
      <c r="IA184" s="211"/>
      <c r="IB184" s="211"/>
      <c r="IC184" s="211"/>
      <c r="ID184" s="211"/>
      <c r="IE184" s="211"/>
      <c r="IF184" s="211"/>
      <c r="IG184" s="211"/>
      <c r="IH184" s="211"/>
    </row>
    <row r="185" spans="1:242" ht="15.75" customHeight="1">
      <c r="C185" s="191"/>
      <c r="D185" s="213"/>
      <c r="E185" s="211"/>
      <c r="F185" s="211"/>
      <c r="G185" s="212"/>
      <c r="H185" s="211"/>
      <c r="I185" s="211"/>
      <c r="J185" s="175"/>
      <c r="K185" s="211"/>
      <c r="L185" s="211"/>
      <c r="M185" s="211"/>
      <c r="Q185" s="211"/>
      <c r="R185" s="211"/>
      <c r="S185" s="211"/>
      <c r="T185" s="211"/>
      <c r="U185" s="175"/>
      <c r="V185" s="524"/>
      <c r="W185" s="211"/>
      <c r="X185" s="211"/>
      <c r="Y185" s="211"/>
      <c r="Z185" s="211"/>
      <c r="AB185" s="211"/>
      <c r="AC185" s="211"/>
      <c r="AD185" s="211"/>
      <c r="AE185" s="175"/>
      <c r="AF185" s="175"/>
      <c r="AG185" s="211"/>
      <c r="AH185" s="211"/>
      <c r="AI185" s="211"/>
      <c r="AK185" s="211"/>
      <c r="AL185" s="175"/>
      <c r="AM185" s="175"/>
      <c r="AN185" s="211"/>
      <c r="AO185" s="175"/>
      <c r="AP185" s="175"/>
      <c r="AQ185" s="175"/>
      <c r="AS185" s="211"/>
      <c r="AT185" s="175"/>
      <c r="AW185" s="211"/>
      <c r="AY185" s="211"/>
      <c r="AZ185" s="211"/>
      <c r="BA185" s="529"/>
      <c r="BB185" s="524"/>
      <c r="BC185" s="524"/>
      <c r="BD185" s="175"/>
      <c r="BE185" s="524"/>
      <c r="BF185" s="175"/>
      <c r="BG185" s="211"/>
      <c r="BH185" s="211"/>
      <c r="BI185" s="211"/>
      <c r="BJ185" s="529"/>
      <c r="BK185" s="529"/>
      <c r="BL185" s="211"/>
      <c r="BM185" s="524"/>
      <c r="BN185" s="529"/>
      <c r="BO185" s="212"/>
      <c r="BP185" s="211"/>
      <c r="BQ185" s="211"/>
      <c r="BR185" s="211"/>
      <c r="BS185" s="211"/>
      <c r="BT185" s="211"/>
      <c r="BU185" s="211"/>
      <c r="BV185" s="211"/>
      <c r="BW185" s="211"/>
      <c r="BX185" s="211"/>
      <c r="BY185" s="211"/>
      <c r="BZ185" s="175"/>
      <c r="CA185" s="211"/>
      <c r="CB185" s="211"/>
      <c r="CC185" s="211"/>
      <c r="CD185" s="211"/>
      <c r="CE185" s="211"/>
      <c r="CF185" s="211"/>
      <c r="CG185" s="211"/>
      <c r="CH185" s="175"/>
      <c r="CI185" s="211"/>
      <c r="CJ185" s="211"/>
      <c r="CK185" s="175"/>
      <c r="CL185" s="175"/>
      <c r="CM185" s="211"/>
      <c r="CN185" s="211"/>
      <c r="CO185" s="211"/>
      <c r="CP185" s="175"/>
      <c r="CQ185" s="175"/>
      <c r="CR185" s="175"/>
      <c r="CS185" s="175"/>
      <c r="CT185" s="175"/>
      <c r="CU185" s="175"/>
      <c r="CV185" s="175"/>
      <c r="CW185" s="175"/>
      <c r="CX185" s="175"/>
      <c r="CY185" s="175"/>
      <c r="CZ185" s="175"/>
      <c r="DA185" s="211"/>
      <c r="DB185" s="211"/>
      <c r="DC185" s="211"/>
      <c r="DD185" s="211"/>
      <c r="DE185" s="211"/>
      <c r="DF185" s="211"/>
      <c r="DG185" s="211"/>
      <c r="DH185" s="175"/>
      <c r="DI185" s="175"/>
      <c r="DJ185" s="175"/>
      <c r="DK185" s="175"/>
      <c r="DL185" s="39"/>
      <c r="DM185" s="175"/>
      <c r="DN185" s="175"/>
      <c r="DO185" s="175"/>
      <c r="DP185" s="175"/>
      <c r="DQ185" s="175"/>
      <c r="DR185" s="175"/>
      <c r="DS185" s="175"/>
      <c r="DT185" s="175"/>
      <c r="DU185" s="175"/>
      <c r="DV185" s="175"/>
      <c r="DW185" s="175"/>
      <c r="DX185" s="175"/>
      <c r="DY185" s="175"/>
      <c r="DZ185" s="175"/>
      <c r="EA185" s="211"/>
      <c r="EB185" s="211"/>
      <c r="EC185" s="211"/>
      <c r="ED185" s="211"/>
      <c r="EE185" s="211"/>
      <c r="EF185" s="211"/>
      <c r="EG185" s="175"/>
      <c r="EH185" s="175"/>
      <c r="EI185" s="175"/>
      <c r="EJ185" s="211"/>
      <c r="EK185" s="211"/>
      <c r="EL185" s="211"/>
      <c r="EM185" s="211"/>
      <c r="EN185" s="211"/>
      <c r="EO185" s="211"/>
      <c r="EP185" s="175"/>
      <c r="EQ185" s="211"/>
      <c r="ER185" s="211"/>
      <c r="ES185" s="211"/>
      <c r="ET185" s="211"/>
      <c r="EU185" s="211"/>
      <c r="EV185" s="211"/>
      <c r="EW185" s="211"/>
      <c r="EX185" s="175"/>
      <c r="EY185" s="175"/>
      <c r="EZ185" s="211"/>
      <c r="FA185" s="211"/>
      <c r="FB185" s="211"/>
      <c r="FC185" s="211"/>
      <c r="FD185" s="211"/>
      <c r="FE185" s="211"/>
      <c r="FF185" s="211"/>
      <c r="FG185" s="175"/>
      <c r="FH185" s="211"/>
      <c r="FI185" s="175"/>
      <c r="FJ185" s="211"/>
      <c r="FK185" s="175"/>
      <c r="FL185" s="211"/>
      <c r="FM185" s="211"/>
      <c r="FN185" s="211"/>
      <c r="FO185" s="211"/>
      <c r="FP185" s="175"/>
      <c r="FQ185" s="211"/>
      <c r="FR185" s="211"/>
      <c r="FS185" s="211"/>
      <c r="FT185" s="211"/>
      <c r="FU185" s="211"/>
      <c r="FV185" s="211"/>
      <c r="FW185" s="211"/>
      <c r="FX185" s="211"/>
      <c r="FY185" s="211"/>
      <c r="FZ185" s="211"/>
      <c r="GA185" s="211"/>
      <c r="GB185" s="211"/>
      <c r="GC185" s="211"/>
      <c r="GD185" s="211"/>
      <c r="GE185" s="211"/>
      <c r="GF185" s="211"/>
      <c r="GG185" s="211"/>
      <c r="GH185" s="211"/>
      <c r="GI185" s="211"/>
      <c r="GJ185" s="211"/>
      <c r="GK185" s="211"/>
      <c r="GL185" s="211"/>
      <c r="GM185" s="211"/>
      <c r="GN185" s="211"/>
      <c r="GO185" s="211"/>
      <c r="GP185" s="211"/>
      <c r="GQ185" s="211"/>
      <c r="GR185" s="211"/>
      <c r="GS185" s="211"/>
      <c r="GT185" s="211"/>
      <c r="GU185" s="211"/>
      <c r="GV185" s="211"/>
      <c r="GW185" s="211"/>
      <c r="GX185" s="211"/>
      <c r="GY185" s="211"/>
      <c r="GZ185" s="211"/>
      <c r="HA185" s="211"/>
      <c r="HB185" s="211"/>
      <c r="HC185" s="211"/>
      <c r="HD185" s="211"/>
      <c r="HE185" s="211"/>
      <c r="HF185" s="211"/>
      <c r="HG185" s="211"/>
      <c r="HH185" s="211"/>
      <c r="HI185" s="211"/>
      <c r="HJ185" s="211"/>
      <c r="HK185" s="211"/>
      <c r="HL185" s="211"/>
      <c r="HM185" s="211"/>
      <c r="HN185" s="211"/>
      <c r="HO185" s="211"/>
      <c r="HP185" s="211"/>
      <c r="HQ185" s="211"/>
      <c r="HR185" s="211"/>
      <c r="HS185" s="211"/>
      <c r="HT185" s="211"/>
      <c r="HU185" s="211"/>
      <c r="HV185" s="211"/>
      <c r="HW185" s="211"/>
      <c r="HX185" s="211"/>
      <c r="HY185" s="211"/>
      <c r="HZ185" s="211"/>
      <c r="IA185" s="211"/>
      <c r="IB185" s="211"/>
      <c r="IC185" s="211"/>
      <c r="ID185" s="211"/>
      <c r="IE185" s="211"/>
      <c r="IF185" s="211"/>
      <c r="IG185" s="211"/>
      <c r="IH185" s="211"/>
    </row>
    <row r="186" spans="1:242" ht="15.75" customHeight="1">
      <c r="C186" s="191"/>
      <c r="D186" s="213"/>
      <c r="E186" s="211"/>
      <c r="F186" s="211"/>
      <c r="G186" s="212"/>
      <c r="H186" s="211"/>
      <c r="I186" s="211"/>
      <c r="J186" s="175"/>
      <c r="K186" s="211"/>
      <c r="L186" s="211"/>
      <c r="M186" s="211"/>
      <c r="Q186" s="211"/>
      <c r="R186" s="211"/>
      <c r="S186" s="211"/>
      <c r="T186" s="211"/>
      <c r="U186" s="175"/>
      <c r="V186" s="524"/>
      <c r="W186" s="211"/>
      <c r="X186" s="211"/>
      <c r="Y186" s="211"/>
      <c r="Z186" s="211"/>
      <c r="AB186" s="211"/>
      <c r="AC186" s="211"/>
      <c r="AD186" s="211"/>
      <c r="AE186" s="175"/>
      <c r="AF186" s="175"/>
      <c r="AG186" s="211"/>
      <c r="AH186" s="211"/>
      <c r="AI186" s="211"/>
      <c r="AK186" s="211"/>
      <c r="AL186" s="175"/>
      <c r="AM186" s="175"/>
      <c r="AN186" s="211"/>
      <c r="AO186" s="175"/>
      <c r="AP186" s="175"/>
      <c r="AQ186" s="175"/>
      <c r="AS186" s="211"/>
      <c r="AT186" s="175"/>
      <c r="AW186" s="211"/>
      <c r="AY186" s="211"/>
      <c r="AZ186" s="211"/>
      <c r="BA186" s="529"/>
      <c r="BB186" s="524"/>
      <c r="BC186" s="524"/>
      <c r="BD186" s="175"/>
      <c r="BE186" s="524"/>
      <c r="BF186" s="175"/>
      <c r="BG186" s="211"/>
      <c r="BH186" s="211"/>
      <c r="BI186" s="211"/>
      <c r="BJ186" s="529"/>
      <c r="BK186" s="529"/>
      <c r="BL186" s="211"/>
      <c r="BM186" s="524"/>
      <c r="BN186" s="529"/>
      <c r="BO186" s="212"/>
      <c r="BP186" s="211"/>
      <c r="BQ186" s="211"/>
      <c r="BR186" s="211"/>
      <c r="BS186" s="211"/>
      <c r="BT186" s="211"/>
      <c r="BU186" s="211"/>
      <c r="BV186" s="211"/>
      <c r="BW186" s="211"/>
      <c r="BX186" s="211"/>
      <c r="BY186" s="211"/>
      <c r="BZ186" s="175"/>
      <c r="CA186" s="211"/>
      <c r="CB186" s="211"/>
      <c r="CC186" s="211"/>
      <c r="CD186" s="211"/>
      <c r="CE186" s="211"/>
      <c r="CF186" s="211"/>
      <c r="CG186" s="211"/>
      <c r="CH186" s="175"/>
      <c r="CI186" s="211"/>
      <c r="CJ186" s="211"/>
      <c r="CK186" s="175"/>
      <c r="CL186" s="175"/>
      <c r="CM186" s="211"/>
      <c r="CN186" s="211"/>
      <c r="CO186" s="211"/>
      <c r="CP186" s="175"/>
      <c r="CQ186" s="175"/>
      <c r="CR186" s="175"/>
      <c r="CS186" s="175"/>
      <c r="CT186" s="175"/>
      <c r="CU186" s="175"/>
      <c r="CV186" s="175"/>
      <c r="CW186" s="175"/>
      <c r="CX186" s="175"/>
      <c r="CY186" s="175"/>
      <c r="CZ186" s="175"/>
      <c r="DA186" s="211"/>
      <c r="DB186" s="211"/>
      <c r="DC186" s="211"/>
      <c r="DD186" s="211"/>
      <c r="DE186" s="211"/>
      <c r="DF186" s="211"/>
      <c r="DG186" s="211"/>
      <c r="DH186" s="175"/>
      <c r="DI186" s="175"/>
      <c r="DJ186" s="175"/>
      <c r="DK186" s="175"/>
      <c r="DL186" s="39"/>
      <c r="DM186" s="175"/>
      <c r="DN186" s="175"/>
      <c r="DO186" s="175"/>
      <c r="DP186" s="175"/>
      <c r="DQ186" s="175"/>
      <c r="DR186" s="175"/>
      <c r="DS186" s="175"/>
      <c r="DT186" s="175"/>
      <c r="DU186" s="175"/>
      <c r="DV186" s="175"/>
      <c r="DW186" s="175"/>
      <c r="DX186" s="175"/>
      <c r="DY186" s="175"/>
      <c r="DZ186" s="175"/>
      <c r="EA186" s="211"/>
      <c r="EB186" s="211"/>
      <c r="EC186" s="211"/>
      <c r="ED186" s="211"/>
      <c r="EE186" s="211"/>
      <c r="EF186" s="211"/>
      <c r="EG186" s="175"/>
      <c r="EH186" s="175"/>
      <c r="EI186" s="175"/>
      <c r="EJ186" s="211"/>
      <c r="EK186" s="211"/>
      <c r="EL186" s="211"/>
      <c r="EM186" s="211"/>
      <c r="EN186" s="211"/>
      <c r="EO186" s="211"/>
      <c r="EP186" s="175"/>
      <c r="EQ186" s="211"/>
      <c r="ER186" s="211"/>
      <c r="ES186" s="211"/>
      <c r="ET186" s="211"/>
      <c r="EU186" s="211"/>
      <c r="EV186" s="211"/>
      <c r="EW186" s="211"/>
      <c r="EX186" s="175"/>
      <c r="EY186" s="175"/>
      <c r="EZ186" s="211"/>
      <c r="FA186" s="211"/>
      <c r="FB186" s="211"/>
      <c r="FC186" s="211"/>
      <c r="FD186" s="211"/>
      <c r="FE186" s="211"/>
      <c r="FF186" s="211"/>
      <c r="FG186" s="175"/>
      <c r="FH186" s="211"/>
      <c r="FI186" s="175"/>
      <c r="FJ186" s="211"/>
      <c r="FK186" s="175"/>
      <c r="FL186" s="211"/>
      <c r="FM186" s="211"/>
      <c r="FN186" s="211"/>
      <c r="FO186" s="211"/>
      <c r="FP186" s="175"/>
      <c r="FQ186" s="211"/>
      <c r="FR186" s="211"/>
      <c r="FS186" s="211"/>
      <c r="FT186" s="211"/>
      <c r="FU186" s="211"/>
      <c r="FV186" s="211"/>
      <c r="FW186" s="211"/>
      <c r="FX186" s="211"/>
      <c r="FY186" s="211"/>
      <c r="FZ186" s="211"/>
      <c r="GA186" s="211"/>
      <c r="GB186" s="211"/>
      <c r="GC186" s="211"/>
      <c r="GD186" s="211"/>
      <c r="GE186" s="211"/>
      <c r="GF186" s="211"/>
      <c r="GG186" s="211"/>
      <c r="GH186" s="211"/>
      <c r="GI186" s="211"/>
      <c r="GJ186" s="211"/>
      <c r="GK186" s="211"/>
      <c r="GL186" s="211"/>
      <c r="GM186" s="211"/>
      <c r="GN186" s="211"/>
      <c r="GO186" s="211"/>
      <c r="GP186" s="211"/>
      <c r="GQ186" s="211"/>
      <c r="GR186" s="211"/>
      <c r="GS186" s="211"/>
      <c r="GT186" s="211"/>
      <c r="GU186" s="211"/>
      <c r="GV186" s="211"/>
      <c r="GW186" s="211"/>
      <c r="GX186" s="211"/>
      <c r="GY186" s="211"/>
      <c r="GZ186" s="211"/>
      <c r="HA186" s="211"/>
      <c r="HB186" s="211"/>
      <c r="HC186" s="211"/>
      <c r="HD186" s="211"/>
      <c r="HE186" s="211"/>
      <c r="HF186" s="211"/>
      <c r="HG186" s="211"/>
      <c r="HH186" s="211"/>
      <c r="HI186" s="211"/>
      <c r="HJ186" s="211"/>
      <c r="HK186" s="211"/>
      <c r="HL186" s="211"/>
      <c r="HM186" s="211"/>
      <c r="HN186" s="211"/>
      <c r="HO186" s="211"/>
      <c r="HP186" s="211"/>
      <c r="HQ186" s="211"/>
      <c r="HR186" s="211"/>
      <c r="HS186" s="211"/>
      <c r="HT186" s="211"/>
      <c r="HU186" s="211"/>
      <c r="HV186" s="211"/>
      <c r="HW186" s="211"/>
      <c r="HX186" s="211"/>
      <c r="HY186" s="211"/>
      <c r="HZ186" s="211"/>
      <c r="IA186" s="211"/>
      <c r="IB186" s="211"/>
      <c r="IC186" s="211"/>
      <c r="ID186" s="211"/>
      <c r="IE186" s="211"/>
      <c r="IF186" s="211"/>
      <c r="IG186" s="211"/>
      <c r="IH186" s="211"/>
    </row>
    <row r="187" spans="1:242" ht="15.75" customHeight="1">
      <c r="C187" s="191"/>
      <c r="D187" s="213"/>
      <c r="E187" s="211"/>
      <c r="F187" s="211"/>
      <c r="G187" s="212"/>
      <c r="H187" s="211"/>
      <c r="I187" s="211"/>
      <c r="J187" s="175"/>
      <c r="K187" s="211"/>
      <c r="L187" s="211"/>
      <c r="M187" s="211"/>
      <c r="Q187" s="211"/>
      <c r="R187" s="211"/>
      <c r="S187" s="211"/>
      <c r="T187" s="211"/>
      <c r="U187" s="175"/>
      <c r="V187" s="524"/>
      <c r="W187" s="211"/>
      <c r="X187" s="211"/>
      <c r="Y187" s="211"/>
      <c r="Z187" s="211"/>
      <c r="AB187" s="211"/>
      <c r="AC187" s="211"/>
      <c r="AD187" s="211"/>
      <c r="AE187" s="175"/>
      <c r="AF187" s="175"/>
      <c r="AG187" s="211"/>
      <c r="AH187" s="211"/>
      <c r="AI187" s="211"/>
      <c r="AK187" s="211"/>
      <c r="AL187" s="175"/>
      <c r="AM187" s="175"/>
      <c r="AN187" s="211"/>
      <c r="AO187" s="175"/>
      <c r="AP187" s="175"/>
      <c r="AQ187" s="175"/>
      <c r="AS187" s="211"/>
      <c r="AT187" s="175"/>
      <c r="AW187" s="211"/>
      <c r="AY187" s="211"/>
      <c r="AZ187" s="211"/>
      <c r="BA187" s="529"/>
      <c r="BB187" s="524"/>
      <c r="BC187" s="524"/>
      <c r="BD187" s="175"/>
      <c r="BE187" s="524"/>
      <c r="BF187" s="175"/>
      <c r="BG187" s="211"/>
      <c r="BH187" s="211"/>
      <c r="BI187" s="211"/>
      <c r="BJ187" s="529"/>
      <c r="BK187" s="529"/>
      <c r="BL187" s="211"/>
      <c r="BM187" s="524"/>
      <c r="BN187" s="529"/>
      <c r="BO187" s="212"/>
      <c r="BP187" s="211"/>
      <c r="BQ187" s="211"/>
      <c r="BR187" s="211"/>
      <c r="BS187" s="211"/>
      <c r="BT187" s="211"/>
      <c r="BU187" s="211"/>
      <c r="BV187" s="211"/>
      <c r="BW187" s="211"/>
      <c r="BX187" s="211"/>
      <c r="BY187" s="211"/>
      <c r="BZ187" s="175"/>
      <c r="CA187" s="211"/>
      <c r="CB187" s="211"/>
      <c r="CC187" s="211"/>
      <c r="CD187" s="211"/>
      <c r="CE187" s="211"/>
      <c r="CF187" s="211"/>
      <c r="CG187" s="211"/>
      <c r="CH187" s="175"/>
      <c r="CI187" s="211"/>
      <c r="CJ187" s="211"/>
      <c r="CK187" s="175"/>
      <c r="CL187" s="175"/>
      <c r="CM187" s="211"/>
      <c r="CN187" s="211"/>
      <c r="CO187" s="211"/>
      <c r="CP187" s="175"/>
      <c r="CQ187" s="175"/>
      <c r="CR187" s="175"/>
      <c r="CS187" s="175"/>
      <c r="CT187" s="175"/>
      <c r="CU187" s="175"/>
      <c r="CV187" s="175"/>
      <c r="CW187" s="175"/>
      <c r="CX187" s="175"/>
      <c r="CY187" s="175"/>
      <c r="CZ187" s="175"/>
      <c r="DA187" s="211"/>
      <c r="DB187" s="211"/>
      <c r="DC187" s="211"/>
      <c r="DD187" s="211"/>
      <c r="DE187" s="211"/>
      <c r="DF187" s="211"/>
      <c r="DG187" s="211"/>
      <c r="DH187" s="175"/>
      <c r="DI187" s="175"/>
      <c r="DJ187" s="175"/>
      <c r="DK187" s="175"/>
      <c r="DL187" s="39"/>
      <c r="DM187" s="175"/>
      <c r="DN187" s="175"/>
      <c r="DO187" s="175"/>
      <c r="DP187" s="175"/>
      <c r="DQ187" s="175"/>
      <c r="DR187" s="175"/>
      <c r="DS187" s="175"/>
      <c r="DT187" s="175"/>
      <c r="DU187" s="175"/>
      <c r="DV187" s="175"/>
      <c r="DW187" s="175"/>
      <c r="DX187" s="175"/>
      <c r="DY187" s="175"/>
      <c r="DZ187" s="175"/>
      <c r="EA187" s="211"/>
      <c r="EB187" s="211"/>
      <c r="EC187" s="211"/>
      <c r="ED187" s="211"/>
      <c r="EE187" s="211"/>
      <c r="EF187" s="211"/>
      <c r="EG187" s="175"/>
      <c r="EH187" s="175"/>
      <c r="EI187" s="175"/>
      <c r="EJ187" s="211"/>
      <c r="EK187" s="211"/>
      <c r="EL187" s="211"/>
      <c r="EM187" s="211"/>
      <c r="EN187" s="211"/>
      <c r="EO187" s="211"/>
      <c r="EP187" s="175"/>
      <c r="EQ187" s="211"/>
      <c r="ER187" s="211"/>
      <c r="ES187" s="211"/>
      <c r="ET187" s="211"/>
      <c r="EU187" s="211"/>
      <c r="EV187" s="211"/>
      <c r="EW187" s="211"/>
      <c r="EX187" s="175"/>
      <c r="EY187" s="175"/>
      <c r="EZ187" s="211"/>
      <c r="FA187" s="211"/>
      <c r="FB187" s="211"/>
      <c r="FC187" s="211"/>
      <c r="FD187" s="211"/>
      <c r="FE187" s="211"/>
      <c r="FF187" s="211"/>
      <c r="FG187" s="175"/>
      <c r="FH187" s="211"/>
      <c r="FI187" s="175"/>
      <c r="FJ187" s="211"/>
      <c r="FK187" s="175"/>
      <c r="FL187" s="211"/>
      <c r="FM187" s="211"/>
      <c r="FN187" s="211"/>
      <c r="FO187" s="211"/>
      <c r="FP187" s="175"/>
      <c r="FQ187" s="211"/>
      <c r="FR187" s="211"/>
      <c r="FS187" s="211"/>
      <c r="FT187" s="211"/>
      <c r="FU187" s="211"/>
      <c r="FV187" s="211"/>
      <c r="FW187" s="211"/>
      <c r="FX187" s="211"/>
      <c r="FY187" s="211"/>
      <c r="FZ187" s="211"/>
      <c r="GA187" s="211"/>
      <c r="GB187" s="211"/>
      <c r="GC187" s="211"/>
      <c r="GD187" s="211"/>
      <c r="GE187" s="211"/>
      <c r="GF187" s="211"/>
      <c r="GG187" s="211"/>
      <c r="GH187" s="211"/>
      <c r="GI187" s="211"/>
      <c r="GJ187" s="211"/>
      <c r="GK187" s="211"/>
      <c r="GL187" s="211"/>
      <c r="GM187" s="211"/>
      <c r="GN187" s="211"/>
      <c r="GO187" s="211"/>
      <c r="GP187" s="211"/>
      <c r="GQ187" s="211"/>
      <c r="GR187" s="211"/>
      <c r="GS187" s="211"/>
      <c r="GT187" s="211"/>
      <c r="GU187" s="211"/>
      <c r="GV187" s="211"/>
      <c r="GW187" s="211"/>
      <c r="GX187" s="211"/>
      <c r="GY187" s="211"/>
      <c r="GZ187" s="211"/>
      <c r="HA187" s="211"/>
      <c r="HB187" s="211"/>
      <c r="HC187" s="211"/>
      <c r="HD187" s="211"/>
      <c r="HE187" s="211"/>
      <c r="HF187" s="211"/>
      <c r="HG187" s="211"/>
      <c r="HH187" s="211"/>
      <c r="HI187" s="211"/>
      <c r="HJ187" s="211"/>
      <c r="HK187" s="211"/>
      <c r="HL187" s="211"/>
      <c r="HM187" s="211"/>
      <c r="HN187" s="211"/>
      <c r="HO187" s="211"/>
      <c r="HP187" s="211"/>
      <c r="HQ187" s="211"/>
      <c r="HR187" s="211"/>
      <c r="HS187" s="211"/>
      <c r="HT187" s="211"/>
      <c r="HU187" s="211"/>
      <c r="HV187" s="211"/>
      <c r="HW187" s="211"/>
      <c r="HX187" s="211"/>
      <c r="HY187" s="211"/>
      <c r="HZ187" s="211"/>
      <c r="IA187" s="211"/>
      <c r="IB187" s="211"/>
      <c r="IC187" s="211"/>
      <c r="ID187" s="211"/>
      <c r="IE187" s="211"/>
      <c r="IF187" s="211"/>
      <c r="IG187" s="211"/>
      <c r="IH187" s="211"/>
    </row>
    <row r="188" spans="1:242" ht="15.75" customHeight="1">
      <c r="C188" s="191"/>
      <c r="D188" s="213"/>
      <c r="E188" s="211"/>
      <c r="F188" s="211"/>
      <c r="G188" s="212"/>
      <c r="H188" s="211"/>
      <c r="I188" s="211"/>
      <c r="J188" s="175"/>
      <c r="K188" s="211"/>
      <c r="L188" s="211"/>
      <c r="M188" s="211"/>
      <c r="Q188" s="211"/>
      <c r="R188" s="211"/>
      <c r="S188" s="211"/>
      <c r="T188" s="211"/>
      <c r="U188" s="175"/>
      <c r="V188" s="524"/>
      <c r="W188" s="211"/>
      <c r="X188" s="211"/>
      <c r="Y188" s="211"/>
      <c r="Z188" s="211"/>
      <c r="AB188" s="211"/>
      <c r="AC188" s="211"/>
      <c r="AD188" s="211"/>
      <c r="AE188" s="175"/>
      <c r="AF188" s="175"/>
      <c r="AG188" s="211"/>
      <c r="AH188" s="211"/>
      <c r="AI188" s="211"/>
      <c r="AK188" s="211"/>
      <c r="AL188" s="175"/>
      <c r="AM188" s="175"/>
      <c r="AN188" s="211"/>
      <c r="AO188" s="175"/>
      <c r="AP188" s="175"/>
      <c r="AQ188" s="175"/>
      <c r="AS188" s="211"/>
      <c r="AT188" s="175"/>
      <c r="AW188" s="211"/>
      <c r="AY188" s="211"/>
      <c r="AZ188" s="211"/>
      <c r="BA188" s="529"/>
      <c r="BB188" s="524"/>
      <c r="BC188" s="524"/>
      <c r="BD188" s="175"/>
      <c r="BE188" s="524"/>
      <c r="BF188" s="175"/>
      <c r="BG188" s="211"/>
      <c r="BH188" s="211"/>
      <c r="BI188" s="211"/>
      <c r="BJ188" s="529"/>
      <c r="BK188" s="529"/>
      <c r="BL188" s="211"/>
      <c r="BM188" s="524"/>
      <c r="BN188" s="529"/>
      <c r="BO188" s="212"/>
      <c r="BP188" s="211"/>
      <c r="BQ188" s="211"/>
      <c r="BR188" s="211"/>
      <c r="BS188" s="211"/>
      <c r="BT188" s="211"/>
      <c r="BU188" s="211"/>
      <c r="BV188" s="211"/>
      <c r="BW188" s="211"/>
      <c r="BX188" s="211"/>
      <c r="BY188" s="211"/>
      <c r="BZ188" s="175"/>
      <c r="CA188" s="211"/>
      <c r="CB188" s="211"/>
      <c r="CC188" s="211"/>
      <c r="CD188" s="211"/>
      <c r="CE188" s="211"/>
      <c r="CF188" s="211"/>
      <c r="CG188" s="211"/>
      <c r="CH188" s="175"/>
      <c r="CI188" s="211"/>
      <c r="CJ188" s="211"/>
      <c r="CK188" s="175"/>
      <c r="CL188" s="175"/>
      <c r="CM188" s="211"/>
      <c r="CN188" s="211"/>
      <c r="CO188" s="211"/>
      <c r="CP188" s="175"/>
      <c r="CQ188" s="175"/>
      <c r="CR188" s="175"/>
      <c r="CS188" s="175"/>
      <c r="CT188" s="175"/>
      <c r="CU188" s="175"/>
      <c r="CV188" s="175"/>
      <c r="CW188" s="175"/>
      <c r="CX188" s="175"/>
      <c r="CY188" s="175"/>
      <c r="CZ188" s="175"/>
      <c r="DA188" s="211"/>
      <c r="DB188" s="211"/>
      <c r="DC188" s="211"/>
      <c r="DD188" s="211"/>
      <c r="DE188" s="211"/>
      <c r="DF188" s="211"/>
      <c r="DG188" s="211"/>
      <c r="DH188" s="175"/>
      <c r="DI188" s="175"/>
      <c r="DJ188" s="175"/>
      <c r="DK188" s="175"/>
      <c r="DL188" s="39"/>
      <c r="DM188" s="175"/>
      <c r="DN188" s="175"/>
      <c r="DO188" s="175"/>
      <c r="DP188" s="175"/>
      <c r="DQ188" s="175"/>
      <c r="DR188" s="175"/>
      <c r="DS188" s="175"/>
      <c r="DT188" s="175"/>
      <c r="DU188" s="175"/>
      <c r="DV188" s="175"/>
      <c r="DW188" s="175"/>
      <c r="DX188" s="175"/>
      <c r="DY188" s="175"/>
      <c r="DZ188" s="175"/>
      <c r="EA188" s="211"/>
      <c r="EB188" s="211"/>
      <c r="EC188" s="211"/>
      <c r="ED188" s="211"/>
      <c r="EE188" s="211"/>
      <c r="EF188" s="211"/>
      <c r="EG188" s="175"/>
      <c r="EH188" s="175"/>
      <c r="EI188" s="175"/>
      <c r="EJ188" s="211"/>
      <c r="EK188" s="211"/>
      <c r="EL188" s="211"/>
      <c r="EM188" s="211"/>
      <c r="EN188" s="211"/>
      <c r="EO188" s="211"/>
      <c r="EP188" s="175"/>
      <c r="EQ188" s="211"/>
      <c r="ER188" s="211"/>
      <c r="ES188" s="211"/>
      <c r="ET188" s="211"/>
      <c r="EU188" s="211"/>
      <c r="EV188" s="211"/>
      <c r="EW188" s="211"/>
      <c r="EX188" s="175"/>
      <c r="EY188" s="175"/>
      <c r="EZ188" s="211"/>
      <c r="FA188" s="211"/>
      <c r="FB188" s="211"/>
      <c r="FC188" s="211"/>
      <c r="FD188" s="211"/>
      <c r="FE188" s="211"/>
      <c r="FF188" s="211"/>
      <c r="FG188" s="175"/>
      <c r="FH188" s="211"/>
      <c r="FI188" s="175"/>
      <c r="FJ188" s="211"/>
      <c r="FK188" s="175"/>
      <c r="FL188" s="211"/>
      <c r="FM188" s="211"/>
      <c r="FN188" s="211"/>
      <c r="FO188" s="211"/>
      <c r="FP188" s="175"/>
      <c r="FQ188" s="211"/>
      <c r="FR188" s="211"/>
      <c r="FS188" s="211"/>
      <c r="FT188" s="211"/>
      <c r="FU188" s="211"/>
      <c r="FV188" s="211"/>
      <c r="FW188" s="211"/>
      <c r="FX188" s="211"/>
      <c r="FY188" s="211"/>
      <c r="FZ188" s="211"/>
      <c r="GA188" s="211"/>
      <c r="GB188" s="211"/>
      <c r="GC188" s="211"/>
      <c r="GD188" s="211"/>
      <c r="GE188" s="211"/>
      <c r="GF188" s="211"/>
      <c r="GG188" s="211"/>
      <c r="GH188" s="211"/>
      <c r="GI188" s="211"/>
      <c r="GJ188" s="211"/>
      <c r="GK188" s="211"/>
      <c r="GL188" s="211"/>
      <c r="GM188" s="211"/>
      <c r="GN188" s="211"/>
      <c r="GO188" s="211"/>
      <c r="GP188" s="211"/>
      <c r="GQ188" s="211"/>
      <c r="GR188" s="211"/>
      <c r="GS188" s="211"/>
      <c r="GT188" s="211"/>
      <c r="GU188" s="211"/>
      <c r="GV188" s="211"/>
      <c r="GW188" s="211"/>
      <c r="GX188" s="211"/>
      <c r="GY188" s="211"/>
      <c r="GZ188" s="211"/>
      <c r="HA188" s="211"/>
      <c r="HB188" s="211"/>
      <c r="HC188" s="211"/>
      <c r="HD188" s="211"/>
      <c r="HE188" s="211"/>
      <c r="HF188" s="211"/>
      <c r="HG188" s="211"/>
      <c r="HH188" s="211"/>
      <c r="HI188" s="211"/>
      <c r="HJ188" s="211"/>
      <c r="HK188" s="211"/>
      <c r="HL188" s="211"/>
      <c r="HM188" s="211"/>
      <c r="HN188" s="211"/>
      <c r="HO188" s="211"/>
      <c r="HP188" s="211"/>
      <c r="HQ188" s="211"/>
      <c r="HR188" s="211"/>
      <c r="HS188" s="211"/>
      <c r="HT188" s="211"/>
      <c r="HU188" s="211"/>
      <c r="HV188" s="211"/>
      <c r="HW188" s="211"/>
      <c r="HX188" s="211"/>
      <c r="HY188" s="211"/>
      <c r="HZ188" s="211"/>
      <c r="IA188" s="211"/>
      <c r="IB188" s="211"/>
      <c r="IC188" s="211"/>
      <c r="ID188" s="211"/>
      <c r="IE188" s="211"/>
      <c r="IF188" s="211"/>
      <c r="IG188" s="211"/>
      <c r="IH188" s="211"/>
    </row>
    <row r="189" spans="1:242" ht="15.75" customHeight="1">
      <c r="C189" s="191"/>
      <c r="D189" s="213"/>
      <c r="E189" s="211"/>
      <c r="F189" s="211"/>
      <c r="G189" s="212"/>
      <c r="H189" s="211"/>
      <c r="I189" s="211"/>
      <c r="J189" s="175"/>
      <c r="K189" s="211"/>
      <c r="L189" s="211"/>
      <c r="M189" s="211"/>
      <c r="Q189" s="211"/>
      <c r="R189" s="211"/>
      <c r="S189" s="211"/>
      <c r="T189" s="211"/>
      <c r="U189" s="175"/>
      <c r="V189" s="524"/>
      <c r="W189" s="211"/>
      <c r="X189" s="211"/>
      <c r="Y189" s="211"/>
      <c r="Z189" s="211"/>
      <c r="AB189" s="211"/>
      <c r="AC189" s="211"/>
      <c r="AD189" s="211"/>
      <c r="AE189" s="175"/>
      <c r="AF189" s="175"/>
      <c r="AG189" s="211"/>
      <c r="AH189" s="211"/>
      <c r="AI189" s="211"/>
      <c r="AK189" s="211"/>
      <c r="AL189" s="175"/>
      <c r="AM189" s="175"/>
      <c r="AN189" s="211"/>
      <c r="AO189" s="175"/>
      <c r="AP189" s="175"/>
      <c r="AQ189" s="175"/>
      <c r="AS189" s="211"/>
      <c r="AT189" s="175"/>
      <c r="AW189" s="211"/>
      <c r="AY189" s="211"/>
      <c r="AZ189" s="211"/>
      <c r="BA189" s="529"/>
      <c r="BB189" s="524"/>
      <c r="BC189" s="524"/>
      <c r="BD189" s="175"/>
      <c r="BE189" s="524"/>
      <c r="BF189" s="175"/>
      <c r="BG189" s="211"/>
      <c r="BH189" s="211"/>
      <c r="BI189" s="211"/>
      <c r="BJ189" s="529"/>
      <c r="BK189" s="529"/>
      <c r="BL189" s="211"/>
      <c r="BM189" s="524"/>
      <c r="BN189" s="529"/>
      <c r="BO189" s="212"/>
      <c r="BP189" s="211"/>
      <c r="BQ189" s="211"/>
      <c r="BR189" s="211"/>
      <c r="BS189" s="211"/>
      <c r="BT189" s="211"/>
      <c r="BU189" s="211"/>
      <c r="BV189" s="211"/>
      <c r="BW189" s="211"/>
      <c r="BX189" s="211"/>
      <c r="BY189" s="211"/>
      <c r="BZ189" s="175"/>
      <c r="CA189" s="211"/>
      <c r="CB189" s="211"/>
      <c r="CC189" s="211"/>
      <c r="CD189" s="211"/>
      <c r="CE189" s="211"/>
      <c r="CF189" s="211"/>
      <c r="CG189" s="211"/>
      <c r="CH189" s="175"/>
      <c r="CI189" s="211"/>
      <c r="CJ189" s="211"/>
      <c r="CK189" s="175"/>
      <c r="CL189" s="175"/>
      <c r="CM189" s="211"/>
      <c r="CN189" s="211"/>
      <c r="CO189" s="211"/>
      <c r="CP189" s="175"/>
      <c r="CQ189" s="175"/>
      <c r="CR189" s="175"/>
      <c r="CS189" s="175"/>
      <c r="CT189" s="175"/>
      <c r="CU189" s="175"/>
      <c r="CV189" s="175"/>
      <c r="CW189" s="175"/>
      <c r="CX189" s="175"/>
      <c r="CY189" s="175"/>
      <c r="CZ189" s="175"/>
      <c r="DA189" s="211"/>
      <c r="DB189" s="211"/>
      <c r="DC189" s="211"/>
      <c r="DD189" s="211"/>
      <c r="DE189" s="211"/>
      <c r="DF189" s="211"/>
      <c r="DG189" s="211"/>
      <c r="DH189" s="175"/>
      <c r="DI189" s="175"/>
      <c r="DJ189" s="175"/>
      <c r="DK189" s="175"/>
      <c r="DL189" s="39"/>
      <c r="DM189" s="175"/>
      <c r="DN189" s="175"/>
      <c r="DO189" s="175"/>
      <c r="DP189" s="175"/>
      <c r="DQ189" s="175"/>
      <c r="DR189" s="175"/>
      <c r="DS189" s="175"/>
      <c r="DT189" s="175"/>
      <c r="DU189" s="175"/>
      <c r="DV189" s="175"/>
      <c r="DW189" s="175"/>
      <c r="DX189" s="175"/>
      <c r="DY189" s="175"/>
      <c r="DZ189" s="175"/>
      <c r="EA189" s="211"/>
      <c r="EB189" s="211"/>
      <c r="EC189" s="211"/>
      <c r="ED189" s="211"/>
      <c r="EE189" s="211"/>
      <c r="EF189" s="211"/>
      <c r="EG189" s="175"/>
      <c r="EH189" s="175"/>
      <c r="EI189" s="175"/>
      <c r="EJ189" s="211"/>
      <c r="EK189" s="211"/>
      <c r="EL189" s="211"/>
      <c r="EM189" s="211"/>
      <c r="EN189" s="211"/>
      <c r="EO189" s="211"/>
      <c r="EP189" s="175"/>
      <c r="EQ189" s="211"/>
      <c r="ER189" s="211"/>
      <c r="ES189" s="211"/>
      <c r="ET189" s="211"/>
      <c r="EU189" s="211"/>
      <c r="EV189" s="211"/>
      <c r="EW189" s="211"/>
      <c r="EX189" s="175"/>
      <c r="EY189" s="175"/>
      <c r="EZ189" s="211"/>
      <c r="FA189" s="211"/>
      <c r="FB189" s="211"/>
      <c r="FC189" s="211"/>
      <c r="FD189" s="211"/>
      <c r="FE189" s="211"/>
      <c r="FF189" s="211"/>
      <c r="FG189" s="175"/>
      <c r="FH189" s="211"/>
      <c r="FI189" s="175"/>
      <c r="FJ189" s="211"/>
      <c r="FK189" s="175"/>
      <c r="FL189" s="211"/>
      <c r="FM189" s="211"/>
      <c r="FN189" s="211"/>
      <c r="FO189" s="211"/>
      <c r="FP189" s="175"/>
      <c r="FQ189" s="211"/>
      <c r="FR189" s="211"/>
      <c r="FS189" s="211"/>
      <c r="FT189" s="211"/>
      <c r="FU189" s="211"/>
      <c r="FV189" s="211"/>
      <c r="FW189" s="211"/>
      <c r="FX189" s="211"/>
      <c r="FY189" s="211"/>
      <c r="FZ189" s="211"/>
      <c r="GA189" s="211"/>
      <c r="GB189" s="211"/>
      <c r="GC189" s="211"/>
      <c r="GD189" s="211"/>
      <c r="GE189" s="211"/>
      <c r="GF189" s="211"/>
      <c r="GG189" s="211"/>
      <c r="GH189" s="211"/>
      <c r="GI189" s="211"/>
      <c r="GJ189" s="211"/>
      <c r="GK189" s="211"/>
      <c r="GL189" s="211"/>
      <c r="GM189" s="211"/>
      <c r="GN189" s="211"/>
      <c r="GO189" s="211"/>
      <c r="GP189" s="211"/>
      <c r="GQ189" s="211"/>
      <c r="GR189" s="211"/>
      <c r="GS189" s="211"/>
      <c r="GT189" s="211"/>
      <c r="GU189" s="211"/>
      <c r="GV189" s="211"/>
      <c r="GW189" s="211"/>
      <c r="GX189" s="211"/>
      <c r="GY189" s="211"/>
      <c r="GZ189" s="211"/>
      <c r="HA189" s="211"/>
      <c r="HB189" s="211"/>
      <c r="HC189" s="211"/>
      <c r="HD189" s="211"/>
      <c r="HE189" s="211"/>
      <c r="HF189" s="211"/>
      <c r="HG189" s="211"/>
      <c r="HH189" s="211"/>
      <c r="HI189" s="211"/>
      <c r="HJ189" s="211"/>
      <c r="HK189" s="211"/>
      <c r="HL189" s="211"/>
      <c r="HM189" s="211"/>
      <c r="HN189" s="211"/>
      <c r="HO189" s="211"/>
      <c r="HP189" s="211"/>
      <c r="HQ189" s="211"/>
      <c r="HR189" s="211"/>
      <c r="HS189" s="211"/>
      <c r="HT189" s="211"/>
      <c r="HU189" s="211"/>
      <c r="HV189" s="211"/>
      <c r="HW189" s="211"/>
      <c r="HX189" s="211"/>
      <c r="HY189" s="211"/>
      <c r="HZ189" s="211"/>
      <c r="IA189" s="211"/>
      <c r="IB189" s="211"/>
      <c r="IC189" s="211"/>
      <c r="ID189" s="211"/>
      <c r="IE189" s="211"/>
      <c r="IF189" s="211"/>
      <c r="IG189" s="211"/>
      <c r="IH189" s="211"/>
    </row>
    <row r="190" spans="1:242" ht="15.75" customHeight="1">
      <c r="C190" s="191"/>
      <c r="D190" s="213"/>
      <c r="E190" s="211"/>
      <c r="F190" s="211"/>
      <c r="G190" s="212"/>
      <c r="H190" s="211"/>
      <c r="I190" s="211"/>
      <c r="J190" s="175"/>
      <c r="K190" s="211"/>
      <c r="L190" s="211"/>
      <c r="M190" s="211"/>
      <c r="Q190" s="211"/>
      <c r="R190" s="211"/>
      <c r="S190" s="211"/>
      <c r="T190" s="211"/>
      <c r="U190" s="175"/>
      <c r="V190" s="524"/>
      <c r="W190" s="211"/>
      <c r="X190" s="211"/>
      <c r="Y190" s="211"/>
      <c r="Z190" s="211"/>
      <c r="AB190" s="211"/>
      <c r="AC190" s="211"/>
      <c r="AD190" s="211"/>
      <c r="AE190" s="175"/>
      <c r="AF190" s="175"/>
      <c r="AG190" s="211"/>
      <c r="AH190" s="211"/>
      <c r="AI190" s="211"/>
      <c r="AK190" s="211"/>
      <c r="AL190" s="175"/>
      <c r="AM190" s="175"/>
      <c r="AN190" s="211"/>
      <c r="AO190" s="175"/>
      <c r="AP190" s="175"/>
      <c r="AQ190" s="175"/>
      <c r="AS190" s="211"/>
      <c r="AT190" s="175"/>
      <c r="AW190" s="211"/>
      <c r="AY190" s="211"/>
      <c r="AZ190" s="211"/>
      <c r="BA190" s="529"/>
      <c r="BB190" s="524"/>
      <c r="BC190" s="524"/>
      <c r="BD190" s="175"/>
      <c r="BE190" s="524"/>
      <c r="BF190" s="175"/>
      <c r="BG190" s="211"/>
      <c r="BH190" s="211"/>
      <c r="BI190" s="211"/>
      <c r="BJ190" s="529"/>
      <c r="BK190" s="529"/>
      <c r="BL190" s="211"/>
      <c r="BM190" s="524"/>
      <c r="BN190" s="529"/>
      <c r="BO190" s="212"/>
      <c r="BP190" s="211"/>
      <c r="BQ190" s="211"/>
      <c r="BR190" s="211"/>
      <c r="BS190" s="211"/>
      <c r="BT190" s="211"/>
      <c r="BU190" s="211"/>
      <c r="BV190" s="211"/>
      <c r="BW190" s="211"/>
      <c r="BX190" s="211"/>
      <c r="BY190" s="211"/>
      <c r="BZ190" s="175"/>
      <c r="CA190" s="211"/>
      <c r="CB190" s="211"/>
      <c r="CC190" s="211"/>
      <c r="CD190" s="211"/>
      <c r="CE190" s="211"/>
      <c r="CF190" s="211"/>
      <c r="CG190" s="211"/>
      <c r="CH190" s="175"/>
      <c r="CI190" s="211"/>
      <c r="CJ190" s="211"/>
      <c r="CK190" s="175"/>
      <c r="CL190" s="175"/>
      <c r="CM190" s="211"/>
      <c r="CN190" s="211"/>
      <c r="CO190" s="211"/>
      <c r="CP190" s="175"/>
      <c r="CQ190" s="175"/>
      <c r="CR190" s="175"/>
      <c r="CS190" s="175"/>
      <c r="CT190" s="175"/>
      <c r="CU190" s="175"/>
      <c r="CV190" s="175"/>
      <c r="CW190" s="175"/>
      <c r="CX190" s="175"/>
      <c r="CY190" s="175"/>
      <c r="CZ190" s="175"/>
      <c r="DA190" s="211"/>
      <c r="DB190" s="211"/>
      <c r="DC190" s="211"/>
      <c r="DD190" s="211"/>
      <c r="DE190" s="211"/>
      <c r="DF190" s="211"/>
      <c r="DG190" s="211"/>
      <c r="DH190" s="175"/>
      <c r="DI190" s="175"/>
      <c r="DJ190" s="175"/>
      <c r="DK190" s="175"/>
      <c r="DL190" s="39"/>
      <c r="DM190" s="175"/>
      <c r="DN190" s="175"/>
      <c r="DO190" s="175"/>
      <c r="DP190" s="175"/>
      <c r="DQ190" s="175"/>
      <c r="DR190" s="175"/>
      <c r="DS190" s="175"/>
      <c r="DT190" s="175"/>
      <c r="DU190" s="175"/>
      <c r="DV190" s="175"/>
      <c r="DW190" s="175"/>
      <c r="DX190" s="175"/>
      <c r="DY190" s="175"/>
      <c r="DZ190" s="175"/>
      <c r="EA190" s="211"/>
      <c r="EB190" s="211"/>
      <c r="EC190" s="211"/>
      <c r="ED190" s="211"/>
      <c r="EE190" s="211"/>
      <c r="EF190" s="211"/>
      <c r="EG190" s="175"/>
      <c r="EH190" s="175"/>
      <c r="EI190" s="175"/>
      <c r="EJ190" s="211"/>
      <c r="EK190" s="211"/>
      <c r="EL190" s="211"/>
      <c r="EM190" s="211"/>
      <c r="EN190" s="211"/>
      <c r="EO190" s="211"/>
      <c r="EP190" s="175"/>
      <c r="EQ190" s="211"/>
      <c r="ER190" s="211"/>
      <c r="ES190" s="211"/>
      <c r="ET190" s="211"/>
      <c r="EU190" s="211"/>
      <c r="EV190" s="211"/>
      <c r="EW190" s="211"/>
      <c r="EX190" s="175"/>
      <c r="EY190" s="175"/>
      <c r="EZ190" s="211"/>
      <c r="FA190" s="211"/>
      <c r="FB190" s="211"/>
      <c r="FC190" s="211"/>
      <c r="FD190" s="211"/>
      <c r="FE190" s="211"/>
      <c r="FF190" s="211"/>
      <c r="FG190" s="175"/>
      <c r="FH190" s="211"/>
      <c r="FI190" s="175"/>
      <c r="FJ190" s="211"/>
      <c r="FK190" s="175"/>
      <c r="FL190" s="211"/>
      <c r="FM190" s="211"/>
      <c r="FN190" s="211"/>
      <c r="FO190" s="211"/>
      <c r="FP190" s="175"/>
      <c r="FQ190" s="211"/>
      <c r="FR190" s="211"/>
      <c r="FS190" s="211"/>
      <c r="FT190" s="211"/>
      <c r="FU190" s="211"/>
      <c r="FV190" s="211"/>
      <c r="FW190" s="211"/>
      <c r="FX190" s="211"/>
      <c r="FY190" s="211"/>
      <c r="FZ190" s="211"/>
      <c r="GA190" s="211"/>
      <c r="GB190" s="211"/>
      <c r="GC190" s="211"/>
      <c r="GD190" s="211"/>
      <c r="GE190" s="211"/>
      <c r="GF190" s="211"/>
      <c r="GG190" s="211"/>
      <c r="GH190" s="211"/>
      <c r="GI190" s="211"/>
      <c r="GJ190" s="211"/>
      <c r="GK190" s="211"/>
      <c r="GL190" s="211"/>
      <c r="GM190" s="211"/>
      <c r="GN190" s="211"/>
      <c r="GO190" s="211"/>
      <c r="GP190" s="211"/>
      <c r="GQ190" s="211"/>
      <c r="GR190" s="211"/>
      <c r="GS190" s="211"/>
      <c r="GT190" s="211"/>
      <c r="GU190" s="211"/>
      <c r="GV190" s="211"/>
      <c r="GW190" s="211"/>
      <c r="GX190" s="211"/>
      <c r="GY190" s="211"/>
      <c r="GZ190" s="211"/>
      <c r="HA190" s="211"/>
      <c r="HB190" s="211"/>
      <c r="HC190" s="211"/>
      <c r="HD190" s="211"/>
      <c r="HE190" s="211"/>
      <c r="HF190" s="211"/>
      <c r="HG190" s="211"/>
      <c r="HH190" s="211"/>
      <c r="HI190" s="211"/>
      <c r="HJ190" s="211"/>
      <c r="HK190" s="211"/>
      <c r="HL190" s="211"/>
      <c r="HM190" s="211"/>
      <c r="HN190" s="211"/>
      <c r="HO190" s="211"/>
      <c r="HP190" s="211"/>
      <c r="HQ190" s="211"/>
      <c r="HR190" s="211"/>
      <c r="HS190" s="211"/>
      <c r="HT190" s="211"/>
      <c r="HU190" s="211"/>
      <c r="HV190" s="211"/>
      <c r="HW190" s="211"/>
      <c r="HX190" s="211"/>
      <c r="HY190" s="211"/>
      <c r="HZ190" s="211"/>
      <c r="IA190" s="211"/>
      <c r="IB190" s="211"/>
      <c r="IC190" s="211"/>
      <c r="ID190" s="211"/>
      <c r="IE190" s="211"/>
      <c r="IF190" s="211"/>
      <c r="IG190" s="211"/>
      <c r="IH190" s="211"/>
    </row>
    <row r="191" spans="1:242" ht="15.75" customHeight="1">
      <c r="C191" s="191"/>
      <c r="D191" s="213"/>
      <c r="E191" s="211"/>
      <c r="F191" s="211"/>
      <c r="G191" s="212"/>
      <c r="H191" s="211"/>
      <c r="I191" s="211"/>
      <c r="J191" s="175"/>
      <c r="K191" s="211"/>
      <c r="L191" s="211"/>
      <c r="M191" s="211"/>
      <c r="Q191" s="211"/>
      <c r="R191" s="211"/>
      <c r="S191" s="211"/>
      <c r="T191" s="211"/>
      <c r="U191" s="175"/>
      <c r="V191" s="524"/>
      <c r="W191" s="211"/>
      <c r="X191" s="211"/>
      <c r="Y191" s="211"/>
      <c r="Z191" s="211"/>
      <c r="AB191" s="211"/>
      <c r="AC191" s="211"/>
      <c r="AD191" s="211"/>
      <c r="AE191" s="175"/>
      <c r="AF191" s="175"/>
      <c r="AG191" s="211"/>
      <c r="AH191" s="211"/>
      <c r="AI191" s="211"/>
      <c r="AK191" s="211"/>
      <c r="AL191" s="175"/>
      <c r="AM191" s="175"/>
      <c r="AN191" s="211"/>
      <c r="AO191" s="175"/>
      <c r="AP191" s="175"/>
      <c r="AQ191" s="175"/>
      <c r="AS191" s="211"/>
      <c r="AT191" s="175"/>
      <c r="AW191" s="211"/>
      <c r="AY191" s="211"/>
      <c r="AZ191" s="211"/>
      <c r="BA191" s="529"/>
      <c r="BB191" s="524"/>
      <c r="BC191" s="524"/>
      <c r="BD191" s="175"/>
      <c r="BE191" s="524"/>
      <c r="BF191" s="175"/>
      <c r="BG191" s="211"/>
      <c r="BH191" s="211"/>
      <c r="BI191" s="211"/>
      <c r="BJ191" s="529"/>
      <c r="BK191" s="529"/>
      <c r="BL191" s="211"/>
      <c r="BM191" s="524"/>
      <c r="BN191" s="529"/>
      <c r="BO191" s="212"/>
      <c r="BP191" s="211"/>
      <c r="BQ191" s="211"/>
      <c r="BR191" s="211"/>
      <c r="BS191" s="211"/>
      <c r="BT191" s="211"/>
      <c r="BU191" s="211"/>
      <c r="BV191" s="211"/>
      <c r="BW191" s="211"/>
      <c r="BX191" s="211"/>
      <c r="BY191" s="211"/>
      <c r="BZ191" s="175"/>
      <c r="CA191" s="211"/>
      <c r="CB191" s="211"/>
      <c r="CC191" s="211"/>
      <c r="CD191" s="211"/>
      <c r="CE191" s="211"/>
      <c r="CF191" s="211"/>
      <c r="CG191" s="211"/>
      <c r="CH191" s="175"/>
      <c r="CI191" s="211"/>
      <c r="CJ191" s="211"/>
      <c r="CK191" s="175"/>
      <c r="CL191" s="175"/>
      <c r="CM191" s="211"/>
      <c r="CN191" s="211"/>
      <c r="CO191" s="211"/>
      <c r="CP191" s="175"/>
      <c r="CQ191" s="175"/>
      <c r="CR191" s="175"/>
      <c r="CS191" s="175"/>
      <c r="CT191" s="175"/>
      <c r="CU191" s="175"/>
      <c r="CV191" s="175"/>
      <c r="CW191" s="175"/>
      <c r="CX191" s="175"/>
      <c r="CY191" s="175"/>
      <c r="CZ191" s="175"/>
      <c r="DA191" s="211"/>
      <c r="DB191" s="211"/>
      <c r="DC191" s="211"/>
      <c r="DD191" s="211"/>
      <c r="DE191" s="211"/>
      <c r="DF191" s="211"/>
      <c r="DG191" s="211"/>
      <c r="DH191" s="175"/>
      <c r="DI191" s="175"/>
      <c r="DJ191" s="175"/>
      <c r="DK191" s="175"/>
      <c r="DL191" s="39"/>
      <c r="DM191" s="175"/>
      <c r="DN191" s="175"/>
      <c r="DO191" s="175"/>
      <c r="DP191" s="175"/>
      <c r="DQ191" s="175"/>
      <c r="DR191" s="175"/>
      <c r="DS191" s="175"/>
      <c r="DT191" s="175"/>
      <c r="DU191" s="175"/>
      <c r="DV191" s="175"/>
      <c r="DW191" s="175"/>
      <c r="DX191" s="175"/>
      <c r="DY191" s="175"/>
      <c r="DZ191" s="175"/>
      <c r="EA191" s="211"/>
      <c r="EB191" s="211"/>
      <c r="EC191" s="211"/>
      <c r="ED191" s="211"/>
      <c r="EE191" s="211"/>
      <c r="EF191" s="211"/>
      <c r="EG191" s="175"/>
      <c r="EH191" s="175"/>
      <c r="EI191" s="175"/>
      <c r="EJ191" s="211"/>
      <c r="EK191" s="211"/>
      <c r="EL191" s="211"/>
      <c r="EM191" s="211"/>
      <c r="EN191" s="211"/>
      <c r="EO191" s="211"/>
      <c r="EP191" s="175"/>
      <c r="EQ191" s="211"/>
      <c r="ER191" s="211"/>
      <c r="ES191" s="211"/>
      <c r="ET191" s="211"/>
      <c r="EU191" s="211"/>
      <c r="EV191" s="211"/>
      <c r="EW191" s="211"/>
      <c r="EX191" s="175"/>
      <c r="EY191" s="175"/>
      <c r="EZ191" s="211"/>
      <c r="FA191" s="211"/>
      <c r="FB191" s="211"/>
      <c r="FC191" s="211"/>
      <c r="FD191" s="211"/>
      <c r="FE191" s="211"/>
      <c r="FF191" s="211"/>
      <c r="FG191" s="175"/>
      <c r="FH191" s="211"/>
      <c r="FI191" s="175"/>
      <c r="FJ191" s="211"/>
      <c r="FK191" s="175"/>
      <c r="FL191" s="211"/>
      <c r="FM191" s="211"/>
      <c r="FN191" s="211"/>
      <c r="FO191" s="211"/>
      <c r="FP191" s="175"/>
      <c r="FQ191" s="211"/>
      <c r="FR191" s="211"/>
      <c r="FS191" s="211"/>
      <c r="FT191" s="211"/>
      <c r="FU191" s="211"/>
      <c r="FV191" s="211"/>
      <c r="FW191" s="211"/>
      <c r="FX191" s="211"/>
      <c r="FY191" s="211"/>
      <c r="FZ191" s="211"/>
      <c r="GA191" s="211"/>
      <c r="GB191" s="211"/>
      <c r="GC191" s="211"/>
      <c r="GD191" s="211"/>
      <c r="GE191" s="211"/>
      <c r="GF191" s="211"/>
      <c r="GG191" s="211"/>
      <c r="GH191" s="211"/>
      <c r="GI191" s="211"/>
      <c r="GJ191" s="211"/>
      <c r="GK191" s="211"/>
      <c r="GL191" s="211"/>
      <c r="GM191" s="211"/>
      <c r="GN191" s="211"/>
      <c r="GO191" s="211"/>
      <c r="GP191" s="211"/>
      <c r="GQ191" s="211"/>
      <c r="GR191" s="211"/>
      <c r="GS191" s="211"/>
      <c r="GT191" s="211"/>
      <c r="GU191" s="211"/>
      <c r="GV191" s="211"/>
      <c r="GW191" s="211"/>
      <c r="GX191" s="211"/>
      <c r="GY191" s="211"/>
      <c r="GZ191" s="211"/>
      <c r="HA191" s="211"/>
      <c r="HB191" s="211"/>
      <c r="HC191" s="211"/>
      <c r="HD191" s="211"/>
      <c r="HE191" s="211"/>
      <c r="HF191" s="211"/>
      <c r="HG191" s="211"/>
      <c r="HH191" s="211"/>
      <c r="HI191" s="211"/>
      <c r="HJ191" s="211"/>
      <c r="HK191" s="211"/>
      <c r="HL191" s="211"/>
      <c r="HM191" s="211"/>
      <c r="HN191" s="211"/>
      <c r="HO191" s="211"/>
      <c r="HP191" s="211"/>
      <c r="HQ191" s="211"/>
      <c r="HR191" s="211"/>
      <c r="HS191" s="211"/>
      <c r="HT191" s="211"/>
      <c r="HU191" s="211"/>
      <c r="HV191" s="211"/>
      <c r="HW191" s="211"/>
      <c r="HX191" s="211"/>
      <c r="HY191" s="211"/>
      <c r="HZ191" s="211"/>
      <c r="IA191" s="211"/>
      <c r="IB191" s="211"/>
      <c r="IC191" s="211"/>
      <c r="ID191" s="211"/>
      <c r="IE191" s="211"/>
      <c r="IF191" s="211"/>
      <c r="IG191" s="211"/>
      <c r="IH191" s="211"/>
    </row>
    <row r="192" spans="1:242" ht="15.75" customHeight="1">
      <c r="C192" s="191"/>
      <c r="D192" s="213"/>
      <c r="E192" s="211"/>
      <c r="F192" s="211"/>
      <c r="G192" s="212"/>
      <c r="H192" s="211"/>
      <c r="I192" s="211"/>
      <c r="J192" s="175"/>
      <c r="K192" s="211"/>
      <c r="L192" s="211"/>
      <c r="M192" s="211"/>
      <c r="Q192" s="211"/>
      <c r="R192" s="211"/>
      <c r="S192" s="211"/>
      <c r="T192" s="211"/>
      <c r="U192" s="175"/>
      <c r="V192" s="524"/>
      <c r="W192" s="211"/>
      <c r="X192" s="211"/>
      <c r="Y192" s="211"/>
      <c r="Z192" s="211"/>
      <c r="AB192" s="211"/>
      <c r="AC192" s="211"/>
      <c r="AD192" s="211"/>
      <c r="AE192" s="175"/>
      <c r="AF192" s="175"/>
      <c r="AG192" s="211"/>
      <c r="AH192" s="211"/>
      <c r="AI192" s="211"/>
      <c r="AK192" s="211"/>
      <c r="AL192" s="175"/>
      <c r="AM192" s="175"/>
      <c r="AN192" s="211"/>
      <c r="AO192" s="175"/>
      <c r="AP192" s="175"/>
      <c r="AQ192" s="175"/>
      <c r="AS192" s="211"/>
      <c r="AT192" s="175"/>
      <c r="AW192" s="211"/>
      <c r="AY192" s="211"/>
      <c r="AZ192" s="211"/>
      <c r="BA192" s="529"/>
      <c r="BB192" s="524"/>
      <c r="BC192" s="524"/>
      <c r="BD192" s="175"/>
      <c r="BE192" s="524"/>
      <c r="BF192" s="175"/>
      <c r="BG192" s="211"/>
      <c r="BH192" s="211"/>
      <c r="BI192" s="211"/>
      <c r="BJ192" s="529"/>
      <c r="BK192" s="529"/>
      <c r="BL192" s="211"/>
      <c r="BM192" s="524"/>
      <c r="BN192" s="529"/>
      <c r="BO192" s="212"/>
      <c r="BP192" s="211"/>
      <c r="BQ192" s="211"/>
      <c r="BR192" s="211"/>
      <c r="BS192" s="211"/>
      <c r="BT192" s="211"/>
      <c r="BU192" s="211"/>
      <c r="BV192" s="211"/>
      <c r="BW192" s="211"/>
      <c r="BX192" s="211"/>
      <c r="BY192" s="211"/>
      <c r="BZ192" s="175"/>
      <c r="CA192" s="211"/>
      <c r="CB192" s="211"/>
      <c r="CC192" s="211"/>
      <c r="CD192" s="211"/>
      <c r="CE192" s="211"/>
      <c r="CF192" s="211"/>
      <c r="CG192" s="211"/>
      <c r="CH192" s="175"/>
      <c r="CI192" s="211"/>
      <c r="CJ192" s="211"/>
      <c r="CK192" s="175"/>
      <c r="CL192" s="175"/>
      <c r="CM192" s="211"/>
      <c r="CN192" s="211"/>
      <c r="CO192" s="211"/>
      <c r="CP192" s="175"/>
      <c r="CQ192" s="175"/>
      <c r="CR192" s="175"/>
      <c r="CS192" s="175"/>
      <c r="CT192" s="175"/>
      <c r="CU192" s="175"/>
      <c r="CV192" s="175"/>
      <c r="CW192" s="175"/>
      <c r="CX192" s="175"/>
      <c r="CY192" s="175"/>
      <c r="CZ192" s="175"/>
      <c r="DA192" s="211"/>
      <c r="DB192" s="211"/>
      <c r="DC192" s="211"/>
      <c r="DD192" s="211"/>
      <c r="DE192" s="211"/>
      <c r="DF192" s="211"/>
      <c r="DG192" s="211"/>
      <c r="DH192" s="175"/>
      <c r="DI192" s="175"/>
      <c r="DJ192" s="175"/>
      <c r="DK192" s="175"/>
      <c r="DL192" s="39"/>
      <c r="DM192" s="175"/>
      <c r="DN192" s="175"/>
      <c r="DO192" s="175"/>
      <c r="DP192" s="175"/>
      <c r="DQ192" s="175"/>
      <c r="DR192" s="175"/>
      <c r="DS192" s="175"/>
      <c r="DT192" s="175"/>
      <c r="DU192" s="175"/>
      <c r="DV192" s="175"/>
      <c r="DW192" s="175"/>
      <c r="DX192" s="175"/>
      <c r="DY192" s="175"/>
      <c r="DZ192" s="175"/>
      <c r="EA192" s="211"/>
      <c r="EB192" s="211"/>
      <c r="EC192" s="211"/>
      <c r="ED192" s="211"/>
      <c r="EE192" s="211"/>
      <c r="EF192" s="211"/>
      <c r="EG192" s="175"/>
      <c r="EH192" s="175"/>
      <c r="EI192" s="175"/>
      <c r="EJ192" s="211"/>
      <c r="EK192" s="211"/>
      <c r="EL192" s="211"/>
      <c r="EM192" s="211"/>
      <c r="EN192" s="211"/>
      <c r="EO192" s="211"/>
      <c r="EP192" s="175"/>
      <c r="EQ192" s="211"/>
      <c r="ER192" s="211"/>
      <c r="ES192" s="211"/>
      <c r="ET192" s="211"/>
      <c r="EU192" s="211"/>
      <c r="EV192" s="211"/>
      <c r="EW192" s="211"/>
      <c r="EX192" s="175"/>
      <c r="EY192" s="175"/>
      <c r="EZ192" s="211"/>
      <c r="FA192" s="211"/>
      <c r="FB192" s="211"/>
      <c r="FC192" s="211"/>
      <c r="FD192" s="211"/>
      <c r="FE192" s="211"/>
      <c r="FF192" s="211"/>
      <c r="FG192" s="175"/>
      <c r="FH192" s="211"/>
      <c r="FI192" s="175"/>
      <c r="FJ192" s="211"/>
      <c r="FK192" s="175"/>
      <c r="FL192" s="211"/>
      <c r="FM192" s="211"/>
      <c r="FN192" s="211"/>
      <c r="FO192" s="211"/>
      <c r="FP192" s="175"/>
      <c r="FQ192" s="211"/>
      <c r="FR192" s="211"/>
      <c r="FS192" s="211"/>
      <c r="FT192" s="211"/>
      <c r="FU192" s="211"/>
      <c r="FV192" s="211"/>
      <c r="FW192" s="211"/>
      <c r="FX192" s="211"/>
      <c r="FY192" s="211"/>
      <c r="FZ192" s="211"/>
      <c r="GA192" s="211"/>
      <c r="GB192" s="211"/>
      <c r="GC192" s="211"/>
      <c r="GD192" s="211"/>
      <c r="GE192" s="211"/>
      <c r="GF192" s="211"/>
      <c r="GG192" s="211"/>
      <c r="GH192" s="211"/>
      <c r="GI192" s="211"/>
      <c r="GJ192" s="211"/>
      <c r="GK192" s="211"/>
      <c r="GL192" s="211"/>
      <c r="GM192" s="211"/>
      <c r="GN192" s="211"/>
      <c r="GO192" s="211"/>
      <c r="GP192" s="211"/>
      <c r="GQ192" s="211"/>
      <c r="GR192" s="211"/>
      <c r="GS192" s="211"/>
      <c r="GT192" s="211"/>
      <c r="GU192" s="211"/>
      <c r="GV192" s="211"/>
      <c r="GW192" s="211"/>
      <c r="GX192" s="211"/>
      <c r="GY192" s="211"/>
      <c r="GZ192" s="211"/>
      <c r="HA192" s="211"/>
      <c r="HB192" s="211"/>
      <c r="HC192" s="211"/>
      <c r="HD192" s="211"/>
      <c r="HE192" s="211"/>
      <c r="HF192" s="211"/>
      <c r="HG192" s="211"/>
      <c r="HH192" s="211"/>
      <c r="HI192" s="211"/>
      <c r="HJ192" s="211"/>
      <c r="HK192" s="211"/>
      <c r="HL192" s="211"/>
      <c r="HM192" s="211"/>
      <c r="HN192" s="211"/>
      <c r="HO192" s="211"/>
      <c r="HP192" s="211"/>
      <c r="HQ192" s="211"/>
      <c r="HR192" s="211"/>
      <c r="HS192" s="211"/>
      <c r="HT192" s="211"/>
      <c r="HU192" s="211"/>
      <c r="HV192" s="211"/>
      <c r="HW192" s="211"/>
      <c r="HX192" s="211"/>
      <c r="HY192" s="211"/>
      <c r="HZ192" s="211"/>
      <c r="IA192" s="211"/>
      <c r="IB192" s="211"/>
      <c r="IC192" s="211"/>
      <c r="ID192" s="211"/>
      <c r="IE192" s="211"/>
      <c r="IF192" s="211"/>
      <c r="IG192" s="211"/>
      <c r="IH192" s="211"/>
    </row>
    <row r="193" spans="3:242" ht="15.75" customHeight="1">
      <c r="C193" s="191"/>
      <c r="D193" s="213"/>
      <c r="E193" s="211"/>
      <c r="F193" s="211"/>
      <c r="G193" s="212"/>
      <c r="H193" s="211"/>
      <c r="I193" s="211"/>
      <c r="J193" s="175"/>
      <c r="K193" s="211"/>
      <c r="L193" s="211"/>
      <c r="M193" s="211"/>
      <c r="Q193" s="211"/>
      <c r="R193" s="211"/>
      <c r="S193" s="211"/>
      <c r="T193" s="211"/>
      <c r="U193" s="175"/>
      <c r="V193" s="524"/>
      <c r="W193" s="211"/>
      <c r="X193" s="211"/>
      <c r="Y193" s="211"/>
      <c r="Z193" s="211"/>
      <c r="AB193" s="211"/>
      <c r="AC193" s="211"/>
      <c r="AD193" s="211"/>
      <c r="AE193" s="175"/>
      <c r="AF193" s="175"/>
      <c r="AG193" s="211"/>
      <c r="AH193" s="211"/>
      <c r="AI193" s="211"/>
      <c r="AK193" s="211"/>
      <c r="AL193" s="175"/>
      <c r="AM193" s="175"/>
      <c r="AN193" s="211"/>
      <c r="AO193" s="175"/>
      <c r="AP193" s="175"/>
      <c r="AQ193" s="175"/>
      <c r="AS193" s="211"/>
      <c r="AT193" s="175"/>
      <c r="AW193" s="211"/>
      <c r="AY193" s="211"/>
      <c r="AZ193" s="211"/>
      <c r="BA193" s="529"/>
      <c r="BB193" s="524"/>
      <c r="BC193" s="524"/>
      <c r="BD193" s="175"/>
      <c r="BE193" s="524"/>
      <c r="BF193" s="175"/>
      <c r="BG193" s="211"/>
      <c r="BH193" s="211"/>
      <c r="BI193" s="211"/>
      <c r="BJ193" s="529"/>
      <c r="BK193" s="529"/>
      <c r="BL193" s="211"/>
      <c r="BM193" s="524"/>
      <c r="BN193" s="529"/>
      <c r="BO193" s="212"/>
      <c r="BP193" s="211"/>
      <c r="BQ193" s="211"/>
      <c r="BR193" s="211"/>
      <c r="BS193" s="211"/>
      <c r="BT193" s="211"/>
      <c r="BU193" s="211"/>
      <c r="BV193" s="211"/>
      <c r="BW193" s="211"/>
      <c r="BX193" s="211"/>
      <c r="BY193" s="211"/>
      <c r="BZ193" s="175"/>
      <c r="CA193" s="211"/>
      <c r="CB193" s="211"/>
      <c r="CC193" s="211"/>
      <c r="CD193" s="211"/>
      <c r="CE193" s="211"/>
      <c r="CF193" s="211"/>
      <c r="CG193" s="211"/>
      <c r="CH193" s="175"/>
      <c r="CI193" s="211"/>
      <c r="CJ193" s="211"/>
      <c r="CK193" s="175"/>
      <c r="CL193" s="175"/>
      <c r="CM193" s="211"/>
      <c r="CN193" s="211"/>
      <c r="CO193" s="211"/>
      <c r="CP193" s="175"/>
      <c r="CQ193" s="175"/>
      <c r="CR193" s="175"/>
      <c r="CS193" s="175"/>
      <c r="CT193" s="175"/>
      <c r="CU193" s="175"/>
      <c r="CV193" s="175"/>
      <c r="CW193" s="175"/>
      <c r="CX193" s="175"/>
      <c r="CY193" s="175"/>
      <c r="CZ193" s="175"/>
      <c r="DA193" s="211"/>
      <c r="DB193" s="211"/>
      <c r="DC193" s="211"/>
      <c r="DD193" s="211"/>
      <c r="DE193" s="211"/>
      <c r="DF193" s="211"/>
      <c r="DG193" s="211"/>
      <c r="DH193" s="175"/>
      <c r="DI193" s="175"/>
      <c r="DJ193" s="175"/>
      <c r="DK193" s="175"/>
      <c r="DL193" s="39"/>
      <c r="DM193" s="175"/>
      <c r="DN193" s="175"/>
      <c r="DO193" s="175"/>
      <c r="DP193" s="175"/>
      <c r="DQ193" s="175"/>
      <c r="DR193" s="175"/>
      <c r="DS193" s="175"/>
      <c r="DT193" s="175"/>
      <c r="DU193" s="175"/>
      <c r="DV193" s="175"/>
      <c r="DW193" s="175"/>
      <c r="DX193" s="175"/>
      <c r="DY193" s="175"/>
      <c r="DZ193" s="175"/>
      <c r="EA193" s="211"/>
      <c r="EB193" s="211"/>
      <c r="EC193" s="211"/>
      <c r="ED193" s="211"/>
      <c r="EE193" s="211"/>
      <c r="EF193" s="211"/>
      <c r="EG193" s="175"/>
      <c r="EH193" s="175"/>
      <c r="EI193" s="175"/>
      <c r="EJ193" s="211"/>
      <c r="EK193" s="211"/>
      <c r="EL193" s="211"/>
      <c r="EM193" s="211"/>
      <c r="EN193" s="211"/>
      <c r="EO193" s="211"/>
      <c r="EP193" s="175"/>
      <c r="EQ193" s="211"/>
      <c r="ER193" s="211"/>
      <c r="ES193" s="211"/>
      <c r="ET193" s="211"/>
      <c r="EU193" s="211"/>
      <c r="EV193" s="211"/>
      <c r="EW193" s="211"/>
      <c r="EX193" s="175"/>
      <c r="EY193" s="175"/>
      <c r="EZ193" s="211"/>
      <c r="FA193" s="211"/>
      <c r="FB193" s="211"/>
      <c r="FC193" s="211"/>
      <c r="FD193" s="211"/>
      <c r="FE193" s="211"/>
      <c r="FF193" s="211"/>
      <c r="FG193" s="175"/>
      <c r="FH193" s="211"/>
      <c r="FI193" s="175"/>
      <c r="FJ193" s="211"/>
      <c r="FK193" s="175"/>
      <c r="FL193" s="211"/>
      <c r="FM193" s="211"/>
      <c r="FN193" s="211"/>
      <c r="FO193" s="211"/>
      <c r="FP193" s="175"/>
      <c r="FQ193" s="211"/>
      <c r="FR193" s="211"/>
      <c r="FS193" s="211"/>
      <c r="FT193" s="211"/>
      <c r="FU193" s="211"/>
      <c r="FV193" s="211"/>
      <c r="FW193" s="211"/>
      <c r="FX193" s="211"/>
      <c r="FY193" s="211"/>
      <c r="FZ193" s="211"/>
      <c r="GA193" s="211"/>
      <c r="GB193" s="211"/>
      <c r="GC193" s="211"/>
      <c r="GD193" s="211"/>
      <c r="GE193" s="211"/>
      <c r="GF193" s="211"/>
      <c r="GG193" s="211"/>
      <c r="GH193" s="211"/>
      <c r="GI193" s="211"/>
      <c r="GJ193" s="211"/>
      <c r="GK193" s="211"/>
      <c r="GL193" s="211"/>
      <c r="GM193" s="211"/>
      <c r="GN193" s="211"/>
      <c r="GO193" s="211"/>
      <c r="GP193" s="211"/>
      <c r="GQ193" s="211"/>
      <c r="GR193" s="211"/>
      <c r="GS193" s="211"/>
      <c r="GT193" s="211"/>
      <c r="GU193" s="211"/>
      <c r="GV193" s="211"/>
      <c r="GW193" s="211"/>
      <c r="GX193" s="211"/>
      <c r="GY193" s="211"/>
      <c r="GZ193" s="211"/>
      <c r="HA193" s="211"/>
      <c r="HB193" s="211"/>
      <c r="HC193" s="211"/>
      <c r="HD193" s="211"/>
      <c r="HE193" s="211"/>
      <c r="HF193" s="211"/>
      <c r="HG193" s="211"/>
      <c r="HH193" s="211"/>
      <c r="HI193" s="211"/>
      <c r="HJ193" s="211"/>
      <c r="HK193" s="211"/>
      <c r="HL193" s="211"/>
      <c r="HM193" s="211"/>
      <c r="HN193" s="211"/>
      <c r="HO193" s="211"/>
      <c r="HP193" s="211"/>
      <c r="HQ193" s="211"/>
      <c r="HR193" s="211"/>
      <c r="HS193" s="211"/>
      <c r="HT193" s="211"/>
      <c r="HU193" s="211"/>
      <c r="HV193" s="211"/>
      <c r="HW193" s="211"/>
      <c r="HX193" s="211"/>
      <c r="HY193" s="211"/>
      <c r="HZ193" s="211"/>
      <c r="IA193" s="211"/>
      <c r="IB193" s="211"/>
      <c r="IC193" s="211"/>
      <c r="ID193" s="211"/>
      <c r="IE193" s="211"/>
      <c r="IF193" s="211"/>
      <c r="IG193" s="211"/>
      <c r="IH193" s="211"/>
    </row>
    <row r="194" spans="3:242" ht="15.75" customHeight="1">
      <c r="C194" s="191"/>
      <c r="D194" s="213"/>
      <c r="E194" s="211"/>
      <c r="F194" s="211"/>
      <c r="G194" s="212"/>
      <c r="H194" s="211"/>
      <c r="I194" s="211"/>
      <c r="J194" s="175"/>
      <c r="K194" s="211"/>
      <c r="L194" s="211"/>
      <c r="M194" s="211"/>
      <c r="Q194" s="211"/>
      <c r="R194" s="211"/>
      <c r="S194" s="211"/>
      <c r="T194" s="211"/>
      <c r="U194" s="175"/>
      <c r="V194" s="524"/>
      <c r="W194" s="211"/>
      <c r="X194" s="211"/>
      <c r="Y194" s="211"/>
      <c r="Z194" s="211"/>
      <c r="AB194" s="211"/>
      <c r="AC194" s="211"/>
      <c r="AD194" s="211"/>
      <c r="AE194" s="175"/>
      <c r="AF194" s="175"/>
      <c r="AG194" s="211"/>
      <c r="AH194" s="211"/>
      <c r="AI194" s="211"/>
      <c r="AK194" s="211"/>
      <c r="AL194" s="175"/>
      <c r="AM194" s="175"/>
      <c r="AN194" s="211"/>
      <c r="AO194" s="175"/>
      <c r="AP194" s="175"/>
      <c r="AQ194" s="175"/>
      <c r="AS194" s="211"/>
      <c r="AT194" s="175"/>
      <c r="AW194" s="211"/>
      <c r="AY194" s="211"/>
      <c r="AZ194" s="211"/>
      <c r="BA194" s="529"/>
      <c r="BB194" s="524"/>
      <c r="BC194" s="524"/>
      <c r="BD194" s="175"/>
      <c r="BE194" s="524"/>
      <c r="BF194" s="175"/>
      <c r="BG194" s="211"/>
      <c r="BH194" s="211"/>
      <c r="BI194" s="211"/>
      <c r="BJ194" s="529"/>
      <c r="BK194" s="529"/>
      <c r="BL194" s="211"/>
      <c r="BM194" s="524"/>
      <c r="BN194" s="529"/>
      <c r="BO194" s="212"/>
      <c r="BP194" s="211"/>
      <c r="BQ194" s="211"/>
      <c r="BR194" s="211"/>
      <c r="BS194" s="211"/>
      <c r="BT194" s="211"/>
      <c r="BU194" s="211"/>
      <c r="BV194" s="211"/>
      <c r="BW194" s="211"/>
      <c r="BX194" s="211"/>
      <c r="BY194" s="211"/>
      <c r="BZ194" s="175"/>
      <c r="CA194" s="211"/>
      <c r="CB194" s="211"/>
      <c r="CC194" s="211"/>
      <c r="CD194" s="211"/>
      <c r="CE194" s="211"/>
      <c r="CF194" s="211"/>
      <c r="CG194" s="211"/>
      <c r="CH194" s="175"/>
      <c r="CI194" s="211"/>
      <c r="CJ194" s="211"/>
      <c r="CK194" s="175"/>
      <c r="CL194" s="175"/>
      <c r="CM194" s="211"/>
      <c r="CN194" s="211"/>
      <c r="CO194" s="211"/>
      <c r="CP194" s="175"/>
      <c r="CQ194" s="175"/>
      <c r="CR194" s="175"/>
      <c r="CS194" s="175"/>
      <c r="CT194" s="175"/>
      <c r="CU194" s="175"/>
      <c r="CV194" s="175"/>
      <c r="CW194" s="175"/>
      <c r="CX194" s="175"/>
      <c r="CY194" s="175"/>
      <c r="CZ194" s="175"/>
      <c r="DA194" s="211"/>
      <c r="DB194" s="211"/>
      <c r="DC194" s="211"/>
      <c r="DD194" s="211"/>
      <c r="DE194" s="211"/>
      <c r="DF194" s="211"/>
      <c r="DG194" s="211"/>
      <c r="DH194" s="175"/>
      <c r="DI194" s="175"/>
      <c r="DJ194" s="175"/>
      <c r="DK194" s="175"/>
      <c r="DL194" s="39"/>
      <c r="DM194" s="175"/>
      <c r="DN194" s="175"/>
      <c r="DO194" s="175"/>
      <c r="DP194" s="175"/>
      <c r="DQ194" s="175"/>
      <c r="DR194" s="175"/>
      <c r="DS194" s="175"/>
      <c r="DT194" s="175"/>
      <c r="DU194" s="175"/>
      <c r="DV194" s="175"/>
      <c r="DW194" s="175"/>
      <c r="DX194" s="175"/>
      <c r="DY194" s="175"/>
      <c r="DZ194" s="175"/>
      <c r="EA194" s="211"/>
      <c r="EB194" s="211"/>
      <c r="EC194" s="211"/>
      <c r="ED194" s="211"/>
      <c r="EE194" s="211"/>
      <c r="EF194" s="211"/>
      <c r="EG194" s="175"/>
      <c r="EH194" s="175"/>
      <c r="EI194" s="175"/>
      <c r="EJ194" s="211"/>
      <c r="EK194" s="211"/>
      <c r="EL194" s="211"/>
      <c r="EM194" s="211"/>
      <c r="EN194" s="211"/>
      <c r="EO194" s="211"/>
      <c r="EP194" s="175"/>
      <c r="EQ194" s="211"/>
      <c r="ER194" s="211"/>
      <c r="ES194" s="211"/>
      <c r="ET194" s="211"/>
      <c r="EU194" s="211"/>
      <c r="EV194" s="211"/>
      <c r="EW194" s="211"/>
      <c r="EX194" s="175"/>
      <c r="EY194" s="175"/>
      <c r="EZ194" s="211"/>
      <c r="FA194" s="211"/>
      <c r="FB194" s="211"/>
      <c r="FC194" s="211"/>
      <c r="FD194" s="211"/>
      <c r="FE194" s="211"/>
      <c r="FF194" s="211"/>
      <c r="FG194" s="175"/>
      <c r="FH194" s="211"/>
      <c r="FI194" s="175"/>
      <c r="FJ194" s="211"/>
      <c r="FK194" s="175"/>
      <c r="FL194" s="211"/>
      <c r="FM194" s="211"/>
      <c r="FN194" s="211"/>
      <c r="FO194" s="211"/>
      <c r="FP194" s="175"/>
      <c r="FQ194" s="211"/>
      <c r="FR194" s="211"/>
      <c r="FS194" s="211"/>
      <c r="FT194" s="211"/>
      <c r="FU194" s="211"/>
      <c r="FV194" s="211"/>
      <c r="FW194" s="211"/>
      <c r="FX194" s="211"/>
      <c r="FY194" s="211"/>
      <c r="FZ194" s="211"/>
      <c r="GA194" s="211"/>
      <c r="GB194" s="211"/>
      <c r="GC194" s="211"/>
      <c r="GD194" s="211"/>
      <c r="GE194" s="211"/>
      <c r="GF194" s="211"/>
      <c r="GG194" s="211"/>
      <c r="GH194" s="211"/>
      <c r="GI194" s="211"/>
      <c r="GJ194" s="211"/>
      <c r="GK194" s="211"/>
      <c r="GL194" s="211"/>
      <c r="GM194" s="211"/>
      <c r="GN194" s="211"/>
      <c r="GO194" s="211"/>
      <c r="GP194" s="211"/>
      <c r="GQ194" s="211"/>
      <c r="GR194" s="211"/>
      <c r="GS194" s="211"/>
      <c r="GT194" s="211"/>
      <c r="GU194" s="211"/>
      <c r="GV194" s="211"/>
      <c r="GW194" s="211"/>
      <c r="GX194" s="211"/>
      <c r="GY194" s="211"/>
      <c r="GZ194" s="211"/>
      <c r="HA194" s="211"/>
      <c r="HB194" s="211"/>
      <c r="HC194" s="211"/>
      <c r="HD194" s="211"/>
      <c r="HE194" s="211"/>
      <c r="HF194" s="211"/>
      <c r="HG194" s="211"/>
      <c r="HH194" s="211"/>
      <c r="HI194" s="211"/>
      <c r="HJ194" s="211"/>
      <c r="HK194" s="211"/>
      <c r="HL194" s="211"/>
      <c r="HM194" s="211"/>
      <c r="HN194" s="211"/>
      <c r="HO194" s="211"/>
      <c r="HP194" s="211"/>
      <c r="HQ194" s="211"/>
      <c r="HR194" s="211"/>
      <c r="HS194" s="211"/>
      <c r="HT194" s="211"/>
      <c r="HU194" s="211"/>
      <c r="HV194" s="211"/>
      <c r="HW194" s="211"/>
      <c r="HX194" s="211"/>
      <c r="HY194" s="211"/>
      <c r="HZ194" s="211"/>
      <c r="IA194" s="211"/>
      <c r="IB194" s="211"/>
      <c r="IC194" s="211"/>
      <c r="ID194" s="211"/>
      <c r="IE194" s="211"/>
      <c r="IF194" s="211"/>
      <c r="IG194" s="211"/>
      <c r="IH194" s="211"/>
    </row>
    <row r="195" spans="3:242" ht="15.75" customHeight="1">
      <c r="C195" s="191"/>
      <c r="D195" s="213"/>
      <c r="E195" s="211"/>
      <c r="F195" s="211"/>
      <c r="G195" s="212"/>
      <c r="H195" s="211"/>
      <c r="I195" s="211"/>
      <c r="J195" s="175"/>
      <c r="K195" s="211"/>
      <c r="L195" s="211"/>
      <c r="M195" s="211"/>
      <c r="Q195" s="211"/>
      <c r="R195" s="211"/>
      <c r="S195" s="211"/>
      <c r="T195" s="211"/>
      <c r="U195" s="175"/>
      <c r="V195" s="524"/>
      <c r="W195" s="211"/>
      <c r="X195" s="211"/>
      <c r="Y195" s="211"/>
      <c r="Z195" s="211"/>
      <c r="AB195" s="211"/>
      <c r="AC195" s="211"/>
      <c r="AD195" s="211"/>
      <c r="AE195" s="175"/>
      <c r="AF195" s="175"/>
      <c r="AG195" s="211"/>
      <c r="AH195" s="211"/>
      <c r="AI195" s="211"/>
      <c r="AK195" s="211"/>
      <c r="AL195" s="175"/>
      <c r="AM195" s="175"/>
      <c r="AN195" s="211"/>
      <c r="AO195" s="175"/>
      <c r="AP195" s="175"/>
      <c r="AQ195" s="175"/>
      <c r="AS195" s="211"/>
      <c r="AT195" s="175"/>
      <c r="AW195" s="211"/>
      <c r="AY195" s="211"/>
      <c r="AZ195" s="211"/>
      <c r="BA195" s="529"/>
      <c r="BB195" s="524"/>
      <c r="BC195" s="524"/>
      <c r="BD195" s="175"/>
      <c r="BE195" s="524"/>
      <c r="BF195" s="175"/>
      <c r="BG195" s="211"/>
      <c r="BH195" s="211"/>
      <c r="BI195" s="211"/>
      <c r="BJ195" s="529"/>
      <c r="BK195" s="529"/>
      <c r="BL195" s="211"/>
      <c r="BM195" s="524"/>
      <c r="BN195" s="529"/>
      <c r="BO195" s="212"/>
      <c r="BP195" s="211"/>
      <c r="BQ195" s="211"/>
      <c r="BR195" s="211"/>
      <c r="BS195" s="211"/>
      <c r="BT195" s="211"/>
      <c r="BU195" s="211"/>
      <c r="BV195" s="211"/>
      <c r="BW195" s="211"/>
      <c r="BX195" s="211"/>
      <c r="BY195" s="211"/>
      <c r="BZ195" s="175"/>
      <c r="CA195" s="211"/>
      <c r="CB195" s="211"/>
      <c r="CC195" s="211"/>
      <c r="CD195" s="211"/>
      <c r="CE195" s="211"/>
      <c r="CF195" s="211"/>
      <c r="CG195" s="211"/>
      <c r="CH195" s="175"/>
      <c r="CI195" s="211"/>
      <c r="CJ195" s="211"/>
      <c r="CK195" s="175"/>
      <c r="CL195" s="175"/>
      <c r="CM195" s="211"/>
      <c r="CN195" s="211"/>
      <c r="CO195" s="211"/>
      <c r="CP195" s="175"/>
      <c r="CQ195" s="175"/>
      <c r="CR195" s="175"/>
      <c r="CS195" s="175"/>
      <c r="CT195" s="175"/>
      <c r="CU195" s="175"/>
      <c r="CV195" s="175"/>
      <c r="CW195" s="175"/>
      <c r="CX195" s="175"/>
      <c r="CY195" s="175"/>
      <c r="CZ195" s="175"/>
      <c r="DA195" s="211"/>
      <c r="DB195" s="211"/>
      <c r="DC195" s="211"/>
      <c r="DD195" s="211"/>
      <c r="DE195" s="211"/>
      <c r="DF195" s="211"/>
      <c r="DG195" s="211"/>
      <c r="DH195" s="175"/>
      <c r="DI195" s="175"/>
      <c r="DJ195" s="175"/>
      <c r="DK195" s="175"/>
      <c r="DL195" s="39"/>
      <c r="DM195" s="175"/>
      <c r="DN195" s="175"/>
      <c r="DO195" s="175"/>
      <c r="DP195" s="175"/>
      <c r="DQ195" s="175"/>
      <c r="DR195" s="175"/>
      <c r="DS195" s="175"/>
      <c r="DT195" s="175"/>
      <c r="DU195" s="175"/>
      <c r="DV195" s="175"/>
      <c r="DW195" s="175"/>
      <c r="DX195" s="175"/>
      <c r="DY195" s="175"/>
      <c r="DZ195" s="175"/>
      <c r="EA195" s="211"/>
      <c r="EB195" s="211"/>
      <c r="EC195" s="211"/>
      <c r="ED195" s="211"/>
      <c r="EE195" s="211"/>
      <c r="EF195" s="211"/>
      <c r="EG195" s="175"/>
      <c r="EH195" s="175"/>
      <c r="EI195" s="175"/>
      <c r="EJ195" s="211"/>
      <c r="EK195" s="211"/>
      <c r="EL195" s="211"/>
      <c r="EM195" s="211"/>
      <c r="EN195" s="211"/>
      <c r="EO195" s="211"/>
      <c r="EP195" s="175"/>
      <c r="EQ195" s="211"/>
      <c r="ER195" s="211"/>
      <c r="ES195" s="211"/>
      <c r="ET195" s="211"/>
      <c r="EU195" s="211"/>
      <c r="EV195" s="211"/>
      <c r="EW195" s="211"/>
      <c r="EX195" s="175"/>
      <c r="EY195" s="175"/>
      <c r="EZ195" s="211"/>
      <c r="FA195" s="211"/>
      <c r="FB195" s="211"/>
      <c r="FC195" s="211"/>
      <c r="FD195" s="211"/>
      <c r="FE195" s="211"/>
      <c r="FF195" s="211"/>
      <c r="FG195" s="175"/>
      <c r="FH195" s="211"/>
      <c r="FI195" s="175"/>
      <c r="FJ195" s="211"/>
      <c r="FK195" s="175"/>
      <c r="FL195" s="211"/>
      <c r="FM195" s="211"/>
      <c r="FN195" s="211"/>
      <c r="FO195" s="211"/>
      <c r="FP195" s="175"/>
      <c r="FQ195" s="211"/>
      <c r="FR195" s="211"/>
      <c r="FS195" s="211"/>
      <c r="FT195" s="211"/>
      <c r="FU195" s="211"/>
      <c r="FV195" s="211"/>
      <c r="FW195" s="211"/>
      <c r="FX195" s="211"/>
      <c r="FY195" s="211"/>
      <c r="FZ195" s="211"/>
      <c r="GA195" s="211"/>
      <c r="GB195" s="211"/>
      <c r="GC195" s="211"/>
      <c r="GD195" s="211"/>
      <c r="GE195" s="211"/>
      <c r="GF195" s="211"/>
      <c r="GG195" s="211"/>
      <c r="GH195" s="211"/>
      <c r="GI195" s="211"/>
      <c r="GJ195" s="211"/>
      <c r="GK195" s="211"/>
      <c r="GL195" s="211"/>
      <c r="GM195" s="211"/>
      <c r="GN195" s="211"/>
      <c r="GO195" s="211"/>
      <c r="GP195" s="211"/>
      <c r="GQ195" s="211"/>
      <c r="GR195" s="211"/>
      <c r="GS195" s="211"/>
      <c r="GT195" s="211"/>
      <c r="GU195" s="211"/>
      <c r="GV195" s="211"/>
      <c r="GW195" s="211"/>
      <c r="GX195" s="211"/>
      <c r="GY195" s="211"/>
      <c r="GZ195" s="211"/>
      <c r="HA195" s="211"/>
      <c r="HB195" s="211"/>
      <c r="HC195" s="211"/>
      <c r="HD195" s="211"/>
      <c r="HE195" s="211"/>
      <c r="HF195" s="211"/>
      <c r="HG195" s="211"/>
      <c r="HH195" s="211"/>
      <c r="HI195" s="211"/>
      <c r="HJ195" s="211"/>
      <c r="HK195" s="211"/>
      <c r="HL195" s="211"/>
      <c r="HM195" s="211"/>
      <c r="HN195" s="211"/>
      <c r="HO195" s="211"/>
      <c r="HP195" s="211"/>
      <c r="HQ195" s="211"/>
      <c r="HR195" s="211"/>
      <c r="HS195" s="211"/>
      <c r="HT195" s="211"/>
      <c r="HU195" s="211"/>
      <c r="HV195" s="211"/>
      <c r="HW195" s="211"/>
      <c r="HX195" s="211"/>
      <c r="HY195" s="211"/>
      <c r="HZ195" s="211"/>
      <c r="IA195" s="211"/>
      <c r="IB195" s="211"/>
      <c r="IC195" s="211"/>
      <c r="ID195" s="211"/>
      <c r="IE195" s="211"/>
      <c r="IF195" s="211"/>
      <c r="IG195" s="211"/>
      <c r="IH195" s="211"/>
    </row>
    <row r="196" spans="3:242" ht="15.75" customHeight="1">
      <c r="C196" s="191"/>
      <c r="D196" s="213"/>
      <c r="E196" s="211"/>
      <c r="F196" s="211"/>
      <c r="G196" s="212"/>
      <c r="H196" s="211"/>
      <c r="I196" s="211"/>
      <c r="J196" s="175"/>
      <c r="K196" s="211"/>
      <c r="L196" s="211"/>
      <c r="M196" s="211"/>
      <c r="Q196" s="211"/>
      <c r="R196" s="211"/>
      <c r="S196" s="211"/>
      <c r="T196" s="211"/>
      <c r="U196" s="175"/>
      <c r="V196" s="524"/>
      <c r="W196" s="211"/>
      <c r="X196" s="211"/>
      <c r="Y196" s="211"/>
      <c r="Z196" s="211"/>
      <c r="AB196" s="211"/>
      <c r="AC196" s="211"/>
      <c r="AD196" s="211"/>
      <c r="AE196" s="175"/>
      <c r="AF196" s="175"/>
      <c r="AG196" s="211"/>
      <c r="AH196" s="211"/>
      <c r="AI196" s="211"/>
      <c r="AK196" s="211"/>
      <c r="AL196" s="175"/>
      <c r="AM196" s="175"/>
      <c r="AN196" s="211"/>
      <c r="AO196" s="175"/>
      <c r="AP196" s="175"/>
      <c r="AQ196" s="175"/>
      <c r="AS196" s="211"/>
      <c r="AT196" s="175"/>
      <c r="AW196" s="211"/>
      <c r="AY196" s="211"/>
      <c r="AZ196" s="211"/>
      <c r="BA196" s="529"/>
      <c r="BB196" s="524"/>
      <c r="BC196" s="524"/>
      <c r="BD196" s="175"/>
      <c r="BE196" s="524"/>
      <c r="BF196" s="175"/>
      <c r="BG196" s="211"/>
      <c r="BH196" s="211"/>
      <c r="BI196" s="211"/>
      <c r="BJ196" s="529"/>
      <c r="BK196" s="529"/>
      <c r="BL196" s="211"/>
      <c r="BM196" s="524"/>
      <c r="BN196" s="529"/>
      <c r="BO196" s="212"/>
      <c r="BP196" s="211"/>
      <c r="BQ196" s="211"/>
      <c r="BR196" s="211"/>
      <c r="BS196" s="211"/>
      <c r="BT196" s="211"/>
      <c r="BU196" s="211"/>
      <c r="BV196" s="211"/>
      <c r="BW196" s="211"/>
      <c r="BX196" s="211"/>
      <c r="BY196" s="211"/>
      <c r="BZ196" s="175"/>
      <c r="CA196" s="211"/>
      <c r="CB196" s="211"/>
      <c r="CC196" s="211"/>
      <c r="CD196" s="211"/>
      <c r="CE196" s="211"/>
      <c r="CF196" s="211"/>
      <c r="CG196" s="211"/>
      <c r="CH196" s="175"/>
      <c r="CI196" s="211"/>
      <c r="CJ196" s="211"/>
      <c r="CK196" s="175"/>
      <c r="CL196" s="175"/>
      <c r="CM196" s="211"/>
      <c r="CN196" s="211"/>
      <c r="CO196" s="211"/>
      <c r="CP196" s="175"/>
      <c r="CQ196" s="175"/>
      <c r="CR196" s="175"/>
      <c r="CS196" s="175"/>
      <c r="CT196" s="175"/>
      <c r="CU196" s="175"/>
      <c r="CV196" s="175"/>
      <c r="CW196" s="175"/>
      <c r="CX196" s="175"/>
      <c r="CY196" s="175"/>
      <c r="CZ196" s="175"/>
      <c r="DA196" s="211"/>
      <c r="DB196" s="211"/>
      <c r="DC196" s="211"/>
      <c r="DD196" s="211"/>
      <c r="DE196" s="211"/>
      <c r="DF196" s="211"/>
      <c r="DG196" s="211"/>
      <c r="DH196" s="175"/>
      <c r="DI196" s="175"/>
      <c r="DJ196" s="175"/>
      <c r="DK196" s="175"/>
      <c r="DL196" s="39"/>
      <c r="DM196" s="175"/>
      <c r="DN196" s="175"/>
      <c r="DO196" s="175"/>
      <c r="DP196" s="175"/>
      <c r="DQ196" s="175"/>
      <c r="DR196" s="175"/>
      <c r="DS196" s="175"/>
      <c r="DT196" s="175"/>
      <c r="DU196" s="175"/>
      <c r="DV196" s="175"/>
      <c r="DW196" s="175"/>
      <c r="DX196" s="175"/>
      <c r="DY196" s="175"/>
      <c r="DZ196" s="175"/>
      <c r="EA196" s="211"/>
      <c r="EB196" s="211"/>
      <c r="EC196" s="211"/>
      <c r="ED196" s="211"/>
      <c r="EE196" s="211"/>
      <c r="EF196" s="211"/>
      <c r="EG196" s="175"/>
      <c r="EH196" s="175"/>
      <c r="EI196" s="175"/>
      <c r="EJ196" s="211"/>
      <c r="EK196" s="211"/>
      <c r="EL196" s="211"/>
      <c r="EM196" s="211"/>
      <c r="EN196" s="211"/>
      <c r="EO196" s="211"/>
      <c r="EP196" s="175"/>
      <c r="EQ196" s="211"/>
      <c r="ER196" s="211"/>
      <c r="ES196" s="211"/>
      <c r="ET196" s="211"/>
      <c r="EU196" s="211"/>
      <c r="EV196" s="211"/>
      <c r="EW196" s="211"/>
      <c r="EX196" s="175"/>
      <c r="EY196" s="175"/>
      <c r="EZ196" s="211"/>
      <c r="FA196" s="211"/>
      <c r="FB196" s="211"/>
      <c r="FC196" s="211"/>
      <c r="FD196" s="211"/>
      <c r="FE196" s="211"/>
      <c r="FF196" s="211"/>
      <c r="FG196" s="175"/>
      <c r="FH196" s="211"/>
      <c r="FI196" s="175"/>
      <c r="FJ196" s="211"/>
      <c r="FK196" s="175"/>
      <c r="FL196" s="211"/>
      <c r="FM196" s="211"/>
      <c r="FN196" s="211"/>
      <c r="FO196" s="211"/>
      <c r="FP196" s="175"/>
      <c r="FQ196" s="211"/>
      <c r="FR196" s="211"/>
      <c r="FS196" s="211"/>
      <c r="FT196" s="211"/>
      <c r="FU196" s="211"/>
      <c r="FV196" s="211"/>
      <c r="FW196" s="211"/>
      <c r="FX196" s="211"/>
      <c r="FY196" s="211"/>
      <c r="FZ196" s="211"/>
      <c r="GA196" s="211"/>
      <c r="GB196" s="211"/>
      <c r="GC196" s="211"/>
      <c r="GD196" s="211"/>
      <c r="GE196" s="211"/>
      <c r="GF196" s="211"/>
      <c r="GG196" s="211"/>
      <c r="GH196" s="211"/>
      <c r="GI196" s="211"/>
      <c r="GJ196" s="211"/>
      <c r="GK196" s="211"/>
      <c r="GL196" s="211"/>
      <c r="GM196" s="211"/>
      <c r="GN196" s="211"/>
      <c r="GO196" s="211"/>
      <c r="GP196" s="211"/>
      <c r="GQ196" s="211"/>
      <c r="GR196" s="211"/>
      <c r="GS196" s="211"/>
      <c r="GT196" s="211"/>
      <c r="GU196" s="211"/>
      <c r="GV196" s="211"/>
      <c r="GW196" s="211"/>
      <c r="GX196" s="211"/>
      <c r="GY196" s="211"/>
      <c r="GZ196" s="211"/>
      <c r="HA196" s="211"/>
      <c r="HB196" s="211"/>
      <c r="HC196" s="211"/>
      <c r="HD196" s="211"/>
      <c r="HE196" s="211"/>
      <c r="HF196" s="211"/>
      <c r="HG196" s="211"/>
      <c r="HH196" s="211"/>
      <c r="HI196" s="211"/>
      <c r="HJ196" s="211"/>
      <c r="HK196" s="211"/>
      <c r="HL196" s="211"/>
      <c r="HM196" s="211"/>
      <c r="HN196" s="211"/>
      <c r="HO196" s="211"/>
      <c r="HP196" s="211"/>
      <c r="HQ196" s="211"/>
      <c r="HR196" s="211"/>
      <c r="HS196" s="211"/>
      <c r="HT196" s="211"/>
      <c r="HU196" s="211"/>
      <c r="HV196" s="211"/>
      <c r="HW196" s="211"/>
      <c r="HX196" s="211"/>
      <c r="HY196" s="211"/>
      <c r="HZ196" s="211"/>
      <c r="IA196" s="211"/>
      <c r="IB196" s="211"/>
      <c r="IC196" s="211"/>
      <c r="ID196" s="211"/>
      <c r="IE196" s="211"/>
      <c r="IF196" s="211"/>
      <c r="IG196" s="211"/>
      <c r="IH196" s="211"/>
    </row>
    <row r="197" spans="3:242" ht="15.75" customHeight="1">
      <c r="C197" s="191"/>
      <c r="D197" s="213"/>
      <c r="E197" s="211"/>
      <c r="F197" s="211"/>
      <c r="G197" s="212"/>
      <c r="H197" s="211"/>
      <c r="I197" s="211"/>
      <c r="J197" s="175"/>
      <c r="K197" s="211"/>
      <c r="L197" s="211"/>
      <c r="M197" s="211"/>
      <c r="Q197" s="211"/>
      <c r="R197" s="211"/>
      <c r="S197" s="211"/>
      <c r="T197" s="211"/>
      <c r="U197" s="175"/>
      <c r="V197" s="524"/>
      <c r="W197" s="211"/>
      <c r="X197" s="211"/>
      <c r="Y197" s="211"/>
      <c r="Z197" s="211"/>
      <c r="AB197" s="211"/>
      <c r="AC197" s="211"/>
      <c r="AD197" s="211"/>
      <c r="AE197" s="175"/>
      <c r="AF197" s="175"/>
      <c r="AG197" s="211"/>
      <c r="AH197" s="211"/>
      <c r="AI197" s="211"/>
      <c r="AK197" s="211"/>
      <c r="AL197" s="175"/>
      <c r="AM197" s="175"/>
      <c r="AN197" s="211"/>
      <c r="AO197" s="175"/>
      <c r="AP197" s="175"/>
      <c r="AQ197" s="175"/>
      <c r="AS197" s="211"/>
      <c r="AT197" s="175"/>
      <c r="AW197" s="211"/>
      <c r="AY197" s="211"/>
      <c r="AZ197" s="211"/>
      <c r="BA197" s="529"/>
      <c r="BB197" s="524"/>
      <c r="BC197" s="524"/>
      <c r="BD197" s="175"/>
      <c r="BE197" s="524"/>
      <c r="BF197" s="175"/>
      <c r="BG197" s="211"/>
      <c r="BH197" s="211"/>
      <c r="BI197" s="211"/>
      <c r="BJ197" s="529"/>
      <c r="BK197" s="529"/>
      <c r="BL197" s="211"/>
      <c r="BM197" s="524"/>
      <c r="BN197" s="529"/>
      <c r="BO197" s="212"/>
      <c r="BP197" s="211"/>
      <c r="BQ197" s="211"/>
      <c r="BR197" s="211"/>
      <c r="BS197" s="211"/>
      <c r="BT197" s="211"/>
      <c r="BU197" s="211"/>
      <c r="BV197" s="211"/>
      <c r="BW197" s="211"/>
      <c r="BX197" s="211"/>
      <c r="BY197" s="211"/>
      <c r="BZ197" s="175"/>
      <c r="CA197" s="211"/>
      <c r="CB197" s="211"/>
      <c r="CC197" s="211"/>
      <c r="CD197" s="211"/>
      <c r="CE197" s="211"/>
      <c r="CF197" s="211"/>
      <c r="CG197" s="211"/>
      <c r="CH197" s="175"/>
      <c r="CI197" s="211"/>
      <c r="CJ197" s="211"/>
      <c r="CK197" s="175"/>
      <c r="CL197" s="175"/>
      <c r="CM197" s="211"/>
      <c r="CN197" s="211"/>
      <c r="CO197" s="211"/>
      <c r="CP197" s="175"/>
      <c r="CQ197" s="175"/>
      <c r="CR197" s="175"/>
      <c r="CS197" s="175"/>
      <c r="CT197" s="175"/>
      <c r="CU197" s="175"/>
      <c r="CV197" s="175"/>
      <c r="CW197" s="175"/>
      <c r="CX197" s="175"/>
      <c r="CY197" s="175"/>
      <c r="CZ197" s="175"/>
      <c r="DA197" s="211"/>
      <c r="DB197" s="211"/>
      <c r="DC197" s="211"/>
      <c r="DD197" s="211"/>
      <c r="DE197" s="211"/>
      <c r="DF197" s="211"/>
      <c r="DG197" s="211"/>
      <c r="DH197" s="175"/>
      <c r="DI197" s="175"/>
      <c r="DJ197" s="175"/>
      <c r="DK197" s="175"/>
      <c r="DL197" s="39"/>
      <c r="DM197" s="175"/>
      <c r="DN197" s="175"/>
      <c r="DO197" s="175"/>
      <c r="DP197" s="175"/>
      <c r="DQ197" s="175"/>
      <c r="DR197" s="175"/>
      <c r="DS197" s="175"/>
      <c r="DT197" s="175"/>
      <c r="DU197" s="175"/>
      <c r="DV197" s="175"/>
      <c r="DW197" s="175"/>
      <c r="DX197" s="175"/>
      <c r="DY197" s="175"/>
      <c r="DZ197" s="175"/>
      <c r="EA197" s="211"/>
      <c r="EB197" s="211"/>
      <c r="EC197" s="211"/>
      <c r="ED197" s="211"/>
      <c r="EE197" s="211"/>
      <c r="EF197" s="211"/>
      <c r="EG197" s="175"/>
      <c r="EH197" s="175"/>
      <c r="EI197" s="175"/>
      <c r="EJ197" s="211"/>
      <c r="EK197" s="211"/>
      <c r="EL197" s="211"/>
      <c r="EM197" s="211"/>
      <c r="EN197" s="211"/>
      <c r="EO197" s="211"/>
      <c r="EP197" s="175"/>
      <c r="EQ197" s="211"/>
      <c r="ER197" s="211"/>
      <c r="ES197" s="211"/>
      <c r="ET197" s="211"/>
      <c r="EU197" s="211"/>
      <c r="EV197" s="211"/>
      <c r="EW197" s="211"/>
      <c r="EX197" s="175"/>
      <c r="EY197" s="175"/>
      <c r="EZ197" s="211"/>
      <c r="FA197" s="211"/>
      <c r="FB197" s="211"/>
      <c r="FC197" s="211"/>
      <c r="FD197" s="211"/>
      <c r="FE197" s="211"/>
      <c r="FF197" s="211"/>
      <c r="FG197" s="175"/>
      <c r="FH197" s="211"/>
      <c r="FI197" s="175"/>
      <c r="FJ197" s="211"/>
      <c r="FK197" s="175"/>
      <c r="FL197" s="211"/>
      <c r="FM197" s="211"/>
      <c r="FN197" s="211"/>
      <c r="FO197" s="211"/>
      <c r="FP197" s="175"/>
      <c r="FQ197" s="211"/>
      <c r="FR197" s="211"/>
      <c r="FS197" s="211"/>
      <c r="FT197" s="211"/>
      <c r="FU197" s="211"/>
      <c r="FV197" s="211"/>
      <c r="FW197" s="211"/>
      <c r="FX197" s="211"/>
      <c r="FY197" s="211"/>
      <c r="FZ197" s="211"/>
      <c r="GA197" s="211"/>
      <c r="GB197" s="211"/>
      <c r="GC197" s="211"/>
      <c r="GD197" s="211"/>
      <c r="GE197" s="211"/>
      <c r="GF197" s="211"/>
      <c r="GG197" s="211"/>
      <c r="GH197" s="211"/>
      <c r="GI197" s="211"/>
      <c r="GJ197" s="211"/>
      <c r="GK197" s="211"/>
      <c r="GL197" s="211"/>
      <c r="GM197" s="211"/>
      <c r="GN197" s="211"/>
      <c r="GO197" s="211"/>
      <c r="GP197" s="211"/>
      <c r="GQ197" s="211"/>
      <c r="GR197" s="211"/>
      <c r="GS197" s="211"/>
      <c r="GT197" s="211"/>
      <c r="GU197" s="211"/>
      <c r="GV197" s="211"/>
      <c r="GW197" s="211"/>
      <c r="GX197" s="211"/>
      <c r="GY197" s="211"/>
      <c r="GZ197" s="211"/>
      <c r="HA197" s="211"/>
      <c r="HB197" s="211"/>
      <c r="HC197" s="211"/>
      <c r="HD197" s="211"/>
      <c r="HE197" s="211"/>
      <c r="HF197" s="211"/>
      <c r="HG197" s="211"/>
      <c r="HH197" s="211"/>
      <c r="HI197" s="211"/>
      <c r="HJ197" s="211"/>
      <c r="HK197" s="211"/>
      <c r="HL197" s="211"/>
      <c r="HM197" s="211"/>
      <c r="HN197" s="211"/>
      <c r="HO197" s="211"/>
      <c r="HP197" s="211"/>
      <c r="HQ197" s="211"/>
      <c r="HR197" s="211"/>
      <c r="HS197" s="211"/>
      <c r="HT197" s="211"/>
      <c r="HU197" s="211"/>
      <c r="HV197" s="211"/>
      <c r="HW197" s="211"/>
      <c r="HX197" s="211"/>
      <c r="HY197" s="211"/>
      <c r="HZ197" s="211"/>
      <c r="IA197" s="211"/>
      <c r="IB197" s="211"/>
      <c r="IC197" s="211"/>
      <c r="ID197" s="211"/>
      <c r="IE197" s="211"/>
      <c r="IF197" s="211"/>
      <c r="IG197" s="211"/>
      <c r="IH197" s="211"/>
    </row>
    <row r="198" spans="3:242" ht="15.75" customHeight="1">
      <c r="C198" s="191"/>
      <c r="D198" s="213"/>
      <c r="E198" s="211"/>
      <c r="F198" s="211"/>
      <c r="G198" s="212"/>
      <c r="H198" s="211"/>
      <c r="I198" s="211"/>
      <c r="J198" s="175"/>
      <c r="K198" s="211"/>
      <c r="L198" s="211"/>
      <c r="M198" s="211"/>
      <c r="Q198" s="211"/>
      <c r="R198" s="211"/>
      <c r="S198" s="211"/>
      <c r="T198" s="211"/>
      <c r="U198" s="175"/>
      <c r="V198" s="524"/>
      <c r="W198" s="211"/>
      <c r="X198" s="211"/>
      <c r="Y198" s="211"/>
      <c r="Z198" s="211"/>
      <c r="AB198" s="211"/>
      <c r="AC198" s="211"/>
      <c r="AD198" s="211"/>
      <c r="AE198" s="175"/>
      <c r="AF198" s="175"/>
      <c r="AG198" s="211"/>
      <c r="AH198" s="211"/>
      <c r="AI198" s="211"/>
      <c r="AK198" s="211"/>
      <c r="AL198" s="175"/>
      <c r="AM198" s="175"/>
      <c r="AN198" s="211"/>
      <c r="AO198" s="175"/>
      <c r="AP198" s="175"/>
      <c r="AQ198" s="175"/>
      <c r="AS198" s="211"/>
      <c r="AT198" s="175"/>
      <c r="AW198" s="211"/>
      <c r="AY198" s="211"/>
      <c r="AZ198" s="211"/>
      <c r="BA198" s="529"/>
      <c r="BB198" s="524"/>
      <c r="BC198" s="524"/>
      <c r="BD198" s="175"/>
      <c r="BE198" s="524"/>
      <c r="BF198" s="175"/>
      <c r="BG198" s="211"/>
      <c r="BH198" s="211"/>
      <c r="BI198" s="211"/>
      <c r="BJ198" s="529"/>
      <c r="BK198" s="529"/>
      <c r="BL198" s="211"/>
      <c r="BM198" s="524"/>
      <c r="BN198" s="529"/>
      <c r="BO198" s="212"/>
      <c r="BP198" s="211"/>
      <c r="BQ198" s="211"/>
      <c r="BR198" s="211"/>
      <c r="BS198" s="211"/>
      <c r="BT198" s="211"/>
      <c r="BU198" s="211"/>
      <c r="BV198" s="211"/>
      <c r="BW198" s="211"/>
      <c r="BX198" s="211"/>
      <c r="BY198" s="211"/>
      <c r="BZ198" s="175"/>
      <c r="CA198" s="211"/>
      <c r="CB198" s="211"/>
      <c r="CC198" s="211"/>
      <c r="CD198" s="211"/>
      <c r="CE198" s="211"/>
      <c r="CF198" s="211"/>
      <c r="CG198" s="211"/>
      <c r="CH198" s="175"/>
      <c r="CI198" s="211"/>
      <c r="CJ198" s="211"/>
      <c r="CK198" s="175"/>
      <c r="CL198" s="175"/>
      <c r="CM198" s="211"/>
      <c r="CN198" s="211"/>
      <c r="CO198" s="211"/>
      <c r="CP198" s="175"/>
      <c r="CQ198" s="175"/>
      <c r="CR198" s="175"/>
      <c r="CS198" s="175"/>
      <c r="CT198" s="175"/>
      <c r="CU198" s="175"/>
      <c r="CV198" s="175"/>
      <c r="CW198" s="175"/>
      <c r="CX198" s="175"/>
      <c r="CY198" s="175"/>
      <c r="CZ198" s="175"/>
      <c r="DA198" s="211"/>
      <c r="DB198" s="211"/>
      <c r="DC198" s="211"/>
      <c r="DD198" s="211"/>
      <c r="DE198" s="211"/>
      <c r="DF198" s="211"/>
      <c r="DG198" s="211"/>
      <c r="DH198" s="175"/>
      <c r="DI198" s="175"/>
      <c r="DJ198" s="175"/>
      <c r="DK198" s="175"/>
      <c r="DL198" s="39"/>
      <c r="DM198" s="175"/>
      <c r="DN198" s="175"/>
      <c r="DO198" s="175"/>
      <c r="DP198" s="175"/>
      <c r="DQ198" s="175"/>
      <c r="DR198" s="175"/>
      <c r="DS198" s="175"/>
      <c r="DT198" s="175"/>
      <c r="DU198" s="175"/>
      <c r="DV198" s="175"/>
      <c r="DW198" s="175"/>
      <c r="DX198" s="175"/>
      <c r="DY198" s="175"/>
      <c r="DZ198" s="175"/>
      <c r="EA198" s="211"/>
      <c r="EB198" s="211"/>
      <c r="EC198" s="211"/>
      <c r="ED198" s="211"/>
      <c r="EE198" s="211"/>
      <c r="EF198" s="211"/>
      <c r="EG198" s="175"/>
      <c r="EH198" s="175"/>
      <c r="EI198" s="175"/>
      <c r="EJ198" s="211"/>
      <c r="EK198" s="211"/>
      <c r="EL198" s="211"/>
      <c r="EM198" s="211"/>
      <c r="EN198" s="211"/>
      <c r="EO198" s="211"/>
      <c r="EP198" s="175"/>
      <c r="EQ198" s="211"/>
      <c r="ER198" s="211"/>
      <c r="ES198" s="211"/>
      <c r="ET198" s="211"/>
      <c r="EU198" s="211"/>
      <c r="EV198" s="211"/>
      <c r="EW198" s="211"/>
      <c r="EX198" s="175"/>
      <c r="EY198" s="175"/>
      <c r="EZ198" s="211"/>
      <c r="FA198" s="211"/>
      <c r="FB198" s="211"/>
      <c r="FC198" s="211"/>
      <c r="FD198" s="211"/>
      <c r="FE198" s="211"/>
      <c r="FF198" s="211"/>
      <c r="FG198" s="175"/>
      <c r="FH198" s="211"/>
      <c r="FI198" s="175"/>
      <c r="FJ198" s="211"/>
      <c r="FK198" s="175"/>
      <c r="FL198" s="211"/>
      <c r="FM198" s="211"/>
      <c r="FN198" s="211"/>
      <c r="FO198" s="211"/>
      <c r="FP198" s="175"/>
      <c r="FQ198" s="211"/>
      <c r="FR198" s="211"/>
      <c r="FS198" s="211"/>
      <c r="FT198" s="211"/>
      <c r="FU198" s="211"/>
      <c r="FV198" s="211"/>
      <c r="FW198" s="211"/>
      <c r="FX198" s="211"/>
      <c r="FY198" s="211"/>
      <c r="FZ198" s="211"/>
      <c r="GA198" s="211"/>
      <c r="GB198" s="211"/>
      <c r="GC198" s="211"/>
      <c r="GD198" s="211"/>
      <c r="GE198" s="211"/>
      <c r="GF198" s="211"/>
      <c r="GG198" s="211"/>
      <c r="GH198" s="211"/>
      <c r="GI198" s="211"/>
      <c r="GJ198" s="211"/>
      <c r="GK198" s="211"/>
      <c r="GL198" s="211"/>
      <c r="GM198" s="211"/>
      <c r="GN198" s="211"/>
      <c r="GO198" s="211"/>
      <c r="GP198" s="211"/>
      <c r="GQ198" s="211"/>
      <c r="GR198" s="211"/>
      <c r="GS198" s="211"/>
      <c r="GT198" s="211"/>
      <c r="GU198" s="211"/>
      <c r="GV198" s="211"/>
      <c r="GW198" s="211"/>
      <c r="GX198" s="211"/>
      <c r="GY198" s="211"/>
      <c r="GZ198" s="211"/>
      <c r="HA198" s="211"/>
      <c r="HB198" s="211"/>
      <c r="HC198" s="211"/>
      <c r="HD198" s="211"/>
      <c r="HE198" s="211"/>
      <c r="HF198" s="211"/>
      <c r="HG198" s="211"/>
      <c r="HH198" s="211"/>
      <c r="HI198" s="211"/>
      <c r="HJ198" s="211"/>
      <c r="HK198" s="211"/>
      <c r="HL198" s="211"/>
      <c r="HM198" s="211"/>
      <c r="HN198" s="211"/>
      <c r="HO198" s="211"/>
      <c r="HP198" s="211"/>
      <c r="HQ198" s="211"/>
      <c r="HR198" s="211"/>
      <c r="HS198" s="211"/>
      <c r="HT198" s="211"/>
      <c r="HU198" s="211"/>
      <c r="HV198" s="211"/>
      <c r="HW198" s="211"/>
      <c r="HX198" s="211"/>
      <c r="HY198" s="211"/>
      <c r="HZ198" s="211"/>
      <c r="IA198" s="211"/>
      <c r="IB198" s="211"/>
      <c r="IC198" s="211"/>
      <c r="ID198" s="211"/>
      <c r="IE198" s="211"/>
      <c r="IF198" s="211"/>
      <c r="IG198" s="211"/>
      <c r="IH198" s="211"/>
    </row>
    <row r="199" spans="3:242" ht="15.75" customHeight="1">
      <c r="C199" s="191"/>
      <c r="D199" s="213"/>
      <c r="E199" s="211"/>
      <c r="F199" s="211"/>
      <c r="G199" s="212"/>
      <c r="H199" s="211"/>
      <c r="I199" s="211"/>
      <c r="J199" s="175"/>
      <c r="K199" s="211"/>
      <c r="L199" s="211"/>
      <c r="M199" s="211"/>
      <c r="Q199" s="211"/>
      <c r="R199" s="211"/>
      <c r="S199" s="211"/>
      <c r="T199" s="211"/>
      <c r="U199" s="175"/>
      <c r="V199" s="524"/>
      <c r="W199" s="211"/>
      <c r="X199" s="211"/>
      <c r="Y199" s="211"/>
      <c r="Z199" s="211"/>
      <c r="AB199" s="211"/>
      <c r="AC199" s="211"/>
      <c r="AD199" s="211"/>
      <c r="AE199" s="175"/>
      <c r="AF199" s="175"/>
      <c r="AG199" s="211"/>
      <c r="AH199" s="211"/>
      <c r="AI199" s="211"/>
      <c r="AK199" s="211"/>
      <c r="AL199" s="175"/>
      <c r="AM199" s="175"/>
      <c r="AN199" s="211"/>
      <c r="AO199" s="175"/>
      <c r="AP199" s="175"/>
      <c r="AQ199" s="175"/>
      <c r="AS199" s="211"/>
      <c r="AT199" s="175"/>
      <c r="AW199" s="211"/>
      <c r="AY199" s="211"/>
      <c r="AZ199" s="211"/>
      <c r="BA199" s="529"/>
      <c r="BB199" s="524"/>
      <c r="BC199" s="524"/>
      <c r="BD199" s="175"/>
      <c r="BE199" s="524"/>
      <c r="BF199" s="175"/>
      <c r="BG199" s="211"/>
      <c r="BH199" s="211"/>
      <c r="BI199" s="211"/>
      <c r="BJ199" s="529"/>
      <c r="BK199" s="529"/>
      <c r="BL199" s="211"/>
      <c r="BM199" s="524"/>
      <c r="BN199" s="529"/>
      <c r="BO199" s="212"/>
      <c r="BP199" s="211"/>
      <c r="BQ199" s="211"/>
      <c r="BR199" s="211"/>
      <c r="BS199" s="211"/>
      <c r="BT199" s="211"/>
      <c r="BU199" s="211"/>
      <c r="BV199" s="211"/>
      <c r="BW199" s="211"/>
      <c r="BX199" s="211"/>
      <c r="BY199" s="211"/>
      <c r="BZ199" s="175"/>
      <c r="CA199" s="211"/>
      <c r="CB199" s="211"/>
      <c r="CC199" s="211"/>
      <c r="CD199" s="211"/>
      <c r="CE199" s="211"/>
      <c r="CF199" s="211"/>
      <c r="CG199" s="211"/>
      <c r="CH199" s="175"/>
      <c r="CI199" s="211"/>
      <c r="CJ199" s="211"/>
      <c r="CK199" s="175"/>
      <c r="CL199" s="175"/>
      <c r="CM199" s="211"/>
      <c r="CN199" s="211"/>
      <c r="CO199" s="211"/>
      <c r="CP199" s="175"/>
      <c r="CQ199" s="175"/>
      <c r="CR199" s="175"/>
      <c r="CS199" s="175"/>
      <c r="CT199" s="175"/>
      <c r="CU199" s="175"/>
      <c r="CV199" s="175"/>
      <c r="CW199" s="175"/>
      <c r="CX199" s="175"/>
      <c r="CY199" s="175"/>
      <c r="CZ199" s="175"/>
      <c r="DA199" s="211"/>
      <c r="DB199" s="211"/>
      <c r="DC199" s="211"/>
      <c r="DD199" s="211"/>
      <c r="DE199" s="211"/>
      <c r="DF199" s="211"/>
      <c r="DG199" s="211"/>
      <c r="DH199" s="175"/>
      <c r="DI199" s="175"/>
      <c r="DJ199" s="175"/>
      <c r="DK199" s="175"/>
      <c r="DL199" s="39"/>
      <c r="DM199" s="175"/>
      <c r="DN199" s="175"/>
      <c r="DO199" s="175"/>
      <c r="DP199" s="175"/>
      <c r="DQ199" s="175"/>
      <c r="DR199" s="175"/>
      <c r="DS199" s="175"/>
      <c r="DT199" s="175"/>
      <c r="DU199" s="175"/>
      <c r="DV199" s="175"/>
      <c r="DW199" s="175"/>
      <c r="DX199" s="175"/>
      <c r="DY199" s="175"/>
      <c r="DZ199" s="175"/>
      <c r="EA199" s="211"/>
      <c r="EB199" s="211"/>
      <c r="EC199" s="211"/>
      <c r="ED199" s="211"/>
      <c r="EE199" s="211"/>
      <c r="EF199" s="211"/>
      <c r="EG199" s="175"/>
      <c r="EH199" s="175"/>
      <c r="EI199" s="175"/>
      <c r="EJ199" s="211"/>
      <c r="EK199" s="211"/>
      <c r="EL199" s="211"/>
      <c r="EM199" s="211"/>
      <c r="EN199" s="211"/>
      <c r="EO199" s="211"/>
      <c r="EP199" s="175"/>
      <c r="EQ199" s="211"/>
      <c r="ER199" s="211"/>
      <c r="ES199" s="211"/>
      <c r="ET199" s="211"/>
      <c r="EU199" s="211"/>
      <c r="EV199" s="211"/>
      <c r="EW199" s="211"/>
      <c r="EX199" s="175"/>
      <c r="EY199" s="175"/>
      <c r="EZ199" s="211"/>
      <c r="FA199" s="211"/>
      <c r="FB199" s="211"/>
      <c r="FC199" s="211"/>
      <c r="FD199" s="211"/>
      <c r="FE199" s="211"/>
      <c r="FF199" s="211"/>
      <c r="FG199" s="175"/>
      <c r="FH199" s="211"/>
      <c r="FI199" s="175"/>
      <c r="FJ199" s="211"/>
      <c r="FK199" s="175"/>
      <c r="FL199" s="211"/>
      <c r="FM199" s="211"/>
      <c r="FN199" s="211"/>
      <c r="FO199" s="211"/>
      <c r="FP199" s="175"/>
      <c r="FQ199" s="211"/>
      <c r="FR199" s="211"/>
      <c r="FS199" s="211"/>
      <c r="FT199" s="211"/>
      <c r="FU199" s="211"/>
      <c r="FV199" s="211"/>
      <c r="FW199" s="211"/>
      <c r="FX199" s="211"/>
      <c r="FY199" s="211"/>
      <c r="FZ199" s="211"/>
      <c r="GA199" s="211"/>
      <c r="GB199" s="211"/>
      <c r="GC199" s="211"/>
      <c r="GD199" s="211"/>
      <c r="GE199" s="211"/>
      <c r="GF199" s="211"/>
      <c r="GG199" s="211"/>
      <c r="GH199" s="211"/>
      <c r="GI199" s="211"/>
      <c r="GJ199" s="211"/>
      <c r="GK199" s="211"/>
      <c r="GL199" s="211"/>
      <c r="GM199" s="211"/>
      <c r="GN199" s="211"/>
      <c r="GO199" s="211"/>
      <c r="GP199" s="211"/>
      <c r="GQ199" s="211"/>
      <c r="GR199" s="211"/>
      <c r="GS199" s="211"/>
      <c r="GT199" s="211"/>
      <c r="GU199" s="211"/>
      <c r="GV199" s="211"/>
      <c r="GW199" s="211"/>
      <c r="GX199" s="211"/>
      <c r="GY199" s="211"/>
      <c r="GZ199" s="211"/>
      <c r="HA199" s="211"/>
      <c r="HB199" s="211"/>
      <c r="HC199" s="211"/>
      <c r="HD199" s="211"/>
      <c r="HE199" s="211"/>
      <c r="HF199" s="211"/>
      <c r="HG199" s="211"/>
      <c r="HH199" s="211"/>
      <c r="HI199" s="211"/>
      <c r="HJ199" s="211"/>
      <c r="HK199" s="211"/>
      <c r="HL199" s="211"/>
      <c r="HM199" s="211"/>
      <c r="HN199" s="211"/>
      <c r="HO199" s="211"/>
      <c r="HP199" s="211"/>
      <c r="HQ199" s="211"/>
      <c r="HR199" s="211"/>
      <c r="HS199" s="211"/>
      <c r="HT199" s="211"/>
      <c r="HU199" s="211"/>
      <c r="HV199" s="211"/>
      <c r="HW199" s="211"/>
      <c r="HX199" s="211"/>
      <c r="HY199" s="211"/>
      <c r="HZ199" s="211"/>
      <c r="IA199" s="211"/>
      <c r="IB199" s="211"/>
      <c r="IC199" s="211"/>
      <c r="ID199" s="211"/>
      <c r="IE199" s="211"/>
      <c r="IF199" s="211"/>
      <c r="IG199" s="211"/>
      <c r="IH199" s="211"/>
    </row>
    <row r="200" spans="3:242" ht="15.75" customHeight="1">
      <c r="C200" s="191"/>
      <c r="D200" s="213"/>
      <c r="E200" s="211"/>
      <c r="F200" s="211"/>
      <c r="G200" s="212"/>
      <c r="H200" s="211"/>
      <c r="I200" s="211"/>
      <c r="J200" s="175"/>
      <c r="K200" s="211"/>
      <c r="L200" s="211"/>
      <c r="M200" s="211"/>
      <c r="Q200" s="211"/>
      <c r="R200" s="211"/>
      <c r="S200" s="211"/>
      <c r="T200" s="211"/>
      <c r="U200" s="175"/>
      <c r="V200" s="524"/>
      <c r="W200" s="211"/>
      <c r="X200" s="211"/>
      <c r="Y200" s="211"/>
      <c r="Z200" s="211"/>
      <c r="AB200" s="211"/>
      <c r="AC200" s="211"/>
      <c r="AD200" s="211"/>
      <c r="AE200" s="175"/>
      <c r="AF200" s="175"/>
      <c r="AG200" s="211"/>
      <c r="AH200" s="211"/>
      <c r="AI200" s="211"/>
      <c r="AK200" s="211"/>
      <c r="AL200" s="175"/>
      <c r="AM200" s="175"/>
      <c r="AN200" s="211"/>
      <c r="AO200" s="175"/>
      <c r="AP200" s="175"/>
      <c r="AQ200" s="175"/>
      <c r="AS200" s="211"/>
      <c r="AT200" s="175"/>
      <c r="AW200" s="211"/>
      <c r="AY200" s="211"/>
      <c r="AZ200" s="211"/>
      <c r="BA200" s="529"/>
      <c r="BB200" s="524"/>
      <c r="BC200" s="524"/>
      <c r="BD200" s="175"/>
      <c r="BE200" s="524"/>
      <c r="BF200" s="175"/>
      <c r="BG200" s="211"/>
      <c r="BH200" s="211"/>
      <c r="BI200" s="211"/>
      <c r="BJ200" s="529"/>
      <c r="BK200" s="529"/>
      <c r="BL200" s="211"/>
      <c r="BM200" s="524"/>
      <c r="BN200" s="529"/>
      <c r="BO200" s="212"/>
      <c r="BP200" s="211"/>
      <c r="BQ200" s="211"/>
      <c r="BR200" s="211"/>
      <c r="BS200" s="211"/>
      <c r="BT200" s="211"/>
      <c r="BU200" s="211"/>
      <c r="BV200" s="211"/>
      <c r="BW200" s="211"/>
      <c r="BX200" s="211"/>
      <c r="BY200" s="211"/>
      <c r="BZ200" s="175"/>
      <c r="CA200" s="211"/>
      <c r="CB200" s="211"/>
      <c r="CC200" s="211"/>
      <c r="CD200" s="211"/>
      <c r="CE200" s="211"/>
      <c r="CF200" s="211"/>
      <c r="CG200" s="211"/>
      <c r="CH200" s="175"/>
      <c r="CI200" s="211"/>
      <c r="CJ200" s="211"/>
      <c r="CK200" s="175"/>
      <c r="CL200" s="175"/>
      <c r="CM200" s="211"/>
      <c r="CN200" s="211"/>
      <c r="CO200" s="211"/>
      <c r="CP200" s="175"/>
      <c r="CQ200" s="175"/>
      <c r="CR200" s="175"/>
      <c r="CS200" s="175"/>
      <c r="CT200" s="175"/>
      <c r="CU200" s="175"/>
      <c r="CV200" s="175"/>
      <c r="CW200" s="175"/>
      <c r="CX200" s="175"/>
      <c r="CY200" s="175"/>
      <c r="CZ200" s="175"/>
      <c r="DA200" s="211"/>
      <c r="DB200" s="211"/>
      <c r="DC200" s="211"/>
      <c r="DD200" s="211"/>
      <c r="DE200" s="211"/>
      <c r="DF200" s="211"/>
      <c r="DG200" s="211"/>
      <c r="DH200" s="175"/>
      <c r="DI200" s="175"/>
      <c r="DJ200" s="175"/>
      <c r="DK200" s="175"/>
      <c r="DL200" s="39"/>
      <c r="DM200" s="175"/>
      <c r="DN200" s="175"/>
      <c r="DO200" s="175"/>
      <c r="DP200" s="175"/>
      <c r="DQ200" s="175"/>
      <c r="DR200" s="175"/>
      <c r="DS200" s="175"/>
      <c r="DT200" s="175"/>
      <c r="DU200" s="175"/>
      <c r="DV200" s="175"/>
      <c r="DW200" s="175"/>
      <c r="DX200" s="175"/>
      <c r="DY200" s="175"/>
      <c r="DZ200" s="175"/>
      <c r="EA200" s="211"/>
      <c r="EB200" s="211"/>
      <c r="EC200" s="211"/>
      <c r="ED200" s="211"/>
      <c r="EE200" s="211"/>
      <c r="EF200" s="211"/>
      <c r="EG200" s="175"/>
      <c r="EH200" s="175"/>
      <c r="EI200" s="175"/>
      <c r="EJ200" s="211"/>
      <c r="EK200" s="211"/>
      <c r="EL200" s="211"/>
      <c r="EM200" s="211"/>
      <c r="EN200" s="211"/>
      <c r="EO200" s="211"/>
      <c r="EP200" s="175"/>
      <c r="EQ200" s="211"/>
      <c r="ER200" s="211"/>
      <c r="ES200" s="211"/>
      <c r="ET200" s="211"/>
      <c r="EU200" s="211"/>
      <c r="EV200" s="211"/>
      <c r="EW200" s="211"/>
      <c r="EX200" s="175"/>
      <c r="EY200" s="175"/>
      <c r="EZ200" s="211"/>
      <c r="FA200" s="211"/>
      <c r="FB200" s="211"/>
      <c r="FC200" s="211"/>
      <c r="FD200" s="211"/>
      <c r="FE200" s="211"/>
      <c r="FF200" s="211"/>
      <c r="FG200" s="175"/>
      <c r="FH200" s="211"/>
      <c r="FI200" s="175"/>
      <c r="FJ200" s="211"/>
      <c r="FK200" s="175"/>
      <c r="FL200" s="211"/>
      <c r="FM200" s="211"/>
      <c r="FN200" s="211"/>
      <c r="FO200" s="211"/>
      <c r="FP200" s="175"/>
      <c r="FQ200" s="211"/>
      <c r="FR200" s="211"/>
      <c r="FS200" s="211"/>
      <c r="FT200" s="211"/>
      <c r="FU200" s="211"/>
      <c r="FV200" s="211"/>
      <c r="FW200" s="211"/>
      <c r="FX200" s="211"/>
      <c r="FY200" s="211"/>
      <c r="FZ200" s="211"/>
      <c r="GA200" s="211"/>
      <c r="GB200" s="211"/>
      <c r="GC200" s="211"/>
      <c r="GD200" s="211"/>
      <c r="GE200" s="211"/>
      <c r="GF200" s="211"/>
      <c r="GG200" s="211"/>
      <c r="GH200" s="211"/>
      <c r="GI200" s="211"/>
      <c r="GJ200" s="211"/>
      <c r="GK200" s="211"/>
      <c r="GL200" s="211"/>
      <c r="GM200" s="211"/>
      <c r="GN200" s="211"/>
      <c r="GO200" s="211"/>
      <c r="GP200" s="211"/>
      <c r="GQ200" s="211"/>
      <c r="GR200" s="211"/>
      <c r="GS200" s="211"/>
      <c r="GT200" s="211"/>
      <c r="GU200" s="211"/>
      <c r="GV200" s="211"/>
      <c r="GW200" s="211"/>
      <c r="GX200" s="211"/>
      <c r="GY200" s="211"/>
      <c r="GZ200" s="211"/>
      <c r="HA200" s="211"/>
      <c r="HB200" s="211"/>
      <c r="HC200" s="211"/>
      <c r="HD200" s="211"/>
      <c r="HE200" s="211"/>
      <c r="HF200" s="211"/>
      <c r="HG200" s="211"/>
      <c r="HH200" s="211"/>
      <c r="HI200" s="211"/>
      <c r="HJ200" s="211"/>
      <c r="HK200" s="211"/>
      <c r="HL200" s="211"/>
      <c r="HM200" s="211"/>
      <c r="HN200" s="211"/>
      <c r="HO200" s="211"/>
      <c r="HP200" s="211"/>
      <c r="HQ200" s="211"/>
      <c r="HR200" s="211"/>
      <c r="HS200" s="211"/>
      <c r="HT200" s="211"/>
      <c r="HU200" s="211"/>
      <c r="HV200" s="211"/>
      <c r="HW200" s="211"/>
      <c r="HX200" s="211"/>
      <c r="HY200" s="211"/>
      <c r="HZ200" s="211"/>
      <c r="IA200" s="211"/>
      <c r="IB200" s="211"/>
      <c r="IC200" s="211"/>
      <c r="ID200" s="211"/>
      <c r="IE200" s="211"/>
      <c r="IF200" s="211"/>
      <c r="IG200" s="211"/>
      <c r="IH200" s="211"/>
    </row>
    <row r="201" spans="3:242" ht="15.75" customHeight="1">
      <c r="C201" s="191"/>
      <c r="D201" s="213"/>
      <c r="E201" s="211"/>
      <c r="F201" s="211"/>
      <c r="G201" s="212"/>
      <c r="H201" s="211"/>
      <c r="I201" s="211"/>
      <c r="J201" s="175"/>
      <c r="K201" s="211"/>
      <c r="L201" s="211"/>
      <c r="M201" s="211"/>
      <c r="Q201" s="211"/>
      <c r="R201" s="211"/>
      <c r="S201" s="211"/>
      <c r="T201" s="211"/>
      <c r="U201" s="175"/>
      <c r="V201" s="524"/>
      <c r="W201" s="211"/>
      <c r="X201" s="211"/>
      <c r="Y201" s="211"/>
      <c r="Z201" s="211"/>
      <c r="AB201" s="211"/>
      <c r="AC201" s="211"/>
      <c r="AD201" s="211"/>
      <c r="AE201" s="175"/>
      <c r="AF201" s="175"/>
      <c r="AG201" s="211"/>
      <c r="AH201" s="211"/>
      <c r="AI201" s="211"/>
      <c r="AK201" s="211"/>
      <c r="AL201" s="175"/>
      <c r="AM201" s="175"/>
      <c r="AN201" s="211"/>
      <c r="AO201" s="175"/>
      <c r="AP201" s="175"/>
      <c r="AQ201" s="175"/>
      <c r="AS201" s="211"/>
      <c r="AT201" s="175"/>
      <c r="AW201" s="211"/>
      <c r="AY201" s="211"/>
      <c r="AZ201" s="211"/>
      <c r="BA201" s="529"/>
      <c r="BB201" s="524"/>
      <c r="BC201" s="524"/>
      <c r="BD201" s="175"/>
      <c r="BE201" s="524"/>
      <c r="BF201" s="175"/>
      <c r="BG201" s="211"/>
      <c r="BH201" s="211"/>
      <c r="BI201" s="211"/>
      <c r="BJ201" s="529"/>
      <c r="BK201" s="529"/>
      <c r="BL201" s="211"/>
      <c r="BM201" s="524"/>
      <c r="BN201" s="529"/>
      <c r="BO201" s="212"/>
      <c r="BP201" s="211"/>
      <c r="BQ201" s="211"/>
      <c r="BR201" s="211"/>
      <c r="BS201" s="211"/>
      <c r="BT201" s="211"/>
      <c r="BU201" s="211"/>
      <c r="BV201" s="211"/>
      <c r="BW201" s="211"/>
      <c r="BX201" s="211"/>
      <c r="BY201" s="211"/>
      <c r="BZ201" s="175"/>
      <c r="CA201" s="211"/>
      <c r="CB201" s="211"/>
      <c r="CC201" s="211"/>
      <c r="CD201" s="211"/>
      <c r="CE201" s="211"/>
      <c r="CF201" s="211"/>
      <c r="CG201" s="211"/>
      <c r="CH201" s="175"/>
      <c r="CI201" s="211"/>
      <c r="CJ201" s="211"/>
      <c r="CK201" s="175"/>
      <c r="CL201" s="175"/>
      <c r="CM201" s="211"/>
      <c r="CN201" s="211"/>
      <c r="CO201" s="211"/>
      <c r="CP201" s="175"/>
      <c r="CQ201" s="175"/>
      <c r="CR201" s="175"/>
      <c r="CS201" s="175"/>
      <c r="CT201" s="175"/>
      <c r="CU201" s="175"/>
      <c r="CV201" s="175"/>
      <c r="CW201" s="175"/>
      <c r="CX201" s="175"/>
      <c r="CY201" s="175"/>
      <c r="CZ201" s="175"/>
      <c r="DA201" s="211"/>
      <c r="DB201" s="211"/>
      <c r="DC201" s="211"/>
      <c r="DD201" s="211"/>
      <c r="DE201" s="211"/>
      <c r="DF201" s="211"/>
      <c r="DG201" s="211"/>
      <c r="DH201" s="175"/>
      <c r="DI201" s="175"/>
      <c r="DJ201" s="175"/>
      <c r="DK201" s="175"/>
      <c r="DL201" s="39"/>
      <c r="DM201" s="175"/>
      <c r="DN201" s="175"/>
      <c r="DO201" s="175"/>
      <c r="DP201" s="175"/>
      <c r="DQ201" s="175"/>
      <c r="DR201" s="175"/>
      <c r="DS201" s="175"/>
      <c r="DT201" s="175"/>
      <c r="DU201" s="175"/>
      <c r="DV201" s="175"/>
      <c r="DW201" s="175"/>
      <c r="DX201" s="175"/>
      <c r="DY201" s="175"/>
      <c r="DZ201" s="175"/>
      <c r="EA201" s="211"/>
      <c r="EB201" s="211"/>
      <c r="EC201" s="211"/>
      <c r="ED201" s="211"/>
      <c r="EE201" s="211"/>
      <c r="EF201" s="211"/>
      <c r="EG201" s="175"/>
      <c r="EH201" s="175"/>
      <c r="EI201" s="175"/>
      <c r="EJ201" s="211"/>
      <c r="EK201" s="211"/>
      <c r="EL201" s="211"/>
      <c r="EM201" s="211"/>
      <c r="EN201" s="211"/>
      <c r="EO201" s="211"/>
      <c r="EP201" s="175"/>
      <c r="EQ201" s="211"/>
      <c r="ER201" s="211"/>
      <c r="ES201" s="211"/>
      <c r="ET201" s="211"/>
      <c r="EU201" s="211"/>
      <c r="EV201" s="211"/>
      <c r="EW201" s="211"/>
      <c r="EX201" s="175"/>
      <c r="EY201" s="175"/>
      <c r="EZ201" s="211"/>
      <c r="FA201" s="211"/>
      <c r="FB201" s="211"/>
      <c r="FC201" s="211"/>
      <c r="FD201" s="211"/>
      <c r="FE201" s="211"/>
      <c r="FF201" s="211"/>
      <c r="FG201" s="175"/>
      <c r="FH201" s="211"/>
      <c r="FI201" s="175"/>
      <c r="FJ201" s="211"/>
      <c r="FK201" s="175"/>
      <c r="FL201" s="211"/>
      <c r="FM201" s="211"/>
      <c r="FN201" s="211"/>
      <c r="FO201" s="211"/>
      <c r="FP201" s="175"/>
      <c r="FQ201" s="211"/>
      <c r="FR201" s="211"/>
      <c r="FS201" s="211"/>
      <c r="FT201" s="211"/>
      <c r="FU201" s="211"/>
      <c r="FV201" s="211"/>
      <c r="FW201" s="211"/>
      <c r="FX201" s="211"/>
      <c r="FY201" s="211"/>
      <c r="FZ201" s="211"/>
      <c r="GA201" s="211"/>
      <c r="GB201" s="211"/>
      <c r="GC201" s="211"/>
      <c r="GD201" s="211"/>
      <c r="GE201" s="211"/>
      <c r="GF201" s="211"/>
      <c r="GG201" s="211"/>
      <c r="GH201" s="211"/>
      <c r="GI201" s="211"/>
      <c r="GJ201" s="211"/>
      <c r="GK201" s="211"/>
      <c r="GL201" s="211"/>
      <c r="GM201" s="211"/>
      <c r="GN201" s="211"/>
      <c r="GO201" s="211"/>
      <c r="GP201" s="211"/>
      <c r="GQ201" s="211"/>
      <c r="GR201" s="211"/>
      <c r="GS201" s="211"/>
      <c r="GT201" s="211"/>
      <c r="GU201" s="211"/>
      <c r="GV201" s="211"/>
      <c r="GW201" s="211"/>
      <c r="GX201" s="211"/>
      <c r="GY201" s="211"/>
      <c r="GZ201" s="211"/>
      <c r="HA201" s="211"/>
      <c r="HB201" s="211"/>
      <c r="HC201" s="211"/>
      <c r="HD201" s="211"/>
      <c r="HE201" s="211"/>
      <c r="HF201" s="211"/>
      <c r="HG201" s="211"/>
      <c r="HH201" s="211"/>
      <c r="HI201" s="211"/>
      <c r="HJ201" s="211"/>
      <c r="HK201" s="211"/>
      <c r="HL201" s="211"/>
      <c r="HM201" s="211"/>
      <c r="HN201" s="211"/>
      <c r="HO201" s="211"/>
      <c r="HP201" s="211"/>
      <c r="HQ201" s="211"/>
      <c r="HR201" s="211"/>
      <c r="HS201" s="211"/>
      <c r="HT201" s="211"/>
      <c r="HU201" s="211"/>
      <c r="HV201" s="211"/>
      <c r="HW201" s="211"/>
      <c r="HX201" s="211"/>
      <c r="HY201" s="211"/>
      <c r="HZ201" s="211"/>
      <c r="IA201" s="211"/>
      <c r="IB201" s="211"/>
      <c r="IC201" s="211"/>
      <c r="ID201" s="211"/>
      <c r="IE201" s="211"/>
      <c r="IF201" s="211"/>
      <c r="IG201" s="211"/>
      <c r="IH201" s="211"/>
    </row>
    <row r="202" spans="3:242" ht="15.75" customHeight="1">
      <c r="C202" s="191"/>
      <c r="D202" s="214"/>
      <c r="G202" s="191"/>
      <c r="J202" s="192"/>
      <c r="U202" s="192"/>
      <c r="V202" s="522"/>
      <c r="AE202" s="192"/>
      <c r="AF202" s="192"/>
      <c r="AL202" s="192"/>
      <c r="AM202" s="192"/>
      <c r="AO202" s="192"/>
      <c r="AP202" s="192"/>
      <c r="AQ202" s="192"/>
      <c r="AT202" s="192"/>
      <c r="BB202" s="522"/>
      <c r="BC202" s="522"/>
      <c r="BD202" s="192"/>
      <c r="BE202" s="522"/>
      <c r="BF202" s="192"/>
      <c r="BM202" s="522"/>
      <c r="BO202" s="191"/>
      <c r="BZ202" s="192"/>
      <c r="CH202" s="192"/>
      <c r="CK202" s="192"/>
      <c r="CL202" s="192"/>
      <c r="CP202" s="192"/>
      <c r="CQ202" s="192"/>
      <c r="CR202" s="192"/>
      <c r="CS202" s="192"/>
      <c r="CT202" s="192"/>
      <c r="CU202" s="192"/>
      <c r="CV202" s="192"/>
      <c r="CW202" s="192"/>
      <c r="CX202" s="192"/>
      <c r="CY202" s="192"/>
      <c r="CZ202" s="192"/>
      <c r="DH202" s="192"/>
      <c r="DI202" s="192"/>
      <c r="DJ202" s="192"/>
      <c r="DK202" s="192"/>
      <c r="DL202" s="501"/>
      <c r="DM202" s="192"/>
      <c r="DN202" s="192"/>
      <c r="DO202" s="192"/>
      <c r="DP202" s="192"/>
      <c r="DQ202" s="192"/>
      <c r="DR202" s="192"/>
      <c r="DS202" s="192"/>
      <c r="DT202" s="192"/>
      <c r="DU202" s="192"/>
      <c r="DV202" s="192"/>
      <c r="DW202" s="192"/>
      <c r="DX202" s="192"/>
      <c r="DY202" s="192"/>
      <c r="DZ202" s="192"/>
      <c r="EG202" s="192"/>
      <c r="EH202" s="192"/>
      <c r="EI202" s="192"/>
      <c r="EP202" s="192"/>
      <c r="EX202" s="192"/>
      <c r="EY202" s="192"/>
      <c r="FG202" s="192"/>
      <c r="FI202" s="192"/>
      <c r="FK202" s="192"/>
      <c r="FP202" s="192"/>
    </row>
    <row r="203" spans="3:242" ht="15.75" customHeight="1">
      <c r="C203" s="191"/>
      <c r="D203" s="214"/>
      <c r="G203" s="191"/>
      <c r="J203" s="192"/>
      <c r="U203" s="192"/>
      <c r="V203" s="522"/>
      <c r="AE203" s="192"/>
      <c r="AF203" s="192"/>
      <c r="AL203" s="192"/>
      <c r="AM203" s="192"/>
      <c r="AO203" s="192"/>
      <c r="AP203" s="192"/>
      <c r="AQ203" s="192"/>
      <c r="AT203" s="192"/>
      <c r="BB203" s="522"/>
      <c r="BC203" s="522"/>
      <c r="BD203" s="192"/>
      <c r="BE203" s="522"/>
      <c r="BF203" s="192"/>
      <c r="BM203" s="522"/>
      <c r="BO203" s="191"/>
      <c r="BZ203" s="192"/>
      <c r="CH203" s="192"/>
      <c r="CK203" s="192"/>
      <c r="CL203" s="192"/>
      <c r="CP203" s="192"/>
      <c r="CQ203" s="192"/>
      <c r="CR203" s="192"/>
      <c r="CS203" s="192"/>
      <c r="CT203" s="192"/>
      <c r="CU203" s="192"/>
      <c r="CV203" s="192"/>
      <c r="CW203" s="192"/>
      <c r="CX203" s="192"/>
      <c r="CY203" s="192"/>
      <c r="CZ203" s="192"/>
      <c r="DH203" s="192"/>
      <c r="DI203" s="192"/>
      <c r="DJ203" s="192"/>
      <c r="DK203" s="192"/>
      <c r="DL203" s="501"/>
      <c r="DM203" s="192"/>
      <c r="DN203" s="192"/>
      <c r="DO203" s="192"/>
      <c r="DP203" s="192"/>
      <c r="DQ203" s="192"/>
      <c r="DR203" s="192"/>
      <c r="DS203" s="192"/>
      <c r="DT203" s="192"/>
      <c r="DU203" s="192"/>
      <c r="DV203" s="192"/>
      <c r="DW203" s="192"/>
      <c r="DX203" s="192"/>
      <c r="DY203" s="192"/>
      <c r="DZ203" s="192"/>
      <c r="EG203" s="192"/>
      <c r="EH203" s="192"/>
      <c r="EI203" s="192"/>
      <c r="EP203" s="192"/>
      <c r="EX203" s="192"/>
      <c r="EY203" s="192"/>
      <c r="FG203" s="192"/>
      <c r="FI203" s="192"/>
      <c r="FK203" s="192"/>
      <c r="FP203" s="192"/>
    </row>
    <row r="204" spans="3:242" ht="15.75" customHeight="1">
      <c r="C204" s="191"/>
      <c r="D204" s="214"/>
      <c r="G204" s="191"/>
      <c r="J204" s="192"/>
      <c r="U204" s="192"/>
      <c r="V204" s="522"/>
      <c r="AE204" s="192"/>
      <c r="AF204" s="192"/>
      <c r="AL204" s="192"/>
      <c r="AM204" s="192"/>
      <c r="AO204" s="192"/>
      <c r="AP204" s="192"/>
      <c r="AQ204" s="192"/>
      <c r="AT204" s="192"/>
      <c r="BB204" s="522"/>
      <c r="BC204" s="522"/>
      <c r="BD204" s="192"/>
      <c r="BE204" s="522"/>
      <c r="BF204" s="192"/>
      <c r="BM204" s="522"/>
      <c r="BO204" s="191"/>
      <c r="BZ204" s="192"/>
      <c r="CH204" s="192"/>
      <c r="CK204" s="192"/>
      <c r="CL204" s="192"/>
      <c r="CP204" s="192"/>
      <c r="CQ204" s="192"/>
      <c r="CR204" s="192"/>
      <c r="CS204" s="192"/>
      <c r="CT204" s="192"/>
      <c r="CU204" s="192"/>
      <c r="CV204" s="192"/>
      <c r="CW204" s="192"/>
      <c r="CX204" s="192"/>
      <c r="CY204" s="192"/>
      <c r="CZ204" s="192"/>
      <c r="DH204" s="192"/>
      <c r="DI204" s="192"/>
      <c r="DJ204" s="192"/>
      <c r="DK204" s="192"/>
      <c r="DL204" s="501"/>
      <c r="DM204" s="192"/>
      <c r="DN204" s="192"/>
      <c r="DO204" s="192"/>
      <c r="DP204" s="192"/>
      <c r="DQ204" s="192"/>
      <c r="DR204" s="192"/>
      <c r="DS204" s="192"/>
      <c r="DT204" s="192"/>
      <c r="DU204" s="192"/>
      <c r="DV204" s="192"/>
      <c r="DW204" s="192"/>
      <c r="DX204" s="192"/>
      <c r="DY204" s="192"/>
      <c r="DZ204" s="192"/>
      <c r="EG204" s="192"/>
      <c r="EH204" s="192"/>
      <c r="EI204" s="192"/>
      <c r="EP204" s="192"/>
      <c r="EX204" s="192"/>
      <c r="EY204" s="192"/>
      <c r="FG204" s="192"/>
      <c r="FI204" s="192"/>
      <c r="FK204" s="192"/>
      <c r="FP204" s="192"/>
    </row>
    <row r="205" spans="3:242" ht="15.75" customHeight="1">
      <c r="C205" s="191"/>
      <c r="D205" s="214"/>
      <c r="G205" s="191"/>
      <c r="J205" s="192"/>
      <c r="U205" s="192"/>
      <c r="V205" s="522"/>
      <c r="AE205" s="192"/>
      <c r="AF205" s="192"/>
      <c r="AL205" s="192"/>
      <c r="AM205" s="192"/>
      <c r="AO205" s="192"/>
      <c r="AP205" s="192"/>
      <c r="AQ205" s="192"/>
      <c r="AT205" s="192"/>
      <c r="BB205" s="522"/>
      <c r="BC205" s="522"/>
      <c r="BD205" s="192"/>
      <c r="BE205" s="522"/>
      <c r="BF205" s="192"/>
      <c r="BM205" s="522"/>
      <c r="BO205" s="191"/>
      <c r="BZ205" s="192"/>
      <c r="CH205" s="192"/>
      <c r="CK205" s="192"/>
      <c r="CL205" s="192"/>
      <c r="CP205" s="192"/>
      <c r="CQ205" s="192"/>
      <c r="CR205" s="192"/>
      <c r="CS205" s="192"/>
      <c r="CT205" s="192"/>
      <c r="CU205" s="192"/>
      <c r="CV205" s="192"/>
      <c r="CW205" s="192"/>
      <c r="CX205" s="192"/>
      <c r="CY205" s="192"/>
      <c r="CZ205" s="192"/>
      <c r="DH205" s="192"/>
      <c r="DI205" s="192"/>
      <c r="DJ205" s="192"/>
      <c r="DK205" s="192"/>
      <c r="DL205" s="501"/>
      <c r="DM205" s="192"/>
      <c r="DN205" s="192"/>
      <c r="DO205" s="192"/>
      <c r="DP205" s="192"/>
      <c r="DQ205" s="192"/>
      <c r="DR205" s="192"/>
      <c r="DS205" s="192"/>
      <c r="DT205" s="192"/>
      <c r="DU205" s="192"/>
      <c r="DV205" s="192"/>
      <c r="DW205" s="192"/>
      <c r="DX205" s="192"/>
      <c r="DY205" s="192"/>
      <c r="DZ205" s="192"/>
      <c r="EG205" s="192"/>
      <c r="EH205" s="192"/>
      <c r="EI205" s="192"/>
      <c r="EP205" s="192"/>
      <c r="EX205" s="192"/>
      <c r="EY205" s="192"/>
      <c r="FG205" s="192"/>
      <c r="FI205" s="192"/>
      <c r="FK205" s="192"/>
      <c r="FP205" s="192"/>
    </row>
    <row r="206" spans="3:242" ht="15.75" customHeight="1">
      <c r="C206" s="191"/>
      <c r="D206" s="214"/>
      <c r="G206" s="191"/>
      <c r="J206" s="192"/>
      <c r="U206" s="192"/>
      <c r="V206" s="522"/>
      <c r="AE206" s="192"/>
      <c r="AF206" s="192"/>
      <c r="AL206" s="192"/>
      <c r="AM206" s="192"/>
      <c r="AO206" s="192"/>
      <c r="AP206" s="192"/>
      <c r="AQ206" s="192"/>
      <c r="AT206" s="192"/>
      <c r="BB206" s="522"/>
      <c r="BC206" s="522"/>
      <c r="BD206" s="192"/>
      <c r="BE206" s="522"/>
      <c r="BF206" s="192"/>
      <c r="BM206" s="522"/>
      <c r="BO206" s="191"/>
      <c r="BZ206" s="192"/>
      <c r="CH206" s="192"/>
      <c r="CK206" s="192"/>
      <c r="CL206" s="192"/>
      <c r="CP206" s="192"/>
      <c r="CQ206" s="192"/>
      <c r="CR206" s="192"/>
      <c r="CS206" s="192"/>
      <c r="CT206" s="192"/>
      <c r="CU206" s="192"/>
      <c r="CV206" s="192"/>
      <c r="CW206" s="192"/>
      <c r="CX206" s="192"/>
      <c r="CY206" s="192"/>
      <c r="CZ206" s="192"/>
      <c r="DH206" s="192"/>
      <c r="DI206" s="192"/>
      <c r="DJ206" s="192"/>
      <c r="DK206" s="192"/>
      <c r="DL206" s="501"/>
      <c r="DM206" s="192"/>
      <c r="DN206" s="192"/>
      <c r="DO206" s="192"/>
      <c r="DP206" s="192"/>
      <c r="DQ206" s="192"/>
      <c r="DR206" s="192"/>
      <c r="DS206" s="192"/>
      <c r="DT206" s="192"/>
      <c r="DU206" s="192"/>
      <c r="DV206" s="192"/>
      <c r="DW206" s="192"/>
      <c r="DX206" s="192"/>
      <c r="DY206" s="192"/>
      <c r="DZ206" s="192"/>
      <c r="EG206" s="192"/>
      <c r="EH206" s="192"/>
      <c r="EI206" s="192"/>
      <c r="EP206" s="192"/>
      <c r="EX206" s="192"/>
      <c r="EY206" s="192"/>
      <c r="FG206" s="192"/>
      <c r="FI206" s="192"/>
      <c r="FK206" s="192"/>
      <c r="FP206" s="192"/>
    </row>
    <row r="207" spans="3:242" ht="15.75" customHeight="1">
      <c r="C207" s="191"/>
      <c r="D207" s="214"/>
      <c r="G207" s="191"/>
      <c r="J207" s="192"/>
      <c r="U207" s="192"/>
      <c r="V207" s="522"/>
      <c r="AE207" s="192"/>
      <c r="AF207" s="192"/>
      <c r="AL207" s="192"/>
      <c r="AM207" s="192"/>
      <c r="AO207" s="192"/>
      <c r="AP207" s="192"/>
      <c r="AQ207" s="192"/>
      <c r="AT207" s="192"/>
      <c r="BB207" s="522"/>
      <c r="BC207" s="522"/>
      <c r="BD207" s="192"/>
      <c r="BE207" s="522"/>
      <c r="BF207" s="192"/>
      <c r="BM207" s="522"/>
      <c r="BO207" s="191"/>
      <c r="BZ207" s="192"/>
      <c r="CH207" s="192"/>
      <c r="CK207" s="192"/>
      <c r="CL207" s="192"/>
      <c r="CP207" s="192"/>
      <c r="CQ207" s="192"/>
      <c r="CR207" s="192"/>
      <c r="CS207" s="192"/>
      <c r="CT207" s="192"/>
      <c r="CU207" s="192"/>
      <c r="CV207" s="192"/>
      <c r="CW207" s="192"/>
      <c r="CX207" s="192"/>
      <c r="CY207" s="192"/>
      <c r="CZ207" s="192"/>
      <c r="DH207" s="192"/>
      <c r="DI207" s="192"/>
      <c r="DJ207" s="192"/>
      <c r="DK207" s="192"/>
      <c r="DL207" s="501"/>
      <c r="DM207" s="192"/>
      <c r="DN207" s="192"/>
      <c r="DO207" s="192"/>
      <c r="DP207" s="192"/>
      <c r="DQ207" s="192"/>
      <c r="DR207" s="192"/>
      <c r="DS207" s="192"/>
      <c r="DT207" s="192"/>
      <c r="DU207" s="192"/>
      <c r="DV207" s="192"/>
      <c r="DW207" s="192"/>
      <c r="DX207" s="192"/>
      <c r="DY207" s="192"/>
      <c r="DZ207" s="192"/>
      <c r="EG207" s="192"/>
      <c r="EH207" s="192"/>
      <c r="EI207" s="192"/>
      <c r="EP207" s="192"/>
      <c r="EX207" s="192"/>
      <c r="EY207" s="192"/>
      <c r="FG207" s="192"/>
      <c r="FI207" s="192"/>
      <c r="FK207" s="192"/>
      <c r="FP207" s="192"/>
    </row>
    <row r="208" spans="3:242" ht="15.75" customHeight="1">
      <c r="C208" s="191"/>
      <c r="D208" s="214"/>
      <c r="G208" s="191"/>
      <c r="J208" s="192"/>
      <c r="U208" s="192"/>
      <c r="V208" s="522"/>
      <c r="AE208" s="192"/>
      <c r="AF208" s="192"/>
      <c r="AL208" s="192"/>
      <c r="AM208" s="192"/>
      <c r="AO208" s="192"/>
      <c r="AP208" s="192"/>
      <c r="AQ208" s="192"/>
      <c r="AT208" s="192"/>
      <c r="BB208" s="522"/>
      <c r="BC208" s="522"/>
      <c r="BD208" s="192"/>
      <c r="BE208" s="522"/>
      <c r="BF208" s="192"/>
      <c r="BM208" s="522"/>
      <c r="BO208" s="191"/>
      <c r="BZ208" s="192"/>
      <c r="CH208" s="192"/>
      <c r="CK208" s="192"/>
      <c r="CL208" s="192"/>
      <c r="CP208" s="192"/>
      <c r="CQ208" s="192"/>
      <c r="CR208" s="192"/>
      <c r="CS208" s="192"/>
      <c r="CT208" s="192"/>
      <c r="CU208" s="192"/>
      <c r="CV208" s="192"/>
      <c r="CW208" s="192"/>
      <c r="CX208" s="192"/>
      <c r="CY208" s="192"/>
      <c r="CZ208" s="192"/>
      <c r="DH208" s="192"/>
      <c r="DI208" s="192"/>
      <c r="DJ208" s="192"/>
      <c r="DK208" s="192"/>
      <c r="DL208" s="501"/>
      <c r="DM208" s="192"/>
      <c r="DN208" s="192"/>
      <c r="DO208" s="192"/>
      <c r="DP208" s="192"/>
      <c r="DQ208" s="192"/>
      <c r="DR208" s="192"/>
      <c r="DS208" s="192"/>
      <c r="DT208" s="192"/>
      <c r="DU208" s="192"/>
      <c r="DV208" s="192"/>
      <c r="DW208" s="192"/>
      <c r="DX208" s="192"/>
      <c r="DY208" s="192"/>
      <c r="DZ208" s="192"/>
      <c r="EG208" s="192"/>
      <c r="EH208" s="192"/>
      <c r="EI208" s="192"/>
      <c r="EP208" s="192"/>
      <c r="EX208" s="192"/>
      <c r="EY208" s="192"/>
      <c r="FG208" s="192"/>
      <c r="FI208" s="192"/>
      <c r="FK208" s="192"/>
      <c r="FP208" s="192"/>
    </row>
    <row r="209" spans="3:172" ht="15.75" customHeight="1">
      <c r="C209" s="191"/>
      <c r="D209" s="214"/>
      <c r="G209" s="191"/>
      <c r="J209" s="192"/>
      <c r="U209" s="192"/>
      <c r="V209" s="522"/>
      <c r="AE209" s="192"/>
      <c r="AF209" s="192"/>
      <c r="AL209" s="192"/>
      <c r="AM209" s="192"/>
      <c r="AO209" s="192"/>
      <c r="AP209" s="192"/>
      <c r="AQ209" s="192"/>
      <c r="AT209" s="192"/>
      <c r="BB209" s="522"/>
      <c r="BC209" s="522"/>
      <c r="BD209" s="192"/>
      <c r="BE209" s="522"/>
      <c r="BF209" s="192"/>
      <c r="BM209" s="522"/>
      <c r="BO209" s="191"/>
      <c r="BZ209" s="192"/>
      <c r="CH209" s="192"/>
      <c r="CK209" s="192"/>
      <c r="CL209" s="192"/>
      <c r="CP209" s="192"/>
      <c r="CQ209" s="192"/>
      <c r="CR209" s="192"/>
      <c r="CS209" s="192"/>
      <c r="CT209" s="192"/>
      <c r="CU209" s="192"/>
      <c r="CV209" s="192"/>
      <c r="CW209" s="192"/>
      <c r="CX209" s="192"/>
      <c r="CY209" s="192"/>
      <c r="CZ209" s="192"/>
      <c r="DH209" s="192"/>
      <c r="DI209" s="192"/>
      <c r="DJ209" s="192"/>
      <c r="DK209" s="192"/>
      <c r="DL209" s="501"/>
      <c r="DM209" s="192"/>
      <c r="DN209" s="192"/>
      <c r="DO209" s="192"/>
      <c r="DP209" s="192"/>
      <c r="DQ209" s="192"/>
      <c r="DR209" s="192"/>
      <c r="DS209" s="192"/>
      <c r="DT209" s="192"/>
      <c r="DU209" s="192"/>
      <c r="DV209" s="192"/>
      <c r="DW209" s="192"/>
      <c r="DX209" s="192"/>
      <c r="DY209" s="192"/>
      <c r="DZ209" s="192"/>
      <c r="EG209" s="192"/>
      <c r="EH209" s="192"/>
      <c r="EI209" s="192"/>
      <c r="EP209" s="192"/>
      <c r="EX209" s="192"/>
      <c r="EY209" s="192"/>
      <c r="FG209" s="192"/>
      <c r="FI209" s="192"/>
      <c r="FK209" s="192"/>
      <c r="FP209" s="192"/>
    </row>
    <row r="210" spans="3:172" ht="15.75" customHeight="1">
      <c r="C210" s="191"/>
      <c r="D210" s="214"/>
      <c r="G210" s="191"/>
      <c r="J210" s="192"/>
      <c r="U210" s="192"/>
      <c r="V210" s="522"/>
      <c r="AE210" s="192"/>
      <c r="AF210" s="192"/>
      <c r="AL210" s="192"/>
      <c r="AM210" s="192"/>
      <c r="AO210" s="192"/>
      <c r="AP210" s="192"/>
      <c r="AQ210" s="192"/>
      <c r="AT210" s="192"/>
      <c r="BB210" s="522"/>
      <c r="BC210" s="522"/>
      <c r="BD210" s="192"/>
      <c r="BE210" s="522"/>
      <c r="BF210" s="192"/>
      <c r="BM210" s="522"/>
      <c r="BO210" s="191"/>
      <c r="BZ210" s="192"/>
      <c r="CH210" s="192"/>
      <c r="CK210" s="192"/>
      <c r="CL210" s="192"/>
      <c r="CP210" s="192"/>
      <c r="CQ210" s="192"/>
      <c r="CR210" s="192"/>
      <c r="CS210" s="192"/>
      <c r="CT210" s="192"/>
      <c r="CU210" s="192"/>
      <c r="CV210" s="192"/>
      <c r="CW210" s="192"/>
      <c r="CX210" s="192"/>
      <c r="CY210" s="192"/>
      <c r="CZ210" s="192"/>
      <c r="DH210" s="192"/>
      <c r="DI210" s="192"/>
      <c r="DJ210" s="192"/>
      <c r="DK210" s="192"/>
      <c r="DL210" s="501"/>
      <c r="DM210" s="192"/>
      <c r="DN210" s="192"/>
      <c r="DO210" s="192"/>
      <c r="DP210" s="192"/>
      <c r="DQ210" s="192"/>
      <c r="DR210" s="192"/>
      <c r="DS210" s="192"/>
      <c r="DT210" s="192"/>
      <c r="DU210" s="192"/>
      <c r="DV210" s="192"/>
      <c r="DW210" s="192"/>
      <c r="DX210" s="192"/>
      <c r="DY210" s="192"/>
      <c r="DZ210" s="192"/>
      <c r="EG210" s="192"/>
      <c r="EH210" s="192"/>
      <c r="EI210" s="192"/>
      <c r="EP210" s="192"/>
      <c r="EX210" s="192"/>
      <c r="EY210" s="192"/>
      <c r="FG210" s="192"/>
      <c r="FI210" s="192"/>
      <c r="FK210" s="192"/>
      <c r="FP210" s="192"/>
    </row>
    <row r="211" spans="3:172" ht="15.75" customHeight="1">
      <c r="C211" s="191"/>
      <c r="D211" s="214"/>
      <c r="G211" s="191"/>
      <c r="J211" s="192"/>
      <c r="U211" s="192"/>
      <c r="V211" s="522"/>
      <c r="AE211" s="192"/>
      <c r="AF211" s="192"/>
      <c r="AL211" s="192"/>
      <c r="AM211" s="192"/>
      <c r="AO211" s="192"/>
      <c r="AP211" s="192"/>
      <c r="AQ211" s="192"/>
      <c r="AT211" s="192"/>
      <c r="BB211" s="522"/>
      <c r="BC211" s="522"/>
      <c r="BD211" s="192"/>
      <c r="BE211" s="522"/>
      <c r="BF211" s="192"/>
      <c r="BM211" s="522"/>
      <c r="BO211" s="191"/>
      <c r="BZ211" s="192"/>
      <c r="CH211" s="192"/>
      <c r="CK211" s="192"/>
      <c r="CL211" s="192"/>
      <c r="CP211" s="192"/>
      <c r="CQ211" s="192"/>
      <c r="CR211" s="192"/>
      <c r="CS211" s="192"/>
      <c r="CT211" s="192"/>
      <c r="CU211" s="192"/>
      <c r="CV211" s="192"/>
      <c r="CW211" s="192"/>
      <c r="CX211" s="192"/>
      <c r="CY211" s="192"/>
      <c r="CZ211" s="192"/>
      <c r="DH211" s="192"/>
      <c r="DI211" s="192"/>
      <c r="DJ211" s="192"/>
      <c r="DK211" s="192"/>
      <c r="DL211" s="501"/>
      <c r="DM211" s="192"/>
      <c r="DN211" s="192"/>
      <c r="DO211" s="192"/>
      <c r="DP211" s="192"/>
      <c r="DQ211" s="192"/>
      <c r="DR211" s="192"/>
      <c r="DS211" s="192"/>
      <c r="DT211" s="192"/>
      <c r="DU211" s="192"/>
      <c r="DV211" s="192"/>
      <c r="DW211" s="192"/>
      <c r="DX211" s="192"/>
      <c r="DY211" s="192"/>
      <c r="DZ211" s="192"/>
      <c r="EG211" s="192"/>
      <c r="EH211" s="192"/>
      <c r="EI211" s="192"/>
      <c r="EP211" s="192"/>
      <c r="EX211" s="192"/>
      <c r="EY211" s="192"/>
      <c r="FG211" s="192"/>
      <c r="FI211" s="192"/>
      <c r="FK211" s="192"/>
      <c r="FP211" s="192"/>
    </row>
    <row r="212" spans="3:172" ht="15.75" customHeight="1">
      <c r="C212" s="191"/>
      <c r="D212" s="214"/>
      <c r="G212" s="191"/>
      <c r="J212" s="192"/>
      <c r="U212" s="192"/>
      <c r="V212" s="522"/>
      <c r="AE212" s="192"/>
      <c r="AF212" s="192"/>
      <c r="AL212" s="192"/>
      <c r="AM212" s="192"/>
      <c r="AO212" s="192"/>
      <c r="AP212" s="192"/>
      <c r="AQ212" s="192"/>
      <c r="AT212" s="192"/>
      <c r="BB212" s="522"/>
      <c r="BC212" s="522"/>
      <c r="BD212" s="192"/>
      <c r="BE212" s="522"/>
      <c r="BF212" s="192"/>
      <c r="BM212" s="522"/>
      <c r="BO212" s="191"/>
      <c r="BZ212" s="192"/>
      <c r="CH212" s="192"/>
      <c r="CK212" s="192"/>
      <c r="CL212" s="192"/>
      <c r="CP212" s="192"/>
      <c r="CQ212" s="192"/>
      <c r="CR212" s="192"/>
      <c r="CS212" s="192"/>
      <c r="CT212" s="192"/>
      <c r="CU212" s="192"/>
      <c r="CV212" s="192"/>
      <c r="CW212" s="192"/>
      <c r="CX212" s="192"/>
      <c r="CY212" s="192"/>
      <c r="CZ212" s="192"/>
      <c r="DH212" s="192"/>
      <c r="DI212" s="192"/>
      <c r="DJ212" s="192"/>
      <c r="DK212" s="192"/>
      <c r="DL212" s="501"/>
      <c r="DM212" s="192"/>
      <c r="DN212" s="192"/>
      <c r="DO212" s="192"/>
      <c r="DP212" s="192"/>
      <c r="DQ212" s="192"/>
      <c r="DR212" s="192"/>
      <c r="DS212" s="192"/>
      <c r="DT212" s="192"/>
      <c r="DU212" s="192"/>
      <c r="DV212" s="192"/>
      <c r="DW212" s="192"/>
      <c r="DX212" s="192"/>
      <c r="DY212" s="192"/>
      <c r="DZ212" s="192"/>
      <c r="EG212" s="192"/>
      <c r="EH212" s="192"/>
      <c r="EI212" s="192"/>
      <c r="EP212" s="192"/>
      <c r="EX212" s="192"/>
      <c r="EY212" s="192"/>
      <c r="FG212" s="192"/>
      <c r="FI212" s="192"/>
      <c r="FK212" s="192"/>
      <c r="FP212" s="192"/>
    </row>
    <row r="213" spans="3:172" ht="15.75" customHeight="1">
      <c r="C213" s="191"/>
      <c r="D213" s="214"/>
      <c r="G213" s="191"/>
      <c r="J213" s="192"/>
      <c r="U213" s="192"/>
      <c r="V213" s="522"/>
      <c r="AE213" s="192"/>
      <c r="AF213" s="192"/>
      <c r="AL213" s="192"/>
      <c r="AM213" s="192"/>
      <c r="AO213" s="192"/>
      <c r="AP213" s="192"/>
      <c r="AQ213" s="192"/>
      <c r="AT213" s="192"/>
      <c r="BB213" s="522"/>
      <c r="BC213" s="522"/>
      <c r="BD213" s="192"/>
      <c r="BE213" s="522"/>
      <c r="BF213" s="192"/>
      <c r="BM213" s="522"/>
      <c r="BO213" s="191"/>
      <c r="BZ213" s="192"/>
      <c r="CH213" s="192"/>
      <c r="CK213" s="192"/>
      <c r="CL213" s="192"/>
      <c r="CP213" s="192"/>
      <c r="CQ213" s="192"/>
      <c r="CR213" s="192"/>
      <c r="CS213" s="192"/>
      <c r="CT213" s="192"/>
      <c r="CU213" s="192"/>
      <c r="CV213" s="192"/>
      <c r="CW213" s="192"/>
      <c r="CX213" s="192"/>
      <c r="CY213" s="192"/>
      <c r="CZ213" s="192"/>
      <c r="DH213" s="192"/>
      <c r="DI213" s="192"/>
      <c r="DJ213" s="192"/>
      <c r="DK213" s="192"/>
      <c r="DL213" s="501"/>
      <c r="DM213" s="192"/>
      <c r="DN213" s="192"/>
      <c r="DO213" s="192"/>
      <c r="DP213" s="192"/>
      <c r="DQ213" s="192"/>
      <c r="DR213" s="192"/>
      <c r="DS213" s="192"/>
      <c r="DT213" s="192"/>
      <c r="DU213" s="192"/>
      <c r="DV213" s="192"/>
      <c r="DW213" s="192"/>
      <c r="DX213" s="192"/>
      <c r="DY213" s="192"/>
      <c r="DZ213" s="192"/>
      <c r="EG213" s="192"/>
      <c r="EH213" s="192"/>
      <c r="EI213" s="192"/>
      <c r="EP213" s="192"/>
      <c r="EX213" s="192"/>
      <c r="EY213" s="192"/>
      <c r="FG213" s="192"/>
      <c r="FI213" s="192"/>
      <c r="FK213" s="192"/>
      <c r="FP213" s="192"/>
    </row>
    <row r="214" spans="3:172" ht="15.75" customHeight="1">
      <c r="C214" s="191"/>
      <c r="D214" s="214"/>
      <c r="G214" s="191"/>
      <c r="J214" s="192"/>
      <c r="U214" s="192"/>
      <c r="V214" s="522"/>
      <c r="AE214" s="192"/>
      <c r="AF214" s="192"/>
      <c r="AL214" s="192"/>
      <c r="AM214" s="192"/>
      <c r="AO214" s="192"/>
      <c r="AP214" s="192"/>
      <c r="AQ214" s="192"/>
      <c r="AT214" s="192"/>
      <c r="BB214" s="522"/>
      <c r="BC214" s="522"/>
      <c r="BD214" s="192"/>
      <c r="BE214" s="522"/>
      <c r="BF214" s="192"/>
      <c r="BM214" s="522"/>
      <c r="BO214" s="191"/>
      <c r="BZ214" s="192"/>
      <c r="CH214" s="192"/>
      <c r="CK214" s="192"/>
      <c r="CL214" s="192"/>
      <c r="CP214" s="192"/>
      <c r="CQ214" s="192"/>
      <c r="CR214" s="192"/>
      <c r="CS214" s="192"/>
      <c r="CT214" s="192"/>
      <c r="CU214" s="192"/>
      <c r="CV214" s="192"/>
      <c r="CW214" s="192"/>
      <c r="CX214" s="192"/>
      <c r="CY214" s="192"/>
      <c r="CZ214" s="192"/>
      <c r="DH214" s="192"/>
      <c r="DI214" s="192"/>
      <c r="DJ214" s="192"/>
      <c r="DK214" s="192"/>
      <c r="DL214" s="501"/>
      <c r="DM214" s="192"/>
      <c r="DN214" s="192"/>
      <c r="DO214" s="192"/>
      <c r="DP214" s="192"/>
      <c r="DQ214" s="192"/>
      <c r="DR214" s="192"/>
      <c r="DS214" s="192"/>
      <c r="DT214" s="192"/>
      <c r="DU214" s="192"/>
      <c r="DV214" s="192"/>
      <c r="DW214" s="192"/>
      <c r="DX214" s="192"/>
      <c r="DY214" s="192"/>
      <c r="DZ214" s="192"/>
      <c r="EG214" s="192"/>
      <c r="EH214" s="192"/>
      <c r="EI214" s="192"/>
      <c r="EP214" s="192"/>
      <c r="EX214" s="192"/>
      <c r="EY214" s="192"/>
      <c r="FG214" s="192"/>
      <c r="FI214" s="192"/>
      <c r="FK214" s="192"/>
      <c r="FP214" s="192"/>
    </row>
    <row r="215" spans="3:172" ht="15.75" customHeight="1">
      <c r="C215" s="191"/>
      <c r="D215" s="214"/>
      <c r="G215" s="191"/>
      <c r="J215" s="192"/>
      <c r="U215" s="192"/>
      <c r="V215" s="522"/>
      <c r="AE215" s="192"/>
      <c r="AF215" s="192"/>
      <c r="AL215" s="192"/>
      <c r="AM215" s="192"/>
      <c r="AO215" s="192"/>
      <c r="AP215" s="192"/>
      <c r="AQ215" s="192"/>
      <c r="AT215" s="192"/>
      <c r="BB215" s="522"/>
      <c r="BC215" s="522"/>
      <c r="BD215" s="192"/>
      <c r="BE215" s="522"/>
      <c r="BF215" s="192"/>
      <c r="BM215" s="522"/>
      <c r="BO215" s="191"/>
      <c r="BZ215" s="192"/>
      <c r="CH215" s="192"/>
      <c r="CK215" s="192"/>
      <c r="CL215" s="192"/>
      <c r="CP215" s="192"/>
      <c r="CQ215" s="192"/>
      <c r="CR215" s="192"/>
      <c r="CS215" s="192"/>
      <c r="CT215" s="192"/>
      <c r="CU215" s="192"/>
      <c r="CV215" s="192"/>
      <c r="CW215" s="192"/>
      <c r="CX215" s="192"/>
      <c r="CY215" s="192"/>
      <c r="CZ215" s="192"/>
      <c r="DH215" s="192"/>
      <c r="DI215" s="192"/>
      <c r="DJ215" s="192"/>
      <c r="DK215" s="192"/>
      <c r="DL215" s="501"/>
      <c r="DM215" s="192"/>
      <c r="DN215" s="192"/>
      <c r="DO215" s="192"/>
      <c r="DP215" s="192"/>
      <c r="DQ215" s="192"/>
      <c r="DR215" s="192"/>
      <c r="DS215" s="192"/>
      <c r="DT215" s="192"/>
      <c r="DU215" s="192"/>
      <c r="DV215" s="192"/>
      <c r="DW215" s="192"/>
      <c r="DX215" s="192"/>
      <c r="DY215" s="192"/>
      <c r="DZ215" s="192"/>
      <c r="EG215" s="192"/>
      <c r="EH215" s="192"/>
      <c r="EI215" s="192"/>
      <c r="EP215" s="192"/>
      <c r="EX215" s="192"/>
      <c r="EY215" s="192"/>
      <c r="FG215" s="192"/>
      <c r="FI215" s="192"/>
      <c r="FK215" s="192"/>
      <c r="FP215" s="192"/>
    </row>
    <row r="216" spans="3:172" ht="15.75" customHeight="1">
      <c r="C216" s="191"/>
      <c r="D216" s="214"/>
      <c r="G216" s="191"/>
      <c r="J216" s="192"/>
      <c r="U216" s="192"/>
      <c r="V216" s="522"/>
      <c r="AE216" s="192"/>
      <c r="AF216" s="192"/>
      <c r="AL216" s="192"/>
      <c r="AM216" s="192"/>
      <c r="AO216" s="192"/>
      <c r="AP216" s="192"/>
      <c r="AQ216" s="192"/>
      <c r="AT216" s="192"/>
      <c r="BB216" s="522"/>
      <c r="BC216" s="522"/>
      <c r="BD216" s="192"/>
      <c r="BE216" s="522"/>
      <c r="BF216" s="192"/>
      <c r="BM216" s="522"/>
      <c r="BO216" s="191"/>
      <c r="BZ216" s="192"/>
      <c r="CH216" s="192"/>
      <c r="CK216" s="192"/>
      <c r="CL216" s="192"/>
      <c r="CP216" s="192"/>
      <c r="CQ216" s="192"/>
      <c r="CR216" s="192"/>
      <c r="CS216" s="192"/>
      <c r="CT216" s="192"/>
      <c r="CU216" s="192"/>
      <c r="CV216" s="192"/>
      <c r="CW216" s="192"/>
      <c r="CX216" s="192"/>
      <c r="CY216" s="192"/>
      <c r="CZ216" s="192"/>
      <c r="DH216" s="192"/>
      <c r="DI216" s="192"/>
      <c r="DJ216" s="192"/>
      <c r="DK216" s="192"/>
      <c r="DL216" s="501"/>
      <c r="DM216" s="192"/>
      <c r="DN216" s="192"/>
      <c r="DO216" s="192"/>
      <c r="DP216" s="192"/>
      <c r="DQ216" s="192"/>
      <c r="DR216" s="192"/>
      <c r="DS216" s="192"/>
      <c r="DT216" s="192"/>
      <c r="DU216" s="192"/>
      <c r="DV216" s="192"/>
      <c r="DW216" s="192"/>
      <c r="DX216" s="192"/>
      <c r="DY216" s="192"/>
      <c r="DZ216" s="192"/>
      <c r="EG216" s="192"/>
      <c r="EH216" s="192"/>
      <c r="EI216" s="192"/>
      <c r="EP216" s="192"/>
      <c r="EX216" s="192"/>
      <c r="EY216" s="192"/>
      <c r="FG216" s="192"/>
      <c r="FI216" s="192"/>
      <c r="FK216" s="192"/>
      <c r="FP216" s="192"/>
    </row>
    <row r="217" spans="3:172" ht="15.75" customHeight="1">
      <c r="C217" s="191"/>
      <c r="D217" s="214"/>
      <c r="G217" s="191"/>
      <c r="J217" s="192"/>
      <c r="U217" s="192"/>
      <c r="V217" s="522"/>
      <c r="AE217" s="192"/>
      <c r="AF217" s="192"/>
      <c r="AL217" s="192"/>
      <c r="AM217" s="192"/>
      <c r="AO217" s="192"/>
      <c r="AP217" s="192"/>
      <c r="AQ217" s="192"/>
      <c r="AT217" s="192"/>
      <c r="BB217" s="522"/>
      <c r="BC217" s="522"/>
      <c r="BD217" s="192"/>
      <c r="BE217" s="522"/>
      <c r="BF217" s="192"/>
      <c r="BM217" s="522"/>
      <c r="BO217" s="191"/>
      <c r="BZ217" s="192"/>
      <c r="CH217" s="192"/>
      <c r="CK217" s="192"/>
      <c r="CL217" s="192"/>
      <c r="CP217" s="192"/>
      <c r="CQ217" s="192"/>
      <c r="CR217" s="192"/>
      <c r="CS217" s="192"/>
      <c r="CT217" s="192"/>
      <c r="CU217" s="192"/>
      <c r="CV217" s="192"/>
      <c r="CW217" s="192"/>
      <c r="CX217" s="192"/>
      <c r="CY217" s="192"/>
      <c r="CZ217" s="192"/>
      <c r="DH217" s="192"/>
      <c r="DI217" s="192"/>
      <c r="DJ217" s="192"/>
      <c r="DK217" s="192"/>
      <c r="DL217" s="501"/>
      <c r="DM217" s="192"/>
      <c r="DN217" s="192"/>
      <c r="DO217" s="192"/>
      <c r="DP217" s="192"/>
      <c r="DQ217" s="192"/>
      <c r="DR217" s="192"/>
      <c r="DS217" s="192"/>
      <c r="DT217" s="192"/>
      <c r="DU217" s="192"/>
      <c r="DV217" s="192"/>
      <c r="DW217" s="192"/>
      <c r="DX217" s="192"/>
      <c r="DY217" s="192"/>
      <c r="DZ217" s="192"/>
      <c r="EG217" s="192"/>
      <c r="EH217" s="192"/>
      <c r="EI217" s="192"/>
      <c r="EP217" s="192"/>
      <c r="EX217" s="192"/>
      <c r="EY217" s="192"/>
      <c r="FG217" s="192"/>
      <c r="FI217" s="192"/>
      <c r="FK217" s="192"/>
      <c r="FP217" s="192"/>
    </row>
    <row r="218" spans="3:172" ht="15.75" customHeight="1">
      <c r="C218" s="191"/>
      <c r="D218" s="214"/>
      <c r="G218" s="191"/>
      <c r="J218" s="192"/>
      <c r="U218" s="192"/>
      <c r="V218" s="522"/>
      <c r="AE218" s="192"/>
      <c r="AF218" s="192"/>
      <c r="AL218" s="192"/>
      <c r="AM218" s="192"/>
      <c r="AO218" s="192"/>
      <c r="AP218" s="192"/>
      <c r="AQ218" s="192"/>
      <c r="AT218" s="192"/>
      <c r="BB218" s="522"/>
      <c r="BC218" s="522"/>
      <c r="BD218" s="192"/>
      <c r="BE218" s="522"/>
      <c r="BF218" s="192"/>
      <c r="BM218" s="522"/>
      <c r="BO218" s="191"/>
      <c r="BZ218" s="192"/>
      <c r="CH218" s="192"/>
      <c r="CK218" s="192"/>
      <c r="CL218" s="192"/>
      <c r="CP218" s="192"/>
      <c r="CQ218" s="192"/>
      <c r="CR218" s="192"/>
      <c r="CS218" s="192"/>
      <c r="CT218" s="192"/>
      <c r="CU218" s="192"/>
      <c r="CV218" s="192"/>
      <c r="CW218" s="192"/>
      <c r="CX218" s="192"/>
      <c r="CY218" s="192"/>
      <c r="CZ218" s="192"/>
      <c r="DH218" s="192"/>
      <c r="DI218" s="192"/>
      <c r="DJ218" s="192"/>
      <c r="DK218" s="192"/>
      <c r="DL218" s="501"/>
      <c r="DM218" s="192"/>
      <c r="DN218" s="192"/>
      <c r="DO218" s="192"/>
      <c r="DP218" s="192"/>
      <c r="DQ218" s="192"/>
      <c r="DR218" s="192"/>
      <c r="DS218" s="192"/>
      <c r="DT218" s="192"/>
      <c r="DU218" s="192"/>
      <c r="DV218" s="192"/>
      <c r="DW218" s="192"/>
      <c r="DX218" s="192"/>
      <c r="DY218" s="192"/>
      <c r="DZ218" s="192"/>
      <c r="EG218" s="192"/>
      <c r="EH218" s="192"/>
      <c r="EI218" s="192"/>
      <c r="EP218" s="192"/>
      <c r="EX218" s="192"/>
      <c r="EY218" s="192"/>
      <c r="FG218" s="192"/>
      <c r="FI218" s="192"/>
      <c r="FK218" s="192"/>
      <c r="FP218" s="192"/>
    </row>
    <row r="219" spans="3:172" ht="15.75" customHeight="1">
      <c r="C219" s="191"/>
      <c r="D219" s="214"/>
      <c r="G219" s="191"/>
      <c r="J219" s="192"/>
      <c r="U219" s="192"/>
      <c r="V219" s="522"/>
      <c r="AE219" s="192"/>
      <c r="AF219" s="192"/>
      <c r="AL219" s="192"/>
      <c r="AM219" s="192"/>
      <c r="AO219" s="192"/>
      <c r="AP219" s="192"/>
      <c r="AQ219" s="192"/>
      <c r="AT219" s="192"/>
      <c r="BB219" s="522"/>
      <c r="BC219" s="522"/>
      <c r="BD219" s="192"/>
      <c r="BE219" s="522"/>
      <c r="BF219" s="192"/>
      <c r="BM219" s="522"/>
      <c r="BO219" s="191"/>
      <c r="BZ219" s="192"/>
      <c r="CH219" s="192"/>
      <c r="CK219" s="192"/>
      <c r="CL219" s="192"/>
      <c r="CP219" s="192"/>
      <c r="CQ219" s="192"/>
      <c r="CR219" s="192"/>
      <c r="CS219" s="192"/>
      <c r="CT219" s="192"/>
      <c r="CU219" s="192"/>
      <c r="CV219" s="192"/>
      <c r="CW219" s="192"/>
      <c r="CX219" s="192"/>
      <c r="CY219" s="192"/>
      <c r="CZ219" s="192"/>
      <c r="DH219" s="192"/>
      <c r="DI219" s="192"/>
      <c r="DJ219" s="192"/>
      <c r="DK219" s="192"/>
      <c r="DL219" s="501"/>
      <c r="DM219" s="192"/>
      <c r="DN219" s="192"/>
      <c r="DO219" s="192"/>
      <c r="DP219" s="192"/>
      <c r="DQ219" s="192"/>
      <c r="DR219" s="192"/>
      <c r="DS219" s="192"/>
      <c r="DT219" s="192"/>
      <c r="DU219" s="192"/>
      <c r="DV219" s="192"/>
      <c r="DW219" s="192"/>
      <c r="DX219" s="192"/>
      <c r="DY219" s="192"/>
      <c r="DZ219" s="192"/>
      <c r="EG219" s="192"/>
      <c r="EH219" s="192"/>
      <c r="EI219" s="192"/>
      <c r="EP219" s="192"/>
      <c r="EX219" s="192"/>
      <c r="EY219" s="192"/>
      <c r="FG219" s="192"/>
      <c r="FI219" s="192"/>
      <c r="FK219" s="192"/>
      <c r="FP219" s="192"/>
    </row>
    <row r="220" spans="3:172" ht="15.75" customHeight="1">
      <c r="C220" s="191"/>
      <c r="D220" s="214"/>
      <c r="G220" s="191"/>
      <c r="J220" s="192"/>
      <c r="U220" s="192"/>
      <c r="V220" s="522"/>
      <c r="AE220" s="192"/>
      <c r="AF220" s="192"/>
      <c r="AL220" s="192"/>
      <c r="AM220" s="192"/>
      <c r="AO220" s="192"/>
      <c r="AP220" s="192"/>
      <c r="AQ220" s="192"/>
      <c r="AT220" s="192"/>
      <c r="BB220" s="522"/>
      <c r="BC220" s="522"/>
      <c r="BD220" s="192"/>
      <c r="BE220" s="522"/>
      <c r="BF220" s="192"/>
      <c r="BM220" s="522"/>
      <c r="BO220" s="191"/>
      <c r="BZ220" s="192"/>
      <c r="CH220" s="192"/>
      <c r="CK220" s="192"/>
      <c r="CL220" s="192"/>
      <c r="CP220" s="192"/>
      <c r="CQ220" s="192"/>
      <c r="CR220" s="192"/>
      <c r="CS220" s="192"/>
      <c r="CT220" s="192"/>
      <c r="CU220" s="192"/>
      <c r="CV220" s="192"/>
      <c r="CW220" s="192"/>
      <c r="CX220" s="192"/>
      <c r="CY220" s="192"/>
      <c r="CZ220" s="192"/>
      <c r="DH220" s="192"/>
      <c r="DI220" s="192"/>
      <c r="DJ220" s="192"/>
      <c r="DK220" s="192"/>
      <c r="DL220" s="501"/>
      <c r="DM220" s="192"/>
      <c r="DN220" s="192"/>
      <c r="DO220" s="192"/>
      <c r="DP220" s="192"/>
      <c r="DQ220" s="192"/>
      <c r="DR220" s="192"/>
      <c r="DS220" s="192"/>
      <c r="DT220" s="192"/>
      <c r="DU220" s="192"/>
      <c r="DV220" s="192"/>
      <c r="DW220" s="192"/>
      <c r="DX220" s="192"/>
      <c r="DY220" s="192"/>
      <c r="DZ220" s="192"/>
      <c r="EG220" s="192"/>
      <c r="EH220" s="192"/>
      <c r="EI220" s="192"/>
      <c r="EP220" s="192"/>
      <c r="EX220" s="192"/>
      <c r="EY220" s="192"/>
      <c r="FG220" s="192"/>
      <c r="FI220" s="192"/>
      <c r="FK220" s="192"/>
      <c r="FP220" s="192"/>
    </row>
    <row r="221" spans="3:172" ht="15.75" customHeight="1">
      <c r="C221" s="191"/>
      <c r="D221" s="214"/>
      <c r="G221" s="191"/>
      <c r="J221" s="192"/>
      <c r="U221" s="192"/>
      <c r="V221" s="522"/>
      <c r="AE221" s="192"/>
      <c r="AF221" s="192"/>
      <c r="AL221" s="192"/>
      <c r="AM221" s="192"/>
      <c r="AO221" s="192"/>
      <c r="AP221" s="192"/>
      <c r="AQ221" s="192"/>
      <c r="AT221" s="192"/>
      <c r="BB221" s="522"/>
      <c r="BC221" s="522"/>
      <c r="BD221" s="192"/>
      <c r="BE221" s="522"/>
      <c r="BF221" s="192"/>
      <c r="BM221" s="522"/>
      <c r="BO221" s="191"/>
      <c r="BZ221" s="192"/>
      <c r="CH221" s="192"/>
      <c r="CK221" s="192"/>
      <c r="CL221" s="192"/>
      <c r="CP221" s="192"/>
      <c r="CQ221" s="192"/>
      <c r="CR221" s="192"/>
      <c r="CS221" s="192"/>
      <c r="CT221" s="192"/>
      <c r="CU221" s="192"/>
      <c r="CV221" s="192"/>
      <c r="CW221" s="192"/>
      <c r="CX221" s="192"/>
      <c r="CY221" s="192"/>
      <c r="CZ221" s="192"/>
      <c r="DH221" s="192"/>
      <c r="DI221" s="192"/>
      <c r="DJ221" s="192"/>
      <c r="DK221" s="192"/>
      <c r="DL221" s="501"/>
      <c r="DM221" s="192"/>
      <c r="DN221" s="192"/>
      <c r="DO221" s="192"/>
      <c r="DP221" s="192"/>
      <c r="DQ221" s="192"/>
      <c r="DR221" s="192"/>
      <c r="DS221" s="192"/>
      <c r="DT221" s="192"/>
      <c r="DU221" s="192"/>
      <c r="DV221" s="192"/>
      <c r="DW221" s="192"/>
      <c r="DX221" s="192"/>
      <c r="DY221" s="192"/>
      <c r="DZ221" s="192"/>
      <c r="EG221" s="192"/>
      <c r="EH221" s="192"/>
      <c r="EI221" s="192"/>
      <c r="EP221" s="192"/>
      <c r="EX221" s="192"/>
      <c r="EY221" s="192"/>
      <c r="FG221" s="192"/>
      <c r="FI221" s="192"/>
      <c r="FK221" s="192"/>
      <c r="FP221" s="192"/>
    </row>
    <row r="222" spans="3:172" ht="15.75" customHeight="1">
      <c r="C222" s="191"/>
      <c r="D222" s="214"/>
      <c r="G222" s="191"/>
      <c r="J222" s="192"/>
      <c r="U222" s="192"/>
      <c r="V222" s="522"/>
      <c r="AE222" s="192"/>
      <c r="AF222" s="192"/>
      <c r="AL222" s="192"/>
      <c r="AM222" s="192"/>
      <c r="AO222" s="192"/>
      <c r="AP222" s="192"/>
      <c r="AQ222" s="192"/>
      <c r="AT222" s="192"/>
      <c r="BB222" s="522"/>
      <c r="BC222" s="522"/>
      <c r="BD222" s="192"/>
      <c r="BE222" s="522"/>
      <c r="BF222" s="192"/>
      <c r="BM222" s="522"/>
      <c r="BO222" s="191"/>
      <c r="BZ222" s="192"/>
      <c r="CH222" s="192"/>
      <c r="CK222" s="192"/>
      <c r="CL222" s="192"/>
      <c r="CP222" s="192"/>
      <c r="CQ222" s="192"/>
      <c r="CR222" s="192"/>
      <c r="CS222" s="192"/>
      <c r="CT222" s="192"/>
      <c r="CU222" s="192"/>
      <c r="CV222" s="192"/>
      <c r="CW222" s="192"/>
      <c r="CX222" s="192"/>
      <c r="CY222" s="192"/>
      <c r="CZ222" s="192"/>
      <c r="DH222" s="192"/>
      <c r="DI222" s="192"/>
      <c r="DJ222" s="192"/>
      <c r="DK222" s="192"/>
      <c r="DL222" s="501"/>
      <c r="DM222" s="192"/>
      <c r="DN222" s="192"/>
      <c r="DO222" s="192"/>
      <c r="DP222" s="192"/>
      <c r="DQ222" s="192"/>
      <c r="DR222" s="192"/>
      <c r="DS222" s="192"/>
      <c r="DT222" s="192"/>
      <c r="DU222" s="192"/>
      <c r="DV222" s="192"/>
      <c r="DW222" s="192"/>
      <c r="DX222" s="192"/>
      <c r="DY222" s="192"/>
      <c r="DZ222" s="192"/>
      <c r="EG222" s="192"/>
      <c r="EH222" s="192"/>
      <c r="EI222" s="192"/>
      <c r="EP222" s="192"/>
      <c r="EX222" s="192"/>
      <c r="EY222" s="192"/>
      <c r="FG222" s="192"/>
      <c r="FI222" s="192"/>
      <c r="FK222" s="192"/>
      <c r="FP222" s="192"/>
    </row>
    <row r="223" spans="3:172" ht="15.75" customHeight="1">
      <c r="C223" s="191"/>
      <c r="D223" s="214"/>
      <c r="G223" s="191"/>
      <c r="J223" s="192"/>
      <c r="U223" s="192"/>
      <c r="V223" s="522"/>
      <c r="AE223" s="192"/>
      <c r="AF223" s="192"/>
      <c r="AL223" s="192"/>
      <c r="AM223" s="192"/>
      <c r="AO223" s="192"/>
      <c r="AP223" s="192"/>
      <c r="AQ223" s="192"/>
      <c r="AT223" s="192"/>
      <c r="BB223" s="522"/>
      <c r="BC223" s="522"/>
      <c r="BD223" s="192"/>
      <c r="BE223" s="522"/>
      <c r="BF223" s="192"/>
      <c r="BM223" s="522"/>
      <c r="BO223" s="191"/>
      <c r="BZ223" s="192"/>
      <c r="CH223" s="192"/>
      <c r="CK223" s="192"/>
      <c r="CL223" s="192"/>
      <c r="CP223" s="192"/>
      <c r="CQ223" s="192"/>
      <c r="CR223" s="192"/>
      <c r="CS223" s="192"/>
      <c r="CT223" s="192"/>
      <c r="CU223" s="192"/>
      <c r="CV223" s="192"/>
      <c r="CW223" s="192"/>
      <c r="CX223" s="192"/>
      <c r="CY223" s="192"/>
      <c r="CZ223" s="192"/>
      <c r="DH223" s="192"/>
      <c r="DI223" s="192"/>
      <c r="DJ223" s="192"/>
      <c r="DK223" s="192"/>
      <c r="DL223" s="501"/>
      <c r="DM223" s="192"/>
      <c r="DN223" s="192"/>
      <c r="DO223" s="192"/>
      <c r="DP223" s="192"/>
      <c r="DQ223" s="192"/>
      <c r="DR223" s="192"/>
      <c r="DS223" s="192"/>
      <c r="DT223" s="192"/>
      <c r="DU223" s="192"/>
      <c r="DV223" s="192"/>
      <c r="DW223" s="192"/>
      <c r="DX223" s="192"/>
      <c r="DY223" s="192"/>
      <c r="DZ223" s="192"/>
      <c r="EG223" s="192"/>
      <c r="EH223" s="192"/>
      <c r="EI223" s="192"/>
      <c r="EP223" s="192"/>
      <c r="EX223" s="192"/>
      <c r="EY223" s="192"/>
      <c r="FG223" s="192"/>
      <c r="FI223" s="192"/>
      <c r="FK223" s="192"/>
      <c r="FP223" s="192"/>
    </row>
    <row r="224" spans="3:172" ht="15.75" customHeight="1">
      <c r="C224" s="191"/>
      <c r="D224" s="214"/>
      <c r="G224" s="191"/>
      <c r="J224" s="192"/>
      <c r="U224" s="192"/>
      <c r="V224" s="522"/>
      <c r="AE224" s="192"/>
      <c r="AF224" s="192"/>
      <c r="AL224" s="192"/>
      <c r="AM224" s="192"/>
      <c r="AO224" s="192"/>
      <c r="AP224" s="192"/>
      <c r="AQ224" s="192"/>
      <c r="AT224" s="192"/>
      <c r="BB224" s="522"/>
      <c r="BC224" s="522"/>
      <c r="BD224" s="192"/>
      <c r="BE224" s="522"/>
      <c r="BF224" s="192"/>
      <c r="BM224" s="522"/>
      <c r="BO224" s="191"/>
      <c r="BZ224" s="192"/>
      <c r="CH224" s="192"/>
      <c r="CK224" s="192"/>
      <c r="CL224" s="192"/>
      <c r="CP224" s="192"/>
      <c r="CQ224" s="192"/>
      <c r="CR224" s="192"/>
      <c r="CS224" s="192"/>
      <c r="CT224" s="192"/>
      <c r="CU224" s="192"/>
      <c r="CV224" s="192"/>
      <c r="CW224" s="192"/>
      <c r="CX224" s="192"/>
      <c r="CY224" s="192"/>
      <c r="CZ224" s="192"/>
      <c r="DH224" s="192"/>
      <c r="DI224" s="192"/>
      <c r="DJ224" s="192"/>
      <c r="DK224" s="192"/>
      <c r="DL224" s="501"/>
      <c r="DM224" s="192"/>
      <c r="DN224" s="192"/>
      <c r="DO224" s="192"/>
      <c r="DP224" s="192"/>
      <c r="DQ224" s="192"/>
      <c r="DR224" s="192"/>
      <c r="DS224" s="192"/>
      <c r="DT224" s="192"/>
      <c r="DU224" s="192"/>
      <c r="DV224" s="192"/>
      <c r="DW224" s="192"/>
      <c r="DX224" s="192"/>
      <c r="DY224" s="192"/>
      <c r="DZ224" s="192"/>
      <c r="EG224" s="192"/>
      <c r="EH224" s="192"/>
      <c r="EI224" s="192"/>
      <c r="EP224" s="192"/>
      <c r="EX224" s="192"/>
      <c r="EY224" s="192"/>
      <c r="FG224" s="192"/>
      <c r="FI224" s="192"/>
      <c r="FK224" s="192"/>
      <c r="FP224" s="192"/>
    </row>
    <row r="225" spans="3:172" ht="15.75" customHeight="1">
      <c r="C225" s="191"/>
      <c r="D225" s="214"/>
      <c r="G225" s="191"/>
      <c r="J225" s="192"/>
      <c r="U225" s="192"/>
      <c r="V225" s="522"/>
      <c r="AE225" s="192"/>
      <c r="AF225" s="192"/>
      <c r="AL225" s="192"/>
      <c r="AM225" s="192"/>
      <c r="AO225" s="192"/>
      <c r="AP225" s="192"/>
      <c r="AQ225" s="192"/>
      <c r="AT225" s="192"/>
      <c r="BB225" s="522"/>
      <c r="BC225" s="522"/>
      <c r="BD225" s="192"/>
      <c r="BE225" s="522"/>
      <c r="BF225" s="192"/>
      <c r="BM225" s="522"/>
      <c r="BO225" s="191"/>
      <c r="BZ225" s="192"/>
      <c r="CH225" s="192"/>
      <c r="CK225" s="192"/>
      <c r="CL225" s="192"/>
      <c r="CP225" s="192"/>
      <c r="CQ225" s="192"/>
      <c r="CR225" s="192"/>
      <c r="CS225" s="192"/>
      <c r="CT225" s="192"/>
      <c r="CU225" s="192"/>
      <c r="CV225" s="192"/>
      <c r="CW225" s="192"/>
      <c r="CX225" s="192"/>
      <c r="CY225" s="192"/>
      <c r="CZ225" s="192"/>
      <c r="DH225" s="192"/>
      <c r="DI225" s="192"/>
      <c r="DJ225" s="192"/>
      <c r="DK225" s="192"/>
      <c r="DL225" s="501"/>
      <c r="DM225" s="192"/>
      <c r="DN225" s="192"/>
      <c r="DO225" s="192"/>
      <c r="DP225" s="192"/>
      <c r="DQ225" s="192"/>
      <c r="DR225" s="192"/>
      <c r="DS225" s="192"/>
      <c r="DT225" s="192"/>
      <c r="DU225" s="192"/>
      <c r="DV225" s="192"/>
      <c r="DW225" s="192"/>
      <c r="DX225" s="192"/>
      <c r="DY225" s="192"/>
      <c r="DZ225" s="192"/>
      <c r="EG225" s="192"/>
      <c r="EH225" s="192"/>
      <c r="EI225" s="192"/>
      <c r="EP225" s="192"/>
      <c r="EX225" s="192"/>
      <c r="EY225" s="192"/>
      <c r="FG225" s="192"/>
      <c r="FI225" s="192"/>
      <c r="FK225" s="192"/>
      <c r="FP225" s="192"/>
    </row>
    <row r="226" spans="3:172" ht="15.75" customHeight="1">
      <c r="C226" s="191"/>
      <c r="D226" s="214"/>
      <c r="G226" s="191"/>
      <c r="J226" s="192"/>
      <c r="U226" s="192"/>
      <c r="V226" s="522"/>
      <c r="AE226" s="192"/>
      <c r="AF226" s="192"/>
      <c r="AL226" s="192"/>
      <c r="AM226" s="192"/>
      <c r="AO226" s="192"/>
      <c r="AP226" s="192"/>
      <c r="AQ226" s="192"/>
      <c r="AT226" s="192"/>
      <c r="BB226" s="522"/>
      <c r="BC226" s="522"/>
      <c r="BD226" s="192"/>
      <c r="BE226" s="522"/>
      <c r="BF226" s="192"/>
      <c r="BM226" s="522"/>
      <c r="BO226" s="191"/>
      <c r="BZ226" s="192"/>
      <c r="CH226" s="192"/>
      <c r="CK226" s="192"/>
      <c r="CL226" s="192"/>
      <c r="CP226" s="192"/>
      <c r="CQ226" s="192"/>
      <c r="CR226" s="192"/>
      <c r="CS226" s="192"/>
      <c r="CT226" s="192"/>
      <c r="CU226" s="192"/>
      <c r="CV226" s="192"/>
      <c r="CW226" s="192"/>
      <c r="CX226" s="192"/>
      <c r="CY226" s="192"/>
      <c r="CZ226" s="192"/>
      <c r="DH226" s="192"/>
      <c r="DI226" s="192"/>
      <c r="DJ226" s="192"/>
      <c r="DK226" s="192"/>
      <c r="DL226" s="501"/>
      <c r="DM226" s="192"/>
      <c r="DN226" s="192"/>
      <c r="DO226" s="192"/>
      <c r="DP226" s="192"/>
      <c r="DQ226" s="192"/>
      <c r="DR226" s="192"/>
      <c r="DS226" s="192"/>
      <c r="DT226" s="192"/>
      <c r="DU226" s="192"/>
      <c r="DV226" s="192"/>
      <c r="DW226" s="192"/>
      <c r="DX226" s="192"/>
      <c r="DY226" s="192"/>
      <c r="DZ226" s="192"/>
      <c r="EG226" s="192"/>
      <c r="EH226" s="192"/>
      <c r="EI226" s="192"/>
      <c r="EP226" s="192"/>
      <c r="EX226" s="192"/>
      <c r="EY226" s="192"/>
      <c r="FG226" s="192"/>
      <c r="FI226" s="192"/>
      <c r="FK226" s="192"/>
      <c r="FP226" s="192"/>
    </row>
    <row r="227" spans="3:172" ht="15.75" customHeight="1">
      <c r="C227" s="191"/>
      <c r="D227" s="214"/>
      <c r="G227" s="191"/>
      <c r="J227" s="192"/>
      <c r="U227" s="192"/>
      <c r="V227" s="522"/>
      <c r="AE227" s="192"/>
      <c r="AF227" s="192"/>
      <c r="AL227" s="192"/>
      <c r="AM227" s="192"/>
      <c r="AO227" s="192"/>
      <c r="AP227" s="192"/>
      <c r="AQ227" s="192"/>
      <c r="AT227" s="192"/>
      <c r="BB227" s="522"/>
      <c r="BC227" s="522"/>
      <c r="BD227" s="192"/>
      <c r="BE227" s="522"/>
      <c r="BF227" s="192"/>
      <c r="BM227" s="522"/>
      <c r="BO227" s="191"/>
      <c r="BZ227" s="192"/>
      <c r="CH227" s="192"/>
      <c r="CK227" s="192"/>
      <c r="CL227" s="192"/>
      <c r="CP227" s="192"/>
      <c r="CQ227" s="192"/>
      <c r="CR227" s="192"/>
      <c r="CS227" s="192"/>
      <c r="CT227" s="192"/>
      <c r="CU227" s="192"/>
      <c r="CV227" s="192"/>
      <c r="CW227" s="192"/>
      <c r="CX227" s="192"/>
      <c r="CY227" s="192"/>
      <c r="CZ227" s="192"/>
      <c r="DH227" s="192"/>
      <c r="DI227" s="192"/>
      <c r="DJ227" s="192"/>
      <c r="DK227" s="192"/>
      <c r="DL227" s="501"/>
      <c r="DM227" s="192"/>
      <c r="DN227" s="192"/>
      <c r="DO227" s="192"/>
      <c r="DP227" s="192"/>
      <c r="DQ227" s="192"/>
      <c r="DR227" s="192"/>
      <c r="DS227" s="192"/>
      <c r="DT227" s="192"/>
      <c r="DU227" s="192"/>
      <c r="DV227" s="192"/>
      <c r="DW227" s="192"/>
      <c r="DX227" s="192"/>
      <c r="DY227" s="192"/>
      <c r="DZ227" s="192"/>
      <c r="EG227" s="192"/>
      <c r="EH227" s="192"/>
      <c r="EI227" s="192"/>
      <c r="EP227" s="192"/>
      <c r="EX227" s="192"/>
      <c r="EY227" s="192"/>
      <c r="FG227" s="192"/>
      <c r="FI227" s="192"/>
      <c r="FK227" s="192"/>
      <c r="FP227" s="192"/>
    </row>
    <row r="228" spans="3:172" ht="15.75" customHeight="1">
      <c r="C228" s="191"/>
      <c r="D228" s="214"/>
      <c r="G228" s="191"/>
      <c r="J228" s="192"/>
      <c r="U228" s="192"/>
      <c r="V228" s="522"/>
      <c r="AE228" s="192"/>
      <c r="AF228" s="192"/>
      <c r="AL228" s="192"/>
      <c r="AM228" s="192"/>
      <c r="AO228" s="192"/>
      <c r="AP228" s="192"/>
      <c r="AQ228" s="192"/>
      <c r="AT228" s="192"/>
      <c r="BB228" s="522"/>
      <c r="BC228" s="522"/>
      <c r="BD228" s="192"/>
      <c r="BE228" s="522"/>
      <c r="BF228" s="192"/>
      <c r="BM228" s="522"/>
      <c r="BO228" s="191"/>
      <c r="BZ228" s="192"/>
      <c r="CH228" s="192"/>
      <c r="CK228" s="192"/>
      <c r="CL228" s="192"/>
      <c r="CP228" s="192"/>
      <c r="CQ228" s="192"/>
      <c r="CR228" s="192"/>
      <c r="CS228" s="192"/>
      <c r="CT228" s="192"/>
      <c r="CU228" s="192"/>
      <c r="CV228" s="192"/>
      <c r="CW228" s="192"/>
      <c r="CX228" s="192"/>
      <c r="CY228" s="192"/>
      <c r="CZ228" s="192"/>
      <c r="DH228" s="192"/>
      <c r="DI228" s="192"/>
      <c r="DJ228" s="192"/>
      <c r="DK228" s="192"/>
      <c r="DL228" s="501"/>
      <c r="DM228" s="192"/>
      <c r="DN228" s="192"/>
      <c r="DO228" s="192"/>
      <c r="DP228" s="192"/>
      <c r="DQ228" s="192"/>
      <c r="DR228" s="192"/>
      <c r="DS228" s="192"/>
      <c r="DT228" s="192"/>
      <c r="DU228" s="192"/>
      <c r="DV228" s="192"/>
      <c r="DW228" s="192"/>
      <c r="DX228" s="192"/>
      <c r="DY228" s="192"/>
      <c r="DZ228" s="192"/>
      <c r="EG228" s="192"/>
      <c r="EH228" s="192"/>
      <c r="EI228" s="192"/>
      <c r="EP228" s="192"/>
      <c r="EX228" s="192"/>
      <c r="EY228" s="192"/>
      <c r="FG228" s="192"/>
      <c r="FI228" s="192"/>
      <c r="FK228" s="192"/>
      <c r="FP228" s="192"/>
    </row>
    <row r="229" spans="3:172" ht="15.75" customHeight="1">
      <c r="C229" s="191"/>
      <c r="D229" s="214"/>
      <c r="G229" s="191"/>
      <c r="J229" s="192"/>
      <c r="U229" s="192"/>
      <c r="V229" s="522"/>
      <c r="AE229" s="192"/>
      <c r="AF229" s="192"/>
      <c r="AL229" s="192"/>
      <c r="AM229" s="192"/>
      <c r="AO229" s="192"/>
      <c r="AP229" s="192"/>
      <c r="AQ229" s="192"/>
      <c r="AT229" s="192"/>
      <c r="BB229" s="522"/>
      <c r="BC229" s="522"/>
      <c r="BD229" s="192"/>
      <c r="BE229" s="522"/>
      <c r="BF229" s="192"/>
      <c r="BM229" s="522"/>
      <c r="BO229" s="191"/>
      <c r="BZ229" s="192"/>
      <c r="CH229" s="192"/>
      <c r="CK229" s="192"/>
      <c r="CL229" s="192"/>
      <c r="CP229" s="192"/>
      <c r="CQ229" s="192"/>
      <c r="CR229" s="192"/>
      <c r="CS229" s="192"/>
      <c r="CT229" s="192"/>
      <c r="CU229" s="192"/>
      <c r="CV229" s="192"/>
      <c r="CW229" s="192"/>
      <c r="CX229" s="192"/>
      <c r="CY229" s="192"/>
      <c r="CZ229" s="192"/>
      <c r="DH229" s="192"/>
      <c r="DI229" s="192"/>
      <c r="DJ229" s="192"/>
      <c r="DK229" s="192"/>
      <c r="DL229" s="501"/>
      <c r="DM229" s="192"/>
      <c r="DN229" s="192"/>
      <c r="DO229" s="192"/>
      <c r="DP229" s="192"/>
      <c r="DQ229" s="192"/>
      <c r="DR229" s="192"/>
      <c r="DS229" s="192"/>
      <c r="DT229" s="192"/>
      <c r="DU229" s="192"/>
      <c r="DV229" s="192"/>
      <c r="DW229" s="192"/>
      <c r="DX229" s="192"/>
      <c r="DY229" s="192"/>
      <c r="DZ229" s="192"/>
      <c r="EG229" s="192"/>
      <c r="EH229" s="192"/>
      <c r="EI229" s="192"/>
      <c r="EP229" s="192"/>
      <c r="EX229" s="192"/>
      <c r="EY229" s="192"/>
      <c r="FG229" s="192"/>
      <c r="FI229" s="192"/>
      <c r="FK229" s="192"/>
      <c r="FP229" s="192"/>
    </row>
    <row r="230" spans="3:172" ht="15.75" customHeight="1">
      <c r="C230" s="191"/>
      <c r="D230" s="214"/>
      <c r="G230" s="191"/>
      <c r="J230" s="192"/>
      <c r="U230" s="192"/>
      <c r="V230" s="522"/>
      <c r="AE230" s="192"/>
      <c r="AF230" s="192"/>
      <c r="AL230" s="192"/>
      <c r="AM230" s="192"/>
      <c r="AO230" s="192"/>
      <c r="AP230" s="192"/>
      <c r="AQ230" s="192"/>
      <c r="AT230" s="192"/>
      <c r="BB230" s="522"/>
      <c r="BC230" s="522"/>
      <c r="BD230" s="192"/>
      <c r="BE230" s="522"/>
      <c r="BF230" s="192"/>
      <c r="BM230" s="522"/>
      <c r="BO230" s="191"/>
      <c r="BZ230" s="192"/>
      <c r="CH230" s="192"/>
      <c r="CK230" s="192"/>
      <c r="CL230" s="192"/>
      <c r="CP230" s="192"/>
      <c r="CQ230" s="192"/>
      <c r="CR230" s="192"/>
      <c r="CS230" s="192"/>
      <c r="CT230" s="192"/>
      <c r="CU230" s="192"/>
      <c r="CV230" s="192"/>
      <c r="CW230" s="192"/>
      <c r="CX230" s="192"/>
      <c r="CY230" s="192"/>
      <c r="CZ230" s="192"/>
      <c r="DH230" s="192"/>
      <c r="DI230" s="192"/>
      <c r="DJ230" s="192"/>
      <c r="DK230" s="192"/>
      <c r="DL230" s="501"/>
      <c r="DM230" s="192"/>
      <c r="DN230" s="192"/>
      <c r="DO230" s="192"/>
      <c r="DP230" s="192"/>
      <c r="DQ230" s="192"/>
      <c r="DR230" s="192"/>
      <c r="DS230" s="192"/>
      <c r="DT230" s="192"/>
      <c r="DU230" s="192"/>
      <c r="DV230" s="192"/>
      <c r="DW230" s="192"/>
      <c r="DX230" s="192"/>
      <c r="DY230" s="192"/>
      <c r="DZ230" s="192"/>
      <c r="EG230" s="192"/>
      <c r="EH230" s="192"/>
      <c r="EI230" s="192"/>
      <c r="EP230" s="192"/>
      <c r="EX230" s="192"/>
      <c r="EY230" s="192"/>
      <c r="FG230" s="192"/>
      <c r="FI230" s="192"/>
      <c r="FK230" s="192"/>
      <c r="FP230" s="192"/>
    </row>
    <row r="231" spans="3:172" ht="15.75" customHeight="1">
      <c r="C231" s="191"/>
      <c r="D231" s="214"/>
      <c r="G231" s="191"/>
      <c r="J231" s="192"/>
      <c r="U231" s="192"/>
      <c r="V231" s="522"/>
      <c r="AE231" s="192"/>
      <c r="AF231" s="192"/>
      <c r="AL231" s="192"/>
      <c r="AM231" s="192"/>
      <c r="AO231" s="192"/>
      <c r="AP231" s="192"/>
      <c r="AQ231" s="192"/>
      <c r="AT231" s="192"/>
      <c r="BB231" s="522"/>
      <c r="BC231" s="522"/>
      <c r="BD231" s="192"/>
      <c r="BE231" s="522"/>
      <c r="BF231" s="192"/>
      <c r="BM231" s="522"/>
      <c r="BO231" s="191"/>
      <c r="BZ231" s="192"/>
      <c r="CH231" s="192"/>
      <c r="CK231" s="192"/>
      <c r="CL231" s="192"/>
      <c r="CP231" s="192"/>
      <c r="CQ231" s="192"/>
      <c r="CR231" s="192"/>
      <c r="CS231" s="192"/>
      <c r="CT231" s="192"/>
      <c r="CU231" s="192"/>
      <c r="CV231" s="192"/>
      <c r="CW231" s="192"/>
      <c r="CX231" s="192"/>
      <c r="CY231" s="192"/>
      <c r="CZ231" s="192"/>
      <c r="DH231" s="192"/>
      <c r="DI231" s="192"/>
      <c r="DJ231" s="192"/>
      <c r="DK231" s="192"/>
      <c r="DL231" s="501"/>
      <c r="DM231" s="192"/>
      <c r="DN231" s="192"/>
      <c r="DO231" s="192"/>
      <c r="DP231" s="192"/>
      <c r="DQ231" s="192"/>
      <c r="DR231" s="192"/>
      <c r="DS231" s="192"/>
      <c r="DT231" s="192"/>
      <c r="DU231" s="192"/>
      <c r="DV231" s="192"/>
      <c r="DW231" s="192"/>
      <c r="DX231" s="192"/>
      <c r="DY231" s="192"/>
      <c r="DZ231" s="192"/>
      <c r="EG231" s="192"/>
      <c r="EH231" s="192"/>
      <c r="EI231" s="192"/>
      <c r="EP231" s="192"/>
      <c r="EX231" s="192"/>
      <c r="EY231" s="192"/>
      <c r="FG231" s="192"/>
      <c r="FI231" s="192"/>
      <c r="FK231" s="192"/>
      <c r="FP231" s="192"/>
    </row>
    <row r="232" spans="3:172" ht="15.75" customHeight="1">
      <c r="C232" s="191"/>
      <c r="D232" s="214"/>
      <c r="G232" s="191"/>
      <c r="J232" s="192"/>
      <c r="U232" s="192"/>
      <c r="V232" s="522"/>
      <c r="AE232" s="192"/>
      <c r="AF232" s="192"/>
      <c r="AL232" s="192"/>
      <c r="AM232" s="192"/>
      <c r="AO232" s="192"/>
      <c r="AP232" s="192"/>
      <c r="AQ232" s="192"/>
      <c r="AT232" s="192"/>
      <c r="BB232" s="522"/>
      <c r="BC232" s="522"/>
      <c r="BD232" s="192"/>
      <c r="BE232" s="522"/>
      <c r="BF232" s="192"/>
      <c r="BM232" s="522"/>
      <c r="BO232" s="191"/>
      <c r="BZ232" s="192"/>
      <c r="CH232" s="192"/>
      <c r="CK232" s="192"/>
      <c r="CL232" s="192"/>
      <c r="CP232" s="192"/>
      <c r="CQ232" s="192"/>
      <c r="CR232" s="192"/>
      <c r="CS232" s="192"/>
      <c r="CT232" s="192"/>
      <c r="CU232" s="192"/>
      <c r="CV232" s="192"/>
      <c r="CW232" s="192"/>
      <c r="CX232" s="192"/>
      <c r="CY232" s="192"/>
      <c r="CZ232" s="192"/>
      <c r="DH232" s="192"/>
      <c r="DI232" s="192"/>
      <c r="DJ232" s="192"/>
      <c r="DK232" s="192"/>
      <c r="DL232" s="501"/>
      <c r="DM232" s="192"/>
      <c r="DN232" s="192"/>
      <c r="DO232" s="192"/>
      <c r="DP232" s="192"/>
      <c r="DQ232" s="192"/>
      <c r="DR232" s="192"/>
      <c r="DS232" s="192"/>
      <c r="DT232" s="192"/>
      <c r="DU232" s="192"/>
      <c r="DV232" s="192"/>
      <c r="DW232" s="192"/>
      <c r="DX232" s="192"/>
      <c r="DY232" s="192"/>
      <c r="DZ232" s="192"/>
      <c r="EG232" s="192"/>
      <c r="EH232" s="192"/>
      <c r="EI232" s="192"/>
      <c r="EP232" s="192"/>
      <c r="EX232" s="192"/>
      <c r="EY232" s="192"/>
      <c r="FG232" s="192"/>
      <c r="FI232" s="192"/>
      <c r="FK232" s="192"/>
      <c r="FP232" s="192"/>
    </row>
    <row r="233" spans="3:172" ht="15.75" customHeight="1">
      <c r="C233" s="191"/>
      <c r="D233" s="214"/>
      <c r="G233" s="191"/>
      <c r="J233" s="192"/>
      <c r="U233" s="192"/>
      <c r="V233" s="522"/>
      <c r="AE233" s="192"/>
      <c r="AF233" s="192"/>
      <c r="AL233" s="192"/>
      <c r="AM233" s="192"/>
      <c r="AO233" s="192"/>
      <c r="AP233" s="192"/>
      <c r="AQ233" s="192"/>
      <c r="AT233" s="192"/>
      <c r="BB233" s="522"/>
      <c r="BC233" s="522"/>
      <c r="BD233" s="192"/>
      <c r="BE233" s="522"/>
      <c r="BF233" s="192"/>
      <c r="BM233" s="522"/>
      <c r="BO233" s="191"/>
      <c r="BZ233" s="192"/>
      <c r="CH233" s="192"/>
      <c r="CK233" s="192"/>
      <c r="CL233" s="192"/>
      <c r="CP233" s="192"/>
      <c r="CQ233" s="192"/>
      <c r="CR233" s="192"/>
      <c r="CS233" s="192"/>
      <c r="CT233" s="192"/>
      <c r="CU233" s="192"/>
      <c r="CV233" s="192"/>
      <c r="CW233" s="192"/>
      <c r="CX233" s="192"/>
      <c r="CY233" s="192"/>
      <c r="CZ233" s="192"/>
      <c r="DH233" s="192"/>
      <c r="DI233" s="192"/>
      <c r="DJ233" s="192"/>
      <c r="DK233" s="192"/>
      <c r="DL233" s="501"/>
      <c r="DM233" s="192"/>
      <c r="DN233" s="192"/>
      <c r="DO233" s="192"/>
      <c r="DP233" s="192"/>
      <c r="DQ233" s="192"/>
      <c r="DR233" s="192"/>
      <c r="DS233" s="192"/>
      <c r="DT233" s="192"/>
      <c r="DU233" s="192"/>
      <c r="DV233" s="192"/>
      <c r="DW233" s="192"/>
      <c r="DX233" s="192"/>
      <c r="DY233" s="192"/>
      <c r="DZ233" s="192"/>
      <c r="EG233" s="192"/>
      <c r="EH233" s="192"/>
      <c r="EI233" s="192"/>
      <c r="EP233" s="192"/>
      <c r="EX233" s="192"/>
      <c r="EY233" s="192"/>
      <c r="FG233" s="192"/>
      <c r="FI233" s="192"/>
      <c r="FK233" s="192"/>
      <c r="FP233" s="192"/>
    </row>
    <row r="234" spans="3:172" ht="15.75" customHeight="1">
      <c r="C234" s="191"/>
      <c r="D234" s="214"/>
      <c r="G234" s="191"/>
      <c r="J234" s="192"/>
      <c r="U234" s="192"/>
      <c r="V234" s="522"/>
      <c r="AE234" s="192"/>
      <c r="AF234" s="192"/>
      <c r="AL234" s="192"/>
      <c r="AM234" s="192"/>
      <c r="AO234" s="192"/>
      <c r="AP234" s="192"/>
      <c r="AQ234" s="192"/>
      <c r="AT234" s="192"/>
      <c r="BB234" s="522"/>
      <c r="BC234" s="522"/>
      <c r="BD234" s="192"/>
      <c r="BE234" s="522"/>
      <c r="BF234" s="192"/>
      <c r="BM234" s="522"/>
      <c r="BO234" s="191"/>
      <c r="BZ234" s="192"/>
      <c r="CH234" s="192"/>
      <c r="CK234" s="192"/>
      <c r="CL234" s="192"/>
      <c r="CP234" s="192"/>
      <c r="CQ234" s="192"/>
      <c r="CR234" s="192"/>
      <c r="CS234" s="192"/>
      <c r="CT234" s="192"/>
      <c r="CU234" s="192"/>
      <c r="CV234" s="192"/>
      <c r="CW234" s="192"/>
      <c r="CX234" s="192"/>
      <c r="CY234" s="192"/>
      <c r="CZ234" s="192"/>
      <c r="DH234" s="192"/>
      <c r="DI234" s="192"/>
      <c r="DJ234" s="192"/>
      <c r="DK234" s="192"/>
      <c r="DL234" s="501"/>
      <c r="DM234" s="192"/>
      <c r="DN234" s="192"/>
      <c r="DO234" s="192"/>
      <c r="DP234" s="192"/>
      <c r="DQ234" s="192"/>
      <c r="DR234" s="192"/>
      <c r="DS234" s="192"/>
      <c r="DT234" s="192"/>
      <c r="DU234" s="192"/>
      <c r="DV234" s="192"/>
      <c r="DW234" s="192"/>
      <c r="DX234" s="192"/>
      <c r="DY234" s="192"/>
      <c r="DZ234" s="192"/>
      <c r="EG234" s="192"/>
      <c r="EH234" s="192"/>
      <c r="EI234" s="192"/>
      <c r="EP234" s="192"/>
      <c r="EX234" s="192"/>
      <c r="EY234" s="192"/>
      <c r="FG234" s="192"/>
      <c r="FI234" s="192"/>
      <c r="FK234" s="192"/>
      <c r="FP234" s="192"/>
    </row>
    <row r="235" spans="3:172" ht="15.75" customHeight="1">
      <c r="C235" s="191"/>
      <c r="D235" s="214"/>
      <c r="G235" s="191"/>
      <c r="J235" s="192"/>
      <c r="U235" s="192"/>
      <c r="V235" s="522"/>
      <c r="AE235" s="192"/>
      <c r="AF235" s="192"/>
      <c r="AL235" s="192"/>
      <c r="AM235" s="192"/>
      <c r="AO235" s="192"/>
      <c r="AP235" s="192"/>
      <c r="AQ235" s="192"/>
      <c r="AT235" s="192"/>
      <c r="BB235" s="522"/>
      <c r="BC235" s="522"/>
      <c r="BD235" s="192"/>
      <c r="BE235" s="522"/>
      <c r="BF235" s="192"/>
      <c r="BM235" s="522"/>
      <c r="BO235" s="191"/>
      <c r="BZ235" s="192"/>
      <c r="CH235" s="192"/>
      <c r="CK235" s="192"/>
      <c r="CL235" s="192"/>
      <c r="CP235" s="192"/>
      <c r="CQ235" s="192"/>
      <c r="CR235" s="192"/>
      <c r="CS235" s="192"/>
      <c r="CT235" s="192"/>
      <c r="CU235" s="192"/>
      <c r="CV235" s="192"/>
      <c r="CW235" s="192"/>
      <c r="CX235" s="192"/>
      <c r="CY235" s="192"/>
      <c r="CZ235" s="192"/>
      <c r="DH235" s="192"/>
      <c r="DI235" s="192"/>
      <c r="DJ235" s="192"/>
      <c r="DK235" s="192"/>
      <c r="DL235" s="501"/>
      <c r="DM235" s="192"/>
      <c r="DN235" s="192"/>
      <c r="DO235" s="192"/>
      <c r="DP235" s="192"/>
      <c r="DQ235" s="192"/>
      <c r="DR235" s="192"/>
      <c r="DS235" s="192"/>
      <c r="DT235" s="192"/>
      <c r="DU235" s="192"/>
      <c r="DV235" s="192"/>
      <c r="DW235" s="192"/>
      <c r="DX235" s="192"/>
      <c r="DY235" s="192"/>
      <c r="DZ235" s="192"/>
      <c r="EG235" s="192"/>
      <c r="EH235" s="192"/>
      <c r="EI235" s="192"/>
      <c r="EP235" s="192"/>
      <c r="EX235" s="192"/>
      <c r="EY235" s="192"/>
      <c r="FG235" s="192"/>
      <c r="FI235" s="192"/>
      <c r="FK235" s="192"/>
      <c r="FP235" s="192"/>
    </row>
    <row r="236" spans="3:172" ht="15.75" customHeight="1">
      <c r="C236" s="191"/>
      <c r="D236" s="214"/>
      <c r="G236" s="191"/>
      <c r="J236" s="192"/>
      <c r="U236" s="192"/>
      <c r="V236" s="522"/>
      <c r="AE236" s="192"/>
      <c r="AF236" s="192"/>
      <c r="AL236" s="192"/>
      <c r="AM236" s="192"/>
      <c r="AO236" s="192"/>
      <c r="AP236" s="192"/>
      <c r="AQ236" s="192"/>
      <c r="AT236" s="192"/>
      <c r="BB236" s="522"/>
      <c r="BC236" s="522"/>
      <c r="BD236" s="192"/>
      <c r="BE236" s="522"/>
      <c r="BF236" s="192"/>
      <c r="BM236" s="522"/>
      <c r="BO236" s="191"/>
      <c r="BZ236" s="192"/>
      <c r="CH236" s="192"/>
      <c r="CK236" s="192"/>
      <c r="CL236" s="192"/>
      <c r="CP236" s="192"/>
      <c r="CQ236" s="192"/>
      <c r="CR236" s="192"/>
      <c r="CS236" s="192"/>
      <c r="CT236" s="192"/>
      <c r="CU236" s="192"/>
      <c r="CV236" s="192"/>
      <c r="CW236" s="192"/>
      <c r="CX236" s="192"/>
      <c r="CY236" s="192"/>
      <c r="CZ236" s="192"/>
      <c r="DH236" s="192"/>
      <c r="DI236" s="192"/>
      <c r="DJ236" s="192"/>
      <c r="DK236" s="192"/>
      <c r="DL236" s="501"/>
      <c r="DM236" s="192"/>
      <c r="DN236" s="192"/>
      <c r="DO236" s="192"/>
      <c r="DP236" s="192"/>
      <c r="DQ236" s="192"/>
      <c r="DR236" s="192"/>
      <c r="DS236" s="192"/>
      <c r="DT236" s="192"/>
      <c r="DU236" s="192"/>
      <c r="DV236" s="192"/>
      <c r="DW236" s="192"/>
      <c r="DX236" s="192"/>
      <c r="DY236" s="192"/>
      <c r="DZ236" s="192"/>
      <c r="EG236" s="192"/>
      <c r="EH236" s="192"/>
      <c r="EI236" s="192"/>
      <c r="EP236" s="192"/>
      <c r="EX236" s="192"/>
      <c r="EY236" s="192"/>
      <c r="FG236" s="192"/>
      <c r="FI236" s="192"/>
      <c r="FK236" s="192"/>
      <c r="FP236" s="192"/>
    </row>
    <row r="237" spans="3:172" ht="15.75" customHeight="1">
      <c r="C237" s="191"/>
      <c r="D237" s="214"/>
      <c r="G237" s="191"/>
      <c r="J237" s="192"/>
      <c r="U237" s="192"/>
      <c r="V237" s="522"/>
      <c r="AE237" s="192"/>
      <c r="AF237" s="192"/>
      <c r="AL237" s="192"/>
      <c r="AM237" s="192"/>
      <c r="AO237" s="192"/>
      <c r="AP237" s="192"/>
      <c r="AQ237" s="192"/>
      <c r="AT237" s="192"/>
      <c r="BB237" s="522"/>
      <c r="BC237" s="522"/>
      <c r="BD237" s="192"/>
      <c r="BE237" s="522"/>
      <c r="BF237" s="192"/>
      <c r="BM237" s="522"/>
      <c r="BO237" s="191"/>
      <c r="BZ237" s="192"/>
      <c r="CH237" s="192"/>
      <c r="CK237" s="192"/>
      <c r="CL237" s="192"/>
      <c r="CP237" s="192"/>
      <c r="CQ237" s="192"/>
      <c r="CR237" s="192"/>
      <c r="CS237" s="192"/>
      <c r="CT237" s="192"/>
      <c r="CU237" s="192"/>
      <c r="CV237" s="192"/>
      <c r="CW237" s="192"/>
      <c r="CX237" s="192"/>
      <c r="CY237" s="192"/>
      <c r="CZ237" s="192"/>
      <c r="DH237" s="192"/>
      <c r="DI237" s="192"/>
      <c r="DJ237" s="192"/>
      <c r="DK237" s="192"/>
      <c r="DL237" s="501"/>
      <c r="DM237" s="192"/>
      <c r="DN237" s="192"/>
      <c r="DO237" s="192"/>
      <c r="DP237" s="192"/>
      <c r="DQ237" s="192"/>
      <c r="DR237" s="192"/>
      <c r="DS237" s="192"/>
      <c r="DT237" s="192"/>
      <c r="DU237" s="192"/>
      <c r="DV237" s="192"/>
      <c r="DW237" s="192"/>
      <c r="DX237" s="192"/>
      <c r="DY237" s="192"/>
      <c r="DZ237" s="192"/>
      <c r="EG237" s="192"/>
      <c r="EH237" s="192"/>
      <c r="EI237" s="192"/>
      <c r="EP237" s="192"/>
      <c r="EX237" s="192"/>
      <c r="EY237" s="192"/>
      <c r="FG237" s="192"/>
      <c r="FI237" s="192"/>
      <c r="FK237" s="192"/>
      <c r="FP237" s="192"/>
    </row>
    <row r="238" spans="3:172" ht="15.75" customHeight="1">
      <c r="C238" s="191"/>
      <c r="D238" s="214"/>
      <c r="G238" s="191"/>
      <c r="J238" s="192"/>
      <c r="U238" s="192"/>
      <c r="V238" s="522"/>
      <c r="AE238" s="192"/>
      <c r="AF238" s="192"/>
      <c r="AL238" s="192"/>
      <c r="AM238" s="192"/>
      <c r="AO238" s="192"/>
      <c r="AP238" s="192"/>
      <c r="AQ238" s="192"/>
      <c r="AT238" s="192"/>
      <c r="BB238" s="522"/>
      <c r="BC238" s="522"/>
      <c r="BD238" s="192"/>
      <c r="BE238" s="522"/>
      <c r="BF238" s="192"/>
      <c r="BM238" s="522"/>
      <c r="BO238" s="191"/>
      <c r="BZ238" s="192"/>
      <c r="CH238" s="192"/>
      <c r="CK238" s="192"/>
      <c r="CL238" s="192"/>
      <c r="CP238" s="192"/>
      <c r="CQ238" s="192"/>
      <c r="CR238" s="192"/>
      <c r="CS238" s="192"/>
      <c r="CT238" s="192"/>
      <c r="CU238" s="192"/>
      <c r="CV238" s="192"/>
      <c r="CW238" s="192"/>
      <c r="CX238" s="192"/>
      <c r="CY238" s="192"/>
      <c r="CZ238" s="192"/>
      <c r="DH238" s="192"/>
      <c r="DI238" s="192"/>
      <c r="DJ238" s="192"/>
      <c r="DK238" s="192"/>
      <c r="DL238" s="501"/>
      <c r="DM238" s="192"/>
      <c r="DN238" s="192"/>
      <c r="DO238" s="192"/>
      <c r="DP238" s="192"/>
      <c r="DQ238" s="192"/>
      <c r="DR238" s="192"/>
      <c r="DS238" s="192"/>
      <c r="DT238" s="192"/>
      <c r="DU238" s="192"/>
      <c r="DV238" s="192"/>
      <c r="DW238" s="192"/>
      <c r="DX238" s="192"/>
      <c r="DY238" s="192"/>
      <c r="DZ238" s="192"/>
      <c r="EG238" s="192"/>
      <c r="EH238" s="192"/>
      <c r="EI238" s="192"/>
      <c r="EP238" s="192"/>
      <c r="EX238" s="192"/>
      <c r="EY238" s="192"/>
      <c r="FG238" s="192"/>
      <c r="FI238" s="192"/>
      <c r="FK238" s="192"/>
      <c r="FP238" s="192"/>
    </row>
    <row r="239" spans="3:172" ht="15.75" customHeight="1">
      <c r="C239" s="191"/>
      <c r="D239" s="214"/>
      <c r="G239" s="191"/>
      <c r="J239" s="192"/>
      <c r="U239" s="192"/>
      <c r="V239" s="522"/>
      <c r="AE239" s="192"/>
      <c r="AF239" s="192"/>
      <c r="AL239" s="192"/>
      <c r="AM239" s="192"/>
      <c r="AO239" s="192"/>
      <c r="AP239" s="192"/>
      <c r="AQ239" s="192"/>
      <c r="AT239" s="192"/>
      <c r="BB239" s="522"/>
      <c r="BC239" s="522"/>
      <c r="BD239" s="192"/>
      <c r="BE239" s="522"/>
      <c r="BF239" s="192"/>
      <c r="BM239" s="522"/>
      <c r="BO239" s="191"/>
      <c r="BZ239" s="192"/>
      <c r="CH239" s="192"/>
      <c r="CK239" s="192"/>
      <c r="CL239" s="192"/>
      <c r="CP239" s="192"/>
      <c r="CQ239" s="192"/>
      <c r="CR239" s="192"/>
      <c r="CS239" s="192"/>
      <c r="CT239" s="192"/>
      <c r="CU239" s="192"/>
      <c r="CV239" s="192"/>
      <c r="CW239" s="192"/>
      <c r="CX239" s="192"/>
      <c r="CY239" s="192"/>
      <c r="CZ239" s="192"/>
      <c r="DH239" s="192"/>
      <c r="DI239" s="192"/>
      <c r="DJ239" s="192"/>
      <c r="DK239" s="192"/>
      <c r="DL239" s="501"/>
      <c r="DM239" s="192"/>
      <c r="DN239" s="192"/>
      <c r="DO239" s="192"/>
      <c r="DP239" s="192"/>
      <c r="DQ239" s="192"/>
      <c r="DR239" s="192"/>
      <c r="DS239" s="192"/>
      <c r="DT239" s="192"/>
      <c r="DU239" s="192"/>
      <c r="DV239" s="192"/>
      <c r="DW239" s="192"/>
      <c r="DX239" s="192"/>
      <c r="DY239" s="192"/>
      <c r="DZ239" s="192"/>
      <c r="EG239" s="192"/>
      <c r="EH239" s="192"/>
      <c r="EI239" s="192"/>
      <c r="EP239" s="192"/>
      <c r="EX239" s="192"/>
      <c r="EY239" s="192"/>
      <c r="FG239" s="192"/>
      <c r="FI239" s="192"/>
      <c r="FK239" s="192"/>
      <c r="FP239" s="192"/>
    </row>
    <row r="240" spans="3:172" ht="15.75" customHeight="1">
      <c r="C240" s="191"/>
      <c r="D240" s="214"/>
      <c r="G240" s="191"/>
      <c r="J240" s="192"/>
      <c r="U240" s="192"/>
      <c r="V240" s="522"/>
      <c r="AE240" s="192"/>
      <c r="AF240" s="192"/>
      <c r="AL240" s="192"/>
      <c r="AM240" s="192"/>
      <c r="AO240" s="192"/>
      <c r="AP240" s="192"/>
      <c r="AQ240" s="192"/>
      <c r="AT240" s="192"/>
      <c r="BB240" s="522"/>
      <c r="BC240" s="522"/>
      <c r="BD240" s="192"/>
      <c r="BE240" s="522"/>
      <c r="BF240" s="192"/>
      <c r="BM240" s="522"/>
      <c r="BO240" s="191"/>
      <c r="BZ240" s="192"/>
      <c r="CH240" s="192"/>
      <c r="CK240" s="192"/>
      <c r="CL240" s="192"/>
      <c r="CP240" s="192"/>
      <c r="CQ240" s="192"/>
      <c r="CR240" s="192"/>
      <c r="CS240" s="192"/>
      <c r="CT240" s="192"/>
      <c r="CU240" s="192"/>
      <c r="CV240" s="192"/>
      <c r="CW240" s="192"/>
      <c r="CX240" s="192"/>
      <c r="CY240" s="192"/>
      <c r="CZ240" s="192"/>
      <c r="DH240" s="192"/>
      <c r="DI240" s="192"/>
      <c r="DJ240" s="192"/>
      <c r="DK240" s="192"/>
      <c r="DL240" s="501"/>
      <c r="DM240" s="192"/>
      <c r="DN240" s="192"/>
      <c r="DO240" s="192"/>
      <c r="DP240" s="192"/>
      <c r="DQ240" s="192"/>
      <c r="DR240" s="192"/>
      <c r="DS240" s="192"/>
      <c r="DT240" s="192"/>
      <c r="DU240" s="192"/>
      <c r="DV240" s="192"/>
      <c r="DW240" s="192"/>
      <c r="DX240" s="192"/>
      <c r="DY240" s="192"/>
      <c r="DZ240" s="192"/>
      <c r="EG240" s="192"/>
      <c r="EH240" s="192"/>
      <c r="EI240" s="192"/>
      <c r="EP240" s="192"/>
      <c r="EX240" s="192"/>
      <c r="EY240" s="192"/>
      <c r="FG240" s="192"/>
      <c r="FI240" s="192"/>
      <c r="FK240" s="192"/>
      <c r="FP240" s="192"/>
    </row>
    <row r="241" spans="3:172" ht="15.75" customHeight="1">
      <c r="C241" s="191"/>
      <c r="D241" s="214"/>
      <c r="G241" s="191"/>
      <c r="J241" s="192"/>
      <c r="U241" s="192"/>
      <c r="V241" s="522"/>
      <c r="AE241" s="192"/>
      <c r="AF241" s="192"/>
      <c r="AL241" s="192"/>
      <c r="AM241" s="192"/>
      <c r="AO241" s="192"/>
      <c r="AP241" s="192"/>
      <c r="AQ241" s="192"/>
      <c r="AT241" s="192"/>
      <c r="BB241" s="522"/>
      <c r="BC241" s="522"/>
      <c r="BD241" s="192"/>
      <c r="BE241" s="522"/>
      <c r="BF241" s="192"/>
      <c r="BM241" s="522"/>
      <c r="BO241" s="191"/>
      <c r="BZ241" s="192"/>
      <c r="CH241" s="192"/>
      <c r="CK241" s="192"/>
      <c r="CL241" s="192"/>
      <c r="CP241" s="192"/>
      <c r="CQ241" s="192"/>
      <c r="CR241" s="192"/>
      <c r="CS241" s="192"/>
      <c r="CT241" s="192"/>
      <c r="CU241" s="192"/>
      <c r="CV241" s="192"/>
      <c r="CW241" s="192"/>
      <c r="CX241" s="192"/>
      <c r="CY241" s="192"/>
      <c r="CZ241" s="192"/>
      <c r="DH241" s="192"/>
      <c r="DI241" s="192"/>
      <c r="DJ241" s="192"/>
      <c r="DK241" s="192"/>
      <c r="DL241" s="501"/>
      <c r="DM241" s="192"/>
      <c r="DN241" s="192"/>
      <c r="DO241" s="192"/>
      <c r="DP241" s="192"/>
      <c r="DQ241" s="192"/>
      <c r="DR241" s="192"/>
      <c r="DS241" s="192"/>
      <c r="DT241" s="192"/>
      <c r="DU241" s="192"/>
      <c r="DV241" s="192"/>
      <c r="DW241" s="192"/>
      <c r="DX241" s="192"/>
      <c r="DY241" s="192"/>
      <c r="DZ241" s="192"/>
      <c r="EG241" s="192"/>
      <c r="EH241" s="192"/>
      <c r="EI241" s="192"/>
      <c r="EP241" s="192"/>
      <c r="EX241" s="192"/>
      <c r="EY241" s="192"/>
      <c r="FG241" s="192"/>
      <c r="FI241" s="192"/>
      <c r="FK241" s="192"/>
      <c r="FP241" s="192"/>
    </row>
    <row r="242" spans="3:172" ht="15.75" customHeight="1">
      <c r="C242" s="191"/>
      <c r="D242" s="214"/>
      <c r="G242" s="191"/>
      <c r="J242" s="192"/>
      <c r="U242" s="192"/>
      <c r="V242" s="522"/>
      <c r="AE242" s="192"/>
      <c r="AF242" s="192"/>
      <c r="AL242" s="192"/>
      <c r="AM242" s="192"/>
      <c r="AO242" s="192"/>
      <c r="AP242" s="192"/>
      <c r="AQ242" s="192"/>
      <c r="AT242" s="192"/>
      <c r="BB242" s="522"/>
      <c r="BC242" s="522"/>
      <c r="BD242" s="192"/>
      <c r="BE242" s="522"/>
      <c r="BF242" s="192"/>
      <c r="BM242" s="522"/>
      <c r="BO242" s="191"/>
      <c r="BZ242" s="192"/>
      <c r="CH242" s="192"/>
      <c r="CK242" s="192"/>
      <c r="CL242" s="192"/>
      <c r="CP242" s="192"/>
      <c r="CQ242" s="192"/>
      <c r="CR242" s="192"/>
      <c r="CS242" s="192"/>
      <c r="CT242" s="192"/>
      <c r="CU242" s="192"/>
      <c r="CV242" s="192"/>
      <c r="CW242" s="192"/>
      <c r="CX242" s="192"/>
      <c r="CY242" s="192"/>
      <c r="CZ242" s="192"/>
      <c r="DH242" s="192"/>
      <c r="DI242" s="192"/>
      <c r="DJ242" s="192"/>
      <c r="DK242" s="192"/>
      <c r="DL242" s="501"/>
      <c r="DM242" s="192"/>
      <c r="DN242" s="192"/>
      <c r="DO242" s="192"/>
      <c r="DP242" s="192"/>
      <c r="DQ242" s="192"/>
      <c r="DR242" s="192"/>
      <c r="DS242" s="192"/>
      <c r="DT242" s="192"/>
      <c r="DU242" s="192"/>
      <c r="DV242" s="192"/>
      <c r="DW242" s="192"/>
      <c r="DX242" s="192"/>
      <c r="DY242" s="192"/>
      <c r="DZ242" s="192"/>
      <c r="EG242" s="192"/>
      <c r="EH242" s="192"/>
      <c r="EI242" s="192"/>
      <c r="EP242" s="192"/>
      <c r="EX242" s="192"/>
      <c r="EY242" s="192"/>
      <c r="FG242" s="192"/>
      <c r="FI242" s="192"/>
      <c r="FK242" s="192"/>
      <c r="FP242" s="192"/>
    </row>
    <row r="243" spans="3:172" ht="15.75" customHeight="1">
      <c r="C243" s="191"/>
      <c r="D243" s="214"/>
      <c r="G243" s="191"/>
      <c r="J243" s="192"/>
      <c r="U243" s="192"/>
      <c r="V243" s="522"/>
      <c r="AE243" s="192"/>
      <c r="AF243" s="192"/>
      <c r="AL243" s="192"/>
      <c r="AM243" s="192"/>
      <c r="AO243" s="192"/>
      <c r="AP243" s="192"/>
      <c r="AQ243" s="192"/>
      <c r="AT243" s="192"/>
      <c r="BB243" s="522"/>
      <c r="BC243" s="522"/>
      <c r="BD243" s="192"/>
      <c r="BE243" s="522"/>
      <c r="BF243" s="192"/>
      <c r="BM243" s="522"/>
      <c r="BO243" s="191"/>
      <c r="BZ243" s="192"/>
      <c r="CH243" s="192"/>
      <c r="CK243" s="192"/>
      <c r="CL243" s="192"/>
      <c r="CP243" s="192"/>
      <c r="CQ243" s="192"/>
      <c r="CR243" s="192"/>
      <c r="CS243" s="192"/>
      <c r="CT243" s="192"/>
      <c r="CU243" s="192"/>
      <c r="CV243" s="192"/>
      <c r="CW243" s="192"/>
      <c r="CX243" s="192"/>
      <c r="CY243" s="192"/>
      <c r="CZ243" s="192"/>
      <c r="DH243" s="192"/>
      <c r="DI243" s="192"/>
      <c r="DJ243" s="192"/>
      <c r="DK243" s="192"/>
      <c r="DL243" s="501"/>
      <c r="DM243" s="192"/>
      <c r="DN243" s="192"/>
      <c r="DO243" s="192"/>
      <c r="DP243" s="192"/>
      <c r="DQ243" s="192"/>
      <c r="DR243" s="192"/>
      <c r="DS243" s="192"/>
      <c r="DT243" s="192"/>
      <c r="DU243" s="192"/>
      <c r="DV243" s="192"/>
      <c r="DW243" s="192"/>
      <c r="DX243" s="192"/>
      <c r="DY243" s="192"/>
      <c r="DZ243" s="192"/>
      <c r="EG243" s="192"/>
      <c r="EH243" s="192"/>
      <c r="EI243" s="192"/>
      <c r="EP243" s="192"/>
      <c r="EX243" s="192"/>
      <c r="EY243" s="192"/>
      <c r="FG243" s="192"/>
      <c r="FI243" s="192"/>
      <c r="FK243" s="192"/>
      <c r="FP243" s="192"/>
    </row>
    <row r="244" spans="3:172" ht="15.75" customHeight="1">
      <c r="C244" s="191"/>
      <c r="D244" s="214"/>
      <c r="G244" s="191"/>
      <c r="J244" s="192"/>
      <c r="U244" s="192"/>
      <c r="V244" s="522"/>
      <c r="AE244" s="192"/>
      <c r="AF244" s="192"/>
      <c r="AL244" s="192"/>
      <c r="AM244" s="192"/>
      <c r="AO244" s="192"/>
      <c r="AP244" s="192"/>
      <c r="AQ244" s="192"/>
      <c r="AT244" s="192"/>
      <c r="BB244" s="522"/>
      <c r="BC244" s="522"/>
      <c r="BD244" s="192"/>
      <c r="BE244" s="522"/>
      <c r="BF244" s="192"/>
      <c r="BM244" s="522"/>
      <c r="BO244" s="191"/>
      <c r="BZ244" s="192"/>
      <c r="CH244" s="192"/>
      <c r="CK244" s="192"/>
      <c r="CL244" s="192"/>
      <c r="CP244" s="192"/>
      <c r="CQ244" s="192"/>
      <c r="CR244" s="192"/>
      <c r="CS244" s="192"/>
      <c r="CT244" s="192"/>
      <c r="CU244" s="192"/>
      <c r="CV244" s="192"/>
      <c r="CW244" s="192"/>
      <c r="CX244" s="192"/>
      <c r="CY244" s="192"/>
      <c r="CZ244" s="192"/>
      <c r="DH244" s="192"/>
      <c r="DI244" s="192"/>
      <c r="DJ244" s="192"/>
      <c r="DK244" s="192"/>
      <c r="DL244" s="501"/>
      <c r="DM244" s="192"/>
      <c r="DN244" s="192"/>
      <c r="DO244" s="192"/>
      <c r="DP244" s="192"/>
      <c r="DQ244" s="192"/>
      <c r="DR244" s="192"/>
      <c r="DS244" s="192"/>
      <c r="DT244" s="192"/>
      <c r="DU244" s="192"/>
      <c r="DV244" s="192"/>
      <c r="DW244" s="192"/>
      <c r="DX244" s="192"/>
      <c r="DY244" s="192"/>
      <c r="DZ244" s="192"/>
      <c r="EG244" s="192"/>
      <c r="EH244" s="192"/>
      <c r="EI244" s="192"/>
      <c r="EP244" s="192"/>
      <c r="EX244" s="192"/>
      <c r="EY244" s="192"/>
      <c r="FG244" s="192"/>
      <c r="FI244" s="192"/>
      <c r="FK244" s="192"/>
      <c r="FP244" s="192"/>
    </row>
    <row r="245" spans="3:172" ht="15.75" customHeight="1">
      <c r="C245" s="191"/>
      <c r="D245" s="214"/>
      <c r="G245" s="191"/>
      <c r="J245" s="192"/>
      <c r="U245" s="192"/>
      <c r="V245" s="522"/>
      <c r="AE245" s="192"/>
      <c r="AF245" s="192"/>
      <c r="AL245" s="192"/>
      <c r="AM245" s="192"/>
      <c r="AO245" s="192"/>
      <c r="AP245" s="192"/>
      <c r="AQ245" s="192"/>
      <c r="AT245" s="192"/>
      <c r="BB245" s="522"/>
      <c r="BC245" s="522"/>
      <c r="BD245" s="192"/>
      <c r="BE245" s="522"/>
      <c r="BF245" s="192"/>
      <c r="BM245" s="522"/>
      <c r="BO245" s="191"/>
      <c r="BZ245" s="192"/>
      <c r="CH245" s="192"/>
      <c r="CK245" s="192"/>
      <c r="CL245" s="192"/>
      <c r="CP245" s="192"/>
      <c r="CQ245" s="192"/>
      <c r="CR245" s="192"/>
      <c r="CS245" s="192"/>
      <c r="CT245" s="192"/>
      <c r="CU245" s="192"/>
      <c r="CV245" s="192"/>
      <c r="CW245" s="192"/>
      <c r="CX245" s="192"/>
      <c r="CY245" s="192"/>
      <c r="CZ245" s="192"/>
      <c r="DH245" s="192"/>
      <c r="DI245" s="192"/>
      <c r="DJ245" s="192"/>
      <c r="DK245" s="192"/>
      <c r="DL245" s="501"/>
      <c r="DM245" s="192"/>
      <c r="DN245" s="192"/>
      <c r="DO245" s="192"/>
      <c r="DP245" s="192"/>
      <c r="DQ245" s="192"/>
      <c r="DR245" s="192"/>
      <c r="DS245" s="192"/>
      <c r="DT245" s="192"/>
      <c r="DU245" s="192"/>
      <c r="DV245" s="192"/>
      <c r="DW245" s="192"/>
      <c r="DX245" s="192"/>
      <c r="DY245" s="192"/>
      <c r="DZ245" s="192"/>
      <c r="EG245" s="192"/>
      <c r="EH245" s="192"/>
      <c r="EI245" s="192"/>
      <c r="EP245" s="192"/>
      <c r="EX245" s="192"/>
      <c r="EY245" s="192"/>
      <c r="FG245" s="192"/>
      <c r="FI245" s="192"/>
      <c r="FK245" s="192"/>
      <c r="FP245" s="192"/>
    </row>
    <row r="246" spans="3:172" ht="15.75" customHeight="1">
      <c r="C246" s="191"/>
      <c r="D246" s="214"/>
      <c r="G246" s="191"/>
      <c r="J246" s="192"/>
      <c r="U246" s="192"/>
      <c r="V246" s="522"/>
      <c r="AE246" s="192"/>
      <c r="AF246" s="192"/>
      <c r="AL246" s="192"/>
      <c r="AM246" s="192"/>
      <c r="AO246" s="192"/>
      <c r="AP246" s="192"/>
      <c r="AQ246" s="192"/>
      <c r="AT246" s="192"/>
      <c r="BB246" s="522"/>
      <c r="BC246" s="522"/>
      <c r="BD246" s="192"/>
      <c r="BE246" s="522"/>
      <c r="BF246" s="192"/>
      <c r="BM246" s="522"/>
      <c r="BO246" s="191"/>
      <c r="BZ246" s="192"/>
      <c r="CH246" s="192"/>
      <c r="CK246" s="192"/>
      <c r="CL246" s="192"/>
      <c r="CP246" s="192"/>
      <c r="CQ246" s="192"/>
      <c r="CR246" s="192"/>
      <c r="CS246" s="192"/>
      <c r="CT246" s="192"/>
      <c r="CU246" s="192"/>
      <c r="CV246" s="192"/>
      <c r="CW246" s="192"/>
      <c r="CX246" s="192"/>
      <c r="CY246" s="192"/>
      <c r="CZ246" s="192"/>
      <c r="DH246" s="192"/>
      <c r="DI246" s="192"/>
      <c r="DJ246" s="192"/>
      <c r="DK246" s="192"/>
      <c r="DL246" s="501"/>
      <c r="DM246" s="192"/>
      <c r="DN246" s="192"/>
      <c r="DO246" s="192"/>
      <c r="DP246" s="192"/>
      <c r="DQ246" s="192"/>
      <c r="DR246" s="192"/>
      <c r="DS246" s="192"/>
      <c r="DT246" s="192"/>
      <c r="DU246" s="192"/>
      <c r="DV246" s="192"/>
      <c r="DW246" s="192"/>
      <c r="DX246" s="192"/>
      <c r="DY246" s="192"/>
      <c r="DZ246" s="192"/>
      <c r="EG246" s="192"/>
      <c r="EH246" s="192"/>
      <c r="EI246" s="192"/>
      <c r="EP246" s="192"/>
      <c r="EX246" s="192"/>
      <c r="EY246" s="192"/>
      <c r="FG246" s="192"/>
      <c r="FI246" s="192"/>
      <c r="FK246" s="192"/>
      <c r="FP246" s="192"/>
    </row>
    <row r="247" spans="3:172" ht="15.75" customHeight="1">
      <c r="C247" s="191"/>
      <c r="D247" s="214"/>
      <c r="G247" s="191"/>
      <c r="J247" s="192"/>
      <c r="U247" s="192"/>
      <c r="V247" s="522"/>
      <c r="AE247" s="192"/>
      <c r="AF247" s="192"/>
      <c r="AL247" s="192"/>
      <c r="AM247" s="192"/>
      <c r="AO247" s="192"/>
      <c r="AP247" s="192"/>
      <c r="AQ247" s="192"/>
      <c r="AT247" s="192"/>
      <c r="BB247" s="522"/>
      <c r="BC247" s="522"/>
      <c r="BD247" s="192"/>
      <c r="BE247" s="522"/>
      <c r="BF247" s="192"/>
      <c r="BM247" s="522"/>
      <c r="BO247" s="191"/>
      <c r="BZ247" s="192"/>
      <c r="CH247" s="192"/>
      <c r="CK247" s="192"/>
      <c r="CL247" s="192"/>
      <c r="CP247" s="192"/>
      <c r="CQ247" s="192"/>
      <c r="CR247" s="192"/>
      <c r="CS247" s="192"/>
      <c r="CT247" s="192"/>
      <c r="CU247" s="192"/>
      <c r="CV247" s="192"/>
      <c r="CW247" s="192"/>
      <c r="CX247" s="192"/>
      <c r="CY247" s="192"/>
      <c r="CZ247" s="192"/>
      <c r="DH247" s="192"/>
      <c r="DI247" s="192"/>
      <c r="DJ247" s="192"/>
      <c r="DK247" s="192"/>
      <c r="DL247" s="501"/>
      <c r="DM247" s="192"/>
      <c r="DN247" s="192"/>
      <c r="DO247" s="192"/>
      <c r="DP247" s="192"/>
      <c r="DQ247" s="192"/>
      <c r="DR247" s="192"/>
      <c r="DS247" s="192"/>
      <c r="DT247" s="192"/>
      <c r="DU247" s="192"/>
      <c r="DV247" s="192"/>
      <c r="DW247" s="192"/>
      <c r="DX247" s="192"/>
      <c r="DY247" s="192"/>
      <c r="DZ247" s="192"/>
      <c r="EG247" s="192"/>
      <c r="EH247" s="192"/>
      <c r="EI247" s="192"/>
      <c r="EP247" s="192"/>
      <c r="EX247" s="192"/>
      <c r="EY247" s="192"/>
      <c r="FG247" s="192"/>
      <c r="FI247" s="192"/>
      <c r="FK247" s="192"/>
      <c r="FP247" s="192"/>
    </row>
    <row r="248" spans="3:172" ht="15.75" customHeight="1">
      <c r="C248" s="191"/>
      <c r="D248" s="214"/>
      <c r="G248" s="191"/>
      <c r="J248" s="192"/>
      <c r="U248" s="192"/>
      <c r="V248" s="522"/>
      <c r="AE248" s="192"/>
      <c r="AF248" s="192"/>
      <c r="AL248" s="192"/>
      <c r="AM248" s="192"/>
      <c r="AO248" s="192"/>
      <c r="AP248" s="192"/>
      <c r="AQ248" s="192"/>
      <c r="AT248" s="192"/>
      <c r="BB248" s="522"/>
      <c r="BC248" s="522"/>
      <c r="BD248" s="192"/>
      <c r="BE248" s="522"/>
      <c r="BF248" s="192"/>
      <c r="BM248" s="522"/>
      <c r="BO248" s="191"/>
      <c r="BZ248" s="192"/>
      <c r="CH248" s="192"/>
      <c r="CK248" s="192"/>
      <c r="CL248" s="192"/>
      <c r="CP248" s="192"/>
      <c r="CQ248" s="192"/>
      <c r="CR248" s="192"/>
      <c r="CS248" s="192"/>
      <c r="CT248" s="192"/>
      <c r="CU248" s="192"/>
      <c r="CV248" s="192"/>
      <c r="CW248" s="192"/>
      <c r="CX248" s="192"/>
      <c r="CY248" s="192"/>
      <c r="CZ248" s="192"/>
      <c r="DH248" s="192"/>
      <c r="DI248" s="192"/>
      <c r="DJ248" s="192"/>
      <c r="DK248" s="192"/>
      <c r="DL248" s="501"/>
      <c r="DM248" s="192"/>
      <c r="DN248" s="192"/>
      <c r="DO248" s="192"/>
      <c r="DP248" s="192"/>
      <c r="DQ248" s="192"/>
      <c r="DR248" s="192"/>
      <c r="DS248" s="192"/>
      <c r="DT248" s="192"/>
      <c r="DU248" s="192"/>
      <c r="DV248" s="192"/>
      <c r="DW248" s="192"/>
      <c r="DX248" s="192"/>
      <c r="DY248" s="192"/>
      <c r="DZ248" s="192"/>
      <c r="EG248" s="192"/>
      <c r="EH248" s="192"/>
      <c r="EI248" s="192"/>
      <c r="EP248" s="192"/>
      <c r="EX248" s="192"/>
      <c r="EY248" s="192"/>
      <c r="FG248" s="192"/>
      <c r="FI248" s="192"/>
      <c r="FK248" s="192"/>
      <c r="FP248" s="192"/>
    </row>
    <row r="249" spans="3:172" ht="15.75" customHeight="1">
      <c r="C249" s="191"/>
      <c r="D249" s="214"/>
      <c r="G249" s="191"/>
      <c r="J249" s="192"/>
      <c r="U249" s="192"/>
      <c r="V249" s="522"/>
      <c r="AE249" s="192"/>
      <c r="AF249" s="192"/>
      <c r="AL249" s="192"/>
      <c r="AM249" s="192"/>
      <c r="AO249" s="192"/>
      <c r="AP249" s="192"/>
      <c r="AQ249" s="192"/>
      <c r="AT249" s="192"/>
      <c r="BB249" s="522"/>
      <c r="BC249" s="522"/>
      <c r="BD249" s="192"/>
      <c r="BE249" s="522"/>
      <c r="BF249" s="192"/>
      <c r="BM249" s="522"/>
      <c r="BO249" s="191"/>
      <c r="BZ249" s="192"/>
      <c r="CH249" s="192"/>
      <c r="CK249" s="192"/>
      <c r="CL249" s="192"/>
      <c r="CP249" s="192"/>
      <c r="CQ249" s="192"/>
      <c r="CR249" s="192"/>
      <c r="CS249" s="192"/>
      <c r="CT249" s="192"/>
      <c r="CU249" s="192"/>
      <c r="CV249" s="192"/>
      <c r="CW249" s="192"/>
      <c r="CX249" s="192"/>
      <c r="CY249" s="192"/>
      <c r="CZ249" s="192"/>
      <c r="DH249" s="192"/>
      <c r="DI249" s="192"/>
      <c r="DJ249" s="192"/>
      <c r="DK249" s="192"/>
      <c r="DL249" s="501"/>
      <c r="DM249" s="192"/>
      <c r="DN249" s="192"/>
      <c r="DO249" s="192"/>
      <c r="DP249" s="192"/>
      <c r="DQ249" s="192"/>
      <c r="DR249" s="192"/>
      <c r="DS249" s="192"/>
      <c r="DT249" s="192"/>
      <c r="DU249" s="192"/>
      <c r="DV249" s="192"/>
      <c r="DW249" s="192"/>
      <c r="DX249" s="192"/>
      <c r="DY249" s="192"/>
      <c r="DZ249" s="192"/>
      <c r="EG249" s="192"/>
      <c r="EH249" s="192"/>
      <c r="EI249" s="192"/>
      <c r="EP249" s="192"/>
      <c r="EX249" s="192"/>
      <c r="EY249" s="192"/>
      <c r="FG249" s="192"/>
      <c r="FI249" s="192"/>
      <c r="FK249" s="192"/>
      <c r="FP249" s="192"/>
    </row>
    <row r="250" spans="3:172" ht="15.75" customHeight="1">
      <c r="C250" s="191"/>
      <c r="D250" s="214"/>
      <c r="G250" s="191"/>
      <c r="J250" s="192"/>
      <c r="U250" s="192"/>
      <c r="V250" s="522"/>
      <c r="AE250" s="192"/>
      <c r="AF250" s="192"/>
      <c r="AL250" s="192"/>
      <c r="AM250" s="192"/>
      <c r="AO250" s="192"/>
      <c r="AP250" s="192"/>
      <c r="AQ250" s="192"/>
      <c r="AT250" s="192"/>
      <c r="BB250" s="522"/>
      <c r="BC250" s="522"/>
      <c r="BD250" s="192"/>
      <c r="BE250" s="522"/>
      <c r="BF250" s="192"/>
      <c r="BM250" s="522"/>
      <c r="BO250" s="191"/>
      <c r="BZ250" s="192"/>
      <c r="CH250" s="192"/>
      <c r="CK250" s="192"/>
      <c r="CL250" s="192"/>
      <c r="CP250" s="192"/>
      <c r="CQ250" s="192"/>
      <c r="CR250" s="192"/>
      <c r="CS250" s="192"/>
      <c r="CT250" s="192"/>
      <c r="CU250" s="192"/>
      <c r="CV250" s="192"/>
      <c r="CW250" s="192"/>
      <c r="CX250" s="192"/>
      <c r="CY250" s="192"/>
      <c r="CZ250" s="192"/>
      <c r="DH250" s="192"/>
      <c r="DI250" s="192"/>
      <c r="DJ250" s="192"/>
      <c r="DK250" s="192"/>
      <c r="DL250" s="501"/>
      <c r="DM250" s="192"/>
      <c r="DN250" s="192"/>
      <c r="DO250" s="192"/>
      <c r="DP250" s="192"/>
      <c r="DQ250" s="192"/>
      <c r="DR250" s="192"/>
      <c r="DS250" s="192"/>
      <c r="DT250" s="192"/>
      <c r="DU250" s="192"/>
      <c r="DV250" s="192"/>
      <c r="DW250" s="192"/>
      <c r="DX250" s="192"/>
      <c r="DY250" s="192"/>
      <c r="DZ250" s="192"/>
      <c r="EG250" s="192"/>
      <c r="EH250" s="192"/>
      <c r="EI250" s="192"/>
      <c r="EP250" s="192"/>
      <c r="EX250" s="192"/>
      <c r="EY250" s="192"/>
      <c r="FG250" s="192"/>
      <c r="FI250" s="192"/>
      <c r="FK250" s="192"/>
      <c r="FP250" s="192"/>
    </row>
    <row r="251" spans="3:172" ht="15.75" customHeight="1">
      <c r="C251" s="191"/>
      <c r="D251" s="214"/>
      <c r="G251" s="191"/>
      <c r="J251" s="192"/>
      <c r="U251" s="192"/>
      <c r="V251" s="522"/>
      <c r="AE251" s="192"/>
      <c r="AF251" s="192"/>
      <c r="AL251" s="192"/>
      <c r="AM251" s="192"/>
      <c r="AO251" s="192"/>
      <c r="AP251" s="192"/>
      <c r="AQ251" s="192"/>
      <c r="AT251" s="192"/>
      <c r="BB251" s="522"/>
      <c r="BC251" s="522"/>
      <c r="BD251" s="192"/>
      <c r="BE251" s="522"/>
      <c r="BF251" s="192"/>
      <c r="BM251" s="522"/>
      <c r="BO251" s="191"/>
      <c r="BZ251" s="192"/>
      <c r="CH251" s="192"/>
      <c r="CK251" s="192"/>
      <c r="CL251" s="192"/>
      <c r="CP251" s="192"/>
      <c r="CQ251" s="192"/>
      <c r="CR251" s="192"/>
      <c r="CS251" s="192"/>
      <c r="CT251" s="192"/>
      <c r="CU251" s="192"/>
      <c r="CV251" s="192"/>
      <c r="CW251" s="192"/>
      <c r="CX251" s="192"/>
      <c r="CY251" s="192"/>
      <c r="CZ251" s="192"/>
      <c r="DH251" s="192"/>
      <c r="DI251" s="192"/>
      <c r="DJ251" s="192"/>
      <c r="DK251" s="192"/>
      <c r="DL251" s="501"/>
      <c r="DM251" s="192"/>
      <c r="DN251" s="192"/>
      <c r="DO251" s="192"/>
      <c r="DP251" s="192"/>
      <c r="DQ251" s="192"/>
      <c r="DR251" s="192"/>
      <c r="DS251" s="192"/>
      <c r="DT251" s="192"/>
      <c r="DU251" s="192"/>
      <c r="DV251" s="192"/>
      <c r="DW251" s="192"/>
      <c r="DX251" s="192"/>
      <c r="DY251" s="192"/>
      <c r="DZ251" s="192"/>
      <c r="EG251" s="192"/>
      <c r="EH251" s="192"/>
      <c r="EI251" s="192"/>
      <c r="EP251" s="192"/>
      <c r="EX251" s="192"/>
      <c r="EY251" s="192"/>
      <c r="FG251" s="192"/>
      <c r="FI251" s="192"/>
      <c r="FK251" s="192"/>
      <c r="FP251" s="192"/>
    </row>
    <row r="252" spans="3:172" ht="15.75" customHeight="1">
      <c r="C252" s="191"/>
      <c r="D252" s="214"/>
      <c r="G252" s="191"/>
      <c r="J252" s="192"/>
      <c r="U252" s="192"/>
      <c r="V252" s="522"/>
      <c r="AE252" s="192"/>
      <c r="AF252" s="192"/>
      <c r="AL252" s="192"/>
      <c r="AM252" s="192"/>
      <c r="AO252" s="192"/>
      <c r="AP252" s="192"/>
      <c r="AQ252" s="192"/>
      <c r="AT252" s="192"/>
      <c r="BB252" s="522"/>
      <c r="BC252" s="522"/>
      <c r="BD252" s="192"/>
      <c r="BE252" s="522"/>
      <c r="BF252" s="192"/>
      <c r="BM252" s="522"/>
      <c r="BO252" s="191"/>
      <c r="BZ252" s="192"/>
      <c r="CH252" s="192"/>
      <c r="CK252" s="192"/>
      <c r="CL252" s="192"/>
      <c r="CP252" s="192"/>
      <c r="CQ252" s="192"/>
      <c r="CR252" s="192"/>
      <c r="CS252" s="192"/>
      <c r="CT252" s="192"/>
      <c r="CU252" s="192"/>
      <c r="CV252" s="192"/>
      <c r="CW252" s="192"/>
      <c r="CX252" s="192"/>
      <c r="CY252" s="192"/>
      <c r="CZ252" s="192"/>
      <c r="DH252" s="192"/>
      <c r="DI252" s="192"/>
      <c r="DJ252" s="192"/>
      <c r="DK252" s="192"/>
      <c r="DL252" s="501"/>
      <c r="DM252" s="192"/>
      <c r="DN252" s="192"/>
      <c r="DO252" s="192"/>
      <c r="DP252" s="192"/>
      <c r="DQ252" s="192"/>
      <c r="DR252" s="192"/>
      <c r="DS252" s="192"/>
      <c r="DT252" s="192"/>
      <c r="DU252" s="192"/>
      <c r="DV252" s="192"/>
      <c r="DW252" s="192"/>
      <c r="DX252" s="192"/>
      <c r="DY252" s="192"/>
      <c r="DZ252" s="192"/>
      <c r="EG252" s="192"/>
      <c r="EH252" s="192"/>
      <c r="EI252" s="192"/>
      <c r="EP252" s="192"/>
      <c r="EX252" s="192"/>
      <c r="EY252" s="192"/>
      <c r="FG252" s="192"/>
      <c r="FI252" s="192"/>
      <c r="FK252" s="192"/>
      <c r="FP252" s="192"/>
    </row>
    <row r="253" spans="3:172" ht="15.75" customHeight="1">
      <c r="C253" s="191"/>
      <c r="D253" s="214"/>
      <c r="G253" s="191"/>
      <c r="J253" s="192"/>
      <c r="U253" s="192"/>
      <c r="V253" s="522"/>
      <c r="AE253" s="192"/>
      <c r="AF253" s="192"/>
      <c r="AL253" s="192"/>
      <c r="AM253" s="192"/>
      <c r="AO253" s="192"/>
      <c r="AP253" s="192"/>
      <c r="AQ253" s="192"/>
      <c r="AT253" s="192"/>
      <c r="BB253" s="522"/>
      <c r="BC253" s="522"/>
      <c r="BD253" s="192"/>
      <c r="BE253" s="522"/>
      <c r="BF253" s="192"/>
      <c r="BM253" s="522"/>
      <c r="BO253" s="191"/>
      <c r="BZ253" s="192"/>
      <c r="CH253" s="192"/>
      <c r="CK253" s="192"/>
      <c r="CL253" s="192"/>
      <c r="CP253" s="192"/>
      <c r="CQ253" s="192"/>
      <c r="CR253" s="192"/>
      <c r="CS253" s="192"/>
      <c r="CT253" s="192"/>
      <c r="CU253" s="192"/>
      <c r="CV253" s="192"/>
      <c r="CW253" s="192"/>
      <c r="CX253" s="192"/>
      <c r="CY253" s="192"/>
      <c r="CZ253" s="192"/>
      <c r="DH253" s="192"/>
      <c r="DI253" s="192"/>
      <c r="DJ253" s="192"/>
      <c r="DK253" s="192"/>
      <c r="DL253" s="501"/>
      <c r="DM253" s="192"/>
      <c r="DN253" s="192"/>
      <c r="DO253" s="192"/>
      <c r="DP253" s="192"/>
      <c r="DQ253" s="192"/>
      <c r="DR253" s="192"/>
      <c r="DS253" s="192"/>
      <c r="DT253" s="192"/>
      <c r="DU253" s="192"/>
      <c r="DV253" s="192"/>
      <c r="DW253" s="192"/>
      <c r="DX253" s="192"/>
      <c r="DY253" s="192"/>
      <c r="DZ253" s="192"/>
      <c r="EG253" s="192"/>
      <c r="EH253" s="192"/>
      <c r="EI253" s="192"/>
      <c r="EP253" s="192"/>
      <c r="EX253" s="192"/>
      <c r="EY253" s="192"/>
      <c r="FG253" s="192"/>
      <c r="FI253" s="192"/>
      <c r="FK253" s="192"/>
      <c r="FP253" s="192"/>
    </row>
    <row r="254" spans="3:172" ht="15.75" customHeight="1">
      <c r="C254" s="191"/>
      <c r="D254" s="214"/>
      <c r="G254" s="191"/>
      <c r="J254" s="192"/>
      <c r="U254" s="192"/>
      <c r="V254" s="522"/>
      <c r="AE254" s="192"/>
      <c r="AF254" s="192"/>
      <c r="AL254" s="192"/>
      <c r="AM254" s="192"/>
      <c r="AO254" s="192"/>
      <c r="AP254" s="192"/>
      <c r="AQ254" s="192"/>
      <c r="AT254" s="192"/>
      <c r="BB254" s="522"/>
      <c r="BC254" s="522"/>
      <c r="BD254" s="192"/>
      <c r="BE254" s="522"/>
      <c r="BF254" s="192"/>
      <c r="BM254" s="522"/>
      <c r="BO254" s="191"/>
      <c r="BZ254" s="192"/>
      <c r="CH254" s="192"/>
      <c r="CK254" s="192"/>
      <c r="CL254" s="192"/>
      <c r="CP254" s="192"/>
      <c r="CQ254" s="192"/>
      <c r="CR254" s="192"/>
      <c r="CS254" s="192"/>
      <c r="CT254" s="192"/>
      <c r="CU254" s="192"/>
      <c r="CV254" s="192"/>
      <c r="CW254" s="192"/>
      <c r="CX254" s="192"/>
      <c r="CY254" s="192"/>
      <c r="CZ254" s="192"/>
      <c r="DH254" s="192"/>
      <c r="DI254" s="192"/>
      <c r="DJ254" s="192"/>
      <c r="DK254" s="192"/>
      <c r="DL254" s="501"/>
      <c r="DM254" s="192"/>
      <c r="DN254" s="192"/>
      <c r="DO254" s="192"/>
      <c r="DP254" s="192"/>
      <c r="DQ254" s="192"/>
      <c r="DR254" s="192"/>
      <c r="DS254" s="192"/>
      <c r="DT254" s="192"/>
      <c r="DU254" s="192"/>
      <c r="DV254" s="192"/>
      <c r="DW254" s="192"/>
      <c r="DX254" s="192"/>
      <c r="DY254" s="192"/>
      <c r="DZ254" s="192"/>
      <c r="EG254" s="192"/>
      <c r="EH254" s="192"/>
      <c r="EI254" s="192"/>
      <c r="EP254" s="192"/>
      <c r="EX254" s="192"/>
      <c r="EY254" s="192"/>
      <c r="FG254" s="192"/>
      <c r="FI254" s="192"/>
      <c r="FK254" s="192"/>
      <c r="FP254" s="192"/>
    </row>
    <row r="255" spans="3:172" ht="15.75" customHeight="1">
      <c r="C255" s="191"/>
      <c r="D255" s="214"/>
      <c r="G255" s="191"/>
      <c r="J255" s="192"/>
      <c r="U255" s="192"/>
      <c r="V255" s="522"/>
      <c r="AE255" s="192"/>
      <c r="AF255" s="192"/>
      <c r="AL255" s="192"/>
      <c r="AM255" s="192"/>
      <c r="AO255" s="192"/>
      <c r="AP255" s="192"/>
      <c r="AQ255" s="192"/>
      <c r="AT255" s="192"/>
      <c r="BB255" s="522"/>
      <c r="BC255" s="522"/>
      <c r="BD255" s="192"/>
      <c r="BE255" s="522"/>
      <c r="BF255" s="192"/>
      <c r="BM255" s="522"/>
      <c r="BO255" s="191"/>
      <c r="BZ255" s="192"/>
      <c r="CH255" s="192"/>
      <c r="CK255" s="192"/>
      <c r="CL255" s="192"/>
      <c r="CP255" s="192"/>
      <c r="CQ255" s="192"/>
      <c r="CR255" s="192"/>
      <c r="CS255" s="192"/>
      <c r="CT255" s="192"/>
      <c r="CU255" s="192"/>
      <c r="CV255" s="192"/>
      <c r="CW255" s="192"/>
      <c r="CX255" s="192"/>
      <c r="CY255" s="192"/>
      <c r="CZ255" s="192"/>
      <c r="DH255" s="192"/>
      <c r="DI255" s="192"/>
      <c r="DJ255" s="192"/>
      <c r="DK255" s="192"/>
      <c r="DL255" s="501"/>
      <c r="DM255" s="192"/>
      <c r="DN255" s="192"/>
      <c r="DO255" s="192"/>
      <c r="DP255" s="192"/>
      <c r="DQ255" s="192"/>
      <c r="DR255" s="192"/>
      <c r="DS255" s="192"/>
      <c r="DT255" s="192"/>
      <c r="DU255" s="192"/>
      <c r="DV255" s="192"/>
      <c r="DW255" s="192"/>
      <c r="DX255" s="192"/>
      <c r="DY255" s="192"/>
      <c r="DZ255" s="192"/>
      <c r="EG255" s="192"/>
      <c r="EH255" s="192"/>
      <c r="EI255" s="192"/>
      <c r="EP255" s="192"/>
      <c r="EX255" s="192"/>
      <c r="EY255" s="192"/>
      <c r="FG255" s="192"/>
      <c r="FI255" s="192"/>
      <c r="FK255" s="192"/>
      <c r="FP255" s="192"/>
    </row>
    <row r="256" spans="3:172" ht="15.75" customHeight="1">
      <c r="C256" s="191"/>
      <c r="D256" s="214"/>
      <c r="G256" s="191"/>
      <c r="J256" s="192"/>
      <c r="U256" s="192"/>
      <c r="V256" s="522"/>
      <c r="AE256" s="192"/>
      <c r="AF256" s="192"/>
      <c r="AL256" s="192"/>
      <c r="AM256" s="192"/>
      <c r="AO256" s="192"/>
      <c r="AP256" s="192"/>
      <c r="AQ256" s="192"/>
      <c r="AT256" s="192"/>
      <c r="BB256" s="522"/>
      <c r="BC256" s="522"/>
      <c r="BD256" s="192"/>
      <c r="BE256" s="522"/>
      <c r="BF256" s="192"/>
      <c r="BM256" s="522"/>
      <c r="BO256" s="191"/>
      <c r="BZ256" s="192"/>
      <c r="CH256" s="192"/>
      <c r="CK256" s="192"/>
      <c r="CL256" s="192"/>
      <c r="CP256" s="192"/>
      <c r="CQ256" s="192"/>
      <c r="CR256" s="192"/>
      <c r="CS256" s="192"/>
      <c r="CT256" s="192"/>
      <c r="CU256" s="192"/>
      <c r="CV256" s="192"/>
      <c r="CW256" s="192"/>
      <c r="CX256" s="192"/>
      <c r="CY256" s="192"/>
      <c r="CZ256" s="192"/>
      <c r="DH256" s="192"/>
      <c r="DI256" s="192"/>
      <c r="DJ256" s="192"/>
      <c r="DK256" s="192"/>
      <c r="DL256" s="501"/>
      <c r="DM256" s="192"/>
      <c r="DN256" s="192"/>
      <c r="DO256" s="192"/>
      <c r="DP256" s="192"/>
      <c r="DQ256" s="192"/>
      <c r="DR256" s="192"/>
      <c r="DS256" s="192"/>
      <c r="DT256" s="192"/>
      <c r="DU256" s="192"/>
      <c r="DV256" s="192"/>
      <c r="DW256" s="192"/>
      <c r="DX256" s="192"/>
      <c r="DY256" s="192"/>
      <c r="DZ256" s="192"/>
      <c r="EG256" s="192"/>
      <c r="EH256" s="192"/>
      <c r="EI256" s="192"/>
      <c r="EP256" s="192"/>
      <c r="EX256" s="192"/>
      <c r="EY256" s="192"/>
      <c r="FG256" s="192"/>
      <c r="FI256" s="192"/>
      <c r="FK256" s="192"/>
      <c r="FP256" s="192"/>
    </row>
    <row r="257" spans="3:172" ht="15.75" customHeight="1">
      <c r="C257" s="191"/>
      <c r="D257" s="214"/>
      <c r="G257" s="191"/>
      <c r="J257" s="192"/>
      <c r="U257" s="192"/>
      <c r="V257" s="522"/>
      <c r="AE257" s="192"/>
      <c r="AF257" s="192"/>
      <c r="AL257" s="192"/>
      <c r="AM257" s="192"/>
      <c r="AO257" s="192"/>
      <c r="AP257" s="192"/>
      <c r="AQ257" s="192"/>
      <c r="AT257" s="192"/>
      <c r="BB257" s="522"/>
      <c r="BC257" s="522"/>
      <c r="BD257" s="192"/>
      <c r="BE257" s="522"/>
      <c r="BF257" s="192"/>
      <c r="BM257" s="522"/>
      <c r="BO257" s="191"/>
      <c r="BZ257" s="192"/>
      <c r="CH257" s="192"/>
      <c r="CK257" s="192"/>
      <c r="CL257" s="192"/>
      <c r="CP257" s="192"/>
      <c r="CQ257" s="192"/>
      <c r="CR257" s="192"/>
      <c r="CS257" s="192"/>
      <c r="CT257" s="192"/>
      <c r="CU257" s="192"/>
      <c r="CV257" s="192"/>
      <c r="CW257" s="192"/>
      <c r="CX257" s="192"/>
      <c r="CY257" s="192"/>
      <c r="CZ257" s="192"/>
      <c r="DH257" s="192"/>
      <c r="DI257" s="192"/>
      <c r="DJ257" s="192"/>
      <c r="DK257" s="192"/>
      <c r="DL257" s="501"/>
      <c r="DM257" s="192"/>
      <c r="DN257" s="192"/>
      <c r="DO257" s="192"/>
      <c r="DP257" s="192"/>
      <c r="DQ257" s="192"/>
      <c r="DR257" s="192"/>
      <c r="DS257" s="192"/>
      <c r="DT257" s="192"/>
      <c r="DU257" s="192"/>
      <c r="DV257" s="192"/>
      <c r="DW257" s="192"/>
      <c r="DX257" s="192"/>
      <c r="DY257" s="192"/>
      <c r="DZ257" s="192"/>
      <c r="EG257" s="192"/>
      <c r="EH257" s="192"/>
      <c r="EI257" s="192"/>
      <c r="EP257" s="192"/>
      <c r="EX257" s="192"/>
      <c r="EY257" s="192"/>
      <c r="FG257" s="192"/>
      <c r="FI257" s="192"/>
      <c r="FK257" s="192"/>
      <c r="FP257" s="192"/>
    </row>
    <row r="258" spans="3:172" ht="15.75" customHeight="1">
      <c r="C258" s="191"/>
      <c r="D258" s="214"/>
      <c r="G258" s="191"/>
      <c r="J258" s="192"/>
      <c r="U258" s="192"/>
      <c r="V258" s="522"/>
      <c r="AE258" s="192"/>
      <c r="AF258" s="192"/>
      <c r="AL258" s="192"/>
      <c r="AM258" s="192"/>
      <c r="AO258" s="192"/>
      <c r="AP258" s="192"/>
      <c r="AQ258" s="192"/>
      <c r="AT258" s="192"/>
      <c r="BB258" s="522"/>
      <c r="BC258" s="522"/>
      <c r="BD258" s="192"/>
      <c r="BE258" s="522"/>
      <c r="BF258" s="192"/>
      <c r="BM258" s="522"/>
      <c r="BO258" s="191"/>
      <c r="BZ258" s="192"/>
      <c r="CH258" s="192"/>
      <c r="CK258" s="192"/>
      <c r="CL258" s="192"/>
      <c r="CP258" s="192"/>
      <c r="CQ258" s="192"/>
      <c r="CR258" s="192"/>
      <c r="CS258" s="192"/>
      <c r="CT258" s="192"/>
      <c r="CU258" s="192"/>
      <c r="CV258" s="192"/>
      <c r="CW258" s="192"/>
      <c r="CX258" s="192"/>
      <c r="CY258" s="192"/>
      <c r="CZ258" s="192"/>
      <c r="DH258" s="192"/>
      <c r="DI258" s="192"/>
      <c r="DJ258" s="192"/>
      <c r="DK258" s="192"/>
      <c r="DL258" s="501"/>
      <c r="DM258" s="192"/>
      <c r="DN258" s="192"/>
      <c r="DO258" s="192"/>
      <c r="DP258" s="192"/>
      <c r="DQ258" s="192"/>
      <c r="DR258" s="192"/>
      <c r="DS258" s="192"/>
      <c r="DT258" s="192"/>
      <c r="DU258" s="192"/>
      <c r="DV258" s="192"/>
      <c r="DW258" s="192"/>
      <c r="DX258" s="192"/>
      <c r="DY258" s="192"/>
      <c r="DZ258" s="192"/>
      <c r="EG258" s="192"/>
      <c r="EH258" s="192"/>
      <c r="EI258" s="192"/>
      <c r="EP258" s="192"/>
      <c r="EX258" s="192"/>
      <c r="EY258" s="192"/>
      <c r="FG258" s="192"/>
      <c r="FI258" s="192"/>
      <c r="FK258" s="192"/>
      <c r="FP258" s="192"/>
    </row>
    <row r="259" spans="3:172" ht="15.75" customHeight="1">
      <c r="C259" s="191"/>
      <c r="D259" s="214"/>
      <c r="G259" s="191"/>
      <c r="J259" s="192"/>
      <c r="U259" s="192"/>
      <c r="V259" s="522"/>
      <c r="AE259" s="192"/>
      <c r="AF259" s="192"/>
      <c r="AL259" s="192"/>
      <c r="AM259" s="192"/>
      <c r="AO259" s="192"/>
      <c r="AP259" s="192"/>
      <c r="AQ259" s="192"/>
      <c r="AT259" s="192"/>
      <c r="BB259" s="522"/>
      <c r="BC259" s="522"/>
      <c r="BD259" s="192"/>
      <c r="BE259" s="522"/>
      <c r="BF259" s="192"/>
      <c r="BM259" s="522"/>
      <c r="BO259" s="191"/>
      <c r="BZ259" s="192"/>
      <c r="CH259" s="192"/>
      <c r="CK259" s="192"/>
      <c r="CL259" s="192"/>
      <c r="CP259" s="192"/>
      <c r="CQ259" s="192"/>
      <c r="CR259" s="192"/>
      <c r="CS259" s="192"/>
      <c r="CT259" s="192"/>
      <c r="CU259" s="192"/>
      <c r="CV259" s="192"/>
      <c r="CW259" s="192"/>
      <c r="CX259" s="192"/>
      <c r="CY259" s="192"/>
      <c r="CZ259" s="192"/>
      <c r="DH259" s="192"/>
      <c r="DI259" s="192"/>
      <c r="DJ259" s="192"/>
      <c r="DK259" s="192"/>
      <c r="DL259" s="501"/>
      <c r="DM259" s="192"/>
      <c r="DN259" s="192"/>
      <c r="DO259" s="192"/>
      <c r="DP259" s="192"/>
      <c r="DQ259" s="192"/>
      <c r="DR259" s="192"/>
      <c r="DS259" s="192"/>
      <c r="DT259" s="192"/>
      <c r="DU259" s="192"/>
      <c r="DV259" s="192"/>
      <c r="DW259" s="192"/>
      <c r="DX259" s="192"/>
      <c r="DY259" s="192"/>
      <c r="DZ259" s="192"/>
      <c r="EG259" s="192"/>
      <c r="EH259" s="192"/>
      <c r="EI259" s="192"/>
      <c r="EP259" s="192"/>
      <c r="EX259" s="192"/>
      <c r="EY259" s="192"/>
      <c r="FG259" s="192"/>
      <c r="FI259" s="192"/>
      <c r="FK259" s="192"/>
      <c r="FP259" s="192"/>
    </row>
    <row r="260" spans="3:172" ht="15.75" customHeight="1">
      <c r="C260" s="191"/>
      <c r="D260" s="214"/>
      <c r="G260" s="191"/>
      <c r="J260" s="192"/>
      <c r="U260" s="192"/>
      <c r="V260" s="522"/>
      <c r="AE260" s="192"/>
      <c r="AF260" s="192"/>
      <c r="AL260" s="192"/>
      <c r="AM260" s="192"/>
      <c r="AO260" s="192"/>
      <c r="AP260" s="192"/>
      <c r="AQ260" s="192"/>
      <c r="AT260" s="192"/>
      <c r="BB260" s="522"/>
      <c r="BC260" s="522"/>
      <c r="BD260" s="192"/>
      <c r="BE260" s="522"/>
      <c r="BF260" s="192"/>
      <c r="BM260" s="522"/>
      <c r="BO260" s="191"/>
      <c r="BZ260" s="192"/>
      <c r="CH260" s="192"/>
      <c r="CK260" s="192"/>
      <c r="CL260" s="192"/>
      <c r="CP260" s="192"/>
      <c r="CQ260" s="192"/>
      <c r="CR260" s="192"/>
      <c r="CS260" s="192"/>
      <c r="CT260" s="192"/>
      <c r="CU260" s="192"/>
      <c r="CV260" s="192"/>
      <c r="CW260" s="192"/>
      <c r="CX260" s="192"/>
      <c r="CY260" s="192"/>
      <c r="CZ260" s="192"/>
      <c r="DH260" s="192"/>
      <c r="DI260" s="192"/>
      <c r="DJ260" s="192"/>
      <c r="DK260" s="192"/>
      <c r="DL260" s="501"/>
      <c r="DM260" s="192"/>
      <c r="DN260" s="192"/>
      <c r="DO260" s="192"/>
      <c r="DP260" s="192"/>
      <c r="DQ260" s="192"/>
      <c r="DR260" s="192"/>
      <c r="DS260" s="192"/>
      <c r="DT260" s="192"/>
      <c r="DU260" s="192"/>
      <c r="DV260" s="192"/>
      <c r="DW260" s="192"/>
      <c r="DX260" s="192"/>
      <c r="DY260" s="192"/>
      <c r="DZ260" s="192"/>
      <c r="EG260" s="192"/>
      <c r="EH260" s="192"/>
      <c r="EI260" s="192"/>
      <c r="EP260" s="192"/>
      <c r="EX260" s="192"/>
      <c r="EY260" s="192"/>
      <c r="FG260" s="192"/>
      <c r="FI260" s="192"/>
      <c r="FK260" s="192"/>
      <c r="FP260" s="192"/>
    </row>
    <row r="261" spans="3:172" ht="15.75" customHeight="1">
      <c r="C261" s="191"/>
      <c r="D261" s="214"/>
      <c r="G261" s="191"/>
      <c r="J261" s="192"/>
      <c r="U261" s="192"/>
      <c r="V261" s="522"/>
      <c r="AE261" s="192"/>
      <c r="AF261" s="192"/>
      <c r="AL261" s="192"/>
      <c r="AM261" s="192"/>
      <c r="AO261" s="192"/>
      <c r="AP261" s="192"/>
      <c r="AQ261" s="192"/>
      <c r="AT261" s="192"/>
      <c r="BB261" s="522"/>
      <c r="BC261" s="522"/>
      <c r="BD261" s="192"/>
      <c r="BE261" s="522"/>
      <c r="BF261" s="192"/>
      <c r="BM261" s="522"/>
      <c r="BO261" s="191"/>
      <c r="BZ261" s="192"/>
      <c r="CH261" s="192"/>
      <c r="CK261" s="192"/>
      <c r="CL261" s="192"/>
      <c r="CP261" s="192"/>
      <c r="CQ261" s="192"/>
      <c r="CR261" s="192"/>
      <c r="CS261" s="192"/>
      <c r="CT261" s="192"/>
      <c r="CU261" s="192"/>
      <c r="CV261" s="192"/>
      <c r="CW261" s="192"/>
      <c r="CX261" s="192"/>
      <c r="CY261" s="192"/>
      <c r="CZ261" s="192"/>
      <c r="DH261" s="192"/>
      <c r="DI261" s="192"/>
      <c r="DJ261" s="192"/>
      <c r="DK261" s="192"/>
      <c r="DL261" s="501"/>
      <c r="DM261" s="192"/>
      <c r="DN261" s="192"/>
      <c r="DO261" s="192"/>
      <c r="DP261" s="192"/>
      <c r="DQ261" s="192"/>
      <c r="DR261" s="192"/>
      <c r="DS261" s="192"/>
      <c r="DT261" s="192"/>
      <c r="DU261" s="192"/>
      <c r="DV261" s="192"/>
      <c r="DW261" s="192"/>
      <c r="DX261" s="192"/>
      <c r="DY261" s="192"/>
      <c r="DZ261" s="192"/>
      <c r="EG261" s="192"/>
      <c r="EH261" s="192"/>
      <c r="EI261" s="192"/>
      <c r="EP261" s="192"/>
      <c r="EX261" s="192"/>
      <c r="EY261" s="192"/>
      <c r="FG261" s="192"/>
      <c r="FI261" s="192"/>
      <c r="FK261" s="192"/>
      <c r="FP261" s="192"/>
    </row>
    <row r="262" spans="3:172" ht="15.75" customHeight="1">
      <c r="C262" s="191"/>
      <c r="D262" s="214"/>
      <c r="G262" s="191"/>
      <c r="J262" s="192"/>
      <c r="U262" s="192"/>
      <c r="V262" s="522"/>
      <c r="AE262" s="192"/>
      <c r="AF262" s="192"/>
      <c r="AL262" s="192"/>
      <c r="AM262" s="192"/>
      <c r="AO262" s="192"/>
      <c r="AP262" s="192"/>
      <c r="AQ262" s="192"/>
      <c r="AT262" s="192"/>
      <c r="BB262" s="522"/>
      <c r="BC262" s="522"/>
      <c r="BD262" s="192"/>
      <c r="BE262" s="522"/>
      <c r="BF262" s="192"/>
      <c r="BM262" s="522"/>
      <c r="BO262" s="191"/>
      <c r="BZ262" s="192"/>
      <c r="CH262" s="192"/>
      <c r="CK262" s="192"/>
      <c r="CL262" s="192"/>
      <c r="CP262" s="192"/>
      <c r="CQ262" s="192"/>
      <c r="CR262" s="192"/>
      <c r="CS262" s="192"/>
      <c r="CT262" s="192"/>
      <c r="CU262" s="192"/>
      <c r="CV262" s="192"/>
      <c r="CW262" s="192"/>
      <c r="CX262" s="192"/>
      <c r="CY262" s="192"/>
      <c r="CZ262" s="192"/>
      <c r="DH262" s="192"/>
      <c r="DI262" s="192"/>
      <c r="DJ262" s="192"/>
      <c r="DK262" s="192"/>
      <c r="DL262" s="501"/>
      <c r="DM262" s="192"/>
      <c r="DN262" s="192"/>
      <c r="DO262" s="192"/>
      <c r="DP262" s="192"/>
      <c r="DQ262" s="192"/>
      <c r="DR262" s="192"/>
      <c r="DS262" s="192"/>
      <c r="DT262" s="192"/>
      <c r="DU262" s="192"/>
      <c r="DV262" s="192"/>
      <c r="DW262" s="192"/>
      <c r="DX262" s="192"/>
      <c r="DY262" s="192"/>
      <c r="DZ262" s="192"/>
      <c r="EG262" s="192"/>
      <c r="EH262" s="192"/>
      <c r="EI262" s="192"/>
      <c r="EP262" s="192"/>
      <c r="EX262" s="192"/>
      <c r="EY262" s="192"/>
      <c r="FG262" s="192"/>
      <c r="FI262" s="192"/>
      <c r="FK262" s="192"/>
      <c r="FP262" s="192"/>
    </row>
    <row r="263" spans="3:172" ht="15.75" customHeight="1">
      <c r="C263" s="191"/>
      <c r="D263" s="214"/>
      <c r="G263" s="191"/>
      <c r="J263" s="192"/>
      <c r="U263" s="192"/>
      <c r="V263" s="522"/>
      <c r="AE263" s="192"/>
      <c r="AF263" s="192"/>
      <c r="AL263" s="192"/>
      <c r="AM263" s="192"/>
      <c r="AO263" s="192"/>
      <c r="AP263" s="192"/>
      <c r="AQ263" s="192"/>
      <c r="AT263" s="192"/>
      <c r="BB263" s="522"/>
      <c r="BC263" s="522"/>
      <c r="BD263" s="192"/>
      <c r="BE263" s="522"/>
      <c r="BF263" s="192"/>
      <c r="BM263" s="522"/>
      <c r="BO263" s="191"/>
      <c r="BZ263" s="192"/>
      <c r="CH263" s="192"/>
      <c r="CK263" s="192"/>
      <c r="CL263" s="192"/>
      <c r="CP263" s="192"/>
      <c r="CQ263" s="192"/>
      <c r="CR263" s="192"/>
      <c r="CS263" s="192"/>
      <c r="CT263" s="192"/>
      <c r="CU263" s="192"/>
      <c r="CV263" s="192"/>
      <c r="CW263" s="192"/>
      <c r="CX263" s="192"/>
      <c r="CY263" s="192"/>
      <c r="CZ263" s="192"/>
      <c r="DH263" s="192"/>
      <c r="DI263" s="192"/>
      <c r="DJ263" s="192"/>
      <c r="DK263" s="192"/>
      <c r="DL263" s="501"/>
      <c r="DM263" s="192"/>
      <c r="DN263" s="192"/>
      <c r="DO263" s="192"/>
      <c r="DP263" s="192"/>
      <c r="DQ263" s="192"/>
      <c r="DR263" s="192"/>
      <c r="DS263" s="192"/>
      <c r="DT263" s="192"/>
      <c r="DU263" s="192"/>
      <c r="DV263" s="192"/>
      <c r="DW263" s="192"/>
      <c r="DX263" s="192"/>
      <c r="DY263" s="192"/>
      <c r="DZ263" s="192"/>
      <c r="EG263" s="192"/>
      <c r="EH263" s="192"/>
      <c r="EI263" s="192"/>
      <c r="EP263" s="192"/>
      <c r="EX263" s="192"/>
      <c r="EY263" s="192"/>
      <c r="FG263" s="192"/>
      <c r="FI263" s="192"/>
      <c r="FK263" s="192"/>
      <c r="FP263" s="192"/>
    </row>
    <row r="264" spans="3:172" ht="15.75" customHeight="1">
      <c r="C264" s="191"/>
      <c r="D264" s="214"/>
      <c r="G264" s="191"/>
      <c r="J264" s="192"/>
      <c r="U264" s="192"/>
      <c r="V264" s="522"/>
      <c r="AE264" s="192"/>
      <c r="AF264" s="192"/>
      <c r="AL264" s="192"/>
      <c r="AM264" s="192"/>
      <c r="AO264" s="192"/>
      <c r="AP264" s="192"/>
      <c r="AQ264" s="192"/>
      <c r="AT264" s="192"/>
      <c r="BB264" s="522"/>
      <c r="BC264" s="522"/>
      <c r="BD264" s="192"/>
      <c r="BE264" s="522"/>
      <c r="BF264" s="192"/>
      <c r="BM264" s="522"/>
      <c r="BO264" s="191"/>
      <c r="BZ264" s="192"/>
      <c r="CH264" s="192"/>
      <c r="CK264" s="192"/>
      <c r="CL264" s="192"/>
      <c r="CP264" s="192"/>
      <c r="CQ264" s="192"/>
      <c r="CR264" s="192"/>
      <c r="CS264" s="192"/>
      <c r="CT264" s="192"/>
      <c r="CU264" s="192"/>
      <c r="CV264" s="192"/>
      <c r="CW264" s="192"/>
      <c r="CX264" s="192"/>
      <c r="CY264" s="192"/>
      <c r="CZ264" s="192"/>
      <c r="DH264" s="192"/>
      <c r="DI264" s="192"/>
      <c r="DJ264" s="192"/>
      <c r="DK264" s="192"/>
      <c r="DL264" s="501"/>
      <c r="DM264" s="192"/>
      <c r="DN264" s="192"/>
      <c r="DO264" s="192"/>
      <c r="DP264" s="192"/>
      <c r="DQ264" s="192"/>
      <c r="DR264" s="192"/>
      <c r="DS264" s="192"/>
      <c r="DT264" s="192"/>
      <c r="DU264" s="192"/>
      <c r="DV264" s="192"/>
      <c r="DW264" s="192"/>
      <c r="DX264" s="192"/>
      <c r="DY264" s="192"/>
      <c r="DZ264" s="192"/>
      <c r="EG264" s="192"/>
      <c r="EH264" s="192"/>
      <c r="EI264" s="192"/>
      <c r="EP264" s="192"/>
      <c r="EX264" s="192"/>
      <c r="EY264" s="192"/>
      <c r="FG264" s="192"/>
      <c r="FI264" s="192"/>
      <c r="FK264" s="192"/>
      <c r="FP264" s="192"/>
    </row>
    <row r="265" spans="3:172" ht="15.75" customHeight="1">
      <c r="C265" s="191"/>
      <c r="D265" s="214"/>
      <c r="G265" s="191"/>
      <c r="J265" s="192"/>
      <c r="U265" s="192"/>
      <c r="V265" s="522"/>
      <c r="AE265" s="192"/>
      <c r="AF265" s="192"/>
      <c r="AL265" s="192"/>
      <c r="AM265" s="192"/>
      <c r="AO265" s="192"/>
      <c r="AP265" s="192"/>
      <c r="AQ265" s="192"/>
      <c r="AT265" s="192"/>
      <c r="BB265" s="522"/>
      <c r="BC265" s="522"/>
      <c r="BD265" s="192"/>
      <c r="BE265" s="522"/>
      <c r="BF265" s="192"/>
      <c r="BM265" s="522"/>
      <c r="BO265" s="191"/>
      <c r="BZ265" s="192"/>
      <c r="CH265" s="192"/>
      <c r="CK265" s="192"/>
      <c r="CL265" s="192"/>
      <c r="CP265" s="192"/>
      <c r="CQ265" s="192"/>
      <c r="CR265" s="192"/>
      <c r="CS265" s="192"/>
      <c r="CT265" s="192"/>
      <c r="CU265" s="192"/>
      <c r="CV265" s="192"/>
      <c r="CW265" s="192"/>
      <c r="CX265" s="192"/>
      <c r="CY265" s="192"/>
      <c r="CZ265" s="192"/>
      <c r="DH265" s="192"/>
      <c r="DI265" s="192"/>
      <c r="DJ265" s="192"/>
      <c r="DK265" s="192"/>
      <c r="DL265" s="501"/>
      <c r="DM265" s="192"/>
      <c r="DN265" s="192"/>
      <c r="DO265" s="192"/>
      <c r="DP265" s="192"/>
      <c r="DQ265" s="192"/>
      <c r="DR265" s="192"/>
      <c r="DS265" s="192"/>
      <c r="DT265" s="192"/>
      <c r="DU265" s="192"/>
      <c r="DV265" s="192"/>
      <c r="DW265" s="192"/>
      <c r="DX265" s="192"/>
      <c r="DY265" s="192"/>
      <c r="DZ265" s="192"/>
      <c r="EG265" s="192"/>
      <c r="EH265" s="192"/>
      <c r="EI265" s="192"/>
      <c r="EP265" s="192"/>
      <c r="EX265" s="192"/>
      <c r="EY265" s="192"/>
      <c r="FG265" s="192"/>
      <c r="FI265" s="192"/>
      <c r="FK265" s="192"/>
      <c r="FP265" s="192"/>
    </row>
    <row r="266" spans="3:172" ht="15.75" customHeight="1">
      <c r="C266" s="191"/>
      <c r="D266" s="214"/>
      <c r="G266" s="191"/>
      <c r="J266" s="192"/>
      <c r="U266" s="192"/>
      <c r="V266" s="522"/>
      <c r="AE266" s="192"/>
      <c r="AF266" s="192"/>
      <c r="AL266" s="192"/>
      <c r="AM266" s="192"/>
      <c r="AO266" s="192"/>
      <c r="AP266" s="192"/>
      <c r="AQ266" s="192"/>
      <c r="AT266" s="192"/>
      <c r="BB266" s="522"/>
      <c r="BC266" s="522"/>
      <c r="BD266" s="192"/>
      <c r="BE266" s="522"/>
      <c r="BF266" s="192"/>
      <c r="BM266" s="522"/>
      <c r="BO266" s="191"/>
      <c r="BZ266" s="192"/>
      <c r="CH266" s="192"/>
      <c r="CK266" s="192"/>
      <c r="CL266" s="192"/>
      <c r="CP266" s="192"/>
      <c r="CQ266" s="192"/>
      <c r="CR266" s="192"/>
      <c r="CS266" s="192"/>
      <c r="CT266" s="192"/>
      <c r="CU266" s="192"/>
      <c r="CV266" s="192"/>
      <c r="CW266" s="192"/>
      <c r="CX266" s="192"/>
      <c r="CY266" s="192"/>
      <c r="CZ266" s="192"/>
      <c r="DH266" s="192"/>
      <c r="DI266" s="192"/>
      <c r="DJ266" s="192"/>
      <c r="DK266" s="192"/>
      <c r="DL266" s="501"/>
      <c r="DM266" s="192"/>
      <c r="DN266" s="192"/>
      <c r="DO266" s="192"/>
      <c r="DP266" s="192"/>
      <c r="DQ266" s="192"/>
      <c r="DR266" s="192"/>
      <c r="DS266" s="192"/>
      <c r="DT266" s="192"/>
      <c r="DU266" s="192"/>
      <c r="DV266" s="192"/>
      <c r="DW266" s="192"/>
      <c r="DX266" s="192"/>
      <c r="DY266" s="192"/>
      <c r="DZ266" s="192"/>
      <c r="EG266" s="192"/>
      <c r="EH266" s="192"/>
      <c r="EI266" s="192"/>
      <c r="EP266" s="192"/>
      <c r="EX266" s="192"/>
      <c r="EY266" s="192"/>
      <c r="FG266" s="192"/>
      <c r="FI266" s="192"/>
      <c r="FK266" s="192"/>
      <c r="FP266" s="192"/>
    </row>
    <row r="267" spans="3:172" ht="15.75" customHeight="1">
      <c r="C267" s="191"/>
      <c r="D267" s="214"/>
      <c r="G267" s="191"/>
      <c r="J267" s="192"/>
      <c r="U267" s="192"/>
      <c r="V267" s="522"/>
      <c r="AE267" s="192"/>
      <c r="AF267" s="192"/>
      <c r="AL267" s="192"/>
      <c r="AM267" s="192"/>
      <c r="AO267" s="192"/>
      <c r="AP267" s="192"/>
      <c r="AQ267" s="192"/>
      <c r="AT267" s="192"/>
      <c r="BB267" s="522"/>
      <c r="BC267" s="522"/>
      <c r="BD267" s="192"/>
      <c r="BE267" s="522"/>
      <c r="BF267" s="192"/>
      <c r="BM267" s="522"/>
      <c r="BO267" s="191"/>
      <c r="BZ267" s="192"/>
      <c r="CH267" s="192"/>
      <c r="CK267" s="192"/>
      <c r="CL267" s="192"/>
      <c r="CP267" s="192"/>
      <c r="CQ267" s="192"/>
      <c r="CR267" s="192"/>
      <c r="CS267" s="192"/>
      <c r="CT267" s="192"/>
      <c r="CU267" s="192"/>
      <c r="CV267" s="192"/>
      <c r="CW267" s="192"/>
      <c r="CX267" s="192"/>
      <c r="CY267" s="192"/>
      <c r="CZ267" s="192"/>
      <c r="DH267" s="192"/>
      <c r="DI267" s="192"/>
      <c r="DJ267" s="192"/>
      <c r="DK267" s="192"/>
      <c r="DL267" s="501"/>
      <c r="DM267" s="192"/>
      <c r="DN267" s="192"/>
      <c r="DO267" s="192"/>
      <c r="DP267" s="192"/>
      <c r="DQ267" s="192"/>
      <c r="DR267" s="192"/>
      <c r="DS267" s="192"/>
      <c r="DT267" s="192"/>
      <c r="DU267" s="192"/>
      <c r="DV267" s="192"/>
      <c r="DW267" s="192"/>
      <c r="DX267" s="192"/>
      <c r="DY267" s="192"/>
      <c r="DZ267" s="192"/>
      <c r="EG267" s="192"/>
      <c r="EH267" s="192"/>
      <c r="EI267" s="192"/>
      <c r="EP267" s="192"/>
      <c r="EX267" s="192"/>
      <c r="EY267" s="192"/>
      <c r="FG267" s="192"/>
      <c r="FI267" s="192"/>
      <c r="FK267" s="192"/>
      <c r="FP267" s="192"/>
    </row>
    <row r="268" spans="3:172" ht="15.75" customHeight="1">
      <c r="C268" s="191"/>
      <c r="D268" s="214"/>
      <c r="G268" s="191"/>
      <c r="J268" s="192"/>
      <c r="U268" s="192"/>
      <c r="V268" s="522"/>
      <c r="AE268" s="192"/>
      <c r="AF268" s="192"/>
      <c r="AL268" s="192"/>
      <c r="AM268" s="192"/>
      <c r="AO268" s="192"/>
      <c r="AP268" s="192"/>
      <c r="AQ268" s="192"/>
      <c r="AT268" s="192"/>
      <c r="BB268" s="522"/>
      <c r="BC268" s="522"/>
      <c r="BD268" s="192"/>
      <c r="BE268" s="522"/>
      <c r="BF268" s="192"/>
      <c r="BM268" s="522"/>
      <c r="BO268" s="191"/>
      <c r="BZ268" s="192"/>
      <c r="CH268" s="192"/>
      <c r="CK268" s="192"/>
      <c r="CL268" s="192"/>
      <c r="CP268" s="192"/>
      <c r="CQ268" s="192"/>
      <c r="CR268" s="192"/>
      <c r="CS268" s="192"/>
      <c r="CT268" s="192"/>
      <c r="CU268" s="192"/>
      <c r="CV268" s="192"/>
      <c r="CW268" s="192"/>
      <c r="CX268" s="192"/>
      <c r="CY268" s="192"/>
      <c r="CZ268" s="192"/>
      <c r="DH268" s="192"/>
      <c r="DI268" s="192"/>
      <c r="DJ268" s="192"/>
      <c r="DK268" s="192"/>
      <c r="DL268" s="501"/>
      <c r="DM268" s="192"/>
      <c r="DN268" s="192"/>
      <c r="DO268" s="192"/>
      <c r="DP268" s="192"/>
      <c r="DQ268" s="192"/>
      <c r="DR268" s="192"/>
      <c r="DS268" s="192"/>
      <c r="DT268" s="192"/>
      <c r="DU268" s="192"/>
      <c r="DV268" s="192"/>
      <c r="DW268" s="192"/>
      <c r="DX268" s="192"/>
      <c r="DY268" s="192"/>
      <c r="DZ268" s="192"/>
      <c r="EG268" s="192"/>
      <c r="EH268" s="192"/>
      <c r="EI268" s="192"/>
      <c r="EP268" s="192"/>
      <c r="EX268" s="192"/>
      <c r="EY268" s="192"/>
      <c r="FG268" s="192"/>
      <c r="FI268" s="192"/>
      <c r="FK268" s="192"/>
      <c r="FP268" s="192"/>
    </row>
    <row r="269" spans="3:172" ht="15.75" customHeight="1">
      <c r="C269" s="191"/>
      <c r="D269" s="214"/>
      <c r="G269" s="191"/>
      <c r="J269" s="192"/>
      <c r="U269" s="192"/>
      <c r="V269" s="522"/>
      <c r="AE269" s="192"/>
      <c r="AF269" s="192"/>
      <c r="AL269" s="192"/>
      <c r="AM269" s="192"/>
      <c r="AO269" s="192"/>
      <c r="AP269" s="192"/>
      <c r="AQ269" s="192"/>
      <c r="AT269" s="192"/>
      <c r="BB269" s="522"/>
      <c r="BC269" s="522"/>
      <c r="BD269" s="192"/>
      <c r="BE269" s="522"/>
      <c r="BF269" s="192"/>
      <c r="BM269" s="522"/>
      <c r="BO269" s="191"/>
      <c r="BZ269" s="192"/>
      <c r="CH269" s="192"/>
      <c r="CK269" s="192"/>
      <c r="CL269" s="192"/>
      <c r="CP269" s="192"/>
      <c r="CQ269" s="192"/>
      <c r="CR269" s="192"/>
      <c r="CS269" s="192"/>
      <c r="CT269" s="192"/>
      <c r="CU269" s="192"/>
      <c r="CV269" s="192"/>
      <c r="CW269" s="192"/>
      <c r="CX269" s="192"/>
      <c r="CY269" s="192"/>
      <c r="CZ269" s="192"/>
      <c r="DH269" s="192"/>
      <c r="DI269" s="192"/>
      <c r="DJ269" s="192"/>
      <c r="DK269" s="192"/>
      <c r="DL269" s="501"/>
      <c r="DM269" s="192"/>
      <c r="DN269" s="192"/>
      <c r="DO269" s="192"/>
      <c r="DP269" s="192"/>
      <c r="DQ269" s="192"/>
      <c r="DR269" s="192"/>
      <c r="DS269" s="192"/>
      <c r="DT269" s="192"/>
      <c r="DU269" s="192"/>
      <c r="DV269" s="192"/>
      <c r="DW269" s="192"/>
      <c r="DX269" s="192"/>
      <c r="DY269" s="192"/>
      <c r="DZ269" s="192"/>
      <c r="EG269" s="192"/>
      <c r="EH269" s="192"/>
      <c r="EI269" s="192"/>
      <c r="EP269" s="192"/>
      <c r="EX269" s="192"/>
      <c r="EY269" s="192"/>
      <c r="FG269" s="192"/>
      <c r="FI269" s="192"/>
      <c r="FK269" s="192"/>
      <c r="FP269" s="192"/>
    </row>
    <row r="270" spans="3:172" ht="15.75" customHeight="1">
      <c r="C270" s="191"/>
      <c r="D270" s="214"/>
      <c r="G270" s="191"/>
      <c r="J270" s="192"/>
      <c r="U270" s="192"/>
      <c r="V270" s="522"/>
      <c r="AE270" s="192"/>
      <c r="AF270" s="192"/>
      <c r="AL270" s="192"/>
      <c r="AM270" s="192"/>
      <c r="AO270" s="192"/>
      <c r="AP270" s="192"/>
      <c r="AQ270" s="192"/>
      <c r="AT270" s="192"/>
      <c r="BB270" s="522"/>
      <c r="BC270" s="522"/>
      <c r="BD270" s="192"/>
      <c r="BE270" s="522"/>
      <c r="BF270" s="192"/>
      <c r="BM270" s="522"/>
      <c r="BO270" s="191"/>
      <c r="BZ270" s="192"/>
      <c r="CH270" s="192"/>
      <c r="CK270" s="192"/>
      <c r="CL270" s="192"/>
      <c r="CP270" s="192"/>
      <c r="CQ270" s="192"/>
      <c r="CR270" s="192"/>
      <c r="CS270" s="192"/>
      <c r="CT270" s="192"/>
      <c r="CU270" s="192"/>
      <c r="CV270" s="192"/>
      <c r="CW270" s="192"/>
      <c r="CX270" s="192"/>
      <c r="CY270" s="192"/>
      <c r="CZ270" s="192"/>
      <c r="DH270" s="192"/>
      <c r="DI270" s="192"/>
      <c r="DJ270" s="192"/>
      <c r="DK270" s="192"/>
      <c r="DL270" s="501"/>
      <c r="DM270" s="192"/>
      <c r="DN270" s="192"/>
      <c r="DO270" s="192"/>
      <c r="DP270" s="192"/>
      <c r="DQ270" s="192"/>
      <c r="DR270" s="192"/>
      <c r="DS270" s="192"/>
      <c r="DT270" s="192"/>
      <c r="DU270" s="192"/>
      <c r="DV270" s="192"/>
      <c r="DW270" s="192"/>
      <c r="DX270" s="192"/>
      <c r="DY270" s="192"/>
      <c r="DZ270" s="192"/>
      <c r="EG270" s="192"/>
      <c r="EH270" s="192"/>
      <c r="EI270" s="192"/>
      <c r="EP270" s="192"/>
      <c r="EX270" s="192"/>
      <c r="EY270" s="192"/>
      <c r="FG270" s="192"/>
      <c r="FI270" s="192"/>
      <c r="FK270" s="192"/>
      <c r="FP270" s="192"/>
    </row>
    <row r="271" spans="3:172" ht="15.75" customHeight="1">
      <c r="C271" s="191"/>
      <c r="D271" s="214"/>
      <c r="G271" s="191"/>
      <c r="J271" s="192"/>
      <c r="U271" s="192"/>
      <c r="V271" s="522"/>
      <c r="AE271" s="192"/>
      <c r="AF271" s="192"/>
      <c r="AL271" s="192"/>
      <c r="AM271" s="192"/>
      <c r="AO271" s="192"/>
      <c r="AP271" s="192"/>
      <c r="AQ271" s="192"/>
      <c r="AT271" s="192"/>
      <c r="BB271" s="522"/>
      <c r="BC271" s="522"/>
      <c r="BD271" s="192"/>
      <c r="BE271" s="522"/>
      <c r="BF271" s="192"/>
      <c r="BM271" s="522"/>
      <c r="BO271" s="191"/>
      <c r="BZ271" s="192"/>
      <c r="CH271" s="192"/>
      <c r="CK271" s="192"/>
      <c r="CL271" s="192"/>
      <c r="CP271" s="192"/>
      <c r="CQ271" s="192"/>
      <c r="CR271" s="192"/>
      <c r="CS271" s="192"/>
      <c r="CT271" s="192"/>
      <c r="CU271" s="192"/>
      <c r="CV271" s="192"/>
      <c r="CW271" s="192"/>
      <c r="CX271" s="192"/>
      <c r="CY271" s="192"/>
      <c r="CZ271" s="192"/>
      <c r="DH271" s="192"/>
      <c r="DI271" s="192"/>
      <c r="DJ271" s="192"/>
      <c r="DK271" s="192"/>
      <c r="DL271" s="501"/>
      <c r="DM271" s="192"/>
      <c r="DN271" s="192"/>
      <c r="DO271" s="192"/>
      <c r="DP271" s="192"/>
      <c r="DQ271" s="192"/>
      <c r="DR271" s="192"/>
      <c r="DS271" s="192"/>
      <c r="DT271" s="192"/>
      <c r="DU271" s="192"/>
      <c r="DV271" s="192"/>
      <c r="DW271" s="192"/>
      <c r="DX271" s="192"/>
      <c r="DY271" s="192"/>
      <c r="DZ271" s="192"/>
      <c r="EG271" s="192"/>
      <c r="EH271" s="192"/>
      <c r="EI271" s="192"/>
      <c r="EP271" s="192"/>
      <c r="EX271" s="192"/>
      <c r="EY271" s="192"/>
      <c r="FG271" s="192"/>
      <c r="FI271" s="192"/>
      <c r="FK271" s="192"/>
      <c r="FP271" s="192"/>
    </row>
    <row r="272" spans="3:172" ht="15.75" customHeight="1">
      <c r="C272" s="191"/>
      <c r="D272" s="214"/>
      <c r="G272" s="191"/>
      <c r="J272" s="192"/>
      <c r="U272" s="192"/>
      <c r="V272" s="522"/>
      <c r="AE272" s="192"/>
      <c r="AF272" s="192"/>
      <c r="AL272" s="192"/>
      <c r="AM272" s="192"/>
      <c r="AO272" s="192"/>
      <c r="AP272" s="192"/>
      <c r="AQ272" s="192"/>
      <c r="AT272" s="192"/>
      <c r="BB272" s="522"/>
      <c r="BC272" s="522"/>
      <c r="BD272" s="192"/>
      <c r="BE272" s="522"/>
      <c r="BF272" s="192"/>
      <c r="BM272" s="522"/>
      <c r="BO272" s="191"/>
      <c r="BZ272" s="192"/>
      <c r="CH272" s="192"/>
      <c r="CK272" s="192"/>
      <c r="CL272" s="192"/>
      <c r="CP272" s="192"/>
      <c r="CQ272" s="192"/>
      <c r="CR272" s="192"/>
      <c r="CS272" s="192"/>
      <c r="CT272" s="192"/>
      <c r="CU272" s="192"/>
      <c r="CV272" s="192"/>
      <c r="CW272" s="192"/>
      <c r="CX272" s="192"/>
      <c r="CY272" s="192"/>
      <c r="CZ272" s="192"/>
      <c r="DH272" s="192"/>
      <c r="DI272" s="192"/>
      <c r="DJ272" s="192"/>
      <c r="DK272" s="192"/>
      <c r="DL272" s="501"/>
      <c r="DM272" s="192"/>
      <c r="DN272" s="192"/>
      <c r="DO272" s="192"/>
      <c r="DP272" s="192"/>
      <c r="DQ272" s="192"/>
      <c r="DR272" s="192"/>
      <c r="DS272" s="192"/>
      <c r="DT272" s="192"/>
      <c r="DU272" s="192"/>
      <c r="DV272" s="192"/>
      <c r="DW272" s="192"/>
      <c r="DX272" s="192"/>
      <c r="DY272" s="192"/>
      <c r="DZ272" s="192"/>
      <c r="EG272" s="192"/>
      <c r="EH272" s="192"/>
      <c r="EI272" s="192"/>
      <c r="EP272" s="192"/>
      <c r="EX272" s="192"/>
      <c r="EY272" s="192"/>
      <c r="FG272" s="192"/>
      <c r="FI272" s="192"/>
      <c r="FK272" s="192"/>
      <c r="FP272" s="192"/>
    </row>
    <row r="273" spans="3:172" ht="15.75" customHeight="1">
      <c r="C273" s="191"/>
      <c r="D273" s="214"/>
      <c r="G273" s="191"/>
      <c r="J273" s="192"/>
      <c r="U273" s="192"/>
      <c r="V273" s="522"/>
      <c r="AE273" s="192"/>
      <c r="AF273" s="192"/>
      <c r="AL273" s="192"/>
      <c r="AM273" s="192"/>
      <c r="AO273" s="192"/>
      <c r="AP273" s="192"/>
      <c r="AQ273" s="192"/>
      <c r="AT273" s="192"/>
      <c r="BB273" s="522"/>
      <c r="BC273" s="522"/>
      <c r="BD273" s="192"/>
      <c r="BE273" s="522"/>
      <c r="BF273" s="192"/>
      <c r="BM273" s="522"/>
      <c r="BO273" s="191"/>
      <c r="BZ273" s="192"/>
      <c r="CH273" s="192"/>
      <c r="CK273" s="192"/>
      <c r="CL273" s="192"/>
      <c r="CP273" s="192"/>
      <c r="CQ273" s="192"/>
      <c r="CR273" s="192"/>
      <c r="CS273" s="192"/>
      <c r="CT273" s="192"/>
      <c r="CU273" s="192"/>
      <c r="CV273" s="192"/>
      <c r="CW273" s="192"/>
      <c r="CX273" s="192"/>
      <c r="CY273" s="192"/>
      <c r="CZ273" s="192"/>
      <c r="DH273" s="192"/>
      <c r="DI273" s="192"/>
      <c r="DJ273" s="192"/>
      <c r="DK273" s="192"/>
      <c r="DL273" s="501"/>
      <c r="DM273" s="192"/>
      <c r="DN273" s="192"/>
      <c r="DO273" s="192"/>
      <c r="DP273" s="192"/>
      <c r="DQ273" s="192"/>
      <c r="DR273" s="192"/>
      <c r="DS273" s="192"/>
      <c r="DT273" s="192"/>
      <c r="DU273" s="192"/>
      <c r="DV273" s="192"/>
      <c r="DW273" s="192"/>
      <c r="DX273" s="192"/>
      <c r="DY273" s="192"/>
      <c r="DZ273" s="192"/>
      <c r="EG273" s="192"/>
      <c r="EH273" s="192"/>
      <c r="EI273" s="192"/>
      <c r="EP273" s="192"/>
      <c r="EX273" s="192"/>
      <c r="EY273" s="192"/>
      <c r="FG273" s="192"/>
      <c r="FI273" s="192"/>
      <c r="FK273" s="192"/>
      <c r="FP273" s="192"/>
    </row>
    <row r="274" spans="3:172" ht="15.75" customHeight="1">
      <c r="C274" s="191"/>
      <c r="D274" s="214"/>
      <c r="G274" s="191"/>
      <c r="J274" s="192"/>
      <c r="U274" s="192"/>
      <c r="V274" s="522"/>
      <c r="AE274" s="192"/>
      <c r="AF274" s="192"/>
      <c r="AL274" s="192"/>
      <c r="AM274" s="192"/>
      <c r="AO274" s="192"/>
      <c r="AP274" s="192"/>
      <c r="AQ274" s="192"/>
      <c r="AT274" s="192"/>
      <c r="BB274" s="522"/>
      <c r="BC274" s="522"/>
      <c r="BD274" s="192"/>
      <c r="BE274" s="522"/>
      <c r="BF274" s="192"/>
      <c r="BM274" s="522"/>
      <c r="BO274" s="191"/>
      <c r="BZ274" s="192"/>
      <c r="CH274" s="192"/>
      <c r="CK274" s="192"/>
      <c r="CL274" s="192"/>
      <c r="CP274" s="192"/>
      <c r="CQ274" s="192"/>
      <c r="CR274" s="192"/>
      <c r="CS274" s="192"/>
      <c r="CT274" s="192"/>
      <c r="CU274" s="192"/>
      <c r="CV274" s="192"/>
      <c r="CW274" s="192"/>
      <c r="CX274" s="192"/>
      <c r="CY274" s="192"/>
      <c r="CZ274" s="192"/>
      <c r="DH274" s="192"/>
      <c r="DI274" s="192"/>
      <c r="DJ274" s="192"/>
      <c r="DK274" s="192"/>
      <c r="DL274" s="501"/>
      <c r="DM274" s="192"/>
      <c r="DN274" s="192"/>
      <c r="DO274" s="192"/>
      <c r="DP274" s="192"/>
      <c r="DQ274" s="192"/>
      <c r="DR274" s="192"/>
      <c r="DS274" s="192"/>
      <c r="DT274" s="192"/>
      <c r="DU274" s="192"/>
      <c r="DV274" s="192"/>
      <c r="DW274" s="192"/>
      <c r="DX274" s="192"/>
      <c r="DY274" s="192"/>
      <c r="DZ274" s="192"/>
      <c r="EG274" s="192"/>
      <c r="EH274" s="192"/>
      <c r="EI274" s="192"/>
      <c r="EP274" s="192"/>
      <c r="EX274" s="192"/>
      <c r="EY274" s="192"/>
      <c r="FG274" s="192"/>
      <c r="FI274" s="192"/>
      <c r="FK274" s="192"/>
      <c r="FP274" s="192"/>
    </row>
    <row r="275" spans="3:172" ht="15.75" customHeight="1">
      <c r="C275" s="191"/>
      <c r="D275" s="214"/>
      <c r="G275" s="191"/>
      <c r="J275" s="192"/>
      <c r="U275" s="192"/>
      <c r="V275" s="522"/>
      <c r="AE275" s="192"/>
      <c r="AF275" s="192"/>
      <c r="AL275" s="192"/>
      <c r="AM275" s="192"/>
      <c r="AO275" s="192"/>
      <c r="AP275" s="192"/>
      <c r="AQ275" s="192"/>
      <c r="AT275" s="192"/>
      <c r="BB275" s="522"/>
      <c r="BC275" s="522"/>
      <c r="BD275" s="192"/>
      <c r="BE275" s="522"/>
      <c r="BF275" s="192"/>
      <c r="BM275" s="522"/>
      <c r="BO275" s="191"/>
      <c r="BZ275" s="192"/>
      <c r="CH275" s="192"/>
      <c r="CK275" s="192"/>
      <c r="CL275" s="192"/>
      <c r="CP275" s="192"/>
      <c r="CQ275" s="192"/>
      <c r="CR275" s="192"/>
      <c r="CS275" s="192"/>
      <c r="CT275" s="192"/>
      <c r="CU275" s="192"/>
      <c r="CV275" s="192"/>
      <c r="CW275" s="192"/>
      <c r="CX275" s="192"/>
      <c r="CY275" s="192"/>
      <c r="CZ275" s="192"/>
      <c r="DH275" s="192"/>
      <c r="DI275" s="192"/>
      <c r="DJ275" s="192"/>
      <c r="DK275" s="192"/>
      <c r="DL275" s="501"/>
      <c r="DM275" s="192"/>
      <c r="DN275" s="192"/>
      <c r="DO275" s="192"/>
      <c r="DP275" s="192"/>
      <c r="DQ275" s="192"/>
      <c r="DR275" s="192"/>
      <c r="DS275" s="192"/>
      <c r="DT275" s="192"/>
      <c r="DU275" s="192"/>
      <c r="DV275" s="192"/>
      <c r="DW275" s="192"/>
      <c r="DX275" s="192"/>
      <c r="DY275" s="192"/>
      <c r="DZ275" s="192"/>
      <c r="EG275" s="192"/>
      <c r="EH275" s="192"/>
      <c r="EI275" s="192"/>
      <c r="EP275" s="192"/>
      <c r="EX275" s="192"/>
      <c r="EY275" s="192"/>
      <c r="FG275" s="192"/>
      <c r="FI275" s="192"/>
      <c r="FK275" s="192"/>
      <c r="FP275" s="192"/>
    </row>
    <row r="276" spans="3:172" ht="15.75" customHeight="1">
      <c r="C276" s="191"/>
      <c r="D276" s="214"/>
      <c r="G276" s="191"/>
      <c r="J276" s="192"/>
      <c r="U276" s="192"/>
      <c r="V276" s="522"/>
      <c r="AE276" s="192"/>
      <c r="AF276" s="192"/>
      <c r="AL276" s="192"/>
      <c r="AM276" s="192"/>
      <c r="AO276" s="192"/>
      <c r="AP276" s="192"/>
      <c r="AQ276" s="192"/>
      <c r="AT276" s="192"/>
      <c r="BB276" s="522"/>
      <c r="BC276" s="522"/>
      <c r="BD276" s="192"/>
      <c r="BE276" s="522"/>
      <c r="BF276" s="192"/>
      <c r="BM276" s="522"/>
      <c r="BO276" s="191"/>
      <c r="BZ276" s="192"/>
      <c r="CH276" s="192"/>
      <c r="CK276" s="192"/>
      <c r="CL276" s="192"/>
      <c r="CP276" s="192"/>
      <c r="CQ276" s="192"/>
      <c r="CR276" s="192"/>
      <c r="CS276" s="192"/>
      <c r="CT276" s="192"/>
      <c r="CU276" s="192"/>
      <c r="CV276" s="192"/>
      <c r="CW276" s="192"/>
      <c r="CX276" s="192"/>
      <c r="CY276" s="192"/>
      <c r="CZ276" s="192"/>
      <c r="DH276" s="192"/>
      <c r="DI276" s="192"/>
      <c r="DJ276" s="192"/>
      <c r="DK276" s="192"/>
      <c r="DL276" s="501"/>
      <c r="DM276" s="192"/>
      <c r="DN276" s="192"/>
      <c r="DO276" s="192"/>
      <c r="DP276" s="192"/>
      <c r="DQ276" s="192"/>
      <c r="DR276" s="192"/>
      <c r="DS276" s="192"/>
      <c r="DT276" s="192"/>
      <c r="DU276" s="192"/>
      <c r="DV276" s="192"/>
      <c r="DW276" s="192"/>
      <c r="DX276" s="192"/>
      <c r="DY276" s="192"/>
      <c r="DZ276" s="192"/>
      <c r="EG276" s="192"/>
      <c r="EH276" s="192"/>
      <c r="EI276" s="192"/>
      <c r="EP276" s="192"/>
      <c r="EX276" s="192"/>
      <c r="EY276" s="192"/>
      <c r="FG276" s="192"/>
      <c r="FI276" s="192"/>
      <c r="FK276" s="192"/>
      <c r="FP276" s="192"/>
    </row>
    <row r="277" spans="3:172" ht="15.75" customHeight="1">
      <c r="C277" s="191"/>
      <c r="D277" s="214"/>
      <c r="G277" s="191"/>
      <c r="J277" s="192"/>
      <c r="U277" s="192"/>
      <c r="V277" s="522"/>
      <c r="AE277" s="192"/>
      <c r="AF277" s="192"/>
      <c r="AL277" s="192"/>
      <c r="AM277" s="192"/>
      <c r="AO277" s="192"/>
      <c r="AP277" s="192"/>
      <c r="AQ277" s="192"/>
      <c r="AT277" s="192"/>
      <c r="BB277" s="522"/>
      <c r="BC277" s="522"/>
      <c r="BD277" s="192"/>
      <c r="BE277" s="522"/>
      <c r="BF277" s="192"/>
      <c r="BM277" s="522"/>
      <c r="BO277" s="191"/>
      <c r="BZ277" s="192"/>
      <c r="CH277" s="192"/>
      <c r="CK277" s="192"/>
      <c r="CL277" s="192"/>
      <c r="CP277" s="192"/>
      <c r="CQ277" s="192"/>
      <c r="CR277" s="192"/>
      <c r="CS277" s="192"/>
      <c r="CT277" s="192"/>
      <c r="CU277" s="192"/>
      <c r="CV277" s="192"/>
      <c r="CW277" s="192"/>
      <c r="CX277" s="192"/>
      <c r="CY277" s="192"/>
      <c r="CZ277" s="192"/>
      <c r="DH277" s="192"/>
      <c r="DI277" s="192"/>
      <c r="DJ277" s="192"/>
      <c r="DK277" s="192"/>
      <c r="DL277" s="501"/>
      <c r="DM277" s="192"/>
      <c r="DN277" s="192"/>
      <c r="DO277" s="192"/>
      <c r="DP277" s="192"/>
      <c r="DQ277" s="192"/>
      <c r="DR277" s="192"/>
      <c r="DS277" s="192"/>
      <c r="DT277" s="192"/>
      <c r="DU277" s="192"/>
      <c r="DV277" s="192"/>
      <c r="DW277" s="192"/>
      <c r="DX277" s="192"/>
      <c r="DY277" s="192"/>
      <c r="DZ277" s="192"/>
      <c r="EG277" s="192"/>
      <c r="EH277" s="192"/>
      <c r="EI277" s="192"/>
      <c r="EP277" s="192"/>
      <c r="EX277" s="192"/>
      <c r="EY277" s="192"/>
      <c r="FG277" s="192"/>
      <c r="FI277" s="192"/>
      <c r="FK277" s="192"/>
      <c r="FP277" s="192"/>
    </row>
    <row r="278" spans="3:172" ht="15.75" customHeight="1">
      <c r="C278" s="191"/>
      <c r="D278" s="214"/>
      <c r="G278" s="191"/>
      <c r="J278" s="192"/>
      <c r="U278" s="192"/>
      <c r="V278" s="522"/>
      <c r="AE278" s="192"/>
      <c r="AF278" s="192"/>
      <c r="AL278" s="192"/>
      <c r="AM278" s="192"/>
      <c r="AO278" s="192"/>
      <c r="AP278" s="192"/>
      <c r="AQ278" s="192"/>
      <c r="AT278" s="192"/>
      <c r="BB278" s="522"/>
      <c r="BC278" s="522"/>
      <c r="BD278" s="192"/>
      <c r="BE278" s="522"/>
      <c r="BF278" s="192"/>
      <c r="BM278" s="522"/>
      <c r="BO278" s="191"/>
      <c r="BZ278" s="192"/>
      <c r="CH278" s="192"/>
      <c r="CK278" s="192"/>
      <c r="CL278" s="192"/>
      <c r="CP278" s="192"/>
      <c r="CQ278" s="192"/>
      <c r="CR278" s="192"/>
      <c r="CS278" s="192"/>
      <c r="CT278" s="192"/>
      <c r="CU278" s="192"/>
      <c r="CV278" s="192"/>
      <c r="CW278" s="192"/>
      <c r="CX278" s="192"/>
      <c r="CY278" s="192"/>
      <c r="CZ278" s="192"/>
      <c r="DH278" s="192"/>
      <c r="DI278" s="192"/>
      <c r="DJ278" s="192"/>
      <c r="DK278" s="192"/>
      <c r="DL278" s="501"/>
      <c r="DM278" s="192"/>
      <c r="DN278" s="192"/>
      <c r="DO278" s="192"/>
      <c r="DP278" s="192"/>
      <c r="DQ278" s="192"/>
      <c r="DR278" s="192"/>
      <c r="DS278" s="192"/>
      <c r="DT278" s="192"/>
      <c r="DU278" s="192"/>
      <c r="DV278" s="192"/>
      <c r="DW278" s="192"/>
      <c r="DX278" s="192"/>
      <c r="DY278" s="192"/>
      <c r="DZ278" s="192"/>
      <c r="EG278" s="192"/>
      <c r="EH278" s="192"/>
      <c r="EI278" s="192"/>
      <c r="EP278" s="192"/>
      <c r="EX278" s="192"/>
      <c r="EY278" s="192"/>
      <c r="FG278" s="192"/>
      <c r="FI278" s="192"/>
      <c r="FK278" s="192"/>
      <c r="FP278" s="192"/>
    </row>
    <row r="279" spans="3:172" ht="15.75" customHeight="1">
      <c r="C279" s="191"/>
      <c r="D279" s="214"/>
      <c r="G279" s="191"/>
      <c r="J279" s="192"/>
      <c r="U279" s="192"/>
      <c r="V279" s="522"/>
      <c r="AE279" s="192"/>
      <c r="AF279" s="192"/>
      <c r="AL279" s="192"/>
      <c r="AM279" s="192"/>
      <c r="AO279" s="192"/>
      <c r="AP279" s="192"/>
      <c r="AQ279" s="192"/>
      <c r="AT279" s="192"/>
      <c r="BB279" s="522"/>
      <c r="BC279" s="522"/>
      <c r="BD279" s="192"/>
      <c r="BE279" s="522"/>
      <c r="BF279" s="192"/>
      <c r="BM279" s="522"/>
      <c r="BO279" s="191"/>
      <c r="BZ279" s="192"/>
      <c r="CH279" s="192"/>
      <c r="CK279" s="192"/>
      <c r="CL279" s="192"/>
      <c r="CP279" s="192"/>
      <c r="CQ279" s="192"/>
      <c r="CR279" s="192"/>
      <c r="CS279" s="192"/>
      <c r="CT279" s="192"/>
      <c r="CU279" s="192"/>
      <c r="CV279" s="192"/>
      <c r="CW279" s="192"/>
      <c r="CX279" s="192"/>
      <c r="CY279" s="192"/>
      <c r="CZ279" s="192"/>
      <c r="DH279" s="192"/>
      <c r="DI279" s="192"/>
      <c r="DJ279" s="192"/>
      <c r="DK279" s="192"/>
      <c r="DL279" s="501"/>
      <c r="DM279" s="192"/>
      <c r="DN279" s="192"/>
      <c r="DO279" s="192"/>
      <c r="DP279" s="192"/>
      <c r="DQ279" s="192"/>
      <c r="DR279" s="192"/>
      <c r="DS279" s="192"/>
      <c r="DT279" s="192"/>
      <c r="DU279" s="192"/>
      <c r="DV279" s="192"/>
      <c r="DW279" s="192"/>
      <c r="DX279" s="192"/>
      <c r="DY279" s="192"/>
      <c r="DZ279" s="192"/>
      <c r="EG279" s="192"/>
      <c r="EH279" s="192"/>
      <c r="EI279" s="192"/>
      <c r="EP279" s="192"/>
      <c r="EX279" s="192"/>
      <c r="EY279" s="192"/>
      <c r="FG279" s="192"/>
      <c r="FI279" s="192"/>
      <c r="FK279" s="192"/>
      <c r="FP279" s="192"/>
    </row>
    <row r="280" spans="3:172" ht="15.75" customHeight="1">
      <c r="C280" s="191"/>
      <c r="D280" s="214"/>
      <c r="G280" s="191"/>
      <c r="J280" s="192"/>
      <c r="U280" s="192"/>
      <c r="V280" s="522"/>
      <c r="AE280" s="192"/>
      <c r="AF280" s="192"/>
      <c r="AL280" s="192"/>
      <c r="AM280" s="192"/>
      <c r="AO280" s="192"/>
      <c r="AP280" s="192"/>
      <c r="AQ280" s="192"/>
      <c r="AT280" s="192"/>
      <c r="BB280" s="522"/>
      <c r="BC280" s="522"/>
      <c r="BD280" s="192"/>
      <c r="BE280" s="522"/>
      <c r="BF280" s="192"/>
      <c r="BM280" s="522"/>
      <c r="BO280" s="191"/>
      <c r="BZ280" s="192"/>
      <c r="CH280" s="192"/>
      <c r="CK280" s="192"/>
      <c r="CL280" s="192"/>
      <c r="CP280" s="192"/>
      <c r="CQ280" s="192"/>
      <c r="CR280" s="192"/>
      <c r="CS280" s="192"/>
      <c r="CT280" s="192"/>
      <c r="CU280" s="192"/>
      <c r="CV280" s="192"/>
      <c r="CW280" s="192"/>
      <c r="CX280" s="192"/>
      <c r="CY280" s="192"/>
      <c r="CZ280" s="192"/>
      <c r="DH280" s="192"/>
      <c r="DI280" s="192"/>
      <c r="DJ280" s="192"/>
      <c r="DK280" s="192"/>
      <c r="DL280" s="501"/>
      <c r="DM280" s="192"/>
      <c r="DN280" s="192"/>
      <c r="DO280" s="192"/>
      <c r="DP280" s="192"/>
      <c r="DQ280" s="192"/>
      <c r="DR280" s="192"/>
      <c r="DS280" s="192"/>
      <c r="DT280" s="192"/>
      <c r="DU280" s="192"/>
      <c r="DV280" s="192"/>
      <c r="DW280" s="192"/>
      <c r="DX280" s="192"/>
      <c r="DY280" s="192"/>
      <c r="DZ280" s="192"/>
      <c r="EG280" s="192"/>
      <c r="EH280" s="192"/>
      <c r="EI280" s="192"/>
      <c r="EP280" s="192"/>
      <c r="EX280" s="192"/>
      <c r="EY280" s="192"/>
      <c r="FG280" s="192"/>
      <c r="FI280" s="192"/>
      <c r="FK280" s="192"/>
      <c r="FP280" s="192"/>
    </row>
    <row r="281" spans="3:172" ht="15.75" customHeight="1">
      <c r="C281" s="191"/>
      <c r="D281" s="214"/>
      <c r="G281" s="191"/>
      <c r="J281" s="192"/>
      <c r="U281" s="192"/>
      <c r="V281" s="522"/>
      <c r="AE281" s="192"/>
      <c r="AF281" s="192"/>
      <c r="AL281" s="192"/>
      <c r="AM281" s="192"/>
      <c r="AO281" s="192"/>
      <c r="AP281" s="192"/>
      <c r="AQ281" s="192"/>
      <c r="AT281" s="192"/>
      <c r="BB281" s="522"/>
      <c r="BC281" s="522"/>
      <c r="BD281" s="192"/>
      <c r="BE281" s="522"/>
      <c r="BF281" s="192"/>
      <c r="BM281" s="522"/>
      <c r="BO281" s="191"/>
      <c r="BZ281" s="192"/>
      <c r="CH281" s="192"/>
      <c r="CK281" s="192"/>
      <c r="CL281" s="192"/>
      <c r="CP281" s="192"/>
      <c r="CQ281" s="192"/>
      <c r="CR281" s="192"/>
      <c r="CS281" s="192"/>
      <c r="CT281" s="192"/>
      <c r="CU281" s="192"/>
      <c r="CV281" s="192"/>
      <c r="CW281" s="192"/>
      <c r="CX281" s="192"/>
      <c r="CY281" s="192"/>
      <c r="CZ281" s="192"/>
      <c r="DH281" s="192"/>
      <c r="DI281" s="192"/>
      <c r="DJ281" s="192"/>
      <c r="DK281" s="192"/>
      <c r="DL281" s="501"/>
      <c r="DM281" s="192"/>
      <c r="DN281" s="192"/>
      <c r="DO281" s="192"/>
      <c r="DP281" s="192"/>
      <c r="DQ281" s="192"/>
      <c r="DR281" s="192"/>
      <c r="DS281" s="192"/>
      <c r="DT281" s="192"/>
      <c r="DU281" s="192"/>
      <c r="DV281" s="192"/>
      <c r="DW281" s="192"/>
      <c r="DX281" s="192"/>
      <c r="DY281" s="192"/>
      <c r="DZ281" s="192"/>
      <c r="EG281" s="192"/>
      <c r="EH281" s="192"/>
      <c r="EI281" s="192"/>
      <c r="EP281" s="192"/>
      <c r="EX281" s="192"/>
      <c r="EY281" s="192"/>
      <c r="FG281" s="192"/>
      <c r="FI281" s="192"/>
      <c r="FK281" s="192"/>
      <c r="FP281" s="192"/>
    </row>
    <row r="282" spans="3:172" ht="15.75" customHeight="1">
      <c r="C282" s="191"/>
      <c r="D282" s="214"/>
      <c r="G282" s="191"/>
      <c r="J282" s="192"/>
      <c r="U282" s="192"/>
      <c r="V282" s="522"/>
      <c r="AE282" s="192"/>
      <c r="AF282" s="192"/>
      <c r="AL282" s="192"/>
      <c r="AM282" s="192"/>
      <c r="AO282" s="192"/>
      <c r="AP282" s="192"/>
      <c r="AQ282" s="192"/>
      <c r="AT282" s="192"/>
      <c r="BB282" s="522"/>
      <c r="BC282" s="522"/>
      <c r="BD282" s="192"/>
      <c r="BE282" s="522"/>
      <c r="BF282" s="192"/>
      <c r="BM282" s="522"/>
      <c r="BO282" s="191"/>
      <c r="BZ282" s="192"/>
      <c r="CH282" s="192"/>
      <c r="CK282" s="192"/>
      <c r="CL282" s="192"/>
      <c r="CP282" s="192"/>
      <c r="CQ282" s="192"/>
      <c r="CR282" s="192"/>
      <c r="CS282" s="192"/>
      <c r="CT282" s="192"/>
      <c r="CU282" s="192"/>
      <c r="CV282" s="192"/>
      <c r="CW282" s="192"/>
      <c r="CX282" s="192"/>
      <c r="CY282" s="192"/>
      <c r="CZ282" s="192"/>
      <c r="DH282" s="192"/>
      <c r="DI282" s="192"/>
      <c r="DJ282" s="192"/>
      <c r="DK282" s="192"/>
      <c r="DL282" s="501"/>
      <c r="DM282" s="192"/>
      <c r="DN282" s="192"/>
      <c r="DO282" s="192"/>
      <c r="DP282" s="192"/>
      <c r="DQ282" s="192"/>
      <c r="DR282" s="192"/>
      <c r="DS282" s="192"/>
      <c r="DT282" s="192"/>
      <c r="DU282" s="192"/>
      <c r="DV282" s="192"/>
      <c r="DW282" s="192"/>
      <c r="DX282" s="192"/>
      <c r="DY282" s="192"/>
      <c r="DZ282" s="192"/>
      <c r="EG282" s="192"/>
      <c r="EH282" s="192"/>
      <c r="EI282" s="192"/>
      <c r="EP282" s="192"/>
      <c r="EX282" s="192"/>
      <c r="EY282" s="192"/>
      <c r="FG282" s="192"/>
      <c r="FI282" s="192"/>
      <c r="FK282" s="192"/>
      <c r="FP282" s="192"/>
    </row>
    <row r="283" spans="3:172" ht="15.75" customHeight="1">
      <c r="C283" s="191"/>
      <c r="D283" s="214"/>
      <c r="G283" s="191"/>
      <c r="J283" s="192"/>
      <c r="U283" s="192"/>
      <c r="V283" s="522"/>
      <c r="AE283" s="192"/>
      <c r="AF283" s="192"/>
      <c r="AL283" s="192"/>
      <c r="AM283" s="192"/>
      <c r="AO283" s="192"/>
      <c r="AP283" s="192"/>
      <c r="AQ283" s="192"/>
      <c r="AT283" s="192"/>
      <c r="BB283" s="522"/>
      <c r="BC283" s="522"/>
      <c r="BD283" s="192"/>
      <c r="BE283" s="522"/>
      <c r="BF283" s="192"/>
      <c r="BM283" s="522"/>
      <c r="BO283" s="191"/>
      <c r="BZ283" s="192"/>
      <c r="CH283" s="192"/>
      <c r="CK283" s="192"/>
      <c r="CL283" s="192"/>
      <c r="CP283" s="192"/>
      <c r="CQ283" s="192"/>
      <c r="CR283" s="192"/>
      <c r="CS283" s="192"/>
      <c r="CT283" s="192"/>
      <c r="CU283" s="192"/>
      <c r="CV283" s="192"/>
      <c r="CW283" s="192"/>
      <c r="CX283" s="192"/>
      <c r="CY283" s="192"/>
      <c r="CZ283" s="192"/>
      <c r="DH283" s="192"/>
      <c r="DI283" s="192"/>
      <c r="DJ283" s="192"/>
      <c r="DK283" s="192"/>
      <c r="DL283" s="501"/>
      <c r="DM283" s="192"/>
      <c r="DN283" s="192"/>
      <c r="DO283" s="192"/>
      <c r="DP283" s="192"/>
      <c r="DQ283" s="192"/>
      <c r="DR283" s="192"/>
      <c r="DS283" s="192"/>
      <c r="DT283" s="192"/>
      <c r="DU283" s="192"/>
      <c r="DV283" s="192"/>
      <c r="DW283" s="192"/>
      <c r="DX283" s="192"/>
      <c r="DY283" s="192"/>
      <c r="DZ283" s="192"/>
      <c r="EG283" s="192"/>
      <c r="EH283" s="192"/>
      <c r="EI283" s="192"/>
      <c r="EP283" s="192"/>
      <c r="EX283" s="192"/>
      <c r="EY283" s="192"/>
      <c r="FG283" s="192"/>
      <c r="FI283" s="192"/>
      <c r="FK283" s="192"/>
      <c r="FP283" s="192"/>
    </row>
    <row r="284" spans="3:172" ht="15.75" customHeight="1">
      <c r="C284" s="191"/>
      <c r="D284" s="214"/>
      <c r="G284" s="191"/>
      <c r="J284" s="192"/>
      <c r="U284" s="192"/>
      <c r="V284" s="522"/>
      <c r="AE284" s="192"/>
      <c r="AF284" s="192"/>
      <c r="AL284" s="192"/>
      <c r="AM284" s="192"/>
      <c r="AO284" s="192"/>
      <c r="AP284" s="192"/>
      <c r="AQ284" s="192"/>
      <c r="AT284" s="192"/>
      <c r="BB284" s="522"/>
      <c r="BC284" s="522"/>
      <c r="BD284" s="192"/>
      <c r="BE284" s="522"/>
      <c r="BF284" s="192"/>
      <c r="BM284" s="522"/>
      <c r="BO284" s="191"/>
      <c r="BZ284" s="192"/>
      <c r="CH284" s="192"/>
      <c r="CK284" s="192"/>
      <c r="CL284" s="192"/>
      <c r="CP284" s="192"/>
      <c r="CQ284" s="192"/>
      <c r="CR284" s="192"/>
      <c r="CS284" s="192"/>
      <c r="CT284" s="192"/>
      <c r="CU284" s="192"/>
      <c r="CV284" s="192"/>
      <c r="CW284" s="192"/>
      <c r="CX284" s="192"/>
      <c r="CY284" s="192"/>
      <c r="CZ284" s="192"/>
      <c r="DH284" s="192"/>
      <c r="DI284" s="192"/>
      <c r="DJ284" s="192"/>
      <c r="DK284" s="192"/>
      <c r="DL284" s="501"/>
      <c r="DM284" s="192"/>
      <c r="DN284" s="192"/>
      <c r="DO284" s="192"/>
      <c r="DP284" s="192"/>
      <c r="DQ284" s="192"/>
      <c r="DR284" s="192"/>
      <c r="DS284" s="192"/>
      <c r="DT284" s="192"/>
      <c r="DU284" s="192"/>
      <c r="DV284" s="192"/>
      <c r="DW284" s="192"/>
      <c r="DX284" s="192"/>
      <c r="DY284" s="192"/>
      <c r="DZ284" s="192"/>
      <c r="EG284" s="192"/>
      <c r="EH284" s="192"/>
      <c r="EI284" s="192"/>
      <c r="EP284" s="192"/>
      <c r="EX284" s="192"/>
      <c r="EY284" s="192"/>
      <c r="FG284" s="192"/>
      <c r="FI284" s="192"/>
      <c r="FK284" s="192"/>
      <c r="FP284" s="192"/>
    </row>
    <row r="285" spans="3:172" ht="15.75" customHeight="1">
      <c r="C285" s="191"/>
      <c r="D285" s="214"/>
      <c r="G285" s="191"/>
      <c r="J285" s="192"/>
      <c r="U285" s="192"/>
      <c r="V285" s="522"/>
      <c r="AE285" s="192"/>
      <c r="AF285" s="192"/>
      <c r="AL285" s="192"/>
      <c r="AM285" s="192"/>
      <c r="AO285" s="192"/>
      <c r="AP285" s="192"/>
      <c r="AQ285" s="192"/>
      <c r="AT285" s="192"/>
      <c r="BB285" s="522"/>
      <c r="BC285" s="522"/>
      <c r="BD285" s="192"/>
      <c r="BE285" s="522"/>
      <c r="BF285" s="192"/>
      <c r="BM285" s="522"/>
      <c r="BO285" s="191"/>
      <c r="BZ285" s="192"/>
      <c r="CH285" s="192"/>
      <c r="CK285" s="192"/>
      <c r="CL285" s="192"/>
      <c r="CP285" s="192"/>
      <c r="CQ285" s="192"/>
      <c r="CR285" s="192"/>
      <c r="CS285" s="192"/>
      <c r="CT285" s="192"/>
      <c r="CU285" s="192"/>
      <c r="CV285" s="192"/>
      <c r="CW285" s="192"/>
      <c r="CX285" s="192"/>
      <c r="CY285" s="192"/>
      <c r="CZ285" s="192"/>
      <c r="DH285" s="192"/>
      <c r="DI285" s="192"/>
      <c r="DJ285" s="192"/>
      <c r="DK285" s="192"/>
      <c r="DL285" s="501"/>
      <c r="DM285" s="192"/>
      <c r="DN285" s="192"/>
      <c r="DO285" s="192"/>
      <c r="DP285" s="192"/>
      <c r="DQ285" s="192"/>
      <c r="DR285" s="192"/>
      <c r="DS285" s="192"/>
      <c r="DT285" s="192"/>
      <c r="DU285" s="192"/>
      <c r="DV285" s="192"/>
      <c r="DW285" s="192"/>
      <c r="DX285" s="192"/>
      <c r="DY285" s="192"/>
      <c r="DZ285" s="192"/>
      <c r="EG285" s="192"/>
      <c r="EH285" s="192"/>
      <c r="EI285" s="192"/>
      <c r="EP285" s="192"/>
      <c r="EX285" s="192"/>
      <c r="EY285" s="192"/>
      <c r="FG285" s="192"/>
      <c r="FI285" s="192"/>
      <c r="FK285" s="192"/>
      <c r="FP285" s="192"/>
    </row>
    <row r="286" spans="3:172" ht="15.75" customHeight="1">
      <c r="C286" s="191"/>
      <c r="D286" s="214"/>
      <c r="G286" s="191"/>
      <c r="J286" s="192"/>
      <c r="U286" s="192"/>
      <c r="V286" s="522"/>
      <c r="AE286" s="192"/>
      <c r="AF286" s="192"/>
      <c r="AL286" s="192"/>
      <c r="AM286" s="192"/>
      <c r="AO286" s="192"/>
      <c r="AP286" s="192"/>
      <c r="AQ286" s="192"/>
      <c r="AT286" s="192"/>
      <c r="BB286" s="522"/>
      <c r="BC286" s="522"/>
      <c r="BD286" s="192"/>
      <c r="BE286" s="522"/>
      <c r="BF286" s="192"/>
      <c r="BM286" s="522"/>
      <c r="BO286" s="191"/>
      <c r="BZ286" s="192"/>
      <c r="CH286" s="192"/>
      <c r="CK286" s="192"/>
      <c r="CL286" s="192"/>
      <c r="CP286" s="192"/>
      <c r="CQ286" s="192"/>
      <c r="CR286" s="192"/>
      <c r="CS286" s="192"/>
      <c r="CT286" s="192"/>
      <c r="CU286" s="192"/>
      <c r="CV286" s="192"/>
      <c r="CW286" s="192"/>
      <c r="CX286" s="192"/>
      <c r="CY286" s="192"/>
      <c r="CZ286" s="192"/>
      <c r="DH286" s="192"/>
      <c r="DI286" s="192"/>
      <c r="DJ286" s="192"/>
      <c r="DK286" s="192"/>
      <c r="DL286" s="501"/>
      <c r="DM286" s="192"/>
      <c r="DN286" s="192"/>
      <c r="DO286" s="192"/>
      <c r="DP286" s="192"/>
      <c r="DQ286" s="192"/>
      <c r="DR286" s="192"/>
      <c r="DS286" s="192"/>
      <c r="DT286" s="192"/>
      <c r="DU286" s="192"/>
      <c r="DV286" s="192"/>
      <c r="DW286" s="192"/>
      <c r="DX286" s="192"/>
      <c r="DY286" s="192"/>
      <c r="DZ286" s="192"/>
      <c r="EG286" s="192"/>
      <c r="EH286" s="192"/>
      <c r="EI286" s="192"/>
      <c r="EP286" s="192"/>
      <c r="EX286" s="192"/>
      <c r="EY286" s="192"/>
      <c r="FG286" s="192"/>
      <c r="FI286" s="192"/>
      <c r="FK286" s="192"/>
      <c r="FP286" s="192"/>
    </row>
    <row r="287" spans="3:172" ht="15.75" customHeight="1">
      <c r="C287" s="191"/>
      <c r="D287" s="214"/>
      <c r="G287" s="191"/>
      <c r="J287" s="192"/>
      <c r="U287" s="192"/>
      <c r="V287" s="522"/>
      <c r="AE287" s="192"/>
      <c r="AF287" s="192"/>
      <c r="AL287" s="192"/>
      <c r="AM287" s="192"/>
      <c r="AO287" s="192"/>
      <c r="AP287" s="192"/>
      <c r="AQ287" s="192"/>
      <c r="AT287" s="192"/>
      <c r="BB287" s="522"/>
      <c r="BC287" s="522"/>
      <c r="BD287" s="192"/>
      <c r="BE287" s="522"/>
      <c r="BF287" s="192"/>
      <c r="BM287" s="522"/>
      <c r="BO287" s="191"/>
      <c r="BZ287" s="192"/>
      <c r="CH287" s="192"/>
      <c r="CK287" s="192"/>
      <c r="CL287" s="192"/>
      <c r="CP287" s="192"/>
      <c r="CQ287" s="192"/>
      <c r="CR287" s="192"/>
      <c r="CS287" s="192"/>
      <c r="CT287" s="192"/>
      <c r="CU287" s="192"/>
      <c r="CV287" s="192"/>
      <c r="CW287" s="192"/>
      <c r="CX287" s="192"/>
      <c r="CY287" s="192"/>
      <c r="CZ287" s="192"/>
      <c r="DH287" s="192"/>
      <c r="DI287" s="192"/>
      <c r="DJ287" s="192"/>
      <c r="DK287" s="192"/>
      <c r="DL287" s="501"/>
      <c r="DM287" s="192"/>
      <c r="DN287" s="192"/>
      <c r="DO287" s="192"/>
      <c r="DP287" s="192"/>
      <c r="DQ287" s="192"/>
      <c r="DR287" s="192"/>
      <c r="DS287" s="192"/>
      <c r="DT287" s="192"/>
      <c r="DU287" s="192"/>
      <c r="DV287" s="192"/>
      <c r="DW287" s="192"/>
      <c r="DX287" s="192"/>
      <c r="DY287" s="192"/>
      <c r="DZ287" s="192"/>
      <c r="EG287" s="192"/>
      <c r="EH287" s="192"/>
      <c r="EI287" s="192"/>
      <c r="EP287" s="192"/>
      <c r="EX287" s="192"/>
      <c r="EY287" s="192"/>
      <c r="FG287" s="192"/>
      <c r="FI287" s="192"/>
      <c r="FK287" s="192"/>
      <c r="FP287" s="192"/>
    </row>
    <row r="288" spans="3:172" ht="15.75" customHeight="1">
      <c r="C288" s="191"/>
      <c r="D288" s="214"/>
      <c r="G288" s="191"/>
      <c r="J288" s="192"/>
      <c r="U288" s="192"/>
      <c r="V288" s="522"/>
      <c r="AE288" s="192"/>
      <c r="AF288" s="192"/>
      <c r="AL288" s="192"/>
      <c r="AM288" s="192"/>
      <c r="AO288" s="192"/>
      <c r="AP288" s="192"/>
      <c r="AQ288" s="192"/>
      <c r="AT288" s="192"/>
      <c r="BB288" s="522"/>
      <c r="BC288" s="522"/>
      <c r="BD288" s="192"/>
      <c r="BE288" s="522"/>
      <c r="BF288" s="192"/>
      <c r="BM288" s="522"/>
      <c r="BO288" s="191"/>
      <c r="BZ288" s="192"/>
      <c r="CH288" s="192"/>
      <c r="CK288" s="192"/>
      <c r="CL288" s="192"/>
      <c r="CP288" s="192"/>
      <c r="CQ288" s="192"/>
      <c r="CR288" s="192"/>
      <c r="CS288" s="192"/>
      <c r="CT288" s="192"/>
      <c r="CU288" s="192"/>
      <c r="CV288" s="192"/>
      <c r="CW288" s="192"/>
      <c r="CX288" s="192"/>
      <c r="CY288" s="192"/>
      <c r="CZ288" s="192"/>
      <c r="DH288" s="192"/>
      <c r="DI288" s="192"/>
      <c r="DJ288" s="192"/>
      <c r="DK288" s="192"/>
      <c r="DL288" s="501"/>
      <c r="DM288" s="192"/>
      <c r="DN288" s="192"/>
      <c r="DO288" s="192"/>
      <c r="DP288" s="192"/>
      <c r="DQ288" s="192"/>
      <c r="DR288" s="192"/>
      <c r="DS288" s="192"/>
      <c r="DT288" s="192"/>
      <c r="DU288" s="192"/>
      <c r="DV288" s="192"/>
      <c r="DW288" s="192"/>
      <c r="DX288" s="192"/>
      <c r="DY288" s="192"/>
      <c r="DZ288" s="192"/>
      <c r="EG288" s="192"/>
      <c r="EH288" s="192"/>
      <c r="EI288" s="192"/>
      <c r="EP288" s="192"/>
      <c r="EX288" s="192"/>
      <c r="EY288" s="192"/>
      <c r="FG288" s="192"/>
      <c r="FI288" s="192"/>
      <c r="FK288" s="192"/>
      <c r="FP288" s="192"/>
    </row>
    <row r="289" spans="3:172" ht="15.75" customHeight="1">
      <c r="C289" s="191"/>
      <c r="D289" s="214"/>
      <c r="G289" s="191"/>
      <c r="J289" s="192"/>
      <c r="U289" s="192"/>
      <c r="V289" s="522"/>
      <c r="AE289" s="192"/>
      <c r="AF289" s="192"/>
      <c r="AL289" s="192"/>
      <c r="AM289" s="192"/>
      <c r="AO289" s="192"/>
      <c r="AP289" s="192"/>
      <c r="AQ289" s="192"/>
      <c r="AT289" s="192"/>
      <c r="BB289" s="522"/>
      <c r="BC289" s="522"/>
      <c r="BD289" s="192"/>
      <c r="BE289" s="522"/>
      <c r="BF289" s="192"/>
      <c r="BM289" s="522"/>
      <c r="BO289" s="191"/>
      <c r="BZ289" s="192"/>
      <c r="CH289" s="192"/>
      <c r="CK289" s="192"/>
      <c r="CL289" s="192"/>
      <c r="CP289" s="192"/>
      <c r="CQ289" s="192"/>
      <c r="CR289" s="192"/>
      <c r="CS289" s="192"/>
      <c r="CT289" s="192"/>
      <c r="CU289" s="192"/>
      <c r="CV289" s="192"/>
      <c r="CW289" s="192"/>
      <c r="CX289" s="192"/>
      <c r="CY289" s="192"/>
      <c r="CZ289" s="192"/>
      <c r="DH289" s="192"/>
      <c r="DI289" s="192"/>
      <c r="DJ289" s="192"/>
      <c r="DK289" s="192"/>
      <c r="DL289" s="501"/>
      <c r="DM289" s="192"/>
      <c r="DN289" s="192"/>
      <c r="DO289" s="192"/>
      <c r="DP289" s="192"/>
      <c r="DQ289" s="192"/>
      <c r="DR289" s="192"/>
      <c r="DS289" s="192"/>
      <c r="DT289" s="192"/>
      <c r="DU289" s="192"/>
      <c r="DV289" s="192"/>
      <c r="DW289" s="192"/>
      <c r="DX289" s="192"/>
      <c r="DY289" s="192"/>
      <c r="DZ289" s="192"/>
      <c r="EG289" s="192"/>
      <c r="EH289" s="192"/>
      <c r="EI289" s="192"/>
      <c r="EP289" s="192"/>
      <c r="EX289" s="192"/>
      <c r="EY289" s="192"/>
      <c r="FG289" s="192"/>
      <c r="FI289" s="192"/>
      <c r="FK289" s="192"/>
      <c r="FP289" s="192"/>
    </row>
    <row r="290" spans="3:172" ht="15.75" customHeight="1">
      <c r="C290" s="191"/>
      <c r="D290" s="214"/>
      <c r="G290" s="191"/>
      <c r="J290" s="192"/>
      <c r="U290" s="192"/>
      <c r="V290" s="522"/>
      <c r="AE290" s="192"/>
      <c r="AF290" s="192"/>
      <c r="AL290" s="192"/>
      <c r="AM290" s="192"/>
      <c r="AO290" s="192"/>
      <c r="AP290" s="192"/>
      <c r="AQ290" s="192"/>
      <c r="AT290" s="192"/>
      <c r="BB290" s="522"/>
      <c r="BC290" s="522"/>
      <c r="BD290" s="192"/>
      <c r="BE290" s="522"/>
      <c r="BF290" s="192"/>
      <c r="BM290" s="522"/>
      <c r="BO290" s="191"/>
      <c r="BZ290" s="192"/>
      <c r="CH290" s="192"/>
      <c r="CK290" s="192"/>
      <c r="CL290" s="192"/>
      <c r="CP290" s="192"/>
      <c r="CQ290" s="192"/>
      <c r="CR290" s="192"/>
      <c r="CS290" s="192"/>
      <c r="CT290" s="192"/>
      <c r="CU290" s="192"/>
      <c r="CV290" s="192"/>
      <c r="CW290" s="192"/>
      <c r="CX290" s="192"/>
      <c r="CY290" s="192"/>
      <c r="CZ290" s="192"/>
      <c r="DH290" s="192"/>
      <c r="DI290" s="192"/>
      <c r="DJ290" s="192"/>
      <c r="DK290" s="192"/>
      <c r="DL290" s="501"/>
      <c r="DM290" s="192"/>
      <c r="DN290" s="192"/>
      <c r="DO290" s="192"/>
      <c r="DP290" s="192"/>
      <c r="DQ290" s="192"/>
      <c r="DR290" s="192"/>
      <c r="DS290" s="192"/>
      <c r="DT290" s="192"/>
      <c r="DU290" s="192"/>
      <c r="DV290" s="192"/>
      <c r="DW290" s="192"/>
      <c r="DX290" s="192"/>
      <c r="DY290" s="192"/>
      <c r="DZ290" s="192"/>
      <c r="EG290" s="192"/>
      <c r="EH290" s="192"/>
      <c r="EI290" s="192"/>
      <c r="EP290" s="192"/>
      <c r="EX290" s="192"/>
      <c r="EY290" s="192"/>
      <c r="FG290" s="192"/>
      <c r="FI290" s="192"/>
      <c r="FK290" s="192"/>
      <c r="FP290" s="192"/>
    </row>
    <row r="291" spans="3:172" ht="15.75" customHeight="1">
      <c r="C291" s="191"/>
      <c r="D291" s="214"/>
      <c r="G291" s="191"/>
      <c r="J291" s="192"/>
      <c r="U291" s="192"/>
      <c r="V291" s="522"/>
      <c r="AE291" s="192"/>
      <c r="AF291" s="192"/>
      <c r="AL291" s="192"/>
      <c r="AM291" s="192"/>
      <c r="AO291" s="192"/>
      <c r="AP291" s="192"/>
      <c r="AQ291" s="192"/>
      <c r="AT291" s="192"/>
      <c r="BB291" s="522"/>
      <c r="BC291" s="522"/>
      <c r="BD291" s="192"/>
      <c r="BE291" s="522"/>
      <c r="BF291" s="192"/>
      <c r="BM291" s="522"/>
      <c r="BO291" s="191"/>
      <c r="BZ291" s="192"/>
      <c r="CH291" s="192"/>
      <c r="CK291" s="192"/>
      <c r="CL291" s="192"/>
      <c r="CP291" s="192"/>
      <c r="CQ291" s="192"/>
      <c r="CR291" s="192"/>
      <c r="CS291" s="192"/>
      <c r="CT291" s="192"/>
      <c r="CU291" s="192"/>
      <c r="CV291" s="192"/>
      <c r="CW291" s="192"/>
      <c r="CX291" s="192"/>
      <c r="CY291" s="192"/>
      <c r="CZ291" s="192"/>
      <c r="DH291" s="192"/>
      <c r="DI291" s="192"/>
      <c r="DJ291" s="192"/>
      <c r="DK291" s="192"/>
      <c r="DL291" s="501"/>
      <c r="DM291" s="192"/>
      <c r="DN291" s="192"/>
      <c r="DO291" s="192"/>
      <c r="DP291" s="192"/>
      <c r="DQ291" s="192"/>
      <c r="DR291" s="192"/>
      <c r="DS291" s="192"/>
      <c r="DT291" s="192"/>
      <c r="DU291" s="192"/>
      <c r="DV291" s="192"/>
      <c r="DW291" s="192"/>
      <c r="DX291" s="192"/>
      <c r="DY291" s="192"/>
      <c r="DZ291" s="192"/>
      <c r="EG291" s="192"/>
      <c r="EH291" s="192"/>
      <c r="EI291" s="192"/>
      <c r="EP291" s="192"/>
      <c r="EX291" s="192"/>
      <c r="EY291" s="192"/>
      <c r="FG291" s="192"/>
      <c r="FI291" s="192"/>
      <c r="FK291" s="192"/>
      <c r="FP291" s="192"/>
    </row>
    <row r="292" spans="3:172" ht="15.75" customHeight="1">
      <c r="C292" s="191"/>
      <c r="D292" s="214"/>
      <c r="G292" s="191"/>
      <c r="J292" s="192"/>
      <c r="U292" s="192"/>
      <c r="V292" s="522"/>
      <c r="AE292" s="192"/>
      <c r="AF292" s="192"/>
      <c r="AL292" s="192"/>
      <c r="AM292" s="192"/>
      <c r="AO292" s="192"/>
      <c r="AP292" s="192"/>
      <c r="AQ292" s="192"/>
      <c r="AT292" s="192"/>
      <c r="BB292" s="522"/>
      <c r="BC292" s="522"/>
      <c r="BD292" s="192"/>
      <c r="BE292" s="522"/>
      <c r="BF292" s="192"/>
      <c r="BM292" s="522"/>
      <c r="BO292" s="191"/>
      <c r="BZ292" s="192"/>
      <c r="CH292" s="192"/>
      <c r="CK292" s="192"/>
      <c r="CL292" s="192"/>
      <c r="CP292" s="192"/>
      <c r="CQ292" s="192"/>
      <c r="CR292" s="192"/>
      <c r="CS292" s="192"/>
      <c r="CT292" s="192"/>
      <c r="CU292" s="192"/>
      <c r="CV292" s="192"/>
      <c r="CW292" s="192"/>
      <c r="CX292" s="192"/>
      <c r="CY292" s="192"/>
      <c r="CZ292" s="192"/>
      <c r="DH292" s="192"/>
      <c r="DI292" s="192"/>
      <c r="DJ292" s="192"/>
      <c r="DK292" s="192"/>
      <c r="DL292" s="501"/>
      <c r="DM292" s="192"/>
      <c r="DN292" s="192"/>
      <c r="DO292" s="192"/>
      <c r="DP292" s="192"/>
      <c r="DQ292" s="192"/>
      <c r="DR292" s="192"/>
      <c r="DS292" s="192"/>
      <c r="DT292" s="192"/>
      <c r="DU292" s="192"/>
      <c r="DV292" s="192"/>
      <c r="DW292" s="192"/>
      <c r="DX292" s="192"/>
      <c r="DY292" s="192"/>
      <c r="DZ292" s="192"/>
      <c r="EG292" s="192"/>
      <c r="EH292" s="192"/>
      <c r="EI292" s="192"/>
      <c r="EP292" s="192"/>
      <c r="EX292" s="192"/>
      <c r="EY292" s="192"/>
      <c r="FG292" s="192"/>
      <c r="FI292" s="192"/>
      <c r="FK292" s="192"/>
      <c r="FP292" s="192"/>
    </row>
    <row r="293" spans="3:172" ht="15.75" customHeight="1">
      <c r="C293" s="191"/>
      <c r="D293" s="214"/>
      <c r="G293" s="191"/>
      <c r="J293" s="192"/>
      <c r="U293" s="192"/>
      <c r="V293" s="522"/>
      <c r="AE293" s="192"/>
      <c r="AF293" s="192"/>
      <c r="AL293" s="192"/>
      <c r="AM293" s="192"/>
      <c r="AO293" s="192"/>
      <c r="AP293" s="192"/>
      <c r="AQ293" s="192"/>
      <c r="AT293" s="192"/>
      <c r="BB293" s="522"/>
      <c r="BC293" s="522"/>
      <c r="BD293" s="192"/>
      <c r="BE293" s="522"/>
      <c r="BF293" s="192"/>
      <c r="BM293" s="522"/>
      <c r="BO293" s="191"/>
      <c r="BZ293" s="192"/>
      <c r="CH293" s="192"/>
      <c r="CK293" s="192"/>
      <c r="CL293" s="192"/>
      <c r="CP293" s="192"/>
      <c r="CQ293" s="192"/>
      <c r="CR293" s="192"/>
      <c r="CS293" s="192"/>
      <c r="CT293" s="192"/>
      <c r="CU293" s="192"/>
      <c r="CV293" s="192"/>
      <c r="CW293" s="192"/>
      <c r="CX293" s="192"/>
      <c r="CY293" s="192"/>
      <c r="CZ293" s="192"/>
      <c r="DH293" s="192"/>
      <c r="DI293" s="192"/>
      <c r="DJ293" s="192"/>
      <c r="DK293" s="192"/>
      <c r="DL293" s="501"/>
      <c r="DM293" s="192"/>
      <c r="DN293" s="192"/>
      <c r="DO293" s="192"/>
      <c r="DP293" s="192"/>
      <c r="DQ293" s="192"/>
      <c r="DR293" s="192"/>
      <c r="DS293" s="192"/>
      <c r="DT293" s="192"/>
      <c r="DU293" s="192"/>
      <c r="DV293" s="192"/>
      <c r="DW293" s="192"/>
      <c r="DX293" s="192"/>
      <c r="DY293" s="192"/>
      <c r="DZ293" s="192"/>
      <c r="EG293" s="192"/>
      <c r="EH293" s="192"/>
      <c r="EI293" s="192"/>
      <c r="EP293" s="192"/>
      <c r="EX293" s="192"/>
      <c r="EY293" s="192"/>
      <c r="FG293" s="192"/>
      <c r="FI293" s="192"/>
      <c r="FK293" s="192"/>
      <c r="FP293" s="192"/>
    </row>
    <row r="294" spans="3:172" ht="15.75" customHeight="1">
      <c r="C294" s="191"/>
      <c r="D294" s="214"/>
      <c r="G294" s="191"/>
      <c r="J294" s="192"/>
      <c r="U294" s="192"/>
      <c r="V294" s="522"/>
      <c r="AE294" s="192"/>
      <c r="AF294" s="192"/>
      <c r="AL294" s="192"/>
      <c r="AM294" s="192"/>
      <c r="AO294" s="192"/>
      <c r="AP294" s="192"/>
      <c r="AQ294" s="192"/>
      <c r="AT294" s="192"/>
      <c r="BB294" s="522"/>
      <c r="BC294" s="522"/>
      <c r="BD294" s="192"/>
      <c r="BE294" s="522"/>
      <c r="BF294" s="192"/>
      <c r="BM294" s="522"/>
      <c r="BO294" s="191"/>
      <c r="BZ294" s="192"/>
      <c r="CH294" s="192"/>
      <c r="CK294" s="192"/>
      <c r="CL294" s="192"/>
      <c r="CP294" s="192"/>
      <c r="CQ294" s="192"/>
      <c r="CR294" s="192"/>
      <c r="CS294" s="192"/>
      <c r="CT294" s="192"/>
      <c r="CU294" s="192"/>
      <c r="CV294" s="192"/>
      <c r="CW294" s="192"/>
      <c r="CX294" s="192"/>
      <c r="CY294" s="192"/>
      <c r="CZ294" s="192"/>
      <c r="DH294" s="192"/>
      <c r="DI294" s="192"/>
      <c r="DJ294" s="192"/>
      <c r="DK294" s="192"/>
      <c r="DL294" s="501"/>
      <c r="DM294" s="192"/>
      <c r="DN294" s="192"/>
      <c r="DO294" s="192"/>
      <c r="DP294" s="192"/>
      <c r="DQ294" s="192"/>
      <c r="DR294" s="192"/>
      <c r="DS294" s="192"/>
      <c r="DT294" s="192"/>
      <c r="DU294" s="192"/>
      <c r="DV294" s="192"/>
      <c r="DW294" s="192"/>
      <c r="DX294" s="192"/>
      <c r="DY294" s="192"/>
      <c r="DZ294" s="192"/>
      <c r="EG294" s="192"/>
      <c r="EH294" s="192"/>
      <c r="EI294" s="192"/>
      <c r="EP294" s="192"/>
      <c r="EX294" s="192"/>
      <c r="EY294" s="192"/>
      <c r="FG294" s="192"/>
      <c r="FI294" s="192"/>
      <c r="FK294" s="192"/>
      <c r="FP294" s="192"/>
    </row>
    <row r="295" spans="3:172" ht="15.75" customHeight="1">
      <c r="C295" s="191"/>
      <c r="D295" s="214"/>
      <c r="G295" s="191"/>
      <c r="J295" s="192"/>
      <c r="U295" s="192"/>
      <c r="V295" s="522"/>
      <c r="AE295" s="192"/>
      <c r="AF295" s="192"/>
      <c r="AL295" s="192"/>
      <c r="AM295" s="192"/>
      <c r="AO295" s="192"/>
      <c r="AP295" s="192"/>
      <c r="AQ295" s="192"/>
      <c r="AT295" s="192"/>
      <c r="BB295" s="522"/>
      <c r="BC295" s="522"/>
      <c r="BD295" s="192"/>
      <c r="BE295" s="522"/>
      <c r="BF295" s="192"/>
      <c r="BM295" s="522"/>
      <c r="BO295" s="191"/>
      <c r="BZ295" s="192"/>
      <c r="CH295" s="192"/>
      <c r="CK295" s="192"/>
      <c r="CL295" s="192"/>
      <c r="CP295" s="192"/>
      <c r="CQ295" s="192"/>
      <c r="CR295" s="192"/>
      <c r="CS295" s="192"/>
      <c r="CT295" s="192"/>
      <c r="CU295" s="192"/>
      <c r="CV295" s="192"/>
      <c r="CW295" s="192"/>
      <c r="CX295" s="192"/>
      <c r="CY295" s="192"/>
      <c r="CZ295" s="192"/>
      <c r="DH295" s="192"/>
      <c r="DI295" s="192"/>
      <c r="DJ295" s="192"/>
      <c r="DK295" s="192"/>
      <c r="DL295" s="501"/>
      <c r="DM295" s="192"/>
      <c r="DN295" s="192"/>
      <c r="DO295" s="192"/>
      <c r="DP295" s="192"/>
      <c r="DQ295" s="192"/>
      <c r="DR295" s="192"/>
      <c r="DS295" s="192"/>
      <c r="DT295" s="192"/>
      <c r="DU295" s="192"/>
      <c r="DV295" s="192"/>
      <c r="DW295" s="192"/>
      <c r="DX295" s="192"/>
      <c r="DY295" s="192"/>
      <c r="DZ295" s="192"/>
      <c r="EG295" s="192"/>
      <c r="EH295" s="192"/>
      <c r="EI295" s="192"/>
      <c r="EP295" s="192"/>
      <c r="EX295" s="192"/>
      <c r="EY295" s="192"/>
      <c r="FG295" s="192"/>
      <c r="FI295" s="192"/>
      <c r="FK295" s="192"/>
      <c r="FP295" s="192"/>
    </row>
    <row r="296" spans="3:172" ht="15.75" customHeight="1">
      <c r="C296" s="191"/>
      <c r="D296" s="214"/>
      <c r="G296" s="191"/>
      <c r="J296" s="192"/>
      <c r="U296" s="192"/>
      <c r="V296" s="522"/>
      <c r="AE296" s="192"/>
      <c r="AF296" s="192"/>
      <c r="AL296" s="192"/>
      <c r="AM296" s="192"/>
      <c r="AO296" s="192"/>
      <c r="AP296" s="192"/>
      <c r="AQ296" s="192"/>
      <c r="AT296" s="192"/>
      <c r="BB296" s="522"/>
      <c r="BC296" s="522"/>
      <c r="BD296" s="192"/>
      <c r="BE296" s="522"/>
      <c r="BF296" s="192"/>
      <c r="BM296" s="522"/>
      <c r="BO296" s="191"/>
      <c r="BZ296" s="192"/>
      <c r="CH296" s="192"/>
      <c r="CK296" s="192"/>
      <c r="CL296" s="192"/>
      <c r="CP296" s="192"/>
      <c r="CQ296" s="192"/>
      <c r="CR296" s="192"/>
      <c r="CS296" s="192"/>
      <c r="CT296" s="192"/>
      <c r="CU296" s="192"/>
      <c r="CV296" s="192"/>
      <c r="CW296" s="192"/>
      <c r="CX296" s="192"/>
      <c r="CY296" s="192"/>
      <c r="CZ296" s="192"/>
      <c r="DH296" s="192"/>
      <c r="DI296" s="192"/>
      <c r="DJ296" s="192"/>
      <c r="DK296" s="192"/>
      <c r="DL296" s="501"/>
      <c r="DM296" s="192"/>
      <c r="DN296" s="192"/>
      <c r="DO296" s="192"/>
      <c r="DP296" s="192"/>
      <c r="DQ296" s="192"/>
      <c r="DR296" s="192"/>
      <c r="DS296" s="192"/>
      <c r="DT296" s="192"/>
      <c r="DU296" s="192"/>
      <c r="DV296" s="192"/>
      <c r="DW296" s="192"/>
      <c r="DX296" s="192"/>
      <c r="DY296" s="192"/>
      <c r="DZ296" s="192"/>
      <c r="EG296" s="192"/>
      <c r="EH296" s="192"/>
      <c r="EI296" s="192"/>
      <c r="EP296" s="192"/>
      <c r="EX296" s="192"/>
      <c r="EY296" s="192"/>
      <c r="FG296" s="192"/>
      <c r="FI296" s="192"/>
      <c r="FK296" s="192"/>
      <c r="FP296" s="192"/>
    </row>
    <row r="297" spans="3:172" ht="15.75" customHeight="1">
      <c r="C297" s="191"/>
      <c r="D297" s="214"/>
      <c r="G297" s="191"/>
      <c r="J297" s="192"/>
      <c r="U297" s="192"/>
      <c r="V297" s="522"/>
      <c r="AE297" s="192"/>
      <c r="AF297" s="192"/>
      <c r="AL297" s="192"/>
      <c r="AM297" s="192"/>
      <c r="AO297" s="192"/>
      <c r="AP297" s="192"/>
      <c r="AQ297" s="192"/>
      <c r="AT297" s="192"/>
      <c r="BB297" s="522"/>
      <c r="BC297" s="522"/>
      <c r="BD297" s="192"/>
      <c r="BE297" s="522"/>
      <c r="BF297" s="192"/>
      <c r="BM297" s="522"/>
      <c r="BO297" s="191"/>
      <c r="BZ297" s="192"/>
      <c r="CH297" s="192"/>
      <c r="CK297" s="192"/>
      <c r="CL297" s="192"/>
      <c r="CP297" s="192"/>
      <c r="CQ297" s="192"/>
      <c r="CR297" s="192"/>
      <c r="CS297" s="192"/>
      <c r="CT297" s="192"/>
      <c r="CU297" s="192"/>
      <c r="CV297" s="192"/>
      <c r="CW297" s="192"/>
      <c r="CX297" s="192"/>
      <c r="CY297" s="192"/>
      <c r="CZ297" s="192"/>
      <c r="DH297" s="192"/>
      <c r="DI297" s="192"/>
      <c r="DJ297" s="192"/>
      <c r="DK297" s="192"/>
      <c r="DL297" s="501"/>
      <c r="DM297" s="192"/>
      <c r="DN297" s="192"/>
      <c r="DO297" s="192"/>
      <c r="DP297" s="192"/>
      <c r="DQ297" s="192"/>
      <c r="DR297" s="192"/>
      <c r="DS297" s="192"/>
      <c r="DT297" s="192"/>
      <c r="DU297" s="192"/>
      <c r="DV297" s="192"/>
      <c r="DW297" s="192"/>
      <c r="DX297" s="192"/>
      <c r="DY297" s="192"/>
      <c r="DZ297" s="192"/>
      <c r="EG297" s="192"/>
      <c r="EH297" s="192"/>
      <c r="EI297" s="192"/>
      <c r="EP297" s="192"/>
      <c r="EX297" s="192"/>
      <c r="EY297" s="192"/>
      <c r="FG297" s="192"/>
      <c r="FI297" s="192"/>
      <c r="FK297" s="192"/>
      <c r="FP297" s="192"/>
    </row>
    <row r="298" spans="3:172" ht="15.75" customHeight="1">
      <c r="C298" s="191"/>
      <c r="D298" s="214"/>
      <c r="G298" s="191"/>
      <c r="J298" s="192"/>
      <c r="U298" s="192"/>
      <c r="V298" s="522"/>
      <c r="AE298" s="192"/>
      <c r="AF298" s="192"/>
      <c r="AL298" s="192"/>
      <c r="AM298" s="192"/>
      <c r="AO298" s="192"/>
      <c r="AP298" s="192"/>
      <c r="AQ298" s="192"/>
      <c r="AT298" s="192"/>
      <c r="BB298" s="522"/>
      <c r="BC298" s="522"/>
      <c r="BD298" s="192"/>
      <c r="BE298" s="522"/>
      <c r="BF298" s="192"/>
      <c r="BM298" s="522"/>
      <c r="BO298" s="191"/>
      <c r="BZ298" s="192"/>
      <c r="CH298" s="192"/>
      <c r="CK298" s="192"/>
      <c r="CL298" s="192"/>
      <c r="CP298" s="192"/>
      <c r="CQ298" s="192"/>
      <c r="CR298" s="192"/>
      <c r="CS298" s="192"/>
      <c r="CT298" s="192"/>
      <c r="CU298" s="192"/>
      <c r="CV298" s="192"/>
      <c r="CW298" s="192"/>
      <c r="CX298" s="192"/>
      <c r="CY298" s="192"/>
      <c r="CZ298" s="192"/>
      <c r="DH298" s="192"/>
      <c r="DI298" s="192"/>
      <c r="DJ298" s="192"/>
      <c r="DK298" s="192"/>
      <c r="DL298" s="501"/>
      <c r="DM298" s="192"/>
      <c r="DN298" s="192"/>
      <c r="DO298" s="192"/>
      <c r="DP298" s="192"/>
      <c r="DQ298" s="192"/>
      <c r="DR298" s="192"/>
      <c r="DS298" s="192"/>
      <c r="DT298" s="192"/>
      <c r="DU298" s="192"/>
      <c r="DV298" s="192"/>
      <c r="DW298" s="192"/>
      <c r="DX298" s="192"/>
      <c r="DY298" s="192"/>
      <c r="DZ298" s="192"/>
      <c r="EG298" s="192"/>
      <c r="EH298" s="192"/>
      <c r="EI298" s="192"/>
      <c r="EP298" s="192"/>
      <c r="EX298" s="192"/>
      <c r="EY298" s="192"/>
      <c r="FG298" s="192"/>
      <c r="FI298" s="192"/>
      <c r="FK298" s="192"/>
      <c r="FP298" s="192"/>
    </row>
    <row r="299" spans="3:172" ht="15.75" customHeight="1">
      <c r="C299" s="191"/>
      <c r="D299" s="214"/>
      <c r="G299" s="191"/>
      <c r="J299" s="192"/>
      <c r="U299" s="192"/>
      <c r="V299" s="522"/>
      <c r="AE299" s="192"/>
      <c r="AF299" s="192"/>
      <c r="AL299" s="192"/>
      <c r="AM299" s="192"/>
      <c r="AO299" s="192"/>
      <c r="AP299" s="192"/>
      <c r="AQ299" s="192"/>
      <c r="AT299" s="192"/>
      <c r="BB299" s="522"/>
      <c r="BC299" s="522"/>
      <c r="BD299" s="192"/>
      <c r="BE299" s="522"/>
      <c r="BF299" s="192"/>
      <c r="BM299" s="522"/>
      <c r="BO299" s="191"/>
      <c r="BZ299" s="192"/>
      <c r="CH299" s="192"/>
      <c r="CK299" s="192"/>
      <c r="CL299" s="192"/>
      <c r="CP299" s="192"/>
      <c r="CQ299" s="192"/>
      <c r="CR299" s="192"/>
      <c r="CS299" s="192"/>
      <c r="CT299" s="192"/>
      <c r="CU299" s="192"/>
      <c r="CV299" s="192"/>
      <c r="CW299" s="192"/>
      <c r="CX299" s="192"/>
      <c r="CY299" s="192"/>
      <c r="CZ299" s="192"/>
      <c r="DH299" s="192"/>
      <c r="DI299" s="192"/>
      <c r="DJ299" s="192"/>
      <c r="DK299" s="192"/>
      <c r="DL299" s="501"/>
      <c r="DM299" s="192"/>
      <c r="DN299" s="192"/>
      <c r="DO299" s="192"/>
      <c r="DP299" s="192"/>
      <c r="DQ299" s="192"/>
      <c r="DR299" s="192"/>
      <c r="DS299" s="192"/>
      <c r="DT299" s="192"/>
      <c r="DU299" s="192"/>
      <c r="DV299" s="192"/>
      <c r="DW299" s="192"/>
      <c r="DX299" s="192"/>
      <c r="DY299" s="192"/>
      <c r="DZ299" s="192"/>
      <c r="EG299" s="192"/>
      <c r="EH299" s="192"/>
      <c r="EI299" s="192"/>
      <c r="EP299" s="192"/>
      <c r="EX299" s="192"/>
      <c r="EY299" s="192"/>
      <c r="FG299" s="192"/>
      <c r="FI299" s="192"/>
      <c r="FK299" s="192"/>
      <c r="FP299" s="192"/>
    </row>
    <row r="300" spans="3:172" ht="15.75" customHeight="1">
      <c r="C300" s="191"/>
      <c r="D300" s="214"/>
      <c r="G300" s="191"/>
      <c r="J300" s="192"/>
      <c r="U300" s="192"/>
      <c r="V300" s="522"/>
      <c r="AE300" s="192"/>
      <c r="AF300" s="192"/>
      <c r="AL300" s="192"/>
      <c r="AM300" s="192"/>
      <c r="AO300" s="192"/>
      <c r="AP300" s="192"/>
      <c r="AQ300" s="192"/>
      <c r="AT300" s="192"/>
      <c r="BB300" s="522"/>
      <c r="BC300" s="522"/>
      <c r="BD300" s="192"/>
      <c r="BE300" s="522"/>
      <c r="BF300" s="192"/>
      <c r="BM300" s="522"/>
      <c r="BO300" s="191"/>
      <c r="BZ300" s="192"/>
      <c r="CH300" s="192"/>
      <c r="CK300" s="192"/>
      <c r="CL300" s="192"/>
      <c r="CP300" s="192"/>
      <c r="CQ300" s="192"/>
      <c r="CR300" s="192"/>
      <c r="CS300" s="192"/>
      <c r="CT300" s="192"/>
      <c r="CU300" s="192"/>
      <c r="CV300" s="192"/>
      <c r="CW300" s="192"/>
      <c r="CX300" s="192"/>
      <c r="CY300" s="192"/>
      <c r="CZ300" s="192"/>
      <c r="DH300" s="192"/>
      <c r="DI300" s="192"/>
      <c r="DJ300" s="192"/>
      <c r="DK300" s="192"/>
      <c r="DL300" s="501"/>
      <c r="DM300" s="192"/>
      <c r="DN300" s="192"/>
      <c r="DO300" s="192"/>
      <c r="DP300" s="192"/>
      <c r="DQ300" s="192"/>
      <c r="DR300" s="192"/>
      <c r="DS300" s="192"/>
      <c r="DT300" s="192"/>
      <c r="DU300" s="192"/>
      <c r="DV300" s="192"/>
      <c r="DW300" s="192"/>
      <c r="DX300" s="192"/>
      <c r="DY300" s="192"/>
      <c r="DZ300" s="192"/>
      <c r="EG300" s="192"/>
      <c r="EH300" s="192"/>
      <c r="EI300" s="192"/>
      <c r="EP300" s="192"/>
      <c r="EX300" s="192"/>
      <c r="EY300" s="192"/>
      <c r="FG300" s="192"/>
      <c r="FI300" s="192"/>
      <c r="FK300" s="192"/>
      <c r="FP300" s="192"/>
    </row>
    <row r="301" spans="3:172" ht="15.75" customHeight="1">
      <c r="C301" s="191"/>
      <c r="D301" s="214"/>
      <c r="G301" s="191"/>
      <c r="J301" s="192"/>
      <c r="U301" s="192"/>
      <c r="V301" s="522"/>
      <c r="AE301" s="192"/>
      <c r="AF301" s="192"/>
      <c r="AL301" s="192"/>
      <c r="AM301" s="192"/>
      <c r="AO301" s="192"/>
      <c r="AP301" s="192"/>
      <c r="AQ301" s="192"/>
      <c r="AT301" s="192"/>
      <c r="BB301" s="522"/>
      <c r="BC301" s="522"/>
      <c r="BD301" s="192"/>
      <c r="BE301" s="522"/>
      <c r="BF301" s="192"/>
      <c r="BM301" s="522"/>
      <c r="BO301" s="191"/>
      <c r="BZ301" s="192"/>
      <c r="CH301" s="192"/>
      <c r="CK301" s="192"/>
      <c r="CL301" s="192"/>
      <c r="CP301" s="192"/>
      <c r="CQ301" s="192"/>
      <c r="CR301" s="192"/>
      <c r="CS301" s="192"/>
      <c r="CT301" s="192"/>
      <c r="CU301" s="192"/>
      <c r="CV301" s="192"/>
      <c r="CW301" s="192"/>
      <c r="CX301" s="192"/>
      <c r="CY301" s="192"/>
      <c r="CZ301" s="192"/>
      <c r="DH301" s="192"/>
      <c r="DI301" s="192"/>
      <c r="DJ301" s="192"/>
      <c r="DK301" s="192"/>
      <c r="DL301" s="501"/>
      <c r="DM301" s="192"/>
      <c r="DN301" s="192"/>
      <c r="DO301" s="192"/>
      <c r="DP301" s="192"/>
      <c r="DQ301" s="192"/>
      <c r="DR301" s="192"/>
      <c r="DS301" s="192"/>
      <c r="DT301" s="192"/>
      <c r="DU301" s="192"/>
      <c r="DV301" s="192"/>
      <c r="DW301" s="192"/>
      <c r="DX301" s="192"/>
      <c r="DY301" s="192"/>
      <c r="DZ301" s="192"/>
      <c r="EG301" s="192"/>
      <c r="EH301" s="192"/>
      <c r="EI301" s="192"/>
      <c r="EP301" s="192"/>
      <c r="EX301" s="192"/>
      <c r="EY301" s="192"/>
      <c r="FG301" s="192"/>
      <c r="FI301" s="192"/>
      <c r="FK301" s="192"/>
      <c r="FP301" s="192"/>
    </row>
    <row r="302" spans="3:172" ht="15.75" customHeight="1">
      <c r="C302" s="191"/>
      <c r="D302" s="214"/>
      <c r="G302" s="191"/>
      <c r="J302" s="192"/>
      <c r="U302" s="192"/>
      <c r="V302" s="522"/>
      <c r="AE302" s="192"/>
      <c r="AF302" s="192"/>
      <c r="AL302" s="192"/>
      <c r="AM302" s="192"/>
      <c r="AO302" s="192"/>
      <c r="AP302" s="192"/>
      <c r="AQ302" s="192"/>
      <c r="AT302" s="192"/>
      <c r="BB302" s="522"/>
      <c r="BC302" s="522"/>
      <c r="BD302" s="192"/>
      <c r="BE302" s="522"/>
      <c r="BF302" s="192"/>
      <c r="BM302" s="522"/>
      <c r="BO302" s="191"/>
      <c r="BZ302" s="192"/>
      <c r="CH302" s="192"/>
      <c r="CK302" s="192"/>
      <c r="CL302" s="192"/>
      <c r="CP302" s="192"/>
      <c r="CQ302" s="192"/>
      <c r="CR302" s="192"/>
      <c r="CS302" s="192"/>
      <c r="CT302" s="192"/>
      <c r="CU302" s="192"/>
      <c r="CV302" s="192"/>
      <c r="CW302" s="192"/>
      <c r="CX302" s="192"/>
      <c r="CY302" s="192"/>
      <c r="CZ302" s="192"/>
      <c r="DH302" s="192"/>
      <c r="DI302" s="192"/>
      <c r="DJ302" s="192"/>
      <c r="DK302" s="192"/>
      <c r="DL302" s="501"/>
      <c r="DM302" s="192"/>
      <c r="DN302" s="192"/>
      <c r="DO302" s="192"/>
      <c r="DP302" s="192"/>
      <c r="DQ302" s="192"/>
      <c r="DR302" s="192"/>
      <c r="DS302" s="192"/>
      <c r="DT302" s="192"/>
      <c r="DU302" s="192"/>
      <c r="DV302" s="192"/>
      <c r="DW302" s="192"/>
      <c r="DX302" s="192"/>
      <c r="DY302" s="192"/>
      <c r="DZ302" s="192"/>
      <c r="EG302" s="192"/>
      <c r="EH302" s="192"/>
      <c r="EI302" s="192"/>
      <c r="EP302" s="192"/>
      <c r="EX302" s="192"/>
      <c r="EY302" s="192"/>
      <c r="FG302" s="192"/>
      <c r="FI302" s="192"/>
      <c r="FK302" s="192"/>
      <c r="FP302" s="192"/>
    </row>
    <row r="303" spans="3:172" ht="15.75" customHeight="1">
      <c r="C303" s="191"/>
      <c r="D303" s="214"/>
      <c r="G303" s="191"/>
      <c r="J303" s="192"/>
      <c r="U303" s="192"/>
      <c r="V303" s="522"/>
      <c r="AE303" s="192"/>
      <c r="AF303" s="192"/>
      <c r="AL303" s="192"/>
      <c r="AM303" s="192"/>
      <c r="AO303" s="192"/>
      <c r="AP303" s="192"/>
      <c r="AQ303" s="192"/>
      <c r="AT303" s="192"/>
      <c r="BB303" s="522"/>
      <c r="BC303" s="522"/>
      <c r="BD303" s="192"/>
      <c r="BE303" s="522"/>
      <c r="BF303" s="192"/>
      <c r="BM303" s="522"/>
      <c r="BO303" s="191"/>
      <c r="BZ303" s="192"/>
      <c r="CH303" s="192"/>
      <c r="CK303" s="192"/>
      <c r="CL303" s="192"/>
      <c r="CP303" s="192"/>
      <c r="CQ303" s="192"/>
      <c r="CR303" s="192"/>
      <c r="CS303" s="192"/>
      <c r="CT303" s="192"/>
      <c r="CU303" s="192"/>
      <c r="CV303" s="192"/>
      <c r="CW303" s="192"/>
      <c r="CX303" s="192"/>
      <c r="CY303" s="192"/>
      <c r="CZ303" s="192"/>
      <c r="DH303" s="192"/>
      <c r="DI303" s="192"/>
      <c r="DJ303" s="192"/>
      <c r="DK303" s="192"/>
      <c r="DL303" s="501"/>
      <c r="DM303" s="192"/>
      <c r="DN303" s="192"/>
      <c r="DO303" s="192"/>
      <c r="DP303" s="192"/>
      <c r="DQ303" s="192"/>
      <c r="DR303" s="192"/>
      <c r="DS303" s="192"/>
      <c r="DT303" s="192"/>
      <c r="DU303" s="192"/>
      <c r="DV303" s="192"/>
      <c r="DW303" s="192"/>
      <c r="DX303" s="192"/>
      <c r="DY303" s="192"/>
      <c r="DZ303" s="192"/>
      <c r="EG303" s="192"/>
      <c r="EH303" s="192"/>
      <c r="EI303" s="192"/>
      <c r="EP303" s="192"/>
      <c r="EX303" s="192"/>
      <c r="EY303" s="192"/>
      <c r="FG303" s="192"/>
      <c r="FI303" s="192"/>
      <c r="FK303" s="192"/>
      <c r="FP303" s="192"/>
    </row>
    <row r="304" spans="3:172" ht="15.75" customHeight="1">
      <c r="C304" s="191"/>
      <c r="D304" s="214"/>
      <c r="G304" s="191"/>
      <c r="J304" s="192"/>
      <c r="U304" s="192"/>
      <c r="V304" s="522"/>
      <c r="AE304" s="192"/>
      <c r="AF304" s="192"/>
      <c r="AL304" s="192"/>
      <c r="AM304" s="192"/>
      <c r="AO304" s="192"/>
      <c r="AP304" s="192"/>
      <c r="AQ304" s="192"/>
      <c r="AT304" s="192"/>
      <c r="BB304" s="522"/>
      <c r="BC304" s="522"/>
      <c r="BD304" s="192"/>
      <c r="BE304" s="522"/>
      <c r="BF304" s="192"/>
      <c r="BM304" s="522"/>
      <c r="BO304" s="191"/>
      <c r="BZ304" s="192"/>
      <c r="CH304" s="192"/>
      <c r="CK304" s="192"/>
      <c r="CL304" s="192"/>
      <c r="CP304" s="192"/>
      <c r="CQ304" s="192"/>
      <c r="CR304" s="192"/>
      <c r="CS304" s="192"/>
      <c r="CT304" s="192"/>
      <c r="CU304" s="192"/>
      <c r="CV304" s="192"/>
      <c r="CW304" s="192"/>
      <c r="CX304" s="192"/>
      <c r="CY304" s="192"/>
      <c r="CZ304" s="192"/>
      <c r="DH304" s="192"/>
      <c r="DI304" s="192"/>
      <c r="DJ304" s="192"/>
      <c r="DK304" s="192"/>
      <c r="DL304" s="501"/>
      <c r="DM304" s="192"/>
      <c r="DN304" s="192"/>
      <c r="DO304" s="192"/>
      <c r="DP304" s="192"/>
      <c r="DQ304" s="192"/>
      <c r="DR304" s="192"/>
      <c r="DS304" s="192"/>
      <c r="DT304" s="192"/>
      <c r="DU304" s="192"/>
      <c r="DV304" s="192"/>
      <c r="DW304" s="192"/>
      <c r="DX304" s="192"/>
      <c r="DY304" s="192"/>
      <c r="DZ304" s="192"/>
      <c r="EG304" s="192"/>
      <c r="EH304" s="192"/>
      <c r="EI304" s="192"/>
      <c r="EP304" s="192"/>
      <c r="EX304" s="192"/>
      <c r="EY304" s="192"/>
      <c r="FG304" s="192"/>
      <c r="FI304" s="192"/>
      <c r="FK304" s="192"/>
      <c r="FP304" s="192"/>
    </row>
    <row r="305" spans="3:172" ht="15.75" customHeight="1">
      <c r="C305" s="191"/>
      <c r="D305" s="214"/>
      <c r="G305" s="191"/>
      <c r="J305" s="192"/>
      <c r="U305" s="192"/>
      <c r="V305" s="522"/>
      <c r="AE305" s="192"/>
      <c r="AF305" s="192"/>
      <c r="AL305" s="192"/>
      <c r="AM305" s="192"/>
      <c r="AO305" s="192"/>
      <c r="AP305" s="192"/>
      <c r="AQ305" s="192"/>
      <c r="AT305" s="192"/>
      <c r="BB305" s="522"/>
      <c r="BC305" s="522"/>
      <c r="BD305" s="192"/>
      <c r="BE305" s="522"/>
      <c r="BF305" s="192"/>
      <c r="BM305" s="522"/>
      <c r="BO305" s="191"/>
      <c r="BZ305" s="192"/>
      <c r="CH305" s="192"/>
      <c r="CK305" s="192"/>
      <c r="CL305" s="192"/>
      <c r="CP305" s="192"/>
      <c r="CQ305" s="192"/>
      <c r="CR305" s="192"/>
      <c r="CS305" s="192"/>
      <c r="CT305" s="192"/>
      <c r="CU305" s="192"/>
      <c r="CV305" s="192"/>
      <c r="CW305" s="192"/>
      <c r="CX305" s="192"/>
      <c r="CY305" s="192"/>
      <c r="CZ305" s="192"/>
      <c r="DH305" s="192"/>
      <c r="DI305" s="192"/>
      <c r="DJ305" s="192"/>
      <c r="DK305" s="192"/>
      <c r="DL305" s="501"/>
      <c r="DM305" s="192"/>
      <c r="DN305" s="192"/>
      <c r="DO305" s="192"/>
      <c r="DP305" s="192"/>
      <c r="DQ305" s="192"/>
      <c r="DR305" s="192"/>
      <c r="DS305" s="192"/>
      <c r="DT305" s="192"/>
      <c r="DU305" s="192"/>
      <c r="DV305" s="192"/>
      <c r="DW305" s="192"/>
      <c r="DX305" s="192"/>
      <c r="DY305" s="192"/>
      <c r="DZ305" s="192"/>
      <c r="EG305" s="192"/>
      <c r="EH305" s="192"/>
      <c r="EI305" s="192"/>
      <c r="EP305" s="192"/>
      <c r="EX305" s="192"/>
      <c r="EY305" s="192"/>
      <c r="FG305" s="192"/>
      <c r="FI305" s="192"/>
      <c r="FK305" s="192"/>
      <c r="FP305" s="192"/>
    </row>
    <row r="306" spans="3:172" ht="15.75" customHeight="1">
      <c r="C306" s="191"/>
      <c r="D306" s="214"/>
      <c r="G306" s="191"/>
      <c r="J306" s="192"/>
      <c r="U306" s="192"/>
      <c r="V306" s="522"/>
      <c r="AE306" s="192"/>
      <c r="AF306" s="192"/>
      <c r="AL306" s="192"/>
      <c r="AM306" s="192"/>
      <c r="AO306" s="192"/>
      <c r="AP306" s="192"/>
      <c r="AQ306" s="192"/>
      <c r="AT306" s="192"/>
      <c r="BB306" s="522"/>
      <c r="BC306" s="522"/>
      <c r="BD306" s="192"/>
      <c r="BE306" s="522"/>
      <c r="BF306" s="192"/>
      <c r="BM306" s="522"/>
      <c r="BO306" s="191"/>
      <c r="BZ306" s="192"/>
      <c r="CH306" s="192"/>
      <c r="CK306" s="192"/>
      <c r="CL306" s="192"/>
      <c r="CP306" s="192"/>
      <c r="CQ306" s="192"/>
      <c r="CR306" s="192"/>
      <c r="CS306" s="192"/>
      <c r="CT306" s="192"/>
      <c r="CU306" s="192"/>
      <c r="CV306" s="192"/>
      <c r="CW306" s="192"/>
      <c r="CX306" s="192"/>
      <c r="CY306" s="192"/>
      <c r="CZ306" s="192"/>
      <c r="DH306" s="192"/>
      <c r="DI306" s="192"/>
      <c r="DJ306" s="192"/>
      <c r="DK306" s="192"/>
      <c r="DL306" s="501"/>
      <c r="DM306" s="192"/>
      <c r="DN306" s="192"/>
      <c r="DO306" s="192"/>
      <c r="DP306" s="192"/>
      <c r="DQ306" s="192"/>
      <c r="DR306" s="192"/>
      <c r="DS306" s="192"/>
      <c r="DT306" s="192"/>
      <c r="DU306" s="192"/>
      <c r="DV306" s="192"/>
      <c r="DW306" s="192"/>
      <c r="DX306" s="192"/>
      <c r="DY306" s="192"/>
      <c r="DZ306" s="192"/>
      <c r="EG306" s="192"/>
      <c r="EH306" s="192"/>
      <c r="EI306" s="192"/>
      <c r="EP306" s="192"/>
      <c r="EX306" s="192"/>
      <c r="EY306" s="192"/>
      <c r="FG306" s="192"/>
      <c r="FI306" s="192"/>
      <c r="FK306" s="192"/>
      <c r="FP306" s="192"/>
    </row>
    <row r="307" spans="3:172" ht="15.75" customHeight="1">
      <c r="C307" s="191"/>
      <c r="D307" s="214"/>
      <c r="G307" s="191"/>
      <c r="J307" s="192"/>
      <c r="U307" s="192"/>
      <c r="V307" s="522"/>
      <c r="AE307" s="192"/>
      <c r="AF307" s="192"/>
      <c r="AL307" s="192"/>
      <c r="AM307" s="192"/>
      <c r="AO307" s="192"/>
      <c r="AP307" s="192"/>
      <c r="AQ307" s="192"/>
      <c r="AT307" s="192"/>
      <c r="BB307" s="522"/>
      <c r="BC307" s="522"/>
      <c r="BD307" s="192"/>
      <c r="BE307" s="522"/>
      <c r="BF307" s="192"/>
      <c r="BM307" s="522"/>
      <c r="BO307" s="191"/>
      <c r="BZ307" s="192"/>
      <c r="CH307" s="192"/>
      <c r="CK307" s="192"/>
      <c r="CL307" s="192"/>
      <c r="CP307" s="192"/>
      <c r="CQ307" s="192"/>
      <c r="CR307" s="192"/>
      <c r="CS307" s="192"/>
      <c r="CT307" s="192"/>
      <c r="CU307" s="192"/>
      <c r="CV307" s="192"/>
      <c r="CW307" s="192"/>
      <c r="CX307" s="192"/>
      <c r="CY307" s="192"/>
      <c r="CZ307" s="192"/>
      <c r="DH307" s="192"/>
      <c r="DI307" s="192"/>
      <c r="DJ307" s="192"/>
      <c r="DK307" s="192"/>
      <c r="DL307" s="501"/>
      <c r="DM307" s="192"/>
      <c r="DN307" s="192"/>
      <c r="DO307" s="192"/>
      <c r="DP307" s="192"/>
      <c r="DQ307" s="192"/>
      <c r="DR307" s="192"/>
      <c r="DS307" s="192"/>
      <c r="DT307" s="192"/>
      <c r="DU307" s="192"/>
      <c r="DV307" s="192"/>
      <c r="DW307" s="192"/>
      <c r="DX307" s="192"/>
      <c r="DY307" s="192"/>
      <c r="DZ307" s="192"/>
      <c r="EG307" s="192"/>
      <c r="EH307" s="192"/>
      <c r="EI307" s="192"/>
      <c r="EP307" s="192"/>
      <c r="EX307" s="192"/>
      <c r="EY307" s="192"/>
      <c r="FG307" s="192"/>
      <c r="FI307" s="192"/>
      <c r="FK307" s="192"/>
      <c r="FP307" s="192"/>
    </row>
    <row r="308" spans="3:172" ht="15.75" customHeight="1">
      <c r="C308" s="191"/>
      <c r="D308" s="214"/>
      <c r="G308" s="191"/>
      <c r="J308" s="192"/>
      <c r="U308" s="192"/>
      <c r="V308" s="522"/>
      <c r="AE308" s="192"/>
      <c r="AF308" s="192"/>
      <c r="AL308" s="192"/>
      <c r="AM308" s="192"/>
      <c r="AO308" s="192"/>
      <c r="AP308" s="192"/>
      <c r="AQ308" s="192"/>
      <c r="AT308" s="192"/>
      <c r="BB308" s="522"/>
      <c r="BC308" s="522"/>
      <c r="BD308" s="192"/>
      <c r="BE308" s="522"/>
      <c r="BF308" s="192"/>
      <c r="BM308" s="522"/>
      <c r="BO308" s="191"/>
      <c r="BZ308" s="192"/>
      <c r="CH308" s="192"/>
      <c r="CK308" s="192"/>
      <c r="CL308" s="192"/>
      <c r="CP308" s="192"/>
      <c r="CQ308" s="192"/>
      <c r="CR308" s="192"/>
      <c r="CS308" s="192"/>
      <c r="CT308" s="192"/>
      <c r="CU308" s="192"/>
      <c r="CV308" s="192"/>
      <c r="CW308" s="192"/>
      <c r="CX308" s="192"/>
      <c r="CY308" s="192"/>
      <c r="CZ308" s="192"/>
      <c r="DH308" s="192"/>
      <c r="DI308" s="192"/>
      <c r="DJ308" s="192"/>
      <c r="DK308" s="192"/>
      <c r="DL308" s="501"/>
      <c r="DM308" s="192"/>
      <c r="DN308" s="192"/>
      <c r="DO308" s="192"/>
      <c r="DP308" s="192"/>
      <c r="DQ308" s="192"/>
      <c r="DR308" s="192"/>
      <c r="DS308" s="192"/>
      <c r="DT308" s="192"/>
      <c r="DU308" s="192"/>
      <c r="DV308" s="192"/>
      <c r="DW308" s="192"/>
      <c r="DX308" s="192"/>
      <c r="DY308" s="192"/>
      <c r="DZ308" s="192"/>
      <c r="EG308" s="192"/>
      <c r="EH308" s="192"/>
      <c r="EI308" s="192"/>
      <c r="EP308" s="192"/>
      <c r="EX308" s="192"/>
      <c r="EY308" s="192"/>
      <c r="FG308" s="192"/>
      <c r="FI308" s="192"/>
      <c r="FK308" s="192"/>
      <c r="FP308" s="192"/>
    </row>
    <row r="309" spans="3:172" ht="15.75" customHeight="1">
      <c r="C309" s="191"/>
      <c r="D309" s="214"/>
      <c r="G309" s="191"/>
      <c r="J309" s="192"/>
      <c r="U309" s="192"/>
      <c r="V309" s="522"/>
      <c r="AE309" s="192"/>
      <c r="AF309" s="192"/>
      <c r="AL309" s="192"/>
      <c r="AM309" s="192"/>
      <c r="AO309" s="192"/>
      <c r="AP309" s="192"/>
      <c r="AQ309" s="192"/>
      <c r="AT309" s="192"/>
      <c r="BB309" s="522"/>
      <c r="BC309" s="522"/>
      <c r="BD309" s="192"/>
      <c r="BE309" s="522"/>
      <c r="BF309" s="192"/>
      <c r="BM309" s="522"/>
      <c r="BO309" s="191"/>
      <c r="BZ309" s="192"/>
      <c r="CH309" s="192"/>
      <c r="CK309" s="192"/>
      <c r="CL309" s="192"/>
      <c r="CP309" s="192"/>
      <c r="CQ309" s="192"/>
      <c r="CR309" s="192"/>
      <c r="CS309" s="192"/>
      <c r="CT309" s="192"/>
      <c r="CU309" s="192"/>
      <c r="CV309" s="192"/>
      <c r="CW309" s="192"/>
      <c r="CX309" s="192"/>
      <c r="CY309" s="192"/>
      <c r="CZ309" s="192"/>
      <c r="DH309" s="192"/>
      <c r="DI309" s="192"/>
      <c r="DJ309" s="192"/>
      <c r="DK309" s="192"/>
      <c r="DL309" s="501"/>
      <c r="DM309" s="192"/>
      <c r="DN309" s="192"/>
      <c r="DO309" s="192"/>
      <c r="DP309" s="192"/>
      <c r="DQ309" s="192"/>
      <c r="DR309" s="192"/>
      <c r="DS309" s="192"/>
      <c r="DT309" s="192"/>
      <c r="DU309" s="192"/>
      <c r="DV309" s="192"/>
      <c r="DW309" s="192"/>
      <c r="DX309" s="192"/>
      <c r="DY309" s="192"/>
      <c r="DZ309" s="192"/>
      <c r="EG309" s="192"/>
      <c r="EH309" s="192"/>
      <c r="EI309" s="192"/>
      <c r="EP309" s="192"/>
      <c r="EX309" s="192"/>
      <c r="EY309" s="192"/>
      <c r="FG309" s="192"/>
      <c r="FI309" s="192"/>
      <c r="FK309" s="192"/>
      <c r="FP309" s="192"/>
    </row>
    <row r="310" spans="3:172" ht="15.75" customHeight="1">
      <c r="C310" s="191"/>
      <c r="D310" s="214"/>
      <c r="G310" s="191"/>
      <c r="J310" s="192"/>
      <c r="U310" s="192"/>
      <c r="V310" s="522"/>
      <c r="AE310" s="192"/>
      <c r="AF310" s="192"/>
      <c r="AL310" s="192"/>
      <c r="AM310" s="192"/>
      <c r="AO310" s="192"/>
      <c r="AP310" s="192"/>
      <c r="AQ310" s="192"/>
      <c r="AT310" s="192"/>
      <c r="BB310" s="522"/>
      <c r="BC310" s="522"/>
      <c r="BD310" s="192"/>
      <c r="BE310" s="522"/>
      <c r="BF310" s="192"/>
      <c r="BM310" s="522"/>
      <c r="BO310" s="191"/>
      <c r="BZ310" s="192"/>
      <c r="CH310" s="192"/>
      <c r="CK310" s="192"/>
      <c r="CL310" s="192"/>
      <c r="CP310" s="192"/>
      <c r="CQ310" s="192"/>
      <c r="CR310" s="192"/>
      <c r="CS310" s="192"/>
      <c r="CT310" s="192"/>
      <c r="CU310" s="192"/>
      <c r="CV310" s="192"/>
      <c r="CW310" s="192"/>
      <c r="CX310" s="192"/>
      <c r="CY310" s="192"/>
      <c r="CZ310" s="192"/>
      <c r="DH310" s="192"/>
      <c r="DI310" s="192"/>
      <c r="DJ310" s="192"/>
      <c r="DK310" s="192"/>
      <c r="DL310" s="501"/>
      <c r="DM310" s="192"/>
      <c r="DN310" s="192"/>
      <c r="DO310" s="192"/>
      <c r="DP310" s="192"/>
      <c r="DQ310" s="192"/>
      <c r="DR310" s="192"/>
      <c r="DS310" s="192"/>
      <c r="DT310" s="192"/>
      <c r="DU310" s="192"/>
      <c r="DV310" s="192"/>
      <c r="DW310" s="192"/>
      <c r="DX310" s="192"/>
      <c r="DY310" s="192"/>
      <c r="DZ310" s="192"/>
      <c r="EG310" s="192"/>
      <c r="EH310" s="192"/>
      <c r="EI310" s="192"/>
      <c r="EP310" s="192"/>
      <c r="EX310" s="192"/>
      <c r="EY310" s="192"/>
      <c r="FG310" s="192"/>
      <c r="FI310" s="192"/>
      <c r="FK310" s="192"/>
      <c r="FP310" s="192"/>
    </row>
    <row r="311" spans="3:172" ht="15.75" customHeight="1">
      <c r="C311" s="191"/>
      <c r="D311" s="214"/>
      <c r="G311" s="191"/>
      <c r="J311" s="192"/>
      <c r="U311" s="192"/>
      <c r="V311" s="522"/>
      <c r="AE311" s="192"/>
      <c r="AF311" s="192"/>
      <c r="AL311" s="192"/>
      <c r="AM311" s="192"/>
      <c r="AO311" s="192"/>
      <c r="AP311" s="192"/>
      <c r="AQ311" s="192"/>
      <c r="AT311" s="192"/>
      <c r="BB311" s="522"/>
      <c r="BC311" s="522"/>
      <c r="BD311" s="192"/>
      <c r="BE311" s="522"/>
      <c r="BF311" s="192"/>
      <c r="BM311" s="522"/>
      <c r="BO311" s="191"/>
      <c r="BZ311" s="192"/>
      <c r="CH311" s="192"/>
      <c r="CK311" s="192"/>
      <c r="CL311" s="192"/>
      <c r="CP311" s="192"/>
      <c r="CQ311" s="192"/>
      <c r="CR311" s="192"/>
      <c r="CS311" s="192"/>
      <c r="CT311" s="192"/>
      <c r="CU311" s="192"/>
      <c r="CV311" s="192"/>
      <c r="CW311" s="192"/>
      <c r="CX311" s="192"/>
      <c r="CY311" s="192"/>
      <c r="CZ311" s="192"/>
      <c r="DH311" s="192"/>
      <c r="DI311" s="192"/>
      <c r="DJ311" s="192"/>
      <c r="DK311" s="192"/>
      <c r="DL311" s="501"/>
      <c r="DM311" s="192"/>
      <c r="DN311" s="192"/>
      <c r="DO311" s="192"/>
      <c r="DP311" s="192"/>
      <c r="DQ311" s="192"/>
      <c r="DR311" s="192"/>
      <c r="DS311" s="192"/>
      <c r="DT311" s="192"/>
      <c r="DU311" s="192"/>
      <c r="DV311" s="192"/>
      <c r="DW311" s="192"/>
      <c r="DX311" s="192"/>
      <c r="DY311" s="192"/>
      <c r="DZ311" s="192"/>
      <c r="EG311" s="192"/>
      <c r="EH311" s="192"/>
      <c r="EI311" s="192"/>
      <c r="EP311" s="192"/>
      <c r="EX311" s="192"/>
      <c r="EY311" s="192"/>
      <c r="FG311" s="192"/>
      <c r="FI311" s="192"/>
      <c r="FK311" s="192"/>
      <c r="FP311" s="192"/>
    </row>
    <row r="312" spans="3:172" ht="15.75" customHeight="1">
      <c r="C312" s="191"/>
      <c r="D312" s="214"/>
      <c r="G312" s="191"/>
      <c r="J312" s="192"/>
      <c r="U312" s="192"/>
      <c r="V312" s="522"/>
      <c r="AE312" s="192"/>
      <c r="AF312" s="192"/>
      <c r="AL312" s="192"/>
      <c r="AM312" s="192"/>
      <c r="AO312" s="192"/>
      <c r="AP312" s="192"/>
      <c r="AQ312" s="192"/>
      <c r="AT312" s="192"/>
      <c r="BB312" s="522"/>
      <c r="BC312" s="522"/>
      <c r="BD312" s="192"/>
      <c r="BE312" s="522"/>
      <c r="BF312" s="192"/>
      <c r="BM312" s="522"/>
      <c r="BO312" s="191"/>
      <c r="BZ312" s="192"/>
      <c r="CH312" s="192"/>
      <c r="CK312" s="192"/>
      <c r="CL312" s="192"/>
      <c r="CP312" s="192"/>
      <c r="CQ312" s="192"/>
      <c r="CR312" s="192"/>
      <c r="CS312" s="192"/>
      <c r="CT312" s="192"/>
      <c r="CU312" s="192"/>
      <c r="CV312" s="192"/>
      <c r="CW312" s="192"/>
      <c r="CX312" s="192"/>
      <c r="CY312" s="192"/>
      <c r="CZ312" s="192"/>
      <c r="DH312" s="192"/>
      <c r="DI312" s="192"/>
      <c r="DJ312" s="192"/>
      <c r="DK312" s="192"/>
      <c r="DL312" s="501"/>
      <c r="DM312" s="192"/>
      <c r="DN312" s="192"/>
      <c r="DO312" s="192"/>
      <c r="DP312" s="192"/>
      <c r="DQ312" s="192"/>
      <c r="DR312" s="192"/>
      <c r="DS312" s="192"/>
      <c r="DT312" s="192"/>
      <c r="DU312" s="192"/>
      <c r="DV312" s="192"/>
      <c r="DW312" s="192"/>
      <c r="DX312" s="192"/>
      <c r="DY312" s="192"/>
      <c r="DZ312" s="192"/>
      <c r="EG312" s="192"/>
      <c r="EH312" s="192"/>
      <c r="EI312" s="192"/>
      <c r="EP312" s="192"/>
      <c r="EX312" s="192"/>
      <c r="EY312" s="192"/>
      <c r="FG312" s="192"/>
      <c r="FI312" s="192"/>
      <c r="FK312" s="192"/>
      <c r="FP312" s="192"/>
    </row>
    <row r="313" spans="3:172" ht="15.75" customHeight="1">
      <c r="C313" s="191"/>
      <c r="D313" s="214"/>
      <c r="G313" s="191"/>
      <c r="J313" s="192"/>
      <c r="U313" s="192"/>
      <c r="V313" s="522"/>
      <c r="AE313" s="192"/>
      <c r="AF313" s="192"/>
      <c r="AL313" s="192"/>
      <c r="AM313" s="192"/>
      <c r="AO313" s="192"/>
      <c r="AP313" s="192"/>
      <c r="AQ313" s="192"/>
      <c r="AT313" s="192"/>
      <c r="BB313" s="522"/>
      <c r="BC313" s="522"/>
      <c r="BD313" s="192"/>
      <c r="BE313" s="522"/>
      <c r="BF313" s="192"/>
      <c r="BM313" s="522"/>
      <c r="BO313" s="191"/>
      <c r="BZ313" s="192"/>
      <c r="CH313" s="192"/>
      <c r="CK313" s="192"/>
      <c r="CL313" s="192"/>
      <c r="CP313" s="192"/>
      <c r="CQ313" s="192"/>
      <c r="CR313" s="192"/>
      <c r="CS313" s="192"/>
      <c r="CT313" s="192"/>
      <c r="CU313" s="192"/>
      <c r="CV313" s="192"/>
      <c r="CW313" s="192"/>
      <c r="CX313" s="192"/>
      <c r="CY313" s="192"/>
      <c r="CZ313" s="192"/>
      <c r="DH313" s="192"/>
      <c r="DI313" s="192"/>
      <c r="DJ313" s="192"/>
      <c r="DK313" s="192"/>
      <c r="DL313" s="501"/>
      <c r="DM313" s="192"/>
      <c r="DN313" s="192"/>
      <c r="DO313" s="192"/>
      <c r="DP313" s="192"/>
      <c r="DQ313" s="192"/>
      <c r="DR313" s="192"/>
      <c r="DS313" s="192"/>
      <c r="DT313" s="192"/>
      <c r="DU313" s="192"/>
      <c r="DV313" s="192"/>
      <c r="DW313" s="192"/>
      <c r="DX313" s="192"/>
      <c r="DY313" s="192"/>
      <c r="DZ313" s="192"/>
      <c r="EG313" s="192"/>
      <c r="EH313" s="192"/>
      <c r="EI313" s="192"/>
      <c r="EP313" s="192"/>
      <c r="EX313" s="192"/>
      <c r="EY313" s="192"/>
      <c r="FG313" s="192"/>
      <c r="FI313" s="192"/>
      <c r="FK313" s="192"/>
      <c r="FP313" s="192"/>
    </row>
    <row r="314" spans="3:172" ht="15.75" customHeight="1">
      <c r="C314" s="191"/>
      <c r="D314" s="214"/>
      <c r="G314" s="191"/>
      <c r="J314" s="192"/>
      <c r="U314" s="192"/>
      <c r="V314" s="522"/>
      <c r="AE314" s="192"/>
      <c r="AF314" s="192"/>
      <c r="AL314" s="192"/>
      <c r="AM314" s="192"/>
      <c r="AO314" s="192"/>
      <c r="AP314" s="192"/>
      <c r="AQ314" s="192"/>
      <c r="AT314" s="192"/>
      <c r="BB314" s="522"/>
      <c r="BC314" s="522"/>
      <c r="BD314" s="192"/>
      <c r="BE314" s="522"/>
      <c r="BF314" s="192"/>
      <c r="BM314" s="522"/>
      <c r="BO314" s="191"/>
      <c r="BZ314" s="192"/>
      <c r="CH314" s="192"/>
      <c r="CK314" s="192"/>
      <c r="CL314" s="192"/>
      <c r="CP314" s="192"/>
      <c r="CQ314" s="192"/>
      <c r="CR314" s="192"/>
      <c r="CS314" s="192"/>
      <c r="CT314" s="192"/>
      <c r="CU314" s="192"/>
      <c r="CV314" s="192"/>
      <c r="CW314" s="192"/>
      <c r="CX314" s="192"/>
      <c r="CY314" s="192"/>
      <c r="CZ314" s="192"/>
      <c r="DH314" s="192"/>
      <c r="DI314" s="192"/>
      <c r="DJ314" s="192"/>
      <c r="DK314" s="192"/>
      <c r="DL314" s="501"/>
      <c r="DM314" s="192"/>
      <c r="DN314" s="192"/>
      <c r="DO314" s="192"/>
      <c r="DP314" s="192"/>
      <c r="DQ314" s="192"/>
      <c r="DR314" s="192"/>
      <c r="DS314" s="192"/>
      <c r="DT314" s="192"/>
      <c r="DU314" s="192"/>
      <c r="DV314" s="192"/>
      <c r="DW314" s="192"/>
      <c r="DX314" s="192"/>
      <c r="DY314" s="192"/>
      <c r="DZ314" s="192"/>
      <c r="EG314" s="192"/>
      <c r="EH314" s="192"/>
      <c r="EI314" s="192"/>
      <c r="EP314" s="192"/>
      <c r="EX314" s="192"/>
      <c r="EY314" s="192"/>
      <c r="FG314" s="192"/>
      <c r="FI314" s="192"/>
      <c r="FK314" s="192"/>
      <c r="FP314" s="192"/>
    </row>
    <row r="315" spans="3:172" ht="15.75" customHeight="1">
      <c r="C315" s="191"/>
      <c r="D315" s="214"/>
      <c r="G315" s="191"/>
      <c r="J315" s="192"/>
      <c r="U315" s="192"/>
      <c r="V315" s="522"/>
      <c r="AE315" s="192"/>
      <c r="AF315" s="192"/>
      <c r="AL315" s="192"/>
      <c r="AM315" s="192"/>
      <c r="AO315" s="192"/>
      <c r="AP315" s="192"/>
      <c r="AQ315" s="192"/>
      <c r="AT315" s="192"/>
      <c r="BB315" s="522"/>
      <c r="BC315" s="522"/>
      <c r="BD315" s="192"/>
      <c r="BE315" s="522"/>
      <c r="BF315" s="192"/>
      <c r="BM315" s="522"/>
      <c r="BO315" s="191"/>
      <c r="BZ315" s="192"/>
      <c r="CH315" s="192"/>
      <c r="CK315" s="192"/>
      <c r="CL315" s="192"/>
      <c r="CP315" s="192"/>
      <c r="CQ315" s="192"/>
      <c r="CR315" s="192"/>
      <c r="CS315" s="192"/>
      <c r="CT315" s="192"/>
      <c r="CU315" s="192"/>
      <c r="CV315" s="192"/>
      <c r="CW315" s="192"/>
      <c r="CX315" s="192"/>
      <c r="CY315" s="192"/>
      <c r="CZ315" s="192"/>
      <c r="DH315" s="192"/>
      <c r="DI315" s="192"/>
      <c r="DJ315" s="192"/>
      <c r="DK315" s="192"/>
      <c r="DL315" s="501"/>
      <c r="DM315" s="192"/>
      <c r="DN315" s="192"/>
      <c r="DO315" s="192"/>
      <c r="DP315" s="192"/>
      <c r="DQ315" s="192"/>
      <c r="DR315" s="192"/>
      <c r="DS315" s="192"/>
      <c r="DT315" s="192"/>
      <c r="DU315" s="192"/>
      <c r="DV315" s="192"/>
      <c r="DW315" s="192"/>
      <c r="DX315" s="192"/>
      <c r="DY315" s="192"/>
      <c r="DZ315" s="192"/>
      <c r="EG315" s="192"/>
      <c r="EH315" s="192"/>
      <c r="EI315" s="192"/>
      <c r="EP315" s="192"/>
      <c r="EX315" s="192"/>
      <c r="EY315" s="192"/>
      <c r="FG315" s="192"/>
      <c r="FI315" s="192"/>
      <c r="FK315" s="192"/>
      <c r="FP315" s="192"/>
    </row>
    <row r="316" spans="3:172" ht="15.75" customHeight="1">
      <c r="C316" s="191"/>
      <c r="D316" s="214"/>
      <c r="G316" s="191"/>
      <c r="J316" s="192"/>
      <c r="U316" s="192"/>
      <c r="V316" s="522"/>
      <c r="AE316" s="192"/>
      <c r="AF316" s="192"/>
      <c r="AL316" s="192"/>
      <c r="AM316" s="192"/>
      <c r="AO316" s="192"/>
      <c r="AP316" s="192"/>
      <c r="AQ316" s="192"/>
      <c r="AT316" s="192"/>
      <c r="BB316" s="522"/>
      <c r="BC316" s="522"/>
      <c r="BD316" s="192"/>
      <c r="BE316" s="522"/>
      <c r="BF316" s="192"/>
      <c r="BM316" s="522"/>
      <c r="BO316" s="191"/>
      <c r="BZ316" s="192"/>
      <c r="CH316" s="192"/>
      <c r="CK316" s="192"/>
      <c r="CL316" s="192"/>
      <c r="CP316" s="192"/>
      <c r="CQ316" s="192"/>
      <c r="CR316" s="192"/>
      <c r="CS316" s="192"/>
      <c r="CT316" s="192"/>
      <c r="CU316" s="192"/>
      <c r="CV316" s="192"/>
      <c r="CW316" s="192"/>
      <c r="CX316" s="192"/>
      <c r="CY316" s="192"/>
      <c r="CZ316" s="192"/>
      <c r="DH316" s="192"/>
      <c r="DI316" s="192"/>
      <c r="DJ316" s="192"/>
      <c r="DK316" s="192"/>
      <c r="DL316" s="501"/>
      <c r="DM316" s="192"/>
      <c r="DN316" s="192"/>
      <c r="DO316" s="192"/>
      <c r="DP316" s="192"/>
      <c r="DQ316" s="192"/>
      <c r="DR316" s="192"/>
      <c r="DS316" s="192"/>
      <c r="DT316" s="192"/>
      <c r="DU316" s="192"/>
      <c r="DV316" s="192"/>
      <c r="DW316" s="192"/>
      <c r="DX316" s="192"/>
      <c r="DY316" s="192"/>
      <c r="DZ316" s="192"/>
      <c r="EG316" s="192"/>
      <c r="EH316" s="192"/>
      <c r="EI316" s="192"/>
      <c r="EP316" s="192"/>
      <c r="EX316" s="192"/>
      <c r="EY316" s="192"/>
      <c r="FG316" s="192"/>
      <c r="FI316" s="192"/>
      <c r="FK316" s="192"/>
      <c r="FP316" s="192"/>
    </row>
    <row r="317" spans="3:172" ht="15.75" customHeight="1">
      <c r="C317" s="191"/>
      <c r="D317" s="214"/>
      <c r="G317" s="191"/>
      <c r="J317" s="192"/>
      <c r="U317" s="192"/>
      <c r="V317" s="522"/>
      <c r="AE317" s="192"/>
      <c r="AF317" s="192"/>
      <c r="AL317" s="192"/>
      <c r="AM317" s="192"/>
      <c r="AO317" s="192"/>
      <c r="AP317" s="192"/>
      <c r="AQ317" s="192"/>
      <c r="AT317" s="192"/>
      <c r="BB317" s="522"/>
      <c r="BC317" s="522"/>
      <c r="BD317" s="192"/>
      <c r="BE317" s="522"/>
      <c r="BF317" s="192"/>
      <c r="BM317" s="522"/>
      <c r="BO317" s="191"/>
      <c r="BZ317" s="192"/>
      <c r="CH317" s="192"/>
      <c r="CK317" s="192"/>
      <c r="CL317" s="192"/>
      <c r="CP317" s="192"/>
      <c r="CQ317" s="192"/>
      <c r="CR317" s="192"/>
      <c r="CS317" s="192"/>
      <c r="CT317" s="192"/>
      <c r="CU317" s="192"/>
      <c r="CV317" s="192"/>
      <c r="CW317" s="192"/>
      <c r="CX317" s="192"/>
      <c r="CY317" s="192"/>
      <c r="CZ317" s="192"/>
      <c r="DH317" s="192"/>
      <c r="DI317" s="192"/>
      <c r="DJ317" s="192"/>
      <c r="DK317" s="192"/>
      <c r="DL317" s="501"/>
      <c r="DM317" s="192"/>
      <c r="DN317" s="192"/>
      <c r="DO317" s="192"/>
      <c r="DP317" s="192"/>
      <c r="DQ317" s="192"/>
      <c r="DR317" s="192"/>
      <c r="DS317" s="192"/>
      <c r="DT317" s="192"/>
      <c r="DU317" s="192"/>
      <c r="DV317" s="192"/>
      <c r="DW317" s="192"/>
      <c r="DX317" s="192"/>
      <c r="DY317" s="192"/>
      <c r="DZ317" s="192"/>
      <c r="EG317" s="192"/>
      <c r="EH317" s="192"/>
      <c r="EI317" s="192"/>
      <c r="EP317" s="192"/>
      <c r="EX317" s="192"/>
      <c r="EY317" s="192"/>
      <c r="FG317" s="192"/>
      <c r="FI317" s="192"/>
      <c r="FK317" s="192"/>
      <c r="FP317" s="192"/>
    </row>
    <row r="318" spans="3:172" ht="15.75" customHeight="1">
      <c r="C318" s="191"/>
      <c r="D318" s="214"/>
      <c r="G318" s="191"/>
      <c r="J318" s="192"/>
      <c r="U318" s="192"/>
      <c r="V318" s="522"/>
      <c r="AE318" s="192"/>
      <c r="AF318" s="192"/>
      <c r="AL318" s="192"/>
      <c r="AM318" s="192"/>
      <c r="AO318" s="192"/>
      <c r="AP318" s="192"/>
      <c r="AQ318" s="192"/>
      <c r="AT318" s="192"/>
      <c r="BB318" s="522"/>
      <c r="BC318" s="522"/>
      <c r="BD318" s="192"/>
      <c r="BE318" s="522"/>
      <c r="BF318" s="192"/>
      <c r="BM318" s="522"/>
      <c r="BO318" s="191"/>
      <c r="BZ318" s="192"/>
      <c r="CH318" s="192"/>
      <c r="CK318" s="192"/>
      <c r="CL318" s="192"/>
      <c r="CP318" s="192"/>
      <c r="CQ318" s="192"/>
      <c r="CR318" s="192"/>
      <c r="CS318" s="192"/>
      <c r="CT318" s="192"/>
      <c r="CU318" s="192"/>
      <c r="CV318" s="192"/>
      <c r="CW318" s="192"/>
      <c r="CX318" s="192"/>
      <c r="CY318" s="192"/>
      <c r="CZ318" s="192"/>
      <c r="DH318" s="192"/>
      <c r="DI318" s="192"/>
      <c r="DJ318" s="192"/>
      <c r="DK318" s="192"/>
      <c r="DL318" s="501"/>
      <c r="DM318" s="192"/>
      <c r="DN318" s="192"/>
      <c r="DO318" s="192"/>
      <c r="DP318" s="192"/>
      <c r="DQ318" s="192"/>
      <c r="DR318" s="192"/>
      <c r="DS318" s="192"/>
      <c r="DT318" s="192"/>
      <c r="DU318" s="192"/>
      <c r="DV318" s="192"/>
      <c r="DW318" s="192"/>
      <c r="DX318" s="192"/>
      <c r="DY318" s="192"/>
      <c r="DZ318" s="192"/>
      <c r="EG318" s="192"/>
      <c r="EH318" s="192"/>
      <c r="EI318" s="192"/>
      <c r="EP318" s="192"/>
      <c r="EX318" s="192"/>
      <c r="EY318" s="192"/>
      <c r="FG318" s="192"/>
      <c r="FI318" s="192"/>
      <c r="FK318" s="192"/>
      <c r="FP318" s="192"/>
    </row>
    <row r="319" spans="3:172" ht="15.75" customHeight="1">
      <c r="C319" s="191"/>
      <c r="D319" s="214"/>
      <c r="G319" s="191"/>
      <c r="J319" s="192"/>
      <c r="U319" s="192"/>
      <c r="V319" s="522"/>
      <c r="AE319" s="192"/>
      <c r="AF319" s="192"/>
      <c r="AL319" s="192"/>
      <c r="AM319" s="192"/>
      <c r="AO319" s="192"/>
      <c r="AP319" s="192"/>
      <c r="AQ319" s="192"/>
      <c r="AT319" s="192"/>
      <c r="BB319" s="522"/>
      <c r="BC319" s="522"/>
      <c r="BD319" s="192"/>
      <c r="BE319" s="522"/>
      <c r="BF319" s="192"/>
      <c r="BM319" s="522"/>
      <c r="BO319" s="191"/>
      <c r="BZ319" s="192"/>
      <c r="CH319" s="192"/>
      <c r="CK319" s="192"/>
      <c r="CL319" s="192"/>
      <c r="CP319" s="192"/>
      <c r="CQ319" s="192"/>
      <c r="CR319" s="192"/>
      <c r="CS319" s="192"/>
      <c r="CT319" s="192"/>
      <c r="CU319" s="192"/>
      <c r="CV319" s="192"/>
      <c r="CW319" s="192"/>
      <c r="CX319" s="192"/>
      <c r="CY319" s="192"/>
      <c r="CZ319" s="192"/>
      <c r="DH319" s="192"/>
      <c r="DI319" s="192"/>
      <c r="DJ319" s="192"/>
      <c r="DK319" s="192"/>
      <c r="DL319" s="501"/>
      <c r="DM319" s="192"/>
      <c r="DN319" s="192"/>
      <c r="DO319" s="192"/>
      <c r="DP319" s="192"/>
      <c r="DQ319" s="192"/>
      <c r="DR319" s="192"/>
      <c r="DS319" s="192"/>
      <c r="DT319" s="192"/>
      <c r="DU319" s="192"/>
      <c r="DV319" s="192"/>
      <c r="DW319" s="192"/>
      <c r="DX319" s="192"/>
      <c r="DY319" s="192"/>
      <c r="DZ319" s="192"/>
      <c r="EG319" s="192"/>
      <c r="EH319" s="192"/>
      <c r="EI319" s="192"/>
      <c r="EP319" s="192"/>
      <c r="EX319" s="192"/>
      <c r="EY319" s="192"/>
      <c r="FG319" s="192"/>
      <c r="FI319" s="192"/>
      <c r="FK319" s="192"/>
      <c r="FP319" s="192"/>
    </row>
    <row r="320" spans="3:172" ht="15.75" customHeight="1">
      <c r="C320" s="191"/>
      <c r="D320" s="214"/>
      <c r="G320" s="191"/>
      <c r="J320" s="192"/>
      <c r="U320" s="192"/>
      <c r="V320" s="522"/>
      <c r="AE320" s="192"/>
      <c r="AF320" s="192"/>
      <c r="AL320" s="192"/>
      <c r="AM320" s="192"/>
      <c r="AO320" s="192"/>
      <c r="AP320" s="192"/>
      <c r="AQ320" s="192"/>
      <c r="AT320" s="192"/>
      <c r="BB320" s="522"/>
      <c r="BC320" s="522"/>
      <c r="BD320" s="192"/>
      <c r="BE320" s="522"/>
      <c r="BF320" s="192"/>
      <c r="BM320" s="522"/>
      <c r="BO320" s="191"/>
      <c r="BZ320" s="192"/>
      <c r="CH320" s="192"/>
      <c r="CK320" s="192"/>
      <c r="CL320" s="192"/>
      <c r="CP320" s="192"/>
      <c r="CQ320" s="192"/>
      <c r="CR320" s="192"/>
      <c r="CS320" s="192"/>
      <c r="CT320" s="192"/>
      <c r="CU320" s="192"/>
      <c r="CV320" s="192"/>
      <c r="CW320" s="192"/>
      <c r="CX320" s="192"/>
      <c r="CY320" s="192"/>
      <c r="CZ320" s="192"/>
      <c r="DH320" s="192"/>
      <c r="DI320" s="192"/>
      <c r="DJ320" s="192"/>
      <c r="DK320" s="192"/>
      <c r="DL320" s="501"/>
      <c r="DM320" s="192"/>
      <c r="DN320" s="192"/>
      <c r="DO320" s="192"/>
      <c r="DP320" s="192"/>
      <c r="DQ320" s="192"/>
      <c r="DR320" s="192"/>
      <c r="DS320" s="192"/>
      <c r="DT320" s="192"/>
      <c r="DU320" s="192"/>
      <c r="DV320" s="192"/>
      <c r="DW320" s="192"/>
      <c r="DX320" s="192"/>
      <c r="DY320" s="192"/>
      <c r="DZ320" s="192"/>
      <c r="EG320" s="192"/>
      <c r="EH320" s="192"/>
      <c r="EI320" s="192"/>
      <c r="EP320" s="192"/>
      <c r="EX320" s="192"/>
      <c r="EY320" s="192"/>
      <c r="FG320" s="192"/>
      <c r="FI320" s="192"/>
      <c r="FK320" s="192"/>
      <c r="FP320" s="192"/>
    </row>
    <row r="321" spans="3:172" ht="15.75" customHeight="1">
      <c r="C321" s="191"/>
      <c r="D321" s="214"/>
      <c r="G321" s="191"/>
      <c r="J321" s="192"/>
      <c r="U321" s="192"/>
      <c r="V321" s="522"/>
      <c r="AE321" s="192"/>
      <c r="AF321" s="192"/>
      <c r="AL321" s="192"/>
      <c r="AM321" s="192"/>
      <c r="AO321" s="192"/>
      <c r="AP321" s="192"/>
      <c r="AQ321" s="192"/>
      <c r="AT321" s="192"/>
      <c r="BB321" s="522"/>
      <c r="BC321" s="522"/>
      <c r="BD321" s="192"/>
      <c r="BE321" s="522"/>
      <c r="BF321" s="192"/>
      <c r="BM321" s="522"/>
      <c r="BO321" s="191"/>
      <c r="BZ321" s="192"/>
      <c r="CH321" s="192"/>
      <c r="CK321" s="192"/>
      <c r="CL321" s="192"/>
      <c r="CP321" s="192"/>
      <c r="CQ321" s="192"/>
      <c r="CR321" s="192"/>
      <c r="CS321" s="192"/>
      <c r="CT321" s="192"/>
      <c r="CU321" s="192"/>
      <c r="CV321" s="192"/>
      <c r="CW321" s="192"/>
      <c r="CX321" s="192"/>
      <c r="CY321" s="192"/>
      <c r="CZ321" s="192"/>
      <c r="DH321" s="192"/>
      <c r="DI321" s="192"/>
      <c r="DJ321" s="192"/>
      <c r="DK321" s="192"/>
      <c r="DL321" s="501"/>
      <c r="DM321" s="192"/>
      <c r="DN321" s="192"/>
      <c r="DO321" s="192"/>
      <c r="DP321" s="192"/>
      <c r="DQ321" s="192"/>
      <c r="DR321" s="192"/>
      <c r="DS321" s="192"/>
      <c r="DT321" s="192"/>
      <c r="DU321" s="192"/>
      <c r="DV321" s="192"/>
      <c r="DW321" s="192"/>
      <c r="DX321" s="192"/>
      <c r="DY321" s="192"/>
      <c r="DZ321" s="192"/>
      <c r="EG321" s="192"/>
      <c r="EH321" s="192"/>
      <c r="EI321" s="192"/>
      <c r="EP321" s="192"/>
      <c r="EX321" s="192"/>
      <c r="EY321" s="192"/>
      <c r="FG321" s="192"/>
      <c r="FI321" s="192"/>
      <c r="FK321" s="192"/>
      <c r="FP321" s="192"/>
    </row>
    <row r="322" spans="3:172" ht="15.75" customHeight="1">
      <c r="C322" s="191"/>
      <c r="D322" s="214"/>
      <c r="G322" s="191"/>
      <c r="J322" s="192"/>
      <c r="U322" s="192"/>
      <c r="V322" s="522"/>
      <c r="AE322" s="192"/>
      <c r="AF322" s="192"/>
      <c r="AL322" s="192"/>
      <c r="AM322" s="192"/>
      <c r="AO322" s="192"/>
      <c r="AP322" s="192"/>
      <c r="AQ322" s="192"/>
      <c r="AT322" s="192"/>
      <c r="BB322" s="522"/>
      <c r="BC322" s="522"/>
      <c r="BD322" s="192"/>
      <c r="BE322" s="522"/>
      <c r="BF322" s="192"/>
      <c r="BM322" s="522"/>
      <c r="BO322" s="191"/>
      <c r="BZ322" s="192"/>
      <c r="CH322" s="192"/>
      <c r="CK322" s="192"/>
      <c r="CL322" s="192"/>
      <c r="CP322" s="192"/>
      <c r="CQ322" s="192"/>
      <c r="CR322" s="192"/>
      <c r="CS322" s="192"/>
      <c r="CT322" s="192"/>
      <c r="CU322" s="192"/>
      <c r="CV322" s="192"/>
      <c r="CW322" s="192"/>
      <c r="CX322" s="192"/>
      <c r="CY322" s="192"/>
      <c r="CZ322" s="192"/>
      <c r="DH322" s="192"/>
      <c r="DI322" s="192"/>
      <c r="DJ322" s="192"/>
      <c r="DK322" s="192"/>
      <c r="DL322" s="501"/>
      <c r="DM322" s="192"/>
      <c r="DN322" s="192"/>
      <c r="DO322" s="192"/>
      <c r="DP322" s="192"/>
      <c r="DQ322" s="192"/>
      <c r="DR322" s="192"/>
      <c r="DS322" s="192"/>
      <c r="DT322" s="192"/>
      <c r="DU322" s="192"/>
      <c r="DV322" s="192"/>
      <c r="DW322" s="192"/>
      <c r="DX322" s="192"/>
      <c r="DY322" s="192"/>
      <c r="DZ322" s="192"/>
      <c r="EG322" s="192"/>
      <c r="EH322" s="192"/>
      <c r="EI322" s="192"/>
      <c r="EP322" s="192"/>
      <c r="EX322" s="192"/>
      <c r="EY322" s="192"/>
      <c r="FG322" s="192"/>
      <c r="FI322" s="192"/>
      <c r="FK322" s="192"/>
      <c r="FP322" s="192"/>
    </row>
    <row r="323" spans="3:172" ht="15.75" customHeight="1">
      <c r="C323" s="191"/>
      <c r="D323" s="214"/>
      <c r="G323" s="191"/>
      <c r="J323" s="192"/>
      <c r="U323" s="192"/>
      <c r="V323" s="522"/>
      <c r="AE323" s="192"/>
      <c r="AF323" s="192"/>
      <c r="AL323" s="192"/>
      <c r="AM323" s="192"/>
      <c r="AO323" s="192"/>
      <c r="AP323" s="192"/>
      <c r="AQ323" s="192"/>
      <c r="AT323" s="192"/>
      <c r="BB323" s="522"/>
      <c r="BC323" s="522"/>
      <c r="BD323" s="192"/>
      <c r="BE323" s="522"/>
      <c r="BF323" s="192"/>
      <c r="BM323" s="522"/>
      <c r="BO323" s="191"/>
      <c r="BZ323" s="192"/>
      <c r="CH323" s="192"/>
      <c r="CK323" s="192"/>
      <c r="CL323" s="192"/>
      <c r="CP323" s="192"/>
      <c r="CQ323" s="192"/>
      <c r="CR323" s="192"/>
      <c r="CS323" s="192"/>
      <c r="CT323" s="192"/>
      <c r="CU323" s="192"/>
      <c r="CV323" s="192"/>
      <c r="CW323" s="192"/>
      <c r="CX323" s="192"/>
      <c r="CY323" s="192"/>
      <c r="CZ323" s="192"/>
      <c r="DH323" s="192"/>
      <c r="DI323" s="192"/>
      <c r="DJ323" s="192"/>
      <c r="DK323" s="192"/>
      <c r="DL323" s="501"/>
      <c r="DM323" s="192"/>
      <c r="DN323" s="192"/>
      <c r="DO323" s="192"/>
      <c r="DP323" s="192"/>
      <c r="DQ323" s="192"/>
      <c r="DR323" s="192"/>
      <c r="DS323" s="192"/>
      <c r="DT323" s="192"/>
      <c r="DU323" s="192"/>
      <c r="DV323" s="192"/>
      <c r="DW323" s="192"/>
      <c r="DX323" s="192"/>
      <c r="DY323" s="192"/>
      <c r="DZ323" s="192"/>
      <c r="EG323" s="192"/>
      <c r="EH323" s="192"/>
      <c r="EI323" s="192"/>
      <c r="EP323" s="192"/>
      <c r="EX323" s="192"/>
      <c r="EY323" s="192"/>
      <c r="FG323" s="192"/>
      <c r="FI323" s="192"/>
      <c r="FK323" s="192"/>
      <c r="FP323" s="192"/>
    </row>
    <row r="324" spans="3:172" ht="15.75" customHeight="1">
      <c r="C324" s="191"/>
      <c r="D324" s="214"/>
      <c r="G324" s="191"/>
      <c r="J324" s="192"/>
      <c r="U324" s="192"/>
      <c r="V324" s="522"/>
      <c r="AE324" s="192"/>
      <c r="AF324" s="192"/>
      <c r="AL324" s="192"/>
      <c r="AM324" s="192"/>
      <c r="AO324" s="192"/>
      <c r="AP324" s="192"/>
      <c r="AQ324" s="192"/>
      <c r="AT324" s="192"/>
      <c r="BB324" s="522"/>
      <c r="BC324" s="522"/>
      <c r="BD324" s="192"/>
      <c r="BE324" s="522"/>
      <c r="BF324" s="192"/>
      <c r="BM324" s="522"/>
      <c r="BO324" s="191"/>
      <c r="BZ324" s="192"/>
      <c r="CH324" s="192"/>
      <c r="CK324" s="192"/>
      <c r="CL324" s="192"/>
      <c r="CP324" s="192"/>
      <c r="CQ324" s="192"/>
      <c r="CR324" s="192"/>
      <c r="CS324" s="192"/>
      <c r="CT324" s="192"/>
      <c r="CU324" s="192"/>
      <c r="CV324" s="192"/>
      <c r="CW324" s="192"/>
      <c r="CX324" s="192"/>
      <c r="CY324" s="192"/>
      <c r="CZ324" s="192"/>
      <c r="DH324" s="192"/>
      <c r="DI324" s="192"/>
      <c r="DJ324" s="192"/>
      <c r="DK324" s="192"/>
      <c r="DL324" s="501"/>
      <c r="DM324" s="192"/>
      <c r="DN324" s="192"/>
      <c r="DO324" s="192"/>
      <c r="DP324" s="192"/>
      <c r="DQ324" s="192"/>
      <c r="DR324" s="192"/>
      <c r="DS324" s="192"/>
      <c r="DT324" s="192"/>
      <c r="DU324" s="192"/>
      <c r="DV324" s="192"/>
      <c r="DW324" s="192"/>
      <c r="DX324" s="192"/>
      <c r="DY324" s="192"/>
      <c r="DZ324" s="192"/>
      <c r="EG324" s="192"/>
      <c r="EH324" s="192"/>
      <c r="EI324" s="192"/>
      <c r="EP324" s="192"/>
      <c r="EX324" s="192"/>
      <c r="EY324" s="192"/>
      <c r="FG324" s="192"/>
      <c r="FI324" s="192"/>
      <c r="FK324" s="192"/>
      <c r="FP324" s="192"/>
    </row>
    <row r="325" spans="3:172" ht="15.75" customHeight="1">
      <c r="C325" s="191"/>
      <c r="D325" s="214"/>
      <c r="G325" s="191"/>
      <c r="J325" s="192"/>
      <c r="U325" s="192"/>
      <c r="V325" s="522"/>
      <c r="AE325" s="192"/>
      <c r="AF325" s="192"/>
      <c r="AL325" s="192"/>
      <c r="AM325" s="192"/>
      <c r="AO325" s="192"/>
      <c r="AP325" s="192"/>
      <c r="AQ325" s="192"/>
      <c r="AT325" s="192"/>
      <c r="BB325" s="522"/>
      <c r="BC325" s="522"/>
      <c r="BD325" s="192"/>
      <c r="BE325" s="522"/>
      <c r="BF325" s="192"/>
      <c r="BM325" s="522"/>
      <c r="BO325" s="191"/>
      <c r="BZ325" s="192"/>
      <c r="CH325" s="192"/>
      <c r="CK325" s="192"/>
      <c r="CL325" s="192"/>
      <c r="CP325" s="192"/>
      <c r="CQ325" s="192"/>
      <c r="CR325" s="192"/>
      <c r="CS325" s="192"/>
      <c r="CT325" s="192"/>
      <c r="CU325" s="192"/>
      <c r="CV325" s="192"/>
      <c r="CW325" s="192"/>
      <c r="CX325" s="192"/>
      <c r="CY325" s="192"/>
      <c r="CZ325" s="192"/>
      <c r="DH325" s="192"/>
      <c r="DI325" s="192"/>
      <c r="DJ325" s="192"/>
      <c r="DK325" s="192"/>
      <c r="DL325" s="501"/>
      <c r="DM325" s="192"/>
      <c r="DN325" s="192"/>
      <c r="DO325" s="192"/>
      <c r="DP325" s="192"/>
      <c r="DQ325" s="192"/>
      <c r="DR325" s="192"/>
      <c r="DS325" s="192"/>
      <c r="DT325" s="192"/>
      <c r="DU325" s="192"/>
      <c r="DV325" s="192"/>
      <c r="DW325" s="192"/>
      <c r="DX325" s="192"/>
      <c r="DY325" s="192"/>
      <c r="DZ325" s="192"/>
      <c r="EG325" s="192"/>
      <c r="EH325" s="192"/>
      <c r="EI325" s="192"/>
      <c r="EP325" s="192"/>
      <c r="EX325" s="192"/>
      <c r="EY325" s="192"/>
      <c r="FG325" s="192"/>
      <c r="FI325" s="192"/>
      <c r="FK325" s="192"/>
      <c r="FP325" s="192"/>
    </row>
    <row r="326" spans="3:172" ht="15.75" customHeight="1">
      <c r="C326" s="191"/>
      <c r="D326" s="214"/>
      <c r="G326" s="191"/>
      <c r="J326" s="192"/>
      <c r="U326" s="192"/>
      <c r="V326" s="522"/>
      <c r="AE326" s="192"/>
      <c r="AF326" s="192"/>
      <c r="AL326" s="192"/>
      <c r="AM326" s="192"/>
      <c r="AO326" s="192"/>
      <c r="AP326" s="192"/>
      <c r="AQ326" s="192"/>
      <c r="AT326" s="192"/>
      <c r="BB326" s="522"/>
      <c r="BC326" s="522"/>
      <c r="BD326" s="192"/>
      <c r="BE326" s="522"/>
      <c r="BF326" s="192"/>
      <c r="BM326" s="522"/>
      <c r="BO326" s="191"/>
      <c r="BZ326" s="192"/>
      <c r="CH326" s="192"/>
      <c r="CK326" s="192"/>
      <c r="CL326" s="192"/>
      <c r="CP326" s="192"/>
      <c r="CQ326" s="192"/>
      <c r="CR326" s="192"/>
      <c r="CS326" s="192"/>
      <c r="CT326" s="192"/>
      <c r="CU326" s="192"/>
      <c r="CV326" s="192"/>
      <c r="CW326" s="192"/>
      <c r="CX326" s="192"/>
      <c r="CY326" s="192"/>
      <c r="CZ326" s="192"/>
      <c r="DH326" s="192"/>
      <c r="DI326" s="192"/>
      <c r="DJ326" s="192"/>
      <c r="DK326" s="192"/>
      <c r="DL326" s="501"/>
      <c r="DM326" s="192"/>
      <c r="DN326" s="192"/>
      <c r="DO326" s="192"/>
      <c r="DP326" s="192"/>
      <c r="DQ326" s="192"/>
      <c r="DR326" s="192"/>
      <c r="DS326" s="192"/>
      <c r="DT326" s="192"/>
      <c r="DU326" s="192"/>
      <c r="DV326" s="192"/>
      <c r="DW326" s="192"/>
      <c r="DX326" s="192"/>
      <c r="DY326" s="192"/>
      <c r="DZ326" s="192"/>
      <c r="EG326" s="192"/>
      <c r="EH326" s="192"/>
      <c r="EI326" s="192"/>
      <c r="EP326" s="192"/>
      <c r="EX326" s="192"/>
      <c r="EY326" s="192"/>
      <c r="FG326" s="192"/>
      <c r="FI326" s="192"/>
      <c r="FK326" s="192"/>
      <c r="FP326" s="192"/>
    </row>
    <row r="327" spans="3:172" ht="15.75" customHeight="1">
      <c r="C327" s="191"/>
      <c r="D327" s="214"/>
      <c r="G327" s="191"/>
      <c r="J327" s="192"/>
      <c r="U327" s="192"/>
      <c r="V327" s="522"/>
      <c r="AE327" s="192"/>
      <c r="AF327" s="192"/>
      <c r="AL327" s="192"/>
      <c r="AM327" s="192"/>
      <c r="AO327" s="192"/>
      <c r="AP327" s="192"/>
      <c r="AQ327" s="192"/>
      <c r="AT327" s="192"/>
      <c r="BB327" s="522"/>
      <c r="BC327" s="522"/>
      <c r="BD327" s="192"/>
      <c r="BE327" s="522"/>
      <c r="BF327" s="192"/>
      <c r="BM327" s="522"/>
      <c r="BO327" s="191"/>
      <c r="BZ327" s="192"/>
      <c r="CH327" s="192"/>
      <c r="CK327" s="192"/>
      <c r="CL327" s="192"/>
      <c r="CP327" s="192"/>
      <c r="CQ327" s="192"/>
      <c r="CR327" s="192"/>
      <c r="CS327" s="192"/>
      <c r="CT327" s="192"/>
      <c r="CU327" s="192"/>
      <c r="CV327" s="192"/>
      <c r="CW327" s="192"/>
      <c r="CX327" s="192"/>
      <c r="CY327" s="192"/>
      <c r="CZ327" s="192"/>
      <c r="DH327" s="192"/>
      <c r="DI327" s="192"/>
      <c r="DJ327" s="192"/>
      <c r="DK327" s="192"/>
      <c r="DL327" s="501"/>
      <c r="DM327" s="192"/>
      <c r="DN327" s="192"/>
      <c r="DO327" s="192"/>
      <c r="DP327" s="192"/>
      <c r="DQ327" s="192"/>
      <c r="DR327" s="192"/>
      <c r="DS327" s="192"/>
      <c r="DT327" s="192"/>
      <c r="DU327" s="192"/>
      <c r="DV327" s="192"/>
      <c r="DW327" s="192"/>
      <c r="DX327" s="192"/>
      <c r="DY327" s="192"/>
      <c r="DZ327" s="192"/>
      <c r="EG327" s="192"/>
      <c r="EH327" s="192"/>
      <c r="EI327" s="192"/>
      <c r="EP327" s="192"/>
      <c r="EX327" s="192"/>
      <c r="EY327" s="192"/>
      <c r="FG327" s="192"/>
      <c r="FI327" s="192"/>
      <c r="FK327" s="192"/>
      <c r="FP327" s="192"/>
    </row>
    <row r="328" spans="3:172" ht="15.75" customHeight="1">
      <c r="C328" s="191"/>
      <c r="D328" s="214"/>
      <c r="G328" s="191"/>
      <c r="J328" s="192"/>
      <c r="U328" s="192"/>
      <c r="V328" s="522"/>
      <c r="AE328" s="192"/>
      <c r="AF328" s="192"/>
      <c r="AL328" s="192"/>
      <c r="AM328" s="192"/>
      <c r="AO328" s="192"/>
      <c r="AP328" s="192"/>
      <c r="AQ328" s="192"/>
      <c r="AT328" s="192"/>
      <c r="BB328" s="522"/>
      <c r="BC328" s="522"/>
      <c r="BD328" s="192"/>
      <c r="BE328" s="522"/>
      <c r="BF328" s="192"/>
      <c r="BM328" s="522"/>
      <c r="BO328" s="191"/>
      <c r="BZ328" s="192"/>
      <c r="CH328" s="192"/>
      <c r="CK328" s="192"/>
      <c r="CL328" s="192"/>
      <c r="CP328" s="192"/>
      <c r="CQ328" s="192"/>
      <c r="CR328" s="192"/>
      <c r="CS328" s="192"/>
      <c r="CT328" s="192"/>
      <c r="CU328" s="192"/>
      <c r="CV328" s="192"/>
      <c r="CW328" s="192"/>
      <c r="CX328" s="192"/>
      <c r="CY328" s="192"/>
      <c r="CZ328" s="192"/>
      <c r="DH328" s="192"/>
      <c r="DI328" s="192"/>
      <c r="DJ328" s="192"/>
      <c r="DK328" s="192"/>
      <c r="DL328" s="501"/>
      <c r="DM328" s="192"/>
      <c r="DN328" s="192"/>
      <c r="DO328" s="192"/>
      <c r="DP328" s="192"/>
      <c r="DQ328" s="192"/>
      <c r="DR328" s="192"/>
      <c r="DS328" s="192"/>
      <c r="DT328" s="192"/>
      <c r="DU328" s="192"/>
      <c r="DV328" s="192"/>
      <c r="DW328" s="192"/>
      <c r="DX328" s="192"/>
      <c r="DY328" s="192"/>
      <c r="DZ328" s="192"/>
      <c r="EG328" s="192"/>
      <c r="EH328" s="192"/>
      <c r="EI328" s="192"/>
      <c r="EP328" s="192"/>
      <c r="EX328" s="192"/>
      <c r="EY328" s="192"/>
      <c r="FG328" s="192"/>
      <c r="FI328" s="192"/>
      <c r="FK328" s="192"/>
      <c r="FP328" s="192"/>
    </row>
    <row r="329" spans="3:172" ht="15.75" customHeight="1">
      <c r="C329" s="191"/>
      <c r="D329" s="214"/>
      <c r="G329" s="191"/>
      <c r="J329" s="192"/>
      <c r="U329" s="192"/>
      <c r="V329" s="522"/>
      <c r="AE329" s="192"/>
      <c r="AF329" s="192"/>
      <c r="AL329" s="192"/>
      <c r="AM329" s="192"/>
      <c r="AO329" s="192"/>
      <c r="AP329" s="192"/>
      <c r="AQ329" s="192"/>
      <c r="AT329" s="192"/>
      <c r="BB329" s="522"/>
      <c r="BC329" s="522"/>
      <c r="BD329" s="192"/>
      <c r="BE329" s="522"/>
      <c r="BF329" s="192"/>
      <c r="BM329" s="522"/>
      <c r="BO329" s="191"/>
      <c r="BZ329" s="192"/>
      <c r="CH329" s="192"/>
      <c r="CK329" s="192"/>
      <c r="CL329" s="192"/>
      <c r="CP329" s="192"/>
      <c r="CQ329" s="192"/>
      <c r="CR329" s="192"/>
      <c r="CS329" s="192"/>
      <c r="CT329" s="192"/>
      <c r="CU329" s="192"/>
      <c r="CV329" s="192"/>
      <c r="CW329" s="192"/>
      <c r="CX329" s="192"/>
      <c r="CY329" s="192"/>
      <c r="CZ329" s="192"/>
      <c r="DH329" s="192"/>
      <c r="DI329" s="192"/>
      <c r="DJ329" s="192"/>
      <c r="DK329" s="192"/>
      <c r="DL329" s="501"/>
      <c r="DM329" s="192"/>
      <c r="DN329" s="192"/>
      <c r="DO329" s="192"/>
      <c r="DP329" s="192"/>
      <c r="DQ329" s="192"/>
      <c r="DR329" s="192"/>
      <c r="DS329" s="192"/>
      <c r="DT329" s="192"/>
      <c r="DU329" s="192"/>
      <c r="DV329" s="192"/>
      <c r="DW329" s="192"/>
      <c r="DX329" s="192"/>
      <c r="DY329" s="192"/>
      <c r="DZ329" s="192"/>
      <c r="EG329" s="192"/>
      <c r="EH329" s="192"/>
      <c r="EI329" s="192"/>
      <c r="EP329" s="192"/>
      <c r="EX329" s="192"/>
      <c r="EY329" s="192"/>
      <c r="FG329" s="192"/>
      <c r="FI329" s="192"/>
      <c r="FK329" s="192"/>
      <c r="FP329" s="192"/>
    </row>
    <row r="330" spans="3:172" ht="15.75" customHeight="1">
      <c r="C330" s="191"/>
      <c r="D330" s="214"/>
      <c r="G330" s="191"/>
      <c r="J330" s="192"/>
      <c r="U330" s="192"/>
      <c r="V330" s="522"/>
      <c r="AE330" s="192"/>
      <c r="AF330" s="192"/>
      <c r="AL330" s="192"/>
      <c r="AM330" s="192"/>
      <c r="AO330" s="192"/>
      <c r="AP330" s="192"/>
      <c r="AQ330" s="192"/>
      <c r="AT330" s="192"/>
      <c r="BB330" s="522"/>
      <c r="BC330" s="522"/>
      <c r="BD330" s="192"/>
      <c r="BE330" s="522"/>
      <c r="BF330" s="192"/>
      <c r="BM330" s="522"/>
      <c r="BO330" s="191"/>
      <c r="BZ330" s="192"/>
      <c r="CH330" s="192"/>
      <c r="CK330" s="192"/>
      <c r="CL330" s="192"/>
      <c r="CP330" s="192"/>
      <c r="CQ330" s="192"/>
      <c r="CR330" s="192"/>
      <c r="CS330" s="192"/>
      <c r="CT330" s="192"/>
      <c r="CU330" s="192"/>
      <c r="CV330" s="192"/>
      <c r="CW330" s="192"/>
      <c r="CX330" s="192"/>
      <c r="CY330" s="192"/>
      <c r="CZ330" s="192"/>
      <c r="DH330" s="192"/>
      <c r="DI330" s="192"/>
      <c r="DJ330" s="192"/>
      <c r="DK330" s="192"/>
      <c r="DL330" s="501"/>
      <c r="DM330" s="192"/>
      <c r="DN330" s="192"/>
      <c r="DO330" s="192"/>
      <c r="DP330" s="192"/>
      <c r="DQ330" s="192"/>
      <c r="DR330" s="192"/>
      <c r="DS330" s="192"/>
      <c r="DT330" s="192"/>
      <c r="DU330" s="192"/>
      <c r="DV330" s="192"/>
      <c r="DW330" s="192"/>
      <c r="DX330" s="192"/>
      <c r="DY330" s="192"/>
      <c r="DZ330" s="192"/>
      <c r="EG330" s="192"/>
      <c r="EH330" s="192"/>
      <c r="EI330" s="192"/>
      <c r="EP330" s="192"/>
      <c r="EX330" s="192"/>
      <c r="EY330" s="192"/>
      <c r="FG330" s="192"/>
      <c r="FI330" s="192"/>
      <c r="FK330" s="192"/>
      <c r="FP330" s="192"/>
    </row>
    <row r="331" spans="3:172" ht="15.75" customHeight="1">
      <c r="C331" s="191"/>
      <c r="D331" s="214"/>
      <c r="G331" s="191"/>
      <c r="J331" s="192"/>
      <c r="U331" s="192"/>
      <c r="V331" s="522"/>
      <c r="AE331" s="192"/>
      <c r="AF331" s="192"/>
      <c r="AL331" s="192"/>
      <c r="AM331" s="192"/>
      <c r="AO331" s="192"/>
      <c r="AP331" s="192"/>
      <c r="AQ331" s="192"/>
      <c r="AT331" s="192"/>
      <c r="BB331" s="522"/>
      <c r="BC331" s="522"/>
      <c r="BD331" s="192"/>
      <c r="BE331" s="522"/>
      <c r="BF331" s="192"/>
      <c r="BM331" s="522"/>
      <c r="BO331" s="191"/>
      <c r="BZ331" s="192"/>
      <c r="CH331" s="192"/>
      <c r="CK331" s="192"/>
      <c r="CL331" s="192"/>
      <c r="CP331" s="192"/>
      <c r="CQ331" s="192"/>
      <c r="CR331" s="192"/>
      <c r="CS331" s="192"/>
      <c r="CT331" s="192"/>
      <c r="CU331" s="192"/>
      <c r="CV331" s="192"/>
      <c r="CW331" s="192"/>
      <c r="CX331" s="192"/>
      <c r="CY331" s="192"/>
      <c r="CZ331" s="192"/>
      <c r="DH331" s="192"/>
      <c r="DI331" s="192"/>
      <c r="DJ331" s="192"/>
      <c r="DK331" s="192"/>
      <c r="DL331" s="501"/>
      <c r="DM331" s="192"/>
      <c r="DN331" s="192"/>
      <c r="DO331" s="192"/>
      <c r="DP331" s="192"/>
      <c r="DQ331" s="192"/>
      <c r="DR331" s="192"/>
      <c r="DS331" s="192"/>
      <c r="DT331" s="192"/>
      <c r="DU331" s="192"/>
      <c r="DV331" s="192"/>
      <c r="DW331" s="192"/>
      <c r="DX331" s="192"/>
      <c r="DY331" s="192"/>
      <c r="DZ331" s="192"/>
      <c r="EG331" s="192"/>
      <c r="EH331" s="192"/>
      <c r="EI331" s="192"/>
      <c r="EP331" s="192"/>
      <c r="EX331" s="192"/>
      <c r="EY331" s="192"/>
      <c r="FG331" s="192"/>
      <c r="FI331" s="192"/>
      <c r="FK331" s="192"/>
      <c r="FP331" s="192"/>
    </row>
    <row r="332" spans="3:172" ht="15.75" customHeight="1">
      <c r="C332" s="191"/>
      <c r="D332" s="214"/>
      <c r="G332" s="191"/>
      <c r="J332" s="192"/>
      <c r="U332" s="192"/>
      <c r="V332" s="522"/>
      <c r="AE332" s="192"/>
      <c r="AF332" s="192"/>
      <c r="AL332" s="192"/>
      <c r="AM332" s="192"/>
      <c r="AO332" s="192"/>
      <c r="AP332" s="192"/>
      <c r="AQ332" s="192"/>
      <c r="AT332" s="192"/>
      <c r="BB332" s="522"/>
      <c r="BC332" s="522"/>
      <c r="BD332" s="192"/>
      <c r="BE332" s="522"/>
      <c r="BF332" s="192"/>
      <c r="BM332" s="522"/>
      <c r="BO332" s="191"/>
      <c r="BZ332" s="192"/>
      <c r="CH332" s="192"/>
      <c r="CK332" s="192"/>
      <c r="CL332" s="192"/>
      <c r="CP332" s="192"/>
      <c r="CQ332" s="192"/>
      <c r="CR332" s="192"/>
      <c r="CS332" s="192"/>
      <c r="CT332" s="192"/>
      <c r="CU332" s="192"/>
      <c r="CV332" s="192"/>
      <c r="CW332" s="192"/>
      <c r="CX332" s="192"/>
      <c r="CY332" s="192"/>
      <c r="CZ332" s="192"/>
      <c r="DH332" s="192"/>
      <c r="DI332" s="192"/>
      <c r="DJ332" s="192"/>
      <c r="DK332" s="192"/>
      <c r="DL332" s="501"/>
      <c r="DM332" s="192"/>
      <c r="DN332" s="192"/>
      <c r="DO332" s="192"/>
      <c r="DP332" s="192"/>
      <c r="DQ332" s="192"/>
      <c r="DR332" s="192"/>
      <c r="DS332" s="192"/>
      <c r="DT332" s="192"/>
      <c r="DU332" s="192"/>
      <c r="DV332" s="192"/>
      <c r="DW332" s="192"/>
      <c r="DX332" s="192"/>
      <c r="DY332" s="192"/>
      <c r="DZ332" s="192"/>
      <c r="EG332" s="192"/>
      <c r="EH332" s="192"/>
      <c r="EI332" s="192"/>
      <c r="EP332" s="192"/>
      <c r="EX332" s="192"/>
      <c r="EY332" s="192"/>
      <c r="FG332" s="192"/>
      <c r="FI332" s="192"/>
      <c r="FK332" s="192"/>
      <c r="FP332" s="192"/>
    </row>
    <row r="333" spans="3:172" ht="15.75" customHeight="1">
      <c r="C333" s="191"/>
      <c r="D333" s="214"/>
      <c r="G333" s="191"/>
      <c r="J333" s="192"/>
      <c r="U333" s="192"/>
      <c r="V333" s="522"/>
      <c r="AE333" s="192"/>
      <c r="AF333" s="192"/>
      <c r="AL333" s="192"/>
      <c r="AM333" s="192"/>
      <c r="AO333" s="192"/>
      <c r="AP333" s="192"/>
      <c r="AQ333" s="192"/>
      <c r="AT333" s="192"/>
      <c r="BB333" s="522"/>
      <c r="BC333" s="522"/>
      <c r="BD333" s="192"/>
      <c r="BE333" s="522"/>
      <c r="BF333" s="192"/>
      <c r="BM333" s="522"/>
      <c r="BO333" s="191"/>
      <c r="BZ333" s="192"/>
      <c r="CH333" s="192"/>
      <c r="CK333" s="192"/>
      <c r="CL333" s="192"/>
      <c r="CP333" s="192"/>
      <c r="CQ333" s="192"/>
      <c r="CR333" s="192"/>
      <c r="CS333" s="192"/>
      <c r="CT333" s="192"/>
      <c r="CU333" s="192"/>
      <c r="CV333" s="192"/>
      <c r="CW333" s="192"/>
      <c r="CX333" s="192"/>
      <c r="CY333" s="192"/>
      <c r="CZ333" s="192"/>
      <c r="DH333" s="192"/>
      <c r="DI333" s="192"/>
      <c r="DJ333" s="192"/>
      <c r="DK333" s="192"/>
      <c r="DL333" s="501"/>
      <c r="DM333" s="192"/>
      <c r="DN333" s="192"/>
      <c r="DO333" s="192"/>
      <c r="DP333" s="192"/>
      <c r="DQ333" s="192"/>
      <c r="DR333" s="192"/>
      <c r="DS333" s="192"/>
      <c r="DT333" s="192"/>
      <c r="DU333" s="192"/>
      <c r="DV333" s="192"/>
      <c r="DW333" s="192"/>
      <c r="DX333" s="192"/>
      <c r="DY333" s="192"/>
      <c r="DZ333" s="192"/>
      <c r="EG333" s="192"/>
      <c r="EH333" s="192"/>
      <c r="EI333" s="192"/>
      <c r="EP333" s="192"/>
      <c r="EX333" s="192"/>
      <c r="EY333" s="192"/>
      <c r="FG333" s="192"/>
      <c r="FI333" s="192"/>
      <c r="FK333" s="192"/>
      <c r="FP333" s="192"/>
    </row>
    <row r="334" spans="3:172" ht="15.75" customHeight="1">
      <c r="C334" s="191"/>
      <c r="D334" s="214"/>
      <c r="G334" s="191"/>
      <c r="J334" s="192"/>
      <c r="U334" s="192"/>
      <c r="V334" s="522"/>
      <c r="AE334" s="192"/>
      <c r="AF334" s="192"/>
      <c r="AL334" s="192"/>
      <c r="AM334" s="192"/>
      <c r="AO334" s="192"/>
      <c r="AP334" s="192"/>
      <c r="AQ334" s="192"/>
      <c r="AT334" s="192"/>
      <c r="BB334" s="522"/>
      <c r="BC334" s="522"/>
      <c r="BD334" s="192"/>
      <c r="BE334" s="522"/>
      <c r="BF334" s="192"/>
      <c r="BM334" s="522"/>
      <c r="BO334" s="191"/>
      <c r="BZ334" s="192"/>
      <c r="CH334" s="192"/>
      <c r="CK334" s="192"/>
      <c r="CL334" s="192"/>
      <c r="CP334" s="192"/>
      <c r="CQ334" s="192"/>
      <c r="CR334" s="192"/>
      <c r="CS334" s="192"/>
      <c r="CT334" s="192"/>
      <c r="CU334" s="192"/>
      <c r="CV334" s="192"/>
      <c r="CW334" s="192"/>
      <c r="CX334" s="192"/>
      <c r="CY334" s="192"/>
      <c r="CZ334" s="192"/>
      <c r="DH334" s="192"/>
      <c r="DI334" s="192"/>
      <c r="DJ334" s="192"/>
      <c r="DK334" s="192"/>
      <c r="DL334" s="501"/>
      <c r="DM334" s="192"/>
      <c r="DN334" s="192"/>
      <c r="DO334" s="192"/>
      <c r="DP334" s="192"/>
      <c r="DQ334" s="192"/>
      <c r="DR334" s="192"/>
      <c r="DS334" s="192"/>
      <c r="DT334" s="192"/>
      <c r="DU334" s="192"/>
      <c r="DV334" s="192"/>
      <c r="DW334" s="192"/>
      <c r="DX334" s="192"/>
      <c r="DY334" s="192"/>
      <c r="DZ334" s="192"/>
      <c r="EG334" s="192"/>
      <c r="EH334" s="192"/>
      <c r="EI334" s="192"/>
      <c r="EP334" s="192"/>
      <c r="EX334" s="192"/>
      <c r="EY334" s="192"/>
      <c r="FG334" s="192"/>
      <c r="FI334" s="192"/>
      <c r="FK334" s="192"/>
      <c r="FP334" s="192"/>
    </row>
    <row r="335" spans="3:172" ht="15.75" customHeight="1">
      <c r="C335" s="191"/>
      <c r="D335" s="214"/>
      <c r="G335" s="191"/>
      <c r="J335" s="192"/>
      <c r="U335" s="192"/>
      <c r="V335" s="522"/>
      <c r="AE335" s="192"/>
      <c r="AF335" s="192"/>
      <c r="AL335" s="192"/>
      <c r="AM335" s="192"/>
      <c r="AO335" s="192"/>
      <c r="AP335" s="192"/>
      <c r="AQ335" s="192"/>
      <c r="AT335" s="192"/>
      <c r="BB335" s="522"/>
      <c r="BC335" s="522"/>
      <c r="BD335" s="192"/>
      <c r="BE335" s="522"/>
      <c r="BF335" s="192"/>
      <c r="BM335" s="522"/>
      <c r="BO335" s="191"/>
      <c r="BZ335" s="192"/>
      <c r="CH335" s="192"/>
      <c r="CK335" s="192"/>
      <c r="CL335" s="192"/>
      <c r="CP335" s="192"/>
      <c r="CQ335" s="192"/>
      <c r="CR335" s="192"/>
      <c r="CS335" s="192"/>
      <c r="CT335" s="192"/>
      <c r="CU335" s="192"/>
      <c r="CV335" s="192"/>
      <c r="CW335" s="192"/>
      <c r="CX335" s="192"/>
      <c r="CY335" s="192"/>
      <c r="CZ335" s="192"/>
      <c r="DH335" s="192"/>
      <c r="DI335" s="192"/>
      <c r="DJ335" s="192"/>
      <c r="DK335" s="192"/>
      <c r="DL335" s="501"/>
      <c r="DM335" s="192"/>
      <c r="DN335" s="192"/>
      <c r="DO335" s="192"/>
      <c r="DP335" s="192"/>
      <c r="DQ335" s="192"/>
      <c r="DR335" s="192"/>
      <c r="DS335" s="192"/>
      <c r="DT335" s="192"/>
      <c r="DU335" s="192"/>
      <c r="DV335" s="192"/>
      <c r="DW335" s="192"/>
      <c r="DX335" s="192"/>
      <c r="DY335" s="192"/>
      <c r="DZ335" s="192"/>
      <c r="EG335" s="192"/>
      <c r="EH335" s="192"/>
      <c r="EI335" s="192"/>
      <c r="EP335" s="192"/>
      <c r="EX335" s="192"/>
      <c r="EY335" s="192"/>
      <c r="FG335" s="192"/>
      <c r="FI335" s="192"/>
      <c r="FK335" s="192"/>
      <c r="FP335" s="192"/>
    </row>
    <row r="336" spans="3:172" ht="15.75" customHeight="1">
      <c r="C336" s="191"/>
      <c r="D336" s="214"/>
      <c r="G336" s="191"/>
      <c r="J336" s="192"/>
      <c r="U336" s="192"/>
      <c r="V336" s="522"/>
      <c r="AE336" s="192"/>
      <c r="AF336" s="192"/>
      <c r="AL336" s="192"/>
      <c r="AM336" s="192"/>
      <c r="AO336" s="192"/>
      <c r="AP336" s="192"/>
      <c r="AQ336" s="192"/>
      <c r="AT336" s="192"/>
      <c r="BB336" s="522"/>
      <c r="BC336" s="522"/>
      <c r="BD336" s="192"/>
      <c r="BE336" s="522"/>
      <c r="BF336" s="192"/>
      <c r="BM336" s="522"/>
      <c r="BO336" s="191"/>
      <c r="BZ336" s="192"/>
      <c r="CH336" s="192"/>
      <c r="CK336" s="192"/>
      <c r="CL336" s="192"/>
      <c r="CP336" s="192"/>
      <c r="CQ336" s="192"/>
      <c r="CR336" s="192"/>
      <c r="CS336" s="192"/>
      <c r="CT336" s="192"/>
      <c r="CU336" s="192"/>
      <c r="CV336" s="192"/>
      <c r="CW336" s="192"/>
      <c r="CX336" s="192"/>
      <c r="CY336" s="192"/>
      <c r="CZ336" s="192"/>
      <c r="DH336" s="192"/>
      <c r="DI336" s="192"/>
      <c r="DJ336" s="192"/>
      <c r="DK336" s="192"/>
      <c r="DL336" s="501"/>
      <c r="DM336" s="192"/>
      <c r="DN336" s="192"/>
      <c r="DO336" s="192"/>
      <c r="DP336" s="192"/>
      <c r="DQ336" s="192"/>
      <c r="DR336" s="192"/>
      <c r="DS336" s="192"/>
      <c r="DT336" s="192"/>
      <c r="DU336" s="192"/>
      <c r="DV336" s="192"/>
      <c r="DW336" s="192"/>
      <c r="DX336" s="192"/>
      <c r="DY336" s="192"/>
      <c r="DZ336" s="192"/>
      <c r="EG336" s="192"/>
      <c r="EH336" s="192"/>
      <c r="EI336" s="192"/>
      <c r="EP336" s="192"/>
      <c r="EX336" s="192"/>
      <c r="EY336" s="192"/>
      <c r="FG336" s="192"/>
      <c r="FI336" s="192"/>
      <c r="FK336" s="192"/>
      <c r="FP336" s="192"/>
    </row>
    <row r="337" spans="3:172" ht="15.75" customHeight="1">
      <c r="C337" s="191"/>
      <c r="D337" s="214"/>
      <c r="G337" s="191"/>
      <c r="J337" s="192"/>
      <c r="U337" s="192"/>
      <c r="V337" s="522"/>
      <c r="AE337" s="192"/>
      <c r="AF337" s="192"/>
      <c r="AL337" s="192"/>
      <c r="AM337" s="192"/>
      <c r="AO337" s="192"/>
      <c r="AP337" s="192"/>
      <c r="AQ337" s="192"/>
      <c r="AT337" s="192"/>
      <c r="BB337" s="522"/>
      <c r="BC337" s="522"/>
      <c r="BD337" s="192"/>
      <c r="BE337" s="522"/>
      <c r="BF337" s="192"/>
      <c r="BM337" s="522"/>
      <c r="BO337" s="191"/>
      <c r="BZ337" s="192"/>
      <c r="CH337" s="192"/>
      <c r="CK337" s="192"/>
      <c r="CL337" s="192"/>
      <c r="CP337" s="192"/>
      <c r="CQ337" s="192"/>
      <c r="CR337" s="192"/>
      <c r="CS337" s="192"/>
      <c r="CT337" s="192"/>
      <c r="CU337" s="192"/>
      <c r="CV337" s="192"/>
      <c r="CW337" s="192"/>
      <c r="CX337" s="192"/>
      <c r="CY337" s="192"/>
      <c r="CZ337" s="192"/>
      <c r="DH337" s="192"/>
      <c r="DI337" s="192"/>
      <c r="DJ337" s="192"/>
      <c r="DK337" s="192"/>
      <c r="DL337" s="501"/>
      <c r="DM337" s="192"/>
      <c r="DN337" s="192"/>
      <c r="DO337" s="192"/>
      <c r="DP337" s="192"/>
      <c r="DQ337" s="192"/>
      <c r="DR337" s="192"/>
      <c r="DS337" s="192"/>
      <c r="DT337" s="192"/>
      <c r="DU337" s="192"/>
      <c r="DV337" s="192"/>
      <c r="DW337" s="192"/>
      <c r="DX337" s="192"/>
      <c r="DY337" s="192"/>
      <c r="DZ337" s="192"/>
      <c r="EG337" s="192"/>
      <c r="EH337" s="192"/>
      <c r="EI337" s="192"/>
      <c r="EP337" s="192"/>
      <c r="EX337" s="192"/>
      <c r="EY337" s="192"/>
      <c r="FG337" s="192"/>
      <c r="FI337" s="192"/>
      <c r="FK337" s="192"/>
      <c r="FP337" s="192"/>
    </row>
    <row r="338" spans="3:172" ht="15.75" customHeight="1">
      <c r="C338" s="191"/>
      <c r="D338" s="214"/>
      <c r="G338" s="191"/>
      <c r="J338" s="192"/>
      <c r="U338" s="192"/>
      <c r="V338" s="522"/>
      <c r="AE338" s="192"/>
      <c r="AF338" s="192"/>
      <c r="AL338" s="192"/>
      <c r="AM338" s="192"/>
      <c r="AO338" s="192"/>
      <c r="AP338" s="192"/>
      <c r="AQ338" s="192"/>
      <c r="AT338" s="192"/>
      <c r="BB338" s="522"/>
      <c r="BC338" s="522"/>
      <c r="BD338" s="192"/>
      <c r="BE338" s="522"/>
      <c r="BF338" s="192"/>
      <c r="BM338" s="522"/>
      <c r="BO338" s="191"/>
      <c r="BZ338" s="192"/>
      <c r="CH338" s="192"/>
      <c r="CK338" s="192"/>
      <c r="CL338" s="192"/>
      <c r="CP338" s="192"/>
      <c r="CQ338" s="192"/>
      <c r="CR338" s="192"/>
      <c r="CS338" s="192"/>
      <c r="CT338" s="192"/>
      <c r="CU338" s="192"/>
      <c r="CV338" s="192"/>
      <c r="CW338" s="192"/>
      <c r="CX338" s="192"/>
      <c r="CY338" s="192"/>
      <c r="CZ338" s="192"/>
      <c r="DH338" s="192"/>
      <c r="DI338" s="192"/>
      <c r="DJ338" s="192"/>
      <c r="DK338" s="192"/>
      <c r="DL338" s="501"/>
      <c r="DM338" s="192"/>
      <c r="DN338" s="192"/>
      <c r="DO338" s="192"/>
      <c r="DP338" s="192"/>
      <c r="DQ338" s="192"/>
      <c r="DR338" s="192"/>
      <c r="DS338" s="192"/>
      <c r="DT338" s="192"/>
      <c r="DU338" s="192"/>
      <c r="DV338" s="192"/>
      <c r="DW338" s="192"/>
      <c r="DX338" s="192"/>
      <c r="DY338" s="192"/>
      <c r="DZ338" s="192"/>
      <c r="EG338" s="192"/>
      <c r="EH338" s="192"/>
      <c r="EI338" s="192"/>
      <c r="EP338" s="192"/>
      <c r="EX338" s="192"/>
      <c r="EY338" s="192"/>
      <c r="FG338" s="192"/>
      <c r="FI338" s="192"/>
      <c r="FK338" s="192"/>
      <c r="FP338" s="192"/>
    </row>
    <row r="339" spans="3:172" ht="15.75" customHeight="1">
      <c r="C339" s="191"/>
      <c r="D339" s="214"/>
      <c r="G339" s="191"/>
      <c r="J339" s="192"/>
      <c r="U339" s="192"/>
      <c r="V339" s="522"/>
      <c r="AE339" s="192"/>
      <c r="AF339" s="192"/>
      <c r="AL339" s="192"/>
      <c r="AM339" s="192"/>
      <c r="AO339" s="192"/>
      <c r="AP339" s="192"/>
      <c r="AQ339" s="192"/>
      <c r="AT339" s="192"/>
      <c r="BB339" s="522"/>
      <c r="BC339" s="522"/>
      <c r="BD339" s="192"/>
      <c r="BE339" s="522"/>
      <c r="BF339" s="192"/>
      <c r="BM339" s="522"/>
      <c r="BO339" s="191"/>
      <c r="BZ339" s="192"/>
      <c r="CH339" s="192"/>
      <c r="CK339" s="192"/>
      <c r="CL339" s="192"/>
      <c r="CP339" s="192"/>
      <c r="CQ339" s="192"/>
      <c r="CR339" s="192"/>
      <c r="CS339" s="192"/>
      <c r="CT339" s="192"/>
      <c r="CU339" s="192"/>
      <c r="CV339" s="192"/>
      <c r="CW339" s="192"/>
      <c r="CX339" s="192"/>
      <c r="CY339" s="192"/>
      <c r="CZ339" s="192"/>
      <c r="DH339" s="192"/>
      <c r="DI339" s="192"/>
      <c r="DJ339" s="192"/>
      <c r="DK339" s="192"/>
      <c r="DL339" s="501"/>
      <c r="DM339" s="192"/>
      <c r="DN339" s="192"/>
      <c r="DO339" s="192"/>
      <c r="DP339" s="192"/>
      <c r="DQ339" s="192"/>
      <c r="DR339" s="192"/>
      <c r="DS339" s="192"/>
      <c r="DT339" s="192"/>
      <c r="DU339" s="192"/>
      <c r="DV339" s="192"/>
      <c r="DW339" s="192"/>
      <c r="DX339" s="192"/>
      <c r="DY339" s="192"/>
      <c r="DZ339" s="192"/>
      <c r="EG339" s="192"/>
      <c r="EH339" s="192"/>
      <c r="EI339" s="192"/>
      <c r="EP339" s="192"/>
      <c r="EX339" s="192"/>
      <c r="EY339" s="192"/>
      <c r="FG339" s="192"/>
      <c r="FI339" s="192"/>
      <c r="FK339" s="192"/>
      <c r="FP339" s="192"/>
    </row>
    <row r="340" spans="3:172" ht="15.75" customHeight="1">
      <c r="C340" s="191"/>
      <c r="D340" s="214"/>
      <c r="G340" s="191"/>
      <c r="J340" s="192"/>
      <c r="U340" s="192"/>
      <c r="V340" s="522"/>
      <c r="AE340" s="192"/>
      <c r="AF340" s="192"/>
      <c r="AL340" s="192"/>
      <c r="AM340" s="192"/>
      <c r="AO340" s="192"/>
      <c r="AP340" s="192"/>
      <c r="AQ340" s="192"/>
      <c r="AT340" s="192"/>
      <c r="BB340" s="522"/>
      <c r="BC340" s="522"/>
      <c r="BD340" s="192"/>
      <c r="BE340" s="522"/>
      <c r="BF340" s="192"/>
      <c r="BM340" s="522"/>
      <c r="BO340" s="191"/>
      <c r="BZ340" s="192"/>
      <c r="CH340" s="192"/>
      <c r="CK340" s="192"/>
      <c r="CL340" s="192"/>
      <c r="CP340" s="192"/>
      <c r="CQ340" s="192"/>
      <c r="CR340" s="192"/>
      <c r="CS340" s="192"/>
      <c r="CT340" s="192"/>
      <c r="CU340" s="192"/>
      <c r="CV340" s="192"/>
      <c r="CW340" s="192"/>
      <c r="CX340" s="192"/>
      <c r="CY340" s="192"/>
      <c r="CZ340" s="192"/>
      <c r="DH340" s="192"/>
      <c r="DI340" s="192"/>
      <c r="DJ340" s="192"/>
      <c r="DK340" s="192"/>
      <c r="DL340" s="501"/>
      <c r="DM340" s="192"/>
      <c r="DN340" s="192"/>
      <c r="DO340" s="192"/>
      <c r="DP340" s="192"/>
      <c r="DQ340" s="192"/>
      <c r="DR340" s="192"/>
      <c r="DS340" s="192"/>
      <c r="DT340" s="192"/>
      <c r="DU340" s="192"/>
      <c r="DV340" s="192"/>
      <c r="DW340" s="192"/>
      <c r="DX340" s="192"/>
      <c r="DY340" s="192"/>
      <c r="DZ340" s="192"/>
      <c r="EG340" s="192"/>
      <c r="EH340" s="192"/>
      <c r="EI340" s="192"/>
      <c r="EP340" s="192"/>
      <c r="EX340" s="192"/>
      <c r="EY340" s="192"/>
      <c r="FG340" s="192"/>
      <c r="FI340" s="192"/>
      <c r="FK340" s="192"/>
      <c r="FP340" s="192"/>
    </row>
    <row r="341" spans="3:172" ht="15.75" customHeight="1">
      <c r="C341" s="191"/>
      <c r="D341" s="214"/>
      <c r="G341" s="191"/>
      <c r="J341" s="192"/>
      <c r="U341" s="192"/>
      <c r="V341" s="522"/>
      <c r="AE341" s="192"/>
      <c r="AF341" s="192"/>
      <c r="AL341" s="192"/>
      <c r="AM341" s="192"/>
      <c r="AO341" s="192"/>
      <c r="AP341" s="192"/>
      <c r="AQ341" s="192"/>
      <c r="AT341" s="192"/>
      <c r="BB341" s="522"/>
      <c r="BC341" s="522"/>
      <c r="BD341" s="192"/>
      <c r="BE341" s="522"/>
      <c r="BF341" s="192"/>
      <c r="BM341" s="522"/>
      <c r="BO341" s="191"/>
      <c r="BZ341" s="192"/>
      <c r="CH341" s="192"/>
      <c r="CK341" s="192"/>
      <c r="CL341" s="192"/>
      <c r="CP341" s="192"/>
      <c r="CQ341" s="192"/>
      <c r="CR341" s="192"/>
      <c r="CS341" s="192"/>
      <c r="CT341" s="192"/>
      <c r="CU341" s="192"/>
      <c r="CV341" s="192"/>
      <c r="CW341" s="192"/>
      <c r="CX341" s="192"/>
      <c r="CY341" s="192"/>
      <c r="CZ341" s="192"/>
      <c r="DH341" s="192"/>
      <c r="DI341" s="192"/>
      <c r="DJ341" s="192"/>
      <c r="DK341" s="192"/>
      <c r="DL341" s="501"/>
      <c r="DM341" s="192"/>
      <c r="DN341" s="192"/>
      <c r="DO341" s="192"/>
      <c r="DP341" s="192"/>
      <c r="DQ341" s="192"/>
      <c r="DR341" s="192"/>
      <c r="DS341" s="192"/>
      <c r="DT341" s="192"/>
      <c r="DU341" s="192"/>
      <c r="DV341" s="192"/>
      <c r="DW341" s="192"/>
      <c r="DX341" s="192"/>
      <c r="DY341" s="192"/>
      <c r="DZ341" s="192"/>
      <c r="EG341" s="192"/>
      <c r="EH341" s="192"/>
      <c r="EI341" s="192"/>
      <c r="EP341" s="192"/>
      <c r="EX341" s="192"/>
      <c r="EY341" s="192"/>
      <c r="FG341" s="192"/>
      <c r="FI341" s="192"/>
      <c r="FK341" s="192"/>
      <c r="FP341" s="192"/>
    </row>
    <row r="342" spans="3:172" ht="15.75" customHeight="1">
      <c r="C342" s="191"/>
      <c r="D342" s="214"/>
      <c r="G342" s="191"/>
      <c r="J342" s="192"/>
      <c r="U342" s="192"/>
      <c r="V342" s="522"/>
      <c r="AE342" s="192"/>
      <c r="AF342" s="192"/>
      <c r="AL342" s="192"/>
      <c r="AM342" s="192"/>
      <c r="AO342" s="192"/>
      <c r="AP342" s="192"/>
      <c r="AQ342" s="192"/>
      <c r="AT342" s="192"/>
      <c r="BB342" s="522"/>
      <c r="BC342" s="522"/>
      <c r="BD342" s="192"/>
      <c r="BE342" s="522"/>
      <c r="BF342" s="192"/>
      <c r="BM342" s="522"/>
      <c r="BO342" s="191"/>
      <c r="BZ342" s="192"/>
      <c r="CH342" s="192"/>
      <c r="CK342" s="192"/>
      <c r="CL342" s="192"/>
      <c r="CP342" s="192"/>
      <c r="CQ342" s="192"/>
      <c r="CR342" s="192"/>
      <c r="CS342" s="192"/>
      <c r="CT342" s="192"/>
      <c r="CU342" s="192"/>
      <c r="CV342" s="192"/>
      <c r="CW342" s="192"/>
      <c r="CX342" s="192"/>
      <c r="CY342" s="192"/>
      <c r="CZ342" s="192"/>
      <c r="DH342" s="192"/>
      <c r="DI342" s="192"/>
      <c r="DJ342" s="192"/>
      <c r="DK342" s="192"/>
      <c r="DL342" s="501"/>
      <c r="DM342" s="192"/>
      <c r="DN342" s="192"/>
      <c r="DO342" s="192"/>
      <c r="DP342" s="192"/>
      <c r="DQ342" s="192"/>
      <c r="DR342" s="192"/>
      <c r="DS342" s="192"/>
      <c r="DT342" s="192"/>
      <c r="DU342" s="192"/>
      <c r="DV342" s="192"/>
      <c r="DW342" s="192"/>
      <c r="DX342" s="192"/>
      <c r="DY342" s="192"/>
      <c r="DZ342" s="192"/>
      <c r="EG342" s="192"/>
      <c r="EH342" s="192"/>
      <c r="EI342" s="192"/>
      <c r="EP342" s="192"/>
      <c r="EX342" s="192"/>
      <c r="EY342" s="192"/>
      <c r="FG342" s="192"/>
      <c r="FI342" s="192"/>
      <c r="FK342" s="192"/>
      <c r="FP342" s="192"/>
    </row>
    <row r="343" spans="3:172" ht="15.75" customHeight="1">
      <c r="C343" s="191"/>
      <c r="D343" s="214"/>
      <c r="G343" s="191"/>
      <c r="J343" s="192"/>
      <c r="U343" s="192"/>
      <c r="V343" s="522"/>
      <c r="AE343" s="192"/>
      <c r="AF343" s="192"/>
      <c r="AL343" s="192"/>
      <c r="AM343" s="192"/>
      <c r="AO343" s="192"/>
      <c r="AP343" s="192"/>
      <c r="AQ343" s="192"/>
      <c r="AT343" s="192"/>
      <c r="BB343" s="522"/>
      <c r="BC343" s="522"/>
      <c r="BD343" s="192"/>
      <c r="BE343" s="522"/>
      <c r="BF343" s="192"/>
      <c r="BM343" s="522"/>
      <c r="BO343" s="191"/>
      <c r="BZ343" s="192"/>
      <c r="CH343" s="192"/>
      <c r="CK343" s="192"/>
      <c r="CL343" s="192"/>
      <c r="CP343" s="192"/>
      <c r="CQ343" s="192"/>
      <c r="CR343" s="192"/>
      <c r="CS343" s="192"/>
      <c r="CT343" s="192"/>
      <c r="CU343" s="192"/>
      <c r="CV343" s="192"/>
      <c r="CW343" s="192"/>
      <c r="CX343" s="192"/>
      <c r="CY343" s="192"/>
      <c r="CZ343" s="192"/>
      <c r="DH343" s="192"/>
      <c r="DI343" s="192"/>
      <c r="DJ343" s="192"/>
      <c r="DK343" s="192"/>
      <c r="DL343" s="501"/>
      <c r="DM343" s="192"/>
      <c r="DN343" s="192"/>
      <c r="DO343" s="192"/>
      <c r="DP343" s="192"/>
      <c r="DQ343" s="192"/>
      <c r="DR343" s="192"/>
      <c r="DS343" s="192"/>
      <c r="DT343" s="192"/>
      <c r="DU343" s="192"/>
      <c r="DV343" s="192"/>
      <c r="DW343" s="192"/>
      <c r="DX343" s="192"/>
      <c r="DY343" s="192"/>
      <c r="DZ343" s="192"/>
      <c r="EG343" s="192"/>
      <c r="EH343" s="192"/>
      <c r="EI343" s="192"/>
      <c r="EP343" s="192"/>
      <c r="EX343" s="192"/>
      <c r="EY343" s="192"/>
      <c r="FG343" s="192"/>
      <c r="FI343" s="192"/>
      <c r="FK343" s="192"/>
      <c r="FP343" s="192"/>
    </row>
    <row r="344" spans="3:172" ht="15.75" customHeight="1">
      <c r="C344" s="191"/>
      <c r="D344" s="214"/>
      <c r="G344" s="191"/>
      <c r="J344" s="192"/>
      <c r="U344" s="192"/>
      <c r="V344" s="522"/>
      <c r="AE344" s="192"/>
      <c r="AF344" s="192"/>
      <c r="AL344" s="192"/>
      <c r="AM344" s="192"/>
      <c r="AO344" s="192"/>
      <c r="AP344" s="192"/>
      <c r="AQ344" s="192"/>
      <c r="AT344" s="192"/>
      <c r="BB344" s="522"/>
      <c r="BC344" s="522"/>
      <c r="BD344" s="192"/>
      <c r="BE344" s="522"/>
      <c r="BF344" s="192"/>
      <c r="BM344" s="522"/>
      <c r="BO344" s="191"/>
      <c r="BZ344" s="192"/>
      <c r="CH344" s="192"/>
      <c r="CK344" s="192"/>
      <c r="CL344" s="192"/>
      <c r="CP344" s="192"/>
      <c r="CQ344" s="192"/>
      <c r="CR344" s="192"/>
      <c r="CS344" s="192"/>
      <c r="CT344" s="192"/>
      <c r="CU344" s="192"/>
      <c r="CV344" s="192"/>
      <c r="CW344" s="192"/>
      <c r="CX344" s="192"/>
      <c r="CY344" s="192"/>
      <c r="CZ344" s="192"/>
      <c r="DH344" s="192"/>
      <c r="DI344" s="192"/>
      <c r="DJ344" s="192"/>
      <c r="DK344" s="192"/>
      <c r="DL344" s="501"/>
      <c r="DM344" s="192"/>
      <c r="DN344" s="192"/>
      <c r="DO344" s="192"/>
      <c r="DP344" s="192"/>
      <c r="DQ344" s="192"/>
      <c r="DR344" s="192"/>
      <c r="DS344" s="192"/>
      <c r="DT344" s="192"/>
      <c r="DU344" s="192"/>
      <c r="DV344" s="192"/>
      <c r="DW344" s="192"/>
      <c r="DX344" s="192"/>
      <c r="DY344" s="192"/>
      <c r="DZ344" s="192"/>
      <c r="EG344" s="192"/>
      <c r="EH344" s="192"/>
      <c r="EI344" s="192"/>
      <c r="EP344" s="192"/>
      <c r="EX344" s="192"/>
      <c r="EY344" s="192"/>
      <c r="FG344" s="192"/>
      <c r="FI344" s="192"/>
      <c r="FK344" s="192"/>
      <c r="FP344" s="192"/>
    </row>
    <row r="345" spans="3:172" ht="15.75" customHeight="1">
      <c r="C345" s="191"/>
      <c r="D345" s="214"/>
      <c r="G345" s="191"/>
      <c r="J345" s="192"/>
      <c r="U345" s="192"/>
      <c r="V345" s="522"/>
      <c r="AE345" s="192"/>
      <c r="AF345" s="192"/>
      <c r="AL345" s="192"/>
      <c r="AM345" s="192"/>
      <c r="AO345" s="192"/>
      <c r="AP345" s="192"/>
      <c r="AQ345" s="192"/>
      <c r="AT345" s="192"/>
      <c r="BB345" s="522"/>
      <c r="BC345" s="522"/>
      <c r="BD345" s="192"/>
      <c r="BE345" s="522"/>
      <c r="BF345" s="192"/>
      <c r="BM345" s="522"/>
      <c r="BO345" s="191"/>
      <c r="BZ345" s="192"/>
      <c r="CH345" s="192"/>
      <c r="CK345" s="192"/>
      <c r="CL345" s="192"/>
      <c r="CP345" s="192"/>
      <c r="CQ345" s="192"/>
      <c r="CR345" s="192"/>
      <c r="CS345" s="192"/>
      <c r="CT345" s="192"/>
      <c r="CU345" s="192"/>
      <c r="CV345" s="192"/>
      <c r="CW345" s="192"/>
      <c r="CX345" s="192"/>
      <c r="CY345" s="192"/>
      <c r="CZ345" s="192"/>
      <c r="DH345" s="192"/>
      <c r="DI345" s="192"/>
      <c r="DJ345" s="192"/>
      <c r="DK345" s="192"/>
      <c r="DL345" s="501"/>
      <c r="DM345" s="192"/>
      <c r="DN345" s="192"/>
      <c r="DO345" s="192"/>
      <c r="DP345" s="192"/>
      <c r="DQ345" s="192"/>
      <c r="DR345" s="192"/>
      <c r="DS345" s="192"/>
      <c r="DT345" s="192"/>
      <c r="DU345" s="192"/>
      <c r="DV345" s="192"/>
      <c r="DW345" s="192"/>
      <c r="DX345" s="192"/>
      <c r="DY345" s="192"/>
      <c r="DZ345" s="192"/>
      <c r="EG345" s="192"/>
      <c r="EH345" s="192"/>
      <c r="EI345" s="192"/>
      <c r="EP345" s="192"/>
      <c r="EX345" s="192"/>
      <c r="EY345" s="192"/>
      <c r="FG345" s="192"/>
      <c r="FI345" s="192"/>
      <c r="FK345" s="192"/>
      <c r="FP345" s="192"/>
    </row>
    <row r="346" spans="3:172" ht="15.75" customHeight="1">
      <c r="C346" s="191"/>
      <c r="D346" s="214"/>
      <c r="G346" s="191"/>
      <c r="J346" s="192"/>
      <c r="U346" s="192"/>
      <c r="V346" s="522"/>
      <c r="AE346" s="192"/>
      <c r="AF346" s="192"/>
      <c r="AL346" s="192"/>
      <c r="AM346" s="192"/>
      <c r="AO346" s="192"/>
      <c r="AP346" s="192"/>
      <c r="AQ346" s="192"/>
      <c r="AT346" s="192"/>
      <c r="BB346" s="522"/>
      <c r="BC346" s="522"/>
      <c r="BD346" s="192"/>
      <c r="BE346" s="522"/>
      <c r="BF346" s="192"/>
      <c r="BM346" s="522"/>
      <c r="BO346" s="191"/>
      <c r="BZ346" s="192"/>
      <c r="CH346" s="192"/>
      <c r="CK346" s="192"/>
      <c r="CL346" s="192"/>
      <c r="CP346" s="192"/>
      <c r="CQ346" s="192"/>
      <c r="CR346" s="192"/>
      <c r="CS346" s="192"/>
      <c r="CT346" s="192"/>
      <c r="CU346" s="192"/>
      <c r="CV346" s="192"/>
      <c r="CW346" s="192"/>
      <c r="CX346" s="192"/>
      <c r="CY346" s="192"/>
      <c r="CZ346" s="192"/>
      <c r="DH346" s="192"/>
      <c r="DI346" s="192"/>
      <c r="DJ346" s="192"/>
      <c r="DK346" s="192"/>
      <c r="DL346" s="501"/>
      <c r="DM346" s="192"/>
      <c r="DN346" s="192"/>
      <c r="DO346" s="192"/>
      <c r="DP346" s="192"/>
      <c r="DQ346" s="192"/>
      <c r="DR346" s="192"/>
      <c r="DS346" s="192"/>
      <c r="DT346" s="192"/>
      <c r="DU346" s="192"/>
      <c r="DV346" s="192"/>
      <c r="DW346" s="192"/>
      <c r="DX346" s="192"/>
      <c r="DY346" s="192"/>
      <c r="DZ346" s="192"/>
      <c r="EG346" s="192"/>
      <c r="EH346" s="192"/>
      <c r="EI346" s="192"/>
      <c r="EP346" s="192"/>
      <c r="EX346" s="192"/>
      <c r="EY346" s="192"/>
      <c r="FG346" s="192"/>
      <c r="FI346" s="192"/>
      <c r="FK346" s="192"/>
      <c r="FP346" s="192"/>
    </row>
    <row r="347" spans="3:172" ht="15.75" customHeight="1">
      <c r="C347" s="191"/>
      <c r="D347" s="214"/>
      <c r="G347" s="191"/>
      <c r="J347" s="192"/>
      <c r="U347" s="192"/>
      <c r="V347" s="522"/>
      <c r="AE347" s="192"/>
      <c r="AF347" s="192"/>
      <c r="AL347" s="192"/>
      <c r="AM347" s="192"/>
      <c r="AO347" s="192"/>
      <c r="AP347" s="192"/>
      <c r="AQ347" s="192"/>
      <c r="AT347" s="192"/>
      <c r="BB347" s="522"/>
      <c r="BC347" s="522"/>
      <c r="BD347" s="192"/>
      <c r="BE347" s="522"/>
      <c r="BF347" s="192"/>
      <c r="BM347" s="522"/>
      <c r="BO347" s="191"/>
      <c r="BZ347" s="192"/>
      <c r="CH347" s="192"/>
      <c r="CK347" s="192"/>
      <c r="CL347" s="192"/>
      <c r="CP347" s="192"/>
      <c r="CQ347" s="192"/>
      <c r="CR347" s="192"/>
      <c r="CS347" s="192"/>
      <c r="CT347" s="192"/>
      <c r="CU347" s="192"/>
      <c r="CV347" s="192"/>
      <c r="CW347" s="192"/>
      <c r="CX347" s="192"/>
      <c r="CY347" s="192"/>
      <c r="CZ347" s="192"/>
      <c r="DH347" s="192"/>
      <c r="DI347" s="192"/>
      <c r="DJ347" s="192"/>
      <c r="DK347" s="192"/>
      <c r="DL347" s="501"/>
      <c r="DM347" s="192"/>
      <c r="DN347" s="192"/>
      <c r="DO347" s="192"/>
      <c r="DP347" s="192"/>
      <c r="DQ347" s="192"/>
      <c r="DR347" s="192"/>
      <c r="DS347" s="192"/>
      <c r="DT347" s="192"/>
      <c r="DU347" s="192"/>
      <c r="DV347" s="192"/>
      <c r="DW347" s="192"/>
      <c r="DX347" s="192"/>
      <c r="DY347" s="192"/>
      <c r="DZ347" s="192"/>
      <c r="EG347" s="192"/>
      <c r="EH347" s="192"/>
      <c r="EI347" s="192"/>
      <c r="EP347" s="192"/>
      <c r="EX347" s="192"/>
      <c r="EY347" s="192"/>
      <c r="FG347" s="192"/>
      <c r="FI347" s="192"/>
      <c r="FK347" s="192"/>
      <c r="FP347" s="192"/>
    </row>
    <row r="348" spans="3:172" ht="15.75" customHeight="1">
      <c r="C348" s="191"/>
      <c r="D348" s="214"/>
      <c r="G348" s="191"/>
      <c r="J348" s="192"/>
      <c r="U348" s="192"/>
      <c r="V348" s="522"/>
      <c r="AE348" s="192"/>
      <c r="AF348" s="192"/>
      <c r="AL348" s="192"/>
      <c r="AM348" s="192"/>
      <c r="AO348" s="192"/>
      <c r="AP348" s="192"/>
      <c r="AQ348" s="192"/>
      <c r="AT348" s="192"/>
      <c r="BB348" s="522"/>
      <c r="BC348" s="522"/>
      <c r="BD348" s="192"/>
      <c r="BE348" s="522"/>
      <c r="BF348" s="192"/>
      <c r="BM348" s="522"/>
      <c r="BO348" s="191"/>
      <c r="BZ348" s="192"/>
      <c r="CH348" s="192"/>
      <c r="CK348" s="192"/>
      <c r="CL348" s="192"/>
      <c r="CP348" s="192"/>
      <c r="CQ348" s="192"/>
      <c r="CR348" s="192"/>
      <c r="CS348" s="192"/>
      <c r="CT348" s="192"/>
      <c r="CU348" s="192"/>
      <c r="CV348" s="192"/>
      <c r="CW348" s="192"/>
      <c r="CX348" s="192"/>
      <c r="CY348" s="192"/>
      <c r="CZ348" s="192"/>
      <c r="DH348" s="192"/>
      <c r="DI348" s="192"/>
      <c r="DJ348" s="192"/>
      <c r="DK348" s="192"/>
      <c r="DL348" s="501"/>
      <c r="DM348" s="192"/>
      <c r="DN348" s="192"/>
      <c r="DO348" s="192"/>
      <c r="DP348" s="192"/>
      <c r="DQ348" s="192"/>
      <c r="DR348" s="192"/>
      <c r="DS348" s="192"/>
      <c r="DT348" s="192"/>
      <c r="DU348" s="192"/>
      <c r="DV348" s="192"/>
      <c r="DW348" s="192"/>
      <c r="DX348" s="192"/>
      <c r="DY348" s="192"/>
      <c r="DZ348" s="192"/>
      <c r="EG348" s="192"/>
      <c r="EH348" s="192"/>
      <c r="EI348" s="192"/>
      <c r="EP348" s="192"/>
      <c r="EX348" s="192"/>
      <c r="EY348" s="192"/>
      <c r="FG348" s="192"/>
      <c r="FI348" s="192"/>
      <c r="FK348" s="192"/>
      <c r="FP348" s="192"/>
    </row>
    <row r="349" spans="3:172" ht="15.75" customHeight="1">
      <c r="C349" s="191"/>
      <c r="D349" s="214"/>
      <c r="G349" s="191"/>
      <c r="J349" s="192"/>
      <c r="U349" s="192"/>
      <c r="V349" s="522"/>
      <c r="AE349" s="192"/>
      <c r="AF349" s="192"/>
      <c r="AL349" s="192"/>
      <c r="AM349" s="192"/>
      <c r="AO349" s="192"/>
      <c r="AP349" s="192"/>
      <c r="AQ349" s="192"/>
      <c r="AT349" s="192"/>
      <c r="BB349" s="522"/>
      <c r="BC349" s="522"/>
      <c r="BD349" s="192"/>
      <c r="BE349" s="522"/>
      <c r="BF349" s="192"/>
      <c r="BM349" s="522"/>
      <c r="BO349" s="191"/>
      <c r="BZ349" s="192"/>
      <c r="CH349" s="192"/>
      <c r="CK349" s="192"/>
      <c r="CL349" s="192"/>
      <c r="CP349" s="192"/>
      <c r="CQ349" s="192"/>
      <c r="CR349" s="192"/>
      <c r="CS349" s="192"/>
      <c r="CT349" s="192"/>
      <c r="CU349" s="192"/>
      <c r="CV349" s="192"/>
      <c r="CW349" s="192"/>
      <c r="CX349" s="192"/>
      <c r="CY349" s="192"/>
      <c r="CZ349" s="192"/>
      <c r="DH349" s="192"/>
      <c r="DI349" s="192"/>
      <c r="DJ349" s="192"/>
      <c r="DK349" s="192"/>
      <c r="DL349" s="501"/>
      <c r="DM349" s="192"/>
      <c r="DN349" s="192"/>
      <c r="DO349" s="192"/>
      <c r="DP349" s="192"/>
      <c r="DQ349" s="192"/>
      <c r="DR349" s="192"/>
      <c r="DS349" s="192"/>
      <c r="DT349" s="192"/>
      <c r="DU349" s="192"/>
      <c r="DV349" s="192"/>
      <c r="DW349" s="192"/>
      <c r="DX349" s="192"/>
      <c r="DY349" s="192"/>
      <c r="DZ349" s="192"/>
      <c r="EG349" s="192"/>
      <c r="EH349" s="192"/>
      <c r="EI349" s="192"/>
      <c r="EP349" s="192"/>
      <c r="EX349" s="192"/>
      <c r="EY349" s="192"/>
      <c r="FG349" s="192"/>
      <c r="FI349" s="192"/>
      <c r="FK349" s="192"/>
      <c r="FP349" s="192"/>
    </row>
    <row r="350" spans="3:172" ht="15.75" customHeight="1">
      <c r="C350" s="191"/>
      <c r="D350" s="214"/>
      <c r="G350" s="191"/>
      <c r="J350" s="192"/>
      <c r="U350" s="192"/>
      <c r="V350" s="522"/>
      <c r="AE350" s="192"/>
      <c r="AF350" s="192"/>
      <c r="AL350" s="192"/>
      <c r="AM350" s="192"/>
      <c r="AO350" s="192"/>
      <c r="AP350" s="192"/>
      <c r="AQ350" s="192"/>
      <c r="AT350" s="192"/>
      <c r="BB350" s="522"/>
      <c r="BC350" s="522"/>
      <c r="BD350" s="192"/>
      <c r="BE350" s="522"/>
      <c r="BF350" s="192"/>
      <c r="BM350" s="522"/>
      <c r="BO350" s="191"/>
      <c r="BZ350" s="192"/>
      <c r="CH350" s="192"/>
      <c r="CK350" s="192"/>
      <c r="CL350" s="192"/>
      <c r="CP350" s="192"/>
      <c r="CQ350" s="192"/>
      <c r="CR350" s="192"/>
      <c r="CS350" s="192"/>
      <c r="CT350" s="192"/>
      <c r="CU350" s="192"/>
      <c r="CV350" s="192"/>
      <c r="CW350" s="192"/>
      <c r="CX350" s="192"/>
      <c r="CY350" s="192"/>
      <c r="CZ350" s="192"/>
      <c r="DH350" s="192"/>
      <c r="DI350" s="192"/>
      <c r="DJ350" s="192"/>
      <c r="DK350" s="192"/>
      <c r="DL350" s="501"/>
      <c r="DM350" s="192"/>
      <c r="DN350" s="192"/>
      <c r="DO350" s="192"/>
      <c r="DP350" s="192"/>
      <c r="DQ350" s="192"/>
      <c r="DR350" s="192"/>
      <c r="DS350" s="192"/>
      <c r="DT350" s="192"/>
      <c r="DU350" s="192"/>
      <c r="DV350" s="192"/>
      <c r="DW350" s="192"/>
      <c r="DX350" s="192"/>
      <c r="DY350" s="192"/>
      <c r="DZ350" s="192"/>
      <c r="EG350" s="192"/>
      <c r="EH350" s="192"/>
      <c r="EI350" s="192"/>
      <c r="EP350" s="192"/>
      <c r="EX350" s="192"/>
      <c r="EY350" s="192"/>
      <c r="FG350" s="192"/>
      <c r="FI350" s="192"/>
      <c r="FK350" s="192"/>
      <c r="FP350" s="192"/>
    </row>
    <row r="351" spans="3:172" ht="15.75" customHeight="1">
      <c r="C351" s="191"/>
      <c r="D351" s="214"/>
      <c r="G351" s="191"/>
      <c r="J351" s="192"/>
      <c r="U351" s="192"/>
      <c r="V351" s="522"/>
      <c r="AE351" s="192"/>
      <c r="AF351" s="192"/>
      <c r="AL351" s="192"/>
      <c r="AM351" s="192"/>
      <c r="AO351" s="192"/>
      <c r="AP351" s="192"/>
      <c r="AQ351" s="192"/>
      <c r="AT351" s="192"/>
      <c r="BB351" s="522"/>
      <c r="BC351" s="522"/>
      <c r="BD351" s="192"/>
      <c r="BE351" s="522"/>
      <c r="BF351" s="192"/>
      <c r="BM351" s="522"/>
      <c r="BO351" s="191"/>
      <c r="BZ351" s="192"/>
      <c r="CH351" s="192"/>
      <c r="CK351" s="192"/>
      <c r="CL351" s="192"/>
      <c r="CP351" s="192"/>
      <c r="CQ351" s="192"/>
      <c r="CR351" s="192"/>
      <c r="CS351" s="192"/>
      <c r="CT351" s="192"/>
      <c r="CU351" s="192"/>
      <c r="CV351" s="192"/>
      <c r="CW351" s="192"/>
      <c r="CX351" s="192"/>
      <c r="CY351" s="192"/>
      <c r="CZ351" s="192"/>
      <c r="DH351" s="192"/>
      <c r="DI351" s="192"/>
      <c r="DJ351" s="192"/>
      <c r="DK351" s="192"/>
      <c r="DL351" s="501"/>
      <c r="DM351" s="192"/>
      <c r="DN351" s="192"/>
      <c r="DO351" s="192"/>
      <c r="DP351" s="192"/>
      <c r="DQ351" s="192"/>
      <c r="DR351" s="192"/>
      <c r="DS351" s="192"/>
      <c r="DT351" s="192"/>
      <c r="DU351" s="192"/>
      <c r="DV351" s="192"/>
      <c r="DW351" s="192"/>
      <c r="DX351" s="192"/>
      <c r="DY351" s="192"/>
      <c r="DZ351" s="192"/>
      <c r="EG351" s="192"/>
      <c r="EH351" s="192"/>
      <c r="EI351" s="192"/>
      <c r="EP351" s="192"/>
      <c r="EX351" s="192"/>
      <c r="EY351" s="192"/>
      <c r="FG351" s="192"/>
      <c r="FI351" s="192"/>
      <c r="FK351" s="192"/>
      <c r="FP351" s="192"/>
    </row>
    <row r="352" spans="3:172" ht="15.75" customHeight="1">
      <c r="C352" s="191"/>
      <c r="D352" s="214"/>
      <c r="G352" s="191"/>
      <c r="J352" s="192"/>
      <c r="U352" s="192"/>
      <c r="V352" s="522"/>
      <c r="AE352" s="192"/>
      <c r="AF352" s="192"/>
      <c r="AL352" s="192"/>
      <c r="AM352" s="192"/>
      <c r="AO352" s="192"/>
      <c r="AP352" s="192"/>
      <c r="AQ352" s="192"/>
      <c r="AT352" s="192"/>
      <c r="BB352" s="522"/>
      <c r="BC352" s="522"/>
      <c r="BD352" s="192"/>
      <c r="BE352" s="522"/>
      <c r="BF352" s="192"/>
      <c r="BM352" s="522"/>
      <c r="BO352" s="191"/>
      <c r="BZ352" s="192"/>
      <c r="CH352" s="192"/>
      <c r="CK352" s="192"/>
      <c r="CL352" s="192"/>
      <c r="CP352" s="192"/>
      <c r="CQ352" s="192"/>
      <c r="CR352" s="192"/>
      <c r="CS352" s="192"/>
      <c r="CT352" s="192"/>
      <c r="CU352" s="192"/>
      <c r="CV352" s="192"/>
      <c r="CW352" s="192"/>
      <c r="CX352" s="192"/>
      <c r="CY352" s="192"/>
      <c r="CZ352" s="192"/>
      <c r="DH352" s="192"/>
      <c r="DI352" s="192"/>
      <c r="DJ352" s="192"/>
      <c r="DK352" s="192"/>
      <c r="DL352" s="501"/>
      <c r="DM352" s="192"/>
      <c r="DN352" s="192"/>
      <c r="DO352" s="192"/>
      <c r="DP352" s="192"/>
      <c r="DQ352" s="192"/>
      <c r="DR352" s="192"/>
      <c r="DS352" s="192"/>
      <c r="DT352" s="192"/>
      <c r="DU352" s="192"/>
      <c r="DV352" s="192"/>
      <c r="DW352" s="192"/>
      <c r="DX352" s="192"/>
      <c r="DY352" s="192"/>
      <c r="DZ352" s="192"/>
      <c r="EG352" s="192"/>
      <c r="EH352" s="192"/>
      <c r="EI352" s="192"/>
      <c r="EP352" s="192"/>
      <c r="EX352" s="192"/>
      <c r="EY352" s="192"/>
      <c r="FG352" s="192"/>
      <c r="FI352" s="192"/>
      <c r="FK352" s="192"/>
      <c r="FP352" s="192"/>
    </row>
    <row r="353" spans="3:172" ht="15.75" customHeight="1">
      <c r="C353" s="191"/>
      <c r="D353" s="214"/>
      <c r="G353" s="191"/>
      <c r="J353" s="192"/>
      <c r="U353" s="192"/>
      <c r="V353" s="522"/>
      <c r="AE353" s="192"/>
      <c r="AF353" s="192"/>
      <c r="AL353" s="192"/>
      <c r="AM353" s="192"/>
      <c r="AO353" s="192"/>
      <c r="AP353" s="192"/>
      <c r="AQ353" s="192"/>
      <c r="AT353" s="192"/>
      <c r="BB353" s="522"/>
      <c r="BC353" s="522"/>
      <c r="BD353" s="192"/>
      <c r="BE353" s="522"/>
      <c r="BF353" s="192"/>
      <c r="BM353" s="522"/>
      <c r="BO353" s="191"/>
      <c r="BZ353" s="192"/>
      <c r="CH353" s="192"/>
      <c r="CK353" s="192"/>
      <c r="CL353" s="192"/>
      <c r="CP353" s="192"/>
      <c r="CQ353" s="192"/>
      <c r="CR353" s="192"/>
      <c r="CS353" s="192"/>
      <c r="CT353" s="192"/>
      <c r="CU353" s="192"/>
      <c r="CV353" s="192"/>
      <c r="CW353" s="192"/>
      <c r="CX353" s="192"/>
      <c r="CY353" s="192"/>
      <c r="CZ353" s="192"/>
      <c r="DH353" s="192"/>
      <c r="DI353" s="192"/>
      <c r="DJ353" s="192"/>
      <c r="DK353" s="192"/>
      <c r="DL353" s="501"/>
      <c r="DM353" s="192"/>
      <c r="DN353" s="192"/>
      <c r="DO353" s="192"/>
      <c r="DP353" s="192"/>
      <c r="DQ353" s="192"/>
      <c r="DR353" s="192"/>
      <c r="DS353" s="192"/>
      <c r="DT353" s="192"/>
      <c r="DU353" s="192"/>
      <c r="DV353" s="192"/>
      <c r="DW353" s="192"/>
      <c r="DX353" s="192"/>
      <c r="DY353" s="192"/>
      <c r="DZ353" s="192"/>
      <c r="EG353" s="192"/>
      <c r="EH353" s="192"/>
      <c r="EI353" s="192"/>
      <c r="EP353" s="192"/>
      <c r="EX353" s="192"/>
      <c r="EY353" s="192"/>
      <c r="FG353" s="192"/>
      <c r="FI353" s="192"/>
      <c r="FK353" s="192"/>
      <c r="FP353" s="192"/>
    </row>
    <row r="354" spans="3:172" ht="15.75" customHeight="1">
      <c r="C354" s="191"/>
      <c r="D354" s="214"/>
      <c r="G354" s="191"/>
      <c r="J354" s="192"/>
      <c r="U354" s="192"/>
      <c r="V354" s="522"/>
      <c r="AE354" s="192"/>
      <c r="AF354" s="192"/>
      <c r="AL354" s="192"/>
      <c r="AM354" s="192"/>
      <c r="AO354" s="192"/>
      <c r="AP354" s="192"/>
      <c r="AQ354" s="192"/>
      <c r="AT354" s="192"/>
      <c r="BB354" s="522"/>
      <c r="BC354" s="522"/>
      <c r="BD354" s="192"/>
      <c r="BE354" s="522"/>
      <c r="BF354" s="192"/>
      <c r="BM354" s="522"/>
      <c r="BO354" s="191"/>
      <c r="BZ354" s="192"/>
      <c r="CH354" s="192"/>
      <c r="CK354" s="192"/>
      <c r="CL354" s="192"/>
      <c r="CP354" s="192"/>
      <c r="CQ354" s="192"/>
      <c r="CR354" s="192"/>
      <c r="CS354" s="192"/>
      <c r="CT354" s="192"/>
      <c r="CU354" s="192"/>
      <c r="CV354" s="192"/>
      <c r="CW354" s="192"/>
      <c r="CX354" s="192"/>
      <c r="CY354" s="192"/>
      <c r="CZ354" s="192"/>
      <c r="DH354" s="192"/>
      <c r="DI354" s="192"/>
      <c r="DJ354" s="192"/>
      <c r="DK354" s="192"/>
      <c r="DL354" s="501"/>
      <c r="DM354" s="192"/>
      <c r="DN354" s="192"/>
      <c r="DO354" s="192"/>
      <c r="DP354" s="192"/>
      <c r="DQ354" s="192"/>
      <c r="DR354" s="192"/>
      <c r="DS354" s="192"/>
      <c r="DT354" s="192"/>
      <c r="DU354" s="192"/>
      <c r="DV354" s="192"/>
      <c r="DW354" s="192"/>
      <c r="DX354" s="192"/>
      <c r="DY354" s="192"/>
      <c r="DZ354" s="192"/>
      <c r="EG354" s="192"/>
      <c r="EH354" s="192"/>
      <c r="EI354" s="192"/>
      <c r="EP354" s="192"/>
      <c r="EX354" s="192"/>
      <c r="EY354" s="192"/>
      <c r="FG354" s="192"/>
      <c r="FI354" s="192"/>
      <c r="FK354" s="192"/>
      <c r="FP354" s="192"/>
    </row>
    <row r="355" spans="3:172" ht="15.75" customHeight="1">
      <c r="C355" s="191"/>
      <c r="D355" s="214"/>
      <c r="G355" s="191"/>
      <c r="J355" s="192"/>
      <c r="U355" s="192"/>
      <c r="V355" s="522"/>
      <c r="AE355" s="192"/>
      <c r="AF355" s="192"/>
      <c r="AL355" s="192"/>
      <c r="AM355" s="192"/>
      <c r="AO355" s="192"/>
      <c r="AP355" s="192"/>
      <c r="AQ355" s="192"/>
      <c r="AT355" s="192"/>
      <c r="BB355" s="522"/>
      <c r="BC355" s="522"/>
      <c r="BD355" s="192"/>
      <c r="BE355" s="522"/>
      <c r="BF355" s="192"/>
      <c r="BM355" s="522"/>
      <c r="BO355" s="191"/>
      <c r="BZ355" s="192"/>
      <c r="CH355" s="192"/>
      <c r="CK355" s="192"/>
      <c r="CL355" s="192"/>
      <c r="CP355" s="192"/>
      <c r="CQ355" s="192"/>
      <c r="CR355" s="192"/>
      <c r="CS355" s="192"/>
      <c r="CT355" s="192"/>
      <c r="CU355" s="192"/>
      <c r="CV355" s="192"/>
      <c r="CW355" s="192"/>
      <c r="CX355" s="192"/>
      <c r="CY355" s="192"/>
      <c r="CZ355" s="192"/>
      <c r="DH355" s="192"/>
      <c r="DI355" s="192"/>
      <c r="DJ355" s="192"/>
      <c r="DK355" s="192"/>
      <c r="DL355" s="501"/>
      <c r="DM355" s="192"/>
      <c r="DN355" s="192"/>
      <c r="DO355" s="192"/>
      <c r="DP355" s="192"/>
      <c r="DQ355" s="192"/>
      <c r="DR355" s="192"/>
      <c r="DS355" s="192"/>
      <c r="DT355" s="192"/>
      <c r="DU355" s="192"/>
      <c r="DV355" s="192"/>
      <c r="DW355" s="192"/>
      <c r="DX355" s="192"/>
      <c r="DY355" s="192"/>
      <c r="DZ355" s="192"/>
      <c r="EG355" s="192"/>
      <c r="EH355" s="192"/>
      <c r="EI355" s="192"/>
      <c r="EP355" s="192"/>
      <c r="EX355" s="192"/>
      <c r="EY355" s="192"/>
      <c r="FG355" s="192"/>
      <c r="FI355" s="192"/>
      <c r="FK355" s="192"/>
      <c r="FP355" s="192"/>
    </row>
    <row r="356" spans="3:172" ht="15.75" customHeight="1">
      <c r="C356" s="191"/>
      <c r="D356" s="214"/>
      <c r="G356" s="191"/>
      <c r="J356" s="192"/>
      <c r="U356" s="192"/>
      <c r="V356" s="522"/>
      <c r="AE356" s="192"/>
      <c r="AF356" s="192"/>
      <c r="AL356" s="192"/>
      <c r="AM356" s="192"/>
      <c r="AO356" s="192"/>
      <c r="AP356" s="192"/>
      <c r="AQ356" s="192"/>
      <c r="AT356" s="192"/>
      <c r="BB356" s="522"/>
      <c r="BC356" s="522"/>
      <c r="BD356" s="192"/>
      <c r="BE356" s="522"/>
      <c r="BF356" s="192"/>
      <c r="BM356" s="522"/>
      <c r="BO356" s="191"/>
      <c r="BZ356" s="192"/>
      <c r="CH356" s="192"/>
      <c r="CK356" s="192"/>
      <c r="CL356" s="192"/>
      <c r="CP356" s="192"/>
      <c r="CQ356" s="192"/>
      <c r="CR356" s="192"/>
      <c r="CS356" s="192"/>
      <c r="CT356" s="192"/>
      <c r="CU356" s="192"/>
      <c r="CV356" s="192"/>
      <c r="CW356" s="192"/>
      <c r="CX356" s="192"/>
      <c r="CY356" s="192"/>
      <c r="CZ356" s="192"/>
      <c r="DH356" s="192"/>
      <c r="DI356" s="192"/>
      <c r="DJ356" s="192"/>
      <c r="DK356" s="192"/>
      <c r="DL356" s="501"/>
      <c r="DM356" s="192"/>
      <c r="DN356" s="192"/>
      <c r="DO356" s="192"/>
      <c r="DP356" s="192"/>
      <c r="DQ356" s="192"/>
      <c r="DR356" s="192"/>
      <c r="DS356" s="192"/>
      <c r="DT356" s="192"/>
      <c r="DU356" s="192"/>
      <c r="DV356" s="192"/>
      <c r="DW356" s="192"/>
      <c r="DX356" s="192"/>
      <c r="DY356" s="192"/>
      <c r="DZ356" s="192"/>
      <c r="EG356" s="192"/>
      <c r="EH356" s="192"/>
      <c r="EI356" s="192"/>
      <c r="EP356" s="192"/>
      <c r="EX356" s="192"/>
      <c r="EY356" s="192"/>
      <c r="FG356" s="192"/>
      <c r="FI356" s="192"/>
      <c r="FK356" s="192"/>
      <c r="FP356" s="192"/>
    </row>
    <row r="357" spans="3:172" ht="15.75" customHeight="1">
      <c r="C357" s="191"/>
      <c r="D357" s="214"/>
      <c r="G357" s="191"/>
      <c r="J357" s="192"/>
      <c r="U357" s="192"/>
      <c r="V357" s="522"/>
      <c r="AE357" s="192"/>
      <c r="AF357" s="192"/>
      <c r="AL357" s="192"/>
      <c r="AM357" s="192"/>
      <c r="AO357" s="192"/>
      <c r="AP357" s="192"/>
      <c r="AQ357" s="192"/>
      <c r="AT357" s="192"/>
      <c r="BB357" s="522"/>
      <c r="BC357" s="522"/>
      <c r="BD357" s="192"/>
      <c r="BE357" s="522"/>
      <c r="BF357" s="192"/>
      <c r="BM357" s="522"/>
      <c r="BO357" s="191"/>
      <c r="BZ357" s="192"/>
      <c r="CH357" s="192"/>
      <c r="CK357" s="192"/>
      <c r="CL357" s="192"/>
      <c r="CP357" s="192"/>
      <c r="CQ357" s="192"/>
      <c r="CR357" s="192"/>
      <c r="CS357" s="192"/>
      <c r="CT357" s="192"/>
      <c r="CU357" s="192"/>
      <c r="CV357" s="192"/>
      <c r="CW357" s="192"/>
      <c r="CX357" s="192"/>
      <c r="CY357" s="192"/>
      <c r="CZ357" s="192"/>
      <c r="DH357" s="192"/>
      <c r="DI357" s="192"/>
      <c r="DJ357" s="192"/>
      <c r="DK357" s="192"/>
      <c r="DL357" s="501"/>
      <c r="DM357" s="192"/>
      <c r="DN357" s="192"/>
      <c r="DO357" s="192"/>
      <c r="DP357" s="192"/>
      <c r="DQ357" s="192"/>
      <c r="DR357" s="192"/>
      <c r="DS357" s="192"/>
      <c r="DT357" s="192"/>
      <c r="DU357" s="192"/>
      <c r="DV357" s="192"/>
      <c r="DW357" s="192"/>
      <c r="DX357" s="192"/>
      <c r="DY357" s="192"/>
      <c r="DZ357" s="192"/>
      <c r="EG357" s="192"/>
      <c r="EH357" s="192"/>
      <c r="EI357" s="192"/>
      <c r="EP357" s="192"/>
      <c r="EX357" s="192"/>
      <c r="EY357" s="192"/>
      <c r="FG357" s="192"/>
      <c r="FI357" s="192"/>
      <c r="FK357" s="192"/>
      <c r="FP357" s="192"/>
    </row>
    <row r="358" spans="3:172" ht="15.75" customHeight="1">
      <c r="C358" s="191"/>
      <c r="D358" s="214"/>
      <c r="G358" s="191"/>
      <c r="J358" s="192"/>
      <c r="U358" s="192"/>
      <c r="V358" s="522"/>
      <c r="AE358" s="192"/>
      <c r="AF358" s="192"/>
      <c r="AL358" s="192"/>
      <c r="AM358" s="192"/>
      <c r="AO358" s="192"/>
      <c r="AP358" s="192"/>
      <c r="AQ358" s="192"/>
      <c r="AT358" s="192"/>
      <c r="BB358" s="522"/>
      <c r="BC358" s="522"/>
      <c r="BD358" s="192"/>
      <c r="BE358" s="522"/>
      <c r="BF358" s="192"/>
      <c r="BM358" s="522"/>
      <c r="BO358" s="191"/>
      <c r="BZ358" s="192"/>
      <c r="CH358" s="192"/>
      <c r="CK358" s="192"/>
      <c r="CL358" s="192"/>
      <c r="CP358" s="192"/>
      <c r="CQ358" s="192"/>
      <c r="CR358" s="192"/>
      <c r="CS358" s="192"/>
      <c r="CT358" s="192"/>
      <c r="CU358" s="192"/>
      <c r="CV358" s="192"/>
      <c r="CW358" s="192"/>
      <c r="CX358" s="192"/>
      <c r="CY358" s="192"/>
      <c r="CZ358" s="192"/>
      <c r="DH358" s="192"/>
      <c r="DI358" s="192"/>
      <c r="DJ358" s="192"/>
      <c r="DK358" s="192"/>
      <c r="DL358" s="501"/>
      <c r="DM358" s="192"/>
      <c r="DN358" s="192"/>
      <c r="DO358" s="192"/>
      <c r="DP358" s="192"/>
      <c r="DQ358" s="192"/>
      <c r="DR358" s="192"/>
      <c r="DS358" s="192"/>
      <c r="DT358" s="192"/>
      <c r="DU358" s="192"/>
      <c r="DV358" s="192"/>
      <c r="DW358" s="192"/>
      <c r="DX358" s="192"/>
      <c r="DY358" s="192"/>
      <c r="DZ358" s="192"/>
      <c r="EG358" s="192"/>
      <c r="EH358" s="192"/>
      <c r="EI358" s="192"/>
      <c r="EP358" s="192"/>
      <c r="EX358" s="192"/>
      <c r="EY358" s="192"/>
      <c r="FG358" s="192"/>
      <c r="FI358" s="192"/>
      <c r="FK358" s="192"/>
      <c r="FP358" s="192"/>
    </row>
    <row r="359" spans="3:172" ht="15.75" customHeight="1">
      <c r="C359" s="191"/>
      <c r="D359" s="214"/>
      <c r="G359" s="191"/>
      <c r="J359" s="192"/>
      <c r="U359" s="192"/>
      <c r="V359" s="522"/>
      <c r="AE359" s="192"/>
      <c r="AF359" s="192"/>
      <c r="AL359" s="192"/>
      <c r="AM359" s="192"/>
      <c r="AO359" s="192"/>
      <c r="AP359" s="192"/>
      <c r="AQ359" s="192"/>
      <c r="AT359" s="192"/>
      <c r="BB359" s="522"/>
      <c r="BC359" s="522"/>
      <c r="BD359" s="192"/>
      <c r="BE359" s="522"/>
      <c r="BF359" s="192"/>
      <c r="BM359" s="522"/>
      <c r="BO359" s="191"/>
      <c r="BZ359" s="192"/>
      <c r="CH359" s="192"/>
      <c r="CK359" s="192"/>
      <c r="CL359" s="192"/>
      <c r="CP359" s="192"/>
      <c r="CQ359" s="192"/>
      <c r="CR359" s="192"/>
      <c r="CS359" s="192"/>
      <c r="CT359" s="192"/>
      <c r="CU359" s="192"/>
      <c r="CV359" s="192"/>
      <c r="CW359" s="192"/>
      <c r="CX359" s="192"/>
      <c r="CY359" s="192"/>
      <c r="CZ359" s="192"/>
      <c r="DH359" s="192"/>
      <c r="DI359" s="192"/>
      <c r="DJ359" s="192"/>
      <c r="DK359" s="192"/>
      <c r="DL359" s="501"/>
      <c r="DM359" s="192"/>
      <c r="DN359" s="192"/>
      <c r="DO359" s="192"/>
      <c r="DP359" s="192"/>
      <c r="DQ359" s="192"/>
      <c r="DR359" s="192"/>
      <c r="DS359" s="192"/>
      <c r="DT359" s="192"/>
      <c r="DU359" s="192"/>
      <c r="DV359" s="192"/>
      <c r="DW359" s="192"/>
      <c r="DX359" s="192"/>
      <c r="DY359" s="192"/>
      <c r="DZ359" s="192"/>
      <c r="EG359" s="192"/>
      <c r="EH359" s="192"/>
      <c r="EI359" s="192"/>
      <c r="EP359" s="192"/>
      <c r="EX359" s="192"/>
      <c r="EY359" s="192"/>
      <c r="FG359" s="192"/>
      <c r="FI359" s="192"/>
      <c r="FK359" s="192"/>
      <c r="FP359" s="192"/>
    </row>
    <row r="360" spans="3:172" ht="15.75" customHeight="1">
      <c r="C360" s="191"/>
      <c r="D360" s="214"/>
      <c r="G360" s="191"/>
      <c r="J360" s="192"/>
      <c r="U360" s="192"/>
      <c r="V360" s="522"/>
      <c r="AE360" s="192"/>
      <c r="AF360" s="192"/>
      <c r="AL360" s="192"/>
      <c r="AM360" s="192"/>
      <c r="AO360" s="192"/>
      <c r="AP360" s="192"/>
      <c r="AQ360" s="192"/>
      <c r="AT360" s="192"/>
      <c r="BB360" s="522"/>
      <c r="BC360" s="522"/>
      <c r="BD360" s="192"/>
      <c r="BE360" s="522"/>
      <c r="BF360" s="192"/>
      <c r="BM360" s="522"/>
      <c r="BO360" s="191"/>
      <c r="BZ360" s="192"/>
      <c r="CH360" s="192"/>
      <c r="CK360" s="192"/>
      <c r="CL360" s="192"/>
      <c r="CP360" s="192"/>
      <c r="CQ360" s="192"/>
      <c r="CR360" s="192"/>
      <c r="CS360" s="192"/>
      <c r="CT360" s="192"/>
      <c r="CU360" s="192"/>
      <c r="CV360" s="192"/>
      <c r="CW360" s="192"/>
      <c r="CX360" s="192"/>
      <c r="CY360" s="192"/>
      <c r="CZ360" s="192"/>
      <c r="DH360" s="192"/>
      <c r="DI360" s="192"/>
      <c r="DJ360" s="192"/>
      <c r="DK360" s="192"/>
      <c r="DL360" s="501"/>
      <c r="DM360" s="192"/>
      <c r="DN360" s="192"/>
      <c r="DO360" s="192"/>
      <c r="DP360" s="192"/>
      <c r="DQ360" s="192"/>
      <c r="DR360" s="192"/>
      <c r="DS360" s="192"/>
      <c r="DT360" s="192"/>
      <c r="DU360" s="192"/>
      <c r="DV360" s="192"/>
      <c r="DW360" s="192"/>
      <c r="DX360" s="192"/>
      <c r="DY360" s="192"/>
      <c r="DZ360" s="192"/>
      <c r="EG360" s="192"/>
      <c r="EH360" s="192"/>
      <c r="EI360" s="192"/>
      <c r="EP360" s="192"/>
      <c r="EX360" s="192"/>
      <c r="EY360" s="192"/>
      <c r="FG360" s="192"/>
      <c r="FI360" s="192"/>
      <c r="FK360" s="192"/>
      <c r="FP360" s="192"/>
    </row>
    <row r="361" spans="3:172" ht="15.75" customHeight="1">
      <c r="C361" s="191"/>
      <c r="D361" s="214"/>
      <c r="G361" s="191"/>
      <c r="J361" s="192"/>
      <c r="U361" s="192"/>
      <c r="V361" s="522"/>
      <c r="AE361" s="192"/>
      <c r="AF361" s="192"/>
      <c r="AL361" s="192"/>
      <c r="AM361" s="192"/>
      <c r="AO361" s="192"/>
      <c r="AP361" s="192"/>
      <c r="AQ361" s="192"/>
      <c r="AT361" s="192"/>
      <c r="BB361" s="522"/>
      <c r="BC361" s="522"/>
      <c r="BD361" s="192"/>
      <c r="BE361" s="522"/>
      <c r="BF361" s="192"/>
      <c r="BM361" s="522"/>
      <c r="BO361" s="191"/>
      <c r="BZ361" s="192"/>
      <c r="CH361" s="192"/>
      <c r="CK361" s="192"/>
      <c r="CL361" s="192"/>
      <c r="CP361" s="192"/>
      <c r="CQ361" s="192"/>
      <c r="CR361" s="192"/>
      <c r="CS361" s="192"/>
      <c r="CT361" s="192"/>
      <c r="CU361" s="192"/>
      <c r="CV361" s="192"/>
      <c r="CW361" s="192"/>
      <c r="CX361" s="192"/>
      <c r="CY361" s="192"/>
      <c r="CZ361" s="192"/>
      <c r="DH361" s="192"/>
      <c r="DI361" s="192"/>
      <c r="DJ361" s="192"/>
      <c r="DK361" s="192"/>
      <c r="DL361" s="501"/>
      <c r="DM361" s="192"/>
      <c r="DN361" s="192"/>
      <c r="DO361" s="192"/>
      <c r="DP361" s="192"/>
      <c r="DQ361" s="192"/>
      <c r="DR361" s="192"/>
      <c r="DS361" s="192"/>
      <c r="DT361" s="192"/>
      <c r="DU361" s="192"/>
      <c r="DV361" s="192"/>
      <c r="DW361" s="192"/>
      <c r="DX361" s="192"/>
      <c r="DY361" s="192"/>
      <c r="DZ361" s="192"/>
      <c r="EG361" s="192"/>
      <c r="EH361" s="192"/>
      <c r="EI361" s="192"/>
      <c r="EP361" s="192"/>
      <c r="EX361" s="192"/>
      <c r="EY361" s="192"/>
      <c r="FG361" s="192"/>
      <c r="FI361" s="192"/>
      <c r="FK361" s="192"/>
      <c r="FP361" s="192"/>
    </row>
    <row r="362" spans="3:172" ht="15.75" customHeight="1">
      <c r="C362" s="191"/>
      <c r="D362" s="214"/>
      <c r="G362" s="191"/>
      <c r="J362" s="192"/>
      <c r="U362" s="192"/>
      <c r="V362" s="522"/>
      <c r="AE362" s="192"/>
      <c r="AF362" s="192"/>
      <c r="AL362" s="192"/>
      <c r="AM362" s="192"/>
      <c r="AO362" s="192"/>
      <c r="AP362" s="192"/>
      <c r="AQ362" s="192"/>
      <c r="AT362" s="192"/>
      <c r="BB362" s="522"/>
      <c r="BC362" s="522"/>
      <c r="BD362" s="192"/>
      <c r="BE362" s="522"/>
      <c r="BF362" s="192"/>
      <c r="BM362" s="522"/>
      <c r="BO362" s="191"/>
      <c r="BZ362" s="192"/>
      <c r="CH362" s="192"/>
      <c r="CK362" s="192"/>
      <c r="CL362" s="192"/>
      <c r="CP362" s="192"/>
      <c r="CQ362" s="192"/>
      <c r="CR362" s="192"/>
      <c r="CS362" s="192"/>
      <c r="CT362" s="192"/>
      <c r="CU362" s="192"/>
      <c r="CV362" s="192"/>
      <c r="CW362" s="192"/>
      <c r="CX362" s="192"/>
      <c r="CY362" s="192"/>
      <c r="CZ362" s="192"/>
      <c r="DH362" s="192"/>
      <c r="DI362" s="192"/>
      <c r="DJ362" s="192"/>
      <c r="DK362" s="192"/>
      <c r="DL362" s="501"/>
      <c r="DM362" s="192"/>
      <c r="DN362" s="192"/>
      <c r="DO362" s="192"/>
      <c r="DP362" s="192"/>
      <c r="DQ362" s="192"/>
      <c r="DR362" s="192"/>
      <c r="DS362" s="192"/>
      <c r="DT362" s="192"/>
      <c r="DU362" s="192"/>
      <c r="DV362" s="192"/>
      <c r="DW362" s="192"/>
      <c r="DX362" s="192"/>
      <c r="DY362" s="192"/>
      <c r="DZ362" s="192"/>
      <c r="EG362" s="192"/>
      <c r="EH362" s="192"/>
      <c r="EI362" s="192"/>
      <c r="EP362" s="192"/>
      <c r="EX362" s="192"/>
      <c r="EY362" s="192"/>
      <c r="FG362" s="192"/>
      <c r="FI362" s="192"/>
      <c r="FK362" s="192"/>
      <c r="FP362" s="192"/>
    </row>
    <row r="363" spans="3:172" ht="15.75" customHeight="1">
      <c r="C363" s="191"/>
      <c r="D363" s="214"/>
      <c r="G363" s="191"/>
      <c r="J363" s="192"/>
      <c r="U363" s="192"/>
      <c r="V363" s="522"/>
      <c r="AE363" s="192"/>
      <c r="AF363" s="192"/>
      <c r="AL363" s="192"/>
      <c r="AM363" s="192"/>
      <c r="AO363" s="192"/>
      <c r="AP363" s="192"/>
      <c r="AQ363" s="192"/>
      <c r="AT363" s="192"/>
      <c r="BB363" s="522"/>
      <c r="BC363" s="522"/>
      <c r="BD363" s="192"/>
      <c r="BE363" s="522"/>
      <c r="BF363" s="192"/>
      <c r="BM363" s="522"/>
      <c r="BO363" s="191"/>
      <c r="BZ363" s="192"/>
      <c r="CH363" s="192"/>
      <c r="CK363" s="192"/>
      <c r="CL363" s="192"/>
      <c r="CP363" s="192"/>
      <c r="CQ363" s="192"/>
      <c r="CR363" s="192"/>
      <c r="CS363" s="192"/>
      <c r="CT363" s="192"/>
      <c r="CU363" s="192"/>
      <c r="CV363" s="192"/>
      <c r="CW363" s="192"/>
      <c r="CX363" s="192"/>
      <c r="CY363" s="192"/>
      <c r="CZ363" s="192"/>
      <c r="DH363" s="192"/>
      <c r="DI363" s="192"/>
      <c r="DJ363" s="192"/>
      <c r="DK363" s="192"/>
      <c r="DL363" s="501"/>
      <c r="DM363" s="192"/>
      <c r="DN363" s="192"/>
      <c r="DO363" s="192"/>
      <c r="DP363" s="192"/>
      <c r="DQ363" s="192"/>
      <c r="DR363" s="192"/>
      <c r="DS363" s="192"/>
      <c r="DT363" s="192"/>
      <c r="DU363" s="192"/>
      <c r="DV363" s="192"/>
      <c r="DW363" s="192"/>
      <c r="DX363" s="192"/>
      <c r="DY363" s="192"/>
      <c r="DZ363" s="192"/>
      <c r="EG363" s="192"/>
      <c r="EH363" s="192"/>
      <c r="EI363" s="192"/>
      <c r="EP363" s="192"/>
      <c r="EX363" s="192"/>
      <c r="EY363" s="192"/>
      <c r="FG363" s="192"/>
      <c r="FI363" s="192"/>
      <c r="FK363" s="192"/>
      <c r="FP363" s="192"/>
    </row>
    <row r="364" spans="3:172" ht="15.75" customHeight="1">
      <c r="C364" s="191"/>
      <c r="D364" s="214"/>
      <c r="G364" s="191"/>
      <c r="J364" s="192"/>
      <c r="U364" s="192"/>
      <c r="V364" s="522"/>
      <c r="AE364" s="192"/>
      <c r="AF364" s="192"/>
      <c r="AL364" s="192"/>
      <c r="AM364" s="192"/>
      <c r="AO364" s="192"/>
      <c r="AP364" s="192"/>
      <c r="AQ364" s="192"/>
      <c r="AT364" s="192"/>
      <c r="BB364" s="522"/>
      <c r="BC364" s="522"/>
      <c r="BD364" s="192"/>
      <c r="BE364" s="522"/>
      <c r="BF364" s="192"/>
      <c r="BM364" s="522"/>
      <c r="BO364" s="191"/>
      <c r="BZ364" s="192"/>
      <c r="CH364" s="192"/>
      <c r="CK364" s="192"/>
      <c r="CL364" s="192"/>
      <c r="CP364" s="192"/>
      <c r="CQ364" s="192"/>
      <c r="CR364" s="192"/>
      <c r="CS364" s="192"/>
      <c r="CT364" s="192"/>
      <c r="CU364" s="192"/>
      <c r="CV364" s="192"/>
      <c r="CW364" s="192"/>
      <c r="CX364" s="192"/>
      <c r="CY364" s="192"/>
      <c r="CZ364" s="192"/>
      <c r="DH364" s="192"/>
      <c r="DI364" s="192"/>
      <c r="DJ364" s="192"/>
      <c r="DK364" s="192"/>
      <c r="DL364" s="501"/>
      <c r="DM364" s="192"/>
      <c r="DN364" s="192"/>
      <c r="DO364" s="192"/>
      <c r="DP364" s="192"/>
      <c r="DQ364" s="192"/>
      <c r="DR364" s="192"/>
      <c r="DS364" s="192"/>
      <c r="DT364" s="192"/>
      <c r="DU364" s="192"/>
      <c r="DV364" s="192"/>
      <c r="DW364" s="192"/>
      <c r="DX364" s="192"/>
      <c r="DY364" s="192"/>
      <c r="DZ364" s="192"/>
      <c r="EG364" s="192"/>
      <c r="EH364" s="192"/>
      <c r="EI364" s="192"/>
      <c r="EP364" s="192"/>
      <c r="EX364" s="192"/>
      <c r="EY364" s="192"/>
      <c r="FG364" s="192"/>
      <c r="FI364" s="192"/>
      <c r="FK364" s="192"/>
      <c r="FP364" s="192"/>
    </row>
    <row r="365" spans="3:172" ht="15.75" customHeight="1">
      <c r="C365" s="191"/>
      <c r="D365" s="214"/>
      <c r="G365" s="191"/>
      <c r="J365" s="192"/>
      <c r="U365" s="192"/>
      <c r="V365" s="522"/>
      <c r="AE365" s="192"/>
      <c r="AF365" s="192"/>
      <c r="AL365" s="192"/>
      <c r="AM365" s="192"/>
      <c r="AO365" s="192"/>
      <c r="AP365" s="192"/>
      <c r="AQ365" s="192"/>
      <c r="AT365" s="192"/>
      <c r="BB365" s="522"/>
      <c r="BC365" s="522"/>
      <c r="BD365" s="192"/>
      <c r="BE365" s="522"/>
      <c r="BF365" s="192"/>
      <c r="BM365" s="522"/>
      <c r="BO365" s="191"/>
      <c r="BZ365" s="192"/>
      <c r="CH365" s="192"/>
      <c r="CK365" s="192"/>
      <c r="CL365" s="192"/>
      <c r="CP365" s="192"/>
      <c r="CQ365" s="192"/>
      <c r="CR365" s="192"/>
      <c r="CS365" s="192"/>
      <c r="CT365" s="192"/>
      <c r="CU365" s="192"/>
      <c r="CV365" s="192"/>
      <c r="CW365" s="192"/>
      <c r="CX365" s="192"/>
      <c r="CY365" s="192"/>
      <c r="CZ365" s="192"/>
      <c r="DH365" s="192"/>
      <c r="DI365" s="192"/>
      <c r="DJ365" s="192"/>
      <c r="DK365" s="192"/>
      <c r="DL365" s="501"/>
      <c r="DM365" s="192"/>
      <c r="DN365" s="192"/>
      <c r="DO365" s="192"/>
      <c r="DP365" s="192"/>
      <c r="DQ365" s="192"/>
      <c r="DR365" s="192"/>
      <c r="DS365" s="192"/>
      <c r="DT365" s="192"/>
      <c r="DU365" s="192"/>
      <c r="DV365" s="192"/>
      <c r="DW365" s="192"/>
      <c r="DX365" s="192"/>
      <c r="DY365" s="192"/>
      <c r="DZ365" s="192"/>
      <c r="EG365" s="192"/>
      <c r="EH365" s="192"/>
      <c r="EI365" s="192"/>
      <c r="EP365" s="192"/>
      <c r="EX365" s="192"/>
      <c r="EY365" s="192"/>
      <c r="FG365" s="192"/>
      <c r="FI365" s="192"/>
      <c r="FK365" s="192"/>
      <c r="FP365" s="192"/>
    </row>
    <row r="366" spans="3:172" ht="15.75" customHeight="1">
      <c r="C366" s="191"/>
      <c r="D366" s="214"/>
      <c r="G366" s="191"/>
      <c r="J366" s="192"/>
      <c r="U366" s="192"/>
      <c r="V366" s="522"/>
      <c r="AE366" s="192"/>
      <c r="AF366" s="192"/>
      <c r="AL366" s="192"/>
      <c r="AM366" s="192"/>
      <c r="AO366" s="192"/>
      <c r="AP366" s="192"/>
      <c r="AQ366" s="192"/>
      <c r="AT366" s="192"/>
      <c r="BB366" s="522"/>
      <c r="BC366" s="522"/>
      <c r="BD366" s="192"/>
      <c r="BE366" s="522"/>
      <c r="BF366" s="192"/>
      <c r="BM366" s="522"/>
      <c r="BO366" s="191"/>
      <c r="BZ366" s="192"/>
      <c r="CH366" s="192"/>
      <c r="CK366" s="192"/>
      <c r="CL366" s="192"/>
      <c r="CP366" s="192"/>
      <c r="CQ366" s="192"/>
      <c r="CR366" s="192"/>
      <c r="CS366" s="192"/>
      <c r="CT366" s="192"/>
      <c r="CU366" s="192"/>
      <c r="CV366" s="192"/>
      <c r="CW366" s="192"/>
      <c r="CX366" s="192"/>
      <c r="CY366" s="192"/>
      <c r="CZ366" s="192"/>
      <c r="DH366" s="192"/>
      <c r="DI366" s="192"/>
      <c r="DJ366" s="192"/>
      <c r="DK366" s="192"/>
      <c r="DL366" s="501"/>
      <c r="DM366" s="192"/>
      <c r="DN366" s="192"/>
      <c r="DO366" s="192"/>
      <c r="DP366" s="192"/>
      <c r="DQ366" s="192"/>
      <c r="DR366" s="192"/>
      <c r="DS366" s="192"/>
      <c r="DT366" s="192"/>
      <c r="DU366" s="192"/>
      <c r="DV366" s="192"/>
      <c r="DW366" s="192"/>
      <c r="DX366" s="192"/>
      <c r="DY366" s="192"/>
      <c r="DZ366" s="192"/>
      <c r="EG366" s="192"/>
      <c r="EH366" s="192"/>
      <c r="EI366" s="192"/>
      <c r="EP366" s="192"/>
      <c r="EX366" s="192"/>
      <c r="EY366" s="192"/>
      <c r="FG366" s="192"/>
      <c r="FI366" s="192"/>
      <c r="FK366" s="192"/>
      <c r="FP366" s="192"/>
    </row>
    <row r="367" spans="3:172" ht="15.75" customHeight="1">
      <c r="C367" s="191"/>
      <c r="D367" s="214"/>
      <c r="G367" s="191"/>
      <c r="J367" s="192"/>
      <c r="U367" s="192"/>
      <c r="V367" s="522"/>
      <c r="AE367" s="192"/>
      <c r="AF367" s="192"/>
      <c r="AL367" s="192"/>
      <c r="AM367" s="192"/>
      <c r="AO367" s="192"/>
      <c r="AP367" s="192"/>
      <c r="AQ367" s="192"/>
      <c r="AT367" s="192"/>
      <c r="BB367" s="522"/>
      <c r="BC367" s="522"/>
      <c r="BD367" s="192"/>
      <c r="BE367" s="522"/>
      <c r="BF367" s="192"/>
      <c r="BM367" s="522"/>
      <c r="BO367" s="191"/>
      <c r="BZ367" s="192"/>
      <c r="CH367" s="192"/>
      <c r="CK367" s="192"/>
      <c r="CL367" s="192"/>
      <c r="CP367" s="192"/>
      <c r="CQ367" s="192"/>
      <c r="CR367" s="192"/>
      <c r="CS367" s="192"/>
      <c r="CT367" s="192"/>
      <c r="CU367" s="192"/>
      <c r="CV367" s="192"/>
      <c r="CW367" s="192"/>
      <c r="CX367" s="192"/>
      <c r="CY367" s="192"/>
      <c r="CZ367" s="192"/>
      <c r="DH367" s="192"/>
      <c r="DI367" s="192"/>
      <c r="DJ367" s="192"/>
      <c r="DK367" s="192"/>
      <c r="DL367" s="501"/>
      <c r="DM367" s="192"/>
      <c r="DN367" s="192"/>
      <c r="DO367" s="192"/>
      <c r="DP367" s="192"/>
      <c r="DQ367" s="192"/>
      <c r="DR367" s="192"/>
      <c r="DS367" s="192"/>
      <c r="DT367" s="192"/>
      <c r="DU367" s="192"/>
      <c r="DV367" s="192"/>
      <c r="DW367" s="192"/>
      <c r="DX367" s="192"/>
      <c r="DY367" s="192"/>
      <c r="DZ367" s="192"/>
      <c r="EG367" s="192"/>
      <c r="EH367" s="192"/>
      <c r="EI367" s="192"/>
      <c r="EP367" s="192"/>
      <c r="EX367" s="192"/>
      <c r="EY367" s="192"/>
      <c r="FG367" s="192"/>
      <c r="FI367" s="192"/>
      <c r="FK367" s="192"/>
      <c r="FP367" s="192"/>
    </row>
    <row r="368" spans="3:172" ht="15.75" customHeight="1">
      <c r="C368" s="191"/>
      <c r="D368" s="214"/>
      <c r="G368" s="191"/>
      <c r="J368" s="192"/>
      <c r="U368" s="192"/>
      <c r="V368" s="522"/>
      <c r="AE368" s="192"/>
      <c r="AF368" s="192"/>
      <c r="AL368" s="192"/>
      <c r="AM368" s="192"/>
      <c r="AO368" s="192"/>
      <c r="AP368" s="192"/>
      <c r="AQ368" s="192"/>
      <c r="AT368" s="192"/>
      <c r="BB368" s="522"/>
      <c r="BC368" s="522"/>
      <c r="BD368" s="192"/>
      <c r="BE368" s="522"/>
      <c r="BF368" s="192"/>
      <c r="BM368" s="522"/>
      <c r="BO368" s="191"/>
      <c r="BZ368" s="192"/>
      <c r="CH368" s="192"/>
      <c r="CK368" s="192"/>
      <c r="CL368" s="192"/>
      <c r="CP368" s="192"/>
      <c r="CQ368" s="192"/>
      <c r="CR368" s="192"/>
      <c r="CS368" s="192"/>
      <c r="CT368" s="192"/>
      <c r="CU368" s="192"/>
      <c r="CV368" s="192"/>
      <c r="CW368" s="192"/>
      <c r="CX368" s="192"/>
      <c r="CY368" s="192"/>
      <c r="CZ368" s="192"/>
      <c r="DH368" s="192"/>
      <c r="DI368" s="192"/>
      <c r="DJ368" s="192"/>
      <c r="DK368" s="192"/>
      <c r="DL368" s="501"/>
      <c r="DM368" s="192"/>
      <c r="DN368" s="192"/>
      <c r="DO368" s="192"/>
      <c r="DP368" s="192"/>
      <c r="DQ368" s="192"/>
      <c r="DR368" s="192"/>
      <c r="DS368" s="192"/>
      <c r="DT368" s="192"/>
      <c r="DU368" s="192"/>
      <c r="DV368" s="192"/>
      <c r="DW368" s="192"/>
      <c r="DX368" s="192"/>
      <c r="DY368" s="192"/>
      <c r="DZ368" s="192"/>
      <c r="EG368" s="192"/>
      <c r="EH368" s="192"/>
      <c r="EI368" s="192"/>
      <c r="EP368" s="192"/>
      <c r="EX368" s="192"/>
      <c r="EY368" s="192"/>
      <c r="FG368" s="192"/>
      <c r="FI368" s="192"/>
      <c r="FK368" s="192"/>
      <c r="FP368" s="192"/>
    </row>
    <row r="369" spans="3:172" ht="15.75" customHeight="1">
      <c r="C369" s="191"/>
      <c r="D369" s="214"/>
      <c r="G369" s="191"/>
      <c r="J369" s="192"/>
      <c r="U369" s="192"/>
      <c r="V369" s="522"/>
      <c r="AE369" s="192"/>
      <c r="AF369" s="192"/>
      <c r="AL369" s="192"/>
      <c r="AM369" s="192"/>
      <c r="AO369" s="192"/>
      <c r="AP369" s="192"/>
      <c r="AQ369" s="192"/>
      <c r="AT369" s="192"/>
      <c r="BB369" s="522"/>
      <c r="BC369" s="522"/>
      <c r="BD369" s="192"/>
      <c r="BE369" s="522"/>
      <c r="BF369" s="192"/>
      <c r="BM369" s="522"/>
      <c r="BO369" s="191"/>
      <c r="BZ369" s="192"/>
      <c r="CH369" s="192"/>
      <c r="CK369" s="192"/>
      <c r="CL369" s="192"/>
      <c r="CP369" s="192"/>
      <c r="CQ369" s="192"/>
      <c r="CR369" s="192"/>
      <c r="CS369" s="192"/>
      <c r="CT369" s="192"/>
      <c r="CU369" s="192"/>
      <c r="CV369" s="192"/>
      <c r="CW369" s="192"/>
      <c r="CX369" s="192"/>
      <c r="CY369" s="192"/>
      <c r="CZ369" s="192"/>
      <c r="DH369" s="192"/>
      <c r="DI369" s="192"/>
      <c r="DJ369" s="192"/>
      <c r="DK369" s="192"/>
      <c r="DL369" s="501"/>
      <c r="DM369" s="192"/>
      <c r="DN369" s="192"/>
      <c r="DO369" s="192"/>
      <c r="DP369" s="192"/>
      <c r="DQ369" s="192"/>
      <c r="DR369" s="192"/>
      <c r="DS369" s="192"/>
      <c r="DT369" s="192"/>
      <c r="DU369" s="192"/>
      <c r="DV369" s="192"/>
      <c r="DW369" s="192"/>
      <c r="DX369" s="192"/>
      <c r="DY369" s="192"/>
      <c r="DZ369" s="192"/>
      <c r="EG369" s="192"/>
      <c r="EH369" s="192"/>
      <c r="EI369" s="192"/>
      <c r="EP369" s="192"/>
      <c r="EX369" s="192"/>
      <c r="EY369" s="192"/>
      <c r="FG369" s="192"/>
      <c r="FI369" s="192"/>
      <c r="FK369" s="192"/>
      <c r="FP369" s="192"/>
    </row>
    <row r="370" spans="3:172" ht="15.75" customHeight="1">
      <c r="C370" s="191"/>
      <c r="D370" s="214"/>
      <c r="G370" s="191"/>
      <c r="J370" s="192"/>
      <c r="U370" s="192"/>
      <c r="V370" s="522"/>
      <c r="AE370" s="192"/>
      <c r="AF370" s="192"/>
      <c r="AL370" s="192"/>
      <c r="AM370" s="192"/>
      <c r="AO370" s="192"/>
      <c r="AP370" s="192"/>
      <c r="AQ370" s="192"/>
      <c r="AT370" s="192"/>
      <c r="BB370" s="522"/>
      <c r="BC370" s="522"/>
      <c r="BD370" s="192"/>
      <c r="BE370" s="522"/>
      <c r="BF370" s="192"/>
      <c r="BM370" s="522"/>
      <c r="BO370" s="191"/>
      <c r="BZ370" s="192"/>
      <c r="CH370" s="192"/>
      <c r="CK370" s="192"/>
      <c r="CL370" s="192"/>
      <c r="CP370" s="192"/>
      <c r="CQ370" s="192"/>
      <c r="CR370" s="192"/>
      <c r="CS370" s="192"/>
      <c r="CT370" s="192"/>
      <c r="CU370" s="192"/>
      <c r="CV370" s="192"/>
      <c r="CW370" s="192"/>
      <c r="CX370" s="192"/>
      <c r="CY370" s="192"/>
      <c r="CZ370" s="192"/>
      <c r="DH370" s="192"/>
      <c r="DI370" s="192"/>
      <c r="DJ370" s="192"/>
      <c r="DK370" s="192"/>
      <c r="DL370" s="501"/>
      <c r="DM370" s="192"/>
      <c r="DN370" s="192"/>
      <c r="DO370" s="192"/>
      <c r="DP370" s="192"/>
      <c r="DQ370" s="192"/>
      <c r="DR370" s="192"/>
      <c r="DS370" s="192"/>
      <c r="DT370" s="192"/>
      <c r="DU370" s="192"/>
      <c r="DV370" s="192"/>
      <c r="DW370" s="192"/>
      <c r="DX370" s="192"/>
      <c r="DY370" s="192"/>
      <c r="DZ370" s="192"/>
      <c r="EG370" s="192"/>
      <c r="EH370" s="192"/>
      <c r="EI370" s="192"/>
      <c r="EP370" s="192"/>
      <c r="EX370" s="192"/>
      <c r="EY370" s="192"/>
      <c r="FG370" s="192"/>
      <c r="FI370" s="192"/>
      <c r="FK370" s="192"/>
      <c r="FP370" s="192"/>
    </row>
    <row r="371" spans="3:172" ht="15.75" customHeight="1">
      <c r="C371" s="191"/>
      <c r="D371" s="214"/>
      <c r="G371" s="191"/>
      <c r="J371" s="192"/>
      <c r="U371" s="192"/>
      <c r="V371" s="522"/>
      <c r="AE371" s="192"/>
      <c r="AF371" s="192"/>
      <c r="AL371" s="192"/>
      <c r="AM371" s="192"/>
      <c r="AO371" s="192"/>
      <c r="AP371" s="192"/>
      <c r="AQ371" s="192"/>
      <c r="AT371" s="192"/>
      <c r="BB371" s="522"/>
      <c r="BC371" s="522"/>
      <c r="BD371" s="192"/>
      <c r="BE371" s="522"/>
      <c r="BF371" s="192"/>
      <c r="BM371" s="522"/>
      <c r="BO371" s="191"/>
      <c r="BZ371" s="192"/>
      <c r="CH371" s="192"/>
      <c r="CK371" s="192"/>
      <c r="CL371" s="192"/>
      <c r="CP371" s="192"/>
      <c r="CQ371" s="192"/>
      <c r="CR371" s="192"/>
      <c r="CS371" s="192"/>
      <c r="CT371" s="192"/>
      <c r="CU371" s="192"/>
      <c r="CV371" s="192"/>
      <c r="CW371" s="192"/>
      <c r="CX371" s="192"/>
      <c r="CY371" s="192"/>
      <c r="CZ371" s="192"/>
      <c r="DH371" s="192"/>
      <c r="DI371" s="192"/>
      <c r="DJ371" s="192"/>
      <c r="DK371" s="192"/>
      <c r="DL371" s="501"/>
      <c r="DM371" s="192"/>
      <c r="DN371" s="192"/>
      <c r="DO371" s="192"/>
      <c r="DP371" s="192"/>
      <c r="DQ371" s="192"/>
      <c r="DR371" s="192"/>
      <c r="DS371" s="192"/>
      <c r="DT371" s="192"/>
      <c r="DU371" s="192"/>
      <c r="DV371" s="192"/>
      <c r="DW371" s="192"/>
      <c r="DX371" s="192"/>
      <c r="DY371" s="192"/>
      <c r="DZ371" s="192"/>
      <c r="EG371" s="192"/>
      <c r="EH371" s="192"/>
      <c r="EI371" s="192"/>
      <c r="EP371" s="192"/>
      <c r="EX371" s="192"/>
      <c r="EY371" s="192"/>
      <c r="FG371" s="192"/>
      <c r="FI371" s="192"/>
      <c r="FK371" s="192"/>
      <c r="FP371" s="192"/>
    </row>
    <row r="372" spans="3:172" ht="15.75" customHeight="1">
      <c r="C372" s="191"/>
      <c r="D372" s="214"/>
      <c r="G372" s="191"/>
      <c r="J372" s="192"/>
      <c r="U372" s="192"/>
      <c r="V372" s="522"/>
      <c r="AE372" s="192"/>
      <c r="AF372" s="192"/>
      <c r="AL372" s="192"/>
      <c r="AM372" s="192"/>
      <c r="AO372" s="192"/>
      <c r="AP372" s="192"/>
      <c r="AQ372" s="192"/>
      <c r="AT372" s="192"/>
      <c r="BB372" s="522"/>
      <c r="BC372" s="522"/>
      <c r="BD372" s="192"/>
      <c r="BE372" s="522"/>
      <c r="BF372" s="192"/>
      <c r="BM372" s="522"/>
      <c r="BO372" s="191"/>
      <c r="BZ372" s="192"/>
      <c r="CH372" s="192"/>
      <c r="CK372" s="192"/>
      <c r="CL372" s="192"/>
      <c r="CP372" s="192"/>
      <c r="CQ372" s="192"/>
      <c r="CR372" s="192"/>
      <c r="CS372" s="192"/>
      <c r="CT372" s="192"/>
      <c r="CU372" s="192"/>
      <c r="CV372" s="192"/>
      <c r="CW372" s="192"/>
      <c r="CX372" s="192"/>
      <c r="CY372" s="192"/>
      <c r="CZ372" s="192"/>
      <c r="DH372" s="192"/>
      <c r="DI372" s="192"/>
      <c r="DJ372" s="192"/>
      <c r="DK372" s="192"/>
      <c r="DL372" s="501"/>
      <c r="DM372" s="192"/>
      <c r="DN372" s="192"/>
      <c r="DO372" s="192"/>
      <c r="DP372" s="192"/>
      <c r="DQ372" s="192"/>
      <c r="DR372" s="192"/>
      <c r="DS372" s="192"/>
      <c r="DT372" s="192"/>
      <c r="DU372" s="192"/>
      <c r="DV372" s="192"/>
      <c r="DW372" s="192"/>
      <c r="DX372" s="192"/>
      <c r="DY372" s="192"/>
      <c r="DZ372" s="192"/>
      <c r="EG372" s="192"/>
      <c r="EH372" s="192"/>
      <c r="EI372" s="192"/>
      <c r="EP372" s="192"/>
      <c r="EX372" s="192"/>
      <c r="EY372" s="192"/>
      <c r="FG372" s="192"/>
      <c r="FI372" s="192"/>
      <c r="FK372" s="192"/>
      <c r="FP372" s="192"/>
    </row>
    <row r="373" spans="3:172" ht="15.75" customHeight="1">
      <c r="C373" s="191"/>
      <c r="D373" s="214"/>
      <c r="G373" s="191"/>
      <c r="J373" s="192"/>
      <c r="U373" s="192"/>
      <c r="V373" s="522"/>
      <c r="AE373" s="192"/>
      <c r="AF373" s="192"/>
      <c r="AL373" s="192"/>
      <c r="AM373" s="192"/>
      <c r="AO373" s="192"/>
      <c r="AP373" s="192"/>
      <c r="AQ373" s="192"/>
      <c r="AT373" s="192"/>
      <c r="BB373" s="522"/>
      <c r="BC373" s="522"/>
      <c r="BD373" s="192"/>
      <c r="BE373" s="522"/>
      <c r="BF373" s="192"/>
      <c r="BM373" s="522"/>
      <c r="BO373" s="191"/>
      <c r="BZ373" s="192"/>
      <c r="CH373" s="192"/>
      <c r="CK373" s="192"/>
      <c r="CL373" s="192"/>
      <c r="CP373" s="192"/>
      <c r="CQ373" s="192"/>
      <c r="CR373" s="192"/>
      <c r="CS373" s="192"/>
      <c r="CT373" s="192"/>
      <c r="CU373" s="192"/>
      <c r="CV373" s="192"/>
      <c r="CW373" s="192"/>
      <c r="CX373" s="192"/>
      <c r="CY373" s="192"/>
      <c r="CZ373" s="192"/>
      <c r="DH373" s="192"/>
      <c r="DI373" s="192"/>
      <c r="DJ373" s="192"/>
      <c r="DK373" s="192"/>
      <c r="DL373" s="501"/>
      <c r="DM373" s="192"/>
      <c r="DN373" s="192"/>
      <c r="DO373" s="192"/>
      <c r="DP373" s="192"/>
      <c r="DQ373" s="192"/>
      <c r="DR373" s="192"/>
      <c r="DS373" s="192"/>
      <c r="DT373" s="192"/>
      <c r="DU373" s="192"/>
      <c r="DV373" s="192"/>
      <c r="DW373" s="192"/>
      <c r="DX373" s="192"/>
      <c r="DY373" s="192"/>
      <c r="DZ373" s="192"/>
      <c r="EG373" s="192"/>
      <c r="EH373" s="192"/>
      <c r="EI373" s="192"/>
      <c r="EP373" s="192"/>
      <c r="EX373" s="192"/>
      <c r="EY373" s="192"/>
      <c r="FG373" s="192"/>
      <c r="FI373" s="192"/>
      <c r="FK373" s="192"/>
      <c r="FP373" s="192"/>
    </row>
    <row r="374" spans="3:172" ht="15.75" customHeight="1">
      <c r="C374" s="191"/>
      <c r="D374" s="214"/>
      <c r="G374" s="191"/>
      <c r="J374" s="192"/>
      <c r="U374" s="192"/>
      <c r="V374" s="522"/>
      <c r="AE374" s="192"/>
      <c r="AF374" s="192"/>
      <c r="AL374" s="192"/>
      <c r="AM374" s="192"/>
      <c r="AO374" s="192"/>
      <c r="AP374" s="192"/>
      <c r="AQ374" s="192"/>
      <c r="AT374" s="192"/>
      <c r="BB374" s="522"/>
      <c r="BC374" s="522"/>
      <c r="BD374" s="192"/>
      <c r="BE374" s="522"/>
      <c r="BF374" s="192"/>
      <c r="BM374" s="522"/>
      <c r="BO374" s="191"/>
      <c r="BZ374" s="192"/>
      <c r="CH374" s="192"/>
      <c r="CK374" s="192"/>
      <c r="CL374" s="192"/>
      <c r="CP374" s="192"/>
      <c r="CQ374" s="192"/>
      <c r="CR374" s="192"/>
      <c r="CS374" s="192"/>
      <c r="CT374" s="192"/>
      <c r="CU374" s="192"/>
      <c r="CV374" s="192"/>
      <c r="CW374" s="192"/>
      <c r="CX374" s="192"/>
      <c r="CY374" s="192"/>
      <c r="CZ374" s="192"/>
      <c r="DH374" s="192"/>
      <c r="DI374" s="192"/>
      <c r="DJ374" s="192"/>
      <c r="DK374" s="192"/>
      <c r="DL374" s="501"/>
      <c r="DM374" s="192"/>
      <c r="DN374" s="192"/>
      <c r="DO374" s="192"/>
      <c r="DP374" s="192"/>
      <c r="DQ374" s="192"/>
      <c r="DR374" s="192"/>
      <c r="DS374" s="192"/>
      <c r="DT374" s="192"/>
      <c r="DU374" s="192"/>
      <c r="DV374" s="192"/>
      <c r="DW374" s="192"/>
      <c r="DX374" s="192"/>
      <c r="DY374" s="192"/>
      <c r="DZ374" s="192"/>
      <c r="EG374" s="192"/>
      <c r="EH374" s="192"/>
      <c r="EI374" s="192"/>
      <c r="EP374" s="192"/>
      <c r="EX374" s="192"/>
      <c r="EY374" s="192"/>
      <c r="FG374" s="192"/>
      <c r="FI374" s="192"/>
      <c r="FK374" s="192"/>
      <c r="FP374" s="192"/>
    </row>
    <row r="375" spans="3:172" ht="15.75" customHeight="1">
      <c r="C375" s="191"/>
      <c r="D375" s="214"/>
      <c r="G375" s="191"/>
      <c r="J375" s="192"/>
      <c r="U375" s="192"/>
      <c r="V375" s="522"/>
      <c r="AE375" s="192"/>
      <c r="AF375" s="192"/>
      <c r="AL375" s="192"/>
      <c r="AM375" s="192"/>
      <c r="AO375" s="192"/>
      <c r="AP375" s="192"/>
      <c r="AQ375" s="192"/>
      <c r="AT375" s="192"/>
      <c r="BB375" s="522"/>
      <c r="BC375" s="522"/>
      <c r="BD375" s="192"/>
      <c r="BE375" s="522"/>
      <c r="BF375" s="192"/>
      <c r="BM375" s="522"/>
      <c r="BO375" s="191"/>
      <c r="BZ375" s="192"/>
      <c r="CH375" s="192"/>
      <c r="CK375" s="192"/>
      <c r="CL375" s="192"/>
      <c r="CP375" s="192"/>
      <c r="CQ375" s="192"/>
      <c r="CR375" s="192"/>
      <c r="CS375" s="192"/>
      <c r="CT375" s="192"/>
      <c r="CU375" s="192"/>
      <c r="CV375" s="192"/>
      <c r="CW375" s="192"/>
      <c r="CX375" s="192"/>
      <c r="CY375" s="192"/>
      <c r="CZ375" s="192"/>
      <c r="DH375" s="192"/>
      <c r="DI375" s="192"/>
      <c r="DJ375" s="192"/>
      <c r="DK375" s="192"/>
      <c r="DL375" s="501"/>
      <c r="DM375" s="192"/>
      <c r="DN375" s="192"/>
      <c r="DO375" s="192"/>
      <c r="DP375" s="192"/>
      <c r="DQ375" s="192"/>
      <c r="DR375" s="192"/>
      <c r="DS375" s="192"/>
      <c r="DT375" s="192"/>
      <c r="DU375" s="192"/>
      <c r="DV375" s="192"/>
      <c r="DW375" s="192"/>
      <c r="DX375" s="192"/>
      <c r="DY375" s="192"/>
      <c r="DZ375" s="192"/>
      <c r="EG375" s="192"/>
      <c r="EH375" s="192"/>
      <c r="EI375" s="192"/>
      <c r="EP375" s="192"/>
      <c r="EX375" s="192"/>
      <c r="EY375" s="192"/>
      <c r="FG375" s="192"/>
      <c r="FI375" s="192"/>
      <c r="FK375" s="192"/>
      <c r="FP375" s="192"/>
    </row>
    <row r="376" spans="3:172" ht="15.75" customHeight="1">
      <c r="C376" s="191"/>
      <c r="D376" s="214"/>
      <c r="G376" s="191"/>
      <c r="J376" s="192"/>
      <c r="U376" s="192"/>
      <c r="V376" s="522"/>
      <c r="AE376" s="192"/>
      <c r="AF376" s="192"/>
      <c r="AL376" s="192"/>
      <c r="AM376" s="192"/>
      <c r="AO376" s="192"/>
      <c r="AP376" s="192"/>
      <c r="AQ376" s="192"/>
      <c r="AT376" s="192"/>
      <c r="BB376" s="522"/>
      <c r="BC376" s="522"/>
      <c r="BD376" s="192"/>
      <c r="BE376" s="522"/>
      <c r="BF376" s="192"/>
      <c r="BM376" s="522"/>
      <c r="BO376" s="191"/>
      <c r="BZ376" s="192"/>
      <c r="CH376" s="192"/>
      <c r="CK376" s="192"/>
      <c r="CL376" s="192"/>
      <c r="CP376" s="192"/>
      <c r="CQ376" s="192"/>
      <c r="CR376" s="192"/>
      <c r="CS376" s="192"/>
      <c r="CT376" s="192"/>
      <c r="CU376" s="192"/>
      <c r="CV376" s="192"/>
      <c r="CW376" s="192"/>
      <c r="CX376" s="192"/>
      <c r="CY376" s="192"/>
      <c r="CZ376" s="192"/>
      <c r="DH376" s="192"/>
      <c r="DI376" s="192"/>
      <c r="DJ376" s="192"/>
      <c r="DK376" s="192"/>
      <c r="DL376" s="501"/>
      <c r="DM376" s="192"/>
      <c r="DN376" s="192"/>
      <c r="DO376" s="192"/>
      <c r="DP376" s="192"/>
      <c r="DQ376" s="192"/>
      <c r="DR376" s="192"/>
      <c r="DS376" s="192"/>
      <c r="DT376" s="192"/>
      <c r="DU376" s="192"/>
      <c r="DV376" s="192"/>
      <c r="DW376" s="192"/>
      <c r="DX376" s="192"/>
      <c r="DY376" s="192"/>
      <c r="DZ376" s="192"/>
      <c r="EG376" s="192"/>
      <c r="EH376" s="192"/>
      <c r="EI376" s="192"/>
      <c r="EP376" s="192"/>
      <c r="EX376" s="192"/>
      <c r="EY376" s="192"/>
      <c r="FG376" s="192"/>
      <c r="FI376" s="192"/>
      <c r="FK376" s="192"/>
      <c r="FP376" s="192"/>
    </row>
    <row r="377" spans="3:172" ht="15.75" customHeight="1">
      <c r="C377" s="191"/>
      <c r="D377" s="214"/>
      <c r="G377" s="191"/>
      <c r="J377" s="192"/>
      <c r="U377" s="192"/>
      <c r="V377" s="522"/>
      <c r="AE377" s="192"/>
      <c r="AF377" s="192"/>
      <c r="AL377" s="192"/>
      <c r="AM377" s="192"/>
      <c r="AO377" s="192"/>
      <c r="AP377" s="192"/>
      <c r="AQ377" s="192"/>
      <c r="AT377" s="192"/>
      <c r="BB377" s="522"/>
      <c r="BC377" s="522"/>
      <c r="BD377" s="192"/>
      <c r="BE377" s="522"/>
      <c r="BF377" s="192"/>
      <c r="BM377" s="522"/>
      <c r="BO377" s="191"/>
      <c r="BZ377" s="192"/>
      <c r="CH377" s="192"/>
      <c r="CK377" s="192"/>
      <c r="CL377" s="192"/>
      <c r="CP377" s="192"/>
      <c r="CQ377" s="192"/>
      <c r="CR377" s="192"/>
      <c r="CS377" s="192"/>
      <c r="CT377" s="192"/>
      <c r="CU377" s="192"/>
      <c r="CV377" s="192"/>
      <c r="CW377" s="192"/>
      <c r="CX377" s="192"/>
      <c r="CY377" s="192"/>
      <c r="CZ377" s="192"/>
      <c r="DH377" s="192"/>
      <c r="DI377" s="192"/>
      <c r="DJ377" s="192"/>
      <c r="DK377" s="192"/>
      <c r="DL377" s="501"/>
      <c r="DM377" s="192"/>
      <c r="DN377" s="192"/>
      <c r="DO377" s="192"/>
      <c r="DP377" s="192"/>
      <c r="DQ377" s="192"/>
      <c r="DR377" s="192"/>
      <c r="DS377" s="192"/>
      <c r="DT377" s="192"/>
      <c r="DU377" s="192"/>
      <c r="DV377" s="192"/>
      <c r="DW377" s="192"/>
      <c r="DX377" s="192"/>
      <c r="DY377" s="192"/>
      <c r="DZ377" s="192"/>
      <c r="EG377" s="192"/>
      <c r="EH377" s="192"/>
      <c r="EI377" s="192"/>
      <c r="EP377" s="192"/>
      <c r="EX377" s="192"/>
      <c r="EY377" s="192"/>
      <c r="FG377" s="192"/>
      <c r="FI377" s="192"/>
      <c r="FK377" s="192"/>
      <c r="FP377" s="192"/>
    </row>
    <row r="378" spans="3:172" ht="15.75" customHeight="1">
      <c r="C378" s="191"/>
      <c r="D378" s="214"/>
      <c r="G378" s="191"/>
      <c r="J378" s="192"/>
      <c r="U378" s="192"/>
      <c r="V378" s="522"/>
      <c r="AE378" s="192"/>
      <c r="AF378" s="192"/>
      <c r="AL378" s="192"/>
      <c r="AM378" s="192"/>
      <c r="AO378" s="192"/>
      <c r="AP378" s="192"/>
      <c r="AQ378" s="192"/>
      <c r="AT378" s="192"/>
      <c r="BB378" s="522"/>
      <c r="BC378" s="522"/>
      <c r="BD378" s="192"/>
      <c r="BE378" s="522"/>
      <c r="BF378" s="192"/>
      <c r="BM378" s="522"/>
      <c r="BO378" s="191"/>
      <c r="BZ378" s="192"/>
      <c r="CH378" s="192"/>
      <c r="CK378" s="192"/>
      <c r="CL378" s="192"/>
      <c r="CP378" s="192"/>
      <c r="CQ378" s="192"/>
      <c r="CR378" s="192"/>
      <c r="CS378" s="192"/>
      <c r="CT378" s="192"/>
      <c r="CU378" s="192"/>
      <c r="CV378" s="192"/>
      <c r="CW378" s="192"/>
      <c r="CX378" s="192"/>
      <c r="CY378" s="192"/>
      <c r="CZ378" s="192"/>
      <c r="DH378" s="192"/>
      <c r="DI378" s="192"/>
      <c r="DJ378" s="192"/>
      <c r="DK378" s="192"/>
      <c r="DL378" s="501"/>
      <c r="DM378" s="192"/>
      <c r="DN378" s="192"/>
      <c r="DO378" s="192"/>
      <c r="DP378" s="192"/>
      <c r="DQ378" s="192"/>
      <c r="DR378" s="192"/>
      <c r="DS378" s="192"/>
      <c r="DT378" s="192"/>
      <c r="DU378" s="192"/>
      <c r="DV378" s="192"/>
      <c r="DW378" s="192"/>
      <c r="DX378" s="192"/>
      <c r="DY378" s="192"/>
      <c r="DZ378" s="192"/>
      <c r="EG378" s="192"/>
      <c r="EH378" s="192"/>
      <c r="EI378" s="192"/>
      <c r="EP378" s="192"/>
      <c r="EX378" s="192"/>
      <c r="EY378" s="192"/>
      <c r="FG378" s="192"/>
      <c r="FI378" s="192"/>
      <c r="FK378" s="192"/>
      <c r="FP378" s="192"/>
    </row>
    <row r="379" spans="3:172" ht="15.75" customHeight="1">
      <c r="C379" s="191"/>
      <c r="D379" s="214"/>
      <c r="G379" s="191"/>
      <c r="J379" s="192"/>
      <c r="U379" s="192"/>
      <c r="V379" s="522"/>
      <c r="AE379" s="192"/>
      <c r="AF379" s="192"/>
      <c r="AL379" s="192"/>
      <c r="AM379" s="192"/>
      <c r="AO379" s="192"/>
      <c r="AP379" s="192"/>
      <c r="AQ379" s="192"/>
      <c r="AT379" s="192"/>
      <c r="BB379" s="522"/>
      <c r="BC379" s="522"/>
      <c r="BD379" s="192"/>
      <c r="BE379" s="522"/>
      <c r="BF379" s="192"/>
      <c r="BM379" s="522"/>
      <c r="BO379" s="191"/>
      <c r="BZ379" s="192"/>
      <c r="CH379" s="192"/>
      <c r="CK379" s="192"/>
      <c r="CL379" s="192"/>
      <c r="CP379" s="192"/>
      <c r="CQ379" s="192"/>
      <c r="CR379" s="192"/>
      <c r="CS379" s="192"/>
      <c r="CT379" s="192"/>
      <c r="CU379" s="192"/>
      <c r="CV379" s="192"/>
      <c r="CW379" s="192"/>
      <c r="CX379" s="192"/>
      <c r="CY379" s="192"/>
      <c r="CZ379" s="192"/>
      <c r="DH379" s="192"/>
      <c r="DI379" s="192"/>
      <c r="DJ379" s="192"/>
      <c r="DK379" s="192"/>
      <c r="DL379" s="501"/>
      <c r="DM379" s="192"/>
      <c r="DN379" s="192"/>
      <c r="DO379" s="192"/>
      <c r="DP379" s="192"/>
      <c r="DQ379" s="192"/>
      <c r="DR379" s="192"/>
      <c r="DS379" s="192"/>
      <c r="DT379" s="192"/>
      <c r="DU379" s="192"/>
      <c r="DV379" s="192"/>
      <c r="DW379" s="192"/>
      <c r="DX379" s="192"/>
      <c r="DY379" s="192"/>
      <c r="DZ379" s="192"/>
      <c r="EG379" s="192"/>
      <c r="EH379" s="192"/>
      <c r="EI379" s="192"/>
      <c r="EP379" s="192"/>
      <c r="EX379" s="192"/>
      <c r="EY379" s="192"/>
      <c r="FG379" s="192"/>
      <c r="FI379" s="192"/>
      <c r="FK379" s="192"/>
      <c r="FP379" s="192"/>
    </row>
    <row r="380" spans="3:172" ht="15.75" customHeight="1">
      <c r="C380" s="191"/>
      <c r="D380" s="214"/>
      <c r="G380" s="191"/>
      <c r="J380" s="192"/>
      <c r="U380" s="192"/>
      <c r="V380" s="522"/>
      <c r="AE380" s="192"/>
      <c r="AF380" s="192"/>
      <c r="AL380" s="192"/>
      <c r="AM380" s="192"/>
      <c r="AO380" s="192"/>
      <c r="AP380" s="192"/>
      <c r="AQ380" s="192"/>
      <c r="AT380" s="192"/>
      <c r="BB380" s="522"/>
      <c r="BC380" s="522"/>
      <c r="BD380" s="192"/>
      <c r="BE380" s="522"/>
      <c r="BF380" s="192"/>
      <c r="BM380" s="522"/>
      <c r="BO380" s="191"/>
      <c r="BZ380" s="192"/>
      <c r="CH380" s="192"/>
      <c r="CK380" s="192"/>
      <c r="CL380" s="192"/>
      <c r="CP380" s="192"/>
      <c r="CQ380" s="192"/>
      <c r="CR380" s="192"/>
      <c r="CS380" s="192"/>
      <c r="CT380" s="192"/>
      <c r="CU380" s="192"/>
      <c r="CV380" s="192"/>
      <c r="CW380" s="192"/>
      <c r="CX380" s="192"/>
      <c r="CY380" s="192"/>
      <c r="CZ380" s="192"/>
      <c r="DH380" s="192"/>
      <c r="DI380" s="192"/>
      <c r="DJ380" s="192"/>
      <c r="DK380" s="192"/>
      <c r="DL380" s="501"/>
      <c r="DM380" s="192"/>
      <c r="DN380" s="192"/>
      <c r="DO380" s="192"/>
      <c r="DP380" s="192"/>
      <c r="DQ380" s="192"/>
      <c r="DR380" s="192"/>
      <c r="DS380" s="192"/>
      <c r="DT380" s="192"/>
      <c r="DU380" s="192"/>
      <c r="DV380" s="192"/>
      <c r="DW380" s="192"/>
      <c r="DX380" s="192"/>
      <c r="DY380" s="192"/>
      <c r="DZ380" s="192"/>
      <c r="EG380" s="192"/>
      <c r="EH380" s="192"/>
      <c r="EI380" s="192"/>
      <c r="EP380" s="192"/>
      <c r="EX380" s="192"/>
      <c r="EY380" s="192"/>
      <c r="FG380" s="192"/>
      <c r="FI380" s="192"/>
      <c r="FK380" s="192"/>
      <c r="FP380" s="192"/>
    </row>
    <row r="381" spans="3:172" ht="15.75" customHeight="1">
      <c r="C381" s="191"/>
      <c r="D381" s="214"/>
      <c r="G381" s="191"/>
      <c r="J381" s="192"/>
      <c r="U381" s="192"/>
      <c r="V381" s="522"/>
      <c r="AE381" s="192"/>
      <c r="AF381" s="192"/>
      <c r="AL381" s="192"/>
      <c r="AM381" s="192"/>
      <c r="AO381" s="192"/>
      <c r="AP381" s="192"/>
      <c r="AQ381" s="192"/>
      <c r="AT381" s="192"/>
      <c r="BB381" s="522"/>
      <c r="BC381" s="522"/>
      <c r="BD381" s="192"/>
      <c r="BE381" s="522"/>
      <c r="BF381" s="192"/>
      <c r="BM381" s="522"/>
      <c r="BO381" s="191"/>
      <c r="BZ381" s="192"/>
      <c r="CH381" s="192"/>
      <c r="CK381" s="192"/>
      <c r="CL381" s="192"/>
      <c r="CP381" s="192"/>
      <c r="CQ381" s="192"/>
      <c r="CR381" s="192"/>
      <c r="CS381" s="192"/>
      <c r="CT381" s="192"/>
      <c r="CU381" s="192"/>
      <c r="CV381" s="192"/>
      <c r="CW381" s="192"/>
      <c r="CX381" s="192"/>
      <c r="CY381" s="192"/>
      <c r="CZ381" s="192"/>
      <c r="DH381" s="192"/>
      <c r="DI381" s="192"/>
      <c r="DJ381" s="192"/>
      <c r="DK381" s="192"/>
      <c r="DL381" s="501"/>
      <c r="DM381" s="192"/>
      <c r="DN381" s="192"/>
      <c r="DO381" s="192"/>
      <c r="DP381" s="192"/>
      <c r="DQ381" s="192"/>
      <c r="DR381" s="192"/>
      <c r="DS381" s="192"/>
      <c r="DT381" s="192"/>
      <c r="DU381" s="192"/>
      <c r="DV381" s="192"/>
      <c r="DW381" s="192"/>
      <c r="DX381" s="192"/>
      <c r="DY381" s="192"/>
      <c r="DZ381" s="192"/>
      <c r="EG381" s="192"/>
      <c r="EH381" s="192"/>
      <c r="EI381" s="192"/>
      <c r="EP381" s="192"/>
      <c r="EX381" s="192"/>
      <c r="EY381" s="192"/>
      <c r="FG381" s="192"/>
      <c r="FI381" s="192"/>
      <c r="FK381" s="192"/>
      <c r="FP381" s="192"/>
    </row>
    <row r="382" spans="3:172" ht="15.75" customHeight="1">
      <c r="C382" s="191"/>
      <c r="D382" s="214"/>
      <c r="G382" s="191"/>
      <c r="J382" s="192"/>
      <c r="U382" s="192"/>
      <c r="V382" s="522"/>
      <c r="AE382" s="192"/>
      <c r="AF382" s="192"/>
      <c r="AL382" s="192"/>
      <c r="AM382" s="192"/>
      <c r="AO382" s="192"/>
      <c r="AP382" s="192"/>
      <c r="AQ382" s="192"/>
      <c r="AT382" s="192"/>
      <c r="BB382" s="522"/>
      <c r="BC382" s="522"/>
      <c r="BD382" s="192"/>
      <c r="BE382" s="522"/>
      <c r="BF382" s="192"/>
      <c r="BM382" s="522"/>
      <c r="BO382" s="191"/>
      <c r="BZ382" s="192"/>
      <c r="CH382" s="192"/>
      <c r="CK382" s="192"/>
      <c r="CL382" s="192"/>
      <c r="CP382" s="192"/>
      <c r="CQ382" s="192"/>
      <c r="CR382" s="192"/>
      <c r="CS382" s="192"/>
      <c r="CT382" s="192"/>
      <c r="CU382" s="192"/>
      <c r="CV382" s="192"/>
      <c r="CW382" s="192"/>
      <c r="CX382" s="192"/>
      <c r="CY382" s="192"/>
      <c r="CZ382" s="192"/>
      <c r="DH382" s="192"/>
      <c r="DI382" s="192"/>
      <c r="DJ382" s="192"/>
      <c r="DK382" s="192"/>
      <c r="DL382" s="501"/>
      <c r="DM382" s="192"/>
      <c r="DN382" s="192"/>
      <c r="DO382" s="192"/>
      <c r="DP382" s="192"/>
      <c r="DQ382" s="192"/>
      <c r="DR382" s="192"/>
      <c r="DS382" s="192"/>
      <c r="DT382" s="192"/>
      <c r="DU382" s="192"/>
      <c r="DV382" s="192"/>
      <c r="DW382" s="192"/>
      <c r="DX382" s="192"/>
      <c r="DY382" s="192"/>
      <c r="DZ382" s="192"/>
      <c r="EG382" s="192"/>
      <c r="EH382" s="192"/>
      <c r="EI382" s="192"/>
      <c r="EP382" s="192"/>
      <c r="EX382" s="192"/>
      <c r="EY382" s="192"/>
      <c r="FG382" s="192"/>
      <c r="FI382" s="192"/>
      <c r="FK382" s="192"/>
      <c r="FP382" s="192"/>
    </row>
    <row r="383" spans="3:172" ht="15.75" customHeight="1">
      <c r="C383" s="191"/>
      <c r="D383" s="214"/>
      <c r="G383" s="191"/>
      <c r="J383" s="192"/>
      <c r="U383" s="192"/>
      <c r="V383" s="522"/>
      <c r="AE383" s="192"/>
      <c r="AF383" s="192"/>
      <c r="AL383" s="192"/>
      <c r="AM383" s="192"/>
      <c r="AO383" s="192"/>
      <c r="AP383" s="192"/>
      <c r="AQ383" s="192"/>
      <c r="AT383" s="192"/>
      <c r="BB383" s="522"/>
      <c r="BC383" s="522"/>
      <c r="BD383" s="192"/>
      <c r="BE383" s="522"/>
      <c r="BF383" s="192"/>
      <c r="BM383" s="522"/>
      <c r="BO383" s="191"/>
      <c r="BZ383" s="192"/>
      <c r="CH383" s="192"/>
      <c r="CK383" s="192"/>
      <c r="CL383" s="192"/>
      <c r="CP383" s="192"/>
      <c r="CQ383" s="192"/>
      <c r="CR383" s="192"/>
      <c r="CS383" s="192"/>
      <c r="CT383" s="192"/>
      <c r="CU383" s="192"/>
      <c r="CV383" s="192"/>
      <c r="CW383" s="192"/>
      <c r="CX383" s="192"/>
      <c r="CY383" s="192"/>
      <c r="CZ383" s="192"/>
      <c r="DH383" s="192"/>
      <c r="DI383" s="192"/>
      <c r="DJ383" s="192"/>
      <c r="DK383" s="192"/>
      <c r="DL383" s="501"/>
      <c r="DM383" s="192"/>
      <c r="DN383" s="192"/>
      <c r="DO383" s="192"/>
      <c r="DP383" s="192"/>
      <c r="DQ383" s="192"/>
      <c r="DR383" s="192"/>
      <c r="DS383" s="192"/>
      <c r="DT383" s="192"/>
      <c r="DU383" s="192"/>
      <c r="DV383" s="192"/>
      <c r="DW383" s="192"/>
      <c r="DX383" s="192"/>
      <c r="DY383" s="192"/>
      <c r="DZ383" s="192"/>
      <c r="EG383" s="192"/>
      <c r="EH383" s="192"/>
      <c r="EI383" s="192"/>
      <c r="EP383" s="192"/>
      <c r="EX383" s="192"/>
      <c r="EY383" s="192"/>
      <c r="FG383" s="192"/>
      <c r="FI383" s="192"/>
      <c r="FK383" s="192"/>
      <c r="FP383" s="192"/>
    </row>
    <row r="384" spans="3:172" ht="15.75" customHeight="1">
      <c r="C384" s="191"/>
      <c r="D384" s="214"/>
      <c r="G384" s="191"/>
      <c r="J384" s="192"/>
      <c r="U384" s="192"/>
      <c r="V384" s="522"/>
      <c r="AE384" s="192"/>
      <c r="AF384" s="192"/>
      <c r="AL384" s="192"/>
      <c r="AM384" s="192"/>
      <c r="AO384" s="192"/>
      <c r="AP384" s="192"/>
      <c r="AQ384" s="192"/>
      <c r="AT384" s="192"/>
      <c r="BB384" s="522"/>
      <c r="BC384" s="522"/>
      <c r="BD384" s="192"/>
      <c r="BE384" s="522"/>
      <c r="BF384" s="192"/>
      <c r="BM384" s="522"/>
      <c r="BO384" s="191"/>
      <c r="BZ384" s="192"/>
      <c r="CH384" s="192"/>
      <c r="CK384" s="192"/>
      <c r="CL384" s="192"/>
      <c r="CP384" s="192"/>
      <c r="CQ384" s="192"/>
      <c r="CR384" s="192"/>
      <c r="CS384" s="192"/>
      <c r="CT384" s="192"/>
      <c r="CU384" s="192"/>
      <c r="CV384" s="192"/>
      <c r="CW384" s="192"/>
      <c r="CX384" s="192"/>
      <c r="CY384" s="192"/>
      <c r="CZ384" s="192"/>
      <c r="DH384" s="192"/>
      <c r="DI384" s="192"/>
      <c r="DJ384" s="192"/>
      <c r="DK384" s="192"/>
      <c r="DL384" s="501"/>
      <c r="DM384" s="192"/>
      <c r="DN384" s="192"/>
      <c r="DO384" s="192"/>
      <c r="DP384" s="192"/>
      <c r="DQ384" s="192"/>
      <c r="DR384" s="192"/>
      <c r="DS384" s="192"/>
      <c r="DT384" s="192"/>
      <c r="DU384" s="192"/>
      <c r="DV384" s="192"/>
      <c r="DW384" s="192"/>
      <c r="DX384" s="192"/>
      <c r="DY384" s="192"/>
      <c r="DZ384" s="192"/>
      <c r="EG384" s="192"/>
      <c r="EH384" s="192"/>
      <c r="EI384" s="192"/>
      <c r="EP384" s="192"/>
      <c r="EX384" s="192"/>
      <c r="EY384" s="192"/>
      <c r="FG384" s="192"/>
      <c r="FI384" s="192"/>
      <c r="FK384" s="192"/>
      <c r="FP384" s="192"/>
    </row>
  </sheetData>
  <mergeCells count="21">
    <mergeCell ref="G2:H2"/>
    <mergeCell ref="BP2:BW2"/>
    <mergeCell ref="HO2:HR2"/>
    <mergeCell ref="BO2:BO3"/>
    <mergeCell ref="EE2:FQ2"/>
    <mergeCell ref="K2:N2"/>
    <mergeCell ref="BI2:BN2"/>
    <mergeCell ref="O2:Z2"/>
    <mergeCell ref="EB2:ED2"/>
    <mergeCell ref="BY2:CM2"/>
    <mergeCell ref="CN2:EA2"/>
    <mergeCell ref="HF2:HN2"/>
    <mergeCell ref="GW2:HA2"/>
    <mergeCell ref="GQ2:GV2"/>
    <mergeCell ref="FR2:GP2"/>
    <mergeCell ref="HB2:HE2"/>
    <mergeCell ref="K1:M1"/>
    <mergeCell ref="O1:Z1"/>
    <mergeCell ref="BI1:BN1"/>
    <mergeCell ref="HB1:HN1"/>
    <mergeCell ref="EE1:HA1"/>
  </mergeCells>
  <dataValidations count="1">
    <dataValidation type="list" allowBlank="1" showErrorMessage="1" sqref="K4:M4 K11:M11 AY4:BC4 AY11:BC11 T11:V11 BI11:BL11 T4:V4 BI4:BL4" xr:uid="{A4A69BF0-381A-47E9-AC3D-2A0B323158AB}">
      <formula1>"CRISIS AMBIENTAL,CNG,CONFLICTO PUMA-HUMANOS"</formula1>
    </dataValidation>
  </dataValidations>
  <hyperlinks>
    <hyperlink ref="HY4" r:id="rId1" xr:uid="{B41FCA55-4FF7-41E5-B222-3AD4BB56AB85}"/>
    <hyperlink ref="HY5" r:id="rId2" xr:uid="{0226E7C2-02DD-4AF9-AC6E-0B4CD8A5495F}"/>
    <hyperlink ref="HY6" r:id="rId3" xr:uid="{EEE8FE3D-9D0B-4E34-A426-2844B2635883}"/>
    <hyperlink ref="HY7" r:id="rId4" xr:uid="{21FBA04C-3C9B-4EEC-BC34-CBD886A59D2D}"/>
    <hyperlink ref="HY8" r:id="rId5" xr:uid="{19C4CC9A-8021-4CD7-9544-30BE2AD39DE5}"/>
    <hyperlink ref="HY9" r:id="rId6" xr:uid="{34434951-490A-45AD-8648-BF9CB3D963BB}"/>
    <hyperlink ref="HY10" r:id="rId7" xr:uid="{CAEE6049-BC46-46E3-9F4A-35FB9CC0A940}"/>
    <hyperlink ref="HY11" r:id="rId8" xr:uid="{CEC1AAA7-4540-4253-878D-8C5E0C9BDDC1}"/>
    <hyperlink ref="HY12" r:id="rId9" xr:uid="{F116200D-A5AA-467F-AAB3-07D79A3923AC}"/>
    <hyperlink ref="HY13" r:id="rId10" xr:uid="{E31AE6E6-3926-4BB3-AA95-3404B29BA80C}"/>
    <hyperlink ref="HY14" r:id="rId11" xr:uid="{C655AB3C-0832-4AA0-9A4C-5B4439CD8099}"/>
    <hyperlink ref="HY15" r:id="rId12" xr:uid="{36A43BDC-E651-4404-85F9-CDBDD1115D31}"/>
    <hyperlink ref="HY16" r:id="rId13" xr:uid="{FF8C6308-B73C-4D2D-90C2-6AA053D5E11D}"/>
    <hyperlink ref="HY17" r:id="rId14" xr:uid="{978D005E-3439-47BD-BDAB-42D64882781F}"/>
    <hyperlink ref="HY18" r:id="rId15" xr:uid="{97F12382-E74B-4650-9E38-F91B867AE7FF}"/>
    <hyperlink ref="HY19" r:id="rId16" xr:uid="{91D45F7B-9B87-44F6-81A2-91B169816E63}"/>
    <hyperlink ref="HY20" r:id="rId17" xr:uid="{7A073F8C-54C2-46AE-84B4-34A5071A6CB7}"/>
    <hyperlink ref="HY21" r:id="rId18" xr:uid="{FD4C956D-26AD-4ECF-BA3B-73ED8FD8F7B4}"/>
    <hyperlink ref="HY22" r:id="rId19" xr:uid="{36A68BC3-BF0E-4A18-A202-2C9305B4B2CF}"/>
    <hyperlink ref="HY23" r:id="rId20" xr:uid="{B9CD3366-A3A1-4A99-8C91-864C40C717AD}"/>
    <hyperlink ref="HY24" r:id="rId21" xr:uid="{99EE55EB-0AB9-4331-B330-D7B6B526C9C7}"/>
    <hyperlink ref="HY25" r:id="rId22" xr:uid="{9A52CC16-97DD-4A80-B6EE-CC2A0DD68336}"/>
    <hyperlink ref="HY26" r:id="rId23" xr:uid="{33259AF4-B671-4FA3-B483-00F1BC8A0CA5}"/>
    <hyperlink ref="HY27" r:id="rId24" xr:uid="{3707B826-D9AE-4DDE-A8CF-FDD2A70C9791}"/>
    <hyperlink ref="HY28" r:id="rId25" xr:uid="{7B3DB7D9-0257-4F62-9430-8E2D788B8F3A}"/>
    <hyperlink ref="HY29" r:id="rId26" xr:uid="{DC62D7CE-B6EE-42FF-ADE5-094908788E82}"/>
    <hyperlink ref="HY30" r:id="rId27" xr:uid="{30AA3754-E451-4EB7-8A06-52CA9A57B84E}"/>
    <hyperlink ref="HY31" r:id="rId28" xr:uid="{96A36892-929D-447B-AC53-86FE1BA78264}"/>
    <hyperlink ref="HY32" r:id="rId29" xr:uid="{E081BF29-AA4D-4327-BDCF-BD81718C721F}"/>
    <hyperlink ref="HY33" r:id="rId30" xr:uid="{8C753284-1684-4162-9061-6C370263DE91}"/>
  </hyperlinks>
  <pageMargins left="0.7" right="0.7" top="0.75" bottom="0.75" header="0" footer="0"/>
  <pageSetup orientation="portrait" r:id="rId31"/>
  <drawing r:id="rId32"/>
  <legacyDrawing r:id="rId33"/>
  <extLst>
    <ext xmlns:x14="http://schemas.microsoft.com/office/spreadsheetml/2009/9/main" uri="{CCE6A557-97BC-4b89-ADB6-D9C93CAAB3DF}">
      <x14:dataValidations xmlns:xm="http://schemas.microsoft.com/office/excel/2006/main" count="1">
        <x14:dataValidation type="list" allowBlank="1" showErrorMessage="1" xr:uid="{AC7E317C-DC2B-4BFF-B095-0C6703815D1D}">
          <x14:formula1>
            <xm:f>LIsTAS!$D$3:$D$7</xm:f>
          </x14:formula1>
          <xm:sqref>K5:M10 AY5:BC10 T5:V10 BI5:BL10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outlinePr summaryBelow="0" summaryRight="0"/>
  </sheetPr>
  <dimension ref="A1:HP383"/>
  <sheetViews>
    <sheetView workbookViewId="0">
      <pane xSplit="3" ySplit="2" topLeftCell="N3" activePane="bottomRight" state="frozen"/>
      <selection pane="topRight" activeCell="C1" sqref="C1"/>
      <selection pane="bottomLeft" activeCell="A3" sqref="A3"/>
      <selection pane="bottomRight" activeCell="Y5" sqref="Y5"/>
    </sheetView>
  </sheetViews>
  <sheetFormatPr baseColWidth="10" defaultColWidth="12.5703125" defaultRowHeight="15" customHeight="1"/>
  <cols>
    <col min="1" max="2" width="4.42578125" customWidth="1"/>
    <col min="3" max="3" width="10.28515625" customWidth="1"/>
    <col min="4" max="4" width="8.140625" customWidth="1"/>
    <col min="5" max="5" width="23.42578125" customWidth="1"/>
    <col min="6" max="6" width="19.7109375" customWidth="1"/>
    <col min="7" max="7" width="6.140625" customWidth="1"/>
    <col min="8" max="8" width="13.7109375" customWidth="1"/>
    <col min="9" max="9" width="10.85546875" customWidth="1"/>
    <col min="10" max="10" width="40.42578125" customWidth="1"/>
    <col min="11" max="11" width="48.7109375" customWidth="1"/>
    <col min="12" max="12" width="10.5703125" customWidth="1"/>
    <col min="13" max="13" width="12.42578125" customWidth="1"/>
    <col min="14" max="14" width="14.5703125" customWidth="1"/>
    <col min="15" max="15" width="17.5703125" customWidth="1"/>
    <col min="16" max="16" width="9.42578125" customWidth="1"/>
    <col min="17" max="17" width="11.85546875" customWidth="1"/>
    <col min="18" max="18" width="14.140625" customWidth="1"/>
    <col min="19" max="19" width="18.42578125" customWidth="1"/>
    <col min="20" max="20" width="8.42578125" customWidth="1"/>
    <col min="21" max="21" width="10.140625" customWidth="1"/>
    <col min="22" max="22" width="6.5703125" customWidth="1"/>
    <col min="23" max="23" width="7.140625" customWidth="1"/>
    <col min="24" max="25" width="21.85546875" customWidth="1"/>
    <col min="26" max="26" width="20.7109375" customWidth="1"/>
    <col min="27" max="27" width="16.28515625" customWidth="1"/>
    <col min="28" max="28" width="5.140625" customWidth="1"/>
    <col min="29" max="29" width="21.28515625" customWidth="1"/>
    <col min="30" max="30" width="20.85546875" customWidth="1"/>
    <col min="31" max="31" width="10.140625" customWidth="1"/>
    <col min="32" max="32" width="12.140625" customWidth="1"/>
    <col min="33" max="33" width="9.42578125" customWidth="1"/>
    <col min="34" max="34" width="12.7109375" customWidth="1"/>
    <col min="35" max="35" width="5" customWidth="1"/>
    <col min="36" max="36" width="13.140625" customWidth="1"/>
    <col min="37" max="37" width="9.7109375" customWidth="1"/>
    <col min="38" max="38" width="13.85546875" customWidth="1"/>
    <col min="39" max="39" width="12" customWidth="1"/>
    <col min="40" max="40" width="16.28515625" customWidth="1"/>
    <col min="41" max="41" width="16.7109375" customWidth="1"/>
    <col min="42" max="42" width="20.28515625" customWidth="1"/>
    <col min="43" max="43" width="10" customWidth="1"/>
    <col min="44" max="44" width="6" customWidth="1"/>
    <col min="45" max="45" width="4.140625" customWidth="1"/>
    <col min="46" max="46" width="18.7109375" customWidth="1"/>
    <col min="47" max="47" width="26" customWidth="1"/>
    <col min="48" max="49" width="15.42578125" customWidth="1"/>
    <col min="50" max="50" width="10.140625" customWidth="1"/>
    <col min="51" max="51" width="8.42578125" customWidth="1"/>
    <col min="52" max="52" width="12.140625" customWidth="1"/>
    <col min="53" max="53" width="3.5703125" customWidth="1"/>
    <col min="54" max="54" width="3.7109375" customWidth="1"/>
    <col min="55" max="55" width="10.7109375" customWidth="1"/>
    <col min="56" max="56" width="25.42578125" customWidth="1"/>
    <col min="57" max="57" width="11.42578125" customWidth="1"/>
    <col min="58" max="58" width="17.5703125" customWidth="1"/>
    <col min="59" max="59" width="18.5703125" customWidth="1"/>
    <col min="60" max="60" width="25.42578125" customWidth="1"/>
    <col min="61" max="61" width="4.140625" customWidth="1"/>
    <col min="62" max="63" width="10.42578125" customWidth="1"/>
    <col min="64" max="64" width="9.28515625" customWidth="1"/>
    <col min="65" max="66" width="21.5703125" customWidth="1"/>
    <col min="67" max="67" width="5.140625" customWidth="1"/>
    <col min="68" max="68" width="13.5703125" customWidth="1"/>
    <col min="69" max="70" width="21.7109375" customWidth="1"/>
    <col min="71" max="71" width="23.7109375" customWidth="1"/>
    <col min="72" max="73" width="18.5703125" customWidth="1"/>
    <col min="74" max="74" width="21.42578125" customWidth="1"/>
    <col min="75" max="75" width="10.140625" customWidth="1"/>
    <col min="76" max="76" width="15.85546875" customWidth="1"/>
    <col min="77" max="77" width="14.42578125" customWidth="1"/>
    <col min="78" max="78" width="6.42578125" customWidth="1"/>
    <col min="79" max="79" width="4.28515625" customWidth="1"/>
    <col min="80" max="80" width="5.42578125" customWidth="1"/>
    <col min="81" max="81" width="7.42578125" customWidth="1"/>
    <col min="82" max="82" width="21.28515625" customWidth="1"/>
    <col min="83" max="83" width="19.42578125" customWidth="1"/>
    <col min="84" max="84" width="5.7109375" customWidth="1"/>
    <col min="85" max="85" width="9.42578125" customWidth="1"/>
    <col min="86" max="86" width="9.7109375" customWidth="1"/>
    <col min="87" max="87" width="5.28515625" customWidth="1"/>
    <col min="88" max="88" width="14.42578125" customWidth="1"/>
    <col min="89" max="89" width="9.140625" customWidth="1"/>
    <col min="90" max="90" width="6.42578125" customWidth="1"/>
    <col min="91" max="91" width="7.85546875" customWidth="1"/>
    <col min="92" max="92" width="5.85546875" customWidth="1"/>
    <col min="93" max="93" width="16.28515625" customWidth="1"/>
    <col min="94" max="94" width="12.85546875" customWidth="1"/>
    <col min="95" max="95" width="10.140625" customWidth="1"/>
    <col min="96" max="96" width="17.42578125" customWidth="1"/>
    <col min="97" max="97" width="10.42578125" customWidth="1"/>
    <col min="98" max="98" width="17.28515625" customWidth="1"/>
    <col min="99" max="99" width="10" customWidth="1"/>
    <col min="100" max="100" width="4.28515625" customWidth="1"/>
    <col min="101" max="101" width="4.42578125" customWidth="1"/>
    <col min="102" max="102" width="23" customWidth="1"/>
    <col min="103" max="103" width="5.7109375" customWidth="1"/>
    <col min="104" max="104" width="7.85546875" customWidth="1"/>
    <col min="105" max="105" width="5.5703125" customWidth="1"/>
    <col min="106" max="107" width="6.42578125" customWidth="1"/>
    <col min="108" max="108" width="23.5703125" customWidth="1"/>
    <col min="109" max="109" width="16.42578125" customWidth="1"/>
    <col min="110" max="110" width="5.28515625" customWidth="1"/>
    <col min="111" max="111" width="8.7109375" customWidth="1"/>
    <col min="112" max="112" width="15.7109375" customWidth="1"/>
    <col min="113" max="113" width="29.7109375" customWidth="1"/>
    <col min="114" max="114" width="22.7109375" customWidth="1"/>
    <col min="115" max="115" width="13.7109375" customWidth="1"/>
    <col min="116" max="116" width="10.85546875" customWidth="1"/>
    <col min="117" max="117" width="9" customWidth="1"/>
    <col min="118" max="118" width="12.140625" customWidth="1"/>
    <col min="119" max="119" width="10.7109375" customWidth="1"/>
    <col min="120" max="120" width="9.42578125" customWidth="1"/>
    <col min="121" max="121" width="11.85546875" customWidth="1"/>
    <col min="122" max="122" width="7.42578125" customWidth="1"/>
    <col min="123" max="123" width="3.85546875" customWidth="1"/>
    <col min="124" max="124" width="5.42578125" customWidth="1"/>
    <col min="125" max="125" width="4.5703125" customWidth="1"/>
    <col min="126" max="126" width="4.28515625" customWidth="1"/>
    <col min="127" max="127" width="17.28515625" customWidth="1"/>
    <col min="128" max="128" width="7" customWidth="1"/>
    <col min="129" max="129" width="4.85546875" customWidth="1"/>
    <col min="130" max="130" width="4.5703125" customWidth="1"/>
    <col min="131" max="131" width="3.85546875" customWidth="1"/>
    <col min="132" max="132" width="5.42578125" customWidth="1"/>
    <col min="133" max="133" width="4.28515625" customWidth="1"/>
    <col min="134" max="134" width="14.5703125" customWidth="1"/>
    <col min="135" max="135" width="7" customWidth="1"/>
    <col min="136" max="136" width="4.5703125" customWidth="1"/>
    <col min="137" max="137" width="5.42578125" customWidth="1"/>
    <col min="138" max="138" width="7.5703125" customWidth="1"/>
    <col min="139" max="139" width="5.85546875" customWidth="1"/>
    <col min="140" max="140" width="6.42578125" customWidth="1"/>
    <col min="141" max="141" width="5.85546875" customWidth="1"/>
    <col min="142" max="142" width="3.85546875" customWidth="1"/>
    <col min="143" max="143" width="5.42578125" customWidth="1"/>
    <col min="144" max="144" width="4.85546875" customWidth="1"/>
    <col min="145" max="145" width="4.5703125" customWidth="1"/>
    <col min="146" max="146" width="7.42578125" customWidth="1"/>
    <col min="147" max="148" width="6.42578125" customWidth="1"/>
    <col min="149" max="149" width="7.140625" customWidth="1"/>
    <col min="150" max="150" width="7.28515625" customWidth="1"/>
    <col min="151" max="151" width="7.42578125" customWidth="1"/>
    <col min="152" max="152" width="8.28515625" customWidth="1"/>
    <col min="153" max="153" width="7.85546875" customWidth="1"/>
    <col min="154" max="154" width="6.140625" customWidth="1"/>
    <col min="155" max="155" width="4" customWidth="1"/>
    <col min="156" max="156" width="11.42578125" customWidth="1"/>
    <col min="157" max="157" width="2.85546875" customWidth="1"/>
    <col min="158" max="158" width="8.42578125" customWidth="1"/>
    <col min="159" max="159" width="12.140625" customWidth="1"/>
    <col min="160" max="160" width="5.85546875" customWidth="1"/>
    <col min="161" max="161" width="9.42578125" customWidth="1"/>
    <col min="162" max="162" width="6.140625" customWidth="1"/>
    <col min="163" max="163" width="6.85546875" customWidth="1"/>
    <col min="164" max="164" width="7.85546875" customWidth="1"/>
    <col min="165" max="166" width="9.42578125" customWidth="1"/>
    <col min="167" max="167" width="8" customWidth="1"/>
    <col min="168" max="168" width="5.42578125" customWidth="1"/>
    <col min="169" max="169" width="8.85546875" customWidth="1"/>
    <col min="170" max="170" width="7.42578125" customWidth="1"/>
    <col min="171" max="173" width="8.140625" customWidth="1"/>
    <col min="174" max="174" width="9" customWidth="1"/>
    <col min="175" max="175" width="5" customWidth="1"/>
    <col min="176" max="176" width="8.42578125" customWidth="1"/>
    <col min="177" max="177" width="8" customWidth="1"/>
    <col min="178" max="178" width="9.7109375" customWidth="1"/>
    <col min="179" max="179" width="8" customWidth="1"/>
    <col min="180" max="180" width="16.42578125" customWidth="1"/>
    <col min="181" max="181" width="13.85546875" customWidth="1"/>
    <col min="182" max="182" width="8.28515625" customWidth="1"/>
    <col min="183" max="183" width="16.28515625" customWidth="1"/>
    <col min="184" max="184" width="8.7109375" customWidth="1"/>
    <col min="185" max="185" width="22.42578125" customWidth="1"/>
    <col min="186" max="186" width="6.42578125" customWidth="1"/>
    <col min="187" max="187" width="8.42578125" customWidth="1"/>
    <col min="188" max="188" width="25.42578125" customWidth="1"/>
    <col min="189" max="189" width="18.7109375" customWidth="1"/>
    <col min="190" max="190" width="16.140625" customWidth="1"/>
    <col min="191" max="191" width="24.28515625" customWidth="1"/>
    <col min="192" max="192" width="30.85546875" customWidth="1"/>
    <col min="193" max="193" width="42.7109375" customWidth="1"/>
    <col min="194" max="194" width="56.7109375" customWidth="1"/>
    <col min="195" max="195" width="92.28515625" customWidth="1"/>
    <col min="196" max="196" width="68.140625" customWidth="1"/>
    <col min="197" max="197" width="67.140625" customWidth="1"/>
    <col min="198" max="198" width="40.28515625" customWidth="1"/>
    <col min="199" max="199" width="28.42578125" customWidth="1"/>
    <col min="200" max="200" width="21.140625" customWidth="1"/>
    <col min="201" max="201" width="15.42578125" customWidth="1"/>
    <col min="202" max="202" width="19.5703125" customWidth="1"/>
    <col min="205" max="205" width="16.28515625" customWidth="1"/>
    <col min="207" max="207" width="20" customWidth="1"/>
    <col min="208" max="208" width="25.42578125" customWidth="1"/>
  </cols>
  <sheetData>
    <row r="1" spans="1:224" ht="21" customHeight="1">
      <c r="A1" s="67"/>
      <c r="B1" s="67"/>
      <c r="C1" s="67"/>
      <c r="D1" s="68"/>
      <c r="E1" s="67"/>
      <c r="F1" s="67"/>
      <c r="G1" s="556" t="s">
        <v>549</v>
      </c>
      <c r="H1" s="557"/>
      <c r="I1" s="67"/>
      <c r="J1" s="69"/>
      <c r="K1" s="67"/>
      <c r="L1" s="594" t="s">
        <v>550</v>
      </c>
      <c r="M1" s="562"/>
      <c r="N1" s="562"/>
      <c r="O1" s="562"/>
      <c r="P1" s="563"/>
      <c r="Q1" s="595" t="s">
        <v>551</v>
      </c>
      <c r="R1" s="562"/>
      <c r="S1" s="562"/>
      <c r="T1" s="562"/>
      <c r="U1" s="562"/>
      <c r="V1" s="562"/>
      <c r="W1" s="562"/>
      <c r="X1" s="562"/>
      <c r="Y1" s="562"/>
      <c r="Z1" s="562"/>
      <c r="AA1" s="562"/>
      <c r="AB1" s="562"/>
      <c r="AC1" s="563"/>
      <c r="AD1" s="596" t="s">
        <v>552</v>
      </c>
      <c r="AE1" s="562"/>
      <c r="AF1" s="562"/>
      <c r="AG1" s="562"/>
      <c r="AH1" s="562"/>
      <c r="AI1" s="562"/>
      <c r="AJ1" s="562"/>
      <c r="AK1" s="562"/>
      <c r="AL1" s="562"/>
      <c r="AM1" s="562"/>
      <c r="AN1" s="563"/>
      <c r="AO1" s="70"/>
      <c r="AP1" s="597" t="s">
        <v>553</v>
      </c>
      <c r="AQ1" s="598"/>
      <c r="AR1" s="598"/>
      <c r="AS1" s="598"/>
      <c r="AT1" s="598"/>
      <c r="AU1" s="598"/>
      <c r="AV1" s="599"/>
      <c r="AW1" s="600" t="s">
        <v>554</v>
      </c>
      <c r="AX1" s="598"/>
      <c r="AY1" s="598"/>
      <c r="AZ1" s="598"/>
      <c r="BA1" s="598"/>
      <c r="BB1" s="598"/>
      <c r="BC1" s="598"/>
      <c r="BD1" s="598"/>
      <c r="BE1" s="598"/>
      <c r="BF1" s="598"/>
      <c r="BG1" s="598"/>
      <c r="BH1" s="598"/>
      <c r="BI1" s="598"/>
      <c r="BJ1" s="598"/>
      <c r="BK1" s="598"/>
      <c r="BL1" s="598"/>
      <c r="BM1" s="598"/>
      <c r="BN1" s="598"/>
      <c r="BO1" s="598"/>
      <c r="BP1" s="599"/>
      <c r="BQ1" s="71" t="s">
        <v>555</v>
      </c>
      <c r="BR1" s="71"/>
      <c r="BS1" s="71"/>
      <c r="BT1" s="71"/>
      <c r="BU1" s="71"/>
      <c r="BV1" s="71"/>
      <c r="BW1" s="71"/>
      <c r="BX1" s="71"/>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561" t="s">
        <v>556</v>
      </c>
      <c r="DN1" s="562"/>
      <c r="DO1" s="563"/>
      <c r="DP1" s="590" t="s">
        <v>557</v>
      </c>
      <c r="DQ1" s="591"/>
      <c r="DR1" s="591"/>
      <c r="DS1" s="591"/>
      <c r="DT1" s="591"/>
      <c r="DU1" s="591"/>
      <c r="DV1" s="591"/>
      <c r="DW1" s="591"/>
      <c r="DX1" s="591"/>
      <c r="DY1" s="591"/>
      <c r="DZ1" s="591"/>
      <c r="EA1" s="591"/>
      <c r="EB1" s="591"/>
      <c r="EC1" s="591"/>
      <c r="ED1" s="591"/>
      <c r="EE1" s="591"/>
      <c r="EF1" s="591"/>
      <c r="EG1" s="591"/>
      <c r="EH1" s="591"/>
      <c r="EI1" s="591"/>
      <c r="EJ1" s="591"/>
      <c r="EK1" s="591"/>
      <c r="EL1" s="591"/>
      <c r="EM1" s="591"/>
      <c r="EN1" s="591"/>
      <c r="EO1" s="591"/>
      <c r="EP1" s="591"/>
      <c r="EQ1" s="591"/>
      <c r="ER1" s="591"/>
      <c r="ES1" s="591"/>
      <c r="ET1" s="591"/>
      <c r="EU1" s="591"/>
      <c r="EV1" s="591"/>
      <c r="EW1" s="591"/>
      <c r="EX1" s="591"/>
      <c r="EY1" s="591"/>
      <c r="EZ1" s="591"/>
      <c r="FA1" s="591"/>
      <c r="FB1" s="591"/>
      <c r="FC1" s="591"/>
      <c r="FD1" s="591"/>
      <c r="FE1" s="591"/>
      <c r="FF1" s="591"/>
      <c r="FG1" s="591"/>
      <c r="FH1" s="591"/>
      <c r="FI1" s="591"/>
      <c r="FJ1" s="591"/>
      <c r="FK1" s="591"/>
      <c r="FL1" s="591"/>
      <c r="FM1" s="591"/>
      <c r="FN1" s="591"/>
      <c r="FO1" s="591"/>
      <c r="FP1" s="591"/>
      <c r="FQ1" s="591"/>
      <c r="FR1" s="591"/>
      <c r="FS1" s="591"/>
      <c r="FT1" s="591"/>
      <c r="FU1" s="591"/>
      <c r="FV1" s="591"/>
      <c r="FW1" s="591"/>
      <c r="FX1" s="591"/>
      <c r="FY1" s="591"/>
      <c r="FZ1" s="591"/>
      <c r="GA1" s="591"/>
      <c r="GB1" s="592"/>
      <c r="GC1" s="593" t="s">
        <v>558</v>
      </c>
      <c r="GD1" s="557"/>
      <c r="GE1" s="557"/>
      <c r="GF1" s="557"/>
      <c r="GG1" s="561"/>
      <c r="GH1" s="562"/>
      <c r="GI1" s="562"/>
      <c r="GJ1" s="563"/>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row>
    <row r="2" spans="1:224" ht="27" customHeight="1">
      <c r="A2" s="73" t="s">
        <v>4</v>
      </c>
      <c r="B2" s="73"/>
      <c r="C2" s="73" t="s">
        <v>5</v>
      </c>
      <c r="D2" s="74" t="s">
        <v>559</v>
      </c>
      <c r="E2" s="75" t="s">
        <v>10</v>
      </c>
      <c r="F2" s="75" t="s">
        <v>8</v>
      </c>
      <c r="G2" s="75" t="s">
        <v>9</v>
      </c>
      <c r="H2" s="75" t="s">
        <v>560</v>
      </c>
      <c r="I2" s="74" t="s">
        <v>561</v>
      </c>
      <c r="J2" s="76" t="s">
        <v>6</v>
      </c>
      <c r="K2" s="75" t="s">
        <v>562</v>
      </c>
      <c r="L2" s="77" t="s">
        <v>563</v>
      </c>
      <c r="M2" s="77" t="s">
        <v>564</v>
      </c>
      <c r="N2" s="77" t="s">
        <v>565</v>
      </c>
      <c r="O2" s="77" t="s">
        <v>566</v>
      </c>
      <c r="P2" s="78" t="s">
        <v>567</v>
      </c>
      <c r="Q2" s="79" t="s">
        <v>568</v>
      </c>
      <c r="R2" s="75" t="s">
        <v>569</v>
      </c>
      <c r="S2" s="75" t="s">
        <v>570</v>
      </c>
      <c r="T2" s="75" t="s">
        <v>571</v>
      </c>
      <c r="U2" s="75" t="s">
        <v>572</v>
      </c>
      <c r="V2" s="75" t="s">
        <v>573</v>
      </c>
      <c r="W2" s="75" t="s">
        <v>574</v>
      </c>
      <c r="X2" s="80" t="s">
        <v>575</v>
      </c>
      <c r="Y2" s="80" t="s">
        <v>576</v>
      </c>
      <c r="Z2" s="80" t="s">
        <v>577</v>
      </c>
      <c r="AA2" s="80" t="s">
        <v>578</v>
      </c>
      <c r="AB2" s="75" t="s">
        <v>579</v>
      </c>
      <c r="AC2" s="75" t="s">
        <v>580</v>
      </c>
      <c r="AD2" s="75" t="s">
        <v>581</v>
      </c>
      <c r="AE2" s="75" t="s">
        <v>140</v>
      </c>
      <c r="AF2" s="75" t="s">
        <v>582</v>
      </c>
      <c r="AG2" s="75" t="s">
        <v>583</v>
      </c>
      <c r="AH2" s="75" t="s">
        <v>584</v>
      </c>
      <c r="AI2" s="75" t="s">
        <v>585</v>
      </c>
      <c r="AJ2" s="75" t="s">
        <v>586</v>
      </c>
      <c r="AK2" s="75" t="s">
        <v>587</v>
      </c>
      <c r="AL2" s="75" t="s">
        <v>588</v>
      </c>
      <c r="AM2" s="75" t="s">
        <v>589</v>
      </c>
      <c r="AN2" s="75" t="s">
        <v>590</v>
      </c>
      <c r="AO2" s="81" t="s">
        <v>591</v>
      </c>
      <c r="AP2" s="75" t="s">
        <v>592</v>
      </c>
      <c r="AQ2" s="75" t="s">
        <v>593</v>
      </c>
      <c r="AR2" s="81" t="s">
        <v>594</v>
      </c>
      <c r="AS2" s="81" t="s">
        <v>595</v>
      </c>
      <c r="AT2" s="75" t="s">
        <v>596</v>
      </c>
      <c r="AU2" s="75" t="s">
        <v>597</v>
      </c>
      <c r="AV2" s="75" t="s">
        <v>598</v>
      </c>
      <c r="AW2" s="75" t="s">
        <v>599</v>
      </c>
      <c r="AX2" s="75" t="s">
        <v>600</v>
      </c>
      <c r="AY2" s="75" t="s">
        <v>601</v>
      </c>
      <c r="AZ2" s="82" t="s">
        <v>602</v>
      </c>
      <c r="BA2" s="83" t="s">
        <v>603</v>
      </c>
      <c r="BB2" s="83" t="s">
        <v>604</v>
      </c>
      <c r="BC2" s="79" t="s">
        <v>605</v>
      </c>
      <c r="BD2" s="84" t="s">
        <v>606</v>
      </c>
      <c r="BE2" s="84" t="s">
        <v>607</v>
      </c>
      <c r="BF2" s="84" t="s">
        <v>608</v>
      </c>
      <c r="BG2" s="85" t="s">
        <v>609</v>
      </c>
      <c r="BH2" s="85" t="s">
        <v>610</v>
      </c>
      <c r="BI2" s="81" t="s">
        <v>611</v>
      </c>
      <c r="BJ2" s="79" t="s">
        <v>612</v>
      </c>
      <c r="BK2" s="78" t="s">
        <v>613</v>
      </c>
      <c r="BL2" s="75" t="s">
        <v>614</v>
      </c>
      <c r="BM2" s="75" t="s">
        <v>615</v>
      </c>
      <c r="BN2" s="75" t="s">
        <v>616</v>
      </c>
      <c r="BO2" s="75" t="s">
        <v>617</v>
      </c>
      <c r="BP2" s="75" t="s">
        <v>618</v>
      </c>
      <c r="BQ2" s="86" t="s">
        <v>619</v>
      </c>
      <c r="BR2" s="86" t="s">
        <v>620</v>
      </c>
      <c r="BS2" s="86" t="s">
        <v>621</v>
      </c>
      <c r="BT2" s="86" t="s">
        <v>622</v>
      </c>
      <c r="BU2" s="86" t="s">
        <v>623</v>
      </c>
      <c r="BV2" s="86" t="s">
        <v>624</v>
      </c>
      <c r="BW2" s="86" t="s">
        <v>625</v>
      </c>
      <c r="BX2" s="86" t="s">
        <v>626</v>
      </c>
      <c r="BY2" s="81" t="s">
        <v>627</v>
      </c>
      <c r="BZ2" s="87" t="s">
        <v>628</v>
      </c>
      <c r="CA2" s="87" t="s">
        <v>629</v>
      </c>
      <c r="CB2" s="87" t="s">
        <v>630</v>
      </c>
      <c r="CC2" s="87" t="s">
        <v>631</v>
      </c>
      <c r="CD2" s="87" t="s">
        <v>632</v>
      </c>
      <c r="CE2" s="87" t="s">
        <v>633</v>
      </c>
      <c r="CF2" s="87" t="s">
        <v>634</v>
      </c>
      <c r="CG2" s="87" t="s">
        <v>635</v>
      </c>
      <c r="CH2" s="87" t="s">
        <v>636</v>
      </c>
      <c r="CI2" s="87" t="s">
        <v>637</v>
      </c>
      <c r="CJ2" s="87" t="s">
        <v>638</v>
      </c>
      <c r="CK2" s="87" t="s">
        <v>639</v>
      </c>
      <c r="CL2" s="87" t="s">
        <v>640</v>
      </c>
      <c r="CM2" s="87" t="s">
        <v>641</v>
      </c>
      <c r="CN2" s="87" t="s">
        <v>642</v>
      </c>
      <c r="CO2" s="88" t="s">
        <v>643</v>
      </c>
      <c r="CP2" s="87" t="s">
        <v>644</v>
      </c>
      <c r="CQ2" s="87" t="s">
        <v>645</v>
      </c>
      <c r="CR2" s="87" t="s">
        <v>646</v>
      </c>
      <c r="CS2" s="87" t="s">
        <v>647</v>
      </c>
      <c r="CT2" s="89" t="s">
        <v>648</v>
      </c>
      <c r="CU2" s="90" t="s">
        <v>649</v>
      </c>
      <c r="CV2" s="91" t="s">
        <v>629</v>
      </c>
      <c r="CW2" s="91" t="s">
        <v>650</v>
      </c>
      <c r="CX2" s="91" t="s">
        <v>651</v>
      </c>
      <c r="CY2" s="91" t="s">
        <v>652</v>
      </c>
      <c r="CZ2" s="91" t="s">
        <v>641</v>
      </c>
      <c r="DA2" s="91" t="s">
        <v>653</v>
      </c>
      <c r="DB2" s="91" t="s">
        <v>628</v>
      </c>
      <c r="DC2" s="91" t="s">
        <v>640</v>
      </c>
      <c r="DD2" s="91" t="s">
        <v>654</v>
      </c>
      <c r="DE2" s="91" t="s">
        <v>655</v>
      </c>
      <c r="DF2" s="91" t="s">
        <v>637</v>
      </c>
      <c r="DG2" s="92" t="s">
        <v>656</v>
      </c>
      <c r="DH2" s="93" t="s">
        <v>657</v>
      </c>
      <c r="DI2" s="93" t="s">
        <v>658</v>
      </c>
      <c r="DJ2" s="94" t="s">
        <v>659</v>
      </c>
      <c r="DK2" s="95" t="s">
        <v>660</v>
      </c>
      <c r="DL2" s="96" t="s">
        <v>661</v>
      </c>
      <c r="DM2" s="75" t="s">
        <v>662</v>
      </c>
      <c r="DN2" s="75" t="s">
        <v>663</v>
      </c>
      <c r="DO2" s="75" t="s">
        <v>664</v>
      </c>
      <c r="DP2" s="79" t="s">
        <v>665</v>
      </c>
      <c r="DQ2" s="97" t="s">
        <v>666</v>
      </c>
      <c r="DR2" s="97" t="s">
        <v>667</v>
      </c>
      <c r="DS2" s="97" t="s">
        <v>668</v>
      </c>
      <c r="DT2" s="97" t="s">
        <v>669</v>
      </c>
      <c r="DU2" s="98" t="s">
        <v>670</v>
      </c>
      <c r="DV2" s="98" t="s">
        <v>671</v>
      </c>
      <c r="DW2" s="99" t="s">
        <v>672</v>
      </c>
      <c r="DX2" s="100" t="s">
        <v>673</v>
      </c>
      <c r="DY2" s="100" t="s">
        <v>674</v>
      </c>
      <c r="DZ2" s="100" t="s">
        <v>670</v>
      </c>
      <c r="EA2" s="100" t="s">
        <v>668</v>
      </c>
      <c r="EB2" s="100" t="s">
        <v>669</v>
      </c>
      <c r="EC2" s="100" t="s">
        <v>671</v>
      </c>
      <c r="ED2" s="101" t="s">
        <v>675</v>
      </c>
      <c r="EE2" s="102" t="s">
        <v>673</v>
      </c>
      <c r="EF2" s="102" t="s">
        <v>676</v>
      </c>
      <c r="EG2" s="102" t="s">
        <v>669</v>
      </c>
      <c r="EH2" s="102" t="s">
        <v>677</v>
      </c>
      <c r="EI2" s="102" t="s">
        <v>678</v>
      </c>
      <c r="EJ2" s="102" t="s">
        <v>679</v>
      </c>
      <c r="EK2" s="102" t="s">
        <v>680</v>
      </c>
      <c r="EL2" s="102" t="s">
        <v>668</v>
      </c>
      <c r="EM2" s="102" t="s">
        <v>681</v>
      </c>
      <c r="EN2" s="102" t="s">
        <v>674</v>
      </c>
      <c r="EO2" s="102" t="s">
        <v>670</v>
      </c>
      <c r="EP2" s="102" t="s">
        <v>682</v>
      </c>
      <c r="EQ2" s="102" t="s">
        <v>683</v>
      </c>
      <c r="ER2" s="102" t="s">
        <v>684</v>
      </c>
      <c r="ES2" s="102" t="s">
        <v>685</v>
      </c>
      <c r="ET2" s="102" t="s">
        <v>686</v>
      </c>
      <c r="EU2" s="102" t="s">
        <v>687</v>
      </c>
      <c r="EV2" s="102" t="s">
        <v>688</v>
      </c>
      <c r="EW2" s="102" t="s">
        <v>689</v>
      </c>
      <c r="EX2" s="102" t="s">
        <v>690</v>
      </c>
      <c r="EY2" s="102" t="s">
        <v>691</v>
      </c>
      <c r="EZ2" s="81" t="s">
        <v>692</v>
      </c>
      <c r="FA2" s="102" t="s">
        <v>693</v>
      </c>
      <c r="FB2" s="103" t="s">
        <v>563</v>
      </c>
      <c r="FC2" s="103" t="s">
        <v>694</v>
      </c>
      <c r="FD2" s="103" t="s">
        <v>695</v>
      </c>
      <c r="FE2" s="104" t="s">
        <v>696</v>
      </c>
      <c r="FF2" s="104" t="s">
        <v>697</v>
      </c>
      <c r="FG2" s="104" t="s">
        <v>698</v>
      </c>
      <c r="FH2" s="104" t="s">
        <v>699</v>
      </c>
      <c r="FI2" s="104" t="s">
        <v>700</v>
      </c>
      <c r="FJ2" s="104" t="s">
        <v>701</v>
      </c>
      <c r="FK2" s="104" t="s">
        <v>702</v>
      </c>
      <c r="FL2" s="104" t="s">
        <v>703</v>
      </c>
      <c r="FM2" s="104" t="s">
        <v>704</v>
      </c>
      <c r="FN2" s="104" t="s">
        <v>705</v>
      </c>
      <c r="FO2" s="104" t="s">
        <v>706</v>
      </c>
      <c r="FP2" s="104" t="s">
        <v>707</v>
      </c>
      <c r="FQ2" s="104" t="s">
        <v>708</v>
      </c>
      <c r="FR2" s="104" t="s">
        <v>709</v>
      </c>
      <c r="FS2" s="104" t="s">
        <v>710</v>
      </c>
      <c r="FT2" s="104" t="s">
        <v>711</v>
      </c>
      <c r="FU2" s="104" t="s">
        <v>712</v>
      </c>
      <c r="FV2" s="104" t="s">
        <v>713</v>
      </c>
      <c r="FW2" s="104" t="s">
        <v>714</v>
      </c>
      <c r="FX2" s="104" t="s">
        <v>715</v>
      </c>
      <c r="FY2" s="104" t="s">
        <v>716</v>
      </c>
      <c r="FZ2" s="104" t="s">
        <v>717</v>
      </c>
      <c r="GA2" s="104" t="s">
        <v>718</v>
      </c>
      <c r="GB2" s="75" t="s">
        <v>719</v>
      </c>
      <c r="GC2" s="75" t="s">
        <v>720</v>
      </c>
      <c r="GD2" s="75" t="s">
        <v>721</v>
      </c>
      <c r="GE2" s="75" t="s">
        <v>722</v>
      </c>
      <c r="GF2" s="75" t="s">
        <v>723</v>
      </c>
      <c r="GG2" s="75" t="s">
        <v>724</v>
      </c>
      <c r="GH2" s="75" t="s">
        <v>725</v>
      </c>
      <c r="GI2" s="75" t="s">
        <v>726</v>
      </c>
      <c r="GJ2" s="75" t="s">
        <v>727</v>
      </c>
      <c r="GK2" s="75" t="s">
        <v>728</v>
      </c>
      <c r="GL2" s="75" t="s">
        <v>729</v>
      </c>
      <c r="GM2" s="75" t="s">
        <v>551</v>
      </c>
      <c r="GN2" s="75" t="s">
        <v>730</v>
      </c>
      <c r="GO2" s="75" t="s">
        <v>731</v>
      </c>
      <c r="GP2" s="75" t="s">
        <v>732</v>
      </c>
      <c r="GQ2" s="75" t="s">
        <v>733</v>
      </c>
      <c r="GR2" s="75" t="s">
        <v>734</v>
      </c>
      <c r="GS2" s="75" t="s">
        <v>735</v>
      </c>
      <c r="GT2" s="75" t="s">
        <v>736</v>
      </c>
      <c r="GU2" s="75" t="s">
        <v>585</v>
      </c>
      <c r="GV2" s="75" t="s">
        <v>713</v>
      </c>
      <c r="GW2" s="75" t="s">
        <v>720</v>
      </c>
      <c r="GX2" s="75" t="s">
        <v>721</v>
      </c>
      <c r="GY2" s="75" t="s">
        <v>722</v>
      </c>
      <c r="GZ2" s="75" t="s">
        <v>737</v>
      </c>
      <c r="HA2" s="73"/>
      <c r="HB2" s="73"/>
      <c r="HC2" s="73"/>
      <c r="HD2" s="73"/>
      <c r="HE2" s="73"/>
      <c r="HF2" s="73"/>
      <c r="HG2" s="73"/>
      <c r="HH2" s="73"/>
      <c r="HI2" s="73"/>
      <c r="HJ2" s="73"/>
      <c r="HK2" s="73"/>
      <c r="HL2" s="73"/>
      <c r="HM2" s="73"/>
      <c r="HN2" s="73"/>
      <c r="HO2" s="73"/>
      <c r="HP2" s="73"/>
    </row>
    <row r="3" spans="1:224" ht="65.25" customHeight="1">
      <c r="A3" s="5">
        <v>1</v>
      </c>
      <c r="B3" s="395"/>
      <c r="C3" s="105" t="s">
        <v>61</v>
      </c>
      <c r="D3" s="106">
        <v>1</v>
      </c>
      <c r="E3" s="6" t="s">
        <v>27</v>
      </c>
      <c r="F3" s="6" t="s">
        <v>26</v>
      </c>
      <c r="G3" s="6">
        <v>2010</v>
      </c>
      <c r="H3" s="6" t="s">
        <v>738</v>
      </c>
      <c r="I3" s="6">
        <v>0</v>
      </c>
      <c r="J3" s="7" t="s">
        <v>24</v>
      </c>
      <c r="K3" s="6" t="s">
        <v>739</v>
      </c>
      <c r="L3" s="6"/>
      <c r="M3" s="6"/>
      <c r="N3" s="6"/>
      <c r="O3" s="6">
        <v>1</v>
      </c>
      <c r="P3" s="6"/>
      <c r="Q3" s="6"/>
      <c r="R3" s="6"/>
      <c r="S3" s="6"/>
      <c r="T3" s="6">
        <v>1</v>
      </c>
      <c r="U3" s="6">
        <v>1</v>
      </c>
      <c r="V3" s="6"/>
      <c r="W3" s="6"/>
      <c r="X3" s="6"/>
      <c r="Y3" s="6"/>
      <c r="Z3" s="6"/>
      <c r="AA3" s="6"/>
      <c r="AB3" s="6"/>
      <c r="AC3" s="6"/>
      <c r="AD3" s="6">
        <v>1</v>
      </c>
      <c r="AE3" s="6"/>
      <c r="AF3" s="6"/>
      <c r="AG3" s="6"/>
      <c r="AH3" s="6"/>
      <c r="AI3" s="6"/>
      <c r="AJ3" s="6"/>
      <c r="AK3" s="6"/>
      <c r="AL3" s="6"/>
      <c r="AM3" s="6"/>
      <c r="AN3" s="105">
        <v>1</v>
      </c>
      <c r="AO3" s="105">
        <v>1</v>
      </c>
      <c r="AP3" s="6">
        <v>1</v>
      </c>
      <c r="AQ3" s="6">
        <v>1</v>
      </c>
      <c r="AR3" s="107">
        <v>0</v>
      </c>
      <c r="AS3" s="6"/>
      <c r="AT3" s="6">
        <v>1</v>
      </c>
      <c r="AU3" s="6">
        <v>1</v>
      </c>
      <c r="AV3" s="6"/>
      <c r="AW3" s="6"/>
      <c r="AX3" s="6"/>
      <c r="AY3" s="6"/>
      <c r="AZ3" s="6"/>
      <c r="BA3" s="6"/>
      <c r="BB3" s="6"/>
      <c r="BC3" s="6">
        <v>1</v>
      </c>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v>1</v>
      </c>
      <c r="CU3" s="6"/>
      <c r="CV3" s="6"/>
      <c r="CW3" s="6"/>
      <c r="CX3" s="6"/>
      <c r="CY3" s="6"/>
      <c r="CZ3" s="6"/>
      <c r="DA3" s="6"/>
      <c r="DB3" s="6"/>
      <c r="DC3" s="6"/>
      <c r="DD3" s="6"/>
      <c r="DE3" s="6"/>
      <c r="DF3" s="6"/>
      <c r="DG3" s="6"/>
      <c r="DH3" s="6"/>
      <c r="DI3" s="6"/>
      <c r="DJ3" s="6"/>
      <c r="DK3" s="6"/>
      <c r="DL3" s="6"/>
      <c r="DM3" s="6">
        <v>1</v>
      </c>
      <c r="DN3" s="6"/>
      <c r="DO3" s="6"/>
      <c r="DP3" s="6">
        <v>1</v>
      </c>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v>1</v>
      </c>
      <c r="FD3" s="6"/>
      <c r="FE3" s="6"/>
      <c r="FF3" s="6"/>
      <c r="FG3" s="6"/>
      <c r="FH3" s="6">
        <v>1</v>
      </c>
      <c r="FI3" s="6"/>
      <c r="FJ3" s="6"/>
      <c r="FK3" s="6"/>
      <c r="FL3" s="6"/>
      <c r="FM3" s="6"/>
      <c r="FN3" s="6"/>
      <c r="FO3" s="6"/>
      <c r="FP3" s="6"/>
      <c r="FQ3" s="6"/>
      <c r="FR3" s="6"/>
      <c r="FS3" s="6"/>
      <c r="FT3" s="6"/>
      <c r="FU3" s="6"/>
      <c r="FV3" s="6"/>
      <c r="FW3" s="6"/>
      <c r="FX3" s="6"/>
      <c r="FY3" s="6"/>
      <c r="FZ3" s="6"/>
      <c r="GA3" s="6"/>
      <c r="GB3" s="6"/>
      <c r="GC3" s="6"/>
      <c r="GD3" s="21"/>
      <c r="GE3" s="108"/>
      <c r="GF3" s="108"/>
      <c r="GG3" s="6" t="s">
        <v>740</v>
      </c>
      <c r="GH3" s="6" t="s">
        <v>741</v>
      </c>
      <c r="GI3" s="6" t="s">
        <v>742</v>
      </c>
      <c r="GJ3" s="6" t="s">
        <v>743</v>
      </c>
      <c r="GK3" s="6" t="s">
        <v>744</v>
      </c>
      <c r="GL3" s="109"/>
      <c r="GM3" s="6" t="s">
        <v>745</v>
      </c>
      <c r="GN3" s="110" t="s">
        <v>746</v>
      </c>
      <c r="GO3" s="110" t="s">
        <v>747</v>
      </c>
      <c r="GP3" s="6" t="s">
        <v>748</v>
      </c>
      <c r="GQ3" s="111" t="s">
        <v>749</v>
      </c>
      <c r="GR3" s="6">
        <v>1</v>
      </c>
      <c r="GS3" s="6">
        <v>1</v>
      </c>
      <c r="GT3" s="6">
        <v>0</v>
      </c>
      <c r="GU3" s="6"/>
      <c r="GV3" s="6">
        <v>0</v>
      </c>
      <c r="GW3" s="6">
        <v>0</v>
      </c>
      <c r="GX3" s="21">
        <v>0</v>
      </c>
      <c r="GY3" s="108">
        <v>0</v>
      </c>
      <c r="GZ3" s="108"/>
      <c r="HB3" s="112"/>
      <c r="HC3" s="112"/>
      <c r="HD3" s="112"/>
      <c r="HE3" s="112"/>
    </row>
    <row r="4" spans="1:224" ht="45" customHeight="1">
      <c r="A4" s="5">
        <f t="shared" ref="A4:A183" si="0">A3+1</f>
        <v>2</v>
      </c>
      <c r="B4" s="395"/>
      <c r="C4" s="13" t="s">
        <v>35</v>
      </c>
      <c r="D4" s="113">
        <f t="shared" ref="D4:D32" si="1">1+D3</f>
        <v>2</v>
      </c>
      <c r="E4" s="6" t="s">
        <v>38</v>
      </c>
      <c r="F4" s="6" t="s">
        <v>37</v>
      </c>
      <c r="G4" s="6">
        <v>2019</v>
      </c>
      <c r="H4" s="6" t="s">
        <v>750</v>
      </c>
      <c r="I4" s="6">
        <v>0</v>
      </c>
      <c r="J4" s="7" t="s">
        <v>36</v>
      </c>
      <c r="K4" s="6" t="s">
        <v>751</v>
      </c>
      <c r="L4" s="6"/>
      <c r="M4" s="6"/>
      <c r="N4" s="6">
        <v>1</v>
      </c>
      <c r="O4" s="6"/>
      <c r="P4" s="6"/>
      <c r="Q4" s="114">
        <v>0</v>
      </c>
      <c r="R4" s="114">
        <v>1</v>
      </c>
      <c r="S4" s="6"/>
      <c r="T4" s="6"/>
      <c r="U4" s="6"/>
      <c r="V4" s="6"/>
      <c r="W4" s="6"/>
      <c r="X4" s="6"/>
      <c r="Y4" s="6"/>
      <c r="Z4" s="6"/>
      <c r="AA4" s="6"/>
      <c r="AB4" s="6"/>
      <c r="AC4" s="6"/>
      <c r="AD4" s="6"/>
      <c r="AE4" s="6"/>
      <c r="AF4" s="6"/>
      <c r="AG4" s="6"/>
      <c r="AH4" s="6"/>
      <c r="AI4" s="6"/>
      <c r="AJ4" s="6"/>
      <c r="AK4" s="6"/>
      <c r="AL4" s="6"/>
      <c r="AM4" s="6"/>
      <c r="AN4" s="6">
        <v>1</v>
      </c>
      <c r="AO4" s="6"/>
      <c r="AP4" s="6"/>
      <c r="AQ4" s="6"/>
      <c r="AR4" s="6"/>
      <c r="AS4" s="6"/>
      <c r="AT4" s="6"/>
      <c r="AU4" s="6"/>
      <c r="AV4" s="6"/>
      <c r="AW4" s="6"/>
      <c r="AX4" s="6"/>
      <c r="AY4" s="6"/>
      <c r="AZ4" s="6"/>
      <c r="BA4" s="6"/>
      <c r="BB4" s="6"/>
      <c r="BC4" s="6"/>
      <c r="BD4" s="6"/>
      <c r="BE4" s="6"/>
      <c r="BF4" s="6"/>
      <c r="BG4" s="6"/>
      <c r="BH4" s="6"/>
      <c r="BI4" s="6"/>
      <c r="BJ4" s="6"/>
      <c r="BK4" s="6"/>
      <c r="BL4" s="6"/>
      <c r="BM4" s="6"/>
      <c r="BN4" s="6"/>
      <c r="BO4" s="6">
        <v>1</v>
      </c>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v>1</v>
      </c>
      <c r="CU4" s="6"/>
      <c r="CV4" s="6"/>
      <c r="CW4" s="6"/>
      <c r="CX4" s="6"/>
      <c r="CY4" s="6"/>
      <c r="CZ4" s="6"/>
      <c r="DA4" s="6"/>
      <c r="DB4" s="6"/>
      <c r="DC4" s="6"/>
      <c r="DD4" s="6"/>
      <c r="DE4" s="6"/>
      <c r="DF4" s="6"/>
      <c r="DG4" s="6"/>
      <c r="DH4" s="6"/>
      <c r="DI4" s="6"/>
      <c r="DJ4" s="6"/>
      <c r="DK4" s="6"/>
      <c r="DL4" s="6"/>
      <c r="DM4" s="6">
        <v>1</v>
      </c>
      <c r="DN4" s="6"/>
      <c r="DO4" s="6"/>
      <c r="DP4" s="6">
        <v>1</v>
      </c>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v>1</v>
      </c>
      <c r="FW4" s="6"/>
      <c r="FX4" s="6"/>
      <c r="FY4" s="6"/>
      <c r="FZ4" s="6"/>
      <c r="GA4" s="6"/>
      <c r="GB4" s="6"/>
      <c r="GC4" s="6">
        <v>1</v>
      </c>
      <c r="GD4" s="21">
        <v>0</v>
      </c>
      <c r="GE4" s="17"/>
      <c r="GF4" s="17" t="s">
        <v>752</v>
      </c>
      <c r="GG4" s="6" t="s">
        <v>753</v>
      </c>
      <c r="GH4" s="6" t="s">
        <v>754</v>
      </c>
      <c r="GI4" s="6" t="s">
        <v>755</v>
      </c>
      <c r="GJ4" s="6" t="s">
        <v>743</v>
      </c>
      <c r="GK4" s="6" t="s">
        <v>756</v>
      </c>
      <c r="GL4" s="115"/>
      <c r="GM4" s="6" t="s">
        <v>757</v>
      </c>
      <c r="GN4" s="6" t="s">
        <v>758</v>
      </c>
      <c r="GO4" s="6" t="s">
        <v>759</v>
      </c>
      <c r="GP4" s="6" t="s">
        <v>743</v>
      </c>
      <c r="GQ4" s="116" t="s">
        <v>760</v>
      </c>
      <c r="GR4" s="6">
        <v>0</v>
      </c>
      <c r="GS4" s="6">
        <v>0</v>
      </c>
      <c r="GT4" s="6">
        <v>1</v>
      </c>
      <c r="GU4" s="6"/>
      <c r="GV4" s="6">
        <v>1</v>
      </c>
      <c r="GW4" s="6">
        <v>1</v>
      </c>
      <c r="GX4" s="21">
        <v>0</v>
      </c>
      <c r="GY4" s="17">
        <v>0</v>
      </c>
      <c r="GZ4" s="17" t="s">
        <v>761</v>
      </c>
      <c r="HB4" s="69" t="s">
        <v>762</v>
      </c>
      <c r="HC4" s="112" t="s">
        <v>763</v>
      </c>
      <c r="HD4" s="112" t="s">
        <v>764</v>
      </c>
      <c r="HE4" s="112"/>
    </row>
    <row r="5" spans="1:224" ht="45" customHeight="1">
      <c r="A5" s="5">
        <f t="shared" si="0"/>
        <v>3</v>
      </c>
      <c r="B5" s="395"/>
      <c r="C5" s="13" t="s">
        <v>35</v>
      </c>
      <c r="D5" s="113">
        <f t="shared" si="1"/>
        <v>3</v>
      </c>
      <c r="E5" s="6" t="s">
        <v>41</v>
      </c>
      <c r="F5" s="6" t="s">
        <v>40</v>
      </c>
      <c r="G5" s="6">
        <v>2015</v>
      </c>
      <c r="H5" s="6" t="s">
        <v>738</v>
      </c>
      <c r="I5" s="117">
        <v>0</v>
      </c>
      <c r="J5" s="14" t="s">
        <v>39</v>
      </c>
      <c r="K5" s="6" t="s">
        <v>765</v>
      </c>
      <c r="L5" s="6"/>
      <c r="M5" s="6"/>
      <c r="N5" s="6">
        <v>1</v>
      </c>
      <c r="O5" s="6"/>
      <c r="P5" s="6"/>
      <c r="Q5" s="114">
        <v>0</v>
      </c>
      <c r="R5" s="114">
        <v>1</v>
      </c>
      <c r="S5" s="6"/>
      <c r="T5" s="6"/>
      <c r="U5" s="6"/>
      <c r="V5" s="6"/>
      <c r="W5" s="6"/>
      <c r="X5" s="6"/>
      <c r="Y5" s="6"/>
      <c r="Z5" s="6"/>
      <c r="AA5" s="6"/>
      <c r="AB5" s="6"/>
      <c r="AC5" s="6"/>
      <c r="AD5" s="6"/>
      <c r="AE5" s="6"/>
      <c r="AF5" s="6"/>
      <c r="AG5" s="6"/>
      <c r="AH5" s="6"/>
      <c r="AI5" s="6"/>
      <c r="AJ5" s="6"/>
      <c r="AK5" s="6"/>
      <c r="AL5" s="6"/>
      <c r="AM5" s="6"/>
      <c r="AN5" s="6">
        <v>1</v>
      </c>
      <c r="AO5" s="6"/>
      <c r="AP5" s="6"/>
      <c r="AQ5" s="6"/>
      <c r="AR5" s="6"/>
      <c r="AS5" s="6"/>
      <c r="AT5" s="6"/>
      <c r="AU5" s="6"/>
      <c r="AV5" s="6"/>
      <c r="AW5" s="6"/>
      <c r="AX5" s="6"/>
      <c r="AY5" s="6"/>
      <c r="AZ5" s="6"/>
      <c r="BA5" s="6"/>
      <c r="BB5" s="6"/>
      <c r="BC5" s="6"/>
      <c r="BD5" s="6"/>
      <c r="BE5" s="6"/>
      <c r="BF5" s="6"/>
      <c r="BG5" s="6"/>
      <c r="BH5" s="6"/>
      <c r="BI5" s="6"/>
      <c r="BJ5" s="6"/>
      <c r="BK5" s="6"/>
      <c r="BL5" s="6"/>
      <c r="BM5" s="6">
        <v>1</v>
      </c>
      <c r="BN5" s="6">
        <v>1</v>
      </c>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v>1</v>
      </c>
      <c r="CU5" s="6"/>
      <c r="CV5" s="6"/>
      <c r="CW5" s="6"/>
      <c r="CX5" s="6"/>
      <c r="CY5" s="6"/>
      <c r="CZ5" s="6"/>
      <c r="DA5" s="6"/>
      <c r="DB5" s="6"/>
      <c r="DC5" s="6"/>
      <c r="DD5" s="6"/>
      <c r="DE5" s="6"/>
      <c r="DF5" s="6"/>
      <c r="DG5" s="6"/>
      <c r="DH5" s="6"/>
      <c r="DI5" s="6"/>
      <c r="DJ5" s="6"/>
      <c r="DK5" s="6"/>
      <c r="DL5" s="6"/>
      <c r="DM5" s="6">
        <v>1</v>
      </c>
      <c r="DN5" s="6"/>
      <c r="DO5" s="6"/>
      <c r="DP5" s="6">
        <v>1</v>
      </c>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v>1</v>
      </c>
      <c r="FP5" s="6"/>
      <c r="FQ5" s="6"/>
      <c r="FR5" s="6"/>
      <c r="FS5" s="6"/>
      <c r="FT5" s="6"/>
      <c r="FU5" s="6"/>
      <c r="FV5" s="6"/>
      <c r="FW5" s="6"/>
      <c r="FX5" s="6"/>
      <c r="FY5" s="6"/>
      <c r="FZ5" s="6"/>
      <c r="GA5" s="6"/>
      <c r="GB5" s="6"/>
      <c r="GC5" s="6"/>
      <c r="GD5" s="118"/>
      <c r="GE5" s="108"/>
      <c r="GF5" s="108"/>
      <c r="GG5" s="6" t="s">
        <v>766</v>
      </c>
      <c r="GH5" s="6" t="s">
        <v>767</v>
      </c>
      <c r="GI5" s="6" t="s">
        <v>755</v>
      </c>
      <c r="GJ5" s="6" t="s">
        <v>768</v>
      </c>
      <c r="GK5" s="6" t="s">
        <v>769</v>
      </c>
      <c r="GL5" s="6" t="s">
        <v>770</v>
      </c>
      <c r="GM5" s="6" t="s">
        <v>771</v>
      </c>
      <c r="GN5" s="6" t="s">
        <v>772</v>
      </c>
      <c r="GO5" s="6" t="s">
        <v>773</v>
      </c>
      <c r="GP5" s="110" t="s">
        <v>774</v>
      </c>
      <c r="GQ5" s="119" t="s">
        <v>775</v>
      </c>
      <c r="GR5" s="6">
        <v>0</v>
      </c>
      <c r="GS5" s="6">
        <v>0</v>
      </c>
      <c r="GT5" s="6">
        <v>1</v>
      </c>
      <c r="GU5" s="6"/>
      <c r="GV5" s="6">
        <v>0</v>
      </c>
      <c r="GW5" s="6">
        <v>0</v>
      </c>
      <c r="GX5" s="118">
        <v>0</v>
      </c>
      <c r="GY5" s="108">
        <v>0</v>
      </c>
      <c r="GZ5" s="108"/>
      <c r="HC5" s="120" t="s">
        <v>776</v>
      </c>
      <c r="HD5" s="120" t="s">
        <v>777</v>
      </c>
      <c r="HE5" s="120" t="s">
        <v>778</v>
      </c>
    </row>
    <row r="6" spans="1:224" ht="45" customHeight="1">
      <c r="A6" s="5">
        <f t="shared" si="0"/>
        <v>4</v>
      </c>
      <c r="B6" s="395"/>
      <c r="C6" s="13" t="s">
        <v>35</v>
      </c>
      <c r="D6" s="113">
        <f t="shared" si="1"/>
        <v>4</v>
      </c>
      <c r="E6" s="121" t="s">
        <v>44</v>
      </c>
      <c r="F6" s="6" t="s">
        <v>779</v>
      </c>
      <c r="G6" s="6">
        <v>2017</v>
      </c>
      <c r="H6" s="6" t="s">
        <v>738</v>
      </c>
      <c r="I6" s="6">
        <v>0</v>
      </c>
      <c r="J6" s="7" t="s">
        <v>42</v>
      </c>
      <c r="K6" s="6" t="s">
        <v>780</v>
      </c>
      <c r="L6" s="6"/>
      <c r="M6" s="6"/>
      <c r="N6" s="6"/>
      <c r="O6" s="6">
        <v>1</v>
      </c>
      <c r="P6" s="6"/>
      <c r="Q6" s="6"/>
      <c r="R6" s="6"/>
      <c r="S6" s="6"/>
      <c r="T6" s="6">
        <v>1</v>
      </c>
      <c r="U6" s="6">
        <v>1</v>
      </c>
      <c r="V6" s="6"/>
      <c r="W6" s="6"/>
      <c r="X6" s="6"/>
      <c r="Y6" s="6"/>
      <c r="Z6" s="6"/>
      <c r="AA6" s="6"/>
      <c r="AB6" s="6"/>
      <c r="AC6" s="6"/>
      <c r="AD6" s="6">
        <v>1</v>
      </c>
      <c r="AE6" s="6"/>
      <c r="AF6" s="6"/>
      <c r="AG6" s="6"/>
      <c r="AH6" s="6"/>
      <c r="AI6" s="6"/>
      <c r="AJ6" s="6"/>
      <c r="AK6" s="6"/>
      <c r="AL6" s="6"/>
      <c r="AM6" s="6"/>
      <c r="AN6" s="6"/>
      <c r="AO6" s="6"/>
      <c r="AP6" s="6">
        <v>1</v>
      </c>
      <c r="AQ6" s="6">
        <v>1</v>
      </c>
      <c r="AR6" s="6"/>
      <c r="AS6" s="6"/>
      <c r="AT6" s="6">
        <v>1</v>
      </c>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v>0</v>
      </c>
      <c r="CU6" s="6"/>
      <c r="CV6" s="6"/>
      <c r="CW6" s="6"/>
      <c r="CX6" s="6"/>
      <c r="CY6" s="6"/>
      <c r="CZ6" s="6"/>
      <c r="DA6" s="6"/>
      <c r="DB6" s="6"/>
      <c r="DC6" s="6"/>
      <c r="DD6" s="6"/>
      <c r="DE6" s="6"/>
      <c r="DF6" s="6"/>
      <c r="DG6" s="6"/>
      <c r="DH6" s="6"/>
      <c r="DI6" s="6"/>
      <c r="DJ6" s="6"/>
      <c r="DK6" s="6">
        <v>1</v>
      </c>
      <c r="DL6" s="6"/>
      <c r="DM6" s="6">
        <v>1</v>
      </c>
      <c r="DN6" s="6"/>
      <c r="DO6" s="6"/>
      <c r="DP6" s="6">
        <v>1</v>
      </c>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v>1</v>
      </c>
      <c r="FS6" s="6"/>
      <c r="FT6" s="6"/>
      <c r="FU6" s="6"/>
      <c r="FV6" s="6"/>
      <c r="FW6" s="6"/>
      <c r="FX6" s="6"/>
      <c r="FY6" s="6"/>
      <c r="FZ6" s="6"/>
      <c r="GA6" s="6"/>
      <c r="GB6" s="6"/>
      <c r="GC6" s="6"/>
      <c r="GD6" s="7"/>
      <c r="GE6" s="7"/>
      <c r="GF6" s="7"/>
      <c r="GG6" s="6" t="s">
        <v>781</v>
      </c>
      <c r="GH6" s="6" t="s">
        <v>741</v>
      </c>
      <c r="GI6" s="6" t="s">
        <v>742</v>
      </c>
      <c r="GJ6" s="6" t="s">
        <v>782</v>
      </c>
      <c r="GK6" s="6" t="s">
        <v>783</v>
      </c>
      <c r="GL6" s="6" t="s">
        <v>784</v>
      </c>
      <c r="GM6" s="6" t="s">
        <v>785</v>
      </c>
      <c r="GN6" s="6" t="s">
        <v>786</v>
      </c>
      <c r="GO6" s="6" t="s">
        <v>787</v>
      </c>
      <c r="GP6" s="122" t="s">
        <v>788</v>
      </c>
      <c r="GQ6" s="119" t="s">
        <v>775</v>
      </c>
      <c r="GR6" s="6">
        <v>1</v>
      </c>
      <c r="GS6" s="6">
        <v>1</v>
      </c>
      <c r="GT6" s="6">
        <v>0</v>
      </c>
      <c r="GU6" s="6"/>
      <c r="GV6" s="6">
        <v>0</v>
      </c>
      <c r="GW6" s="6">
        <v>0</v>
      </c>
      <c r="GX6" s="7">
        <v>0</v>
      </c>
      <c r="GY6" s="7">
        <v>0</v>
      </c>
      <c r="GZ6" s="7" t="s">
        <v>789</v>
      </c>
    </row>
    <row r="7" spans="1:224" ht="45" customHeight="1">
      <c r="A7" s="5">
        <f t="shared" si="0"/>
        <v>5</v>
      </c>
      <c r="B7" s="395"/>
      <c r="C7" s="13" t="s">
        <v>35</v>
      </c>
      <c r="D7" s="113">
        <f t="shared" si="1"/>
        <v>5</v>
      </c>
      <c r="E7" s="123" t="s">
        <v>47</v>
      </c>
      <c r="F7" s="6" t="s">
        <v>790</v>
      </c>
      <c r="G7" s="6">
        <v>2019</v>
      </c>
      <c r="H7" s="6" t="s">
        <v>738</v>
      </c>
      <c r="I7" s="6">
        <v>0</v>
      </c>
      <c r="J7" s="7" t="s">
        <v>45</v>
      </c>
      <c r="K7" s="6" t="s">
        <v>791</v>
      </c>
      <c r="L7" s="6"/>
      <c r="M7" s="6"/>
      <c r="N7" s="6">
        <v>1</v>
      </c>
      <c r="O7" s="6">
        <v>1</v>
      </c>
      <c r="P7" s="6">
        <v>1</v>
      </c>
      <c r="Q7" s="6"/>
      <c r="R7" s="6"/>
      <c r="S7" s="6"/>
      <c r="T7" s="6">
        <v>1</v>
      </c>
      <c r="U7" s="6">
        <v>1</v>
      </c>
      <c r="V7" s="6"/>
      <c r="W7" s="6"/>
      <c r="X7" s="6"/>
      <c r="Y7" s="6"/>
      <c r="Z7" s="6"/>
      <c r="AA7" s="6"/>
      <c r="AB7" s="6"/>
      <c r="AC7" s="6"/>
      <c r="AD7" s="6">
        <v>1</v>
      </c>
      <c r="AE7" s="6"/>
      <c r="AF7" s="6"/>
      <c r="AG7" s="6"/>
      <c r="AH7" s="6"/>
      <c r="AI7" s="6"/>
      <c r="AJ7" s="6"/>
      <c r="AK7" s="6"/>
      <c r="AL7" s="6"/>
      <c r="AM7" s="6"/>
      <c r="AN7" s="6"/>
      <c r="AO7" s="6"/>
      <c r="AP7" s="6">
        <v>1</v>
      </c>
      <c r="AQ7" s="6">
        <v>1</v>
      </c>
      <c r="AR7" s="6"/>
      <c r="AS7" s="6"/>
      <c r="AT7" s="6">
        <v>1</v>
      </c>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6"/>
      <c r="CR7" s="6"/>
      <c r="CS7" s="6"/>
      <c r="CT7" s="6">
        <v>1</v>
      </c>
      <c r="CU7" s="6"/>
      <c r="CV7" s="6"/>
      <c r="CW7" s="6"/>
      <c r="CX7" s="6"/>
      <c r="CY7" s="6"/>
      <c r="CZ7" s="6"/>
      <c r="DA7" s="6"/>
      <c r="DB7" s="6"/>
      <c r="DC7" s="6"/>
      <c r="DD7" s="6"/>
      <c r="DE7" s="6"/>
      <c r="DF7" s="6"/>
      <c r="DG7" s="6"/>
      <c r="DH7" s="6"/>
      <c r="DI7" s="6"/>
      <c r="DJ7" s="6"/>
      <c r="DK7" s="6"/>
      <c r="DL7" s="6"/>
      <c r="DM7" s="6">
        <v>1</v>
      </c>
      <c r="DN7" s="6"/>
      <c r="DO7" s="6"/>
      <c r="DP7" s="6">
        <v>1</v>
      </c>
      <c r="DQ7" s="6"/>
      <c r="DR7" s="6"/>
      <c r="DS7" s="6"/>
      <c r="DT7" s="6"/>
      <c r="DU7" s="6"/>
      <c r="DV7" s="6"/>
      <c r="DW7" s="6"/>
      <c r="DX7" s="6"/>
      <c r="DY7" s="6"/>
      <c r="DZ7" s="6"/>
      <c r="EA7" s="6"/>
      <c r="EB7" s="6"/>
      <c r="EC7" s="6"/>
      <c r="ED7" s="6"/>
      <c r="EE7" s="6"/>
      <c r="EF7" s="6"/>
      <c r="EG7" s="6"/>
      <c r="EH7" s="6"/>
      <c r="EI7" s="6"/>
      <c r="EJ7" s="6"/>
      <c r="EK7" s="6"/>
      <c r="EL7" s="6"/>
      <c r="EM7" s="6"/>
      <c r="EN7" s="6"/>
      <c r="EO7" s="6"/>
      <c r="EP7" s="6"/>
      <c r="EQ7" s="6"/>
      <c r="ER7" s="6"/>
      <c r="ES7" s="6"/>
      <c r="ET7" s="6"/>
      <c r="EU7" s="6"/>
      <c r="EV7" s="6"/>
      <c r="EW7" s="6"/>
      <c r="EX7" s="6"/>
      <c r="EY7" s="6"/>
      <c r="EZ7" s="6"/>
      <c r="FA7" s="6"/>
      <c r="FB7" s="6"/>
      <c r="FC7" s="6"/>
      <c r="FD7" s="6"/>
      <c r="FE7" s="6"/>
      <c r="FF7" s="6"/>
      <c r="FG7" s="6">
        <v>1</v>
      </c>
      <c r="FH7" s="6"/>
      <c r="FI7" s="6"/>
      <c r="FJ7" s="6"/>
      <c r="FK7" s="6"/>
      <c r="FL7" s="6"/>
      <c r="FM7" s="6"/>
      <c r="FN7" s="6"/>
      <c r="FO7" s="6"/>
      <c r="FP7" s="6"/>
      <c r="FQ7" s="6"/>
      <c r="FR7" s="6"/>
      <c r="FS7" s="6"/>
      <c r="FT7" s="6"/>
      <c r="FU7" s="6"/>
      <c r="FV7" s="6"/>
      <c r="FW7" s="6"/>
      <c r="FX7" s="6"/>
      <c r="FY7" s="6"/>
      <c r="FZ7" s="6"/>
      <c r="GA7" s="6"/>
      <c r="GB7" s="6"/>
      <c r="GC7" s="6"/>
      <c r="GD7" s="7"/>
      <c r="GE7" s="108"/>
      <c r="GF7" s="108"/>
      <c r="GG7" s="6" t="s">
        <v>792</v>
      </c>
      <c r="GH7" s="6" t="s">
        <v>741</v>
      </c>
      <c r="GI7" s="6" t="s">
        <v>742</v>
      </c>
      <c r="GJ7" s="6" t="s">
        <v>793</v>
      </c>
      <c r="GK7" s="6" t="s">
        <v>794</v>
      </c>
      <c r="GL7" s="6" t="s">
        <v>795</v>
      </c>
      <c r="GM7" s="6" t="s">
        <v>796</v>
      </c>
      <c r="GN7" s="6" t="s">
        <v>797</v>
      </c>
      <c r="GO7" s="6" t="s">
        <v>798</v>
      </c>
      <c r="GP7" s="122" t="s">
        <v>799</v>
      </c>
      <c r="GQ7" s="124" t="s">
        <v>775</v>
      </c>
      <c r="GR7" s="6">
        <v>1</v>
      </c>
      <c r="GS7" s="6">
        <v>1</v>
      </c>
      <c r="GT7" s="6">
        <v>0</v>
      </c>
      <c r="GU7" s="6"/>
      <c r="GV7" s="6">
        <v>0</v>
      </c>
      <c r="GW7" s="6">
        <v>0</v>
      </c>
      <c r="GX7" s="7">
        <v>0</v>
      </c>
      <c r="GY7" s="108">
        <v>0</v>
      </c>
      <c r="GZ7" s="108"/>
    </row>
    <row r="8" spans="1:224" ht="45" customHeight="1">
      <c r="A8" s="5">
        <f t="shared" si="0"/>
        <v>6</v>
      </c>
      <c r="B8" s="395"/>
      <c r="C8" s="13" t="s">
        <v>48</v>
      </c>
      <c r="D8" s="106">
        <f t="shared" si="1"/>
        <v>6</v>
      </c>
      <c r="E8" s="6" t="s">
        <v>51</v>
      </c>
      <c r="F8" s="6" t="s">
        <v>800</v>
      </c>
      <c r="G8" s="6">
        <v>2018</v>
      </c>
      <c r="H8" s="6" t="s">
        <v>801</v>
      </c>
      <c r="I8" s="6">
        <v>0</v>
      </c>
      <c r="J8" s="7" t="s">
        <v>49</v>
      </c>
      <c r="K8" s="107" t="s">
        <v>802</v>
      </c>
      <c r="L8" s="6">
        <v>1</v>
      </c>
      <c r="M8" s="6"/>
      <c r="N8" s="6"/>
      <c r="O8" s="6"/>
      <c r="P8" s="6"/>
      <c r="Q8" s="6"/>
      <c r="R8" s="6"/>
      <c r="S8" s="6">
        <v>1</v>
      </c>
      <c r="T8" s="6"/>
      <c r="U8" s="6"/>
      <c r="V8" s="6"/>
      <c r="W8" s="6"/>
      <c r="X8" s="6"/>
      <c r="Y8" s="6"/>
      <c r="Z8" s="6"/>
      <c r="AA8" s="6"/>
      <c r="AB8" s="6"/>
      <c r="AC8" s="6"/>
      <c r="AD8" s="6">
        <v>1</v>
      </c>
      <c r="AE8" s="6"/>
      <c r="AF8" s="6"/>
      <c r="AG8" s="6"/>
      <c r="AH8" s="6"/>
      <c r="AI8" s="6"/>
      <c r="AJ8" s="6"/>
      <c r="AK8" s="6"/>
      <c r="AL8" s="6"/>
      <c r="AM8" s="6"/>
      <c r="AN8" s="6"/>
      <c r="AO8" s="6"/>
      <c r="AP8" s="6">
        <v>1</v>
      </c>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v>1</v>
      </c>
      <c r="CU8" s="6"/>
      <c r="CV8" s="6"/>
      <c r="CW8" s="6"/>
      <c r="CX8" s="6"/>
      <c r="CY8" s="6"/>
      <c r="CZ8" s="6"/>
      <c r="DA8" s="6"/>
      <c r="DB8" s="6"/>
      <c r="DC8" s="6"/>
      <c r="DD8" s="6"/>
      <c r="DE8" s="6"/>
      <c r="DF8" s="6"/>
      <c r="DG8" s="6"/>
      <c r="DH8" s="6"/>
      <c r="DI8" s="6"/>
      <c r="DJ8" s="6"/>
      <c r="DK8" s="6"/>
      <c r="DL8" s="6"/>
      <c r="DM8" s="6">
        <v>1</v>
      </c>
      <c r="DN8" s="6"/>
      <c r="DO8" s="6"/>
      <c r="DP8" s="6">
        <v>1</v>
      </c>
      <c r="DQ8" s="6"/>
      <c r="DR8" s="6"/>
      <c r="DS8" s="6"/>
      <c r="DT8" s="6"/>
      <c r="DU8" s="6"/>
      <c r="DV8" s="6"/>
      <c r="DW8" s="6"/>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B8" s="6">
        <v>1</v>
      </c>
      <c r="FC8" s="6"/>
      <c r="FD8" s="6"/>
      <c r="FE8" s="6"/>
      <c r="FF8" s="6"/>
      <c r="FG8" s="6"/>
      <c r="FH8" s="6"/>
      <c r="FI8" s="6"/>
      <c r="FJ8" s="6"/>
      <c r="FK8" s="6"/>
      <c r="FL8" s="6"/>
      <c r="FM8" s="6"/>
      <c r="FN8" s="6"/>
      <c r="FO8" s="6"/>
      <c r="FP8" s="6"/>
      <c r="FQ8" s="6"/>
      <c r="FR8" s="6"/>
      <c r="FS8" s="6"/>
      <c r="FT8" s="6"/>
      <c r="FU8" s="6"/>
      <c r="FV8" s="6"/>
      <c r="FW8" s="6"/>
      <c r="FX8" s="6"/>
      <c r="FY8" s="6"/>
      <c r="FZ8" s="6"/>
      <c r="GA8" s="6"/>
      <c r="GB8" s="6"/>
      <c r="GC8" s="6"/>
      <c r="GD8" s="21"/>
      <c r="GE8" s="21"/>
      <c r="GF8" s="21"/>
      <c r="GG8" s="6" t="s">
        <v>803</v>
      </c>
      <c r="GH8" s="6" t="s">
        <v>804</v>
      </c>
      <c r="GI8" s="6" t="s">
        <v>755</v>
      </c>
      <c r="GJ8" s="6" t="s">
        <v>805</v>
      </c>
      <c r="GK8" s="6" t="s">
        <v>806</v>
      </c>
      <c r="GL8" s="6"/>
      <c r="GM8" s="6" t="s">
        <v>807</v>
      </c>
      <c r="GN8" s="6" t="s">
        <v>808</v>
      </c>
      <c r="GO8" s="6" t="s">
        <v>809</v>
      </c>
      <c r="GP8" s="122" t="s">
        <v>810</v>
      </c>
      <c r="GQ8" s="119" t="s">
        <v>775</v>
      </c>
      <c r="GR8" s="6">
        <v>1</v>
      </c>
      <c r="GS8" s="6">
        <v>1</v>
      </c>
      <c r="GT8" s="6">
        <v>1</v>
      </c>
      <c r="GU8" s="6"/>
      <c r="GV8" s="6">
        <v>0</v>
      </c>
      <c r="GW8" s="6">
        <v>0</v>
      </c>
      <c r="GX8" s="21">
        <v>0</v>
      </c>
      <c r="GY8" s="21">
        <v>0</v>
      </c>
      <c r="GZ8" s="21" t="s">
        <v>811</v>
      </c>
    </row>
    <row r="9" spans="1:224" ht="45" customHeight="1">
      <c r="A9" s="5">
        <f t="shared" si="0"/>
        <v>7</v>
      </c>
      <c r="B9" s="395"/>
      <c r="C9" s="13" t="s">
        <v>35</v>
      </c>
      <c r="D9" s="113">
        <f t="shared" si="1"/>
        <v>7</v>
      </c>
      <c r="E9" s="6" t="s">
        <v>54</v>
      </c>
      <c r="F9" s="6" t="s">
        <v>53</v>
      </c>
      <c r="G9" s="6">
        <v>2017</v>
      </c>
      <c r="H9" s="6" t="s">
        <v>738</v>
      </c>
      <c r="I9" s="6">
        <v>0</v>
      </c>
      <c r="J9" s="7" t="s">
        <v>52</v>
      </c>
      <c r="K9" s="6" t="s">
        <v>812</v>
      </c>
      <c r="L9" s="6"/>
      <c r="M9" s="6"/>
      <c r="N9" s="6">
        <v>1</v>
      </c>
      <c r="O9" s="6">
        <v>1</v>
      </c>
      <c r="P9" s="6">
        <v>1</v>
      </c>
      <c r="Q9" s="6">
        <v>1</v>
      </c>
      <c r="R9" s="6">
        <v>0</v>
      </c>
      <c r="S9" s="6"/>
      <c r="T9" s="6">
        <v>1</v>
      </c>
      <c r="U9" s="6">
        <v>1</v>
      </c>
      <c r="V9" s="6"/>
      <c r="W9" s="6"/>
      <c r="X9" s="6"/>
      <c r="Y9" s="6"/>
      <c r="Z9" s="6"/>
      <c r="AA9" s="6"/>
      <c r="AB9" s="6"/>
      <c r="AC9" s="6"/>
      <c r="AD9" s="6">
        <v>1</v>
      </c>
      <c r="AE9" s="6"/>
      <c r="AF9" s="6"/>
      <c r="AG9" s="6"/>
      <c r="AH9" s="6"/>
      <c r="AI9" s="6"/>
      <c r="AJ9" s="6"/>
      <c r="AK9" s="6"/>
      <c r="AL9" s="6"/>
      <c r="AM9" s="6"/>
      <c r="AN9" s="6"/>
      <c r="AO9" s="6"/>
      <c r="AP9" s="6">
        <v>1</v>
      </c>
      <c r="AQ9" s="6">
        <v>1</v>
      </c>
      <c r="AR9" s="6"/>
      <c r="AS9" s="6"/>
      <c r="AT9" s="6">
        <v>1</v>
      </c>
      <c r="AU9" s="6">
        <v>1</v>
      </c>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c r="DD9" s="6"/>
      <c r="DE9" s="6"/>
      <c r="DF9" s="6"/>
      <c r="DG9" s="6"/>
      <c r="DH9" s="6"/>
      <c r="DI9" s="6"/>
      <c r="DJ9" s="6">
        <v>1</v>
      </c>
      <c r="DK9" s="6">
        <v>1</v>
      </c>
      <c r="DL9" s="6"/>
      <c r="DM9" s="6">
        <v>1</v>
      </c>
      <c r="DN9" s="6"/>
      <c r="DO9" s="6"/>
      <c r="DP9" s="6">
        <v>1</v>
      </c>
      <c r="DQ9" s="6"/>
      <c r="DR9" s="6"/>
      <c r="DS9" s="6"/>
      <c r="DT9" s="6"/>
      <c r="DU9" s="6"/>
      <c r="DV9" s="6"/>
      <c r="DW9" s="6"/>
      <c r="DX9" s="6"/>
      <c r="DY9" s="6"/>
      <c r="DZ9" s="6"/>
      <c r="EA9" s="6"/>
      <c r="EB9" s="6"/>
      <c r="EC9" s="6"/>
      <c r="ED9" s="6"/>
      <c r="EE9" s="6"/>
      <c r="EF9" s="6"/>
      <c r="EG9" s="6"/>
      <c r="EH9" s="6"/>
      <c r="EI9" s="6"/>
      <c r="EJ9" s="6"/>
      <c r="EK9" s="6"/>
      <c r="EL9" s="6"/>
      <c r="EM9" s="6"/>
      <c r="EN9" s="6"/>
      <c r="EO9" s="6"/>
      <c r="EP9" s="6"/>
      <c r="EQ9" s="6"/>
      <c r="ER9" s="6"/>
      <c r="ES9" s="6"/>
      <c r="ET9" s="6"/>
      <c r="EU9" s="6"/>
      <c r="EV9" s="6"/>
      <c r="EW9" s="6"/>
      <c r="EX9" s="6"/>
      <c r="EY9" s="6"/>
      <c r="EZ9" s="6"/>
      <c r="FA9" s="6"/>
      <c r="FB9" s="6"/>
      <c r="FC9" s="6"/>
      <c r="FD9" s="6"/>
      <c r="FE9" s="6"/>
      <c r="FF9" s="6"/>
      <c r="FG9" s="6"/>
      <c r="FH9" s="6"/>
      <c r="FI9" s="6"/>
      <c r="FJ9" s="6"/>
      <c r="FK9" s="6"/>
      <c r="FL9" s="6"/>
      <c r="FM9" s="6"/>
      <c r="FN9" s="6"/>
      <c r="FO9" s="6">
        <v>1</v>
      </c>
      <c r="FP9" s="6"/>
      <c r="FQ9" s="6">
        <v>1</v>
      </c>
      <c r="FR9" s="6"/>
      <c r="FS9" s="6"/>
      <c r="FT9" s="6"/>
      <c r="FU9" s="6"/>
      <c r="FV9" s="6"/>
      <c r="FW9" s="6"/>
      <c r="FX9" s="6"/>
      <c r="FY9" s="6"/>
      <c r="FZ9" s="6"/>
      <c r="GA9" s="6"/>
      <c r="GB9" s="6"/>
      <c r="GC9" s="6"/>
      <c r="GD9" s="7"/>
      <c r="GE9" s="7"/>
      <c r="GF9" s="7"/>
      <c r="GG9" s="6" t="s">
        <v>813</v>
      </c>
      <c r="GH9" s="6" t="s">
        <v>741</v>
      </c>
      <c r="GI9" s="6" t="s">
        <v>742</v>
      </c>
      <c r="GJ9" s="6" t="s">
        <v>814</v>
      </c>
      <c r="GK9" s="6" t="s">
        <v>815</v>
      </c>
      <c r="GL9" s="6"/>
      <c r="GM9" s="6" t="s">
        <v>816</v>
      </c>
      <c r="GN9" s="6" t="s">
        <v>817</v>
      </c>
      <c r="GO9" s="6" t="s">
        <v>818</v>
      </c>
      <c r="GP9" s="122" t="s">
        <v>819</v>
      </c>
      <c r="GQ9" s="124" t="s">
        <v>775</v>
      </c>
      <c r="GR9" s="6">
        <v>1</v>
      </c>
      <c r="GS9" s="6">
        <v>1</v>
      </c>
      <c r="GT9" s="6">
        <v>0</v>
      </c>
      <c r="GU9" s="6"/>
      <c r="GV9" s="6">
        <v>0</v>
      </c>
      <c r="GW9" s="6">
        <v>0</v>
      </c>
      <c r="GX9" s="7">
        <v>0</v>
      </c>
      <c r="GY9" s="7">
        <v>0</v>
      </c>
      <c r="GZ9" s="7" t="s">
        <v>820</v>
      </c>
    </row>
    <row r="10" spans="1:224" ht="45" customHeight="1">
      <c r="A10" s="5">
        <f t="shared" si="0"/>
        <v>8</v>
      </c>
      <c r="B10" s="395"/>
      <c r="C10" s="5" t="s">
        <v>55</v>
      </c>
      <c r="D10" s="113">
        <f t="shared" si="1"/>
        <v>8</v>
      </c>
      <c r="E10" s="6" t="s">
        <v>57</v>
      </c>
      <c r="F10" s="6" t="s">
        <v>37</v>
      </c>
      <c r="G10" s="6">
        <v>2020</v>
      </c>
      <c r="H10" s="6" t="s">
        <v>821</v>
      </c>
      <c r="I10" s="6">
        <v>0</v>
      </c>
      <c r="J10" s="7" t="s">
        <v>56</v>
      </c>
      <c r="K10" s="6" t="s">
        <v>822</v>
      </c>
      <c r="L10" s="6"/>
      <c r="M10" s="6"/>
      <c r="N10" s="6">
        <v>1</v>
      </c>
      <c r="O10" s="6"/>
      <c r="P10" s="6"/>
      <c r="Q10" s="6">
        <v>0</v>
      </c>
      <c r="R10" s="6">
        <v>1</v>
      </c>
      <c r="S10" s="6"/>
      <c r="T10" s="6"/>
      <c r="U10" s="6"/>
      <c r="V10" s="6"/>
      <c r="W10" s="6"/>
      <c r="X10" s="6"/>
      <c r="Y10" s="6"/>
      <c r="Z10" s="6"/>
      <c r="AA10" s="6"/>
      <c r="AB10" s="6"/>
      <c r="AC10" s="6"/>
      <c r="AD10" s="6"/>
      <c r="AE10" s="6"/>
      <c r="AF10" s="6"/>
      <c r="AG10" s="6"/>
      <c r="AH10" s="6"/>
      <c r="AI10" s="6"/>
      <c r="AJ10" s="6"/>
      <c r="AK10" s="6"/>
      <c r="AL10" s="6"/>
      <c r="AM10" s="6"/>
      <c r="AN10" s="6">
        <v>1</v>
      </c>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v>1</v>
      </c>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v>1</v>
      </c>
      <c r="CU10" s="6"/>
      <c r="CV10" s="6"/>
      <c r="CW10" s="6"/>
      <c r="CX10" s="6"/>
      <c r="CY10" s="6"/>
      <c r="CZ10" s="6"/>
      <c r="DA10" s="6"/>
      <c r="DB10" s="6"/>
      <c r="DC10" s="6"/>
      <c r="DD10" s="6"/>
      <c r="DE10" s="6"/>
      <c r="DF10" s="6"/>
      <c r="DG10" s="6"/>
      <c r="DH10" s="6"/>
      <c r="DI10" s="6"/>
      <c r="DJ10" s="6"/>
      <c r="DK10" s="6"/>
      <c r="DL10" s="6"/>
      <c r="DM10" s="6">
        <v>1</v>
      </c>
      <c r="DN10" s="6"/>
      <c r="DO10" s="6"/>
      <c r="DP10" s="6">
        <v>1</v>
      </c>
      <c r="DQ10" s="6"/>
      <c r="DR10" s="6"/>
      <c r="DS10" s="6"/>
      <c r="DT10" s="6"/>
      <c r="DU10" s="6"/>
      <c r="DV10" s="6"/>
      <c r="DW10" s="6"/>
      <c r="DX10" s="6"/>
      <c r="DY10" s="6"/>
      <c r="DZ10" s="6"/>
      <c r="EA10" s="6"/>
      <c r="EB10" s="6"/>
      <c r="EC10" s="6"/>
      <c r="ED10" s="6"/>
      <c r="EE10" s="6"/>
      <c r="EF10" s="6"/>
      <c r="EG10" s="6"/>
      <c r="EH10" s="6"/>
      <c r="EI10" s="6"/>
      <c r="EJ10" s="6"/>
      <c r="EK10" s="6"/>
      <c r="EL10" s="6"/>
      <c r="EM10" s="6"/>
      <c r="EN10" s="6"/>
      <c r="EO10" s="6"/>
      <c r="EP10" s="6"/>
      <c r="EQ10" s="6"/>
      <c r="ER10" s="6"/>
      <c r="ES10" s="6"/>
      <c r="ET10" s="6"/>
      <c r="EU10" s="6"/>
      <c r="EV10" s="6"/>
      <c r="EW10" s="6"/>
      <c r="EX10" s="6"/>
      <c r="EY10" s="6"/>
      <c r="EZ10" s="6"/>
      <c r="FA10" s="6"/>
      <c r="FB10" s="6"/>
      <c r="FC10" s="6"/>
      <c r="FD10" s="6"/>
      <c r="FE10" s="6"/>
      <c r="FF10" s="6"/>
      <c r="FG10" s="6"/>
      <c r="FH10" s="6"/>
      <c r="FI10" s="6"/>
      <c r="FJ10" s="6"/>
      <c r="FK10" s="6"/>
      <c r="FL10" s="6"/>
      <c r="FM10" s="6"/>
      <c r="FN10" s="6"/>
      <c r="FO10" s="6"/>
      <c r="FP10" s="6"/>
      <c r="FQ10" s="6"/>
      <c r="FR10" s="6"/>
      <c r="FS10" s="6"/>
      <c r="FT10" s="6"/>
      <c r="FU10" s="6"/>
      <c r="FV10" s="6">
        <v>1</v>
      </c>
      <c r="FW10" s="6"/>
      <c r="FX10" s="6"/>
      <c r="FY10" s="6"/>
      <c r="FZ10" s="6"/>
      <c r="GA10" s="6"/>
      <c r="GB10" s="6"/>
      <c r="GC10" s="6">
        <v>1</v>
      </c>
      <c r="GD10" s="7"/>
      <c r="GE10" s="7"/>
      <c r="GF10" s="7" t="s">
        <v>752</v>
      </c>
      <c r="GG10" s="6" t="s">
        <v>823</v>
      </c>
      <c r="GH10" s="6" t="s">
        <v>754</v>
      </c>
      <c r="GI10" s="6" t="s">
        <v>755</v>
      </c>
      <c r="GJ10" s="6"/>
      <c r="GK10" s="6" t="s">
        <v>824</v>
      </c>
      <c r="GL10" s="6"/>
      <c r="GM10" s="6" t="s">
        <v>825</v>
      </c>
      <c r="GN10" s="6" t="s">
        <v>826</v>
      </c>
      <c r="GO10" s="6" t="s">
        <v>827</v>
      </c>
      <c r="GP10" s="6"/>
      <c r="GQ10" s="124" t="s">
        <v>775</v>
      </c>
      <c r="GR10" s="6">
        <v>0</v>
      </c>
      <c r="GS10" s="6">
        <v>0</v>
      </c>
      <c r="GT10" s="6">
        <v>1</v>
      </c>
      <c r="GU10" s="6"/>
      <c r="GV10" s="6">
        <v>1</v>
      </c>
      <c r="GW10" s="6">
        <v>1</v>
      </c>
      <c r="GX10" s="7">
        <v>0</v>
      </c>
      <c r="GY10" s="7">
        <v>0</v>
      </c>
      <c r="GZ10" s="7" t="s">
        <v>752</v>
      </c>
    </row>
    <row r="11" spans="1:224" ht="45" customHeight="1">
      <c r="A11" s="5">
        <f t="shared" si="0"/>
        <v>9</v>
      </c>
      <c r="B11" s="395"/>
      <c r="C11" s="13" t="s">
        <v>35</v>
      </c>
      <c r="D11" s="113">
        <f t="shared" si="1"/>
        <v>9</v>
      </c>
      <c r="E11" s="6" t="s">
        <v>60</v>
      </c>
      <c r="F11" s="6" t="s">
        <v>828</v>
      </c>
      <c r="G11" s="6">
        <v>2014</v>
      </c>
      <c r="H11" s="6" t="s">
        <v>738</v>
      </c>
      <c r="I11" s="6">
        <v>0</v>
      </c>
      <c r="J11" s="7" t="s">
        <v>58</v>
      </c>
      <c r="K11" s="6" t="s">
        <v>829</v>
      </c>
      <c r="L11" s="6"/>
      <c r="M11" s="6"/>
      <c r="N11" s="6"/>
      <c r="O11" s="6">
        <v>1</v>
      </c>
      <c r="P11" s="6"/>
      <c r="Q11" s="6">
        <v>0</v>
      </c>
      <c r="R11" s="6">
        <v>1</v>
      </c>
      <c r="S11" s="6"/>
      <c r="T11" s="6"/>
      <c r="U11" s="6"/>
      <c r="V11" s="6"/>
      <c r="W11" s="6"/>
      <c r="X11" s="6">
        <v>0</v>
      </c>
      <c r="Y11" s="6"/>
      <c r="Z11" s="6"/>
      <c r="AA11" s="6"/>
      <c r="AB11" s="6"/>
      <c r="AC11" s="6">
        <v>1</v>
      </c>
      <c r="AD11" s="6">
        <v>0</v>
      </c>
      <c r="AE11" s="6"/>
      <c r="AF11" s="6"/>
      <c r="AG11" s="6"/>
      <c r="AH11" s="6"/>
      <c r="AI11" s="6"/>
      <c r="AJ11" s="6"/>
      <c r="AK11" s="6"/>
      <c r="AL11" s="6"/>
      <c r="AM11" s="6"/>
      <c r="AN11" s="6">
        <v>1</v>
      </c>
      <c r="AO11" s="6"/>
      <c r="AP11" s="6">
        <v>0</v>
      </c>
      <c r="AQ11" s="6"/>
      <c r="AR11" s="6"/>
      <c r="AS11" s="6"/>
      <c r="AT11" s="6"/>
      <c r="AU11" s="6"/>
      <c r="AV11" s="6"/>
      <c r="AW11" s="6"/>
      <c r="AX11" s="6"/>
      <c r="AY11" s="6"/>
      <c r="AZ11" s="6"/>
      <c r="BA11" s="6"/>
      <c r="BB11" s="6"/>
      <c r="BC11" s="6"/>
      <c r="BD11" s="6"/>
      <c r="BE11" s="6">
        <v>1</v>
      </c>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v>1</v>
      </c>
      <c r="CU11" s="6"/>
      <c r="CV11" s="6"/>
      <c r="CW11" s="6"/>
      <c r="CX11" s="6"/>
      <c r="CY11" s="6"/>
      <c r="CZ11" s="6"/>
      <c r="DA11" s="6"/>
      <c r="DB11" s="6"/>
      <c r="DC11" s="6"/>
      <c r="DD11" s="6"/>
      <c r="DE11" s="6"/>
      <c r="DF11" s="6"/>
      <c r="DG11" s="6"/>
      <c r="DH11" s="6"/>
      <c r="DI11" s="6"/>
      <c r="DJ11" s="6"/>
      <c r="DK11" s="6"/>
      <c r="DL11" s="6"/>
      <c r="DM11" s="6">
        <v>1</v>
      </c>
      <c r="DN11" s="6"/>
      <c r="DO11" s="6"/>
      <c r="DP11" s="6">
        <v>1</v>
      </c>
      <c r="DQ11" s="6"/>
      <c r="DR11" s="6"/>
      <c r="DS11" s="6"/>
      <c r="DT11" s="6"/>
      <c r="DU11" s="6"/>
      <c r="DV11" s="6"/>
      <c r="DW11" s="6"/>
      <c r="DX11" s="6"/>
      <c r="DY11" s="6"/>
      <c r="DZ11" s="6"/>
      <c r="EA11" s="6"/>
      <c r="EB11" s="6"/>
      <c r="EC11" s="6"/>
      <c r="ED11" s="6"/>
      <c r="EE11" s="6"/>
      <c r="EF11" s="6"/>
      <c r="EG11" s="6"/>
      <c r="EH11" s="6"/>
      <c r="EI11" s="6"/>
      <c r="EJ11" s="6"/>
      <c r="EK11" s="6"/>
      <c r="EL11" s="6"/>
      <c r="EM11" s="6"/>
      <c r="EN11" s="6"/>
      <c r="EO11" s="6"/>
      <c r="EP11" s="6"/>
      <c r="EQ11" s="6"/>
      <c r="ER11" s="6"/>
      <c r="ES11" s="6"/>
      <c r="ET11" s="6"/>
      <c r="EU11" s="6"/>
      <c r="EV11" s="6"/>
      <c r="EW11" s="6"/>
      <c r="EX11" s="6"/>
      <c r="EY11" s="6"/>
      <c r="EZ11" s="6"/>
      <c r="FA11" s="6"/>
      <c r="FB11" s="6"/>
      <c r="FC11" s="6"/>
      <c r="FD11" s="6"/>
      <c r="FE11" s="6"/>
      <c r="FF11" s="6"/>
      <c r="FG11" s="6">
        <v>1</v>
      </c>
      <c r="FH11" s="6"/>
      <c r="FI11" s="6"/>
      <c r="FJ11" s="6"/>
      <c r="FK11" s="6"/>
      <c r="FL11" s="6"/>
      <c r="FM11" s="6"/>
      <c r="FN11" s="6"/>
      <c r="FO11" s="6"/>
      <c r="FP11" s="6"/>
      <c r="FQ11" s="6"/>
      <c r="FR11" s="6"/>
      <c r="FS11" s="6"/>
      <c r="FT11" s="6"/>
      <c r="FU11" s="6"/>
      <c r="FV11" s="6">
        <v>1</v>
      </c>
      <c r="FW11" s="6"/>
      <c r="FX11" s="6"/>
      <c r="FY11" s="6"/>
      <c r="FZ11" s="6"/>
      <c r="GA11" s="6"/>
      <c r="GB11" s="6"/>
      <c r="GC11" s="6"/>
      <c r="GD11" s="108"/>
      <c r="GE11" s="108">
        <v>1</v>
      </c>
      <c r="GF11" s="108"/>
      <c r="GG11" s="6" t="s">
        <v>830</v>
      </c>
      <c r="GH11" s="6" t="s">
        <v>831</v>
      </c>
      <c r="GI11" s="107" t="s">
        <v>832</v>
      </c>
      <c r="GJ11" s="6" t="s">
        <v>833</v>
      </c>
      <c r="GK11" s="6" t="s">
        <v>834</v>
      </c>
      <c r="GL11" s="6"/>
      <c r="GM11" s="6" t="s">
        <v>835</v>
      </c>
      <c r="GN11" s="6" t="s">
        <v>836</v>
      </c>
      <c r="GO11" s="6" t="s">
        <v>837</v>
      </c>
      <c r="GP11" s="6" t="s">
        <v>838</v>
      </c>
      <c r="GQ11" s="125" t="s">
        <v>775</v>
      </c>
      <c r="GR11" s="6">
        <v>1</v>
      </c>
      <c r="GS11" s="6">
        <v>0</v>
      </c>
      <c r="GT11" s="6">
        <v>1</v>
      </c>
      <c r="GU11" s="6"/>
      <c r="GV11" s="6">
        <v>1</v>
      </c>
      <c r="GW11" s="6">
        <v>0</v>
      </c>
      <c r="GX11" s="108">
        <v>0</v>
      </c>
      <c r="GY11" s="108">
        <v>1</v>
      </c>
      <c r="GZ11" s="108"/>
    </row>
    <row r="12" spans="1:224" ht="45" customHeight="1">
      <c r="A12" s="5">
        <f t="shared" si="0"/>
        <v>10</v>
      </c>
      <c r="B12" s="395"/>
      <c r="C12" s="5" t="s">
        <v>61</v>
      </c>
      <c r="D12" s="113">
        <f t="shared" si="1"/>
        <v>10</v>
      </c>
      <c r="E12" s="6" t="s">
        <v>64</v>
      </c>
      <c r="F12" s="6" t="s">
        <v>839</v>
      </c>
      <c r="G12" s="6">
        <v>2016</v>
      </c>
      <c r="H12" s="117" t="s">
        <v>738</v>
      </c>
      <c r="I12" s="17"/>
      <c r="J12" s="17" t="s">
        <v>840</v>
      </c>
      <c r="K12" s="6" t="s">
        <v>841</v>
      </c>
      <c r="L12" s="6">
        <v>1</v>
      </c>
      <c r="M12" s="6"/>
      <c r="N12" s="6"/>
      <c r="O12" s="6"/>
      <c r="P12" s="126"/>
      <c r="Q12" s="126"/>
      <c r="R12" s="126"/>
      <c r="S12" s="6"/>
      <c r="T12" s="6"/>
      <c r="U12" s="6"/>
      <c r="V12" s="6"/>
      <c r="W12" s="6"/>
      <c r="X12" s="6"/>
      <c r="Y12" s="6"/>
      <c r="Z12" s="6"/>
      <c r="AA12" s="6"/>
      <c r="AB12" s="6"/>
      <c r="AC12" s="6">
        <v>1</v>
      </c>
      <c r="AD12" s="6">
        <v>1</v>
      </c>
      <c r="AE12" s="6"/>
      <c r="AF12" s="6"/>
      <c r="AG12" s="6"/>
      <c r="AH12" s="6"/>
      <c r="AI12" s="6"/>
      <c r="AJ12" s="6"/>
      <c r="AK12" s="6"/>
      <c r="AL12" s="6"/>
      <c r="AM12" s="6"/>
      <c r="AN12" s="6"/>
      <c r="AO12" s="6"/>
      <c r="AP12" s="6"/>
      <c r="AQ12" s="6"/>
      <c r="AR12" s="6"/>
      <c r="AS12" s="6"/>
      <c r="AT12" s="6"/>
      <c r="AU12" s="6"/>
      <c r="AV12" s="6">
        <v>1</v>
      </c>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v>1</v>
      </c>
      <c r="CU12" s="6"/>
      <c r="CV12" s="6"/>
      <c r="CW12" s="6"/>
      <c r="CX12" s="6"/>
      <c r="CY12" s="6"/>
      <c r="CZ12" s="6"/>
      <c r="DA12" s="6"/>
      <c r="DB12" s="6"/>
      <c r="DC12" s="6"/>
      <c r="DD12" s="6"/>
      <c r="DE12" s="6"/>
      <c r="DF12" s="6"/>
      <c r="DG12" s="6"/>
      <c r="DH12" s="6"/>
      <c r="DI12" s="6"/>
      <c r="DJ12" s="6"/>
      <c r="DK12" s="6"/>
      <c r="DL12" s="6"/>
      <c r="DM12" s="6">
        <v>1</v>
      </c>
      <c r="DN12" s="126"/>
      <c r="DO12" s="126"/>
      <c r="DP12" s="126">
        <v>1</v>
      </c>
      <c r="DQ12" s="126"/>
      <c r="DR12" s="126"/>
      <c r="DS12" s="126"/>
      <c r="DT12" s="126"/>
      <c r="DU12" s="126"/>
      <c r="DV12" s="126"/>
      <c r="DW12" s="126"/>
      <c r="DX12" s="126"/>
      <c r="DY12" s="126"/>
      <c r="DZ12" s="126"/>
      <c r="EA12" s="126"/>
      <c r="EB12" s="126"/>
      <c r="EC12" s="126"/>
      <c r="ED12" s="126"/>
      <c r="EE12" s="126"/>
      <c r="EF12" s="126"/>
      <c r="EG12" s="126"/>
      <c r="EH12" s="126"/>
      <c r="EI12" s="126"/>
      <c r="EJ12" s="126"/>
      <c r="EK12" s="126"/>
      <c r="EL12" s="126"/>
      <c r="EM12" s="126"/>
      <c r="EN12" s="126"/>
      <c r="EO12" s="126"/>
      <c r="EP12" s="126"/>
      <c r="EQ12" s="126"/>
      <c r="ER12" s="126"/>
      <c r="ES12" s="126"/>
      <c r="ET12" s="126"/>
      <c r="EU12" s="126"/>
      <c r="EV12" s="126"/>
      <c r="EW12" s="126"/>
      <c r="EX12" s="126"/>
      <c r="EY12" s="126"/>
      <c r="EZ12" s="126"/>
      <c r="FA12" s="6"/>
      <c r="FB12" s="6"/>
      <c r="FC12" s="6"/>
      <c r="FD12" s="6"/>
      <c r="FE12" s="6"/>
      <c r="FF12" s="6"/>
      <c r="FG12" s="6">
        <v>1</v>
      </c>
      <c r="FH12" s="6"/>
      <c r="FI12" s="6"/>
      <c r="FJ12" s="6"/>
      <c r="FK12" s="6"/>
      <c r="FL12" s="6"/>
      <c r="FM12" s="6">
        <v>1</v>
      </c>
      <c r="FN12" s="6"/>
      <c r="FO12" s="6"/>
      <c r="FP12" s="6"/>
      <c r="FQ12" s="6">
        <v>1</v>
      </c>
      <c r="FR12" s="6">
        <v>1</v>
      </c>
      <c r="FS12" s="6"/>
      <c r="FT12" s="6"/>
      <c r="FU12" s="6"/>
      <c r="FV12" s="6">
        <v>1</v>
      </c>
      <c r="FW12" s="6"/>
      <c r="FX12" s="6"/>
      <c r="FY12" s="6"/>
      <c r="FZ12" s="6"/>
      <c r="GA12" s="6"/>
      <c r="GB12" s="6"/>
      <c r="GC12" s="6">
        <v>0</v>
      </c>
      <c r="GD12" s="108">
        <v>0</v>
      </c>
      <c r="GE12" s="108">
        <v>1</v>
      </c>
      <c r="GF12" s="108"/>
      <c r="GG12" s="6" t="s">
        <v>842</v>
      </c>
      <c r="GH12" s="6" t="s">
        <v>843</v>
      </c>
      <c r="GI12" s="127" t="s">
        <v>844</v>
      </c>
      <c r="GJ12" s="6" t="s">
        <v>845</v>
      </c>
      <c r="GK12" s="6" t="s">
        <v>846</v>
      </c>
      <c r="GL12" s="6"/>
      <c r="GM12" s="6" t="s">
        <v>847</v>
      </c>
      <c r="GN12" s="6" t="s">
        <v>848</v>
      </c>
      <c r="GO12" s="6" t="s">
        <v>849</v>
      </c>
      <c r="GP12" s="6"/>
      <c r="GQ12" s="125" t="s">
        <v>775</v>
      </c>
      <c r="GR12" s="6">
        <v>1</v>
      </c>
      <c r="GS12" s="6">
        <v>1</v>
      </c>
      <c r="GT12" s="6">
        <v>0</v>
      </c>
      <c r="GU12" s="6"/>
      <c r="GV12" s="6">
        <v>1</v>
      </c>
      <c r="GW12" s="6">
        <v>0</v>
      </c>
      <c r="GX12" s="108">
        <v>0</v>
      </c>
      <c r="GY12" s="108">
        <v>1</v>
      </c>
      <c r="GZ12" s="108"/>
    </row>
    <row r="13" spans="1:224" ht="45" customHeight="1">
      <c r="A13" s="5">
        <f t="shared" si="0"/>
        <v>11</v>
      </c>
      <c r="B13" s="395"/>
      <c r="C13" s="5" t="s">
        <v>35</v>
      </c>
      <c r="D13" s="113">
        <f t="shared" si="1"/>
        <v>11</v>
      </c>
      <c r="E13" s="6" t="s">
        <v>67</v>
      </c>
      <c r="F13" s="6" t="s">
        <v>850</v>
      </c>
      <c r="G13" s="6">
        <v>2012</v>
      </c>
      <c r="H13" s="6" t="s">
        <v>738</v>
      </c>
      <c r="I13" s="19"/>
      <c r="J13" s="7" t="s">
        <v>851</v>
      </c>
      <c r="K13" s="128" t="s">
        <v>852</v>
      </c>
      <c r="L13" s="6"/>
      <c r="M13" s="6"/>
      <c r="N13" s="6">
        <v>1</v>
      </c>
      <c r="O13" s="129">
        <v>1</v>
      </c>
      <c r="P13" s="6">
        <v>1</v>
      </c>
      <c r="Q13" s="6">
        <v>0</v>
      </c>
      <c r="R13" s="6">
        <v>1</v>
      </c>
      <c r="S13" s="5"/>
      <c r="T13" s="5"/>
      <c r="U13" s="5"/>
      <c r="V13" s="5"/>
      <c r="W13" s="5"/>
      <c r="X13" s="5"/>
      <c r="Y13" s="5"/>
      <c r="Z13" s="5"/>
      <c r="AA13" s="5"/>
      <c r="AB13" s="5"/>
      <c r="AC13" s="5"/>
      <c r="AD13" s="6"/>
      <c r="AE13" s="6"/>
      <c r="AF13" s="6"/>
      <c r="AG13" s="6"/>
      <c r="AH13" s="6"/>
      <c r="AI13" s="6"/>
      <c r="AJ13" s="6"/>
      <c r="AK13" s="6"/>
      <c r="AL13" s="6"/>
      <c r="AM13" s="6"/>
      <c r="AN13" s="6">
        <v>1</v>
      </c>
      <c r="AO13" s="6"/>
      <c r="AP13" s="6">
        <v>0</v>
      </c>
      <c r="AQ13" s="6"/>
      <c r="AR13" s="6"/>
      <c r="AS13" s="6"/>
      <c r="AT13" s="6"/>
      <c r="AU13" s="6"/>
      <c r="AV13" s="6"/>
      <c r="AW13" s="6"/>
      <c r="AX13" s="6"/>
      <c r="AY13" s="6"/>
      <c r="AZ13" s="6"/>
      <c r="BA13" s="6"/>
      <c r="BB13" s="6"/>
      <c r="BC13" s="6"/>
      <c r="BD13" s="6"/>
      <c r="BE13" s="6"/>
      <c r="BF13" s="6"/>
      <c r="BG13" s="6"/>
      <c r="BH13" s="6"/>
      <c r="BI13" s="6"/>
      <c r="BJ13" s="6"/>
      <c r="BK13" s="6"/>
      <c r="BL13" s="6"/>
      <c r="BM13" s="6"/>
      <c r="BN13" s="6"/>
      <c r="BO13" s="6">
        <v>1</v>
      </c>
      <c r="BP13" s="5"/>
      <c r="BQ13" s="130"/>
      <c r="BR13" s="130"/>
      <c r="BS13" s="130"/>
      <c r="BT13" s="130"/>
      <c r="BU13" s="130"/>
      <c r="BV13" s="130"/>
      <c r="BW13" s="130"/>
      <c r="BX13" s="130"/>
      <c r="BY13" s="6"/>
      <c r="BZ13" s="6"/>
      <c r="CA13" s="6"/>
      <c r="CB13" s="6"/>
      <c r="CC13" s="6"/>
      <c r="CD13" s="6"/>
      <c r="CE13" s="6"/>
      <c r="CF13" s="6"/>
      <c r="CG13" s="6"/>
      <c r="CH13" s="6"/>
      <c r="CI13" s="6"/>
      <c r="CJ13" s="6"/>
      <c r="CK13" s="6"/>
      <c r="CL13" s="6"/>
      <c r="CM13" s="6"/>
      <c r="CN13" s="6"/>
      <c r="CO13" s="6"/>
      <c r="CP13" s="6"/>
      <c r="CQ13" s="6"/>
      <c r="CR13" s="6"/>
      <c r="CS13" s="6"/>
      <c r="CT13" s="6">
        <v>1</v>
      </c>
      <c r="CU13" s="6"/>
      <c r="CV13" s="6"/>
      <c r="CW13" s="6"/>
      <c r="CX13" s="6"/>
      <c r="CY13" s="6"/>
      <c r="CZ13" s="6"/>
      <c r="DA13" s="6"/>
      <c r="DB13" s="6"/>
      <c r="DC13" s="6"/>
      <c r="DD13" s="6"/>
      <c r="DE13" s="6"/>
      <c r="DF13" s="6"/>
      <c r="DG13" s="6"/>
      <c r="DH13" s="6"/>
      <c r="DI13" s="6"/>
      <c r="DJ13" s="6"/>
      <c r="DK13" s="6"/>
      <c r="DL13" s="5"/>
      <c r="DM13" s="5">
        <v>1</v>
      </c>
      <c r="DN13" s="6"/>
      <c r="DO13" s="6"/>
      <c r="DP13" s="6">
        <v>1</v>
      </c>
      <c r="DQ13" s="6"/>
      <c r="DR13" s="6"/>
      <c r="DS13" s="6"/>
      <c r="DT13" s="6"/>
      <c r="DU13" s="6"/>
      <c r="DV13" s="6"/>
      <c r="DW13" s="6"/>
      <c r="DX13" s="6"/>
      <c r="DY13" s="6"/>
      <c r="DZ13" s="6"/>
      <c r="EA13" s="6"/>
      <c r="EB13" s="6"/>
      <c r="EC13" s="6"/>
      <c r="ED13" s="6"/>
      <c r="EE13" s="6"/>
      <c r="EF13" s="6"/>
      <c r="EG13" s="6"/>
      <c r="EH13" s="6"/>
      <c r="EI13" s="6"/>
      <c r="EJ13" s="6"/>
      <c r="EK13" s="6"/>
      <c r="EL13" s="6"/>
      <c r="EM13" s="6"/>
      <c r="EN13" s="6"/>
      <c r="EO13" s="6"/>
      <c r="EP13" s="6"/>
      <c r="EQ13" s="6"/>
      <c r="ER13" s="6"/>
      <c r="ES13" s="6"/>
      <c r="ET13" s="6"/>
      <c r="EU13" s="6"/>
      <c r="EV13" s="6"/>
      <c r="EW13" s="6"/>
      <c r="EX13" s="6"/>
      <c r="EY13" s="6"/>
      <c r="EZ13" s="6"/>
      <c r="FA13" s="5"/>
      <c r="FB13" s="5"/>
      <c r="FC13" s="6"/>
      <c r="FD13" s="6"/>
      <c r="FE13" s="6"/>
      <c r="FF13" s="6"/>
      <c r="FG13" s="6"/>
      <c r="FH13" s="6"/>
      <c r="FI13" s="6"/>
      <c r="FJ13" s="6"/>
      <c r="FK13" s="6"/>
      <c r="FL13" s="6"/>
      <c r="FM13" s="6"/>
      <c r="FN13" s="6"/>
      <c r="FO13" s="6"/>
      <c r="FP13" s="6"/>
      <c r="FQ13" s="6"/>
      <c r="FR13" s="6"/>
      <c r="FS13" s="6"/>
      <c r="FT13" s="6"/>
      <c r="FU13" s="6"/>
      <c r="FV13" s="6">
        <v>1</v>
      </c>
      <c r="FW13" s="6"/>
      <c r="FX13" s="6"/>
      <c r="FY13" s="6"/>
      <c r="FZ13" s="6"/>
      <c r="GA13" s="6"/>
      <c r="GB13" s="6"/>
      <c r="GC13" s="6">
        <v>1</v>
      </c>
      <c r="GD13" s="21">
        <v>1</v>
      </c>
      <c r="GE13" s="108"/>
      <c r="GF13" s="17" t="s">
        <v>853</v>
      </c>
      <c r="GG13" s="6" t="s">
        <v>854</v>
      </c>
      <c r="GH13" s="6" t="s">
        <v>754</v>
      </c>
      <c r="GI13" s="6" t="s">
        <v>755</v>
      </c>
      <c r="GJ13" s="6" t="s">
        <v>855</v>
      </c>
      <c r="GK13" s="130" t="s">
        <v>856</v>
      </c>
      <c r="GL13" s="6"/>
      <c r="GM13" s="19" t="s">
        <v>857</v>
      </c>
      <c r="GN13" s="131" t="s">
        <v>858</v>
      </c>
      <c r="GO13" s="6" t="s">
        <v>859</v>
      </c>
      <c r="GP13" s="6" t="s">
        <v>860</v>
      </c>
      <c r="GQ13" s="111" t="s">
        <v>861</v>
      </c>
      <c r="GR13" s="107">
        <v>1</v>
      </c>
      <c r="GS13" s="6">
        <v>0</v>
      </c>
      <c r="GT13" s="6">
        <v>1</v>
      </c>
      <c r="GU13" s="6"/>
      <c r="GV13" s="6">
        <v>1</v>
      </c>
      <c r="GW13" s="6">
        <v>1</v>
      </c>
      <c r="GX13" s="21">
        <v>1</v>
      </c>
      <c r="GY13" s="108"/>
      <c r="GZ13" s="17" t="s">
        <v>853</v>
      </c>
    </row>
    <row r="14" spans="1:224" ht="45" customHeight="1">
      <c r="A14" s="5">
        <f t="shared" si="0"/>
        <v>12</v>
      </c>
      <c r="B14" s="395"/>
      <c r="C14" s="5" t="s">
        <v>35</v>
      </c>
      <c r="D14" s="113">
        <f t="shared" si="1"/>
        <v>12</v>
      </c>
      <c r="E14" s="6" t="s">
        <v>70</v>
      </c>
      <c r="F14" s="18" t="s">
        <v>862</v>
      </c>
      <c r="G14" s="6">
        <v>2000</v>
      </c>
      <c r="H14" s="6" t="s">
        <v>738</v>
      </c>
      <c r="I14" s="19"/>
      <c r="J14" s="7" t="s">
        <v>68</v>
      </c>
      <c r="K14" s="6" t="s">
        <v>863</v>
      </c>
      <c r="L14" s="6"/>
      <c r="M14" s="6"/>
      <c r="N14" s="6"/>
      <c r="O14" s="6">
        <v>1</v>
      </c>
      <c r="P14" s="132"/>
      <c r="Q14" s="132">
        <v>0</v>
      </c>
      <c r="R14" s="132">
        <v>1</v>
      </c>
      <c r="S14" s="6"/>
      <c r="T14" s="6"/>
      <c r="U14" s="6"/>
      <c r="V14" s="6"/>
      <c r="W14" s="6"/>
      <c r="X14" s="6"/>
      <c r="Y14" s="6"/>
      <c r="Z14" s="6"/>
      <c r="AA14" s="6"/>
      <c r="AB14" s="6"/>
      <c r="AC14" s="6"/>
      <c r="AD14" s="6"/>
      <c r="AE14" s="6"/>
      <c r="AF14" s="6"/>
      <c r="AG14" s="6"/>
      <c r="AH14" s="6"/>
      <c r="AI14" s="6"/>
      <c r="AJ14" s="6"/>
      <c r="AK14" s="6"/>
      <c r="AL14" s="6"/>
      <c r="AM14" s="6"/>
      <c r="AN14" s="6">
        <v>1</v>
      </c>
      <c r="AO14" s="6"/>
      <c r="AP14" s="6">
        <v>0</v>
      </c>
      <c r="AQ14" s="6"/>
      <c r="AR14" s="6"/>
      <c r="AS14" s="6"/>
      <c r="AT14" s="6"/>
      <c r="AU14" s="6"/>
      <c r="AV14" s="6"/>
      <c r="AW14" s="6"/>
      <c r="AX14" s="6"/>
      <c r="AY14" s="6"/>
      <c r="AZ14" s="6"/>
      <c r="BA14" s="6"/>
      <c r="BB14" s="6"/>
      <c r="BC14" s="6"/>
      <c r="BD14" s="6"/>
      <c r="BE14" s="6"/>
      <c r="BF14" s="6"/>
      <c r="BG14" s="6"/>
      <c r="BH14" s="6"/>
      <c r="BI14" s="6"/>
      <c r="BJ14" s="6"/>
      <c r="BK14" s="6"/>
      <c r="BL14" s="6"/>
      <c r="BM14" s="6"/>
      <c r="BN14" s="6"/>
      <c r="BO14" s="6">
        <v>1</v>
      </c>
      <c r="BP14" s="6"/>
      <c r="BQ14" s="19"/>
      <c r="BR14" s="19"/>
      <c r="BS14" s="19"/>
      <c r="BT14" s="19"/>
      <c r="BU14" s="19"/>
      <c r="BV14" s="19"/>
      <c r="BW14" s="19"/>
      <c r="BX14" s="19"/>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v>1</v>
      </c>
      <c r="DL14" s="6"/>
      <c r="DM14" s="6">
        <v>1</v>
      </c>
      <c r="DN14" s="132"/>
      <c r="DO14" s="132"/>
      <c r="DP14" s="132">
        <v>1</v>
      </c>
      <c r="DQ14" s="132"/>
      <c r="DR14" s="132"/>
      <c r="DS14" s="132"/>
      <c r="DT14" s="132"/>
      <c r="DU14" s="132"/>
      <c r="DV14" s="132"/>
      <c r="DW14" s="132"/>
      <c r="DX14" s="132"/>
      <c r="DY14" s="132"/>
      <c r="DZ14" s="132"/>
      <c r="EA14" s="132"/>
      <c r="EB14" s="132"/>
      <c r="EC14" s="132"/>
      <c r="ED14" s="132"/>
      <c r="EE14" s="132"/>
      <c r="EF14" s="132"/>
      <c r="EG14" s="132"/>
      <c r="EH14" s="132"/>
      <c r="EI14" s="132"/>
      <c r="EJ14" s="132"/>
      <c r="EK14" s="132"/>
      <c r="EL14" s="132"/>
      <c r="EM14" s="132"/>
      <c r="EN14" s="132"/>
      <c r="EO14" s="132"/>
      <c r="EP14" s="132"/>
      <c r="EQ14" s="132"/>
      <c r="ER14" s="132"/>
      <c r="ES14" s="132"/>
      <c r="ET14" s="132"/>
      <c r="EU14" s="132"/>
      <c r="EV14" s="132"/>
      <c r="EW14" s="132"/>
      <c r="EX14" s="132"/>
      <c r="EY14" s="132"/>
      <c r="EZ14" s="132"/>
      <c r="FA14" s="6"/>
      <c r="FB14" s="6"/>
      <c r="FC14" s="6"/>
      <c r="FD14" s="6"/>
      <c r="FE14" s="6"/>
      <c r="FF14" s="6"/>
      <c r="FG14" s="6"/>
      <c r="FH14" s="6"/>
      <c r="FI14" s="6"/>
      <c r="FJ14" s="6"/>
      <c r="FK14" s="6"/>
      <c r="FL14" s="6"/>
      <c r="FM14" s="6"/>
      <c r="FN14" s="6"/>
      <c r="FO14" s="6"/>
      <c r="FP14" s="6"/>
      <c r="FQ14" s="6">
        <v>1</v>
      </c>
      <c r="FR14" s="6"/>
      <c r="FS14" s="6"/>
      <c r="FT14" s="6"/>
      <c r="FU14" s="6"/>
      <c r="FV14" s="6"/>
      <c r="FW14" s="6"/>
      <c r="FX14" s="6"/>
      <c r="FY14" s="6"/>
      <c r="FZ14" s="6"/>
      <c r="GA14" s="6"/>
      <c r="GB14" s="6"/>
      <c r="GC14" s="6"/>
      <c r="GD14" s="21"/>
      <c r="GE14" s="108"/>
      <c r="GF14" s="108"/>
      <c r="GG14" s="6" t="s">
        <v>864</v>
      </c>
      <c r="GH14" s="6" t="s">
        <v>865</v>
      </c>
      <c r="GI14" s="6" t="s">
        <v>755</v>
      </c>
      <c r="GJ14" s="6" t="s">
        <v>866</v>
      </c>
      <c r="GK14" s="19" t="s">
        <v>867</v>
      </c>
      <c r="GL14" s="6"/>
      <c r="GM14" s="6" t="s">
        <v>868</v>
      </c>
      <c r="GN14" s="6" t="s">
        <v>869</v>
      </c>
      <c r="GO14" s="6" t="s">
        <v>870</v>
      </c>
      <c r="GP14" s="19" t="s">
        <v>871</v>
      </c>
      <c r="GQ14" s="133" t="s">
        <v>775</v>
      </c>
      <c r="GR14" s="107">
        <v>1</v>
      </c>
      <c r="GS14" s="6">
        <v>0</v>
      </c>
      <c r="GT14" s="6">
        <v>1</v>
      </c>
      <c r="GU14" s="6"/>
      <c r="GV14" s="6">
        <v>0</v>
      </c>
      <c r="GW14" s="6">
        <v>0</v>
      </c>
      <c r="GX14" s="21">
        <v>0</v>
      </c>
      <c r="GY14" s="108"/>
      <c r="GZ14" s="108"/>
    </row>
    <row r="15" spans="1:224" ht="45" customHeight="1">
      <c r="A15" s="5">
        <f t="shared" si="0"/>
        <v>13</v>
      </c>
      <c r="B15" s="395"/>
      <c r="C15" s="13" t="s">
        <v>61</v>
      </c>
      <c r="D15" s="113">
        <f t="shared" si="1"/>
        <v>13</v>
      </c>
      <c r="E15" s="6" t="s">
        <v>73</v>
      </c>
      <c r="F15" s="19" t="s">
        <v>872</v>
      </c>
      <c r="G15" s="6">
        <v>2020</v>
      </c>
      <c r="H15" s="6" t="s">
        <v>738</v>
      </c>
      <c r="I15" s="19"/>
      <c r="J15" s="7" t="s">
        <v>71</v>
      </c>
      <c r="K15" s="6" t="s">
        <v>873</v>
      </c>
      <c r="L15" s="6"/>
      <c r="M15" s="6"/>
      <c r="N15" s="6"/>
      <c r="O15" s="6">
        <v>1</v>
      </c>
      <c r="P15" s="6"/>
      <c r="Q15" s="132">
        <v>0</v>
      </c>
      <c r="R15" s="6">
        <v>1</v>
      </c>
      <c r="S15" s="6"/>
      <c r="T15" s="6"/>
      <c r="U15" s="6"/>
      <c r="V15" s="6"/>
      <c r="W15" s="6"/>
      <c r="X15" s="6"/>
      <c r="Y15" s="6"/>
      <c r="Z15" s="6"/>
      <c r="AA15" s="6"/>
      <c r="AB15" s="6"/>
      <c r="AC15" s="6"/>
      <c r="AD15" s="105">
        <v>0</v>
      </c>
      <c r="AE15" s="6"/>
      <c r="AF15" s="6"/>
      <c r="AG15" s="6"/>
      <c r="AH15" s="6"/>
      <c r="AI15" s="6"/>
      <c r="AJ15" s="6"/>
      <c r="AK15" s="6"/>
      <c r="AL15" s="6"/>
      <c r="AM15" s="6"/>
      <c r="AN15" s="6">
        <v>1</v>
      </c>
      <c r="AO15" s="6"/>
      <c r="AP15" s="6">
        <v>0</v>
      </c>
      <c r="AQ15" s="6"/>
      <c r="AR15" s="6"/>
      <c r="AS15" s="6"/>
      <c r="AT15" s="6"/>
      <c r="AU15" s="6"/>
      <c r="AV15" s="6"/>
      <c r="AW15" s="6"/>
      <c r="AX15" s="6"/>
      <c r="AY15" s="6"/>
      <c r="AZ15" s="6"/>
      <c r="BA15" s="6"/>
      <c r="BB15" s="6"/>
      <c r="BC15" s="6"/>
      <c r="BD15" s="6"/>
      <c r="BE15" s="6"/>
      <c r="BF15" s="6"/>
      <c r="BG15" s="6"/>
      <c r="BH15" s="6"/>
      <c r="BI15" s="6"/>
      <c r="BJ15" s="6"/>
      <c r="BK15" s="6"/>
      <c r="BL15" s="6"/>
      <c r="BM15" s="6"/>
      <c r="BN15" s="6"/>
      <c r="BO15" s="6">
        <v>1</v>
      </c>
      <c r="BP15" s="5"/>
      <c r="BQ15" s="134"/>
      <c r="BR15" s="134"/>
      <c r="BS15" s="134"/>
      <c r="BT15" s="134"/>
      <c r="BU15" s="134"/>
      <c r="BV15" s="134"/>
      <c r="BW15" s="134"/>
      <c r="BX15" s="134"/>
      <c r="BY15" s="6"/>
      <c r="BZ15" s="6"/>
      <c r="CA15" s="6"/>
      <c r="CB15" s="6"/>
      <c r="CC15" s="6"/>
      <c r="CD15" s="6"/>
      <c r="CE15" s="6"/>
      <c r="CF15" s="6"/>
      <c r="CG15" s="6"/>
      <c r="CH15" s="6"/>
      <c r="CI15" s="6"/>
      <c r="CJ15" s="6"/>
      <c r="CK15" s="6"/>
      <c r="CL15" s="6"/>
      <c r="CM15" s="6"/>
      <c r="CN15" s="6"/>
      <c r="CO15" s="6"/>
      <c r="CP15" s="6"/>
      <c r="CQ15" s="6"/>
      <c r="CR15" s="6"/>
      <c r="CS15" s="6"/>
      <c r="CT15" s="6">
        <v>1</v>
      </c>
      <c r="CU15" s="6"/>
      <c r="CV15" s="6"/>
      <c r="CW15" s="6"/>
      <c r="CX15" s="6"/>
      <c r="CY15" s="6"/>
      <c r="CZ15" s="6"/>
      <c r="DA15" s="6"/>
      <c r="DB15" s="6"/>
      <c r="DC15" s="6"/>
      <c r="DD15" s="6"/>
      <c r="DE15" s="6"/>
      <c r="DF15" s="6"/>
      <c r="DG15" s="6"/>
      <c r="DH15" s="6"/>
      <c r="DI15" s="6"/>
      <c r="DJ15" s="6"/>
      <c r="DK15" s="6"/>
      <c r="DL15" s="6"/>
      <c r="DM15" s="6">
        <v>1</v>
      </c>
      <c r="DN15" s="6"/>
      <c r="DO15" s="6"/>
      <c r="DP15" s="6">
        <v>1</v>
      </c>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v>1</v>
      </c>
      <c r="FH15" s="6"/>
      <c r="FI15" s="6"/>
      <c r="FJ15" s="6"/>
      <c r="FK15" s="6"/>
      <c r="FL15" s="6"/>
      <c r="FM15" s="6"/>
      <c r="FN15" s="6"/>
      <c r="FO15" s="6"/>
      <c r="FP15" s="6"/>
      <c r="FQ15" s="6"/>
      <c r="FR15" s="6"/>
      <c r="FS15" s="6"/>
      <c r="FT15" s="6"/>
      <c r="FU15" s="6"/>
      <c r="FV15" s="6"/>
      <c r="FW15" s="6"/>
      <c r="FX15" s="6"/>
      <c r="FY15" s="6"/>
      <c r="FZ15" s="6"/>
      <c r="GA15" s="6"/>
      <c r="GB15" s="6"/>
      <c r="GC15" s="6"/>
      <c r="GD15" s="21"/>
      <c r="GE15" s="108"/>
      <c r="GF15" s="108"/>
      <c r="GG15" s="6" t="s">
        <v>874</v>
      </c>
      <c r="GH15" s="6" t="s">
        <v>875</v>
      </c>
      <c r="GI15" s="6" t="s">
        <v>755</v>
      </c>
      <c r="GJ15" s="6" t="s">
        <v>876</v>
      </c>
      <c r="GK15" s="134" t="s">
        <v>877</v>
      </c>
      <c r="GL15" s="6" t="s">
        <v>878</v>
      </c>
      <c r="GM15" s="6" t="s">
        <v>879</v>
      </c>
      <c r="GN15" s="6" t="s">
        <v>880</v>
      </c>
      <c r="GO15" s="134" t="s">
        <v>881</v>
      </c>
      <c r="GP15" s="6" t="s">
        <v>882</v>
      </c>
      <c r="GQ15" s="135" t="s">
        <v>775</v>
      </c>
      <c r="GR15" s="6">
        <v>1</v>
      </c>
      <c r="GS15" s="6">
        <v>0</v>
      </c>
      <c r="GT15" s="6">
        <v>1</v>
      </c>
      <c r="GU15" s="6"/>
      <c r="GV15" s="6">
        <v>0</v>
      </c>
      <c r="GW15" s="6">
        <v>0</v>
      </c>
      <c r="GX15" s="21">
        <v>0</v>
      </c>
      <c r="GY15" s="108"/>
      <c r="GZ15" s="108"/>
    </row>
    <row r="16" spans="1:224" ht="54.75" customHeight="1">
      <c r="A16" s="5">
        <f t="shared" si="0"/>
        <v>14</v>
      </c>
      <c r="B16" s="395"/>
      <c r="C16" s="13" t="s">
        <v>61</v>
      </c>
      <c r="D16" s="106">
        <f t="shared" si="1"/>
        <v>14</v>
      </c>
      <c r="E16" s="6" t="s">
        <v>76</v>
      </c>
      <c r="F16" s="19" t="s">
        <v>883</v>
      </c>
      <c r="G16" s="6">
        <v>2014</v>
      </c>
      <c r="H16" s="6" t="s">
        <v>738</v>
      </c>
      <c r="I16" s="6"/>
      <c r="J16" s="6" t="s">
        <v>74</v>
      </c>
      <c r="K16" s="6" t="s">
        <v>884</v>
      </c>
      <c r="L16" s="6"/>
      <c r="M16" s="6"/>
      <c r="N16" s="6">
        <v>1</v>
      </c>
      <c r="O16" s="6"/>
      <c r="P16" s="6"/>
      <c r="Q16" s="132">
        <v>0</v>
      </c>
      <c r="R16" s="6">
        <v>1</v>
      </c>
      <c r="S16" s="6"/>
      <c r="T16" s="6"/>
      <c r="U16" s="6"/>
      <c r="V16" s="6"/>
      <c r="W16" s="6"/>
      <c r="X16" s="6"/>
      <c r="Y16" s="6"/>
      <c r="Z16" s="6"/>
      <c r="AA16" s="6"/>
      <c r="AB16" s="6"/>
      <c r="AC16" s="6"/>
      <c r="AD16" s="105">
        <v>0</v>
      </c>
      <c r="AE16" s="6"/>
      <c r="AF16" s="6"/>
      <c r="AG16" s="6"/>
      <c r="AH16" s="6"/>
      <c r="AI16" s="6"/>
      <c r="AJ16" s="6"/>
      <c r="AK16" s="6"/>
      <c r="AL16" s="6"/>
      <c r="AM16" s="6"/>
      <c r="AN16" s="6">
        <v>1</v>
      </c>
      <c r="AO16" s="6">
        <v>0</v>
      </c>
      <c r="AP16" s="6">
        <v>0</v>
      </c>
      <c r="AQ16" s="6"/>
      <c r="AR16" s="6"/>
      <c r="AS16" s="6"/>
      <c r="AT16" s="6"/>
      <c r="AU16" s="6"/>
      <c r="AV16" s="6"/>
      <c r="AW16" s="6"/>
      <c r="AX16" s="6"/>
      <c r="AY16" s="6"/>
      <c r="AZ16" s="6"/>
      <c r="BA16" s="6"/>
      <c r="BB16" s="6"/>
      <c r="BC16" s="6"/>
      <c r="BD16" s="6">
        <v>1</v>
      </c>
      <c r="BE16" s="6"/>
      <c r="BF16" s="6"/>
      <c r="BG16" s="6">
        <v>0</v>
      </c>
      <c r="BH16" s="6"/>
      <c r="BI16" s="6"/>
      <c r="BJ16" s="6"/>
      <c r="BK16" s="6"/>
      <c r="BL16" s="6"/>
      <c r="BM16" s="6">
        <v>1</v>
      </c>
      <c r="BN16" s="6"/>
      <c r="BO16" s="6">
        <v>1</v>
      </c>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v>1</v>
      </c>
      <c r="CV16" s="6"/>
      <c r="CW16" s="6"/>
      <c r="CX16" s="6"/>
      <c r="CY16" s="6"/>
      <c r="CZ16" s="6"/>
      <c r="DA16" s="6"/>
      <c r="DB16" s="6"/>
      <c r="DC16" s="6">
        <v>1</v>
      </c>
      <c r="DD16" s="6"/>
      <c r="DE16" s="6"/>
      <c r="DF16" s="6"/>
      <c r="DG16" s="6"/>
      <c r="DH16" s="6"/>
      <c r="DI16" s="6"/>
      <c r="DJ16" s="6"/>
      <c r="DK16" s="6"/>
      <c r="DL16" s="6"/>
      <c r="DM16" s="6">
        <v>1</v>
      </c>
      <c r="DN16" s="6"/>
      <c r="DO16" s="6"/>
      <c r="DP16" s="6">
        <v>1</v>
      </c>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v>1</v>
      </c>
      <c r="FH16" s="6"/>
      <c r="FI16" s="6"/>
      <c r="FJ16" s="6"/>
      <c r="FK16" s="6"/>
      <c r="FL16" s="6"/>
      <c r="FM16" s="6"/>
      <c r="FN16" s="6"/>
      <c r="FO16" s="6"/>
      <c r="FP16" s="6"/>
      <c r="FQ16" s="6"/>
      <c r="FR16" s="6"/>
      <c r="FS16" s="6"/>
      <c r="FT16" s="6"/>
      <c r="FU16" s="6"/>
      <c r="FV16" s="6"/>
      <c r="FW16" s="6"/>
      <c r="FX16" s="6"/>
      <c r="FY16" s="6"/>
      <c r="FZ16" s="6"/>
      <c r="GA16" s="6"/>
      <c r="GB16" s="6"/>
      <c r="GC16" s="6"/>
      <c r="GD16" s="21"/>
      <c r="GE16" s="108"/>
      <c r="GF16" s="108"/>
      <c r="GG16" s="6" t="s">
        <v>885</v>
      </c>
      <c r="GH16" s="6" t="s">
        <v>886</v>
      </c>
      <c r="GI16" s="6" t="s">
        <v>755</v>
      </c>
      <c r="GJ16" s="6" t="s">
        <v>887</v>
      </c>
      <c r="GK16" s="6" t="s">
        <v>888</v>
      </c>
      <c r="GL16" s="6" t="s">
        <v>889</v>
      </c>
      <c r="GM16" s="6" t="s">
        <v>890</v>
      </c>
      <c r="GN16" s="6" t="s">
        <v>891</v>
      </c>
      <c r="GO16" s="6" t="s">
        <v>892</v>
      </c>
      <c r="GP16" s="6" t="s">
        <v>893</v>
      </c>
      <c r="GQ16" s="136" t="s">
        <v>775</v>
      </c>
      <c r="GR16" s="107">
        <v>1</v>
      </c>
      <c r="GS16" s="6">
        <v>0</v>
      </c>
      <c r="GT16" s="6">
        <v>1</v>
      </c>
      <c r="GU16" s="6"/>
      <c r="GV16" s="6">
        <v>0</v>
      </c>
      <c r="GW16" s="6">
        <v>0</v>
      </c>
      <c r="GX16" s="21">
        <v>0</v>
      </c>
      <c r="GY16" s="108"/>
      <c r="GZ16" s="108"/>
    </row>
    <row r="17" spans="1:224" ht="45" customHeight="1">
      <c r="A17" s="5">
        <f t="shared" si="0"/>
        <v>15</v>
      </c>
      <c r="B17" s="5"/>
      <c r="C17" s="13" t="s">
        <v>35</v>
      </c>
      <c r="D17" s="113">
        <f t="shared" si="1"/>
        <v>15</v>
      </c>
      <c r="E17" s="6" t="s">
        <v>44</v>
      </c>
      <c r="F17" s="19" t="s">
        <v>894</v>
      </c>
      <c r="G17" s="6">
        <v>2016</v>
      </c>
      <c r="H17" s="6" t="s">
        <v>738</v>
      </c>
      <c r="I17" s="19"/>
      <c r="J17" s="7" t="s">
        <v>77</v>
      </c>
      <c r="K17" s="6" t="s">
        <v>895</v>
      </c>
      <c r="L17" s="6"/>
      <c r="M17" s="6"/>
      <c r="N17" s="6">
        <v>1</v>
      </c>
      <c r="O17" s="6"/>
      <c r="P17" s="6"/>
      <c r="Q17" s="132">
        <v>0</v>
      </c>
      <c r="R17" s="6">
        <v>1</v>
      </c>
      <c r="S17" s="6"/>
      <c r="T17" s="6"/>
      <c r="U17" s="6"/>
      <c r="V17" s="6"/>
      <c r="W17" s="6"/>
      <c r="X17" s="6"/>
      <c r="Y17" s="6"/>
      <c r="Z17" s="6"/>
      <c r="AA17" s="6"/>
      <c r="AB17" s="6"/>
      <c r="AC17" s="6"/>
      <c r="AD17" s="6"/>
      <c r="AE17" s="6"/>
      <c r="AF17" s="6"/>
      <c r="AG17" s="6"/>
      <c r="AH17" s="6"/>
      <c r="AI17" s="6"/>
      <c r="AJ17" s="6"/>
      <c r="AK17" s="6"/>
      <c r="AL17" s="6"/>
      <c r="AM17" s="6"/>
      <c r="AN17" s="6">
        <v>1</v>
      </c>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v>1</v>
      </c>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v>1</v>
      </c>
      <c r="CU17" s="6"/>
      <c r="CV17" s="6"/>
      <c r="CW17" s="6"/>
      <c r="CX17" s="6"/>
      <c r="CY17" s="6"/>
      <c r="CZ17" s="6"/>
      <c r="DA17" s="6"/>
      <c r="DB17" s="6"/>
      <c r="DC17" s="6"/>
      <c r="DD17" s="6"/>
      <c r="DE17" s="6"/>
      <c r="DF17" s="6"/>
      <c r="DG17" s="6"/>
      <c r="DH17" s="6"/>
      <c r="DI17" s="6"/>
      <c r="DJ17" s="6"/>
      <c r="DK17" s="6"/>
      <c r="DL17" s="6"/>
      <c r="DM17" s="6">
        <v>1</v>
      </c>
      <c r="DN17" s="6"/>
      <c r="DO17" s="6"/>
      <c r="DP17" s="6">
        <v>1</v>
      </c>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v>1</v>
      </c>
      <c r="FN17" s="6"/>
      <c r="FO17" s="6"/>
      <c r="FP17" s="6"/>
      <c r="FQ17" s="6"/>
      <c r="FR17" s="6"/>
      <c r="FS17" s="6"/>
      <c r="FT17" s="6"/>
      <c r="FU17" s="6"/>
      <c r="FV17" s="6"/>
      <c r="FW17" s="6"/>
      <c r="FX17" s="6"/>
      <c r="FY17" s="6"/>
      <c r="FZ17" s="6"/>
      <c r="GA17" s="6"/>
      <c r="GB17" s="6"/>
      <c r="GC17" s="6"/>
      <c r="GD17" s="108"/>
      <c r="GE17" s="108"/>
      <c r="GF17" s="108"/>
      <c r="GG17" s="6" t="s">
        <v>896</v>
      </c>
      <c r="GH17" s="6" t="s">
        <v>897</v>
      </c>
      <c r="GI17" s="6" t="s">
        <v>755</v>
      </c>
      <c r="GJ17" s="6" t="s">
        <v>898</v>
      </c>
      <c r="GK17" s="6" t="s">
        <v>899</v>
      </c>
      <c r="GL17" s="6"/>
      <c r="GM17" s="6" t="s">
        <v>900</v>
      </c>
      <c r="GN17" s="6" t="s">
        <v>901</v>
      </c>
      <c r="GO17" s="137" t="s">
        <v>902</v>
      </c>
      <c r="GP17" s="138" t="s">
        <v>903</v>
      </c>
      <c r="GQ17" s="136" t="s">
        <v>775</v>
      </c>
      <c r="GR17" s="107">
        <v>1</v>
      </c>
      <c r="GS17" s="6">
        <v>0</v>
      </c>
      <c r="GT17" s="6">
        <v>1</v>
      </c>
      <c r="GU17" s="6"/>
      <c r="GV17" s="6">
        <v>0</v>
      </c>
      <c r="GW17" s="6">
        <v>0</v>
      </c>
      <c r="GX17" s="108">
        <v>0</v>
      </c>
      <c r="GY17" s="108"/>
      <c r="GZ17" s="108"/>
    </row>
    <row r="18" spans="1:224" ht="45" customHeight="1">
      <c r="A18" s="5">
        <f t="shared" si="0"/>
        <v>16</v>
      </c>
      <c r="B18" s="5"/>
      <c r="C18" s="13" t="s">
        <v>35</v>
      </c>
      <c r="D18" s="113">
        <f t="shared" si="1"/>
        <v>16</v>
      </c>
      <c r="E18" s="6" t="s">
        <v>81</v>
      </c>
      <c r="F18" s="19" t="s">
        <v>904</v>
      </c>
      <c r="G18" s="6">
        <v>2015</v>
      </c>
      <c r="H18" s="6" t="s">
        <v>738</v>
      </c>
      <c r="I18" s="6"/>
      <c r="J18" s="7" t="s">
        <v>905</v>
      </c>
      <c r="K18" s="6" t="s">
        <v>906</v>
      </c>
      <c r="L18" s="6"/>
      <c r="M18" s="6"/>
      <c r="N18" s="6"/>
      <c r="O18" s="6">
        <v>1</v>
      </c>
      <c r="P18" s="6"/>
      <c r="Q18" s="6">
        <v>0</v>
      </c>
      <c r="R18" s="6">
        <v>1</v>
      </c>
      <c r="S18" s="6"/>
      <c r="T18" s="6"/>
      <c r="U18" s="6"/>
      <c r="V18" s="6"/>
      <c r="W18" s="6"/>
      <c r="X18" s="6"/>
      <c r="Y18" s="6"/>
      <c r="Z18" s="6"/>
      <c r="AA18" s="6"/>
      <c r="AB18" s="6"/>
      <c r="AC18" s="6"/>
      <c r="AD18" s="6"/>
      <c r="AE18" s="6"/>
      <c r="AF18" s="6"/>
      <c r="AG18" s="6"/>
      <c r="AH18" s="6"/>
      <c r="AI18" s="6"/>
      <c r="AJ18" s="6"/>
      <c r="AK18" s="6"/>
      <c r="AL18" s="6"/>
      <c r="AM18" s="6"/>
      <c r="AN18" s="6">
        <v>1</v>
      </c>
      <c r="AO18" s="6"/>
      <c r="AP18" s="6"/>
      <c r="AQ18" s="6"/>
      <c r="AR18" s="6"/>
      <c r="AS18" s="6"/>
      <c r="AT18" s="6"/>
      <c r="AU18" s="6"/>
      <c r="AV18" s="6"/>
      <c r="AW18" s="6"/>
      <c r="AX18" s="6"/>
      <c r="AY18" s="6"/>
      <c r="AZ18" s="6">
        <v>1</v>
      </c>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v>1</v>
      </c>
      <c r="CU18" s="6"/>
      <c r="CV18" s="6"/>
      <c r="CW18" s="6"/>
      <c r="CX18" s="6"/>
      <c r="CY18" s="6"/>
      <c r="CZ18" s="6"/>
      <c r="DA18" s="6"/>
      <c r="DB18" s="6"/>
      <c r="DC18" s="6"/>
      <c r="DD18" s="6"/>
      <c r="DE18" s="6"/>
      <c r="DF18" s="6"/>
      <c r="DG18" s="6"/>
      <c r="DH18" s="6"/>
      <c r="DI18" s="6"/>
      <c r="DJ18" s="6"/>
      <c r="DK18" s="6"/>
      <c r="DL18" s="6"/>
      <c r="DM18" s="6">
        <v>1</v>
      </c>
      <c r="DN18" s="6"/>
      <c r="DO18" s="6"/>
      <c r="DP18" s="6">
        <v>1</v>
      </c>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v>1</v>
      </c>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v>0</v>
      </c>
      <c r="GD18" s="108">
        <v>0</v>
      </c>
      <c r="GE18" s="108"/>
      <c r="GF18" s="108"/>
      <c r="GG18" s="6" t="s">
        <v>907</v>
      </c>
      <c r="GH18" s="6" t="s">
        <v>908</v>
      </c>
      <c r="GI18" s="6" t="s">
        <v>909</v>
      </c>
      <c r="GJ18" s="6" t="s">
        <v>910</v>
      </c>
      <c r="GK18" s="6" t="s">
        <v>911</v>
      </c>
      <c r="GL18" s="6" t="s">
        <v>912</v>
      </c>
      <c r="GM18" s="6" t="s">
        <v>913</v>
      </c>
      <c r="GN18" s="6" t="s">
        <v>914</v>
      </c>
      <c r="GO18" s="6" t="s">
        <v>915</v>
      </c>
      <c r="GP18" s="6" t="s">
        <v>916</v>
      </c>
      <c r="GQ18" s="136" t="s">
        <v>775</v>
      </c>
      <c r="GR18" s="107">
        <v>0</v>
      </c>
      <c r="GS18" s="6">
        <v>0</v>
      </c>
      <c r="GT18" s="6">
        <v>1</v>
      </c>
      <c r="GU18" s="6"/>
      <c r="GV18" s="6">
        <v>0</v>
      </c>
      <c r="GW18" s="6">
        <v>0</v>
      </c>
      <c r="GX18" s="108">
        <v>0</v>
      </c>
      <c r="GY18" s="108"/>
      <c r="GZ18" s="108"/>
    </row>
    <row r="19" spans="1:224" ht="45" customHeight="1">
      <c r="A19" s="5">
        <f t="shared" si="0"/>
        <v>17</v>
      </c>
      <c r="B19" s="5"/>
      <c r="C19" s="13" t="s">
        <v>35</v>
      </c>
      <c r="D19" s="113">
        <f t="shared" si="1"/>
        <v>17</v>
      </c>
      <c r="E19" s="6" t="s">
        <v>84</v>
      </c>
      <c r="F19" s="6" t="s">
        <v>917</v>
      </c>
      <c r="G19" s="6">
        <v>2016</v>
      </c>
      <c r="H19" s="6" t="s">
        <v>738</v>
      </c>
      <c r="I19" s="6"/>
      <c r="J19" s="7" t="s">
        <v>82</v>
      </c>
      <c r="K19" s="6" t="s">
        <v>918</v>
      </c>
      <c r="L19" s="6"/>
      <c r="M19" s="6"/>
      <c r="N19" s="6"/>
      <c r="O19" s="6">
        <v>1</v>
      </c>
      <c r="P19" s="6"/>
      <c r="Q19" s="6">
        <v>0</v>
      </c>
      <c r="R19" s="6">
        <v>1</v>
      </c>
      <c r="S19" s="6"/>
      <c r="T19" s="6"/>
      <c r="U19" s="6"/>
      <c r="V19" s="6"/>
      <c r="W19" s="6"/>
      <c r="X19" s="6"/>
      <c r="Y19" s="6"/>
      <c r="Z19" s="6"/>
      <c r="AA19" s="6"/>
      <c r="AB19" s="6"/>
      <c r="AC19" s="6"/>
      <c r="AD19" s="6"/>
      <c r="AE19" s="6"/>
      <c r="AF19" s="6"/>
      <c r="AG19" s="6"/>
      <c r="AH19" s="6"/>
      <c r="AI19" s="6"/>
      <c r="AJ19" s="6"/>
      <c r="AK19" s="6"/>
      <c r="AL19" s="6"/>
      <c r="AM19" s="6"/>
      <c r="AN19" s="6">
        <v>1</v>
      </c>
      <c r="AO19" s="6"/>
      <c r="AP19" s="6"/>
      <c r="AQ19" s="6"/>
      <c r="AR19" s="6"/>
      <c r="AS19" s="6"/>
      <c r="AT19" s="6"/>
      <c r="AU19" s="6"/>
      <c r="AV19" s="6"/>
      <c r="AW19" s="6"/>
      <c r="AX19" s="6"/>
      <c r="AY19" s="6"/>
      <c r="AZ19" s="6">
        <v>1</v>
      </c>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c r="DD19" s="6"/>
      <c r="DE19" s="6"/>
      <c r="DF19" s="6"/>
      <c r="DG19" s="6"/>
      <c r="DH19" s="6"/>
      <c r="DI19" s="6"/>
      <c r="DJ19" s="6"/>
      <c r="DK19" s="6">
        <v>1</v>
      </c>
      <c r="DL19" s="6"/>
      <c r="DM19" s="6">
        <v>1</v>
      </c>
      <c r="DN19" s="6"/>
      <c r="DO19" s="6"/>
      <c r="DP19" s="6">
        <v>1</v>
      </c>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v>1</v>
      </c>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v>0</v>
      </c>
      <c r="GD19" s="108">
        <v>0</v>
      </c>
      <c r="GE19" s="108"/>
      <c r="GF19" s="108"/>
      <c r="GG19" s="6" t="s">
        <v>919</v>
      </c>
      <c r="GH19" s="6" t="s">
        <v>920</v>
      </c>
      <c r="GI19" s="6" t="s">
        <v>909</v>
      </c>
      <c r="GJ19" s="6" t="s">
        <v>921</v>
      </c>
      <c r="GK19" s="6" t="s">
        <v>922</v>
      </c>
      <c r="GL19" s="6" t="s">
        <v>923</v>
      </c>
      <c r="GM19" s="6" t="s">
        <v>924</v>
      </c>
      <c r="GN19" s="6" t="s">
        <v>925</v>
      </c>
      <c r="GO19" s="6" t="s">
        <v>926</v>
      </c>
      <c r="GP19" s="6" t="s">
        <v>927</v>
      </c>
      <c r="GQ19" s="133" t="s">
        <v>775</v>
      </c>
      <c r="GR19" s="6">
        <v>0</v>
      </c>
      <c r="GS19" s="6">
        <v>0</v>
      </c>
      <c r="GT19" s="6">
        <v>1</v>
      </c>
      <c r="GU19" s="6"/>
      <c r="GV19" s="6">
        <v>0</v>
      </c>
      <c r="GW19" s="6">
        <v>0</v>
      </c>
      <c r="GX19" s="108">
        <v>0</v>
      </c>
      <c r="GY19" s="108"/>
      <c r="GZ19" s="108"/>
    </row>
    <row r="20" spans="1:224" ht="45" customHeight="1">
      <c r="A20" s="5">
        <f t="shared" si="0"/>
        <v>18</v>
      </c>
      <c r="B20" s="5"/>
      <c r="C20" s="13" t="s">
        <v>35</v>
      </c>
      <c r="D20" s="113">
        <f t="shared" si="1"/>
        <v>18</v>
      </c>
      <c r="E20" s="6" t="s">
        <v>67</v>
      </c>
      <c r="F20" s="6" t="s">
        <v>928</v>
      </c>
      <c r="G20" s="6">
        <v>2016</v>
      </c>
      <c r="H20" s="6" t="s">
        <v>738</v>
      </c>
      <c r="I20" s="7"/>
      <c r="J20" s="7" t="s">
        <v>85</v>
      </c>
      <c r="K20" s="6" t="s">
        <v>929</v>
      </c>
      <c r="L20" s="6"/>
      <c r="M20" s="6"/>
      <c r="N20" s="6"/>
      <c r="O20" s="6">
        <v>1</v>
      </c>
      <c r="P20" s="6"/>
      <c r="Q20" s="6">
        <v>0</v>
      </c>
      <c r="R20" s="6">
        <v>1</v>
      </c>
      <c r="S20" s="6"/>
      <c r="T20" s="6"/>
      <c r="U20" s="6">
        <v>1</v>
      </c>
      <c r="V20" s="6"/>
      <c r="W20" s="6"/>
      <c r="X20" s="6"/>
      <c r="Y20" s="6"/>
      <c r="Z20" s="6"/>
      <c r="AA20" s="6"/>
      <c r="AB20" s="6"/>
      <c r="AC20" s="6"/>
      <c r="AD20" s="105">
        <v>1</v>
      </c>
      <c r="AE20" s="6"/>
      <c r="AF20" s="6"/>
      <c r="AG20" s="6"/>
      <c r="AH20" s="6"/>
      <c r="AI20" s="6"/>
      <c r="AJ20" s="6">
        <v>1</v>
      </c>
      <c r="AK20" s="6"/>
      <c r="AL20" s="6"/>
      <c r="AM20" s="6"/>
      <c r="AN20" s="105">
        <v>1</v>
      </c>
      <c r="AO20" s="105">
        <v>1</v>
      </c>
      <c r="AP20" s="6"/>
      <c r="AQ20" s="6">
        <v>1</v>
      </c>
      <c r="AR20" s="6"/>
      <c r="AS20" s="6"/>
      <c r="AT20" s="6"/>
      <c r="AU20" s="6"/>
      <c r="AV20" s="6"/>
      <c r="AW20" s="6"/>
      <c r="AX20" s="6"/>
      <c r="AY20" s="6"/>
      <c r="AZ20" s="6"/>
      <c r="BA20" s="6"/>
      <c r="BB20" s="6"/>
      <c r="BC20" s="6">
        <v>1</v>
      </c>
      <c r="BD20" s="6"/>
      <c r="BE20" s="6"/>
      <c r="BF20" s="6"/>
      <c r="BG20" s="6"/>
      <c r="BH20" s="6"/>
      <c r="BI20" s="6"/>
      <c r="BJ20" s="6"/>
      <c r="BK20" s="6"/>
      <c r="BL20" s="6"/>
      <c r="BM20" s="6"/>
      <c r="BN20" s="6"/>
      <c r="BO20" s="6"/>
      <c r="BP20" s="6"/>
      <c r="BQ20" s="19"/>
      <c r="BR20" s="19"/>
      <c r="BS20" s="19"/>
      <c r="BT20" s="19"/>
      <c r="BU20" s="19"/>
      <c r="BV20" s="19"/>
      <c r="BW20" s="19"/>
      <c r="BX20" s="19"/>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v>1</v>
      </c>
      <c r="DK20" s="6">
        <v>1</v>
      </c>
      <c r="DL20" s="6"/>
      <c r="DM20" s="6">
        <v>1</v>
      </c>
      <c r="DN20" s="6"/>
      <c r="DO20" s="6"/>
      <c r="DP20" s="6">
        <v>1</v>
      </c>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v>1</v>
      </c>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v>0</v>
      </c>
      <c r="GD20" s="108">
        <v>0</v>
      </c>
      <c r="GE20" s="108"/>
      <c r="GF20" s="108"/>
      <c r="GG20" s="6" t="s">
        <v>930</v>
      </c>
      <c r="GH20" s="6" t="s">
        <v>931</v>
      </c>
      <c r="GI20" s="107" t="s">
        <v>909</v>
      </c>
      <c r="GJ20" s="7" t="s">
        <v>932</v>
      </c>
      <c r="GK20" s="19" t="s">
        <v>933</v>
      </c>
      <c r="GL20" s="6" t="s">
        <v>934</v>
      </c>
      <c r="GM20" s="18" t="s">
        <v>935</v>
      </c>
      <c r="GN20" s="6" t="s">
        <v>936</v>
      </c>
      <c r="GO20" s="6" t="s">
        <v>937</v>
      </c>
      <c r="GP20" s="6" t="s">
        <v>938</v>
      </c>
      <c r="GQ20" s="133" t="s">
        <v>775</v>
      </c>
      <c r="GR20" s="6">
        <v>0</v>
      </c>
      <c r="GS20" s="107">
        <v>1</v>
      </c>
      <c r="GT20" s="6">
        <v>1</v>
      </c>
      <c r="GU20" s="6"/>
      <c r="GV20" s="6">
        <v>0</v>
      </c>
      <c r="GW20" s="6">
        <v>0</v>
      </c>
      <c r="GX20" s="108">
        <v>0</v>
      </c>
      <c r="GY20" s="108"/>
      <c r="GZ20" s="108"/>
    </row>
    <row r="21" spans="1:224" ht="45" customHeight="1">
      <c r="A21" s="5">
        <f t="shared" si="0"/>
        <v>19</v>
      </c>
      <c r="B21" s="5"/>
      <c r="C21" s="13" t="s">
        <v>35</v>
      </c>
      <c r="D21" s="113">
        <f t="shared" si="1"/>
        <v>19</v>
      </c>
      <c r="E21" s="6" t="s">
        <v>89</v>
      </c>
      <c r="F21" s="6" t="s">
        <v>939</v>
      </c>
      <c r="G21" s="6">
        <v>2012</v>
      </c>
      <c r="H21" s="139" t="s">
        <v>738</v>
      </c>
      <c r="I21" s="140"/>
      <c r="J21" s="7" t="s">
        <v>87</v>
      </c>
      <c r="K21" s="6" t="s">
        <v>940</v>
      </c>
      <c r="L21" s="6"/>
      <c r="M21" s="6"/>
      <c r="N21" s="6"/>
      <c r="O21" s="6">
        <v>1</v>
      </c>
      <c r="P21" s="6"/>
      <c r="Q21" s="6">
        <v>0</v>
      </c>
      <c r="R21" s="126">
        <v>1</v>
      </c>
      <c r="S21" s="6"/>
      <c r="T21" s="6"/>
      <c r="U21" s="6"/>
      <c r="V21" s="6"/>
      <c r="W21" s="6"/>
      <c r="X21" s="6"/>
      <c r="Y21" s="6"/>
      <c r="Z21" s="6"/>
      <c r="AA21" s="6"/>
      <c r="AB21" s="6"/>
      <c r="AC21" s="6"/>
      <c r="AD21" s="6"/>
      <c r="AE21" s="6"/>
      <c r="AF21" s="6"/>
      <c r="AG21" s="6"/>
      <c r="AH21" s="6"/>
      <c r="AI21" s="6"/>
      <c r="AJ21" s="6"/>
      <c r="AK21" s="6"/>
      <c r="AL21" s="6"/>
      <c r="AM21" s="6"/>
      <c r="AN21" s="6">
        <v>1</v>
      </c>
      <c r="AO21" s="6"/>
      <c r="AP21" s="6"/>
      <c r="AQ21" s="6"/>
      <c r="AR21" s="6"/>
      <c r="AS21" s="6"/>
      <c r="AT21" s="6"/>
      <c r="AU21" s="6"/>
      <c r="AV21" s="6"/>
      <c r="AW21" s="6"/>
      <c r="AX21" s="6"/>
      <c r="AY21" s="6"/>
      <c r="AZ21" s="6">
        <v>1</v>
      </c>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c r="DD21" s="6"/>
      <c r="DE21" s="6"/>
      <c r="DF21" s="6"/>
      <c r="DG21" s="6"/>
      <c r="DH21" s="6"/>
      <c r="DI21" s="6"/>
      <c r="DJ21" s="6"/>
      <c r="DK21" s="6">
        <v>1</v>
      </c>
      <c r="DL21" s="6"/>
      <c r="DM21" s="6">
        <v>1</v>
      </c>
      <c r="DN21" s="126"/>
      <c r="DO21" s="126"/>
      <c r="DP21" s="126">
        <v>1</v>
      </c>
      <c r="DQ21" s="126"/>
      <c r="DR21" s="126"/>
      <c r="DS21" s="126"/>
      <c r="DT21" s="126"/>
      <c r="DU21" s="126"/>
      <c r="DV21" s="126"/>
      <c r="DW21" s="126"/>
      <c r="DX21" s="126"/>
      <c r="DY21" s="126"/>
      <c r="DZ21" s="126"/>
      <c r="EA21" s="126"/>
      <c r="EB21" s="126"/>
      <c r="EC21" s="126"/>
      <c r="ED21" s="126"/>
      <c r="EE21" s="126"/>
      <c r="EF21" s="126"/>
      <c r="EG21" s="126"/>
      <c r="EH21" s="126"/>
      <c r="EI21" s="126"/>
      <c r="EJ21" s="126"/>
      <c r="EK21" s="126"/>
      <c r="EL21" s="126"/>
      <c r="EM21" s="126"/>
      <c r="EN21" s="126"/>
      <c r="EO21" s="126"/>
      <c r="EP21" s="126"/>
      <c r="EQ21" s="126"/>
      <c r="ER21" s="126"/>
      <c r="ES21" s="126"/>
      <c r="ET21" s="126"/>
      <c r="EU21" s="126"/>
      <c r="EV21" s="126"/>
      <c r="EW21" s="126"/>
      <c r="EX21" s="126"/>
      <c r="EY21" s="126"/>
      <c r="EZ21" s="126"/>
      <c r="FA21" s="126"/>
      <c r="FB21" s="6"/>
      <c r="FC21" s="6"/>
      <c r="FD21" s="6"/>
      <c r="FE21" s="6"/>
      <c r="FF21" s="6"/>
      <c r="FG21" s="6"/>
      <c r="FH21" s="6"/>
      <c r="FI21" s="6"/>
      <c r="FJ21" s="6"/>
      <c r="FK21" s="6"/>
      <c r="FL21" s="6"/>
      <c r="FM21" s="6"/>
      <c r="FN21" s="6"/>
      <c r="FO21" s="6"/>
      <c r="FP21" s="6"/>
      <c r="FQ21" s="6">
        <v>1</v>
      </c>
      <c r="FR21" s="6"/>
      <c r="FS21" s="6"/>
      <c r="FT21" s="6"/>
      <c r="FU21" s="6"/>
      <c r="FV21" s="6"/>
      <c r="FW21" s="6"/>
      <c r="FX21" s="6"/>
      <c r="FY21" s="6"/>
      <c r="FZ21" s="6"/>
      <c r="GA21" s="6"/>
      <c r="GB21" s="6"/>
      <c r="GC21" s="6">
        <v>0</v>
      </c>
      <c r="GD21" s="108">
        <v>0</v>
      </c>
      <c r="GE21" s="108"/>
      <c r="GF21" s="108"/>
      <c r="GG21" s="6" t="s">
        <v>941</v>
      </c>
      <c r="GH21" s="6" t="s">
        <v>942</v>
      </c>
      <c r="GI21" s="19" t="s">
        <v>909</v>
      </c>
      <c r="GJ21" s="6" t="s">
        <v>943</v>
      </c>
      <c r="GK21" s="6" t="s">
        <v>944</v>
      </c>
      <c r="GL21" s="6"/>
      <c r="GM21" s="6" t="s">
        <v>945</v>
      </c>
      <c r="GN21" s="6" t="s">
        <v>946</v>
      </c>
      <c r="GO21" s="6" t="s">
        <v>947</v>
      </c>
      <c r="GP21" s="6" t="s">
        <v>948</v>
      </c>
      <c r="GQ21" s="133" t="s">
        <v>775</v>
      </c>
      <c r="GR21" s="6">
        <v>0</v>
      </c>
      <c r="GS21" s="6">
        <v>0</v>
      </c>
      <c r="GT21" s="6">
        <v>1</v>
      </c>
      <c r="GU21" s="6"/>
      <c r="GV21" s="6">
        <v>0</v>
      </c>
      <c r="GW21" s="6">
        <v>0</v>
      </c>
      <c r="GX21" s="108">
        <v>0</v>
      </c>
      <c r="GY21" s="108"/>
      <c r="GZ21" s="108"/>
    </row>
    <row r="22" spans="1:224" ht="45" customHeight="1">
      <c r="A22" s="5">
        <f t="shared" si="0"/>
        <v>20</v>
      </c>
      <c r="B22" s="5"/>
      <c r="C22" s="13" t="s">
        <v>35</v>
      </c>
      <c r="D22" s="113">
        <f t="shared" si="1"/>
        <v>20</v>
      </c>
      <c r="E22" s="6" t="s">
        <v>92</v>
      </c>
      <c r="F22" s="6" t="s">
        <v>949</v>
      </c>
      <c r="G22" s="6">
        <v>2009</v>
      </c>
      <c r="H22" s="6" t="s">
        <v>738</v>
      </c>
      <c r="I22" s="6"/>
      <c r="J22" s="7" t="s">
        <v>90</v>
      </c>
      <c r="K22" s="141" t="s">
        <v>950</v>
      </c>
      <c r="L22" s="6"/>
      <c r="M22" s="6">
        <v>1</v>
      </c>
      <c r="N22" s="6"/>
      <c r="O22" s="6"/>
      <c r="P22" s="6"/>
      <c r="Q22" s="129">
        <v>0</v>
      </c>
      <c r="R22" s="6">
        <v>1</v>
      </c>
      <c r="S22" s="5"/>
      <c r="T22" s="5"/>
      <c r="U22" s="5"/>
      <c r="V22" s="5"/>
      <c r="W22" s="5"/>
      <c r="X22" s="5"/>
      <c r="Y22" s="5"/>
      <c r="Z22" s="5"/>
      <c r="AA22" s="5"/>
      <c r="AB22" s="5"/>
      <c r="AC22" s="5"/>
      <c r="AD22" s="6"/>
      <c r="AE22" s="6"/>
      <c r="AF22" s="6"/>
      <c r="AG22" s="6"/>
      <c r="AH22" s="6"/>
      <c r="AI22" s="6"/>
      <c r="AJ22" s="6"/>
      <c r="AK22" s="6"/>
      <c r="AL22" s="6"/>
      <c r="AM22" s="6"/>
      <c r="AN22" s="6">
        <v>1</v>
      </c>
      <c r="AO22" s="6"/>
      <c r="AP22" s="6"/>
      <c r="AQ22" s="6"/>
      <c r="AR22" s="6"/>
      <c r="AS22" s="6"/>
      <c r="AT22" s="6"/>
      <c r="AU22" s="6"/>
      <c r="AV22" s="6"/>
      <c r="AW22" s="6">
        <v>1</v>
      </c>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c r="DD22" s="6"/>
      <c r="DE22" s="6"/>
      <c r="DF22" s="6"/>
      <c r="DG22" s="6"/>
      <c r="DH22" s="6"/>
      <c r="DI22" s="6"/>
      <c r="DJ22" s="6"/>
      <c r="DK22" s="6">
        <v>1</v>
      </c>
      <c r="DL22" s="5"/>
      <c r="DM22" s="5">
        <v>1</v>
      </c>
      <c r="DN22" s="6"/>
      <c r="DO22" s="6"/>
      <c r="DP22" s="6"/>
      <c r="DQ22" s="6"/>
      <c r="DR22" s="6"/>
      <c r="DS22" s="6"/>
      <c r="DT22" s="6"/>
      <c r="DU22" s="6"/>
      <c r="DV22" s="6"/>
      <c r="DW22" s="6">
        <v>1</v>
      </c>
      <c r="DX22" s="6"/>
      <c r="DY22" s="6"/>
      <c r="DZ22" s="6"/>
      <c r="EA22" s="6"/>
      <c r="EB22" s="6">
        <v>1</v>
      </c>
      <c r="EC22" s="6">
        <v>1</v>
      </c>
      <c r="ED22" s="6"/>
      <c r="EE22" s="6"/>
      <c r="EF22" s="6"/>
      <c r="EG22" s="6"/>
      <c r="EH22" s="6"/>
      <c r="EI22" s="6"/>
      <c r="EJ22" s="6"/>
      <c r="EK22" s="6"/>
      <c r="EL22" s="6"/>
      <c r="EM22" s="6"/>
      <c r="EN22" s="6"/>
      <c r="EO22" s="6"/>
      <c r="EP22" s="6"/>
      <c r="EQ22" s="6"/>
      <c r="ER22" s="6"/>
      <c r="ES22" s="6"/>
      <c r="ET22" s="6"/>
      <c r="EU22" s="6"/>
      <c r="EV22" s="6"/>
      <c r="EW22" s="6"/>
      <c r="EX22" s="6"/>
      <c r="EY22" s="6"/>
      <c r="EZ22" s="6"/>
      <c r="FA22" s="6"/>
      <c r="FB22" s="5"/>
      <c r="FC22" s="6"/>
      <c r="FD22" s="6"/>
      <c r="FE22" s="6"/>
      <c r="FF22" s="6"/>
      <c r="FG22" s="6"/>
      <c r="FH22" s="6"/>
      <c r="FI22" s="6"/>
      <c r="FJ22" s="6"/>
      <c r="FK22" s="6"/>
      <c r="FL22" s="6"/>
      <c r="FM22" s="6"/>
      <c r="FN22" s="6"/>
      <c r="FO22" s="6"/>
      <c r="FP22" s="6"/>
      <c r="FQ22" s="6"/>
      <c r="FR22" s="6"/>
      <c r="FS22" s="6"/>
      <c r="FT22" s="6">
        <v>1</v>
      </c>
      <c r="FU22" s="6"/>
      <c r="FV22" s="6"/>
      <c r="FW22" s="6"/>
      <c r="FX22" s="6"/>
      <c r="FY22" s="6"/>
      <c r="FZ22" s="6"/>
      <c r="GA22" s="6"/>
      <c r="GB22" s="6"/>
      <c r="GC22" s="6">
        <v>0</v>
      </c>
      <c r="GD22" s="108">
        <v>0</v>
      </c>
      <c r="GE22" s="108"/>
      <c r="GF22" s="108"/>
      <c r="GG22" s="6" t="s">
        <v>951</v>
      </c>
      <c r="GH22" s="6" t="s">
        <v>952</v>
      </c>
      <c r="GI22" s="6" t="s">
        <v>953</v>
      </c>
      <c r="GJ22" s="6" t="s">
        <v>954</v>
      </c>
      <c r="GK22" s="6" t="s">
        <v>955</v>
      </c>
      <c r="GL22" s="6" t="s">
        <v>956</v>
      </c>
      <c r="GM22" s="6" t="s">
        <v>957</v>
      </c>
      <c r="GN22" s="6" t="s">
        <v>958</v>
      </c>
      <c r="GO22" s="6" t="s">
        <v>959</v>
      </c>
      <c r="GP22" s="6" t="s">
        <v>960</v>
      </c>
      <c r="GQ22" s="133" t="s">
        <v>775</v>
      </c>
      <c r="GR22" s="6">
        <v>0</v>
      </c>
      <c r="GS22" s="6">
        <v>0</v>
      </c>
      <c r="GT22" s="6">
        <v>1</v>
      </c>
      <c r="GU22" s="6"/>
      <c r="GV22" s="6">
        <v>0</v>
      </c>
      <c r="GW22" s="6">
        <v>0</v>
      </c>
      <c r="GX22" s="108">
        <v>0</v>
      </c>
      <c r="GY22" s="108"/>
      <c r="GZ22" s="108"/>
    </row>
    <row r="23" spans="1:224" ht="45" customHeight="1">
      <c r="A23" s="5">
        <f t="shared" si="0"/>
        <v>21</v>
      </c>
      <c r="B23" s="5"/>
      <c r="C23" s="13" t="s">
        <v>48</v>
      </c>
      <c r="D23" s="113">
        <f t="shared" si="1"/>
        <v>21</v>
      </c>
      <c r="E23" s="6" t="s">
        <v>95</v>
      </c>
      <c r="F23" s="6" t="s">
        <v>961</v>
      </c>
      <c r="G23" s="6">
        <v>2008</v>
      </c>
      <c r="H23" s="6" t="s">
        <v>962</v>
      </c>
      <c r="I23" s="19"/>
      <c r="J23" s="7" t="s">
        <v>93</v>
      </c>
      <c r="K23" s="6" t="s">
        <v>963</v>
      </c>
      <c r="L23" s="6"/>
      <c r="M23" s="6"/>
      <c r="N23" s="6">
        <v>1</v>
      </c>
      <c r="O23" s="6">
        <v>1</v>
      </c>
      <c r="P23" s="6">
        <v>1</v>
      </c>
      <c r="Q23" s="6"/>
      <c r="R23" s="142"/>
      <c r="S23" s="6"/>
      <c r="T23" s="6"/>
      <c r="U23" s="6">
        <v>1</v>
      </c>
      <c r="V23" s="6"/>
      <c r="W23" s="6"/>
      <c r="X23" s="6"/>
      <c r="Y23" s="6"/>
      <c r="Z23" s="6"/>
      <c r="AA23" s="6"/>
      <c r="AB23" s="6"/>
      <c r="AC23" s="6"/>
      <c r="AD23" s="6">
        <v>1</v>
      </c>
      <c r="AE23" s="6"/>
      <c r="AF23" s="6"/>
      <c r="AG23" s="6"/>
      <c r="AH23" s="6"/>
      <c r="AI23" s="6"/>
      <c r="AJ23" s="6"/>
      <c r="AK23" s="6"/>
      <c r="AL23" s="6"/>
      <c r="AM23" s="6"/>
      <c r="AN23" s="6"/>
      <c r="AO23" s="6"/>
      <c r="AP23" s="105">
        <v>0</v>
      </c>
      <c r="AQ23" s="6">
        <v>1</v>
      </c>
      <c r="AR23" s="6"/>
      <c r="AS23" s="6"/>
      <c r="AT23" s="105">
        <v>1</v>
      </c>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v>1</v>
      </c>
      <c r="CU23" s="6"/>
      <c r="CV23" s="6"/>
      <c r="CW23" s="6"/>
      <c r="CX23" s="6"/>
      <c r="CY23" s="6"/>
      <c r="CZ23" s="6"/>
      <c r="DA23" s="6"/>
      <c r="DB23" s="6"/>
      <c r="DC23" s="6"/>
      <c r="DD23" s="6"/>
      <c r="DE23" s="6"/>
      <c r="DF23" s="6"/>
      <c r="DG23" s="6"/>
      <c r="DH23" s="6"/>
      <c r="DI23" s="6"/>
      <c r="DJ23" s="6"/>
      <c r="DK23" s="6"/>
      <c r="DL23" s="6"/>
      <c r="DM23" s="6">
        <v>1</v>
      </c>
      <c r="DN23" s="142"/>
      <c r="DO23" s="142"/>
      <c r="DP23" s="142"/>
      <c r="DQ23" s="142">
        <v>1</v>
      </c>
      <c r="DR23" s="142"/>
      <c r="DS23" s="142"/>
      <c r="DT23" s="142"/>
      <c r="DU23" s="142"/>
      <c r="DV23" s="142">
        <v>1</v>
      </c>
      <c r="DW23" s="142"/>
      <c r="DX23" s="142"/>
      <c r="DY23" s="142"/>
      <c r="DZ23" s="142"/>
      <c r="EA23" s="142"/>
      <c r="EB23" s="142"/>
      <c r="EC23" s="142"/>
      <c r="ED23" s="142"/>
      <c r="EE23" s="142"/>
      <c r="EF23" s="142"/>
      <c r="EG23" s="142"/>
      <c r="EH23" s="142"/>
      <c r="EI23" s="142"/>
      <c r="EJ23" s="142"/>
      <c r="EK23" s="142"/>
      <c r="EL23" s="142"/>
      <c r="EM23" s="142"/>
      <c r="EN23" s="142"/>
      <c r="EO23" s="142"/>
      <c r="EP23" s="142"/>
      <c r="EQ23" s="142"/>
      <c r="ER23" s="142"/>
      <c r="ES23" s="142"/>
      <c r="ET23" s="142"/>
      <c r="EU23" s="142"/>
      <c r="EV23" s="142"/>
      <c r="EW23" s="142"/>
      <c r="EX23" s="142"/>
      <c r="EY23" s="142"/>
      <c r="EZ23" s="142"/>
      <c r="FA23" s="142"/>
      <c r="FB23" s="126"/>
      <c r="FC23" s="6">
        <v>1</v>
      </c>
      <c r="FD23" s="6"/>
      <c r="FE23" s="6">
        <v>1</v>
      </c>
      <c r="FF23" s="6"/>
      <c r="FG23" s="6"/>
      <c r="FH23" s="6"/>
      <c r="FI23" s="6"/>
      <c r="FJ23" s="6"/>
      <c r="FK23" s="6"/>
      <c r="FL23" s="6">
        <v>1</v>
      </c>
      <c r="FM23" s="6"/>
      <c r="FN23" s="6"/>
      <c r="FO23" s="6"/>
      <c r="FP23" s="6"/>
      <c r="FQ23" s="6"/>
      <c r="FR23" s="6"/>
      <c r="FS23" s="6">
        <v>1</v>
      </c>
      <c r="FT23" s="6"/>
      <c r="FU23" s="6"/>
      <c r="FV23" s="6"/>
      <c r="FW23" s="6"/>
      <c r="FX23" s="6"/>
      <c r="FY23" s="6"/>
      <c r="FZ23" s="6">
        <v>1</v>
      </c>
      <c r="GA23" s="6"/>
      <c r="GB23" s="6"/>
      <c r="GC23" s="6">
        <v>0</v>
      </c>
      <c r="GD23" s="108">
        <v>0</v>
      </c>
      <c r="GE23" s="108"/>
      <c r="GF23" s="108"/>
      <c r="GG23" s="6" t="s">
        <v>964</v>
      </c>
      <c r="GH23" s="6" t="s">
        <v>741</v>
      </c>
      <c r="GI23" s="6" t="s">
        <v>742</v>
      </c>
      <c r="GJ23" s="6"/>
      <c r="GK23" s="6" t="s">
        <v>965</v>
      </c>
      <c r="GL23" s="6"/>
      <c r="GM23" s="6" t="s">
        <v>966</v>
      </c>
      <c r="GN23" s="6" t="s">
        <v>967</v>
      </c>
      <c r="GO23" s="6" t="s">
        <v>968</v>
      </c>
      <c r="GP23" s="6"/>
      <c r="GQ23" s="136" t="s">
        <v>775</v>
      </c>
      <c r="GR23" s="6">
        <v>1</v>
      </c>
      <c r="GS23" s="6">
        <v>1</v>
      </c>
      <c r="GT23" s="6">
        <v>0</v>
      </c>
      <c r="GU23" s="6"/>
      <c r="GV23" s="6">
        <v>0</v>
      </c>
      <c r="GW23" s="6">
        <v>0</v>
      </c>
      <c r="GX23" s="108">
        <v>0</v>
      </c>
      <c r="GY23" s="108"/>
      <c r="GZ23" s="108"/>
    </row>
    <row r="24" spans="1:224" ht="45" customHeight="1">
      <c r="A24" s="5">
        <f t="shared" si="0"/>
        <v>22</v>
      </c>
      <c r="B24" s="5"/>
      <c r="C24" s="13" t="s">
        <v>35</v>
      </c>
      <c r="D24" s="113">
        <f t="shared" si="1"/>
        <v>22</v>
      </c>
      <c r="E24" s="6" t="s">
        <v>73</v>
      </c>
      <c r="F24" s="7" t="s">
        <v>969</v>
      </c>
      <c r="G24" s="6">
        <v>2013</v>
      </c>
      <c r="H24" s="6" t="s">
        <v>738</v>
      </c>
      <c r="I24" s="7"/>
      <c r="J24" s="7" t="s">
        <v>96</v>
      </c>
      <c r="K24" s="143" t="s">
        <v>970</v>
      </c>
      <c r="L24" s="6"/>
      <c r="M24" s="6"/>
      <c r="N24" s="6">
        <v>1</v>
      </c>
      <c r="O24" s="6">
        <v>1</v>
      </c>
      <c r="P24" s="6">
        <v>1</v>
      </c>
      <c r="Q24" s="129">
        <v>0</v>
      </c>
      <c r="R24" s="6">
        <v>1</v>
      </c>
      <c r="S24" s="5"/>
      <c r="T24" s="5"/>
      <c r="U24" s="5"/>
      <c r="V24" s="5"/>
      <c r="W24" s="5"/>
      <c r="X24" s="5"/>
      <c r="Y24" s="5"/>
      <c r="Z24" s="5"/>
      <c r="AA24" s="5"/>
      <c r="AB24" s="5"/>
      <c r="AC24" s="5"/>
      <c r="AD24" s="6"/>
      <c r="AE24" s="6"/>
      <c r="AF24" s="6"/>
      <c r="AG24" s="6"/>
      <c r="AH24" s="6"/>
      <c r="AI24" s="6"/>
      <c r="AJ24" s="6"/>
      <c r="AK24" s="6"/>
      <c r="AL24" s="6"/>
      <c r="AM24" s="6"/>
      <c r="AN24" s="6">
        <v>1</v>
      </c>
      <c r="AO24" s="6"/>
      <c r="AP24" s="6"/>
      <c r="AQ24" s="6"/>
      <c r="AR24" s="6"/>
      <c r="AS24" s="6"/>
      <c r="AT24" s="6"/>
      <c r="AU24" s="6"/>
      <c r="AV24" s="6"/>
      <c r="AW24" s="6"/>
      <c r="AX24" s="6"/>
      <c r="AY24" s="6"/>
      <c r="AZ24" s="6">
        <v>1</v>
      </c>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c r="CK24" s="6"/>
      <c r="CL24" s="6"/>
      <c r="CM24" s="6"/>
      <c r="CN24" s="6"/>
      <c r="CO24" s="6"/>
      <c r="CP24" s="6"/>
      <c r="CQ24" s="6"/>
      <c r="CR24" s="6"/>
      <c r="CS24" s="6"/>
      <c r="CT24" s="6"/>
      <c r="CU24" s="6"/>
      <c r="CV24" s="6"/>
      <c r="CW24" s="6"/>
      <c r="CX24" s="6"/>
      <c r="CY24" s="6"/>
      <c r="CZ24" s="6"/>
      <c r="DA24" s="6"/>
      <c r="DB24" s="6"/>
      <c r="DC24" s="6"/>
      <c r="DD24" s="6"/>
      <c r="DE24" s="6"/>
      <c r="DF24" s="6"/>
      <c r="DG24" s="6">
        <v>1</v>
      </c>
      <c r="DH24" s="6"/>
      <c r="DI24" s="6">
        <v>1</v>
      </c>
      <c r="DJ24" s="6"/>
      <c r="DK24" s="6"/>
      <c r="DL24" s="5"/>
      <c r="DM24" s="5">
        <v>1</v>
      </c>
      <c r="DN24" s="6"/>
      <c r="DO24" s="6"/>
      <c r="DP24" s="6">
        <v>1</v>
      </c>
      <c r="DQ24" s="6"/>
      <c r="DR24" s="6"/>
      <c r="DS24" s="6"/>
      <c r="DT24" s="6"/>
      <c r="DU24" s="6"/>
      <c r="DV24" s="6"/>
      <c r="DW24" s="6"/>
      <c r="DX24" s="6"/>
      <c r="DY24" s="6"/>
      <c r="DZ24" s="6"/>
      <c r="EA24" s="6"/>
      <c r="EB24" s="6"/>
      <c r="EC24" s="6"/>
      <c r="ED24" s="6"/>
      <c r="EE24" s="6"/>
      <c r="EF24" s="6"/>
      <c r="EG24" s="6"/>
      <c r="EH24" s="6"/>
      <c r="EI24" s="6"/>
      <c r="EJ24" s="6"/>
      <c r="EK24" s="6"/>
      <c r="EL24" s="6"/>
      <c r="EM24" s="6"/>
      <c r="EN24" s="6"/>
      <c r="EO24" s="6"/>
      <c r="EP24" s="6"/>
      <c r="EQ24" s="6"/>
      <c r="ER24" s="6"/>
      <c r="ES24" s="6"/>
      <c r="ET24" s="6"/>
      <c r="EU24" s="6"/>
      <c r="EV24" s="6"/>
      <c r="EW24" s="6"/>
      <c r="EX24" s="6"/>
      <c r="EY24" s="6"/>
      <c r="EZ24" s="6"/>
      <c r="FA24" s="6"/>
      <c r="FB24" s="6"/>
      <c r="FC24" s="144"/>
      <c r="FD24" s="6"/>
      <c r="FE24" s="6"/>
      <c r="FF24" s="6"/>
      <c r="FG24" s="6"/>
      <c r="FH24" s="6">
        <v>1</v>
      </c>
      <c r="FI24" s="6"/>
      <c r="FJ24" s="6"/>
      <c r="FK24" s="6"/>
      <c r="FL24" s="6"/>
      <c r="FM24" s="6"/>
      <c r="FN24" s="6"/>
      <c r="FO24" s="6"/>
      <c r="FP24" s="6"/>
      <c r="FQ24" s="6"/>
      <c r="FR24" s="6"/>
      <c r="FS24" s="6"/>
      <c r="FT24" s="6"/>
      <c r="FU24" s="6"/>
      <c r="FV24" s="6"/>
      <c r="FW24" s="6"/>
      <c r="FX24" s="6"/>
      <c r="FY24" s="6"/>
      <c r="FZ24" s="6"/>
      <c r="GA24" s="6"/>
      <c r="GB24" s="6"/>
      <c r="GC24" s="6">
        <v>0</v>
      </c>
      <c r="GD24" s="108">
        <v>0</v>
      </c>
      <c r="GE24" s="108"/>
      <c r="GF24" s="108"/>
      <c r="GG24" s="6" t="s">
        <v>971</v>
      </c>
      <c r="GH24" s="6" t="s">
        <v>972</v>
      </c>
      <c r="GI24" s="6" t="s">
        <v>909</v>
      </c>
      <c r="GJ24" s="6" t="s">
        <v>973</v>
      </c>
      <c r="GK24" s="6" t="s">
        <v>974</v>
      </c>
      <c r="GL24" s="6" t="s">
        <v>975</v>
      </c>
      <c r="GM24" s="6" t="s">
        <v>976</v>
      </c>
      <c r="GN24" s="6" t="s">
        <v>977</v>
      </c>
      <c r="GO24" s="6" t="s">
        <v>978</v>
      </c>
      <c r="GP24" s="6" t="s">
        <v>979</v>
      </c>
      <c r="GQ24" s="136" t="s">
        <v>775</v>
      </c>
      <c r="GR24" s="107">
        <v>0</v>
      </c>
      <c r="GS24" s="6">
        <v>0</v>
      </c>
      <c r="GT24" s="6">
        <v>1</v>
      </c>
      <c r="GU24" s="6"/>
      <c r="GV24" s="6">
        <v>0</v>
      </c>
      <c r="GW24" s="6">
        <v>0</v>
      </c>
      <c r="GX24" s="108">
        <v>0</v>
      </c>
      <c r="GY24" s="108"/>
      <c r="GZ24" s="108"/>
    </row>
    <row r="25" spans="1:224" ht="45" customHeight="1">
      <c r="A25" s="5">
        <f t="shared" si="0"/>
        <v>23</v>
      </c>
      <c r="B25" s="5"/>
      <c r="C25" s="13" t="s">
        <v>48</v>
      </c>
      <c r="D25" s="113">
        <f t="shared" si="1"/>
        <v>23</v>
      </c>
      <c r="E25" s="6" t="s">
        <v>100</v>
      </c>
      <c r="F25" s="6" t="s">
        <v>980</v>
      </c>
      <c r="G25" s="6">
        <v>2016</v>
      </c>
      <c r="H25" s="6" t="s">
        <v>738</v>
      </c>
      <c r="I25" s="7"/>
      <c r="J25" s="7" t="s">
        <v>98</v>
      </c>
      <c r="K25" s="6" t="s">
        <v>981</v>
      </c>
      <c r="L25" s="6"/>
      <c r="M25" s="6"/>
      <c r="N25" s="6">
        <v>1</v>
      </c>
      <c r="O25" s="6">
        <v>1</v>
      </c>
      <c r="P25" s="6">
        <v>1</v>
      </c>
      <c r="Q25" s="6">
        <v>0</v>
      </c>
      <c r="R25" s="132">
        <v>1</v>
      </c>
      <c r="S25" s="6"/>
      <c r="T25" s="6"/>
      <c r="U25" s="6">
        <v>1</v>
      </c>
      <c r="V25" s="6"/>
      <c r="W25" s="6"/>
      <c r="X25" s="6"/>
      <c r="Y25" s="6"/>
      <c r="Z25" s="6"/>
      <c r="AA25" s="6"/>
      <c r="AB25" s="6"/>
      <c r="AC25" s="6"/>
      <c r="AD25" s="6">
        <v>1</v>
      </c>
      <c r="AE25" s="6"/>
      <c r="AF25" s="6"/>
      <c r="AG25" s="6"/>
      <c r="AH25" s="6"/>
      <c r="AI25" s="6"/>
      <c r="AJ25" s="6"/>
      <c r="AK25" s="6"/>
      <c r="AL25" s="6"/>
      <c r="AM25" s="6"/>
      <c r="AN25" s="6">
        <v>1</v>
      </c>
      <c r="AO25" s="6">
        <v>1</v>
      </c>
      <c r="AP25" s="6">
        <v>1</v>
      </c>
      <c r="AQ25" s="6">
        <v>1</v>
      </c>
      <c r="AR25" s="6"/>
      <c r="AS25" s="6"/>
      <c r="AT25" s="6">
        <v>1</v>
      </c>
      <c r="AU25" s="6"/>
      <c r="AV25" s="6"/>
      <c r="AW25" s="6"/>
      <c r="AX25" s="6"/>
      <c r="AY25" s="6">
        <v>1</v>
      </c>
      <c r="AZ25" s="6">
        <v>1</v>
      </c>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c r="CO25" s="6"/>
      <c r="CP25" s="6"/>
      <c r="CQ25" s="6"/>
      <c r="CR25" s="6"/>
      <c r="CS25" s="6"/>
      <c r="CT25" s="6">
        <v>1</v>
      </c>
      <c r="CU25" s="6"/>
      <c r="CV25" s="6"/>
      <c r="CW25" s="6"/>
      <c r="CX25" s="6"/>
      <c r="CY25" s="6"/>
      <c r="CZ25" s="6"/>
      <c r="DA25" s="6"/>
      <c r="DB25" s="6"/>
      <c r="DC25" s="6"/>
      <c r="DD25" s="6"/>
      <c r="DE25" s="6"/>
      <c r="DF25" s="6"/>
      <c r="DG25" s="6"/>
      <c r="DH25" s="6"/>
      <c r="DI25" s="6"/>
      <c r="DJ25" s="6"/>
      <c r="DK25" s="6"/>
      <c r="DL25" s="6"/>
      <c r="DM25" s="6">
        <v>1</v>
      </c>
      <c r="DN25" s="132"/>
      <c r="DO25" s="132"/>
      <c r="DP25" s="132">
        <v>1</v>
      </c>
      <c r="DQ25" s="132"/>
      <c r="DR25" s="132"/>
      <c r="DS25" s="132"/>
      <c r="DT25" s="132"/>
      <c r="DU25" s="132"/>
      <c r="DV25" s="132"/>
      <c r="DW25" s="132"/>
      <c r="DX25" s="132"/>
      <c r="DY25" s="132"/>
      <c r="DZ25" s="132"/>
      <c r="EA25" s="132"/>
      <c r="EB25" s="132"/>
      <c r="EC25" s="132"/>
      <c r="ED25" s="132"/>
      <c r="EE25" s="132"/>
      <c r="EF25" s="132"/>
      <c r="EG25" s="132"/>
      <c r="EH25" s="132"/>
      <c r="EI25" s="132"/>
      <c r="EJ25" s="132"/>
      <c r="EK25" s="132"/>
      <c r="EL25" s="132"/>
      <c r="EM25" s="132"/>
      <c r="EN25" s="132"/>
      <c r="EO25" s="132"/>
      <c r="EP25" s="132"/>
      <c r="EQ25" s="132"/>
      <c r="ER25" s="132"/>
      <c r="ES25" s="132"/>
      <c r="ET25" s="132"/>
      <c r="EU25" s="132"/>
      <c r="EV25" s="132"/>
      <c r="EW25" s="132"/>
      <c r="EX25" s="132"/>
      <c r="EY25" s="132"/>
      <c r="EZ25" s="132"/>
      <c r="FA25" s="132"/>
      <c r="FB25" s="132"/>
      <c r="FC25" s="6"/>
      <c r="FD25" s="6"/>
      <c r="FE25" s="6"/>
      <c r="FF25" s="6"/>
      <c r="FG25" s="6"/>
      <c r="FH25" s="6"/>
      <c r="FI25" s="6"/>
      <c r="FJ25" s="6"/>
      <c r="FK25" s="6"/>
      <c r="FL25" s="6"/>
      <c r="FM25" s="6"/>
      <c r="FN25" s="6"/>
      <c r="FO25" s="6"/>
      <c r="FP25" s="6"/>
      <c r="FQ25" s="6"/>
      <c r="FR25" s="6"/>
      <c r="FS25" s="6"/>
      <c r="FT25" s="6"/>
      <c r="FU25" s="6"/>
      <c r="FV25" s="6"/>
      <c r="FW25" s="6"/>
      <c r="FX25" s="6">
        <v>1</v>
      </c>
      <c r="FY25" s="6"/>
      <c r="FZ25" s="6"/>
      <c r="GA25" s="6"/>
      <c r="GB25" s="6"/>
      <c r="GC25" s="6">
        <v>0</v>
      </c>
      <c r="GD25" s="108">
        <v>0</v>
      </c>
      <c r="GE25" s="108"/>
      <c r="GF25" s="108"/>
      <c r="GG25" s="6" t="s">
        <v>982</v>
      </c>
      <c r="GH25" s="6" t="s">
        <v>983</v>
      </c>
      <c r="GI25" s="6" t="s">
        <v>984</v>
      </c>
      <c r="GJ25" s="6" t="s">
        <v>985</v>
      </c>
      <c r="GK25" s="6" t="s">
        <v>986</v>
      </c>
      <c r="GL25" s="6"/>
      <c r="GM25" s="6" t="s">
        <v>987</v>
      </c>
      <c r="GN25" s="6" t="s">
        <v>988</v>
      </c>
      <c r="GO25" s="6" t="s">
        <v>989</v>
      </c>
      <c r="GP25" s="6"/>
      <c r="GQ25" s="136" t="s">
        <v>775</v>
      </c>
      <c r="GR25" s="6">
        <v>1</v>
      </c>
      <c r="GS25" s="6">
        <v>1</v>
      </c>
      <c r="GT25" s="6">
        <v>1</v>
      </c>
      <c r="GU25" s="6"/>
      <c r="GV25" s="6">
        <v>0</v>
      </c>
      <c r="GW25" s="6">
        <v>0</v>
      </c>
      <c r="GX25" s="108">
        <v>0</v>
      </c>
      <c r="GY25" s="108"/>
      <c r="GZ25" s="108"/>
    </row>
    <row r="26" spans="1:224" ht="45" customHeight="1">
      <c r="A26" s="13">
        <f t="shared" si="0"/>
        <v>24</v>
      </c>
      <c r="B26" s="390"/>
      <c r="C26" s="13" t="s">
        <v>35</v>
      </c>
      <c r="D26" s="106">
        <f t="shared" si="1"/>
        <v>24</v>
      </c>
      <c r="E26" s="19" t="s">
        <v>51</v>
      </c>
      <c r="F26" s="19" t="s">
        <v>990</v>
      </c>
      <c r="G26" s="6">
        <v>2020</v>
      </c>
      <c r="H26" s="6" t="s">
        <v>801</v>
      </c>
      <c r="I26" s="19"/>
      <c r="J26" s="7" t="s">
        <v>101</v>
      </c>
      <c r="K26" s="107" t="s">
        <v>991</v>
      </c>
      <c r="L26" s="6">
        <v>1</v>
      </c>
      <c r="M26" s="6"/>
      <c r="N26" s="6"/>
      <c r="O26" s="6"/>
      <c r="P26" s="6"/>
      <c r="Q26" s="6"/>
      <c r="R26" s="6"/>
      <c r="S26" s="6">
        <v>1</v>
      </c>
      <c r="T26" s="6"/>
      <c r="U26" s="6"/>
      <c r="V26" s="6"/>
      <c r="W26" s="6"/>
      <c r="X26" s="6"/>
      <c r="Y26" s="6"/>
      <c r="Z26" s="6"/>
      <c r="AA26" s="6"/>
      <c r="AB26" s="6"/>
      <c r="AC26" s="6"/>
      <c r="AD26" s="6">
        <v>1</v>
      </c>
      <c r="AE26" s="6"/>
      <c r="AF26" s="6"/>
      <c r="AG26" s="6"/>
      <c r="AH26" s="6"/>
      <c r="AI26" s="6"/>
      <c r="AJ26" s="6"/>
      <c r="AK26" s="6"/>
      <c r="AL26" s="6"/>
      <c r="AM26" s="6"/>
      <c r="AN26" s="6"/>
      <c r="AO26" s="6"/>
      <c r="AP26" s="6">
        <v>1</v>
      </c>
      <c r="AQ26" s="6">
        <v>1</v>
      </c>
      <c r="AR26" s="6">
        <v>0</v>
      </c>
      <c r="AS26" s="6"/>
      <c r="AT26" s="6">
        <v>1</v>
      </c>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v>1</v>
      </c>
      <c r="CU26" s="6"/>
      <c r="CV26" s="6"/>
      <c r="CW26" s="6"/>
      <c r="CX26" s="6"/>
      <c r="CY26" s="6"/>
      <c r="CZ26" s="6"/>
      <c r="DA26" s="6"/>
      <c r="DB26" s="6"/>
      <c r="DC26" s="6"/>
      <c r="DD26" s="6"/>
      <c r="DE26" s="6"/>
      <c r="DF26" s="6"/>
      <c r="DG26" s="6"/>
      <c r="DH26" s="6"/>
      <c r="DI26" s="6"/>
      <c r="DJ26" s="6"/>
      <c r="DK26" s="6"/>
      <c r="DL26" s="6"/>
      <c r="DM26" s="6">
        <v>1</v>
      </c>
      <c r="DN26" s="6"/>
      <c r="DO26" s="6"/>
      <c r="DP26" s="6"/>
      <c r="DQ26" s="6"/>
      <c r="DR26" s="6"/>
      <c r="DS26" s="6"/>
      <c r="DT26" s="6"/>
      <c r="DU26" s="6"/>
      <c r="DV26" s="6"/>
      <c r="DW26" s="6"/>
      <c r="DX26" s="6"/>
      <c r="DY26" s="6"/>
      <c r="DZ26" s="6"/>
      <c r="EA26" s="6"/>
      <c r="EB26" s="6"/>
      <c r="EC26" s="6"/>
      <c r="ED26" s="6">
        <v>1</v>
      </c>
      <c r="EE26" s="6"/>
      <c r="EF26" s="6">
        <v>1</v>
      </c>
      <c r="EG26" s="6">
        <v>1</v>
      </c>
      <c r="EH26" s="6"/>
      <c r="EI26" s="6"/>
      <c r="EJ26" s="6"/>
      <c r="EK26" s="6">
        <v>1</v>
      </c>
      <c r="EL26" s="6">
        <v>1</v>
      </c>
      <c r="EM26" s="6">
        <v>1</v>
      </c>
      <c r="EN26" s="6"/>
      <c r="EO26" s="6">
        <v>1</v>
      </c>
      <c r="EP26" s="6">
        <v>1</v>
      </c>
      <c r="EQ26" s="6">
        <v>1</v>
      </c>
      <c r="ER26" s="6"/>
      <c r="ES26" s="6">
        <v>1</v>
      </c>
      <c r="ET26" s="6"/>
      <c r="EU26" s="6"/>
      <c r="EV26" s="6"/>
      <c r="EW26" s="6">
        <v>1</v>
      </c>
      <c r="EX26" s="6">
        <v>1</v>
      </c>
      <c r="EY26" s="6">
        <v>1</v>
      </c>
      <c r="EZ26" s="6"/>
      <c r="FA26" s="6">
        <v>1</v>
      </c>
      <c r="FB26" s="6">
        <v>1</v>
      </c>
      <c r="FC26" s="6"/>
      <c r="FD26" s="6"/>
      <c r="FE26" s="6"/>
      <c r="FF26" s="6"/>
      <c r="FG26" s="6"/>
      <c r="FH26" s="6"/>
      <c r="FI26" s="6"/>
      <c r="FJ26" s="6"/>
      <c r="FK26" s="6"/>
      <c r="FL26" s="6"/>
      <c r="FM26" s="6"/>
      <c r="FN26" s="6"/>
      <c r="FO26" s="6"/>
      <c r="FP26" s="6"/>
      <c r="FQ26" s="6"/>
      <c r="FR26" s="6"/>
      <c r="FS26" s="6"/>
      <c r="FT26" s="6"/>
      <c r="FU26" s="6"/>
      <c r="FV26" s="6"/>
      <c r="FW26" s="6"/>
      <c r="FX26" s="6"/>
      <c r="FY26" s="6"/>
      <c r="FZ26" s="6"/>
      <c r="GA26" s="6">
        <v>1</v>
      </c>
      <c r="GB26" s="6" t="s">
        <v>992</v>
      </c>
      <c r="GC26" s="6">
        <v>0</v>
      </c>
      <c r="GD26" s="108">
        <v>0</v>
      </c>
      <c r="GE26" s="145">
        <v>1</v>
      </c>
      <c r="GF26" s="108"/>
      <c r="GG26" s="6" t="s">
        <v>592</v>
      </c>
      <c r="GH26" s="6" t="s">
        <v>993</v>
      </c>
      <c r="GI26" s="107" t="s">
        <v>994</v>
      </c>
      <c r="GJ26" s="6" t="s">
        <v>995</v>
      </c>
      <c r="GK26" s="6" t="s">
        <v>996</v>
      </c>
      <c r="GL26" s="6"/>
      <c r="GM26" s="6" t="s">
        <v>997</v>
      </c>
      <c r="GN26" s="6" t="s">
        <v>998</v>
      </c>
      <c r="GO26" s="6" t="s">
        <v>999</v>
      </c>
      <c r="GP26" s="6" t="s">
        <v>1000</v>
      </c>
      <c r="GQ26" s="136" t="s">
        <v>775</v>
      </c>
      <c r="GR26" s="6">
        <v>1</v>
      </c>
      <c r="GS26" s="6">
        <v>1</v>
      </c>
      <c r="GT26" s="107">
        <v>1</v>
      </c>
      <c r="GU26" s="6"/>
      <c r="GV26" s="6">
        <v>0</v>
      </c>
      <c r="GW26" s="6">
        <v>0</v>
      </c>
      <c r="GX26" s="108">
        <v>0</v>
      </c>
      <c r="GY26" s="145">
        <v>1</v>
      </c>
      <c r="GZ26" s="108"/>
    </row>
    <row r="27" spans="1:224" ht="45" customHeight="1">
      <c r="A27" s="13">
        <f t="shared" si="0"/>
        <v>25</v>
      </c>
      <c r="B27" s="390"/>
      <c r="C27" s="13" t="s">
        <v>103</v>
      </c>
      <c r="D27" s="113">
        <f t="shared" si="1"/>
        <v>25</v>
      </c>
      <c r="E27" s="6" t="s">
        <v>92</v>
      </c>
      <c r="F27" s="7" t="s">
        <v>1001</v>
      </c>
      <c r="G27" s="6">
        <v>2019</v>
      </c>
      <c r="H27" s="6" t="s">
        <v>738</v>
      </c>
      <c r="I27" s="6"/>
      <c r="J27" s="7" t="s">
        <v>104</v>
      </c>
      <c r="K27" s="6" t="s">
        <v>1002</v>
      </c>
      <c r="L27" s="6"/>
      <c r="M27" s="6"/>
      <c r="N27" s="6"/>
      <c r="O27" s="6">
        <v>1</v>
      </c>
      <c r="P27" s="6"/>
      <c r="Q27" s="6">
        <v>0</v>
      </c>
      <c r="R27" s="6">
        <v>1</v>
      </c>
      <c r="S27" s="6"/>
      <c r="T27" s="6"/>
      <c r="U27" s="6"/>
      <c r="V27" s="6"/>
      <c r="W27" s="6"/>
      <c r="X27" s="6"/>
      <c r="Y27" s="6"/>
      <c r="Z27" s="6"/>
      <c r="AA27" s="6"/>
      <c r="AB27" s="6"/>
      <c r="AC27" s="6"/>
      <c r="AD27" s="6"/>
      <c r="AE27" s="6"/>
      <c r="AF27" s="6"/>
      <c r="AG27" s="6"/>
      <c r="AH27" s="6"/>
      <c r="AI27" s="6"/>
      <c r="AJ27" s="6"/>
      <c r="AK27" s="6"/>
      <c r="AL27" s="6"/>
      <c r="AM27" s="6"/>
      <c r="AN27" s="6">
        <v>1</v>
      </c>
      <c r="AO27" s="6"/>
      <c r="AP27" s="6">
        <v>0</v>
      </c>
      <c r="AQ27" s="6"/>
      <c r="AR27" s="6"/>
      <c r="AS27" s="6"/>
      <c r="AT27" s="6"/>
      <c r="AU27" s="6"/>
      <c r="AV27" s="6"/>
      <c r="AW27" s="6">
        <v>1</v>
      </c>
      <c r="AX27" s="6"/>
      <c r="AY27" s="6"/>
      <c r="AZ27" s="6">
        <v>1</v>
      </c>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v>1</v>
      </c>
      <c r="CU27" s="6"/>
      <c r="CV27" s="6"/>
      <c r="CW27" s="6"/>
      <c r="CX27" s="6"/>
      <c r="CY27" s="6"/>
      <c r="CZ27" s="6"/>
      <c r="DA27" s="6"/>
      <c r="DB27" s="6"/>
      <c r="DC27" s="6"/>
      <c r="DD27" s="6"/>
      <c r="DE27" s="6"/>
      <c r="DF27" s="6"/>
      <c r="DG27" s="6"/>
      <c r="DH27" s="6"/>
      <c r="DI27" s="6"/>
      <c r="DJ27" s="6"/>
      <c r="DK27" s="6"/>
      <c r="DL27" s="6"/>
      <c r="DM27" s="6">
        <v>1</v>
      </c>
      <c r="DN27" s="6"/>
      <c r="DO27" s="6"/>
      <c r="DP27" s="6">
        <v>1</v>
      </c>
      <c r="DQ27" s="6"/>
      <c r="DR27" s="6"/>
      <c r="DS27" s="6"/>
      <c r="DT27" s="6"/>
      <c r="DU27" s="6"/>
      <c r="DV27" s="6"/>
      <c r="DW27" s="6"/>
      <c r="DX27" s="6"/>
      <c r="DY27" s="6"/>
      <c r="DZ27" s="6"/>
      <c r="EA27" s="6"/>
      <c r="EB27" s="6"/>
      <c r="EC27" s="6"/>
      <c r="ED27" s="6"/>
      <c r="EE27" s="6"/>
      <c r="EF27" s="6"/>
      <c r="EG27" s="6"/>
      <c r="EH27" s="6"/>
      <c r="EI27" s="6"/>
      <c r="EJ27" s="6"/>
      <c r="EK27" s="6"/>
      <c r="EL27" s="6"/>
      <c r="EM27" s="6"/>
      <c r="EN27" s="6"/>
      <c r="EO27" s="6"/>
      <c r="EP27" s="6"/>
      <c r="EQ27" s="6"/>
      <c r="ER27" s="6"/>
      <c r="ES27" s="6"/>
      <c r="ET27" s="6"/>
      <c r="EU27" s="6"/>
      <c r="EV27" s="6"/>
      <c r="EW27" s="6"/>
      <c r="EX27" s="6"/>
      <c r="EY27" s="6"/>
      <c r="EZ27" s="6"/>
      <c r="FA27" s="6"/>
      <c r="FB27" s="6"/>
      <c r="FC27" s="6">
        <v>1</v>
      </c>
      <c r="FD27" s="6"/>
      <c r="FE27" s="6"/>
      <c r="FF27" s="6"/>
      <c r="FG27" s="6"/>
      <c r="FH27" s="6"/>
      <c r="FI27" s="6"/>
      <c r="FJ27" s="6"/>
      <c r="FK27" s="6"/>
      <c r="FL27" s="6"/>
      <c r="FM27" s="6"/>
      <c r="FN27" s="6"/>
      <c r="FO27" s="6"/>
      <c r="FP27" s="6"/>
      <c r="FQ27" s="6"/>
      <c r="FR27" s="6"/>
      <c r="FS27" s="6"/>
      <c r="FT27" s="6"/>
      <c r="FU27" s="6"/>
      <c r="FV27" s="6"/>
      <c r="FW27" s="6"/>
      <c r="FX27" s="6"/>
      <c r="FY27" s="6"/>
      <c r="FZ27" s="6"/>
      <c r="GA27" s="6"/>
      <c r="GB27" s="6"/>
      <c r="GC27" s="6">
        <v>0</v>
      </c>
      <c r="GD27" s="108">
        <v>0</v>
      </c>
      <c r="GE27" s="108"/>
      <c r="GF27" s="108"/>
      <c r="GG27" s="6" t="s">
        <v>1003</v>
      </c>
      <c r="GH27" s="6" t="s">
        <v>1004</v>
      </c>
      <c r="GI27" s="6" t="s">
        <v>1005</v>
      </c>
      <c r="GJ27" s="6" t="s">
        <v>1006</v>
      </c>
      <c r="GK27" s="6" t="s">
        <v>1007</v>
      </c>
      <c r="GL27" s="6" t="s">
        <v>1008</v>
      </c>
      <c r="GM27" s="6" t="s">
        <v>1009</v>
      </c>
      <c r="GN27" s="6" t="s">
        <v>1010</v>
      </c>
      <c r="GO27" s="6" t="s">
        <v>1011</v>
      </c>
      <c r="GP27" s="6" t="s">
        <v>1012</v>
      </c>
      <c r="GQ27" s="136" t="s">
        <v>775</v>
      </c>
      <c r="GR27" s="107">
        <v>1</v>
      </c>
      <c r="GS27" s="6">
        <v>0</v>
      </c>
      <c r="GT27" s="6">
        <v>1</v>
      </c>
      <c r="GU27" s="6"/>
      <c r="GV27" s="6">
        <v>0</v>
      </c>
      <c r="GW27" s="6">
        <v>0</v>
      </c>
      <c r="GX27" s="108">
        <v>0</v>
      </c>
      <c r="GY27" s="108"/>
      <c r="GZ27" s="108"/>
    </row>
    <row r="28" spans="1:224" ht="45" customHeight="1">
      <c r="A28" s="13">
        <f t="shared" si="0"/>
        <v>26</v>
      </c>
      <c r="B28" s="390"/>
      <c r="C28" s="13" t="s">
        <v>48</v>
      </c>
      <c r="D28" s="146">
        <f t="shared" si="1"/>
        <v>26</v>
      </c>
      <c r="E28" s="6" t="s">
        <v>47</v>
      </c>
      <c r="F28" s="7" t="s">
        <v>1013</v>
      </c>
      <c r="G28" s="6">
        <v>2020</v>
      </c>
      <c r="H28" s="6" t="s">
        <v>738</v>
      </c>
      <c r="I28" s="7"/>
      <c r="J28" s="7" t="s">
        <v>106</v>
      </c>
      <c r="K28" s="6" t="s">
        <v>1014</v>
      </c>
      <c r="L28" s="6"/>
      <c r="M28" s="6"/>
      <c r="N28" s="6"/>
      <c r="O28" s="6">
        <v>1</v>
      </c>
      <c r="P28" s="6"/>
      <c r="Q28" s="6"/>
      <c r="R28" s="6"/>
      <c r="S28" s="6"/>
      <c r="T28" s="6"/>
      <c r="U28" s="6">
        <v>1</v>
      </c>
      <c r="V28" s="6"/>
      <c r="W28" s="6"/>
      <c r="X28" s="6"/>
      <c r="Y28" s="6"/>
      <c r="Z28" s="6"/>
      <c r="AA28" s="6"/>
      <c r="AB28" s="6"/>
      <c r="AC28" s="6"/>
      <c r="AD28" s="6">
        <v>1</v>
      </c>
      <c r="AE28" s="6"/>
      <c r="AF28" s="6"/>
      <c r="AG28" s="6"/>
      <c r="AH28" s="6"/>
      <c r="AI28" s="6"/>
      <c r="AJ28" s="6"/>
      <c r="AK28" s="6"/>
      <c r="AL28" s="6"/>
      <c r="AM28" s="6"/>
      <c r="AN28" s="6"/>
      <c r="AO28" s="6"/>
      <c r="AP28" s="6">
        <v>1</v>
      </c>
      <c r="AQ28" s="6">
        <v>1</v>
      </c>
      <c r="AR28" s="6"/>
      <c r="AS28" s="6">
        <v>0</v>
      </c>
      <c r="AT28" s="6">
        <v>1</v>
      </c>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v>1</v>
      </c>
      <c r="CU28" s="6"/>
      <c r="CV28" s="6"/>
      <c r="CW28" s="6"/>
      <c r="CX28" s="6"/>
      <c r="CY28" s="6"/>
      <c r="CZ28" s="6"/>
      <c r="DA28" s="6"/>
      <c r="DB28" s="6"/>
      <c r="DC28" s="6"/>
      <c r="DD28" s="6"/>
      <c r="DE28" s="6"/>
      <c r="DF28" s="6"/>
      <c r="DG28" s="6"/>
      <c r="DH28" s="6"/>
      <c r="DI28" s="6"/>
      <c r="DJ28" s="6"/>
      <c r="DK28" s="6"/>
      <c r="DL28" s="6"/>
      <c r="DM28" s="6">
        <v>1</v>
      </c>
      <c r="DN28" s="6"/>
      <c r="DO28" s="6"/>
      <c r="DP28" s="6">
        <v>1</v>
      </c>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v>1</v>
      </c>
      <c r="FF28" s="6"/>
      <c r="FG28" s="6"/>
      <c r="FH28" s="6"/>
      <c r="FI28" s="6"/>
      <c r="FJ28" s="6"/>
      <c r="FK28" s="6"/>
      <c r="FL28" s="6"/>
      <c r="FM28" s="6"/>
      <c r="FN28" s="6"/>
      <c r="FO28" s="6"/>
      <c r="FP28" s="6"/>
      <c r="FQ28" s="6"/>
      <c r="FR28" s="6"/>
      <c r="FS28" s="6">
        <v>1</v>
      </c>
      <c r="FT28" s="6"/>
      <c r="FU28" s="6"/>
      <c r="FV28" s="6"/>
      <c r="FW28" s="6"/>
      <c r="FX28" s="6">
        <v>1</v>
      </c>
      <c r="FY28" s="6"/>
      <c r="FZ28" s="6"/>
      <c r="GA28" s="6"/>
      <c r="GB28" s="6"/>
      <c r="GC28" s="6">
        <v>0</v>
      </c>
      <c r="GD28" s="108">
        <v>0</v>
      </c>
      <c r="GE28" s="108"/>
      <c r="GF28" s="108"/>
      <c r="GG28" s="6" t="s">
        <v>734</v>
      </c>
      <c r="GH28" s="6" t="s">
        <v>741</v>
      </c>
      <c r="GI28" s="6" t="s">
        <v>742</v>
      </c>
      <c r="GJ28" s="6" t="s">
        <v>1015</v>
      </c>
      <c r="GK28" s="6" t="s">
        <v>1016</v>
      </c>
      <c r="GL28" s="6" t="s">
        <v>1017</v>
      </c>
      <c r="GM28" s="6" t="s">
        <v>1018</v>
      </c>
      <c r="GN28" s="6" t="s">
        <v>1019</v>
      </c>
      <c r="GO28" s="6" t="s">
        <v>1020</v>
      </c>
      <c r="GP28" s="6" t="s">
        <v>1021</v>
      </c>
      <c r="GQ28" s="111" t="s">
        <v>1022</v>
      </c>
      <c r="GR28" s="6">
        <v>1</v>
      </c>
      <c r="GS28" s="6">
        <v>1</v>
      </c>
      <c r="GT28" s="6">
        <v>0</v>
      </c>
      <c r="GU28" s="6"/>
      <c r="GV28" s="6">
        <v>0</v>
      </c>
      <c r="GW28" s="6">
        <v>0</v>
      </c>
      <c r="GX28" s="108">
        <v>0</v>
      </c>
      <c r="GY28" s="108"/>
      <c r="GZ28" s="108"/>
    </row>
    <row r="29" spans="1:224" ht="45" customHeight="1">
      <c r="A29" s="13">
        <f t="shared" si="0"/>
        <v>27</v>
      </c>
      <c r="B29" s="390"/>
      <c r="C29" s="13" t="s">
        <v>108</v>
      </c>
      <c r="D29" s="113">
        <f t="shared" si="1"/>
        <v>27</v>
      </c>
      <c r="E29" s="6" t="s">
        <v>47</v>
      </c>
      <c r="F29" s="7" t="s">
        <v>1023</v>
      </c>
      <c r="G29" s="6">
        <v>2021</v>
      </c>
      <c r="H29" s="6" t="s">
        <v>738</v>
      </c>
      <c r="I29" s="7"/>
      <c r="J29" s="7" t="s">
        <v>109</v>
      </c>
      <c r="K29" s="6" t="s">
        <v>1024</v>
      </c>
      <c r="L29" s="6"/>
      <c r="M29" s="6"/>
      <c r="N29" s="6"/>
      <c r="O29" s="6">
        <v>1</v>
      </c>
      <c r="P29" s="6"/>
      <c r="Q29" s="6"/>
      <c r="R29" s="6"/>
      <c r="S29" s="6"/>
      <c r="T29" s="6"/>
      <c r="U29" s="6">
        <v>1</v>
      </c>
      <c r="V29" s="6"/>
      <c r="W29" s="6">
        <v>1</v>
      </c>
      <c r="X29" s="6"/>
      <c r="Y29" s="6"/>
      <c r="Z29" s="6"/>
      <c r="AA29" s="6"/>
      <c r="AB29" s="6"/>
      <c r="AC29" s="6"/>
      <c r="AD29" s="6">
        <v>1</v>
      </c>
      <c r="AE29" s="6"/>
      <c r="AF29" s="6"/>
      <c r="AG29" s="6"/>
      <c r="AH29" s="6"/>
      <c r="AI29" s="6"/>
      <c r="AJ29" s="6"/>
      <c r="AK29" s="6"/>
      <c r="AL29" s="6"/>
      <c r="AM29" s="6"/>
      <c r="AN29" s="6"/>
      <c r="AO29" s="6"/>
      <c r="AP29" s="6">
        <v>1</v>
      </c>
      <c r="AQ29" s="6">
        <v>1</v>
      </c>
      <c r="AR29" s="6"/>
      <c r="AS29" s="6"/>
      <c r="AT29" s="6">
        <v>1</v>
      </c>
      <c r="AU29" s="6">
        <v>1</v>
      </c>
      <c r="AV29" s="6"/>
      <c r="AW29" s="6"/>
      <c r="AX29" s="6"/>
      <c r="AY29" s="6"/>
      <c r="AZ29" s="6"/>
      <c r="BA29" s="6"/>
      <c r="BB29" s="6"/>
      <c r="BC29" s="6"/>
      <c r="BD29" s="6"/>
      <c r="BE29" s="6"/>
      <c r="BF29" s="6"/>
      <c r="BG29" s="6"/>
      <c r="BH29" s="6"/>
      <c r="BI29" s="6"/>
      <c r="BJ29" s="6"/>
      <c r="BK29" s="6"/>
      <c r="BL29" s="6"/>
      <c r="BM29" s="6">
        <v>1</v>
      </c>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v>1</v>
      </c>
      <c r="CU29" s="6"/>
      <c r="CV29" s="6"/>
      <c r="CW29" s="6"/>
      <c r="CX29" s="6"/>
      <c r="CY29" s="6"/>
      <c r="CZ29" s="6"/>
      <c r="DA29" s="6"/>
      <c r="DB29" s="6"/>
      <c r="DC29" s="6"/>
      <c r="DD29" s="6"/>
      <c r="DE29" s="6"/>
      <c r="DF29" s="6"/>
      <c r="DG29" s="6"/>
      <c r="DH29" s="6"/>
      <c r="DI29" s="6"/>
      <c r="DJ29" s="6"/>
      <c r="DK29" s="6"/>
      <c r="DL29" s="6"/>
      <c r="DM29" s="6">
        <v>1</v>
      </c>
      <c r="DN29" s="6"/>
      <c r="DO29" s="6"/>
      <c r="DP29" s="6">
        <v>1</v>
      </c>
      <c r="DQ29" s="6"/>
      <c r="DR29" s="6"/>
      <c r="DS29" s="6"/>
      <c r="DT29" s="6"/>
      <c r="DU29" s="6"/>
      <c r="DV29" s="6"/>
      <c r="DW29" s="6"/>
      <c r="DX29" s="6"/>
      <c r="DY29" s="6"/>
      <c r="DZ29" s="6"/>
      <c r="EA29" s="6"/>
      <c r="EB29" s="6"/>
      <c r="EC29" s="6"/>
      <c r="ED29" s="6"/>
      <c r="EE29" s="6"/>
      <c r="EF29" s="6"/>
      <c r="EG29" s="6"/>
      <c r="EH29" s="6"/>
      <c r="EI29" s="6"/>
      <c r="EJ29" s="6"/>
      <c r="EK29" s="6"/>
      <c r="EL29" s="6"/>
      <c r="EM29" s="6"/>
      <c r="EN29" s="6"/>
      <c r="EO29" s="6"/>
      <c r="EP29" s="6"/>
      <c r="EQ29" s="6"/>
      <c r="ER29" s="6"/>
      <c r="ES29" s="6"/>
      <c r="ET29" s="6"/>
      <c r="EU29" s="6"/>
      <c r="EV29" s="6"/>
      <c r="EW29" s="6"/>
      <c r="EX29" s="6"/>
      <c r="EY29" s="6"/>
      <c r="EZ29" s="6"/>
      <c r="FA29" s="6"/>
      <c r="FB29" s="6"/>
      <c r="FC29" s="6"/>
      <c r="FD29" s="6"/>
      <c r="FE29" s="6"/>
      <c r="FF29" s="6"/>
      <c r="FG29" s="6"/>
      <c r="FH29" s="6"/>
      <c r="FI29" s="6"/>
      <c r="FJ29" s="6"/>
      <c r="FK29" s="6"/>
      <c r="FL29" s="6"/>
      <c r="FM29" s="6"/>
      <c r="FN29" s="6"/>
      <c r="FO29" s="6"/>
      <c r="FP29" s="6"/>
      <c r="FQ29" s="6"/>
      <c r="FR29" s="6"/>
      <c r="FS29" s="6"/>
      <c r="FT29" s="6"/>
      <c r="FU29" s="6"/>
      <c r="FV29" s="6"/>
      <c r="FW29" s="6"/>
      <c r="FX29" s="6"/>
      <c r="FY29" s="6"/>
      <c r="FZ29" s="6"/>
      <c r="GA29" s="6">
        <v>1</v>
      </c>
      <c r="GB29" s="6" t="s">
        <v>1025</v>
      </c>
      <c r="GC29" s="6">
        <v>0</v>
      </c>
      <c r="GD29" s="108">
        <v>0</v>
      </c>
      <c r="GE29" s="108"/>
      <c r="GF29" s="108"/>
      <c r="GG29" s="6" t="s">
        <v>734</v>
      </c>
      <c r="GH29" s="6" t="s">
        <v>741</v>
      </c>
      <c r="GI29" s="6" t="s">
        <v>742</v>
      </c>
      <c r="GJ29" s="6" t="s">
        <v>1026</v>
      </c>
      <c r="GK29" s="6" t="s">
        <v>1027</v>
      </c>
      <c r="GL29" s="6"/>
      <c r="GM29" s="147" t="s">
        <v>1028</v>
      </c>
      <c r="GN29" s="6" t="s">
        <v>1029</v>
      </c>
      <c r="GO29" s="6" t="s">
        <v>1030</v>
      </c>
      <c r="GP29" s="6"/>
      <c r="GQ29" s="136" t="s">
        <v>775</v>
      </c>
      <c r="GR29" s="6">
        <v>1</v>
      </c>
      <c r="GS29" s="6">
        <v>1</v>
      </c>
      <c r="GT29" s="6">
        <v>0</v>
      </c>
      <c r="GU29" s="6"/>
      <c r="GV29" s="6">
        <v>0</v>
      </c>
      <c r="GW29" s="6">
        <v>0</v>
      </c>
      <c r="GX29" s="108">
        <v>0</v>
      </c>
      <c r="GY29" s="108"/>
      <c r="GZ29" s="108"/>
    </row>
    <row r="30" spans="1:224" ht="45" customHeight="1">
      <c r="A30" s="13">
        <f t="shared" si="0"/>
        <v>28</v>
      </c>
      <c r="B30" s="390"/>
      <c r="C30" s="13" t="s">
        <v>111</v>
      </c>
      <c r="D30" s="113">
        <f t="shared" si="1"/>
        <v>28</v>
      </c>
      <c r="E30" s="21" t="s">
        <v>114</v>
      </c>
      <c r="F30" s="7" t="s">
        <v>1031</v>
      </c>
      <c r="G30" s="8">
        <v>2017</v>
      </c>
      <c r="H30" s="21" t="s">
        <v>738</v>
      </c>
      <c r="I30" s="7"/>
      <c r="J30" s="7" t="s">
        <v>112</v>
      </c>
      <c r="K30" s="6" t="s">
        <v>1032</v>
      </c>
      <c r="L30" s="7"/>
      <c r="M30" s="7"/>
      <c r="N30" s="7"/>
      <c r="O30" s="7">
        <v>1</v>
      </c>
      <c r="P30" s="7"/>
      <c r="Q30" s="7">
        <v>0</v>
      </c>
      <c r="R30" s="7">
        <v>1</v>
      </c>
      <c r="S30" s="7"/>
      <c r="T30" s="7"/>
      <c r="U30" s="7">
        <v>1</v>
      </c>
      <c r="V30" s="7"/>
      <c r="W30" s="7"/>
      <c r="X30" s="7"/>
      <c r="Y30" s="7"/>
      <c r="Z30" s="7"/>
      <c r="AA30" s="7"/>
      <c r="AB30" s="7"/>
      <c r="AC30" s="7"/>
      <c r="AD30" s="7">
        <v>1</v>
      </c>
      <c r="AE30" s="7"/>
      <c r="AF30" s="7"/>
      <c r="AG30" s="7"/>
      <c r="AH30" s="7"/>
      <c r="AI30" s="7"/>
      <c r="AJ30" s="7"/>
      <c r="AK30" s="7"/>
      <c r="AL30" s="7"/>
      <c r="AM30" s="7"/>
      <c r="AN30" s="7">
        <v>1</v>
      </c>
      <c r="AO30" s="7">
        <v>1</v>
      </c>
      <c r="AP30" s="7">
        <v>1</v>
      </c>
      <c r="AQ30" s="7">
        <v>1</v>
      </c>
      <c r="AR30" s="7"/>
      <c r="AS30" s="7"/>
      <c r="AT30" s="7">
        <v>1</v>
      </c>
      <c r="AU30" s="7">
        <v>1</v>
      </c>
      <c r="AV30" s="7"/>
      <c r="AW30" s="7"/>
      <c r="AX30" s="7"/>
      <c r="AY30" s="7"/>
      <c r="AZ30" s="7"/>
      <c r="BA30" s="7"/>
      <c r="BB30" s="7"/>
      <c r="BC30" s="7"/>
      <c r="BD30" s="7"/>
      <c r="BE30" s="7"/>
      <c r="BF30" s="7"/>
      <c r="BG30" s="7"/>
      <c r="BH30" s="7"/>
      <c r="BI30" s="7"/>
      <c r="BJ30" s="7"/>
      <c r="BK30" s="7"/>
      <c r="BL30" s="7"/>
      <c r="BM30" s="7">
        <v>1</v>
      </c>
      <c r="BN30" s="7"/>
      <c r="BO30" s="7"/>
      <c r="BP30" s="7"/>
      <c r="BQ30" s="7"/>
      <c r="BR30" s="7"/>
      <c r="BS30" s="7"/>
      <c r="BT30" s="7"/>
      <c r="BU30" s="7"/>
      <c r="BV30" s="7"/>
      <c r="BW30" s="7"/>
      <c r="BX30" s="7"/>
      <c r="BY30" s="7"/>
      <c r="BZ30" s="7"/>
      <c r="CA30" s="7"/>
      <c r="CB30" s="7"/>
      <c r="CC30" s="7"/>
      <c r="CD30" s="7"/>
      <c r="CE30" s="7"/>
      <c r="CF30" s="7"/>
      <c r="CG30" s="7"/>
      <c r="CH30" s="7"/>
      <c r="CI30" s="7"/>
      <c r="CJ30" s="7"/>
      <c r="CK30" s="7"/>
      <c r="CL30" s="7"/>
      <c r="CM30" s="7"/>
      <c r="CN30" s="7"/>
      <c r="CO30" s="7"/>
      <c r="CP30" s="7"/>
      <c r="CQ30" s="7"/>
      <c r="CR30" s="7"/>
      <c r="CS30" s="7"/>
      <c r="CT30" s="7">
        <v>1</v>
      </c>
      <c r="CU30" s="7"/>
      <c r="CV30" s="7"/>
      <c r="CW30" s="7"/>
      <c r="CX30" s="7"/>
      <c r="CY30" s="7"/>
      <c r="CZ30" s="7"/>
      <c r="DA30" s="7"/>
      <c r="DB30" s="7"/>
      <c r="DC30" s="7"/>
      <c r="DD30" s="7"/>
      <c r="DE30" s="7"/>
      <c r="DF30" s="7"/>
      <c r="DG30" s="7"/>
      <c r="DH30" s="7"/>
      <c r="DI30" s="7"/>
      <c r="DJ30" s="7"/>
      <c r="DK30" s="7"/>
      <c r="DL30" s="7"/>
      <c r="DM30" s="7">
        <v>1</v>
      </c>
      <c r="DN30" s="7"/>
      <c r="DO30" s="7"/>
      <c r="DP30" s="7">
        <v>1</v>
      </c>
      <c r="DQ30" s="7"/>
      <c r="DR30" s="7"/>
      <c r="DS30" s="7"/>
      <c r="DT30" s="7"/>
      <c r="DU30" s="7"/>
      <c r="DV30" s="7"/>
      <c r="DW30" s="7"/>
      <c r="DX30" s="7"/>
      <c r="DY30" s="7"/>
      <c r="DZ30" s="7"/>
      <c r="EA30" s="7"/>
      <c r="EB30" s="7"/>
      <c r="EC30" s="7"/>
      <c r="ED30" s="7"/>
      <c r="EE30" s="7"/>
      <c r="EF30" s="7"/>
      <c r="EG30" s="7"/>
      <c r="EH30" s="7"/>
      <c r="EI30" s="7"/>
      <c r="EJ30" s="7"/>
      <c r="EK30" s="7"/>
      <c r="EL30" s="7"/>
      <c r="EM30" s="7"/>
      <c r="EN30" s="7"/>
      <c r="EO30" s="7"/>
      <c r="EP30" s="7"/>
      <c r="EQ30" s="7"/>
      <c r="ER30" s="7"/>
      <c r="ES30" s="7"/>
      <c r="ET30" s="7"/>
      <c r="EU30" s="7"/>
      <c r="EV30" s="7"/>
      <c r="EW30" s="7"/>
      <c r="EX30" s="7"/>
      <c r="EY30" s="7"/>
      <c r="EZ30" s="7"/>
      <c r="FA30" s="7"/>
      <c r="FB30" s="7"/>
      <c r="FC30" s="7">
        <v>1</v>
      </c>
      <c r="FD30" s="7"/>
      <c r="FE30" s="7"/>
      <c r="FF30" s="7"/>
      <c r="FG30" s="7"/>
      <c r="FH30" s="7"/>
      <c r="FI30" s="7"/>
      <c r="FJ30" s="7"/>
      <c r="FK30" s="7"/>
      <c r="FL30" s="7"/>
      <c r="FM30" s="7"/>
      <c r="FN30" s="7"/>
      <c r="FO30" s="7"/>
      <c r="FP30" s="7"/>
      <c r="FQ30" s="7"/>
      <c r="FR30" s="7"/>
      <c r="FS30" s="7"/>
      <c r="FT30" s="7"/>
      <c r="FU30" s="7"/>
      <c r="FV30" s="7"/>
      <c r="FW30" s="7"/>
      <c r="FX30" s="7"/>
      <c r="FY30" s="7"/>
      <c r="FZ30" s="7"/>
      <c r="GA30" s="21"/>
      <c r="GB30" s="21"/>
      <c r="GC30" s="21">
        <v>0</v>
      </c>
      <c r="GD30" s="21">
        <v>0</v>
      </c>
      <c r="GE30" s="21"/>
      <c r="GF30" s="21"/>
      <c r="GG30" s="7" t="s">
        <v>1033</v>
      </c>
      <c r="GH30" s="6" t="s">
        <v>1034</v>
      </c>
      <c r="GI30" s="21" t="s">
        <v>742</v>
      </c>
      <c r="GJ30" s="7" t="s">
        <v>1035</v>
      </c>
      <c r="GK30" s="7" t="s">
        <v>1036</v>
      </c>
      <c r="GL30" s="7" t="s">
        <v>1037</v>
      </c>
      <c r="GM30" s="6" t="s">
        <v>1038</v>
      </c>
      <c r="GN30" s="6" t="s">
        <v>1039</v>
      </c>
      <c r="GO30" s="7" t="s">
        <v>1040</v>
      </c>
      <c r="GP30" s="7" t="s">
        <v>1041</v>
      </c>
      <c r="GQ30" s="124" t="s">
        <v>1042</v>
      </c>
      <c r="GR30" s="21">
        <v>1</v>
      </c>
      <c r="GS30" s="21">
        <v>1</v>
      </c>
      <c r="GT30" s="21">
        <v>0</v>
      </c>
      <c r="GU30" s="21"/>
      <c r="GV30" s="21">
        <v>0</v>
      </c>
      <c r="GW30" s="21">
        <v>0</v>
      </c>
      <c r="GX30" s="21">
        <v>0</v>
      </c>
      <c r="GY30" s="21"/>
      <c r="GZ30" s="21"/>
      <c r="HA30" s="139"/>
      <c r="HB30" s="139"/>
      <c r="HC30" s="139"/>
      <c r="HD30" s="139"/>
      <c r="HE30" s="139"/>
      <c r="HF30" s="139"/>
      <c r="HG30" s="139"/>
      <c r="HH30" s="139"/>
      <c r="HI30" s="139"/>
      <c r="HJ30" s="139"/>
      <c r="HK30" s="139"/>
      <c r="HL30" s="139"/>
      <c r="HM30" s="139"/>
      <c r="HN30" s="139"/>
      <c r="HO30" s="139"/>
      <c r="HP30" s="139"/>
    </row>
    <row r="31" spans="1:224" ht="45" customHeight="1">
      <c r="A31" s="5">
        <f t="shared" si="0"/>
        <v>29</v>
      </c>
      <c r="B31" s="5"/>
      <c r="C31" s="13" t="s">
        <v>35</v>
      </c>
      <c r="D31" s="113">
        <f t="shared" si="1"/>
        <v>29</v>
      </c>
      <c r="E31" s="7" t="s">
        <v>117</v>
      </c>
      <c r="F31" s="7" t="s">
        <v>1043</v>
      </c>
      <c r="G31" s="6">
        <v>2007</v>
      </c>
      <c r="H31" s="7" t="s">
        <v>738</v>
      </c>
      <c r="I31" s="7"/>
      <c r="J31" s="7" t="s">
        <v>115</v>
      </c>
      <c r="K31" s="6" t="s">
        <v>1044</v>
      </c>
      <c r="L31" s="7"/>
      <c r="M31" s="7"/>
      <c r="N31" s="7">
        <v>1</v>
      </c>
      <c r="O31" s="7"/>
      <c r="P31" s="7"/>
      <c r="Q31" s="7">
        <v>0</v>
      </c>
      <c r="R31" s="7">
        <v>1</v>
      </c>
      <c r="S31" s="7"/>
      <c r="T31" s="7"/>
      <c r="U31" s="7"/>
      <c r="V31" s="7"/>
      <c r="W31" s="7"/>
      <c r="X31" s="7"/>
      <c r="Y31" s="7"/>
      <c r="Z31" s="7"/>
      <c r="AA31" s="7"/>
      <c r="AB31" s="7"/>
      <c r="AC31" s="7"/>
      <c r="AD31" s="7"/>
      <c r="AE31" s="7"/>
      <c r="AF31" s="7">
        <v>1</v>
      </c>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v>1</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CQ31" s="7"/>
      <c r="CR31" s="7"/>
      <c r="CS31" s="7"/>
      <c r="CT31" s="7">
        <v>1</v>
      </c>
      <c r="CU31" s="7"/>
      <c r="CV31" s="7"/>
      <c r="CW31" s="7"/>
      <c r="CX31" s="7"/>
      <c r="CY31" s="7"/>
      <c r="CZ31" s="7"/>
      <c r="DA31" s="7"/>
      <c r="DB31" s="7"/>
      <c r="DC31" s="7"/>
      <c r="DD31" s="7"/>
      <c r="DE31" s="7"/>
      <c r="DF31" s="7"/>
      <c r="DG31" s="7"/>
      <c r="DH31" s="7"/>
      <c r="DI31" s="7"/>
      <c r="DJ31" s="7"/>
      <c r="DK31" s="7"/>
      <c r="DL31" s="7"/>
      <c r="DM31" s="7">
        <v>1</v>
      </c>
      <c r="DN31" s="7"/>
      <c r="DO31" s="7"/>
      <c r="DP31" s="7">
        <v>1</v>
      </c>
      <c r="DQ31" s="7"/>
      <c r="DR31" s="7"/>
      <c r="DS31" s="7"/>
      <c r="DT31" s="7"/>
      <c r="DU31" s="7"/>
      <c r="DV31" s="7"/>
      <c r="DW31" s="7"/>
      <c r="DX31" s="7"/>
      <c r="DY31" s="7"/>
      <c r="DZ31" s="7"/>
      <c r="EA31" s="7"/>
      <c r="EB31" s="7"/>
      <c r="EC31" s="7"/>
      <c r="ED31" s="7"/>
      <c r="EE31" s="7"/>
      <c r="EF31" s="7"/>
      <c r="EG31" s="7"/>
      <c r="EH31" s="7"/>
      <c r="EI31" s="7"/>
      <c r="EJ31" s="7"/>
      <c r="EK31" s="7"/>
      <c r="EL31" s="7"/>
      <c r="EM31" s="7"/>
      <c r="EN31" s="7"/>
      <c r="EO31" s="7"/>
      <c r="EP31" s="7"/>
      <c r="EQ31" s="7"/>
      <c r="ER31" s="7"/>
      <c r="ES31" s="7"/>
      <c r="ET31" s="7"/>
      <c r="EU31" s="7"/>
      <c r="EV31" s="7"/>
      <c r="EW31" s="7"/>
      <c r="EX31" s="7"/>
      <c r="EY31" s="7"/>
      <c r="EZ31" s="7"/>
      <c r="FA31" s="7"/>
      <c r="FB31" s="7"/>
      <c r="FC31" s="7"/>
      <c r="FD31" s="7"/>
      <c r="FE31" s="7"/>
      <c r="FF31" s="7"/>
      <c r="FG31" s="7"/>
      <c r="FH31" s="7"/>
      <c r="FI31" s="7"/>
      <c r="FJ31" s="7"/>
      <c r="FK31" s="7"/>
      <c r="FL31" s="7"/>
      <c r="FM31" s="7">
        <v>1</v>
      </c>
      <c r="FN31" s="7"/>
      <c r="FO31" s="7"/>
      <c r="FP31" s="7"/>
      <c r="FQ31" s="7"/>
      <c r="FR31" s="7"/>
      <c r="FS31" s="7"/>
      <c r="FT31" s="7"/>
      <c r="FU31" s="7"/>
      <c r="FV31" s="7"/>
      <c r="FW31" s="7"/>
      <c r="FX31" s="7"/>
      <c r="FY31" s="7"/>
      <c r="FZ31" s="7"/>
      <c r="GA31" s="7"/>
      <c r="GB31" s="7"/>
      <c r="GC31" s="7">
        <v>0</v>
      </c>
      <c r="GD31" s="7">
        <v>0</v>
      </c>
      <c r="GE31" s="7"/>
      <c r="GF31" s="7"/>
      <c r="GG31" s="148" t="s">
        <v>1045</v>
      </c>
      <c r="GH31" s="17" t="s">
        <v>1046</v>
      </c>
      <c r="GI31" s="148" t="s">
        <v>1047</v>
      </c>
      <c r="GJ31" s="7" t="s">
        <v>1048</v>
      </c>
      <c r="GK31" s="7" t="s">
        <v>1049</v>
      </c>
      <c r="GL31" s="7"/>
      <c r="GM31" s="17" t="s">
        <v>1050</v>
      </c>
      <c r="GN31" s="7" t="s">
        <v>1051</v>
      </c>
      <c r="GO31" s="7" t="s">
        <v>1052</v>
      </c>
      <c r="GP31" s="7" t="s">
        <v>1053</v>
      </c>
      <c r="GQ31" s="133" t="s">
        <v>1054</v>
      </c>
      <c r="GR31" s="7">
        <v>0</v>
      </c>
      <c r="GS31" s="7">
        <v>0</v>
      </c>
      <c r="GT31" s="149">
        <v>0</v>
      </c>
      <c r="GU31" s="148">
        <v>1</v>
      </c>
      <c r="GV31" s="7">
        <v>0</v>
      </c>
      <c r="GW31" s="7">
        <v>0</v>
      </c>
      <c r="GX31" s="7">
        <v>0</v>
      </c>
      <c r="GY31" s="7"/>
      <c r="GZ31" s="7" t="s">
        <v>1055</v>
      </c>
      <c r="HA31" s="34"/>
      <c r="HB31" s="34"/>
      <c r="HC31" s="34"/>
      <c r="HD31" s="34"/>
      <c r="HE31" s="34"/>
      <c r="HF31" s="34"/>
      <c r="HG31" s="34"/>
      <c r="HH31" s="34"/>
      <c r="HI31" s="34"/>
      <c r="HJ31" s="34"/>
      <c r="HK31" s="34"/>
      <c r="HL31" s="34"/>
      <c r="HM31" s="34"/>
      <c r="HN31" s="34"/>
      <c r="HO31" s="34"/>
      <c r="HP31" s="34"/>
    </row>
    <row r="32" spans="1:224" ht="45" customHeight="1">
      <c r="A32" s="5">
        <f t="shared" si="0"/>
        <v>30</v>
      </c>
      <c r="B32" s="5"/>
      <c r="C32" s="13" t="s">
        <v>35</v>
      </c>
      <c r="D32" s="113">
        <f t="shared" si="1"/>
        <v>30</v>
      </c>
      <c r="E32" s="7" t="s">
        <v>120</v>
      </c>
      <c r="F32" s="7" t="s">
        <v>119</v>
      </c>
      <c r="G32" s="6">
        <v>2021</v>
      </c>
      <c r="H32" s="7" t="s">
        <v>738</v>
      </c>
      <c r="I32" s="7"/>
      <c r="J32" s="7" t="s">
        <v>118</v>
      </c>
      <c r="K32" s="6" t="s">
        <v>1056</v>
      </c>
      <c r="L32" s="7"/>
      <c r="M32" s="7"/>
      <c r="N32" s="7"/>
      <c r="O32" s="7">
        <v>1</v>
      </c>
      <c r="P32" s="7"/>
      <c r="Q32" s="7">
        <v>0</v>
      </c>
      <c r="R32" s="7">
        <v>1</v>
      </c>
      <c r="S32" s="7"/>
      <c r="T32" s="7"/>
      <c r="U32" s="7"/>
      <c r="V32" s="7"/>
      <c r="W32" s="7"/>
      <c r="X32" s="7"/>
      <c r="Y32" s="7"/>
      <c r="Z32" s="7"/>
      <c r="AA32" s="7"/>
      <c r="AB32" s="7"/>
      <c r="AC32" s="7"/>
      <c r="AD32" s="7"/>
      <c r="AE32" s="7">
        <v>1</v>
      </c>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7"/>
      <c r="BV32" s="7"/>
      <c r="BW32" s="7"/>
      <c r="BX32" s="7"/>
      <c r="BY32" s="7"/>
      <c r="BZ32" s="7"/>
      <c r="CA32" s="7"/>
      <c r="CB32" s="7"/>
      <c r="CC32" s="7"/>
      <c r="CD32" s="7"/>
      <c r="CE32" s="7"/>
      <c r="CF32" s="7"/>
      <c r="CG32" s="7"/>
      <c r="CH32" s="7"/>
      <c r="CI32" s="7"/>
      <c r="CJ32" s="7"/>
      <c r="CK32" s="7"/>
      <c r="CL32" s="7"/>
      <c r="CM32" s="7"/>
      <c r="CN32" s="7"/>
      <c r="CO32" s="7"/>
      <c r="CP32" s="7"/>
      <c r="CQ32" s="7"/>
      <c r="CR32" s="7"/>
      <c r="CS32" s="7"/>
      <c r="CT32" s="7">
        <v>1</v>
      </c>
      <c r="CU32" s="7"/>
      <c r="CV32" s="7"/>
      <c r="CW32" s="7"/>
      <c r="CX32" s="7"/>
      <c r="CY32" s="7"/>
      <c r="CZ32" s="7"/>
      <c r="DA32" s="7"/>
      <c r="DB32" s="7"/>
      <c r="DC32" s="7"/>
      <c r="DD32" s="7"/>
      <c r="DE32" s="7"/>
      <c r="DF32" s="7"/>
      <c r="DG32" s="7"/>
      <c r="DH32" s="7"/>
      <c r="DI32" s="7"/>
      <c r="DJ32" s="7"/>
      <c r="DK32" s="7"/>
      <c r="DL32" s="7"/>
      <c r="DM32" s="7">
        <v>1</v>
      </c>
      <c r="DN32" s="7"/>
      <c r="DO32" s="7"/>
      <c r="DP32" s="7">
        <v>1</v>
      </c>
      <c r="DQ32" s="7"/>
      <c r="DR32" s="7"/>
      <c r="DS32" s="7"/>
      <c r="DT32" s="7"/>
      <c r="DU32" s="7"/>
      <c r="DV32" s="7"/>
      <c r="DW32" s="7"/>
      <c r="DX32" s="7"/>
      <c r="DY32" s="7"/>
      <c r="DZ32" s="7"/>
      <c r="EA32" s="7"/>
      <c r="EB32" s="7"/>
      <c r="EC32" s="7"/>
      <c r="ED32" s="7"/>
      <c r="EE32" s="7"/>
      <c r="EF32" s="7"/>
      <c r="EG32" s="7"/>
      <c r="EH32" s="7"/>
      <c r="EI32" s="7"/>
      <c r="EJ32" s="7"/>
      <c r="EK32" s="7"/>
      <c r="EL32" s="7"/>
      <c r="EM32" s="7"/>
      <c r="EN32" s="7"/>
      <c r="EO32" s="7"/>
      <c r="EP32" s="7"/>
      <c r="EQ32" s="7"/>
      <c r="ER32" s="7"/>
      <c r="ES32" s="7"/>
      <c r="ET32" s="7"/>
      <c r="EU32" s="7"/>
      <c r="EV32" s="7"/>
      <c r="EW32" s="7"/>
      <c r="EX32" s="7"/>
      <c r="EY32" s="7"/>
      <c r="EZ32" s="7"/>
      <c r="FA32" s="7"/>
      <c r="FB32" s="7"/>
      <c r="FC32" s="7"/>
      <c r="FD32" s="7"/>
      <c r="FE32" s="7"/>
      <c r="FF32" s="7"/>
      <c r="FG32" s="7"/>
      <c r="FH32" s="7"/>
      <c r="FI32" s="7"/>
      <c r="FJ32" s="7"/>
      <c r="FK32" s="7"/>
      <c r="FL32" s="7"/>
      <c r="FM32" s="7"/>
      <c r="FN32" s="7"/>
      <c r="FO32" s="7"/>
      <c r="FP32" s="7"/>
      <c r="FQ32" s="7">
        <v>1</v>
      </c>
      <c r="FR32" s="7">
        <v>1</v>
      </c>
      <c r="FS32" s="7"/>
      <c r="FT32" s="7"/>
      <c r="FU32" s="7"/>
      <c r="FV32" s="7"/>
      <c r="FW32" s="7"/>
      <c r="FX32" s="7"/>
      <c r="FY32" s="7"/>
      <c r="FZ32" s="7"/>
      <c r="GA32" s="7"/>
      <c r="GB32" s="7"/>
      <c r="GC32" s="7"/>
      <c r="GD32" s="7"/>
      <c r="GE32" s="7"/>
      <c r="GF32" s="7"/>
      <c r="GG32" s="7" t="s">
        <v>140</v>
      </c>
      <c r="GH32" s="34" t="s">
        <v>1057</v>
      </c>
      <c r="GI32" s="7" t="s">
        <v>1058</v>
      </c>
      <c r="GJ32" s="7" t="s">
        <v>1059</v>
      </c>
      <c r="GK32" s="7" t="s">
        <v>1060</v>
      </c>
      <c r="GL32" s="7" t="s">
        <v>1061</v>
      </c>
      <c r="GM32" s="34" t="s">
        <v>1062</v>
      </c>
      <c r="GN32" s="7" t="s">
        <v>1063</v>
      </c>
      <c r="GO32" s="7" t="s">
        <v>1064</v>
      </c>
      <c r="GP32" s="7" t="s">
        <v>1065</v>
      </c>
      <c r="GQ32" s="136" t="s">
        <v>1066</v>
      </c>
      <c r="GR32" s="7"/>
      <c r="GS32" s="7"/>
      <c r="GT32" s="7"/>
      <c r="GU32" s="7"/>
      <c r="GV32" s="7"/>
      <c r="GW32" s="7"/>
      <c r="GX32" s="7"/>
      <c r="GY32" s="7"/>
      <c r="GZ32" s="7"/>
      <c r="HA32" s="34"/>
      <c r="HB32" s="34"/>
      <c r="HC32" s="34"/>
      <c r="HD32" s="34"/>
      <c r="HE32" s="34"/>
      <c r="HF32" s="34"/>
      <c r="HG32" s="34"/>
      <c r="HH32" s="34"/>
      <c r="HI32" s="34"/>
      <c r="HJ32" s="34"/>
      <c r="HK32" s="34"/>
      <c r="HL32" s="34"/>
      <c r="HM32" s="34"/>
      <c r="HN32" s="34"/>
      <c r="HO32" s="34"/>
      <c r="HP32" s="34"/>
    </row>
    <row r="33" spans="1:224" ht="45" customHeight="1">
      <c r="A33" s="5">
        <f t="shared" si="0"/>
        <v>31</v>
      </c>
      <c r="B33" s="5"/>
      <c r="C33" s="20" t="s">
        <v>35</v>
      </c>
      <c r="D33" s="150">
        <v>31</v>
      </c>
      <c r="E33" s="21" t="s">
        <v>60</v>
      </c>
      <c r="F33" s="21" t="s">
        <v>122</v>
      </c>
      <c r="G33" s="8">
        <v>2001</v>
      </c>
      <c r="H33" s="21" t="s">
        <v>738</v>
      </c>
      <c r="I33" s="7"/>
      <c r="J33" s="7" t="s">
        <v>121</v>
      </c>
      <c r="K33" s="6" t="s">
        <v>1067</v>
      </c>
      <c r="L33" s="21"/>
      <c r="M33" s="21"/>
      <c r="N33" s="21">
        <v>1</v>
      </c>
      <c r="O33" s="21"/>
      <c r="P33" s="21"/>
      <c r="Q33" s="21">
        <v>0</v>
      </c>
      <c r="R33" s="21">
        <v>1</v>
      </c>
      <c r="S33" s="21"/>
      <c r="T33" s="21"/>
      <c r="U33" s="21"/>
      <c r="V33" s="21"/>
      <c r="W33" s="21"/>
      <c r="X33" s="21"/>
      <c r="Y33" s="21"/>
      <c r="Z33" s="21"/>
      <c r="AA33" s="21"/>
      <c r="AB33" s="21"/>
      <c r="AC33" s="21"/>
      <c r="AD33" s="21"/>
      <c r="AE33" s="21"/>
      <c r="AF33" s="21"/>
      <c r="AG33" s="21"/>
      <c r="AH33" s="21"/>
      <c r="AI33" s="21"/>
      <c r="AJ33" s="21"/>
      <c r="AK33" s="21"/>
      <c r="AL33" s="21"/>
      <c r="AM33" s="21"/>
      <c r="AN33" s="21">
        <v>1</v>
      </c>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v>1</v>
      </c>
      <c r="BP33" s="21"/>
      <c r="BQ33" s="21"/>
      <c r="BR33" s="139"/>
      <c r="BS33" s="151"/>
      <c r="BT33" s="151"/>
      <c r="BU33" s="151"/>
      <c r="BV33" s="151"/>
      <c r="BW33" s="151"/>
      <c r="BX33" s="151"/>
      <c r="BY33" s="21"/>
      <c r="BZ33" s="21"/>
      <c r="CA33" s="21"/>
      <c r="CB33" s="21"/>
      <c r="CC33" s="21"/>
      <c r="CD33" s="21"/>
      <c r="CE33" s="21"/>
      <c r="CF33" s="21"/>
      <c r="CG33" s="21"/>
      <c r="CH33" s="21"/>
      <c r="CI33" s="21"/>
      <c r="CJ33" s="21"/>
      <c r="CK33" s="21"/>
      <c r="CL33" s="21"/>
      <c r="CM33" s="21"/>
      <c r="CN33" s="21"/>
      <c r="CO33" s="21"/>
      <c r="CP33" s="21"/>
      <c r="CQ33" s="21"/>
      <c r="CR33" s="21"/>
      <c r="CS33" s="21"/>
      <c r="CT33" s="21">
        <v>1</v>
      </c>
      <c r="CU33" s="21"/>
      <c r="CV33" s="21"/>
      <c r="CW33" s="21"/>
      <c r="CX33" s="21"/>
      <c r="CY33" s="21"/>
      <c r="CZ33" s="21"/>
      <c r="DA33" s="21"/>
      <c r="DB33" s="21"/>
      <c r="DC33" s="21"/>
      <c r="DD33" s="21"/>
      <c r="DE33" s="21"/>
      <c r="DF33" s="21"/>
      <c r="DG33" s="21"/>
      <c r="DH33" s="21"/>
      <c r="DI33" s="21"/>
      <c r="DJ33" s="21"/>
      <c r="DK33" s="21"/>
      <c r="DL33" s="21"/>
      <c r="DM33" s="21">
        <v>1</v>
      </c>
      <c r="DN33" s="21"/>
      <c r="DO33" s="21"/>
      <c r="DP33" s="21">
        <v>1</v>
      </c>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v>1</v>
      </c>
      <c r="FN33" s="21"/>
      <c r="FO33" s="21"/>
      <c r="FP33" s="21"/>
      <c r="FQ33" s="21"/>
      <c r="FR33" s="21"/>
      <c r="FS33" s="21"/>
      <c r="FT33" s="21"/>
      <c r="FU33" s="21"/>
      <c r="FV33" s="21"/>
      <c r="FW33" s="21"/>
      <c r="FX33" s="21"/>
      <c r="FY33" s="21"/>
      <c r="FZ33" s="21"/>
      <c r="GA33" s="21"/>
      <c r="GB33" s="21"/>
      <c r="GC33" s="21"/>
      <c r="GD33" s="21"/>
      <c r="GE33" s="21"/>
      <c r="GF33" s="21"/>
      <c r="GG33" s="21" t="s">
        <v>617</v>
      </c>
      <c r="GH33" s="7" t="s">
        <v>1068</v>
      </c>
      <c r="GI33" s="21" t="s">
        <v>1069</v>
      </c>
      <c r="GJ33" s="21"/>
      <c r="GK33" s="151" t="s">
        <v>1070</v>
      </c>
      <c r="GL33" s="21"/>
      <c r="GM33" s="7" t="s">
        <v>1071</v>
      </c>
      <c r="GN33" s="7" t="s">
        <v>1072</v>
      </c>
      <c r="GO33" s="7" t="s">
        <v>1073</v>
      </c>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row>
    <row r="34" spans="1:224" ht="45" customHeight="1">
      <c r="A34" s="5">
        <f t="shared" si="0"/>
        <v>32</v>
      </c>
      <c r="B34" s="5"/>
      <c r="C34" s="13" t="s">
        <v>123</v>
      </c>
      <c r="D34" s="152">
        <v>32</v>
      </c>
      <c r="E34" s="7" t="s">
        <v>126</v>
      </c>
      <c r="F34" s="7" t="s">
        <v>125</v>
      </c>
      <c r="G34" s="6">
        <v>2008</v>
      </c>
      <c r="H34" s="7" t="s">
        <v>738</v>
      </c>
      <c r="I34" s="7"/>
      <c r="J34" s="7" t="s">
        <v>124</v>
      </c>
      <c r="K34" s="6" t="s">
        <v>1074</v>
      </c>
      <c r="L34" s="7"/>
      <c r="M34" s="7"/>
      <c r="N34" s="7">
        <v>1</v>
      </c>
      <c r="O34" s="7"/>
      <c r="P34" s="7"/>
      <c r="Q34" s="7">
        <v>0</v>
      </c>
      <c r="R34" s="7">
        <v>1</v>
      </c>
      <c r="S34" s="7"/>
      <c r="T34" s="7"/>
      <c r="U34" s="7"/>
      <c r="V34" s="7"/>
      <c r="W34" s="7"/>
      <c r="X34" s="7"/>
      <c r="Y34" s="7"/>
      <c r="Z34" s="7"/>
      <c r="AA34" s="7"/>
      <c r="AB34" s="7"/>
      <c r="AC34" s="7"/>
      <c r="AD34" s="7"/>
      <c r="AE34" s="7"/>
      <c r="AF34" s="7">
        <v>1</v>
      </c>
      <c r="AG34" s="7"/>
      <c r="AH34" s="7"/>
      <c r="AI34" s="7"/>
      <c r="AJ34" s="7"/>
      <c r="AK34" s="7"/>
      <c r="AL34" s="7"/>
      <c r="AM34" s="7"/>
      <c r="AN34" s="7"/>
      <c r="AO34" s="7"/>
      <c r="AP34" s="7"/>
      <c r="AQ34" s="7"/>
      <c r="AR34" s="7"/>
      <c r="AS34" s="7"/>
      <c r="AT34" s="7"/>
      <c r="AU34" s="7"/>
      <c r="AV34" s="7"/>
      <c r="AW34" s="7"/>
      <c r="AX34" s="7"/>
      <c r="AY34" s="7"/>
      <c r="AZ34" s="7"/>
      <c r="BA34" s="7"/>
      <c r="BB34" s="7"/>
      <c r="BC34" s="7"/>
      <c r="BD34" s="7"/>
      <c r="BE34" s="7"/>
      <c r="BF34" s="7"/>
      <c r="BG34" s="7"/>
      <c r="BH34" s="7"/>
      <c r="BI34" s="7"/>
      <c r="BJ34" s="7"/>
      <c r="BK34" s="7"/>
      <c r="BL34" s="7"/>
      <c r="BM34" s="7"/>
      <c r="BN34" s="7"/>
      <c r="BO34" s="7"/>
      <c r="BP34" s="7"/>
      <c r="BQ34" s="7">
        <v>1</v>
      </c>
      <c r="BR34" s="7"/>
      <c r="BS34" s="7"/>
      <c r="BT34" s="7"/>
      <c r="BU34" s="7"/>
      <c r="BV34" s="7"/>
      <c r="BW34" s="7"/>
      <c r="BX34" s="7"/>
      <c r="BY34" s="7"/>
      <c r="BZ34" s="7"/>
      <c r="CA34" s="7"/>
      <c r="CB34" s="7"/>
      <c r="CC34" s="7"/>
      <c r="CD34" s="7"/>
      <c r="CE34" s="7"/>
      <c r="CF34" s="7"/>
      <c r="CG34" s="7"/>
      <c r="CH34" s="7"/>
      <c r="CI34" s="7"/>
      <c r="CJ34" s="7"/>
      <c r="CK34" s="7"/>
      <c r="CL34" s="7"/>
      <c r="CM34" s="7"/>
      <c r="CN34" s="7"/>
      <c r="CO34" s="7"/>
      <c r="CP34" s="7"/>
      <c r="CQ34" s="7"/>
      <c r="CR34" s="7"/>
      <c r="CS34" s="7"/>
      <c r="CT34" s="7">
        <v>1</v>
      </c>
      <c r="CU34" s="7"/>
      <c r="CV34" s="7"/>
      <c r="CW34" s="7"/>
      <c r="CX34" s="7"/>
      <c r="CY34" s="7"/>
      <c r="CZ34" s="7"/>
      <c r="DA34" s="7"/>
      <c r="DB34" s="7"/>
      <c r="DC34" s="7"/>
      <c r="DD34" s="7"/>
      <c r="DE34" s="7"/>
      <c r="DF34" s="7"/>
      <c r="DG34" s="7"/>
      <c r="DH34" s="7"/>
      <c r="DI34" s="7"/>
      <c r="DJ34" s="7"/>
      <c r="DK34" s="7"/>
      <c r="DL34" s="7"/>
      <c r="DM34" s="7">
        <v>1</v>
      </c>
      <c r="DN34" s="7"/>
      <c r="DO34" s="7"/>
      <c r="DP34" s="7">
        <v>1</v>
      </c>
      <c r="DQ34" s="7"/>
      <c r="DR34" s="7"/>
      <c r="DS34" s="7"/>
      <c r="DT34" s="7"/>
      <c r="DU34" s="7"/>
      <c r="DV34" s="7"/>
      <c r="DW34" s="7"/>
      <c r="DX34" s="7"/>
      <c r="DY34" s="7"/>
      <c r="DZ34" s="7"/>
      <c r="EA34" s="7"/>
      <c r="EB34" s="7"/>
      <c r="EC34" s="7"/>
      <c r="ED34" s="7"/>
      <c r="EE34" s="7"/>
      <c r="EF34" s="7"/>
      <c r="EG34" s="7"/>
      <c r="EH34" s="7"/>
      <c r="EI34" s="7"/>
      <c r="EJ34" s="7"/>
      <c r="EK34" s="7"/>
      <c r="EL34" s="7"/>
      <c r="EM34" s="7"/>
      <c r="EN34" s="7"/>
      <c r="EO34" s="7"/>
      <c r="EP34" s="7"/>
      <c r="EQ34" s="7"/>
      <c r="ER34" s="7"/>
      <c r="ES34" s="7"/>
      <c r="ET34" s="7"/>
      <c r="EU34" s="7"/>
      <c r="EV34" s="7"/>
      <c r="EW34" s="7"/>
      <c r="EX34" s="7"/>
      <c r="EY34" s="7"/>
      <c r="EZ34" s="7"/>
      <c r="FA34" s="7"/>
      <c r="FB34" s="7"/>
      <c r="FC34" s="7"/>
      <c r="FD34" s="7"/>
      <c r="FE34" s="7"/>
      <c r="FF34" s="7"/>
      <c r="FG34" s="7"/>
      <c r="FH34" s="7"/>
      <c r="FI34" s="7"/>
      <c r="FJ34" s="7"/>
      <c r="FK34" s="7"/>
      <c r="FL34" s="7"/>
      <c r="FM34" s="7"/>
      <c r="FN34" s="7"/>
      <c r="FO34" s="7">
        <v>1</v>
      </c>
      <c r="FP34" s="7"/>
      <c r="FQ34" s="7"/>
      <c r="FR34" s="7"/>
      <c r="FS34" s="7"/>
      <c r="FT34" s="7"/>
      <c r="FU34" s="7"/>
      <c r="FV34" s="7"/>
      <c r="FW34" s="7"/>
      <c r="FX34" s="7"/>
      <c r="FY34" s="7"/>
      <c r="FZ34" s="7"/>
      <c r="GA34" s="7"/>
      <c r="GB34" s="7"/>
      <c r="GC34" s="7"/>
      <c r="GD34" s="7"/>
      <c r="GE34" s="7"/>
      <c r="GF34" s="7"/>
      <c r="GG34" s="7" t="s">
        <v>1075</v>
      </c>
      <c r="GH34" s="17" t="s">
        <v>1076</v>
      </c>
      <c r="GI34" s="7" t="s">
        <v>1047</v>
      </c>
      <c r="GJ34" s="7"/>
      <c r="GK34" s="7" t="s">
        <v>1077</v>
      </c>
      <c r="GL34" s="7"/>
      <c r="GM34" s="7" t="s">
        <v>1078</v>
      </c>
      <c r="GN34" s="7" t="s">
        <v>1079</v>
      </c>
      <c r="GO34" s="7" t="s">
        <v>1080</v>
      </c>
      <c r="GP34" s="7" t="s">
        <v>1081</v>
      </c>
      <c r="GQ34" s="7"/>
      <c r="GR34" s="7"/>
      <c r="GS34" s="7"/>
      <c r="GT34" s="7"/>
      <c r="GU34" s="7"/>
      <c r="GV34" s="7"/>
      <c r="GW34" s="7"/>
      <c r="GX34" s="7"/>
      <c r="GY34" s="7"/>
      <c r="GZ34" s="7"/>
      <c r="HA34" s="34"/>
      <c r="HB34" s="34"/>
      <c r="HC34" s="34"/>
      <c r="HD34" s="34"/>
      <c r="HE34" s="34"/>
      <c r="HF34" s="34"/>
      <c r="HG34" s="34"/>
      <c r="HH34" s="34"/>
      <c r="HI34" s="34"/>
      <c r="HJ34" s="34"/>
      <c r="HK34" s="34"/>
      <c r="HL34" s="34"/>
      <c r="HM34" s="34"/>
      <c r="HN34" s="34"/>
      <c r="HO34" s="34"/>
      <c r="HP34" s="34"/>
    </row>
    <row r="35" spans="1:224" ht="45" customHeight="1">
      <c r="A35" s="5">
        <f t="shared" si="0"/>
        <v>33</v>
      </c>
      <c r="B35" s="5"/>
      <c r="C35" s="13" t="s">
        <v>123</v>
      </c>
      <c r="D35" s="113">
        <v>33</v>
      </c>
      <c r="E35" s="7" t="s">
        <v>129</v>
      </c>
      <c r="F35" s="7" t="s">
        <v>128</v>
      </c>
      <c r="G35" s="6">
        <v>2017</v>
      </c>
      <c r="H35" s="7" t="s">
        <v>738</v>
      </c>
      <c r="I35" s="7"/>
      <c r="J35" s="7" t="s">
        <v>1082</v>
      </c>
      <c r="K35" s="6" t="s">
        <v>1083</v>
      </c>
      <c r="L35" s="7"/>
      <c r="M35" s="7"/>
      <c r="N35" s="7">
        <v>1</v>
      </c>
      <c r="O35" s="7"/>
      <c r="P35" s="7"/>
      <c r="Q35" s="7">
        <v>0</v>
      </c>
      <c r="R35" s="7">
        <v>1</v>
      </c>
      <c r="S35" s="7"/>
      <c r="T35" s="7"/>
      <c r="U35" s="7"/>
      <c r="V35" s="7"/>
      <c r="W35" s="7"/>
      <c r="X35" s="7"/>
      <c r="Y35" s="7"/>
      <c r="Z35" s="7"/>
      <c r="AA35" s="7"/>
      <c r="AB35" s="7"/>
      <c r="AC35" s="7"/>
      <c r="AD35" s="7"/>
      <c r="AE35" s="7"/>
      <c r="AF35" s="7"/>
      <c r="AG35" s="7"/>
      <c r="AH35" s="7"/>
      <c r="AI35" s="7"/>
      <c r="AJ35" s="7"/>
      <c r="AK35" s="7"/>
      <c r="AL35" s="7"/>
      <c r="AM35" s="7"/>
      <c r="AN35" s="7">
        <v>1</v>
      </c>
      <c r="AO35" s="7"/>
      <c r="AP35" s="7"/>
      <c r="AQ35" s="7"/>
      <c r="AR35" s="7"/>
      <c r="AS35" s="7"/>
      <c r="AT35" s="7"/>
      <c r="AU35" s="7"/>
      <c r="AV35" s="7"/>
      <c r="AW35" s="7"/>
      <c r="AX35" s="7"/>
      <c r="AY35" s="7">
        <v>1</v>
      </c>
      <c r="AZ35" s="7"/>
      <c r="BA35" s="7"/>
      <c r="BB35" s="7"/>
      <c r="BC35" s="7"/>
      <c r="BD35" s="7">
        <v>1</v>
      </c>
      <c r="BE35" s="7"/>
      <c r="BF35" s="7"/>
      <c r="BG35" s="7">
        <v>0</v>
      </c>
      <c r="BH35" s="7"/>
      <c r="BI35" s="7"/>
      <c r="BJ35" s="7"/>
      <c r="BK35" s="7"/>
      <c r="BL35" s="7"/>
      <c r="BM35" s="7"/>
      <c r="BN35" s="7"/>
      <c r="BO35" s="7">
        <v>1</v>
      </c>
      <c r="BP35" s="7"/>
      <c r="BQ35" s="7"/>
      <c r="BR35" s="7"/>
      <c r="BS35" s="7"/>
      <c r="BT35" s="7"/>
      <c r="BU35" s="7"/>
      <c r="BV35" s="7"/>
      <c r="BW35" s="7"/>
      <c r="BX35" s="7"/>
      <c r="BY35" s="7"/>
      <c r="BZ35" s="7"/>
      <c r="CA35" s="7"/>
      <c r="CB35" s="7"/>
      <c r="CC35" s="7"/>
      <c r="CD35" s="7"/>
      <c r="CE35" s="7"/>
      <c r="CF35" s="7"/>
      <c r="CG35" s="7"/>
      <c r="CH35" s="7"/>
      <c r="CI35" s="7"/>
      <c r="CJ35" s="7"/>
      <c r="CK35" s="7"/>
      <c r="CL35" s="7"/>
      <c r="CM35" s="7"/>
      <c r="CN35" s="7"/>
      <c r="CO35" s="7"/>
      <c r="CP35" s="7"/>
      <c r="CQ35" s="7"/>
      <c r="CR35" s="7"/>
      <c r="CS35" s="7"/>
      <c r="CT35" s="7"/>
      <c r="CU35" s="7">
        <v>1</v>
      </c>
      <c r="CV35" s="7"/>
      <c r="CW35" s="7"/>
      <c r="CX35" s="7"/>
      <c r="CY35" s="7"/>
      <c r="CZ35" s="7"/>
      <c r="DA35" s="7"/>
      <c r="DB35" s="7"/>
      <c r="DC35" s="7">
        <v>1</v>
      </c>
      <c r="DD35" s="7"/>
      <c r="DE35" s="7"/>
      <c r="DF35" s="7"/>
      <c r="DG35" s="7"/>
      <c r="DH35" s="7"/>
      <c r="DI35" s="7"/>
      <c r="DJ35" s="7"/>
      <c r="DK35" s="7"/>
      <c r="DL35" s="7"/>
      <c r="DM35" s="7">
        <v>1</v>
      </c>
      <c r="DN35" s="7"/>
      <c r="DO35" s="7"/>
      <c r="DP35" s="7">
        <v>1</v>
      </c>
      <c r="DQ35" s="7"/>
      <c r="DR35" s="7"/>
      <c r="DS35" s="7"/>
      <c r="DT35" s="7"/>
      <c r="DU35" s="7"/>
      <c r="DV35" s="7"/>
      <c r="DW35" s="7"/>
      <c r="DX35" s="7"/>
      <c r="DY35" s="7"/>
      <c r="DZ35" s="7"/>
      <c r="EA35" s="7"/>
      <c r="EB35" s="7"/>
      <c r="EC35" s="7"/>
      <c r="ED35" s="7"/>
      <c r="EE35" s="7"/>
      <c r="EF35" s="7"/>
      <c r="EG35" s="7"/>
      <c r="EH35" s="7"/>
      <c r="EI35" s="7"/>
      <c r="EJ35" s="7"/>
      <c r="EK35" s="7"/>
      <c r="EL35" s="7"/>
      <c r="EM35" s="7"/>
      <c r="EN35" s="7"/>
      <c r="EO35" s="7"/>
      <c r="EP35" s="7"/>
      <c r="EQ35" s="7"/>
      <c r="ER35" s="7"/>
      <c r="ES35" s="7"/>
      <c r="ET35" s="7"/>
      <c r="EU35" s="7"/>
      <c r="EV35" s="7"/>
      <c r="EW35" s="7"/>
      <c r="EX35" s="7"/>
      <c r="EY35" s="7"/>
      <c r="EZ35" s="7"/>
      <c r="FA35" s="7"/>
      <c r="FB35" s="7"/>
      <c r="FC35" s="7"/>
      <c r="FD35" s="7"/>
      <c r="FE35" s="7"/>
      <c r="FF35" s="7"/>
      <c r="FG35" s="7"/>
      <c r="FH35" s="7"/>
      <c r="FI35" s="7"/>
      <c r="FJ35" s="7"/>
      <c r="FK35" s="7"/>
      <c r="FL35" s="7"/>
      <c r="FM35" s="7"/>
      <c r="FN35" s="7"/>
      <c r="FO35" s="7">
        <v>1</v>
      </c>
      <c r="FP35" s="7"/>
      <c r="FQ35" s="7"/>
      <c r="FR35" s="7"/>
      <c r="FS35" s="7"/>
      <c r="FT35" s="7"/>
      <c r="FU35" s="7"/>
      <c r="FV35" s="7"/>
      <c r="FW35" s="7"/>
      <c r="FX35" s="7"/>
      <c r="FY35" s="7"/>
      <c r="FZ35" s="7"/>
      <c r="GA35" s="7"/>
      <c r="GB35" s="7"/>
      <c r="GC35" s="7"/>
      <c r="GD35" s="7"/>
      <c r="GE35" s="7"/>
      <c r="GF35" s="7"/>
      <c r="GG35" s="7" t="s">
        <v>1084</v>
      </c>
      <c r="GH35" s="7" t="s">
        <v>1085</v>
      </c>
      <c r="GI35" s="7" t="s">
        <v>1086</v>
      </c>
      <c r="GJ35" s="7"/>
      <c r="GK35" s="7" t="s">
        <v>1087</v>
      </c>
      <c r="GL35" s="7" t="s">
        <v>1088</v>
      </c>
      <c r="GM35" s="7" t="s">
        <v>1089</v>
      </c>
      <c r="GN35" s="7" t="s">
        <v>1090</v>
      </c>
      <c r="GO35" s="7" t="s">
        <v>1091</v>
      </c>
      <c r="GP35" s="7"/>
      <c r="GQ35" s="7"/>
      <c r="GR35" s="7"/>
      <c r="GS35" s="7"/>
      <c r="GT35" s="7"/>
      <c r="GU35" s="7"/>
      <c r="GV35" s="7"/>
      <c r="GW35" s="7"/>
      <c r="GX35" s="7"/>
      <c r="GY35" s="7"/>
      <c r="GZ35" s="7"/>
      <c r="HA35" s="34"/>
      <c r="HB35" s="34"/>
      <c r="HC35" s="34"/>
      <c r="HD35" s="34"/>
      <c r="HE35" s="34"/>
      <c r="HF35" s="34"/>
      <c r="HG35" s="34"/>
      <c r="HH35" s="34"/>
      <c r="HI35" s="34"/>
      <c r="HJ35" s="34"/>
      <c r="HK35" s="34"/>
      <c r="HL35" s="34"/>
      <c r="HM35" s="34"/>
      <c r="HN35" s="34"/>
      <c r="HO35" s="34"/>
      <c r="HP35" s="34"/>
    </row>
    <row r="36" spans="1:224" ht="45" customHeight="1">
      <c r="A36" s="5">
        <f t="shared" si="0"/>
        <v>34</v>
      </c>
      <c r="B36" s="5"/>
      <c r="C36" s="13" t="s">
        <v>35</v>
      </c>
      <c r="D36" s="113">
        <v>34</v>
      </c>
      <c r="E36" s="7" t="s">
        <v>132</v>
      </c>
      <c r="F36" s="7" t="s">
        <v>131</v>
      </c>
      <c r="G36" s="6">
        <v>2000</v>
      </c>
      <c r="H36" s="7" t="s">
        <v>738</v>
      </c>
      <c r="I36" s="7"/>
      <c r="J36" s="7" t="s">
        <v>1092</v>
      </c>
      <c r="K36" s="6" t="s">
        <v>1093</v>
      </c>
      <c r="L36" s="7"/>
      <c r="M36" s="7">
        <v>1</v>
      </c>
      <c r="N36" s="7"/>
      <c r="O36" s="7"/>
      <c r="P36" s="7"/>
      <c r="Q36" s="7">
        <v>0</v>
      </c>
      <c r="R36" s="7">
        <v>1</v>
      </c>
      <c r="S36" s="7"/>
      <c r="T36" s="7"/>
      <c r="U36" s="7"/>
      <c r="V36" s="7"/>
      <c r="W36" s="7"/>
      <c r="X36" s="7"/>
      <c r="Y36" s="7"/>
      <c r="Z36" s="7"/>
      <c r="AA36" s="7"/>
      <c r="AB36" s="7"/>
      <c r="AC36" s="7"/>
      <c r="AD36" s="7"/>
      <c r="AE36" s="7">
        <v>1</v>
      </c>
      <c r="AF36" s="7"/>
      <c r="AG36" s="7"/>
      <c r="AH36" s="7"/>
      <c r="AI36" s="7"/>
      <c r="AJ36" s="7"/>
      <c r="AK36" s="7"/>
      <c r="AL36" s="7"/>
      <c r="AM36" s="7"/>
      <c r="AN36" s="7"/>
      <c r="AO36" s="7"/>
      <c r="AP36" s="7"/>
      <c r="AQ36" s="7"/>
      <c r="AR36" s="7"/>
      <c r="AS36" s="7"/>
      <c r="AT36" s="7"/>
      <c r="AU36" s="7"/>
      <c r="AV36" s="7"/>
      <c r="AW36" s="7"/>
      <c r="AX36" s="7"/>
      <c r="AY36" s="7"/>
      <c r="AZ36" s="7"/>
      <c r="BA36" s="7"/>
      <c r="BB36" s="7"/>
      <c r="BC36" s="7"/>
      <c r="BD36" s="7"/>
      <c r="BE36" s="7"/>
      <c r="BF36" s="7"/>
      <c r="BG36" s="7"/>
      <c r="BH36" s="7"/>
      <c r="BI36" s="7"/>
      <c r="BJ36" s="7"/>
      <c r="BK36" s="7"/>
      <c r="BL36" s="7"/>
      <c r="BM36" s="7"/>
      <c r="BN36" s="7"/>
      <c r="BO36" s="7"/>
      <c r="BP36" s="7"/>
      <c r="BQ36" s="7"/>
      <c r="BR36" s="7"/>
      <c r="BS36" s="7"/>
      <c r="BT36" s="7"/>
      <c r="BU36" s="7"/>
      <c r="BV36" s="7"/>
      <c r="BW36" s="7"/>
      <c r="BX36" s="7"/>
      <c r="BY36" s="7"/>
      <c r="BZ36" s="7"/>
      <c r="CA36" s="7"/>
      <c r="CB36" s="7"/>
      <c r="CC36" s="7"/>
      <c r="CD36" s="7"/>
      <c r="CE36" s="7"/>
      <c r="CF36" s="7"/>
      <c r="CG36" s="7"/>
      <c r="CH36" s="7"/>
      <c r="CI36" s="7"/>
      <c r="CJ36" s="7"/>
      <c r="CK36" s="7"/>
      <c r="CL36" s="7"/>
      <c r="CM36" s="7"/>
      <c r="CN36" s="7"/>
      <c r="CO36" s="7"/>
      <c r="CP36" s="7"/>
      <c r="CQ36" s="7"/>
      <c r="CR36" s="7"/>
      <c r="CS36" s="7"/>
      <c r="CT36" s="7">
        <v>1</v>
      </c>
      <c r="CU36" s="7"/>
      <c r="CV36" s="7"/>
      <c r="CW36" s="7"/>
      <c r="CX36" s="7"/>
      <c r="CY36" s="7"/>
      <c r="CZ36" s="7"/>
      <c r="DA36" s="7"/>
      <c r="DB36" s="7"/>
      <c r="DC36" s="7"/>
      <c r="DD36" s="7"/>
      <c r="DE36" s="7"/>
      <c r="DF36" s="7"/>
      <c r="DG36" s="7"/>
      <c r="DH36" s="7"/>
      <c r="DI36" s="7"/>
      <c r="DJ36" s="7"/>
      <c r="DK36" s="7"/>
      <c r="DL36" s="7"/>
      <c r="DM36" s="7">
        <v>1</v>
      </c>
      <c r="DN36" s="7"/>
      <c r="DO36" s="7"/>
      <c r="DP36" s="7"/>
      <c r="DQ36" s="7"/>
      <c r="DR36" s="7"/>
      <c r="DS36" s="7"/>
      <c r="DT36" s="7"/>
      <c r="DU36" s="7"/>
      <c r="DV36" s="7"/>
      <c r="DW36" s="7"/>
      <c r="DX36" s="7"/>
      <c r="DY36" s="7"/>
      <c r="DZ36" s="7"/>
      <c r="EA36" s="7"/>
      <c r="EB36" s="7"/>
      <c r="EC36" s="7"/>
      <c r="ED36" s="7">
        <v>1</v>
      </c>
      <c r="EE36" s="7">
        <v>1</v>
      </c>
      <c r="EF36" s="7">
        <v>1</v>
      </c>
      <c r="EG36" s="7">
        <v>1</v>
      </c>
      <c r="EH36" s="7">
        <v>1</v>
      </c>
      <c r="EI36" s="7"/>
      <c r="EJ36" s="7"/>
      <c r="EK36" s="7"/>
      <c r="EL36" s="7">
        <v>1</v>
      </c>
      <c r="EM36" s="7">
        <v>1</v>
      </c>
      <c r="EN36" s="7">
        <v>1</v>
      </c>
      <c r="EO36" s="7">
        <v>1</v>
      </c>
      <c r="EP36" s="7">
        <v>1</v>
      </c>
      <c r="EQ36" s="7"/>
      <c r="ER36" s="7"/>
      <c r="ES36" s="7"/>
      <c r="ET36" s="7"/>
      <c r="EU36" s="7">
        <v>1</v>
      </c>
      <c r="EV36" s="7"/>
      <c r="EW36" s="7"/>
      <c r="EX36" s="7">
        <v>1</v>
      </c>
      <c r="EY36" s="7">
        <v>1</v>
      </c>
      <c r="EZ36" s="7"/>
      <c r="FA36" s="7">
        <v>1</v>
      </c>
      <c r="FB36" s="7"/>
      <c r="FC36" s="7"/>
      <c r="FD36" s="7"/>
      <c r="FE36" s="7"/>
      <c r="FF36" s="7"/>
      <c r="FG36" s="7"/>
      <c r="FH36" s="7"/>
      <c r="FI36" s="7"/>
      <c r="FJ36" s="7"/>
      <c r="FK36" s="7"/>
      <c r="FL36" s="7"/>
      <c r="FM36" s="7"/>
      <c r="FN36" s="7"/>
      <c r="FO36" s="7"/>
      <c r="FP36" s="7"/>
      <c r="FQ36" s="7"/>
      <c r="FR36" s="7"/>
      <c r="FS36" s="7"/>
      <c r="FT36" s="7"/>
      <c r="FU36" s="7"/>
      <c r="FV36" s="7"/>
      <c r="FW36" s="7"/>
      <c r="FX36" s="7"/>
      <c r="FY36" s="7"/>
      <c r="FZ36" s="7"/>
      <c r="GA36" s="7">
        <v>1</v>
      </c>
      <c r="GB36" s="7"/>
      <c r="GC36" s="7"/>
      <c r="GD36" s="7"/>
      <c r="GE36" s="7"/>
      <c r="GF36" s="7"/>
      <c r="GG36" s="7" t="s">
        <v>140</v>
      </c>
      <c r="GH36" s="7" t="s">
        <v>1094</v>
      </c>
      <c r="GI36" s="7" t="s">
        <v>1058</v>
      </c>
      <c r="GJ36" s="7"/>
      <c r="GK36" s="7" t="s">
        <v>1095</v>
      </c>
      <c r="GL36" s="7"/>
      <c r="GM36" s="7" t="s">
        <v>1096</v>
      </c>
      <c r="GN36" s="7" t="s">
        <v>1097</v>
      </c>
      <c r="GO36" s="7" t="s">
        <v>1098</v>
      </c>
      <c r="GP36" s="7"/>
      <c r="GQ36" s="7"/>
      <c r="GR36" s="7"/>
      <c r="GS36" s="7"/>
      <c r="GT36" s="7"/>
      <c r="GU36" s="7"/>
      <c r="GV36" s="7"/>
      <c r="GW36" s="7"/>
      <c r="GX36" s="7"/>
      <c r="GY36" s="7"/>
      <c r="GZ36" s="7"/>
      <c r="HA36" s="34"/>
      <c r="HB36" s="34"/>
      <c r="HC36" s="34"/>
      <c r="HD36" s="34"/>
      <c r="HE36" s="34"/>
      <c r="HF36" s="34"/>
      <c r="HG36" s="34"/>
      <c r="HH36" s="34"/>
      <c r="HI36" s="34"/>
      <c r="HJ36" s="34"/>
      <c r="HK36" s="34"/>
      <c r="HL36" s="34"/>
      <c r="HM36" s="34"/>
      <c r="HN36" s="34"/>
      <c r="HO36" s="34"/>
      <c r="HP36" s="34"/>
    </row>
    <row r="37" spans="1:224" ht="45" customHeight="1">
      <c r="A37" s="5">
        <f t="shared" si="0"/>
        <v>35</v>
      </c>
      <c r="B37" s="5"/>
      <c r="C37" s="13" t="s">
        <v>133</v>
      </c>
      <c r="D37" s="113">
        <v>35</v>
      </c>
      <c r="E37" s="22" t="s">
        <v>136</v>
      </c>
      <c r="F37" s="22" t="s">
        <v>135</v>
      </c>
      <c r="G37" s="23">
        <v>2009</v>
      </c>
      <c r="H37" s="22" t="s">
        <v>1099</v>
      </c>
      <c r="I37" s="22"/>
      <c r="J37" s="22" t="s">
        <v>134</v>
      </c>
      <c r="K37" s="23" t="s">
        <v>1100</v>
      </c>
      <c r="L37" s="7"/>
      <c r="M37" s="7"/>
      <c r="N37" s="7">
        <v>1</v>
      </c>
      <c r="O37" s="7"/>
      <c r="P37" s="22"/>
      <c r="Q37" s="22">
        <v>0</v>
      </c>
      <c r="R37" s="22">
        <v>1</v>
      </c>
      <c r="S37" s="22"/>
      <c r="T37" s="22"/>
      <c r="U37" s="22"/>
      <c r="V37" s="22"/>
      <c r="W37" s="22"/>
      <c r="X37" s="22"/>
      <c r="Y37" s="22"/>
      <c r="Z37" s="22"/>
      <c r="AA37" s="22"/>
      <c r="AB37" s="22"/>
      <c r="AC37" s="22"/>
      <c r="AD37" s="22"/>
      <c r="AE37" s="22"/>
      <c r="AF37" s="22"/>
      <c r="AG37" s="22"/>
      <c r="AH37" s="22"/>
      <c r="AI37" s="22"/>
      <c r="AJ37" s="7"/>
      <c r="AK37" s="7"/>
      <c r="AL37" s="7"/>
      <c r="AM37" s="7"/>
      <c r="AN37" s="22">
        <v>1</v>
      </c>
      <c r="AO37" s="22"/>
      <c r="AP37" s="22"/>
      <c r="AQ37" s="22"/>
      <c r="AR37" s="22"/>
      <c r="AS37" s="22"/>
      <c r="AT37" s="22"/>
      <c r="AU37" s="22"/>
      <c r="AV37" s="22"/>
      <c r="AW37" s="22"/>
      <c r="AX37" s="22"/>
      <c r="AY37" s="22"/>
      <c r="AZ37" s="22"/>
      <c r="BA37" s="22"/>
      <c r="BB37" s="22"/>
      <c r="BC37" s="22"/>
      <c r="BD37" s="22"/>
      <c r="BE37" s="22"/>
      <c r="BF37" s="22"/>
      <c r="BG37" s="22"/>
      <c r="BH37" s="22"/>
      <c r="BI37" s="22"/>
      <c r="BJ37" s="22">
        <v>0</v>
      </c>
      <c r="BK37" s="22"/>
      <c r="BL37" s="22">
        <v>1</v>
      </c>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v>1</v>
      </c>
      <c r="CU37" s="22"/>
      <c r="CV37" s="22"/>
      <c r="CW37" s="22"/>
      <c r="CX37" s="22"/>
      <c r="CY37" s="22"/>
      <c r="CZ37" s="22"/>
      <c r="DA37" s="22"/>
      <c r="DB37" s="22"/>
      <c r="DC37" s="22"/>
      <c r="DD37" s="22"/>
      <c r="DE37" s="22"/>
      <c r="DF37" s="22"/>
      <c r="DG37" s="22"/>
      <c r="DH37" s="22"/>
      <c r="DI37" s="22"/>
      <c r="DJ37" s="22"/>
      <c r="DK37" s="22"/>
      <c r="DL37" s="22"/>
      <c r="DM37" s="22">
        <v>1</v>
      </c>
      <c r="DN37" s="22"/>
      <c r="DO37" s="22"/>
      <c r="DP37" s="22"/>
      <c r="DQ37" s="22">
        <v>1</v>
      </c>
      <c r="DR37" s="22"/>
      <c r="DS37" s="22"/>
      <c r="DT37" s="22"/>
      <c r="DU37" s="22"/>
      <c r="DV37" s="22">
        <v>1</v>
      </c>
      <c r="DW37" s="22"/>
      <c r="DX37" s="22"/>
      <c r="DY37" s="22"/>
      <c r="DZ37" s="22"/>
      <c r="EA37" s="22"/>
      <c r="EB37" s="22"/>
      <c r="EC37" s="22"/>
      <c r="ED37" s="22"/>
      <c r="EE37" s="22"/>
      <c r="EF37" s="22"/>
      <c r="EG37" s="22"/>
      <c r="EH37" s="22"/>
      <c r="EI37" s="22"/>
      <c r="EJ37" s="22"/>
      <c r="EK37" s="22"/>
      <c r="EL37" s="22"/>
      <c r="EM37" s="22"/>
      <c r="EN37" s="22"/>
      <c r="EO37" s="22"/>
      <c r="EP37" s="22"/>
      <c r="EQ37" s="22"/>
      <c r="ER37" s="22"/>
      <c r="ES37" s="22"/>
      <c r="ET37" s="22"/>
      <c r="EU37" s="22"/>
      <c r="EV37" s="22"/>
      <c r="EW37" s="22"/>
      <c r="EX37" s="22"/>
      <c r="EY37" s="22"/>
      <c r="EZ37" s="22"/>
      <c r="FA37" s="22"/>
      <c r="FB37" s="22"/>
      <c r="FC37" s="22"/>
      <c r="FD37" s="22"/>
      <c r="FE37" s="22"/>
      <c r="FF37" s="22"/>
      <c r="FG37" s="22"/>
      <c r="FH37" s="22"/>
      <c r="FI37" s="22"/>
      <c r="FJ37" s="22"/>
      <c r="FK37" s="22"/>
      <c r="FL37" s="22"/>
      <c r="FM37" s="22"/>
      <c r="FN37" s="22"/>
      <c r="FO37" s="22"/>
      <c r="FP37" s="22"/>
      <c r="FQ37" s="22"/>
      <c r="FR37" s="22"/>
      <c r="FS37" s="22"/>
      <c r="FT37" s="22"/>
      <c r="FU37" s="22"/>
      <c r="FV37" s="22">
        <v>1</v>
      </c>
      <c r="FW37" s="22"/>
      <c r="FX37" s="22"/>
      <c r="FY37" s="22"/>
      <c r="FZ37" s="22"/>
      <c r="GA37" s="22"/>
      <c r="GB37" s="22" t="s">
        <v>1101</v>
      </c>
      <c r="GC37" s="22">
        <v>1</v>
      </c>
      <c r="GD37" s="22"/>
      <c r="GE37" s="22"/>
      <c r="GF37" s="22" t="s">
        <v>1102</v>
      </c>
      <c r="GG37" s="22" t="s">
        <v>612</v>
      </c>
      <c r="GH37" s="22" t="s">
        <v>1103</v>
      </c>
      <c r="GI37" s="22" t="s">
        <v>909</v>
      </c>
      <c r="GJ37" s="22"/>
      <c r="GK37" s="22" t="s">
        <v>1104</v>
      </c>
      <c r="GL37" s="22"/>
      <c r="GM37" s="22"/>
      <c r="GN37" s="22"/>
      <c r="GO37" s="22"/>
      <c r="GP37" s="22"/>
      <c r="GQ37" s="22"/>
      <c r="GR37" s="22"/>
      <c r="GS37" s="22"/>
      <c r="GT37" s="22"/>
      <c r="GU37" s="22"/>
      <c r="GV37" s="22"/>
      <c r="GW37" s="22"/>
      <c r="GX37" s="22"/>
      <c r="GY37" s="22"/>
      <c r="GZ37" s="22"/>
      <c r="HA37" s="153"/>
      <c r="HB37" s="153"/>
      <c r="HC37" s="153"/>
      <c r="HD37" s="153"/>
      <c r="HE37" s="153"/>
      <c r="HF37" s="153"/>
      <c r="HG37" s="153"/>
      <c r="HH37" s="153"/>
      <c r="HI37" s="153"/>
      <c r="HJ37" s="153"/>
      <c r="HK37" s="153"/>
      <c r="HL37" s="153"/>
      <c r="HM37" s="153"/>
      <c r="HN37" s="153"/>
      <c r="HO37" s="153"/>
      <c r="HP37" s="153"/>
    </row>
    <row r="38" spans="1:224" ht="69" customHeight="1">
      <c r="A38" s="5">
        <f t="shared" si="0"/>
        <v>36</v>
      </c>
      <c r="B38" s="5"/>
      <c r="C38" s="13" t="s">
        <v>137</v>
      </c>
      <c r="D38" s="113">
        <v>36</v>
      </c>
      <c r="E38" s="7" t="s">
        <v>140</v>
      </c>
      <c r="F38" s="7" t="s">
        <v>139</v>
      </c>
      <c r="G38" s="6">
        <v>2009</v>
      </c>
      <c r="H38" s="7" t="s">
        <v>738</v>
      </c>
      <c r="I38" s="7"/>
      <c r="J38" s="7" t="s">
        <v>138</v>
      </c>
      <c r="K38" s="6" t="s">
        <v>1105</v>
      </c>
      <c r="L38" s="7"/>
      <c r="M38" s="7">
        <v>1</v>
      </c>
      <c r="N38" s="7"/>
      <c r="O38" s="7"/>
      <c r="P38" s="7"/>
      <c r="Q38" s="7">
        <v>1</v>
      </c>
      <c r="R38" s="7"/>
      <c r="S38" s="7"/>
      <c r="T38" s="7"/>
      <c r="U38" s="7"/>
      <c r="V38" s="7"/>
      <c r="W38" s="7"/>
      <c r="X38" s="7"/>
      <c r="Y38" s="7"/>
      <c r="Z38" s="7"/>
      <c r="AA38" s="7"/>
      <c r="AB38" s="7"/>
      <c r="AC38" s="7"/>
      <c r="AD38" s="7"/>
      <c r="AE38" s="7">
        <v>1</v>
      </c>
      <c r="AF38" s="7"/>
      <c r="AG38" s="7"/>
      <c r="AH38" s="7"/>
      <c r="AI38" s="7"/>
      <c r="AJ38" s="7">
        <v>1</v>
      </c>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7"/>
      <c r="BL38" s="7"/>
      <c r="BM38" s="7"/>
      <c r="BN38" s="7"/>
      <c r="BO38" s="7"/>
      <c r="BP38" s="7"/>
      <c r="BQ38" s="7"/>
      <c r="BR38" s="7"/>
      <c r="BS38" s="30"/>
      <c r="BT38" s="30"/>
      <c r="BU38" s="30"/>
      <c r="BV38" s="30"/>
      <c r="BW38" s="30"/>
      <c r="BX38" s="30"/>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v>1</v>
      </c>
      <c r="DH38" s="7">
        <v>1</v>
      </c>
      <c r="DI38" s="7"/>
      <c r="DJ38" s="7"/>
      <c r="DK38" s="7"/>
      <c r="DL38" s="7"/>
      <c r="DM38" s="7">
        <v>1</v>
      </c>
      <c r="DN38" s="7"/>
      <c r="DO38" s="7"/>
      <c r="DP38" s="7"/>
      <c r="DQ38" s="7">
        <v>1</v>
      </c>
      <c r="DR38" s="7"/>
      <c r="DS38" s="7"/>
      <c r="DT38" s="7"/>
      <c r="DU38" s="7">
        <v>1</v>
      </c>
      <c r="DV38" s="7"/>
      <c r="DW38" s="7"/>
      <c r="DX38" s="7"/>
      <c r="DY38" s="7"/>
      <c r="DZ38" s="7"/>
      <c r="EA38" s="7"/>
      <c r="EB38" s="7"/>
      <c r="EC38" s="7"/>
      <c r="ED38" s="7"/>
      <c r="EE38" s="7"/>
      <c r="EF38" s="7"/>
      <c r="EG38" s="7"/>
      <c r="EH38" s="7"/>
      <c r="EI38" s="7"/>
      <c r="EJ38" s="7"/>
      <c r="EK38" s="7"/>
      <c r="EL38" s="7"/>
      <c r="EM38" s="7"/>
      <c r="EN38" s="7"/>
      <c r="EO38" s="7"/>
      <c r="EP38" s="7"/>
      <c r="EQ38" s="7"/>
      <c r="ER38" s="7"/>
      <c r="ES38" s="7"/>
      <c r="ET38" s="7"/>
      <c r="EU38" s="7"/>
      <c r="EV38" s="7"/>
      <c r="EW38" s="7"/>
      <c r="EX38" s="7"/>
      <c r="EY38" s="7"/>
      <c r="EZ38" s="7"/>
      <c r="FA38" s="7"/>
      <c r="FB38" s="7"/>
      <c r="FC38" s="7"/>
      <c r="FD38" s="7"/>
      <c r="FE38" s="7"/>
      <c r="FF38" s="7"/>
      <c r="FG38" s="7"/>
      <c r="FH38" s="7"/>
      <c r="FI38" s="7"/>
      <c r="FJ38" s="7"/>
      <c r="FK38" s="7"/>
      <c r="FL38" s="7"/>
      <c r="FM38" s="7"/>
      <c r="FN38" s="7"/>
      <c r="FO38" s="7"/>
      <c r="FP38" s="7">
        <v>1</v>
      </c>
      <c r="FQ38" s="7"/>
      <c r="FR38" s="7"/>
      <c r="FS38" s="7"/>
      <c r="FT38" s="7"/>
      <c r="FU38" s="7"/>
      <c r="FV38" s="7"/>
      <c r="FW38" s="7"/>
      <c r="FX38" s="7"/>
      <c r="FY38" s="7"/>
      <c r="FZ38" s="7"/>
      <c r="GA38" s="7"/>
      <c r="GB38" s="7"/>
      <c r="GC38" s="7"/>
      <c r="GD38" s="7"/>
      <c r="GE38" s="7"/>
      <c r="GF38" s="7" t="s">
        <v>1106</v>
      </c>
      <c r="GG38" s="7" t="s">
        <v>140</v>
      </c>
      <c r="GH38" s="7" t="s">
        <v>1107</v>
      </c>
      <c r="GI38" s="7" t="s">
        <v>1058</v>
      </c>
      <c r="GJ38" s="7" t="s">
        <v>1108</v>
      </c>
      <c r="GK38" s="30" t="s">
        <v>1109</v>
      </c>
      <c r="GL38" s="7"/>
      <c r="GM38" s="7" t="s">
        <v>1110</v>
      </c>
      <c r="GN38" s="7" t="s">
        <v>1111</v>
      </c>
      <c r="GO38" s="7"/>
      <c r="GP38" s="7"/>
      <c r="GQ38" s="7"/>
      <c r="GR38" s="7"/>
      <c r="GS38" s="7"/>
      <c r="GT38" s="7"/>
      <c r="GU38" s="7"/>
      <c r="GV38" s="7"/>
      <c r="GW38" s="7"/>
      <c r="GX38" s="7"/>
      <c r="GY38" s="7"/>
      <c r="GZ38" s="7"/>
      <c r="HA38" s="34"/>
      <c r="HB38" s="34"/>
      <c r="HC38" s="34"/>
      <c r="HD38" s="34"/>
      <c r="HE38" s="34"/>
      <c r="HF38" s="34"/>
      <c r="HG38" s="34"/>
      <c r="HH38" s="34"/>
      <c r="HI38" s="34"/>
      <c r="HJ38" s="34"/>
      <c r="HK38" s="34"/>
      <c r="HL38" s="34"/>
      <c r="HM38" s="34"/>
      <c r="HN38" s="34"/>
      <c r="HO38" s="34"/>
      <c r="HP38" s="34"/>
    </row>
    <row r="39" spans="1:224" ht="45" customHeight="1">
      <c r="A39" s="5">
        <f t="shared" si="0"/>
        <v>37</v>
      </c>
      <c r="B39" s="5"/>
      <c r="C39" s="13" t="s">
        <v>108</v>
      </c>
      <c r="D39" s="113">
        <v>37</v>
      </c>
      <c r="E39" s="7" t="s">
        <v>143</v>
      </c>
      <c r="F39" s="7" t="s">
        <v>142</v>
      </c>
      <c r="G39" s="6">
        <v>2021</v>
      </c>
      <c r="H39" s="7" t="s">
        <v>1112</v>
      </c>
      <c r="I39" s="7"/>
      <c r="J39" s="7" t="s">
        <v>141</v>
      </c>
      <c r="K39" s="6" t="s">
        <v>1113</v>
      </c>
      <c r="L39" s="154">
        <v>0</v>
      </c>
      <c r="M39" s="7"/>
      <c r="N39" s="7"/>
      <c r="O39" s="7">
        <v>1</v>
      </c>
      <c r="P39" s="7"/>
      <c r="Q39" s="7">
        <v>0</v>
      </c>
      <c r="R39" s="7">
        <v>1</v>
      </c>
      <c r="S39" s="7">
        <v>1</v>
      </c>
      <c r="T39" s="7"/>
      <c r="U39" s="7"/>
      <c r="V39" s="7"/>
      <c r="W39" s="7"/>
      <c r="X39" s="7"/>
      <c r="Y39" s="7"/>
      <c r="Z39" s="7"/>
      <c r="AA39" s="7"/>
      <c r="AB39" s="7"/>
      <c r="AC39" s="7"/>
      <c r="AD39" s="7"/>
      <c r="AE39" s="7"/>
      <c r="AF39" s="7"/>
      <c r="AG39" s="7"/>
      <c r="AH39" s="7"/>
      <c r="AI39" s="7"/>
      <c r="AJ39" s="7"/>
      <c r="AK39" s="7"/>
      <c r="AL39" s="7"/>
      <c r="AM39" s="7"/>
      <c r="AN39" s="7">
        <v>1</v>
      </c>
      <c r="AO39" s="7"/>
      <c r="AP39" s="7">
        <v>0</v>
      </c>
      <c r="AQ39" s="7"/>
      <c r="AR39" s="7"/>
      <c r="AS39" s="7"/>
      <c r="AT39" s="7"/>
      <c r="AU39" s="7"/>
      <c r="AV39" s="7"/>
      <c r="AW39" s="7"/>
      <c r="AX39" s="7"/>
      <c r="AY39" s="7"/>
      <c r="AZ39" s="7"/>
      <c r="BA39" s="7"/>
      <c r="BB39" s="7"/>
      <c r="BC39" s="7"/>
      <c r="BD39" s="7"/>
      <c r="BE39" s="7"/>
      <c r="BF39" s="7"/>
      <c r="BG39" s="7"/>
      <c r="BH39" s="7"/>
      <c r="BI39" s="7"/>
      <c r="BJ39" s="7"/>
      <c r="BK39" s="7"/>
      <c r="BL39" s="7"/>
      <c r="BM39" s="7"/>
      <c r="BN39" s="7"/>
      <c r="BO39" s="7">
        <v>1</v>
      </c>
      <c r="BP39" s="7"/>
      <c r="BQ39" s="7"/>
      <c r="BR39" s="7"/>
      <c r="BS39" s="7"/>
      <c r="BT39" s="7"/>
      <c r="BU39" s="7"/>
      <c r="BV39" s="7"/>
      <c r="BW39" s="7"/>
      <c r="BX39" s="7"/>
      <c r="BY39" s="7"/>
      <c r="BZ39" s="7"/>
      <c r="CA39" s="7"/>
      <c r="CB39" s="7"/>
      <c r="CC39" s="7"/>
      <c r="CD39" s="7"/>
      <c r="CE39" s="7"/>
      <c r="CF39" s="7"/>
      <c r="CG39" s="7"/>
      <c r="CH39" s="7"/>
      <c r="CI39" s="7"/>
      <c r="CJ39" s="7"/>
      <c r="CK39" s="7"/>
      <c r="CL39" s="7"/>
      <c r="CM39" s="7"/>
      <c r="CN39" s="7"/>
      <c r="CO39" s="7"/>
      <c r="CP39" s="7"/>
      <c r="CQ39" s="7"/>
      <c r="CR39" s="7"/>
      <c r="CS39" s="7"/>
      <c r="CT39" s="7">
        <v>1</v>
      </c>
      <c r="CU39" s="7"/>
      <c r="CV39" s="7"/>
      <c r="CW39" s="7"/>
      <c r="CX39" s="7"/>
      <c r="CY39" s="7"/>
      <c r="CZ39" s="7"/>
      <c r="DA39" s="7"/>
      <c r="DB39" s="7"/>
      <c r="DC39" s="7"/>
      <c r="DD39" s="7"/>
      <c r="DE39" s="7"/>
      <c r="DF39" s="7"/>
      <c r="DG39" s="7"/>
      <c r="DH39" s="7"/>
      <c r="DI39" s="7"/>
      <c r="DJ39" s="7"/>
      <c r="DK39" s="7"/>
      <c r="DL39" s="7"/>
      <c r="DM39" s="7">
        <v>1</v>
      </c>
      <c r="DN39" s="7"/>
      <c r="DO39" s="7"/>
      <c r="DP39" s="7">
        <v>1</v>
      </c>
      <c r="DQ39" s="7"/>
      <c r="DR39" s="7"/>
      <c r="DS39" s="7"/>
      <c r="DT39" s="7"/>
      <c r="DU39" s="7"/>
      <c r="DV39" s="7"/>
      <c r="DW39" s="7"/>
      <c r="DX39" s="7"/>
      <c r="DY39" s="7"/>
      <c r="DZ39" s="7"/>
      <c r="EA39" s="7"/>
      <c r="EB39" s="7"/>
      <c r="EC39" s="7"/>
      <c r="ED39" s="7"/>
      <c r="EE39" s="7"/>
      <c r="EF39" s="7"/>
      <c r="EG39" s="7"/>
      <c r="EH39" s="7"/>
      <c r="EI39" s="7"/>
      <c r="EJ39" s="7"/>
      <c r="EK39" s="7"/>
      <c r="EL39" s="7"/>
      <c r="EM39" s="7"/>
      <c r="EN39" s="7"/>
      <c r="EO39" s="7"/>
      <c r="EP39" s="7"/>
      <c r="EQ39" s="7"/>
      <c r="ER39" s="7"/>
      <c r="ES39" s="7"/>
      <c r="ET39" s="7"/>
      <c r="EU39" s="7"/>
      <c r="EV39" s="7"/>
      <c r="EW39" s="7"/>
      <c r="EX39" s="7"/>
      <c r="EY39" s="7"/>
      <c r="EZ39" s="7"/>
      <c r="FA39" s="7"/>
      <c r="FB39" s="7"/>
      <c r="FC39" s="7">
        <v>1</v>
      </c>
      <c r="FD39" s="7"/>
      <c r="FE39" s="7"/>
      <c r="FF39" s="7"/>
      <c r="FG39" s="7"/>
      <c r="FH39" s="7"/>
      <c r="FI39" s="7"/>
      <c r="FJ39" s="7"/>
      <c r="FK39" s="7"/>
      <c r="FL39" s="7"/>
      <c r="FM39" s="7"/>
      <c r="FN39" s="7"/>
      <c r="FO39" s="7"/>
      <c r="FP39" s="7"/>
      <c r="FQ39" s="7"/>
      <c r="FR39" s="7"/>
      <c r="FS39" s="7"/>
      <c r="FT39" s="7"/>
      <c r="FU39" s="7"/>
      <c r="FV39" s="7"/>
      <c r="FW39" s="7"/>
      <c r="FX39" s="7"/>
      <c r="FY39" s="7"/>
      <c r="FZ39" s="7"/>
      <c r="GA39" s="7"/>
      <c r="GB39" s="7"/>
      <c r="GC39" s="7"/>
      <c r="GD39" s="7"/>
      <c r="GE39" s="7"/>
      <c r="GF39" s="7"/>
      <c r="GG39" s="7" t="s">
        <v>617</v>
      </c>
      <c r="GH39" s="7" t="s">
        <v>1114</v>
      </c>
      <c r="GI39" s="7" t="s">
        <v>755</v>
      </c>
      <c r="GJ39" s="7" t="s">
        <v>1115</v>
      </c>
      <c r="GK39" s="7" t="s">
        <v>1116</v>
      </c>
      <c r="GL39" s="7"/>
      <c r="GM39" s="7" t="s">
        <v>1117</v>
      </c>
      <c r="GN39" s="7" t="s">
        <v>1118</v>
      </c>
      <c r="GO39" s="7"/>
      <c r="GP39" s="7"/>
      <c r="GQ39" s="7"/>
      <c r="GR39" s="7"/>
      <c r="GS39" s="7"/>
      <c r="GT39" s="7"/>
      <c r="GU39" s="7"/>
      <c r="GV39" s="7"/>
      <c r="GW39" s="7"/>
      <c r="GX39" s="7"/>
      <c r="GY39" s="7"/>
      <c r="GZ39" s="7"/>
      <c r="HA39" s="34"/>
      <c r="HB39" s="34"/>
      <c r="HC39" s="34"/>
      <c r="HD39" s="34"/>
      <c r="HE39" s="34"/>
      <c r="HF39" s="34"/>
      <c r="HG39" s="34"/>
      <c r="HH39" s="34"/>
      <c r="HI39" s="34"/>
      <c r="HJ39" s="34"/>
      <c r="HK39" s="34"/>
      <c r="HL39" s="34"/>
      <c r="HM39" s="34"/>
      <c r="HN39" s="34"/>
      <c r="HO39" s="34"/>
      <c r="HP39" s="34"/>
    </row>
    <row r="40" spans="1:224" ht="45" customHeight="1">
      <c r="A40" s="5">
        <f t="shared" si="0"/>
        <v>38</v>
      </c>
      <c r="B40" s="5"/>
      <c r="C40" s="13" t="s">
        <v>144</v>
      </c>
      <c r="D40" s="150">
        <v>38</v>
      </c>
      <c r="E40" s="21" t="s">
        <v>147</v>
      </c>
      <c r="F40" s="21" t="s">
        <v>146</v>
      </c>
      <c r="G40" s="8">
        <v>2011</v>
      </c>
      <c r="H40" s="21" t="s">
        <v>738</v>
      </c>
      <c r="I40" s="7"/>
      <c r="J40" s="7" t="s">
        <v>145</v>
      </c>
      <c r="K40" s="6" t="s">
        <v>1119</v>
      </c>
      <c r="L40" s="21"/>
      <c r="M40" s="21"/>
      <c r="N40" s="21">
        <v>1</v>
      </c>
      <c r="O40" s="21">
        <v>1</v>
      </c>
      <c r="P40" s="21">
        <v>1</v>
      </c>
      <c r="Q40" s="21">
        <v>0</v>
      </c>
      <c r="R40" s="21">
        <v>1</v>
      </c>
      <c r="S40" s="21"/>
      <c r="T40" s="21"/>
      <c r="U40" s="21"/>
      <c r="V40" s="21"/>
      <c r="W40" s="21"/>
      <c r="X40" s="21"/>
      <c r="Y40" s="21"/>
      <c r="Z40" s="21"/>
      <c r="AA40" s="21"/>
      <c r="AB40" s="21"/>
      <c r="AC40" s="21"/>
      <c r="AD40" s="21"/>
      <c r="AE40" s="21"/>
      <c r="AF40" s="21"/>
      <c r="AG40" s="21"/>
      <c r="AH40" s="21"/>
      <c r="AI40" s="21"/>
      <c r="AJ40" s="21"/>
      <c r="AK40" s="21"/>
      <c r="AL40" s="21"/>
      <c r="AM40" s="21"/>
      <c r="AN40" s="21">
        <v>1</v>
      </c>
      <c r="AO40" s="21"/>
      <c r="AP40" s="21">
        <v>0</v>
      </c>
      <c r="AQ40" s="21"/>
      <c r="AR40" s="21"/>
      <c r="AS40" s="21"/>
      <c r="AT40" s="21"/>
      <c r="AU40" s="21"/>
      <c r="AV40" s="21"/>
      <c r="AW40" s="21"/>
      <c r="AX40" s="21"/>
      <c r="AY40" s="21"/>
      <c r="AZ40" s="21">
        <v>1</v>
      </c>
      <c r="BA40" s="21"/>
      <c r="BB40" s="21"/>
      <c r="BC40" s="21"/>
      <c r="BD40" s="21"/>
      <c r="BE40" s="21"/>
      <c r="BF40" s="21"/>
      <c r="BG40" s="21"/>
      <c r="BH40" s="21"/>
      <c r="BI40" s="21"/>
      <c r="BJ40" s="21"/>
      <c r="BK40" s="21"/>
      <c r="BL40" s="21"/>
      <c r="BM40" s="21"/>
      <c r="BN40" s="21"/>
      <c r="BO40" s="21"/>
      <c r="BP40" s="21"/>
      <c r="BQ40" s="21"/>
      <c r="BR40" s="21"/>
      <c r="BS40" s="7"/>
      <c r="BT40" s="7"/>
      <c r="BU40" s="7"/>
      <c r="BV40" s="7"/>
      <c r="BW40" s="7"/>
      <c r="BX40" s="7"/>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v>1</v>
      </c>
      <c r="DH40" s="21">
        <v>1</v>
      </c>
      <c r="DI40" s="21"/>
      <c r="DJ40" s="21"/>
      <c r="DK40" s="21"/>
      <c r="DL40" s="21"/>
      <c r="DM40" s="21">
        <v>1</v>
      </c>
      <c r="DN40" s="21"/>
      <c r="DO40" s="21"/>
      <c r="DP40" s="21"/>
      <c r="DQ40" s="21"/>
      <c r="DR40" s="21"/>
      <c r="DS40" s="21"/>
      <c r="DT40" s="21"/>
      <c r="DU40" s="21"/>
      <c r="DV40" s="21"/>
      <c r="DW40" s="21">
        <v>1</v>
      </c>
      <c r="DX40" s="21">
        <v>1</v>
      </c>
      <c r="DY40" s="21"/>
      <c r="DZ40" s="21">
        <v>1</v>
      </c>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v>1</v>
      </c>
      <c r="FQ40" s="21"/>
      <c r="FR40" s="21"/>
      <c r="FS40" s="21"/>
      <c r="FT40" s="21"/>
      <c r="FU40" s="21"/>
      <c r="FV40" s="21"/>
      <c r="FW40" s="21"/>
      <c r="FX40" s="21"/>
      <c r="FY40" s="21"/>
      <c r="FZ40" s="21"/>
      <c r="GA40" s="21"/>
      <c r="GB40" s="21"/>
      <c r="GC40" s="21"/>
      <c r="GD40" s="21"/>
      <c r="GE40" s="21"/>
      <c r="GF40" s="21"/>
      <c r="GG40" s="21"/>
      <c r="GH40" s="21"/>
      <c r="GI40" s="21" t="s">
        <v>909</v>
      </c>
      <c r="GJ40" s="7" t="s">
        <v>1120</v>
      </c>
      <c r="GK40" s="7" t="s">
        <v>1121</v>
      </c>
      <c r="GL40" s="21"/>
      <c r="GM40" s="7" t="s">
        <v>1122</v>
      </c>
      <c r="GN40" s="7" t="s">
        <v>1123</v>
      </c>
      <c r="GO40" s="7" t="s">
        <v>1124</v>
      </c>
      <c r="GP40" s="21"/>
      <c r="GQ40" s="21"/>
      <c r="GR40" s="21"/>
      <c r="GS40" s="21"/>
      <c r="GT40" s="21"/>
      <c r="GU40" s="21"/>
      <c r="GV40" s="21"/>
      <c r="GW40" s="21"/>
      <c r="GX40" s="21"/>
      <c r="GY40" s="21"/>
      <c r="GZ40" s="21"/>
      <c r="HA40" s="139"/>
      <c r="HB40" s="139"/>
      <c r="HC40" s="139"/>
      <c r="HD40" s="139"/>
      <c r="HE40" s="139"/>
      <c r="HF40" s="139"/>
      <c r="HG40" s="139"/>
      <c r="HH40" s="139"/>
      <c r="HI40" s="139"/>
      <c r="HJ40" s="139"/>
      <c r="HK40" s="139"/>
      <c r="HL40" s="139"/>
      <c r="HM40" s="139"/>
      <c r="HN40" s="139"/>
      <c r="HO40" s="139"/>
      <c r="HP40" s="139"/>
    </row>
    <row r="41" spans="1:224" ht="45" customHeight="1">
      <c r="A41" s="5">
        <f t="shared" si="0"/>
        <v>39</v>
      </c>
      <c r="B41" s="5"/>
      <c r="C41" s="13" t="s">
        <v>148</v>
      </c>
      <c r="D41" s="113">
        <v>39</v>
      </c>
      <c r="E41" s="7" t="s">
        <v>92</v>
      </c>
      <c r="F41" s="7" t="s">
        <v>150</v>
      </c>
      <c r="G41" s="6">
        <v>1996</v>
      </c>
      <c r="H41" s="7" t="s">
        <v>738</v>
      </c>
      <c r="I41" s="7"/>
      <c r="J41" s="7" t="s">
        <v>149</v>
      </c>
      <c r="K41" s="6" t="s">
        <v>1125</v>
      </c>
      <c r="L41" s="21"/>
      <c r="M41" s="21"/>
      <c r="N41" s="21">
        <v>1</v>
      </c>
      <c r="O41" s="21">
        <v>1</v>
      </c>
      <c r="P41" s="7">
        <v>1</v>
      </c>
      <c r="Q41" s="7">
        <v>0</v>
      </c>
      <c r="R41" s="7">
        <v>1</v>
      </c>
      <c r="S41" s="7"/>
      <c r="T41" s="7"/>
      <c r="U41" s="7"/>
      <c r="V41" s="7"/>
      <c r="W41" s="7"/>
      <c r="X41" s="7"/>
      <c r="Y41" s="7"/>
      <c r="Z41" s="7"/>
      <c r="AA41" s="7"/>
      <c r="AB41" s="7"/>
      <c r="AC41" s="7"/>
      <c r="AD41" s="7"/>
      <c r="AE41" s="7"/>
      <c r="AF41" s="7"/>
      <c r="AG41" s="7"/>
      <c r="AH41" s="7"/>
      <c r="AI41" s="7"/>
      <c r="AJ41" s="7"/>
      <c r="AK41" s="7"/>
      <c r="AL41" s="7"/>
      <c r="AM41" s="7"/>
      <c r="AN41" s="7">
        <v>1</v>
      </c>
      <c r="AO41" s="7"/>
      <c r="AP41" s="7">
        <v>0</v>
      </c>
      <c r="AQ41" s="7"/>
      <c r="AR41" s="7"/>
      <c r="AS41" s="7"/>
      <c r="AT41" s="7"/>
      <c r="AU41" s="7"/>
      <c r="AV41" s="7"/>
      <c r="AW41" s="7"/>
      <c r="AX41" s="7"/>
      <c r="AY41" s="7"/>
      <c r="AZ41" s="7"/>
      <c r="BA41" s="7"/>
      <c r="BB41" s="7"/>
      <c r="BC41" s="7"/>
      <c r="BD41" s="7">
        <v>1</v>
      </c>
      <c r="BE41" s="7"/>
      <c r="BF41" s="7"/>
      <c r="BG41" s="7">
        <v>0</v>
      </c>
      <c r="BH41" s="7"/>
      <c r="BI41" s="7"/>
      <c r="BJ41" s="7"/>
      <c r="BK41" s="7"/>
      <c r="BL41" s="7"/>
      <c r="BM41" s="7"/>
      <c r="BN41" s="7"/>
      <c r="BO41" s="7">
        <v>1</v>
      </c>
      <c r="BP41" s="7"/>
      <c r="BQ41" s="7"/>
      <c r="BR41" s="7"/>
      <c r="BS41" s="7"/>
      <c r="BT41" s="7"/>
      <c r="BU41" s="7"/>
      <c r="BV41" s="7"/>
      <c r="BW41" s="7"/>
      <c r="BX41" s="7"/>
      <c r="BY41" s="7"/>
      <c r="BZ41" s="7"/>
      <c r="CA41" s="7"/>
      <c r="CB41" s="7"/>
      <c r="CC41" s="7"/>
      <c r="CD41" s="7"/>
      <c r="CE41" s="7"/>
      <c r="CF41" s="7"/>
      <c r="CG41" s="7"/>
      <c r="CH41" s="7"/>
      <c r="CI41" s="7"/>
      <c r="CJ41" s="7"/>
      <c r="CK41" s="7"/>
      <c r="CL41" s="7"/>
      <c r="CM41" s="7"/>
      <c r="CN41" s="7"/>
      <c r="CO41" s="7"/>
      <c r="CP41" s="7"/>
      <c r="CQ41" s="7"/>
      <c r="CR41" s="7"/>
      <c r="CS41" s="7"/>
      <c r="CT41" s="7"/>
      <c r="CU41" s="7">
        <v>1</v>
      </c>
      <c r="CV41" s="7"/>
      <c r="CW41" s="7"/>
      <c r="CX41" s="7"/>
      <c r="CY41" s="7"/>
      <c r="CZ41" s="7"/>
      <c r="DA41" s="7"/>
      <c r="DB41" s="7">
        <v>1</v>
      </c>
      <c r="DC41" s="7"/>
      <c r="DD41" s="7"/>
      <c r="DE41" s="7"/>
      <c r="DF41" s="7"/>
      <c r="DG41" s="7"/>
      <c r="DH41" s="7"/>
      <c r="DI41" s="7"/>
      <c r="DJ41" s="7"/>
      <c r="DK41" s="7"/>
      <c r="DL41" s="7"/>
      <c r="DM41" s="7">
        <v>1</v>
      </c>
      <c r="DN41" s="7"/>
      <c r="DO41" s="7"/>
      <c r="DP41" s="7">
        <v>1</v>
      </c>
      <c r="DQ41" s="7"/>
      <c r="DR41" s="7"/>
      <c r="DS41" s="7"/>
      <c r="DT41" s="7"/>
      <c r="DU41" s="7"/>
      <c r="DV41" s="7"/>
      <c r="DW41" s="7"/>
      <c r="DX41" s="7"/>
      <c r="DY41" s="7"/>
      <c r="DZ41" s="7"/>
      <c r="EA41" s="7"/>
      <c r="EB41" s="7"/>
      <c r="EC41" s="7"/>
      <c r="ED41" s="7"/>
      <c r="EE41" s="7"/>
      <c r="EF41" s="7"/>
      <c r="EG41" s="7"/>
      <c r="EH41" s="7"/>
      <c r="EI41" s="7"/>
      <c r="EJ41" s="7"/>
      <c r="EK41" s="7"/>
      <c r="EL41" s="7"/>
      <c r="EM41" s="7"/>
      <c r="EN41" s="7"/>
      <c r="EO41" s="7"/>
      <c r="EP41" s="7"/>
      <c r="EQ41" s="7"/>
      <c r="ER41" s="7"/>
      <c r="ES41" s="7"/>
      <c r="ET41" s="7"/>
      <c r="EU41" s="7"/>
      <c r="EV41" s="7"/>
      <c r="EW41" s="7"/>
      <c r="EX41" s="7"/>
      <c r="EY41" s="7"/>
      <c r="EZ41" s="7"/>
      <c r="FA41" s="7"/>
      <c r="FB41" s="7"/>
      <c r="FC41" s="7"/>
      <c r="FD41" s="7"/>
      <c r="FE41" s="7"/>
      <c r="FF41" s="7"/>
      <c r="FG41" s="7"/>
      <c r="FH41" s="7"/>
      <c r="FI41" s="7"/>
      <c r="FJ41" s="7"/>
      <c r="FK41" s="7"/>
      <c r="FL41" s="7"/>
      <c r="FM41" s="7">
        <v>1</v>
      </c>
      <c r="FN41" s="7"/>
      <c r="FO41" s="7"/>
      <c r="FP41" s="7"/>
      <c r="FQ41" s="7"/>
      <c r="FR41" s="7"/>
      <c r="FS41" s="7"/>
      <c r="FT41" s="7"/>
      <c r="FU41" s="7"/>
      <c r="FV41" s="7"/>
      <c r="FW41" s="7"/>
      <c r="FX41" s="7"/>
      <c r="FY41" s="7"/>
      <c r="FZ41" s="7"/>
      <c r="GA41" s="7"/>
      <c r="GB41" s="7"/>
      <c r="GC41" s="7"/>
      <c r="GD41" s="7"/>
      <c r="GE41" s="7"/>
      <c r="GF41" s="7"/>
      <c r="GG41" s="21" t="s">
        <v>617</v>
      </c>
      <c r="GH41" s="7" t="s">
        <v>1126</v>
      </c>
      <c r="GI41" s="7" t="s">
        <v>755</v>
      </c>
      <c r="GJ41" s="7" t="s">
        <v>1127</v>
      </c>
      <c r="GK41" s="7" t="s">
        <v>1128</v>
      </c>
      <c r="GL41" s="7" t="s">
        <v>1129</v>
      </c>
      <c r="GM41" s="7" t="s">
        <v>1130</v>
      </c>
      <c r="GN41" s="7" t="s">
        <v>1131</v>
      </c>
      <c r="GO41" s="7" t="s">
        <v>1132</v>
      </c>
      <c r="GP41" s="7"/>
      <c r="GQ41" s="7"/>
      <c r="GR41" s="7"/>
      <c r="GS41" s="7"/>
      <c r="GT41" s="7"/>
      <c r="GU41" s="7"/>
      <c r="GV41" s="7"/>
      <c r="GW41" s="7"/>
      <c r="GX41" s="7"/>
      <c r="GY41" s="7"/>
      <c r="GZ41" s="7"/>
      <c r="HA41" s="34"/>
      <c r="HB41" s="34"/>
      <c r="HC41" s="34"/>
      <c r="HD41" s="34"/>
      <c r="HE41" s="34"/>
      <c r="HF41" s="34"/>
      <c r="HG41" s="34"/>
      <c r="HH41" s="34"/>
      <c r="HI41" s="34"/>
      <c r="HJ41" s="34"/>
      <c r="HK41" s="34"/>
      <c r="HL41" s="34"/>
      <c r="HM41" s="34"/>
      <c r="HN41" s="34"/>
      <c r="HO41" s="34"/>
      <c r="HP41" s="34"/>
    </row>
    <row r="42" spans="1:224" ht="58.5" customHeight="1">
      <c r="A42" s="5">
        <f t="shared" si="0"/>
        <v>40</v>
      </c>
      <c r="B42" s="5"/>
      <c r="C42" s="13" t="s">
        <v>35</v>
      </c>
      <c r="D42" s="113">
        <v>40</v>
      </c>
      <c r="E42" s="7" t="s">
        <v>153</v>
      </c>
      <c r="F42" s="7" t="s">
        <v>152</v>
      </c>
      <c r="G42" s="6">
        <v>2016</v>
      </c>
      <c r="H42" s="7" t="s">
        <v>738</v>
      </c>
      <c r="I42" s="155"/>
      <c r="J42" s="17" t="s">
        <v>151</v>
      </c>
      <c r="K42" s="8" t="s">
        <v>1133</v>
      </c>
      <c r="L42" s="7"/>
      <c r="M42" s="7"/>
      <c r="N42" s="7">
        <v>1</v>
      </c>
      <c r="O42" s="7"/>
      <c r="P42" s="7"/>
      <c r="Q42" s="7">
        <v>0</v>
      </c>
      <c r="R42" s="7">
        <v>1</v>
      </c>
      <c r="S42" s="7"/>
      <c r="T42" s="7"/>
      <c r="U42" s="7"/>
      <c r="V42" s="7"/>
      <c r="W42" s="7"/>
      <c r="X42" s="7"/>
      <c r="Y42" s="7"/>
      <c r="Z42" s="7"/>
      <c r="AA42" s="7"/>
      <c r="AB42" s="7"/>
      <c r="AC42" s="7"/>
      <c r="AD42" s="7"/>
      <c r="AE42" s="7"/>
      <c r="AF42" s="7"/>
      <c r="AG42" s="7"/>
      <c r="AH42" s="7"/>
      <c r="AI42" s="7"/>
      <c r="AJ42" s="7"/>
      <c r="AK42" s="7"/>
      <c r="AL42" s="7"/>
      <c r="AM42" s="7"/>
      <c r="AN42" s="7">
        <v>1</v>
      </c>
      <c r="AO42" s="7"/>
      <c r="AP42" s="7"/>
      <c r="AQ42" s="7"/>
      <c r="AR42" s="7"/>
      <c r="AS42" s="7"/>
      <c r="AT42" s="7"/>
      <c r="AU42" s="7"/>
      <c r="AV42" s="7"/>
      <c r="AW42" s="7"/>
      <c r="AX42" s="7"/>
      <c r="AY42" s="7">
        <v>1</v>
      </c>
      <c r="AZ42" s="7"/>
      <c r="BA42" s="7"/>
      <c r="BB42" s="7"/>
      <c r="BC42" s="7"/>
      <c r="BD42" s="7">
        <v>0</v>
      </c>
      <c r="BE42" s="7"/>
      <c r="BF42" s="7"/>
      <c r="BG42" s="7">
        <v>1</v>
      </c>
      <c r="BH42" s="7"/>
      <c r="BI42" s="7"/>
      <c r="BJ42" s="7"/>
      <c r="BK42" s="7"/>
      <c r="BL42" s="7"/>
      <c r="BM42" s="7"/>
      <c r="BN42" s="7"/>
      <c r="BO42" s="7">
        <v>1</v>
      </c>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v>1</v>
      </c>
      <c r="CV42" s="7"/>
      <c r="CW42" s="7"/>
      <c r="CX42" s="7"/>
      <c r="CY42" s="7"/>
      <c r="CZ42" s="7"/>
      <c r="DA42" s="7">
        <v>1</v>
      </c>
      <c r="DB42" s="7"/>
      <c r="DC42" s="7"/>
      <c r="DD42" s="7"/>
      <c r="DE42" s="7"/>
      <c r="DF42" s="7"/>
      <c r="DG42" s="7"/>
      <c r="DH42" s="7"/>
      <c r="DI42" s="7"/>
      <c r="DJ42" s="7"/>
      <c r="DK42" s="7"/>
      <c r="DL42" s="7"/>
      <c r="DM42" s="7">
        <v>1</v>
      </c>
      <c r="DN42" s="7"/>
      <c r="DO42" s="7"/>
      <c r="DP42" s="7">
        <v>1</v>
      </c>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c r="FC42" s="7"/>
      <c r="FD42" s="7"/>
      <c r="FE42" s="7"/>
      <c r="FF42" s="7"/>
      <c r="FG42" s="7"/>
      <c r="FH42" s="7"/>
      <c r="FI42" s="7"/>
      <c r="FJ42" s="7"/>
      <c r="FK42" s="7"/>
      <c r="FL42" s="7"/>
      <c r="FM42" s="7">
        <v>1</v>
      </c>
      <c r="FN42" s="7"/>
      <c r="FO42" s="7"/>
      <c r="FP42" s="7"/>
      <c r="FQ42" s="7"/>
      <c r="FR42" s="7"/>
      <c r="FS42" s="7"/>
      <c r="FT42" s="7"/>
      <c r="FU42" s="7"/>
      <c r="FV42" s="7"/>
      <c r="FW42" s="7"/>
      <c r="FX42" s="7"/>
      <c r="FY42" s="7"/>
      <c r="FZ42" s="7"/>
      <c r="GA42" s="7"/>
      <c r="GB42" s="7"/>
      <c r="GC42" s="7"/>
      <c r="GD42" s="7"/>
      <c r="GE42" s="7"/>
      <c r="GF42" s="112"/>
      <c r="GG42" s="7" t="s">
        <v>617</v>
      </c>
      <c r="GH42" s="7" t="s">
        <v>1134</v>
      </c>
      <c r="GI42" s="7" t="s">
        <v>755</v>
      </c>
      <c r="GJ42" s="7"/>
      <c r="GK42" s="7" t="s">
        <v>1135</v>
      </c>
      <c r="GL42" s="7"/>
      <c r="GM42" s="6" t="s">
        <v>1136</v>
      </c>
      <c r="GN42" s="7" t="s">
        <v>1137</v>
      </c>
      <c r="GO42" s="7" t="s">
        <v>1138</v>
      </c>
      <c r="GP42" s="7" t="s">
        <v>1139</v>
      </c>
      <c r="GQ42" s="7"/>
      <c r="GR42" s="7"/>
      <c r="GS42" s="7"/>
      <c r="GT42" s="7"/>
      <c r="GU42" s="7"/>
      <c r="GV42" s="7"/>
      <c r="GW42" s="7"/>
      <c r="GX42" s="7"/>
      <c r="GY42" s="7"/>
      <c r="GZ42" s="7"/>
      <c r="HA42" s="34"/>
      <c r="HB42" s="34"/>
      <c r="HC42" s="34"/>
      <c r="HD42" s="34"/>
      <c r="HE42" s="34"/>
      <c r="HF42" s="34"/>
      <c r="HG42" s="34"/>
      <c r="HH42" s="34"/>
      <c r="HI42" s="34"/>
      <c r="HJ42" s="34"/>
      <c r="HK42" s="34"/>
      <c r="HL42" s="34"/>
      <c r="HM42" s="34"/>
      <c r="HN42" s="34"/>
      <c r="HO42" s="34"/>
      <c r="HP42" s="34"/>
    </row>
    <row r="43" spans="1:224" ht="45" customHeight="1">
      <c r="A43" s="5">
        <f t="shared" si="0"/>
        <v>41</v>
      </c>
      <c r="B43" s="5"/>
      <c r="C43" s="13" t="s">
        <v>148</v>
      </c>
      <c r="D43" s="113">
        <v>41</v>
      </c>
      <c r="E43" s="7" t="s">
        <v>156</v>
      </c>
      <c r="F43" s="7" t="s">
        <v>155</v>
      </c>
      <c r="G43" s="6">
        <v>2016</v>
      </c>
      <c r="H43" s="7" t="s">
        <v>738</v>
      </c>
      <c r="I43" s="7"/>
      <c r="J43" s="7" t="s">
        <v>154</v>
      </c>
      <c r="K43" s="156" t="s">
        <v>1140</v>
      </c>
      <c r="L43" s="7"/>
      <c r="M43" s="7"/>
      <c r="N43" s="7">
        <v>1</v>
      </c>
      <c r="O43" s="7">
        <v>1</v>
      </c>
      <c r="P43" s="7">
        <v>1</v>
      </c>
      <c r="Q43" s="7">
        <v>0</v>
      </c>
      <c r="R43" s="7">
        <v>1</v>
      </c>
      <c r="S43" s="7"/>
      <c r="T43" s="7"/>
      <c r="U43" s="7"/>
      <c r="V43" s="7"/>
      <c r="W43" s="7"/>
      <c r="X43" s="7"/>
      <c r="Y43" s="7"/>
      <c r="Z43" s="7"/>
      <c r="AA43" s="7"/>
      <c r="AB43" s="7"/>
      <c r="AC43" s="7"/>
      <c r="AD43" s="7"/>
      <c r="AE43" s="7"/>
      <c r="AF43" s="7"/>
      <c r="AG43" s="7"/>
      <c r="AH43" s="7"/>
      <c r="AI43" s="7"/>
      <c r="AJ43" s="7"/>
      <c r="AK43" s="7"/>
      <c r="AL43" s="7"/>
      <c r="AM43" s="7"/>
      <c r="AN43" s="7">
        <v>1</v>
      </c>
      <c r="AO43" s="7"/>
      <c r="AP43" s="7">
        <v>0</v>
      </c>
      <c r="AQ43" s="7"/>
      <c r="AR43" s="7"/>
      <c r="AS43" s="7"/>
      <c r="AT43" s="7"/>
      <c r="AU43" s="7"/>
      <c r="AV43" s="7"/>
      <c r="AW43" s="7">
        <v>1</v>
      </c>
      <c r="AX43" s="7"/>
      <c r="AY43" s="7">
        <v>1</v>
      </c>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v>1</v>
      </c>
      <c r="CU43" s="7"/>
      <c r="CV43" s="7"/>
      <c r="CW43" s="7"/>
      <c r="CX43" s="7"/>
      <c r="CY43" s="7"/>
      <c r="CZ43" s="7"/>
      <c r="DA43" s="7"/>
      <c r="DB43" s="7"/>
      <c r="DC43" s="7"/>
      <c r="DD43" s="7"/>
      <c r="DE43" s="7"/>
      <c r="DF43" s="7"/>
      <c r="DG43" s="7"/>
      <c r="DH43" s="7"/>
      <c r="DI43" s="7"/>
      <c r="DJ43" s="7"/>
      <c r="DK43" s="7"/>
      <c r="DL43" s="7"/>
      <c r="DM43" s="7">
        <v>1</v>
      </c>
      <c r="DN43" s="7"/>
      <c r="DO43" s="7"/>
      <c r="DP43" s="7">
        <v>1</v>
      </c>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c r="FC43" s="7"/>
      <c r="FD43" s="7"/>
      <c r="FE43" s="7"/>
      <c r="FF43" s="7"/>
      <c r="FG43" s="7"/>
      <c r="FH43" s="7"/>
      <c r="FI43" s="7"/>
      <c r="FJ43" s="7"/>
      <c r="FK43" s="7"/>
      <c r="FL43" s="7"/>
      <c r="FM43" s="7">
        <v>1</v>
      </c>
      <c r="FN43" s="7"/>
      <c r="FO43" s="7"/>
      <c r="FP43" s="7"/>
      <c r="FQ43" s="7"/>
      <c r="FR43" s="7"/>
      <c r="FS43" s="7"/>
      <c r="FT43" s="7"/>
      <c r="FU43" s="7"/>
      <c r="FV43" s="7"/>
      <c r="FW43" s="7"/>
      <c r="FX43" s="7"/>
      <c r="FY43" s="7"/>
      <c r="FZ43" s="7"/>
      <c r="GA43" s="7"/>
      <c r="GB43" s="7"/>
      <c r="GC43" s="7"/>
      <c r="GD43" s="7"/>
      <c r="GE43" s="7"/>
      <c r="GF43" s="7"/>
      <c r="GG43" s="7" t="s">
        <v>1141</v>
      </c>
      <c r="GH43" s="7" t="s">
        <v>1142</v>
      </c>
      <c r="GI43" s="7" t="s">
        <v>1143</v>
      </c>
      <c r="GJ43" s="7" t="s">
        <v>1144</v>
      </c>
      <c r="GK43" s="7" t="s">
        <v>1145</v>
      </c>
      <c r="GL43" s="7" t="s">
        <v>1146</v>
      </c>
      <c r="GM43" s="7" t="s">
        <v>1147</v>
      </c>
      <c r="GN43" s="7" t="s">
        <v>1148</v>
      </c>
      <c r="GO43" s="7" t="s">
        <v>1149</v>
      </c>
      <c r="GP43" s="7" t="s">
        <v>1150</v>
      </c>
      <c r="GQ43" s="7"/>
      <c r="GR43" s="7"/>
      <c r="GS43" s="7"/>
      <c r="GT43" s="7"/>
      <c r="GU43" s="7"/>
      <c r="GV43" s="7"/>
      <c r="GW43" s="7"/>
      <c r="GX43" s="7"/>
      <c r="GY43" s="7"/>
      <c r="GZ43" s="7"/>
      <c r="HA43" s="34"/>
      <c r="HB43" s="34"/>
      <c r="HC43" s="34"/>
      <c r="HD43" s="34"/>
      <c r="HE43" s="34"/>
      <c r="HF43" s="34"/>
      <c r="HG43" s="34"/>
      <c r="HH43" s="34"/>
      <c r="HI43" s="34"/>
      <c r="HJ43" s="34"/>
      <c r="HK43" s="34"/>
      <c r="HL43" s="34"/>
      <c r="HM43" s="34"/>
      <c r="HN43" s="34"/>
      <c r="HO43" s="34"/>
      <c r="HP43" s="34"/>
    </row>
    <row r="44" spans="1:224" ht="45" customHeight="1">
      <c r="A44" s="5">
        <f t="shared" si="0"/>
        <v>42</v>
      </c>
      <c r="B44" s="5"/>
      <c r="C44" s="13" t="s">
        <v>35</v>
      </c>
      <c r="D44" s="113">
        <v>42</v>
      </c>
      <c r="E44" s="7" t="s">
        <v>92</v>
      </c>
      <c r="F44" s="7" t="s">
        <v>158</v>
      </c>
      <c r="G44" s="6">
        <v>2020</v>
      </c>
      <c r="H44" s="7" t="s">
        <v>738</v>
      </c>
      <c r="I44" s="7"/>
      <c r="J44" s="7" t="s">
        <v>157</v>
      </c>
      <c r="K44" s="6" t="s">
        <v>1151</v>
      </c>
      <c r="L44" s="7"/>
      <c r="M44" s="7">
        <v>1</v>
      </c>
      <c r="N44" s="7"/>
      <c r="O44" s="7"/>
      <c r="P44" s="7"/>
      <c r="Q44" s="7">
        <v>0</v>
      </c>
      <c r="R44" s="7">
        <v>1</v>
      </c>
      <c r="S44" s="7"/>
      <c r="T44" s="7"/>
      <c r="U44" s="7"/>
      <c r="V44" s="7"/>
      <c r="W44" s="7"/>
      <c r="X44" s="7"/>
      <c r="Y44" s="7"/>
      <c r="Z44" s="7"/>
      <c r="AA44" s="7"/>
      <c r="AB44" s="7"/>
      <c r="AC44" s="7"/>
      <c r="AD44" s="7"/>
      <c r="AE44" s="7">
        <v>1</v>
      </c>
      <c r="AF44" s="7"/>
      <c r="AG44" s="7"/>
      <c r="AH44" s="7"/>
      <c r="AI44" s="7"/>
      <c r="AJ44" s="7"/>
      <c r="AK44" s="7"/>
      <c r="AL44" s="7"/>
      <c r="AM44" s="7"/>
      <c r="AN44" s="7"/>
      <c r="AO44" s="7"/>
      <c r="AP44" s="7">
        <v>0</v>
      </c>
      <c r="AQ44" s="7"/>
      <c r="AR44" s="7"/>
      <c r="AS44" s="7"/>
      <c r="AT44" s="7"/>
      <c r="AU44" s="7"/>
      <c r="AV44" s="7"/>
      <c r="AW44" s="7"/>
      <c r="AX44" s="7"/>
      <c r="AY44" s="7"/>
      <c r="AZ44" s="7"/>
      <c r="BA44" s="7"/>
      <c r="BB44" s="7"/>
      <c r="BC44" s="7"/>
      <c r="BD44" s="7"/>
      <c r="BE44" s="7"/>
      <c r="BF44" s="7"/>
      <c r="BG44" s="7"/>
      <c r="BH44" s="7"/>
      <c r="BI44" s="7"/>
      <c r="BJ44" s="7"/>
      <c r="BK44" s="7"/>
      <c r="BL44" s="7"/>
      <c r="BM44" s="7"/>
      <c r="BN44" s="7"/>
      <c r="BO44" s="7"/>
      <c r="BP44" s="7"/>
      <c r="BQ44" s="7"/>
      <c r="BR44" s="7"/>
      <c r="BS44" s="7"/>
      <c r="BT44" s="7"/>
      <c r="BU44" s="7"/>
      <c r="BV44" s="7"/>
      <c r="BW44" s="7"/>
      <c r="BX44" s="7"/>
      <c r="BY44" s="7"/>
      <c r="BZ44" s="7"/>
      <c r="CA44" s="7"/>
      <c r="CB44" s="7"/>
      <c r="CC44" s="7"/>
      <c r="CD44" s="7"/>
      <c r="CE44" s="7"/>
      <c r="CF44" s="7"/>
      <c r="CG44" s="7"/>
      <c r="CH44" s="7"/>
      <c r="CI44" s="7"/>
      <c r="CJ44" s="7"/>
      <c r="CK44" s="7"/>
      <c r="CL44" s="7"/>
      <c r="CM44" s="7"/>
      <c r="CN44" s="7"/>
      <c r="CO44" s="7"/>
      <c r="CP44" s="7"/>
      <c r="CQ44" s="7"/>
      <c r="CR44" s="7"/>
      <c r="CS44" s="7"/>
      <c r="CT44" s="7">
        <v>1</v>
      </c>
      <c r="CU44" s="7"/>
      <c r="CV44" s="7"/>
      <c r="CW44" s="7"/>
      <c r="CX44" s="7"/>
      <c r="CY44" s="7"/>
      <c r="CZ44" s="7"/>
      <c r="DA44" s="7"/>
      <c r="DB44" s="7"/>
      <c r="DC44" s="7"/>
      <c r="DD44" s="7"/>
      <c r="DE44" s="7"/>
      <c r="DF44" s="7"/>
      <c r="DG44" s="7"/>
      <c r="DH44" s="7"/>
      <c r="DI44" s="7"/>
      <c r="DJ44" s="7"/>
      <c r="DK44" s="7"/>
      <c r="DL44" s="7"/>
      <c r="DM44" s="7">
        <v>1</v>
      </c>
      <c r="DN44" s="7"/>
      <c r="DO44" s="7"/>
      <c r="DP44" s="7">
        <v>1</v>
      </c>
      <c r="DQ44" s="7"/>
      <c r="DR44" s="7"/>
      <c r="DS44" s="7"/>
      <c r="DT44" s="7"/>
      <c r="DU44" s="7"/>
      <c r="DV44" s="7"/>
      <c r="DW44" s="7"/>
      <c r="DX44" s="7"/>
      <c r="DY44" s="7"/>
      <c r="DZ44" s="7"/>
      <c r="EA44" s="7"/>
      <c r="EB44" s="7"/>
      <c r="EC44" s="7"/>
      <c r="ED44" s="7"/>
      <c r="EE44" s="7"/>
      <c r="EF44" s="7"/>
      <c r="EG44" s="7"/>
      <c r="EH44" s="7"/>
      <c r="EI44" s="7"/>
      <c r="EJ44" s="7"/>
      <c r="EK44" s="7"/>
      <c r="EL44" s="7"/>
      <c r="EM44" s="7"/>
      <c r="EN44" s="7"/>
      <c r="EO44" s="7"/>
      <c r="EP44" s="7"/>
      <c r="EQ44" s="7"/>
      <c r="ER44" s="7"/>
      <c r="ES44" s="7"/>
      <c r="ET44" s="7"/>
      <c r="EU44" s="7"/>
      <c r="EV44" s="7"/>
      <c r="EW44" s="7"/>
      <c r="EX44" s="7"/>
      <c r="EY44" s="7"/>
      <c r="EZ44" s="7"/>
      <c r="FA44" s="7"/>
      <c r="FB44" s="7"/>
      <c r="FC44" s="7">
        <v>1</v>
      </c>
      <c r="FD44" s="7"/>
      <c r="FE44" s="7"/>
      <c r="FF44" s="7"/>
      <c r="FG44" s="7">
        <v>1</v>
      </c>
      <c r="FH44" s="7"/>
      <c r="FI44" s="7"/>
      <c r="FJ44" s="7"/>
      <c r="FK44" s="7"/>
      <c r="FL44" s="7"/>
      <c r="FM44" s="7"/>
      <c r="FN44" s="7"/>
      <c r="FO44" s="7"/>
      <c r="FP44" s="7"/>
      <c r="FQ44" s="7"/>
      <c r="FR44" s="7">
        <v>1</v>
      </c>
      <c r="FS44" s="7"/>
      <c r="FT44" s="7"/>
      <c r="FU44" s="7"/>
      <c r="FV44" s="7"/>
      <c r="FW44" s="7"/>
      <c r="FX44" s="7"/>
      <c r="FY44" s="7"/>
      <c r="FZ44" s="7"/>
      <c r="GA44" s="7"/>
      <c r="GB44" s="7"/>
      <c r="GC44" s="7"/>
      <c r="GD44" s="7"/>
      <c r="GE44" s="7"/>
      <c r="GF44" s="7"/>
      <c r="GG44" s="7" t="s">
        <v>140</v>
      </c>
      <c r="GH44" s="7" t="s">
        <v>1152</v>
      </c>
      <c r="GI44" s="7" t="s">
        <v>1058</v>
      </c>
      <c r="GJ44" s="7" t="s">
        <v>1153</v>
      </c>
      <c r="GK44" s="7" t="s">
        <v>1154</v>
      </c>
      <c r="GL44" s="7" t="s">
        <v>1155</v>
      </c>
      <c r="GM44" s="7" t="s">
        <v>1156</v>
      </c>
      <c r="GN44" s="7" t="s">
        <v>1157</v>
      </c>
      <c r="GO44" s="7" t="s">
        <v>1158</v>
      </c>
      <c r="GP44" s="7" t="s">
        <v>1159</v>
      </c>
      <c r="GQ44" s="7"/>
      <c r="GR44" s="7"/>
      <c r="GS44" s="7"/>
      <c r="GT44" s="7"/>
      <c r="GU44" s="7"/>
      <c r="GV44" s="7"/>
      <c r="GW44" s="7"/>
      <c r="GX44" s="7"/>
      <c r="GY44" s="7"/>
      <c r="GZ44" s="7"/>
      <c r="HA44" s="34"/>
      <c r="HB44" s="34"/>
      <c r="HC44" s="34"/>
      <c r="HD44" s="34"/>
      <c r="HE44" s="34"/>
      <c r="HF44" s="34"/>
      <c r="HG44" s="34"/>
      <c r="HH44" s="34"/>
      <c r="HI44" s="34"/>
      <c r="HJ44" s="34"/>
      <c r="HK44" s="34"/>
      <c r="HL44" s="34"/>
      <c r="HM44" s="34"/>
      <c r="HN44" s="34"/>
      <c r="HO44" s="34"/>
      <c r="HP44" s="34"/>
    </row>
    <row r="45" spans="1:224" ht="45" customHeight="1">
      <c r="A45" s="5">
        <f t="shared" si="0"/>
        <v>43</v>
      </c>
      <c r="B45" s="5"/>
      <c r="C45" s="24" t="s">
        <v>159</v>
      </c>
      <c r="D45" s="31">
        <v>43</v>
      </c>
      <c r="E45" s="7" t="s">
        <v>92</v>
      </c>
      <c r="F45" s="7" t="s">
        <v>161</v>
      </c>
      <c r="G45" s="6">
        <v>2008</v>
      </c>
      <c r="H45" s="7" t="s">
        <v>738</v>
      </c>
      <c r="I45" s="7"/>
      <c r="J45" s="7" t="s">
        <v>160</v>
      </c>
      <c r="K45" s="6" t="s">
        <v>1160</v>
      </c>
      <c r="L45" s="7"/>
      <c r="M45" s="7"/>
      <c r="N45" s="7">
        <v>1</v>
      </c>
      <c r="O45" s="7"/>
      <c r="P45" s="7"/>
      <c r="Q45" s="7">
        <v>0</v>
      </c>
      <c r="R45" s="7">
        <v>1</v>
      </c>
      <c r="S45" s="7"/>
      <c r="T45" s="7"/>
      <c r="U45" s="7"/>
      <c r="V45" s="7"/>
      <c r="W45" s="7"/>
      <c r="X45" s="7"/>
      <c r="Y45" s="7"/>
      <c r="Z45" s="7"/>
      <c r="AA45" s="7"/>
      <c r="AB45" s="7"/>
      <c r="AC45" s="7"/>
      <c r="AD45" s="7"/>
      <c r="AE45" s="7"/>
      <c r="AF45" s="7"/>
      <c r="AG45" s="7"/>
      <c r="AH45" s="7"/>
      <c r="AI45" s="7"/>
      <c r="AJ45" s="7"/>
      <c r="AK45" s="7"/>
      <c r="AL45" s="7"/>
      <c r="AM45" s="7"/>
      <c r="AN45" s="7">
        <v>1</v>
      </c>
      <c r="AO45" s="7"/>
      <c r="AP45" s="7"/>
      <c r="AQ45" s="7"/>
      <c r="AR45" s="7"/>
      <c r="AS45" s="7"/>
      <c r="AT45" s="7"/>
      <c r="AU45" s="7"/>
      <c r="AV45" s="7"/>
      <c r="AW45" s="7"/>
      <c r="AX45" s="7">
        <v>1</v>
      </c>
      <c r="AY45" s="7">
        <v>1</v>
      </c>
      <c r="AZ45" s="7"/>
      <c r="BA45" s="7"/>
      <c r="BB45" s="7"/>
      <c r="BC45" s="7"/>
      <c r="BD45" s="7"/>
      <c r="BE45" s="7"/>
      <c r="BF45" s="7"/>
      <c r="BG45" s="7"/>
      <c r="BH45" s="7"/>
      <c r="BI45" s="7"/>
      <c r="BJ45" s="154">
        <v>0</v>
      </c>
      <c r="BK45" s="154"/>
      <c r="BL45" s="7">
        <v>1</v>
      </c>
      <c r="BM45" s="7"/>
      <c r="BN45" s="7"/>
      <c r="BO45" s="7"/>
      <c r="BP45" s="7"/>
      <c r="BQ45" s="7"/>
      <c r="BR45" s="7"/>
      <c r="BS45" s="7"/>
      <c r="BT45" s="7"/>
      <c r="BU45" s="7"/>
      <c r="BV45" s="7"/>
      <c r="BW45" s="7"/>
      <c r="BX45" s="7"/>
      <c r="BY45" s="7"/>
      <c r="BZ45" s="7"/>
      <c r="CA45" s="7"/>
      <c r="CB45" s="7"/>
      <c r="CC45" s="7"/>
      <c r="CD45" s="7"/>
      <c r="CE45" s="7"/>
      <c r="CF45" s="7"/>
      <c r="CG45" s="7"/>
      <c r="CH45" s="7"/>
      <c r="CI45" s="7"/>
      <c r="CJ45" s="7"/>
      <c r="CK45" s="7"/>
      <c r="CL45" s="7"/>
      <c r="CM45" s="7"/>
      <c r="CN45" s="7"/>
      <c r="CO45" s="7"/>
      <c r="CP45" s="7"/>
      <c r="CQ45" s="7"/>
      <c r="CR45" s="7"/>
      <c r="CS45" s="7"/>
      <c r="CT45" s="7">
        <v>1</v>
      </c>
      <c r="CU45" s="7"/>
      <c r="CV45" s="7"/>
      <c r="CW45" s="7"/>
      <c r="CX45" s="7"/>
      <c r="CY45" s="7"/>
      <c r="CZ45" s="7"/>
      <c r="DA45" s="7"/>
      <c r="DB45" s="7"/>
      <c r="DC45" s="7"/>
      <c r="DD45" s="7"/>
      <c r="DE45" s="7"/>
      <c r="DF45" s="7"/>
      <c r="DG45" s="7"/>
      <c r="DH45" s="7"/>
      <c r="DI45" s="7"/>
      <c r="DJ45" s="7"/>
      <c r="DK45" s="7"/>
      <c r="DL45" s="7"/>
      <c r="DM45" s="7">
        <v>1</v>
      </c>
      <c r="DN45" s="7"/>
      <c r="DO45" s="7"/>
      <c r="DP45" s="7"/>
      <c r="DQ45" s="7"/>
      <c r="DR45" s="7"/>
      <c r="DS45" s="7"/>
      <c r="DT45" s="7"/>
      <c r="DU45" s="7"/>
      <c r="DV45" s="7"/>
      <c r="DW45" s="7">
        <v>1</v>
      </c>
      <c r="DX45" s="7"/>
      <c r="DY45" s="7">
        <v>1</v>
      </c>
      <c r="DZ45" s="7"/>
      <c r="EA45" s="7"/>
      <c r="EB45" s="7">
        <v>1</v>
      </c>
      <c r="EC45" s="7"/>
      <c r="ED45" s="7"/>
      <c r="EE45" s="7"/>
      <c r="EF45" s="7"/>
      <c r="EG45" s="7"/>
      <c r="EH45" s="7"/>
      <c r="EI45" s="7"/>
      <c r="EJ45" s="7"/>
      <c r="EK45" s="7"/>
      <c r="EL45" s="7"/>
      <c r="EM45" s="7"/>
      <c r="EN45" s="7"/>
      <c r="EO45" s="7"/>
      <c r="EP45" s="7"/>
      <c r="EQ45" s="7"/>
      <c r="ER45" s="7"/>
      <c r="ES45" s="7"/>
      <c r="ET45" s="7"/>
      <c r="EU45" s="7"/>
      <c r="EV45" s="7"/>
      <c r="EW45" s="7"/>
      <c r="EX45" s="7"/>
      <c r="EY45" s="7"/>
      <c r="EZ45" s="7"/>
      <c r="FA45" s="7"/>
      <c r="FB45" s="7"/>
      <c r="FC45" s="7"/>
      <c r="FD45" s="7"/>
      <c r="FE45" s="7"/>
      <c r="FF45" s="7"/>
      <c r="FG45" s="7"/>
      <c r="FH45" s="7"/>
      <c r="FI45" s="7"/>
      <c r="FJ45" s="7"/>
      <c r="FK45" s="7"/>
      <c r="FL45" s="7"/>
      <c r="FM45" s="7"/>
      <c r="FN45" s="7"/>
      <c r="FO45" s="7"/>
      <c r="FP45" s="7">
        <v>1</v>
      </c>
      <c r="FQ45" s="7"/>
      <c r="FR45" s="7"/>
      <c r="FS45" s="7"/>
      <c r="FT45" s="7"/>
      <c r="FU45" s="7"/>
      <c r="FV45" s="7"/>
      <c r="FW45" s="7"/>
      <c r="FX45" s="7"/>
      <c r="FY45" s="7"/>
      <c r="FZ45" s="7"/>
      <c r="GA45" s="7"/>
      <c r="GB45" s="7"/>
      <c r="GC45" s="7"/>
      <c r="GD45" s="7"/>
      <c r="GE45" s="7"/>
      <c r="GF45" s="7"/>
      <c r="GG45" s="7" t="s">
        <v>1161</v>
      </c>
      <c r="GH45" s="7" t="s">
        <v>1162</v>
      </c>
      <c r="GI45" s="7" t="s">
        <v>909</v>
      </c>
      <c r="GJ45" s="7" t="s">
        <v>1163</v>
      </c>
      <c r="GK45" s="7" t="s">
        <v>1164</v>
      </c>
      <c r="GL45" s="7"/>
      <c r="GM45" s="7" t="s">
        <v>1165</v>
      </c>
      <c r="GN45" s="7" t="s">
        <v>1166</v>
      </c>
      <c r="GO45" s="7" t="s">
        <v>1167</v>
      </c>
      <c r="GP45" s="7"/>
      <c r="GQ45" s="7"/>
      <c r="GR45" s="7"/>
      <c r="GS45" s="7"/>
      <c r="GT45" s="7"/>
      <c r="GU45" s="7"/>
      <c r="GV45" s="7"/>
      <c r="GW45" s="7"/>
      <c r="GX45" s="7"/>
      <c r="GY45" s="7"/>
      <c r="GZ45" s="7"/>
      <c r="HA45" s="34"/>
      <c r="HB45" s="34"/>
      <c r="HC45" s="34"/>
      <c r="HD45" s="34"/>
      <c r="HE45" s="34"/>
      <c r="HF45" s="34"/>
      <c r="HG45" s="34"/>
      <c r="HH45" s="34"/>
      <c r="HI45" s="34"/>
      <c r="HJ45" s="34"/>
      <c r="HK45" s="34"/>
      <c r="HL45" s="34"/>
      <c r="HM45" s="34"/>
      <c r="HN45" s="34"/>
      <c r="HO45" s="34"/>
      <c r="HP45" s="34"/>
    </row>
    <row r="46" spans="1:224" ht="45" customHeight="1">
      <c r="A46" s="5">
        <f t="shared" si="0"/>
        <v>44</v>
      </c>
      <c r="B46" s="5"/>
      <c r="C46" s="13" t="s">
        <v>35</v>
      </c>
      <c r="D46" s="113">
        <v>44</v>
      </c>
      <c r="E46" s="7" t="s">
        <v>164</v>
      </c>
      <c r="F46" s="7" t="s">
        <v>163</v>
      </c>
      <c r="G46" s="6">
        <v>2016</v>
      </c>
      <c r="H46" s="7" t="s">
        <v>738</v>
      </c>
      <c r="I46" s="7"/>
      <c r="J46" s="7" t="s">
        <v>162</v>
      </c>
      <c r="K46" s="6" t="s">
        <v>1168</v>
      </c>
      <c r="L46" s="7"/>
      <c r="M46" s="7">
        <v>1</v>
      </c>
      <c r="N46" s="7"/>
      <c r="O46" s="7"/>
      <c r="P46" s="7"/>
      <c r="Q46" s="7">
        <v>0</v>
      </c>
      <c r="R46" s="7">
        <v>1</v>
      </c>
      <c r="S46" s="7"/>
      <c r="T46" s="7"/>
      <c r="U46" s="7"/>
      <c r="V46" s="7"/>
      <c r="W46" s="7"/>
      <c r="X46" s="7"/>
      <c r="Y46" s="7"/>
      <c r="Z46" s="7"/>
      <c r="AA46" s="7"/>
      <c r="AB46" s="7"/>
      <c r="AC46" s="7"/>
      <c r="AD46" s="7"/>
      <c r="AE46" s="7"/>
      <c r="AF46" s="7">
        <v>1</v>
      </c>
      <c r="AG46" s="7"/>
      <c r="AH46" s="7"/>
      <c r="AI46" s="7"/>
      <c r="AJ46" s="7"/>
      <c r="AK46" s="7"/>
      <c r="AL46" s="7"/>
      <c r="AM46" s="7"/>
      <c r="AN46" s="7"/>
      <c r="AO46" s="7"/>
      <c r="AP46" s="7"/>
      <c r="AQ46" s="7"/>
      <c r="AR46" s="7"/>
      <c r="AS46" s="7"/>
      <c r="AT46" s="7"/>
      <c r="AU46" s="7"/>
      <c r="AV46" s="7"/>
      <c r="AW46" s="7"/>
      <c r="AX46" s="7"/>
      <c r="AY46" s="7"/>
      <c r="AZ46" s="7"/>
      <c r="BA46" s="7"/>
      <c r="BB46" s="7"/>
      <c r="BC46" s="7"/>
      <c r="BD46" s="7"/>
      <c r="BE46" s="7"/>
      <c r="BF46" s="7"/>
      <c r="BG46" s="7"/>
      <c r="BH46" s="7"/>
      <c r="BI46" s="7"/>
      <c r="BJ46" s="7"/>
      <c r="BK46" s="7"/>
      <c r="BL46" s="7"/>
      <c r="BM46" s="7"/>
      <c r="BN46" s="7"/>
      <c r="BO46" s="7"/>
      <c r="BP46" s="7"/>
      <c r="BQ46" s="7">
        <v>1</v>
      </c>
      <c r="BR46" s="7"/>
      <c r="BS46" s="7"/>
      <c r="BT46" s="7"/>
      <c r="BU46" s="7"/>
      <c r="BV46" s="7"/>
      <c r="BW46" s="7"/>
      <c r="BX46" s="7"/>
      <c r="BY46" s="7"/>
      <c r="BZ46" s="7"/>
      <c r="CA46" s="7"/>
      <c r="CB46" s="7"/>
      <c r="CC46" s="7"/>
      <c r="CD46" s="7"/>
      <c r="CE46" s="7"/>
      <c r="CF46" s="7"/>
      <c r="CG46" s="7"/>
      <c r="CH46" s="7"/>
      <c r="CI46" s="7"/>
      <c r="CJ46" s="7"/>
      <c r="CK46" s="7"/>
      <c r="CL46" s="7"/>
      <c r="CM46" s="7"/>
      <c r="CN46" s="7"/>
      <c r="CO46" s="7"/>
      <c r="CP46" s="7"/>
      <c r="CQ46" s="7"/>
      <c r="CR46" s="7"/>
      <c r="CS46" s="7"/>
      <c r="CT46" s="7">
        <v>1</v>
      </c>
      <c r="CU46" s="7"/>
      <c r="CV46" s="7"/>
      <c r="CW46" s="7"/>
      <c r="CX46" s="7"/>
      <c r="CY46" s="7"/>
      <c r="CZ46" s="7"/>
      <c r="DA46" s="7"/>
      <c r="DB46" s="7"/>
      <c r="DC46" s="7"/>
      <c r="DD46" s="7"/>
      <c r="DE46" s="7"/>
      <c r="DF46" s="7"/>
      <c r="DG46" s="7"/>
      <c r="DH46" s="7"/>
      <c r="DI46" s="7"/>
      <c r="DJ46" s="7"/>
      <c r="DK46" s="7"/>
      <c r="DL46" s="7"/>
      <c r="DM46" s="7">
        <v>1</v>
      </c>
      <c r="DN46" s="7"/>
      <c r="DO46" s="7"/>
      <c r="DP46" s="7">
        <v>1</v>
      </c>
      <c r="DQ46" s="7"/>
      <c r="DR46" s="7"/>
      <c r="DS46" s="7"/>
      <c r="DT46" s="7"/>
      <c r="DU46" s="7"/>
      <c r="DV46" s="7"/>
      <c r="DW46" s="7"/>
      <c r="DX46" s="7"/>
      <c r="DY46" s="7"/>
      <c r="DZ46" s="7"/>
      <c r="EA46" s="7"/>
      <c r="EB46" s="7"/>
      <c r="EC46" s="7"/>
      <c r="ED46" s="7"/>
      <c r="EE46" s="7"/>
      <c r="EF46" s="7"/>
      <c r="EG46" s="7"/>
      <c r="EH46" s="7"/>
      <c r="EI46" s="7"/>
      <c r="EJ46" s="7"/>
      <c r="EK46" s="7"/>
      <c r="EL46" s="7"/>
      <c r="EM46" s="7"/>
      <c r="EN46" s="7"/>
      <c r="EO46" s="7"/>
      <c r="EP46" s="7"/>
      <c r="EQ46" s="7"/>
      <c r="ER46" s="7"/>
      <c r="ES46" s="7"/>
      <c r="ET46" s="7"/>
      <c r="EU46" s="7"/>
      <c r="EV46" s="7"/>
      <c r="EW46" s="7"/>
      <c r="EX46" s="7"/>
      <c r="EY46" s="7"/>
      <c r="EZ46" s="7"/>
      <c r="FA46" s="7"/>
      <c r="FB46" s="7"/>
      <c r="FC46" s="7"/>
      <c r="FD46" s="7"/>
      <c r="FE46" s="7"/>
      <c r="FF46" s="7"/>
      <c r="FG46" s="7"/>
      <c r="FH46" s="7"/>
      <c r="FI46" s="7"/>
      <c r="FJ46" s="7"/>
      <c r="FK46" s="7"/>
      <c r="FL46" s="7"/>
      <c r="FM46" s="7"/>
      <c r="FN46" s="7"/>
      <c r="FO46" s="7"/>
      <c r="FP46" s="7"/>
      <c r="FQ46" s="7"/>
      <c r="FR46" s="7">
        <v>1</v>
      </c>
      <c r="FS46" s="7"/>
      <c r="FT46" s="7"/>
      <c r="FU46" s="7"/>
      <c r="FV46" s="7"/>
      <c r="FW46" s="7"/>
      <c r="FX46" s="7"/>
      <c r="FY46" s="7"/>
      <c r="FZ46" s="7"/>
      <c r="GA46" s="7"/>
      <c r="GB46" s="7"/>
      <c r="GC46" s="7"/>
      <c r="GD46" s="7"/>
      <c r="GE46" s="7"/>
      <c r="GF46" s="7"/>
      <c r="GG46" s="7" t="s">
        <v>1169</v>
      </c>
      <c r="GH46" s="7" t="s">
        <v>1170</v>
      </c>
      <c r="GI46" s="7" t="s">
        <v>1047</v>
      </c>
      <c r="GJ46" s="7" t="s">
        <v>1171</v>
      </c>
      <c r="GK46" s="7" t="s">
        <v>1172</v>
      </c>
      <c r="GL46" s="7"/>
      <c r="GM46" s="7" t="s">
        <v>1173</v>
      </c>
      <c r="GN46" s="7" t="s">
        <v>1174</v>
      </c>
      <c r="GO46" s="7" t="s">
        <v>1175</v>
      </c>
      <c r="GP46" s="7"/>
      <c r="GQ46" s="7"/>
      <c r="GR46" s="7"/>
      <c r="GS46" s="7"/>
      <c r="GT46" s="7"/>
      <c r="GU46" s="7"/>
      <c r="GV46" s="7"/>
      <c r="GW46" s="7"/>
      <c r="GX46" s="7"/>
      <c r="GY46" s="7"/>
      <c r="GZ46" s="7"/>
      <c r="HA46" s="34"/>
      <c r="HB46" s="34"/>
      <c r="HC46" s="34"/>
      <c r="HD46" s="34"/>
      <c r="HE46" s="34"/>
      <c r="HF46" s="34"/>
      <c r="HG46" s="34"/>
      <c r="HH46" s="34"/>
      <c r="HI46" s="34"/>
      <c r="HJ46" s="34"/>
      <c r="HK46" s="34"/>
      <c r="HL46" s="34"/>
      <c r="HM46" s="34"/>
      <c r="HN46" s="34"/>
      <c r="HO46" s="34"/>
      <c r="HP46" s="34"/>
    </row>
    <row r="47" spans="1:224" ht="45" customHeight="1">
      <c r="A47" s="5">
        <f t="shared" si="0"/>
        <v>45</v>
      </c>
      <c r="B47" s="5"/>
      <c r="C47" s="13" t="s">
        <v>35</v>
      </c>
      <c r="D47" s="113">
        <v>45</v>
      </c>
      <c r="E47" s="7" t="s">
        <v>167</v>
      </c>
      <c r="F47" s="7" t="s">
        <v>166</v>
      </c>
      <c r="G47" s="6">
        <v>2008</v>
      </c>
      <c r="H47" s="7" t="s">
        <v>738</v>
      </c>
      <c r="I47" s="7"/>
      <c r="J47" s="7" t="s">
        <v>165</v>
      </c>
      <c r="K47" s="6" t="s">
        <v>1176</v>
      </c>
      <c r="L47" s="7"/>
      <c r="M47" s="7"/>
      <c r="N47" s="7"/>
      <c r="O47" s="7">
        <v>1</v>
      </c>
      <c r="P47" s="7"/>
      <c r="Q47" s="7">
        <v>0</v>
      </c>
      <c r="R47" s="7">
        <v>1</v>
      </c>
      <c r="S47" s="7"/>
      <c r="T47" s="7"/>
      <c r="U47" s="7"/>
      <c r="V47" s="7"/>
      <c r="W47" s="7"/>
      <c r="X47" s="7"/>
      <c r="Y47" s="7"/>
      <c r="Z47" s="7"/>
      <c r="AA47" s="7"/>
      <c r="AB47" s="7"/>
      <c r="AC47" s="7"/>
      <c r="AD47" s="7"/>
      <c r="AE47" s="7"/>
      <c r="AF47" s="7"/>
      <c r="AG47" s="7">
        <v>1</v>
      </c>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7"/>
      <c r="BL47" s="7"/>
      <c r="BM47" s="7"/>
      <c r="BN47" s="7"/>
      <c r="BO47" s="7"/>
      <c r="BP47" s="7"/>
      <c r="BQ47" s="7"/>
      <c r="BR47" s="7"/>
      <c r="BS47" s="7"/>
      <c r="BT47" s="7"/>
      <c r="BU47" s="7"/>
      <c r="BV47" s="7">
        <v>1</v>
      </c>
      <c r="BW47" s="7"/>
      <c r="BX47" s="7"/>
      <c r="BY47" s="7">
        <v>1</v>
      </c>
      <c r="BZ47" s="7"/>
      <c r="CA47" s="7"/>
      <c r="CB47" s="7"/>
      <c r="CC47" s="7"/>
      <c r="CD47" s="7"/>
      <c r="CE47" s="7"/>
      <c r="CF47" s="7"/>
      <c r="CG47" s="7"/>
      <c r="CH47" s="7"/>
      <c r="CI47" s="7"/>
      <c r="CJ47" s="7"/>
      <c r="CK47" s="7"/>
      <c r="CL47" s="7"/>
      <c r="CM47" s="7"/>
      <c r="CN47" s="7"/>
      <c r="CO47" s="7"/>
      <c r="CP47" s="7"/>
      <c r="CQ47" s="7"/>
      <c r="CR47" s="7"/>
      <c r="CS47" s="7">
        <v>1</v>
      </c>
      <c r="CT47" s="7"/>
      <c r="CU47" s="7"/>
      <c r="CV47" s="7"/>
      <c r="CW47" s="7"/>
      <c r="CX47" s="7"/>
      <c r="CY47" s="7"/>
      <c r="CZ47" s="7"/>
      <c r="DA47" s="7"/>
      <c r="DB47" s="7"/>
      <c r="DC47" s="7"/>
      <c r="DD47" s="7"/>
      <c r="DE47" s="7"/>
      <c r="DF47" s="7"/>
      <c r="DG47" s="7"/>
      <c r="DH47" s="7"/>
      <c r="DI47" s="7"/>
      <c r="DJ47" s="7"/>
      <c r="DK47" s="7"/>
      <c r="DL47" s="7"/>
      <c r="DM47" s="7"/>
      <c r="DN47" s="7"/>
      <c r="DO47" s="7">
        <v>1</v>
      </c>
      <c r="DP47" s="7">
        <v>1</v>
      </c>
      <c r="DQ47" s="7"/>
      <c r="DR47" s="7"/>
      <c r="DS47" s="7"/>
      <c r="DT47" s="7"/>
      <c r="DU47" s="7"/>
      <c r="DV47" s="7"/>
      <c r="DW47" s="7"/>
      <c r="DX47" s="7"/>
      <c r="DY47" s="7"/>
      <c r="DZ47" s="7"/>
      <c r="EA47" s="7"/>
      <c r="EB47" s="7"/>
      <c r="EC47" s="7"/>
      <c r="ED47" s="7"/>
      <c r="EE47" s="7"/>
      <c r="EF47" s="7"/>
      <c r="EG47" s="7"/>
      <c r="EH47" s="7"/>
      <c r="EI47" s="7"/>
      <c r="EJ47" s="7"/>
      <c r="EK47" s="7"/>
      <c r="EL47" s="7"/>
      <c r="EM47" s="7"/>
      <c r="EN47" s="7"/>
      <c r="EO47" s="7"/>
      <c r="EP47" s="7"/>
      <c r="EQ47" s="7"/>
      <c r="ER47" s="7"/>
      <c r="ES47" s="7"/>
      <c r="ET47" s="7"/>
      <c r="EU47" s="7"/>
      <c r="EV47" s="7"/>
      <c r="EW47" s="7"/>
      <c r="EX47" s="7"/>
      <c r="EY47" s="7"/>
      <c r="EZ47" s="7"/>
      <c r="FA47" s="7"/>
      <c r="FB47" s="7"/>
      <c r="FC47" s="7"/>
      <c r="FD47" s="7"/>
      <c r="FE47" s="7"/>
      <c r="FF47" s="7"/>
      <c r="FG47" s="7"/>
      <c r="FH47" s="7"/>
      <c r="FI47" s="7"/>
      <c r="FJ47" s="7"/>
      <c r="FK47" s="7"/>
      <c r="FL47" s="7"/>
      <c r="FM47" s="7"/>
      <c r="FN47" s="7"/>
      <c r="FO47" s="7"/>
      <c r="FP47" s="7"/>
      <c r="FQ47" s="7"/>
      <c r="FR47" s="7">
        <v>1</v>
      </c>
      <c r="FS47" s="7"/>
      <c r="FT47" s="7"/>
      <c r="FU47" s="7"/>
      <c r="FV47" s="7"/>
      <c r="FW47" s="7"/>
      <c r="FX47" s="7"/>
      <c r="FY47" s="7"/>
      <c r="FZ47" s="7"/>
      <c r="GA47" s="7"/>
      <c r="GB47" s="7"/>
      <c r="GC47" s="7"/>
      <c r="GD47" s="7"/>
      <c r="GE47" s="7"/>
      <c r="GF47" s="7"/>
      <c r="GG47" s="7" t="s">
        <v>583</v>
      </c>
      <c r="GH47" s="7" t="s">
        <v>1177</v>
      </c>
      <c r="GI47" s="7" t="s">
        <v>1178</v>
      </c>
      <c r="GJ47" s="7" t="s">
        <v>1179</v>
      </c>
      <c r="GK47" s="7" t="s">
        <v>1180</v>
      </c>
      <c r="GL47" s="7"/>
      <c r="GM47" s="7" t="s">
        <v>1181</v>
      </c>
      <c r="GN47" s="7" t="s">
        <v>1182</v>
      </c>
      <c r="GO47" s="7" t="s">
        <v>1183</v>
      </c>
      <c r="GP47" s="7"/>
      <c r="GQ47" s="7"/>
      <c r="GR47" s="7"/>
      <c r="GS47" s="7"/>
      <c r="GT47" s="7"/>
      <c r="GU47" s="7"/>
      <c r="GV47" s="7"/>
      <c r="GW47" s="7"/>
      <c r="GX47" s="7"/>
      <c r="GY47" s="7"/>
      <c r="GZ47" s="7"/>
      <c r="HA47" s="34"/>
      <c r="HB47" s="34"/>
      <c r="HC47" s="34"/>
      <c r="HD47" s="34"/>
      <c r="HE47" s="34"/>
      <c r="HF47" s="34"/>
      <c r="HG47" s="34"/>
      <c r="HH47" s="34"/>
      <c r="HI47" s="34"/>
      <c r="HJ47" s="34"/>
      <c r="HK47" s="34"/>
      <c r="HL47" s="34"/>
      <c r="HM47" s="34"/>
      <c r="HN47" s="34"/>
      <c r="HO47" s="34"/>
      <c r="HP47" s="34"/>
    </row>
    <row r="48" spans="1:224" ht="81" customHeight="1">
      <c r="A48" s="5">
        <f t="shared" si="0"/>
        <v>46</v>
      </c>
      <c r="B48" s="5"/>
      <c r="C48" s="24" t="s">
        <v>168</v>
      </c>
      <c r="D48" s="31">
        <v>46</v>
      </c>
      <c r="E48" s="7" t="s">
        <v>171</v>
      </c>
      <c r="F48" s="7" t="s">
        <v>170</v>
      </c>
      <c r="G48" s="6">
        <v>2018</v>
      </c>
      <c r="H48" s="7" t="s">
        <v>738</v>
      </c>
      <c r="I48" s="7"/>
      <c r="J48" s="7" t="s">
        <v>169</v>
      </c>
      <c r="K48" s="6" t="s">
        <v>1184</v>
      </c>
      <c r="L48" s="7"/>
      <c r="M48" s="7"/>
      <c r="N48" s="7">
        <v>1</v>
      </c>
      <c r="O48" s="7">
        <v>1</v>
      </c>
      <c r="P48" s="7">
        <v>1</v>
      </c>
      <c r="Q48" s="7">
        <v>0</v>
      </c>
      <c r="R48" s="7">
        <v>1</v>
      </c>
      <c r="S48" s="7"/>
      <c r="T48" s="7"/>
      <c r="U48" s="7"/>
      <c r="V48" s="7"/>
      <c r="W48" s="7"/>
      <c r="X48" s="7"/>
      <c r="Y48" s="7"/>
      <c r="Z48" s="7"/>
      <c r="AA48" s="7"/>
      <c r="AB48" s="7"/>
      <c r="AC48" s="7"/>
      <c r="AD48" s="7"/>
      <c r="AE48" s="7"/>
      <c r="AF48" s="7"/>
      <c r="AG48" s="7">
        <v>1</v>
      </c>
      <c r="AH48" s="7"/>
      <c r="AI48" s="7"/>
      <c r="AJ48" s="7"/>
      <c r="AK48" s="7"/>
      <c r="AL48" s="7"/>
      <c r="AM48" s="7"/>
      <c r="AN48" s="7"/>
      <c r="AO48" s="7"/>
      <c r="AP48" s="7"/>
      <c r="AQ48" s="7"/>
      <c r="AR48" s="7"/>
      <c r="AS48" s="7"/>
      <c r="AT48" s="7"/>
      <c r="AU48" s="7"/>
      <c r="AV48" s="7"/>
      <c r="AW48" s="7"/>
      <c r="AX48" s="7"/>
      <c r="AY48" s="7"/>
      <c r="AZ48" s="7"/>
      <c r="BA48" s="7"/>
      <c r="BB48" s="7"/>
      <c r="BC48" s="7"/>
      <c r="BD48" s="7"/>
      <c r="BE48" s="7"/>
      <c r="BF48" s="7"/>
      <c r="BG48" s="7"/>
      <c r="BH48" s="7"/>
      <c r="BI48" s="7"/>
      <c r="BJ48" s="7"/>
      <c r="BK48" s="7"/>
      <c r="BL48" s="7"/>
      <c r="BM48" s="7"/>
      <c r="BN48" s="7"/>
      <c r="BO48" s="7"/>
      <c r="BP48" s="7"/>
      <c r="BQ48" s="7"/>
      <c r="BR48" s="7"/>
      <c r="BS48" s="7"/>
      <c r="BT48" s="7"/>
      <c r="BU48" s="7"/>
      <c r="BV48" s="7">
        <v>1</v>
      </c>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v>1</v>
      </c>
      <c r="DL48" s="7"/>
      <c r="DM48" s="7">
        <v>1</v>
      </c>
      <c r="DN48" s="7"/>
      <c r="DO48" s="7"/>
      <c r="DP48" s="7">
        <v>1</v>
      </c>
      <c r="DQ48" s="7"/>
      <c r="DR48" s="7"/>
      <c r="DS48" s="7"/>
      <c r="DT48" s="7"/>
      <c r="DU48" s="7"/>
      <c r="DV48" s="7"/>
      <c r="DW48" s="7"/>
      <c r="DX48" s="7"/>
      <c r="DY48" s="7"/>
      <c r="DZ48" s="7"/>
      <c r="EA48" s="7"/>
      <c r="EB48" s="7"/>
      <c r="EC48" s="7"/>
      <c r="ED48" s="7"/>
      <c r="EE48" s="7"/>
      <c r="EF48" s="7"/>
      <c r="EG48" s="7"/>
      <c r="EH48" s="7"/>
      <c r="EI48" s="7"/>
      <c r="EJ48" s="7"/>
      <c r="EK48" s="7"/>
      <c r="EL48" s="7"/>
      <c r="EM48" s="7"/>
      <c r="EN48" s="7"/>
      <c r="EO48" s="7"/>
      <c r="EP48" s="7"/>
      <c r="EQ48" s="7"/>
      <c r="ER48" s="7"/>
      <c r="ES48" s="7"/>
      <c r="ET48" s="7"/>
      <c r="EU48" s="7"/>
      <c r="EV48" s="7"/>
      <c r="EW48" s="7"/>
      <c r="EX48" s="7"/>
      <c r="EY48" s="7"/>
      <c r="EZ48" s="7"/>
      <c r="FA48" s="7"/>
      <c r="FB48" s="7"/>
      <c r="FC48" s="7"/>
      <c r="FD48" s="7"/>
      <c r="FE48" s="7"/>
      <c r="FF48" s="7"/>
      <c r="FG48" s="7"/>
      <c r="FH48" s="7"/>
      <c r="FI48" s="7"/>
      <c r="FJ48" s="7"/>
      <c r="FK48" s="7"/>
      <c r="FL48" s="7"/>
      <c r="FM48" s="7"/>
      <c r="FN48" s="7"/>
      <c r="FO48" s="7"/>
      <c r="FP48" s="7">
        <v>1</v>
      </c>
      <c r="FQ48" s="7"/>
      <c r="FR48" s="7"/>
      <c r="FS48" s="7"/>
      <c r="FT48" s="7"/>
      <c r="FU48" s="7"/>
      <c r="FV48" s="7"/>
      <c r="FW48" s="7"/>
      <c r="FX48" s="7"/>
      <c r="FY48" s="7"/>
      <c r="FZ48" s="7"/>
      <c r="GA48" s="7"/>
      <c r="GB48" s="7"/>
      <c r="GC48" s="7"/>
      <c r="GD48" s="7"/>
      <c r="GE48" s="7"/>
      <c r="GF48" s="7"/>
      <c r="GG48" s="7" t="s">
        <v>583</v>
      </c>
      <c r="GH48" s="7" t="s">
        <v>1185</v>
      </c>
      <c r="GI48" s="7" t="s">
        <v>1186</v>
      </c>
      <c r="GJ48" s="7" t="s">
        <v>1187</v>
      </c>
      <c r="GK48" s="7" t="s">
        <v>1188</v>
      </c>
      <c r="GL48" s="7"/>
      <c r="GM48" s="7" t="s">
        <v>1189</v>
      </c>
      <c r="GN48" s="7" t="s">
        <v>1190</v>
      </c>
      <c r="GO48" s="7" t="s">
        <v>1191</v>
      </c>
      <c r="GP48" s="7"/>
      <c r="GQ48" s="7"/>
      <c r="GR48" s="7"/>
      <c r="GS48" s="7"/>
      <c r="GT48" s="7"/>
      <c r="GU48" s="7"/>
      <c r="GV48" s="7"/>
      <c r="GW48" s="7"/>
      <c r="GX48" s="7"/>
      <c r="GY48" s="7"/>
      <c r="GZ48" s="7"/>
      <c r="HA48" s="34"/>
      <c r="HB48" s="34"/>
      <c r="HC48" s="34"/>
      <c r="HD48" s="34"/>
      <c r="HE48" s="34"/>
      <c r="HF48" s="34"/>
      <c r="HG48" s="34"/>
      <c r="HH48" s="34"/>
      <c r="HI48" s="34"/>
      <c r="HJ48" s="34"/>
      <c r="HK48" s="34"/>
      <c r="HL48" s="34"/>
      <c r="HM48" s="34"/>
      <c r="HN48" s="34"/>
      <c r="HO48" s="34"/>
      <c r="HP48" s="34"/>
    </row>
    <row r="49" spans="1:224" ht="45" customHeight="1">
      <c r="A49" s="5">
        <f t="shared" si="0"/>
        <v>47</v>
      </c>
      <c r="B49" s="5"/>
      <c r="C49" s="24" t="s">
        <v>35</v>
      </c>
      <c r="D49" s="31">
        <v>47</v>
      </c>
      <c r="E49" s="7" t="s">
        <v>174</v>
      </c>
      <c r="F49" s="7" t="s">
        <v>173</v>
      </c>
      <c r="G49" s="6">
        <v>2010</v>
      </c>
      <c r="H49" s="7" t="s">
        <v>738</v>
      </c>
      <c r="I49" s="7"/>
      <c r="J49" s="7" t="s">
        <v>172</v>
      </c>
      <c r="K49" s="6" t="s">
        <v>1192</v>
      </c>
      <c r="L49" s="7"/>
      <c r="M49" s="7"/>
      <c r="N49" s="7">
        <v>1</v>
      </c>
      <c r="O49" s="7"/>
      <c r="P49" s="7"/>
      <c r="Q49" s="7">
        <v>0</v>
      </c>
      <c r="R49" s="7">
        <v>1</v>
      </c>
      <c r="S49" s="7"/>
      <c r="T49" s="7"/>
      <c r="U49" s="7"/>
      <c r="V49" s="7"/>
      <c r="W49" s="7"/>
      <c r="X49" s="7"/>
      <c r="Y49" s="7"/>
      <c r="Z49" s="7"/>
      <c r="AA49" s="7"/>
      <c r="AB49" s="7"/>
      <c r="AC49" s="7"/>
      <c r="AD49" s="7"/>
      <c r="AE49" s="7"/>
      <c r="AF49" s="7"/>
      <c r="AG49" s="7"/>
      <c r="AH49" s="7"/>
      <c r="AI49" s="7"/>
      <c r="AJ49" s="7"/>
      <c r="AK49" s="7"/>
      <c r="AL49" s="7"/>
      <c r="AM49" s="7"/>
      <c r="AN49" s="7">
        <v>1</v>
      </c>
      <c r="AO49" s="7"/>
      <c r="AP49" s="7"/>
      <c r="AQ49" s="7"/>
      <c r="AR49" s="7"/>
      <c r="AS49" s="7"/>
      <c r="AT49" s="7"/>
      <c r="AU49" s="7"/>
      <c r="AV49" s="7"/>
      <c r="AW49" s="7"/>
      <c r="AX49" s="7"/>
      <c r="AY49" s="7"/>
      <c r="AZ49" s="7"/>
      <c r="BA49" s="7"/>
      <c r="BB49" s="7"/>
      <c r="BC49" s="7"/>
      <c r="BD49" s="7">
        <v>1</v>
      </c>
      <c r="BE49" s="7"/>
      <c r="BF49" s="7"/>
      <c r="BG49" s="7">
        <v>0</v>
      </c>
      <c r="BH49" s="7"/>
      <c r="BI49" s="7"/>
      <c r="BJ49" s="7"/>
      <c r="BK49" s="7"/>
      <c r="BL49" s="7"/>
      <c r="BM49" s="7">
        <v>1</v>
      </c>
      <c r="BN49" s="7"/>
      <c r="BO49" s="7">
        <v>1</v>
      </c>
      <c r="BP49" s="7"/>
      <c r="BQ49" s="7"/>
      <c r="BR49" s="7"/>
      <c r="BS49" s="7"/>
      <c r="BT49" s="7"/>
      <c r="BU49" s="7"/>
      <c r="BV49" s="7"/>
      <c r="BW49" s="7"/>
      <c r="BX49" s="7"/>
      <c r="BY49" s="7"/>
      <c r="BZ49" s="7"/>
      <c r="CA49" s="7"/>
      <c r="CB49" s="7"/>
      <c r="CC49" s="7"/>
      <c r="CD49" s="7"/>
      <c r="CE49" s="7"/>
      <c r="CF49" s="7"/>
      <c r="CG49" s="7"/>
      <c r="CH49" s="7"/>
      <c r="CI49" s="7"/>
      <c r="CJ49" s="7"/>
      <c r="CK49" s="7"/>
      <c r="CL49" s="7"/>
      <c r="CM49" s="7"/>
      <c r="CN49" s="7"/>
      <c r="CO49" s="7"/>
      <c r="CP49" s="7"/>
      <c r="CQ49" s="7"/>
      <c r="CR49" s="7"/>
      <c r="CS49" s="7"/>
      <c r="CT49" s="7"/>
      <c r="CU49" s="7">
        <v>1</v>
      </c>
      <c r="CV49" s="7"/>
      <c r="CW49" s="7"/>
      <c r="CX49" s="7"/>
      <c r="CY49" s="7"/>
      <c r="CZ49" s="7"/>
      <c r="DA49" s="7"/>
      <c r="DB49" s="7"/>
      <c r="DC49" s="7">
        <v>1</v>
      </c>
      <c r="DD49" s="7"/>
      <c r="DE49" s="7"/>
      <c r="DF49" s="7">
        <v>1</v>
      </c>
      <c r="DG49" s="7"/>
      <c r="DH49" s="7"/>
      <c r="DI49" s="7"/>
      <c r="DJ49" s="7"/>
      <c r="DK49" s="7"/>
      <c r="DL49" s="7"/>
      <c r="DM49" s="7">
        <v>1</v>
      </c>
      <c r="DN49" s="7"/>
      <c r="DO49" s="7"/>
      <c r="DP49" s="7">
        <v>1</v>
      </c>
      <c r="DQ49" s="7"/>
      <c r="DR49" s="7"/>
      <c r="DS49" s="7"/>
      <c r="DT49" s="7"/>
      <c r="DU49" s="7"/>
      <c r="DV49" s="7"/>
      <c r="DW49" s="7"/>
      <c r="DX49" s="7"/>
      <c r="DY49" s="7"/>
      <c r="DZ49" s="7"/>
      <c r="EA49" s="7"/>
      <c r="EB49" s="7"/>
      <c r="EC49" s="7"/>
      <c r="ED49" s="7"/>
      <c r="EE49" s="7"/>
      <c r="EF49" s="7"/>
      <c r="EG49" s="7"/>
      <c r="EH49" s="7"/>
      <c r="EI49" s="7"/>
      <c r="EJ49" s="7"/>
      <c r="EK49" s="7"/>
      <c r="EL49" s="7"/>
      <c r="EM49" s="7"/>
      <c r="EN49" s="7"/>
      <c r="EO49" s="7"/>
      <c r="EP49" s="7"/>
      <c r="EQ49" s="7"/>
      <c r="ER49" s="7"/>
      <c r="ES49" s="7"/>
      <c r="ET49" s="7"/>
      <c r="EU49" s="7"/>
      <c r="EV49" s="7"/>
      <c r="EW49" s="7"/>
      <c r="EX49" s="7"/>
      <c r="EY49" s="7"/>
      <c r="EZ49" s="7"/>
      <c r="FA49" s="7"/>
      <c r="FB49" s="7"/>
      <c r="FC49" s="7"/>
      <c r="FD49" s="7"/>
      <c r="FE49" s="7"/>
      <c r="FF49" s="7"/>
      <c r="FG49" s="7"/>
      <c r="FH49" s="7"/>
      <c r="FI49" s="7"/>
      <c r="FJ49" s="7"/>
      <c r="FK49" s="7"/>
      <c r="FL49" s="7"/>
      <c r="FM49" s="7"/>
      <c r="FN49" s="7">
        <v>1</v>
      </c>
      <c r="FO49" s="7"/>
      <c r="FP49" s="7"/>
      <c r="FQ49" s="7"/>
      <c r="FR49" s="7"/>
      <c r="FS49" s="7">
        <v>1</v>
      </c>
      <c r="FT49" s="7">
        <v>1</v>
      </c>
      <c r="FU49" s="7">
        <v>1</v>
      </c>
      <c r="FV49" s="7"/>
      <c r="FW49" s="7"/>
      <c r="FX49" s="7"/>
      <c r="FY49" s="7"/>
      <c r="FZ49" s="7"/>
      <c r="GA49" s="7"/>
      <c r="GB49" s="7"/>
      <c r="GC49" s="7"/>
      <c r="GD49" s="7"/>
      <c r="GE49" s="7"/>
      <c r="GF49" s="7"/>
      <c r="GG49" s="7" t="s">
        <v>1193</v>
      </c>
      <c r="GH49" s="7" t="s">
        <v>1194</v>
      </c>
      <c r="GI49" s="7" t="s">
        <v>755</v>
      </c>
      <c r="GJ49" s="7" t="s">
        <v>1195</v>
      </c>
      <c r="GK49" s="7" t="s">
        <v>1196</v>
      </c>
      <c r="GL49" s="7"/>
      <c r="GM49" s="7" t="s">
        <v>1197</v>
      </c>
      <c r="GN49" s="7" t="s">
        <v>1198</v>
      </c>
      <c r="GO49" s="7" t="s">
        <v>1199</v>
      </c>
      <c r="GP49" s="7"/>
      <c r="GQ49" s="7"/>
      <c r="GR49" s="7"/>
      <c r="GS49" s="7"/>
      <c r="GT49" s="7"/>
      <c r="GU49" s="7"/>
      <c r="GV49" s="7"/>
      <c r="GW49" s="7"/>
      <c r="GX49" s="7"/>
      <c r="GY49" s="7"/>
      <c r="GZ49" s="7"/>
      <c r="HA49" s="34"/>
      <c r="HB49" s="34"/>
      <c r="HC49" s="34"/>
      <c r="HD49" s="34"/>
      <c r="HE49" s="34"/>
      <c r="HF49" s="34"/>
      <c r="HG49" s="34"/>
      <c r="HH49" s="34"/>
      <c r="HI49" s="34"/>
      <c r="HJ49" s="34"/>
      <c r="HK49" s="34"/>
      <c r="HL49" s="34"/>
      <c r="HM49" s="34"/>
      <c r="HN49" s="34"/>
      <c r="HO49" s="34"/>
      <c r="HP49" s="34"/>
    </row>
    <row r="50" spans="1:224" ht="45" customHeight="1">
      <c r="A50" s="5">
        <f t="shared" si="0"/>
        <v>48</v>
      </c>
      <c r="B50" s="5"/>
      <c r="C50" s="25" t="s">
        <v>175</v>
      </c>
      <c r="D50" s="31">
        <v>48</v>
      </c>
      <c r="E50" s="7" t="s">
        <v>178</v>
      </c>
      <c r="F50" s="7" t="s">
        <v>177</v>
      </c>
      <c r="G50" s="6">
        <v>2021</v>
      </c>
      <c r="H50" s="7" t="s">
        <v>1200</v>
      </c>
      <c r="I50" s="157"/>
      <c r="J50" s="7" t="s">
        <v>176</v>
      </c>
      <c r="K50" s="6" t="s">
        <v>1201</v>
      </c>
      <c r="L50" s="7"/>
      <c r="M50" s="7"/>
      <c r="N50" s="7"/>
      <c r="O50" s="7">
        <v>1</v>
      </c>
      <c r="P50" s="7"/>
      <c r="Q50" s="7">
        <v>0</v>
      </c>
      <c r="R50" s="7">
        <v>1</v>
      </c>
      <c r="S50" s="7"/>
      <c r="T50" s="7"/>
      <c r="U50" s="7"/>
      <c r="V50" s="7"/>
      <c r="W50" s="7"/>
      <c r="X50" s="7"/>
      <c r="Y50" s="7"/>
      <c r="Z50" s="7"/>
      <c r="AA50" s="7"/>
      <c r="AB50" s="7"/>
      <c r="AC50" s="7"/>
      <c r="AD50" s="7"/>
      <c r="AE50" s="7"/>
      <c r="AF50" s="7"/>
      <c r="AG50" s="7">
        <v>1</v>
      </c>
      <c r="AH50" s="7"/>
      <c r="AI50" s="7"/>
      <c r="AJ50" s="7"/>
      <c r="AK50" s="7"/>
      <c r="AL50" s="7"/>
      <c r="AM50" s="7"/>
      <c r="AN50" s="7"/>
      <c r="AO50" s="7"/>
      <c r="AP50" s="7"/>
      <c r="AQ50" s="7"/>
      <c r="AR50" s="7"/>
      <c r="AS50" s="7"/>
      <c r="AT50" s="7"/>
      <c r="AU50" s="7"/>
      <c r="AV50" s="7"/>
      <c r="AW50" s="7"/>
      <c r="AX50" s="7"/>
      <c r="AY50" s="7"/>
      <c r="AZ50" s="7"/>
      <c r="BA50" s="7"/>
      <c r="BB50" s="7"/>
      <c r="BC50" s="7"/>
      <c r="BD50" s="7"/>
      <c r="BE50" s="7"/>
      <c r="BF50" s="7"/>
      <c r="BG50" s="7"/>
      <c r="BH50" s="7"/>
      <c r="BI50" s="7"/>
      <c r="BJ50" s="7"/>
      <c r="BK50" s="7"/>
      <c r="BL50" s="7"/>
      <c r="BM50" s="7"/>
      <c r="BN50" s="7"/>
      <c r="BO50" s="7"/>
      <c r="BP50" s="7"/>
      <c r="BQ50" s="7"/>
      <c r="BR50" s="7"/>
      <c r="BS50" s="7"/>
      <c r="BT50" s="7"/>
      <c r="BU50" s="7"/>
      <c r="BV50" s="7">
        <v>1</v>
      </c>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v>1</v>
      </c>
      <c r="DL50" s="7"/>
      <c r="DM50" s="7">
        <v>1</v>
      </c>
      <c r="DN50" s="7"/>
      <c r="DO50" s="7"/>
      <c r="DP50" s="7">
        <v>1</v>
      </c>
      <c r="DQ50" s="7"/>
      <c r="DR50" s="7"/>
      <c r="DS50" s="7"/>
      <c r="DT50" s="7"/>
      <c r="DU50" s="7"/>
      <c r="DV50" s="7"/>
      <c r="DW50" s="7"/>
      <c r="DX50" s="7"/>
      <c r="DY50" s="7"/>
      <c r="DZ50" s="7"/>
      <c r="EA50" s="7"/>
      <c r="EB50" s="7"/>
      <c r="EC50" s="7"/>
      <c r="ED50" s="7"/>
      <c r="EE50" s="7"/>
      <c r="EF50" s="7"/>
      <c r="EG50" s="7"/>
      <c r="EH50" s="7"/>
      <c r="EI50" s="7"/>
      <c r="EJ50" s="7"/>
      <c r="EK50" s="7"/>
      <c r="EL50" s="7"/>
      <c r="EM50" s="7"/>
      <c r="EN50" s="7"/>
      <c r="EO50" s="7"/>
      <c r="EP50" s="7"/>
      <c r="EQ50" s="7"/>
      <c r="ER50" s="7"/>
      <c r="ES50" s="7"/>
      <c r="ET50" s="7"/>
      <c r="EU50" s="7"/>
      <c r="EV50" s="7"/>
      <c r="EW50" s="7"/>
      <c r="EX50" s="7"/>
      <c r="EY50" s="7"/>
      <c r="EZ50" s="7"/>
      <c r="FA50" s="7"/>
      <c r="FB50" s="7"/>
      <c r="FC50" s="7"/>
      <c r="FD50" s="7"/>
      <c r="FE50" s="7"/>
      <c r="FF50" s="7"/>
      <c r="FG50" s="7"/>
      <c r="FH50" s="7"/>
      <c r="FI50" s="7"/>
      <c r="FJ50" s="7"/>
      <c r="FK50" s="7"/>
      <c r="FL50" s="7"/>
      <c r="FM50" s="7"/>
      <c r="FN50" s="7"/>
      <c r="FO50" s="7"/>
      <c r="FP50" s="7"/>
      <c r="FQ50" s="7"/>
      <c r="FR50" s="7"/>
      <c r="FS50" s="7"/>
      <c r="FT50" s="7">
        <v>1</v>
      </c>
      <c r="FU50" s="7"/>
      <c r="FV50" s="7"/>
      <c r="FW50" s="7"/>
      <c r="FX50" s="7"/>
      <c r="FY50" s="7"/>
      <c r="FZ50" s="7"/>
      <c r="GA50" s="7"/>
      <c r="GB50" s="7"/>
      <c r="GC50" s="7"/>
      <c r="GD50" s="7"/>
      <c r="GE50" s="7"/>
      <c r="GF50" s="7"/>
      <c r="GG50" s="7" t="s">
        <v>583</v>
      </c>
      <c r="GH50" s="7" t="s">
        <v>1202</v>
      </c>
      <c r="GI50" s="7" t="s">
        <v>1186</v>
      </c>
      <c r="GJ50" s="7" t="s">
        <v>1203</v>
      </c>
      <c r="GK50" s="7" t="s">
        <v>1204</v>
      </c>
      <c r="GL50" s="7"/>
      <c r="GM50" s="7" t="s">
        <v>1205</v>
      </c>
      <c r="GN50" s="7" t="s">
        <v>1206</v>
      </c>
      <c r="GO50" s="7" t="s">
        <v>1207</v>
      </c>
      <c r="GP50" s="7"/>
      <c r="GQ50" s="7"/>
      <c r="GR50" s="7"/>
      <c r="GS50" s="7"/>
      <c r="GT50" s="7"/>
      <c r="GU50" s="7"/>
      <c r="GV50" s="7"/>
      <c r="GW50" s="7"/>
      <c r="GX50" s="7"/>
      <c r="GY50" s="7"/>
      <c r="GZ50" s="7"/>
      <c r="HA50" s="34"/>
      <c r="HB50" s="34"/>
      <c r="HC50" s="34"/>
      <c r="HD50" s="34"/>
      <c r="HE50" s="34"/>
      <c r="HF50" s="34"/>
      <c r="HG50" s="34"/>
      <c r="HH50" s="34"/>
      <c r="HI50" s="34"/>
      <c r="HJ50" s="34"/>
      <c r="HK50" s="34"/>
      <c r="HL50" s="34"/>
      <c r="HM50" s="34"/>
      <c r="HN50" s="34"/>
      <c r="HO50" s="34"/>
      <c r="HP50" s="34"/>
    </row>
    <row r="51" spans="1:224" ht="45" customHeight="1">
      <c r="A51" s="5">
        <f t="shared" si="0"/>
        <v>49</v>
      </c>
      <c r="B51" s="5"/>
      <c r="C51" s="25" t="s">
        <v>175</v>
      </c>
      <c r="D51" s="106">
        <v>49</v>
      </c>
      <c r="E51" s="7" t="s">
        <v>181</v>
      </c>
      <c r="F51" s="7" t="s">
        <v>180</v>
      </c>
      <c r="G51" s="6">
        <v>2011</v>
      </c>
      <c r="H51" s="7" t="s">
        <v>821</v>
      </c>
      <c r="I51" s="7"/>
      <c r="J51" s="7" t="s">
        <v>179</v>
      </c>
      <c r="K51" s="6" t="s">
        <v>1208</v>
      </c>
      <c r="L51" s="7"/>
      <c r="M51" s="7"/>
      <c r="N51" s="7"/>
      <c r="O51" s="7">
        <v>1</v>
      </c>
      <c r="P51" s="7"/>
      <c r="Q51" s="7"/>
      <c r="R51" s="7"/>
      <c r="S51" s="7"/>
      <c r="T51" s="7">
        <v>1</v>
      </c>
      <c r="U51" s="7"/>
      <c r="V51" s="7"/>
      <c r="W51" s="7"/>
      <c r="X51" s="7"/>
      <c r="Y51" s="7"/>
      <c r="Z51" s="7"/>
      <c r="AA51" s="7"/>
      <c r="AB51" s="7"/>
      <c r="AC51" s="7"/>
      <c r="AD51" s="154">
        <v>0</v>
      </c>
      <c r="AE51" s="7"/>
      <c r="AF51" s="7"/>
      <c r="AG51" s="7"/>
      <c r="AH51" s="7"/>
      <c r="AI51" s="7"/>
      <c r="AJ51" s="7"/>
      <c r="AK51" s="7"/>
      <c r="AL51" s="7"/>
      <c r="AM51" s="7"/>
      <c r="AN51" s="7">
        <v>1</v>
      </c>
      <c r="AO51" s="7"/>
      <c r="AP51" s="7"/>
      <c r="AQ51" s="7"/>
      <c r="AR51" s="148">
        <v>0</v>
      </c>
      <c r="AS51" s="7"/>
      <c r="AT51" s="7"/>
      <c r="AU51" s="7"/>
      <c r="AV51" s="7"/>
      <c r="AW51" s="7"/>
      <c r="AX51" s="7"/>
      <c r="AY51" s="7"/>
      <c r="AZ51" s="7"/>
      <c r="BA51" s="7"/>
      <c r="BB51" s="7"/>
      <c r="BC51" s="7">
        <v>1</v>
      </c>
      <c r="BD51" s="7"/>
      <c r="BE51" s="7"/>
      <c r="BF51" s="7"/>
      <c r="BG51" s="7"/>
      <c r="BH51" s="7"/>
      <c r="BI51" s="7"/>
      <c r="BJ51" s="7"/>
      <c r="BK51" s="7"/>
      <c r="BL51" s="7"/>
      <c r="BM51" s="7"/>
      <c r="BN51" s="7"/>
      <c r="BO51" s="7"/>
      <c r="BP51" s="7"/>
      <c r="BQ51" s="7"/>
      <c r="BR51" s="7"/>
      <c r="BS51" s="7"/>
      <c r="BT51" s="7"/>
      <c r="BU51" s="7"/>
      <c r="BV51" s="7"/>
      <c r="BW51" s="7"/>
      <c r="BX51" s="7"/>
      <c r="BY51" s="7"/>
      <c r="BZ51" s="7"/>
      <c r="CA51" s="7"/>
      <c r="CB51" s="7"/>
      <c r="CC51" s="7"/>
      <c r="CD51" s="7"/>
      <c r="CE51" s="7"/>
      <c r="CF51" s="7"/>
      <c r="CG51" s="7"/>
      <c r="CH51" s="7"/>
      <c r="CI51" s="7"/>
      <c r="CJ51" s="7"/>
      <c r="CK51" s="7"/>
      <c r="CL51" s="7"/>
      <c r="CM51" s="7"/>
      <c r="CN51" s="7"/>
      <c r="CO51" s="7"/>
      <c r="CP51" s="7"/>
      <c r="CQ51" s="7"/>
      <c r="CR51" s="7"/>
      <c r="CS51" s="7"/>
      <c r="CT51" s="7">
        <v>1</v>
      </c>
      <c r="CU51" s="7"/>
      <c r="CV51" s="7"/>
      <c r="CW51" s="7"/>
      <c r="CX51" s="7"/>
      <c r="CY51" s="7"/>
      <c r="CZ51" s="7"/>
      <c r="DA51" s="7"/>
      <c r="DB51" s="7"/>
      <c r="DC51" s="7"/>
      <c r="DD51" s="7"/>
      <c r="DE51" s="7"/>
      <c r="DF51" s="7"/>
      <c r="DG51" s="7"/>
      <c r="DH51" s="7"/>
      <c r="DI51" s="7"/>
      <c r="DJ51" s="7"/>
      <c r="DK51" s="7"/>
      <c r="DL51" s="7"/>
      <c r="DM51" s="7">
        <v>1</v>
      </c>
      <c r="DN51" s="7"/>
      <c r="DO51" s="7"/>
      <c r="DP51" s="7">
        <v>1</v>
      </c>
      <c r="DQ51" s="7"/>
      <c r="DR51" s="7"/>
      <c r="DS51" s="7"/>
      <c r="DT51" s="7"/>
      <c r="DU51" s="7"/>
      <c r="DV51" s="7"/>
      <c r="DW51" s="7"/>
      <c r="DX51" s="7"/>
      <c r="DY51" s="7"/>
      <c r="DZ51" s="7"/>
      <c r="EA51" s="7"/>
      <c r="EB51" s="7"/>
      <c r="EC51" s="7"/>
      <c r="ED51" s="7"/>
      <c r="EE51" s="7"/>
      <c r="EF51" s="7"/>
      <c r="EG51" s="7"/>
      <c r="EH51" s="7"/>
      <c r="EI51" s="7"/>
      <c r="EJ51" s="7"/>
      <c r="EK51" s="7"/>
      <c r="EL51" s="7"/>
      <c r="EM51" s="7"/>
      <c r="EN51" s="7"/>
      <c r="EO51" s="7"/>
      <c r="EP51" s="7"/>
      <c r="EQ51" s="7"/>
      <c r="ER51" s="7"/>
      <c r="ES51" s="7"/>
      <c r="ET51" s="7"/>
      <c r="EU51" s="7"/>
      <c r="EV51" s="7"/>
      <c r="EW51" s="7"/>
      <c r="EX51" s="7"/>
      <c r="EY51" s="7"/>
      <c r="EZ51" s="7"/>
      <c r="FA51" s="7"/>
      <c r="FB51" s="7"/>
      <c r="FC51" s="7"/>
      <c r="FD51" s="7"/>
      <c r="FE51" s="7"/>
      <c r="FF51" s="7"/>
      <c r="FG51" s="7"/>
      <c r="FH51" s="7"/>
      <c r="FI51" s="7"/>
      <c r="FJ51" s="7">
        <v>1</v>
      </c>
      <c r="FK51" s="7"/>
      <c r="FL51" s="7"/>
      <c r="FM51" s="7"/>
      <c r="FN51" s="7"/>
      <c r="FO51" s="7"/>
      <c r="FP51" s="7"/>
      <c r="FQ51" s="7"/>
      <c r="FR51" s="7"/>
      <c r="FS51" s="7"/>
      <c r="FT51" s="7"/>
      <c r="FU51" s="7"/>
      <c r="FV51" s="7"/>
      <c r="FW51" s="7"/>
      <c r="FX51" s="7"/>
      <c r="FY51" s="7"/>
      <c r="FZ51" s="7"/>
      <c r="GA51" s="7"/>
      <c r="GB51" s="7"/>
      <c r="GC51" s="7"/>
      <c r="GD51" s="7"/>
      <c r="GE51" s="7"/>
      <c r="GF51" s="7"/>
      <c r="GG51" s="7" t="s">
        <v>1193</v>
      </c>
      <c r="GH51" s="7" t="s">
        <v>1209</v>
      </c>
      <c r="GI51" s="158" t="s">
        <v>1210</v>
      </c>
      <c r="GJ51" s="7" t="s">
        <v>1211</v>
      </c>
      <c r="GK51" s="7" t="s">
        <v>1212</v>
      </c>
      <c r="GL51" s="7"/>
      <c r="GM51" s="7" t="s">
        <v>1213</v>
      </c>
      <c r="GN51" s="7" t="s">
        <v>1214</v>
      </c>
      <c r="GO51" s="7" t="s">
        <v>1215</v>
      </c>
      <c r="GP51" s="7"/>
      <c r="GQ51" s="7"/>
      <c r="GR51" s="7"/>
      <c r="GS51" s="7"/>
      <c r="GT51" s="7"/>
      <c r="GU51" s="7"/>
      <c r="GV51" s="7"/>
      <c r="GW51" s="7"/>
      <c r="GX51" s="7"/>
      <c r="GY51" s="7"/>
      <c r="GZ51" s="7"/>
      <c r="HA51" s="34"/>
      <c r="HB51" s="34"/>
      <c r="HC51" s="34"/>
      <c r="HD51" s="34"/>
      <c r="HE51" s="34"/>
      <c r="HF51" s="34"/>
      <c r="HG51" s="34"/>
      <c r="HH51" s="34"/>
      <c r="HI51" s="34"/>
      <c r="HJ51" s="34"/>
      <c r="HK51" s="34"/>
      <c r="HL51" s="34"/>
      <c r="HM51" s="34"/>
      <c r="HN51" s="34"/>
      <c r="HO51" s="34"/>
      <c r="HP51" s="34"/>
    </row>
    <row r="52" spans="1:224" ht="45" customHeight="1">
      <c r="A52" s="5">
        <f t="shared" si="0"/>
        <v>50</v>
      </c>
      <c r="B52" s="5"/>
      <c r="C52" s="24" t="s">
        <v>182</v>
      </c>
      <c r="D52" s="31">
        <v>50</v>
      </c>
      <c r="E52" s="7" t="s">
        <v>185</v>
      </c>
      <c r="F52" s="7" t="s">
        <v>184</v>
      </c>
      <c r="G52" s="6">
        <v>2008</v>
      </c>
      <c r="H52" s="7" t="s">
        <v>738</v>
      </c>
      <c r="I52" s="7"/>
      <c r="J52" s="7" t="s">
        <v>183</v>
      </c>
      <c r="K52" s="6" t="s">
        <v>1216</v>
      </c>
      <c r="L52" s="7"/>
      <c r="M52" s="7"/>
      <c r="N52" s="7"/>
      <c r="O52" s="7">
        <v>1</v>
      </c>
      <c r="P52" s="7"/>
      <c r="Q52" s="7"/>
      <c r="R52" s="7"/>
      <c r="S52" s="7"/>
      <c r="T52" s="7">
        <v>1</v>
      </c>
      <c r="U52" s="154">
        <v>0</v>
      </c>
      <c r="V52" s="154"/>
      <c r="W52" s="7"/>
      <c r="X52" s="7"/>
      <c r="Y52" s="7"/>
      <c r="Z52" s="7"/>
      <c r="AA52" s="7"/>
      <c r="AB52" s="7"/>
      <c r="AC52" s="7"/>
      <c r="AD52" s="7">
        <v>1</v>
      </c>
      <c r="AE52" s="7"/>
      <c r="AF52" s="7"/>
      <c r="AG52" s="7"/>
      <c r="AH52" s="7"/>
      <c r="AI52" s="7"/>
      <c r="AJ52" s="7"/>
      <c r="AK52" s="7"/>
      <c r="AL52" s="7"/>
      <c r="AM52" s="7"/>
      <c r="AN52" s="7"/>
      <c r="AO52" s="7"/>
      <c r="AP52" s="7">
        <v>0</v>
      </c>
      <c r="AQ52" s="7">
        <v>1</v>
      </c>
      <c r="AR52" s="7"/>
      <c r="AS52" s="154">
        <v>0</v>
      </c>
      <c r="AT52" s="7">
        <v>1</v>
      </c>
      <c r="AU52" s="7"/>
      <c r="AV52" s="7"/>
      <c r="AW52" s="7"/>
      <c r="AX52" s="7"/>
      <c r="AY52" s="7"/>
      <c r="AZ52" s="7"/>
      <c r="BA52" s="7"/>
      <c r="BB52" s="7"/>
      <c r="BC52" s="7"/>
      <c r="BD52" s="7"/>
      <c r="BE52" s="7"/>
      <c r="BF52" s="7"/>
      <c r="BG52" s="7"/>
      <c r="BH52" s="7"/>
      <c r="BI52" s="7"/>
      <c r="BJ52" s="7"/>
      <c r="BK52" s="7"/>
      <c r="BL52" s="7"/>
      <c r="BM52" s="7"/>
      <c r="BN52" s="7"/>
      <c r="BO52" s="7"/>
      <c r="BP52" s="7"/>
      <c r="BQ52" s="7"/>
      <c r="BR52" s="7"/>
      <c r="BS52" s="7"/>
      <c r="BT52" s="7"/>
      <c r="BU52" s="7"/>
      <c r="BV52" s="7"/>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v>1</v>
      </c>
      <c r="DL52" s="7"/>
      <c r="DM52" s="7">
        <v>1</v>
      </c>
      <c r="DN52" s="7"/>
      <c r="DO52" s="7"/>
      <c r="DP52" s="7">
        <v>1</v>
      </c>
      <c r="DQ52" s="7"/>
      <c r="DR52" s="7"/>
      <c r="DS52" s="7"/>
      <c r="DT52" s="7"/>
      <c r="DU52" s="7"/>
      <c r="DV52" s="7"/>
      <c r="DW52" s="7"/>
      <c r="DX52" s="7"/>
      <c r="DY52" s="7"/>
      <c r="DZ52" s="7"/>
      <c r="EA52" s="7"/>
      <c r="EB52" s="7"/>
      <c r="EC52" s="7"/>
      <c r="ED52" s="7"/>
      <c r="EE52" s="7"/>
      <c r="EF52" s="7"/>
      <c r="EG52" s="7"/>
      <c r="EH52" s="7"/>
      <c r="EI52" s="7"/>
      <c r="EJ52" s="7"/>
      <c r="EK52" s="7"/>
      <c r="EL52" s="7"/>
      <c r="EM52" s="7"/>
      <c r="EN52" s="7"/>
      <c r="EO52" s="7"/>
      <c r="EP52" s="7"/>
      <c r="EQ52" s="7"/>
      <c r="ER52" s="7"/>
      <c r="ES52" s="7"/>
      <c r="ET52" s="7"/>
      <c r="EU52" s="7"/>
      <c r="EV52" s="7"/>
      <c r="EW52" s="7"/>
      <c r="EX52" s="7"/>
      <c r="EY52" s="7"/>
      <c r="EZ52" s="7"/>
      <c r="FA52" s="7"/>
      <c r="FB52" s="7"/>
      <c r="FC52" s="7"/>
      <c r="FD52" s="7"/>
      <c r="FE52" s="7">
        <v>1</v>
      </c>
      <c r="FF52" s="7"/>
      <c r="FG52" s="7"/>
      <c r="FH52" s="7"/>
      <c r="FI52" s="7"/>
      <c r="FJ52" s="7"/>
      <c r="FK52" s="7"/>
      <c r="FL52" s="7">
        <v>1</v>
      </c>
      <c r="FM52" s="7"/>
      <c r="FN52" s="7"/>
      <c r="FO52" s="7"/>
      <c r="FP52" s="7"/>
      <c r="FQ52" s="7"/>
      <c r="FR52" s="7"/>
      <c r="FS52" s="7">
        <v>1</v>
      </c>
      <c r="FT52" s="7"/>
      <c r="FU52" s="7"/>
      <c r="FV52" s="7"/>
      <c r="FW52" s="7"/>
      <c r="FX52" s="7"/>
      <c r="FY52" s="7"/>
      <c r="FZ52" s="7">
        <v>1</v>
      </c>
      <c r="GA52" s="7"/>
      <c r="GB52" s="7"/>
      <c r="GC52" s="7"/>
      <c r="GD52" s="7"/>
      <c r="GE52" s="7"/>
      <c r="GF52" s="7"/>
      <c r="GG52" s="7" t="s">
        <v>1217</v>
      </c>
      <c r="GH52" s="7" t="s">
        <v>1218</v>
      </c>
      <c r="GI52" s="7" t="s">
        <v>742</v>
      </c>
      <c r="GJ52" s="7" t="s">
        <v>1219</v>
      </c>
      <c r="GK52" s="7" t="s">
        <v>1220</v>
      </c>
      <c r="GL52" s="7"/>
      <c r="GM52" s="7" t="s">
        <v>1221</v>
      </c>
      <c r="GN52" s="7" t="s">
        <v>1222</v>
      </c>
      <c r="GO52" s="7" t="s">
        <v>1223</v>
      </c>
      <c r="GP52" s="7"/>
      <c r="GQ52" s="7"/>
      <c r="GR52" s="7"/>
      <c r="GS52" s="7"/>
      <c r="GT52" s="7"/>
      <c r="GU52" s="7"/>
      <c r="GV52" s="7"/>
      <c r="GW52" s="7"/>
      <c r="GX52" s="7"/>
      <c r="GY52" s="7"/>
      <c r="GZ52" s="7"/>
      <c r="HA52" s="34"/>
      <c r="HB52" s="34"/>
      <c r="HC52" s="34"/>
      <c r="HD52" s="34"/>
      <c r="HE52" s="34"/>
      <c r="HF52" s="34"/>
      <c r="HG52" s="34"/>
      <c r="HH52" s="34"/>
      <c r="HI52" s="34"/>
      <c r="HJ52" s="34"/>
      <c r="HK52" s="34"/>
      <c r="HL52" s="34"/>
      <c r="HM52" s="34"/>
      <c r="HN52" s="34"/>
      <c r="HO52" s="34"/>
      <c r="HP52" s="34"/>
    </row>
    <row r="53" spans="1:224" ht="57" customHeight="1">
      <c r="A53" s="5">
        <f t="shared" si="0"/>
        <v>51</v>
      </c>
      <c r="B53" s="5"/>
      <c r="C53" s="24" t="s">
        <v>186</v>
      </c>
      <c r="D53" s="31">
        <v>51</v>
      </c>
      <c r="E53" s="7" t="s">
        <v>167</v>
      </c>
      <c r="F53" s="7" t="s">
        <v>188</v>
      </c>
      <c r="G53" s="6">
        <v>2017</v>
      </c>
      <c r="H53" s="7" t="s">
        <v>738</v>
      </c>
      <c r="I53" s="7"/>
      <c r="J53" s="7" t="s">
        <v>187</v>
      </c>
      <c r="K53" s="6" t="s">
        <v>1224</v>
      </c>
      <c r="L53" s="7"/>
      <c r="M53" s="7"/>
      <c r="N53" s="7">
        <v>1</v>
      </c>
      <c r="O53" s="7"/>
      <c r="P53" s="7"/>
      <c r="Q53" s="7">
        <v>0</v>
      </c>
      <c r="R53" s="7">
        <v>1</v>
      </c>
      <c r="S53" s="7"/>
      <c r="T53" s="7"/>
      <c r="U53" s="7"/>
      <c r="V53" s="7"/>
      <c r="W53" s="7"/>
      <c r="X53" s="7"/>
      <c r="Y53" s="7"/>
      <c r="Z53" s="7"/>
      <c r="AA53" s="7"/>
      <c r="AB53" s="7"/>
      <c r="AC53" s="7"/>
      <c r="AD53" s="7"/>
      <c r="AE53" s="7"/>
      <c r="AF53" s="7"/>
      <c r="AG53" s="7">
        <v>1</v>
      </c>
      <c r="AH53" s="7"/>
      <c r="AI53" s="7"/>
      <c r="AJ53" s="7"/>
      <c r="AK53" s="7"/>
      <c r="AL53" s="7"/>
      <c r="AM53" s="7"/>
      <c r="AN53" s="7"/>
      <c r="AO53" s="7"/>
      <c r="AP53" s="7"/>
      <c r="AQ53" s="7"/>
      <c r="AR53" s="7"/>
      <c r="AS53" s="7"/>
      <c r="AT53" s="7"/>
      <c r="AU53" s="7"/>
      <c r="AV53" s="7"/>
      <c r="AW53" s="7"/>
      <c r="AX53" s="7"/>
      <c r="AY53" s="7"/>
      <c r="AZ53" s="7"/>
      <c r="BA53" s="7"/>
      <c r="BB53" s="7"/>
      <c r="BC53" s="7"/>
      <c r="BD53" s="7"/>
      <c r="BE53" s="7"/>
      <c r="BF53" s="7"/>
      <c r="BG53" s="7"/>
      <c r="BH53" s="7"/>
      <c r="BI53" s="7"/>
      <c r="BJ53" s="7"/>
      <c r="BK53" s="7"/>
      <c r="BL53" s="7"/>
      <c r="BM53" s="7"/>
      <c r="BN53" s="7"/>
      <c r="BO53" s="7"/>
      <c r="BP53" s="7"/>
      <c r="BQ53" s="7"/>
      <c r="BR53" s="7"/>
      <c r="BS53" s="7"/>
      <c r="BT53" s="7"/>
      <c r="BU53" s="7"/>
      <c r="BV53" s="7">
        <v>1</v>
      </c>
      <c r="BW53" s="7"/>
      <c r="BX53" s="7"/>
      <c r="BY53" s="7">
        <v>1</v>
      </c>
      <c r="BZ53" s="7"/>
      <c r="CA53" s="7"/>
      <c r="CB53" s="7"/>
      <c r="CC53" s="7"/>
      <c r="CD53" s="7"/>
      <c r="CE53" s="7"/>
      <c r="CF53" s="7"/>
      <c r="CG53" s="7"/>
      <c r="CH53" s="7"/>
      <c r="CI53" s="7"/>
      <c r="CJ53" s="7"/>
      <c r="CK53" s="7"/>
      <c r="CL53" s="7"/>
      <c r="CM53" s="7"/>
      <c r="CN53" s="7"/>
      <c r="CO53" s="7"/>
      <c r="CP53" s="7"/>
      <c r="CQ53" s="7"/>
      <c r="CR53" s="7">
        <v>1</v>
      </c>
      <c r="CS53" s="7"/>
      <c r="CT53" s="7"/>
      <c r="CU53" s="7"/>
      <c r="CV53" s="7"/>
      <c r="CW53" s="7"/>
      <c r="CX53" s="7"/>
      <c r="CY53" s="7"/>
      <c r="CZ53" s="7"/>
      <c r="DA53" s="7"/>
      <c r="DB53" s="7"/>
      <c r="DC53" s="7"/>
      <c r="DD53" s="7"/>
      <c r="DE53" s="7"/>
      <c r="DF53" s="7"/>
      <c r="DG53" s="7"/>
      <c r="DH53" s="7"/>
      <c r="DI53" s="7"/>
      <c r="DJ53" s="7"/>
      <c r="DK53" s="7"/>
      <c r="DL53" s="7"/>
      <c r="DM53" s="7"/>
      <c r="DN53" s="7"/>
      <c r="DO53" s="7">
        <v>1</v>
      </c>
      <c r="DP53" s="7">
        <v>1</v>
      </c>
      <c r="DQ53" s="7"/>
      <c r="DR53" s="7"/>
      <c r="DS53" s="7"/>
      <c r="DT53" s="7"/>
      <c r="DU53" s="7"/>
      <c r="DV53" s="7"/>
      <c r="DW53" s="7"/>
      <c r="DX53" s="7"/>
      <c r="DY53" s="7"/>
      <c r="DZ53" s="7"/>
      <c r="EA53" s="7"/>
      <c r="EB53" s="7"/>
      <c r="EC53" s="7"/>
      <c r="ED53" s="7"/>
      <c r="EE53" s="7"/>
      <c r="EF53" s="7"/>
      <c r="EG53" s="7"/>
      <c r="EH53" s="7"/>
      <c r="EI53" s="7"/>
      <c r="EJ53" s="7"/>
      <c r="EK53" s="7"/>
      <c r="EL53" s="7"/>
      <c r="EM53" s="7"/>
      <c r="EN53" s="7"/>
      <c r="EO53" s="7"/>
      <c r="EP53" s="7"/>
      <c r="EQ53" s="7"/>
      <c r="ER53" s="7"/>
      <c r="ES53" s="7"/>
      <c r="ET53" s="7"/>
      <c r="EU53" s="7"/>
      <c r="EV53" s="7"/>
      <c r="EW53" s="7"/>
      <c r="EX53" s="7"/>
      <c r="EY53" s="7"/>
      <c r="EZ53" s="7"/>
      <c r="FA53" s="7"/>
      <c r="FB53" s="7"/>
      <c r="FC53" s="7"/>
      <c r="FD53" s="7"/>
      <c r="FE53" s="7"/>
      <c r="FF53" s="7"/>
      <c r="FG53" s="7"/>
      <c r="FH53" s="7"/>
      <c r="FI53" s="7"/>
      <c r="FJ53" s="7"/>
      <c r="FK53" s="7"/>
      <c r="FL53" s="7"/>
      <c r="FM53" s="7"/>
      <c r="FN53" s="7"/>
      <c r="FO53" s="7"/>
      <c r="FP53" s="7">
        <v>1</v>
      </c>
      <c r="FQ53" s="7"/>
      <c r="FR53" s="7"/>
      <c r="FS53" s="7"/>
      <c r="FT53" s="7"/>
      <c r="FU53" s="7"/>
      <c r="FV53" s="7"/>
      <c r="FW53" s="7"/>
      <c r="FX53" s="7"/>
      <c r="FY53" s="7"/>
      <c r="FZ53" s="7"/>
      <c r="GA53" s="7"/>
      <c r="GB53" s="7"/>
      <c r="GC53" s="7"/>
      <c r="GD53" s="7"/>
      <c r="GE53" s="7"/>
      <c r="GF53" s="7"/>
      <c r="GG53" s="7" t="s">
        <v>583</v>
      </c>
      <c r="GH53" s="7" t="s">
        <v>1225</v>
      </c>
      <c r="GI53" s="7" t="s">
        <v>1186</v>
      </c>
      <c r="GJ53" s="7" t="s">
        <v>1226</v>
      </c>
      <c r="GK53" s="7" t="s">
        <v>1227</v>
      </c>
      <c r="GL53" s="7"/>
      <c r="GM53" s="7" t="s">
        <v>1228</v>
      </c>
      <c r="GN53" s="7" t="s">
        <v>1229</v>
      </c>
      <c r="GO53" s="7" t="s">
        <v>1230</v>
      </c>
      <c r="GP53" s="7" t="s">
        <v>1231</v>
      </c>
      <c r="GQ53" s="7"/>
      <c r="GR53" s="7"/>
      <c r="GS53" s="7"/>
      <c r="GT53" s="7"/>
      <c r="GU53" s="7"/>
      <c r="GV53" s="7"/>
      <c r="GW53" s="7"/>
      <c r="GX53" s="7"/>
      <c r="GY53" s="7"/>
      <c r="GZ53" s="7"/>
      <c r="HA53" s="34"/>
      <c r="HB53" s="34"/>
      <c r="HC53" s="34"/>
      <c r="HD53" s="34"/>
      <c r="HE53" s="34"/>
      <c r="HF53" s="34"/>
      <c r="HG53" s="34"/>
      <c r="HH53" s="34"/>
      <c r="HI53" s="34"/>
      <c r="HJ53" s="34"/>
      <c r="HK53" s="34"/>
      <c r="HL53" s="34"/>
      <c r="HM53" s="34"/>
      <c r="HN53" s="34"/>
      <c r="HO53" s="34"/>
      <c r="HP53" s="34"/>
    </row>
    <row r="54" spans="1:224" ht="45" customHeight="1">
      <c r="A54" s="5">
        <f t="shared" si="0"/>
        <v>52</v>
      </c>
      <c r="B54" s="5"/>
      <c r="C54" s="24" t="s">
        <v>186</v>
      </c>
      <c r="D54" s="31">
        <v>52</v>
      </c>
      <c r="E54" s="7" t="s">
        <v>191</v>
      </c>
      <c r="F54" s="7" t="s">
        <v>190</v>
      </c>
      <c r="G54" s="6">
        <v>2010</v>
      </c>
      <c r="H54" s="7" t="s">
        <v>738</v>
      </c>
      <c r="I54" s="7"/>
      <c r="J54" s="7" t="s">
        <v>189</v>
      </c>
      <c r="K54" s="6" t="s">
        <v>1232</v>
      </c>
      <c r="L54" s="7"/>
      <c r="M54" s="7">
        <v>1</v>
      </c>
      <c r="N54" s="7"/>
      <c r="O54" s="7"/>
      <c r="P54" s="7"/>
      <c r="Q54" s="7">
        <v>0</v>
      </c>
      <c r="R54" s="7">
        <v>1</v>
      </c>
      <c r="S54" s="7"/>
      <c r="T54" s="7"/>
      <c r="U54" s="7"/>
      <c r="V54" s="7"/>
      <c r="W54" s="7"/>
      <c r="X54" s="7"/>
      <c r="Y54" s="7"/>
      <c r="Z54" s="7"/>
      <c r="AA54" s="7"/>
      <c r="AB54" s="7"/>
      <c r="AC54" s="7"/>
      <c r="AD54" s="7"/>
      <c r="AE54" s="7"/>
      <c r="AF54" s="7"/>
      <c r="AG54" s="7">
        <v>1</v>
      </c>
      <c r="AH54" s="7"/>
      <c r="AI54" s="7"/>
      <c r="AJ54" s="7"/>
      <c r="AK54" s="7"/>
      <c r="AL54" s="7"/>
      <c r="AM54" s="7"/>
      <c r="AN54" s="7"/>
      <c r="AO54" s="7"/>
      <c r="AP54" s="7"/>
      <c r="AQ54" s="7"/>
      <c r="AR54" s="7"/>
      <c r="AS54" s="7"/>
      <c r="AT54" s="7"/>
      <c r="AU54" s="7"/>
      <c r="AV54" s="7"/>
      <c r="AW54" s="7"/>
      <c r="AX54" s="7"/>
      <c r="AY54" s="7"/>
      <c r="AZ54" s="7"/>
      <c r="BA54" s="7"/>
      <c r="BB54" s="7"/>
      <c r="BC54" s="7"/>
      <c r="BD54" s="7"/>
      <c r="BE54" s="7"/>
      <c r="BF54" s="7"/>
      <c r="BG54" s="7"/>
      <c r="BH54" s="7"/>
      <c r="BI54" s="7"/>
      <c r="BJ54" s="7"/>
      <c r="BK54" s="7"/>
      <c r="BL54" s="7"/>
      <c r="BM54" s="7"/>
      <c r="BN54" s="7"/>
      <c r="BO54" s="7"/>
      <c r="BP54" s="7"/>
      <c r="BQ54" s="7"/>
      <c r="BR54" s="7"/>
      <c r="BS54" s="7"/>
      <c r="BT54" s="7"/>
      <c r="BU54" s="7"/>
      <c r="BV54" s="7">
        <v>1</v>
      </c>
      <c r="BW54" s="7"/>
      <c r="BX54" s="7"/>
      <c r="BY54" s="7">
        <v>1</v>
      </c>
      <c r="BZ54" s="7"/>
      <c r="CA54" s="7"/>
      <c r="CB54" s="7"/>
      <c r="CC54" s="7"/>
      <c r="CD54" s="7"/>
      <c r="CE54" s="7"/>
      <c r="CF54" s="7"/>
      <c r="CG54" s="7"/>
      <c r="CH54" s="7"/>
      <c r="CI54" s="7"/>
      <c r="CJ54" s="7"/>
      <c r="CK54" s="7"/>
      <c r="CL54" s="7"/>
      <c r="CM54" s="7"/>
      <c r="CN54" s="7"/>
      <c r="CO54" s="7"/>
      <c r="CP54" s="7"/>
      <c r="CQ54" s="7"/>
      <c r="CR54" s="7"/>
      <c r="CS54" s="7">
        <v>1</v>
      </c>
      <c r="CT54" s="7"/>
      <c r="CU54" s="7"/>
      <c r="CV54" s="7"/>
      <c r="CW54" s="7"/>
      <c r="CX54" s="7"/>
      <c r="CY54" s="7"/>
      <c r="CZ54" s="7"/>
      <c r="DA54" s="7"/>
      <c r="DB54" s="7"/>
      <c r="DC54" s="7"/>
      <c r="DD54" s="7"/>
      <c r="DE54" s="7"/>
      <c r="DF54" s="7"/>
      <c r="DG54" s="7"/>
      <c r="DH54" s="7"/>
      <c r="DI54" s="7"/>
      <c r="DJ54" s="7"/>
      <c r="DK54" s="7"/>
      <c r="DL54" s="154">
        <v>0</v>
      </c>
      <c r="DM54" s="7"/>
      <c r="DN54" s="7"/>
      <c r="DO54" s="7">
        <v>1</v>
      </c>
      <c r="DP54" s="7">
        <v>1</v>
      </c>
      <c r="DQ54" s="7"/>
      <c r="DR54" s="7"/>
      <c r="DS54" s="7"/>
      <c r="DT54" s="7"/>
      <c r="DU54" s="7"/>
      <c r="DV54" s="7"/>
      <c r="DW54" s="7"/>
      <c r="DX54" s="7"/>
      <c r="DY54" s="7"/>
      <c r="DZ54" s="7"/>
      <c r="EA54" s="7"/>
      <c r="EB54" s="7"/>
      <c r="EC54" s="7"/>
      <c r="ED54" s="7"/>
      <c r="EE54" s="7"/>
      <c r="EF54" s="7"/>
      <c r="EG54" s="7"/>
      <c r="EH54" s="7"/>
      <c r="EI54" s="7"/>
      <c r="EJ54" s="7"/>
      <c r="EK54" s="7"/>
      <c r="EL54" s="7"/>
      <c r="EM54" s="7"/>
      <c r="EN54" s="7"/>
      <c r="EO54" s="7"/>
      <c r="EP54" s="7"/>
      <c r="EQ54" s="7"/>
      <c r="ER54" s="7"/>
      <c r="ES54" s="7"/>
      <c r="ET54" s="7"/>
      <c r="EU54" s="7"/>
      <c r="EV54" s="7"/>
      <c r="EW54" s="7"/>
      <c r="EX54" s="7"/>
      <c r="EY54" s="7"/>
      <c r="EZ54" s="7"/>
      <c r="FA54" s="7"/>
      <c r="FB54" s="7"/>
      <c r="FC54" s="7"/>
      <c r="FD54" s="7"/>
      <c r="FE54" s="7"/>
      <c r="FF54" s="7"/>
      <c r="FG54" s="7"/>
      <c r="FH54" s="7"/>
      <c r="FI54" s="7"/>
      <c r="FJ54" s="7"/>
      <c r="FK54" s="7"/>
      <c r="FL54" s="7"/>
      <c r="FM54" s="7"/>
      <c r="FN54" s="7"/>
      <c r="FO54" s="7"/>
      <c r="FP54" s="7"/>
      <c r="FQ54" s="7"/>
      <c r="FR54" s="7"/>
      <c r="FS54" s="7"/>
      <c r="FT54" s="7"/>
      <c r="FU54" s="7"/>
      <c r="FV54" s="7">
        <v>1</v>
      </c>
      <c r="FW54" s="7"/>
      <c r="FX54" s="7"/>
      <c r="FY54" s="7"/>
      <c r="FZ54" s="7"/>
      <c r="GA54" s="7"/>
      <c r="GB54" s="7"/>
      <c r="GC54" s="7"/>
      <c r="GD54" s="7"/>
      <c r="GE54" s="7">
        <v>1</v>
      </c>
      <c r="GF54" s="7"/>
      <c r="GG54" s="7" t="s">
        <v>583</v>
      </c>
      <c r="GH54" s="7" t="s">
        <v>1233</v>
      </c>
      <c r="GI54" s="7" t="s">
        <v>1186</v>
      </c>
      <c r="GJ54" s="7"/>
      <c r="GK54" s="7" t="s">
        <v>1234</v>
      </c>
      <c r="GL54" s="7"/>
      <c r="GM54" s="7" t="s">
        <v>1235</v>
      </c>
      <c r="GN54" s="7" t="s">
        <v>1236</v>
      </c>
      <c r="GO54" s="7" t="s">
        <v>1237</v>
      </c>
      <c r="GP54" s="7"/>
      <c r="GQ54" s="7"/>
      <c r="GR54" s="7"/>
      <c r="GS54" s="7"/>
      <c r="GT54" s="7"/>
      <c r="GU54" s="7"/>
      <c r="GV54" s="7"/>
      <c r="GW54" s="7"/>
      <c r="GX54" s="7"/>
      <c r="GY54" s="7"/>
      <c r="GZ54" s="7"/>
      <c r="HA54" s="34"/>
      <c r="HB54" s="34"/>
      <c r="HC54" s="34"/>
      <c r="HD54" s="34"/>
      <c r="HE54" s="34"/>
      <c r="HF54" s="34"/>
      <c r="HG54" s="34"/>
      <c r="HH54" s="34"/>
      <c r="HI54" s="34"/>
      <c r="HJ54" s="34"/>
      <c r="HK54" s="34"/>
      <c r="HL54" s="34"/>
      <c r="HM54" s="34"/>
      <c r="HN54" s="34"/>
      <c r="HO54" s="34"/>
      <c r="HP54" s="34"/>
    </row>
    <row r="55" spans="1:224" ht="45" customHeight="1">
      <c r="A55" s="5">
        <f t="shared" si="0"/>
        <v>53</v>
      </c>
      <c r="B55" s="5"/>
      <c r="C55" s="24" t="s">
        <v>192</v>
      </c>
      <c r="D55" s="31">
        <v>53</v>
      </c>
      <c r="E55" s="7" t="s">
        <v>195</v>
      </c>
      <c r="F55" s="7" t="s">
        <v>194</v>
      </c>
      <c r="G55" s="6">
        <v>2014</v>
      </c>
      <c r="H55" s="7" t="s">
        <v>738</v>
      </c>
      <c r="I55" s="7"/>
      <c r="J55" s="7" t="s">
        <v>193</v>
      </c>
      <c r="K55" s="6" t="s">
        <v>1238</v>
      </c>
      <c r="L55" s="7"/>
      <c r="M55" s="7"/>
      <c r="N55" s="7">
        <v>1</v>
      </c>
      <c r="O55" s="7">
        <v>1</v>
      </c>
      <c r="P55" s="7">
        <v>1</v>
      </c>
      <c r="Q55" s="148">
        <v>1</v>
      </c>
      <c r="R55" s="7"/>
      <c r="S55" s="7"/>
      <c r="T55" s="7"/>
      <c r="U55" s="7"/>
      <c r="V55" s="7"/>
      <c r="W55" s="7"/>
      <c r="X55" s="7"/>
      <c r="Y55" s="7"/>
      <c r="Z55" s="7"/>
      <c r="AA55" s="7"/>
      <c r="AB55" s="7"/>
      <c r="AC55" s="7"/>
      <c r="AD55" s="7"/>
      <c r="AE55" s="154">
        <v>0</v>
      </c>
      <c r="AF55" s="7"/>
      <c r="AG55" s="7"/>
      <c r="AH55" s="7"/>
      <c r="AI55" s="7"/>
      <c r="AJ55" s="154">
        <v>1</v>
      </c>
      <c r="AK55" s="7"/>
      <c r="AL55" s="7"/>
      <c r="AM55" s="7"/>
      <c r="AN55" s="7">
        <v>1</v>
      </c>
      <c r="AO55" s="7"/>
      <c r="AP55" s="7"/>
      <c r="AQ55" s="7"/>
      <c r="AR55" s="7"/>
      <c r="AS55" s="7"/>
      <c r="AT55" s="7"/>
      <c r="AU55" s="7"/>
      <c r="AV55" s="7"/>
      <c r="AW55" s="7"/>
      <c r="AX55" s="7"/>
      <c r="AY55" s="7"/>
      <c r="AZ55" s="7"/>
      <c r="BA55" s="7"/>
      <c r="BB55" s="7"/>
      <c r="BC55" s="7"/>
      <c r="BD55" s="7"/>
      <c r="BE55" s="7">
        <v>1</v>
      </c>
      <c r="BF55" s="7"/>
      <c r="BG55" s="7"/>
      <c r="BH55" s="7"/>
      <c r="BI55" s="7"/>
      <c r="BJ55" s="7"/>
      <c r="BK55" s="7"/>
      <c r="BL55" s="7"/>
      <c r="BM55" s="7"/>
      <c r="BN55" s="7"/>
      <c r="BO55" s="7"/>
      <c r="BP55" s="7"/>
      <c r="BQ55" s="7"/>
      <c r="BR55" s="7"/>
      <c r="BS55" s="7"/>
      <c r="BT55" s="7"/>
      <c r="BU55" s="7"/>
      <c r="BV55" s="7"/>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v>1</v>
      </c>
      <c r="DL55" s="7"/>
      <c r="DM55" s="7">
        <v>1</v>
      </c>
      <c r="DN55" s="7"/>
      <c r="DO55" s="7"/>
      <c r="DP55" s="7">
        <v>1</v>
      </c>
      <c r="DQ55" s="7"/>
      <c r="DR55" s="7"/>
      <c r="DS55" s="7"/>
      <c r="DT55" s="7"/>
      <c r="DU55" s="7"/>
      <c r="DV55" s="7"/>
      <c r="DW55" s="7"/>
      <c r="DX55" s="7"/>
      <c r="DY55" s="7"/>
      <c r="DZ55" s="7"/>
      <c r="EA55" s="7"/>
      <c r="EB55" s="7"/>
      <c r="EC55" s="7"/>
      <c r="ED55" s="7"/>
      <c r="EE55" s="7"/>
      <c r="EF55" s="7"/>
      <c r="EG55" s="7"/>
      <c r="EH55" s="7"/>
      <c r="EI55" s="7"/>
      <c r="EJ55" s="7"/>
      <c r="EK55" s="7"/>
      <c r="EL55" s="7"/>
      <c r="EM55" s="7"/>
      <c r="EN55" s="7"/>
      <c r="EO55" s="7"/>
      <c r="EP55" s="7"/>
      <c r="EQ55" s="7"/>
      <c r="ER55" s="7"/>
      <c r="ES55" s="7"/>
      <c r="ET55" s="7"/>
      <c r="EU55" s="7"/>
      <c r="EV55" s="7"/>
      <c r="EW55" s="7"/>
      <c r="EX55" s="7"/>
      <c r="EY55" s="7"/>
      <c r="EZ55" s="7"/>
      <c r="FA55" s="7"/>
      <c r="FB55" s="7"/>
      <c r="FC55" s="7"/>
      <c r="FD55" s="7"/>
      <c r="FE55" s="7"/>
      <c r="FF55" s="7"/>
      <c r="FG55" s="7"/>
      <c r="FH55" s="7"/>
      <c r="FI55" s="7"/>
      <c r="FJ55" s="7"/>
      <c r="FK55" s="7"/>
      <c r="FL55" s="7"/>
      <c r="FM55" s="7"/>
      <c r="FN55" s="7"/>
      <c r="FO55" s="7"/>
      <c r="FP55" s="7">
        <v>1</v>
      </c>
      <c r="FQ55" s="7"/>
      <c r="FR55" s="7"/>
      <c r="FS55" s="7"/>
      <c r="FT55" s="7"/>
      <c r="FU55" s="7"/>
      <c r="FV55" s="7"/>
      <c r="FW55" s="7"/>
      <c r="FX55" s="7"/>
      <c r="FY55" s="7"/>
      <c r="FZ55" s="7"/>
      <c r="GA55" s="7"/>
      <c r="GB55" s="7"/>
      <c r="GC55" s="7"/>
      <c r="GD55" s="7"/>
      <c r="GE55" s="7"/>
      <c r="GF55" s="7"/>
      <c r="GG55" s="7" t="s">
        <v>1193</v>
      </c>
      <c r="GH55" s="7" t="s">
        <v>1239</v>
      </c>
      <c r="GI55" s="7" t="s">
        <v>1240</v>
      </c>
      <c r="GJ55" s="7" t="s">
        <v>1241</v>
      </c>
      <c r="GK55" s="7" t="s">
        <v>1242</v>
      </c>
      <c r="GL55" s="7"/>
      <c r="GM55" s="7" t="s">
        <v>1243</v>
      </c>
      <c r="GN55" s="7" t="s">
        <v>1244</v>
      </c>
      <c r="GO55" s="7" t="s">
        <v>1245</v>
      </c>
      <c r="GP55" s="7"/>
      <c r="GQ55" s="7"/>
      <c r="GR55" s="7"/>
      <c r="GS55" s="7"/>
      <c r="GT55" s="7"/>
      <c r="GU55" s="7"/>
      <c r="GV55" s="7"/>
      <c r="GW55" s="7"/>
      <c r="GX55" s="7"/>
      <c r="GY55" s="7"/>
      <c r="GZ55" s="7"/>
      <c r="HA55" s="34"/>
      <c r="HB55" s="34"/>
      <c r="HC55" s="34"/>
      <c r="HD55" s="34"/>
      <c r="HE55" s="34"/>
      <c r="HF55" s="34"/>
      <c r="HG55" s="34"/>
      <c r="HH55" s="34"/>
      <c r="HI55" s="34"/>
      <c r="HJ55" s="34"/>
      <c r="HK55" s="34"/>
      <c r="HL55" s="34"/>
      <c r="HM55" s="34"/>
      <c r="HN55" s="34"/>
      <c r="HO55" s="34"/>
      <c r="HP55" s="34"/>
    </row>
    <row r="56" spans="1:224" ht="45" customHeight="1">
      <c r="A56" s="5">
        <f t="shared" si="0"/>
        <v>54</v>
      </c>
      <c r="B56" s="5"/>
      <c r="C56" s="24" t="s">
        <v>196</v>
      </c>
      <c r="D56" s="31">
        <v>54</v>
      </c>
      <c r="E56" s="7" t="s">
        <v>199</v>
      </c>
      <c r="F56" s="7" t="s">
        <v>198</v>
      </c>
      <c r="G56" s="6">
        <v>2015</v>
      </c>
      <c r="H56" s="7" t="s">
        <v>738</v>
      </c>
      <c r="I56" s="7"/>
      <c r="J56" s="7" t="s">
        <v>197</v>
      </c>
      <c r="K56" s="6" t="s">
        <v>1246</v>
      </c>
      <c r="L56" s="7"/>
      <c r="M56" s="7"/>
      <c r="N56" s="7"/>
      <c r="O56" s="7">
        <v>1</v>
      </c>
      <c r="P56" s="159"/>
      <c r="Q56" s="159"/>
      <c r="R56" s="159"/>
      <c r="S56" s="159"/>
      <c r="T56" s="159"/>
      <c r="U56" s="159">
        <v>1</v>
      </c>
      <c r="V56" s="159"/>
      <c r="W56" s="159"/>
      <c r="X56" s="159"/>
      <c r="Y56" s="159"/>
      <c r="Z56" s="159"/>
      <c r="AA56" s="159"/>
      <c r="AB56" s="159"/>
      <c r="AC56" s="159"/>
      <c r="AD56" s="159"/>
      <c r="AE56" s="159"/>
      <c r="AF56" s="159"/>
      <c r="AG56" s="159"/>
      <c r="AH56" s="159">
        <v>1</v>
      </c>
      <c r="AI56" s="159"/>
      <c r="AJ56" s="7"/>
      <c r="AK56" s="7"/>
      <c r="AL56" s="7"/>
      <c r="AM56" s="7"/>
      <c r="AN56" s="159"/>
      <c r="AO56" s="159"/>
      <c r="AP56" s="154">
        <v>0</v>
      </c>
      <c r="AQ56" s="7"/>
      <c r="AR56" s="154">
        <v>0</v>
      </c>
      <c r="AS56" s="7">
        <v>0</v>
      </c>
      <c r="AT56" s="7"/>
      <c r="AU56" s="7"/>
      <c r="AV56" s="7"/>
      <c r="AW56" s="7"/>
      <c r="AX56" s="7"/>
      <c r="AY56" s="7"/>
      <c r="AZ56" s="7"/>
      <c r="BA56" s="7"/>
      <c r="BB56" s="7"/>
      <c r="BC56" s="7"/>
      <c r="BD56" s="7"/>
      <c r="BE56" s="7"/>
      <c r="BF56" s="7"/>
      <c r="BG56" s="7"/>
      <c r="BH56" s="7"/>
      <c r="BI56" s="7"/>
      <c r="BJ56" s="7"/>
      <c r="BK56" s="7"/>
      <c r="BL56" s="7"/>
      <c r="BM56" s="7"/>
      <c r="BN56" s="7"/>
      <c r="BO56" s="7"/>
      <c r="BP56" s="7"/>
      <c r="BQ56" s="7"/>
      <c r="BR56" s="7"/>
      <c r="BS56" s="7"/>
      <c r="BT56" s="7"/>
      <c r="BU56" s="7"/>
      <c r="BV56" s="7"/>
      <c r="BW56" s="7"/>
      <c r="BX56" s="7"/>
      <c r="BY56" s="159"/>
      <c r="BZ56" s="159"/>
      <c r="CA56" s="159"/>
      <c r="CB56" s="159"/>
      <c r="CC56" s="159"/>
      <c r="CD56" s="159"/>
      <c r="CE56" s="159"/>
      <c r="CF56" s="159"/>
      <c r="CG56" s="159"/>
      <c r="CH56" s="159"/>
      <c r="CI56" s="159"/>
      <c r="CJ56" s="159"/>
      <c r="CK56" s="159"/>
      <c r="CL56" s="159"/>
      <c r="CM56" s="159"/>
      <c r="CN56" s="159"/>
      <c r="CO56" s="159"/>
      <c r="CP56" s="159"/>
      <c r="CQ56" s="159"/>
      <c r="CR56" s="159"/>
      <c r="CS56" s="159"/>
      <c r="CT56" s="159"/>
      <c r="CU56" s="159"/>
      <c r="CV56" s="159"/>
      <c r="CW56" s="159"/>
      <c r="CX56" s="159"/>
      <c r="CY56" s="159"/>
      <c r="CZ56" s="159"/>
      <c r="DA56" s="159"/>
      <c r="DB56" s="159"/>
      <c r="DC56" s="159"/>
      <c r="DD56" s="159"/>
      <c r="DE56" s="159"/>
      <c r="DF56" s="159"/>
      <c r="DG56" s="159"/>
      <c r="DH56" s="159"/>
      <c r="DI56" s="159"/>
      <c r="DJ56" s="159"/>
      <c r="DK56" s="159"/>
      <c r="DL56" s="7">
        <v>1</v>
      </c>
      <c r="DM56" s="7">
        <v>1</v>
      </c>
      <c r="DN56" s="154">
        <v>0</v>
      </c>
      <c r="DO56" s="7"/>
      <c r="DP56" s="7">
        <v>1</v>
      </c>
      <c r="DQ56" s="7"/>
      <c r="DR56" s="7"/>
      <c r="DS56" s="7"/>
      <c r="DT56" s="7"/>
      <c r="DU56" s="7"/>
      <c r="DV56" s="7"/>
      <c r="DW56" s="7"/>
      <c r="DX56" s="7"/>
      <c r="DY56" s="7"/>
      <c r="DZ56" s="7"/>
      <c r="EA56" s="7"/>
      <c r="EB56" s="7"/>
      <c r="EC56" s="7"/>
      <c r="ED56" s="7"/>
      <c r="EE56" s="7"/>
      <c r="EF56" s="7"/>
      <c r="EG56" s="7"/>
      <c r="EH56" s="7"/>
      <c r="EI56" s="7"/>
      <c r="EJ56" s="7"/>
      <c r="EK56" s="7"/>
      <c r="EL56" s="7"/>
      <c r="EM56" s="7"/>
      <c r="EN56" s="7"/>
      <c r="EO56" s="7"/>
      <c r="EP56" s="7"/>
      <c r="EQ56" s="7"/>
      <c r="ER56" s="7"/>
      <c r="ES56" s="7"/>
      <c r="ET56" s="7"/>
      <c r="EU56" s="7"/>
      <c r="EV56" s="7"/>
      <c r="EW56" s="7"/>
      <c r="EX56" s="7"/>
      <c r="EY56" s="7"/>
      <c r="EZ56" s="7"/>
      <c r="FA56" s="7"/>
      <c r="FB56" s="7"/>
      <c r="FC56" s="7"/>
      <c r="FD56" s="7"/>
      <c r="FE56" s="7"/>
      <c r="FF56" s="7"/>
      <c r="FG56" s="7"/>
      <c r="FH56" s="7"/>
      <c r="FI56" s="7"/>
      <c r="FJ56" s="7"/>
      <c r="FK56" s="7"/>
      <c r="FL56" s="7"/>
      <c r="FM56" s="7"/>
      <c r="FN56" s="7"/>
      <c r="FO56" s="7"/>
      <c r="FP56" s="7"/>
      <c r="FQ56" s="7"/>
      <c r="FR56" s="7"/>
      <c r="FS56" s="7"/>
      <c r="FT56" s="7">
        <v>1</v>
      </c>
      <c r="FU56" s="7"/>
      <c r="FV56" s="7"/>
      <c r="FW56" s="7"/>
      <c r="FX56" s="7"/>
      <c r="FY56" s="7"/>
      <c r="FZ56" s="7"/>
      <c r="GA56" s="7"/>
      <c r="GB56" s="7"/>
      <c r="GC56" s="7"/>
      <c r="GD56" s="7"/>
      <c r="GE56" s="7"/>
      <c r="GF56" s="7"/>
      <c r="GG56" s="7" t="s">
        <v>1247</v>
      </c>
      <c r="GH56" s="7" t="s">
        <v>1248</v>
      </c>
      <c r="GI56" s="7" t="s">
        <v>1249</v>
      </c>
      <c r="GJ56" s="7" t="s">
        <v>1250</v>
      </c>
      <c r="GK56" s="7" t="s">
        <v>1251</v>
      </c>
      <c r="GL56" s="7"/>
      <c r="GM56" s="7" t="s">
        <v>1252</v>
      </c>
      <c r="GN56" s="7" t="s">
        <v>1253</v>
      </c>
      <c r="GO56" s="7" t="s">
        <v>1254</v>
      </c>
      <c r="GP56" s="7"/>
      <c r="GQ56" s="7"/>
      <c r="GR56" s="7"/>
      <c r="GS56" s="7"/>
      <c r="GT56" s="7"/>
      <c r="GU56" s="7"/>
      <c r="GV56" s="7"/>
      <c r="GW56" s="7"/>
      <c r="GX56" s="7"/>
      <c r="GY56" s="7"/>
      <c r="GZ56" s="7"/>
      <c r="HA56" s="34"/>
      <c r="HB56" s="34"/>
      <c r="HC56" s="34"/>
      <c r="HD56" s="34"/>
      <c r="HE56" s="34"/>
      <c r="HF56" s="34"/>
      <c r="HG56" s="34"/>
      <c r="HH56" s="34"/>
      <c r="HI56" s="34"/>
      <c r="HJ56" s="34"/>
      <c r="HK56" s="34"/>
      <c r="HL56" s="34"/>
      <c r="HM56" s="34"/>
      <c r="HN56" s="34"/>
      <c r="HO56" s="34"/>
      <c r="HP56" s="34"/>
    </row>
    <row r="57" spans="1:224" ht="45" customHeight="1">
      <c r="A57" s="5">
        <f t="shared" si="0"/>
        <v>55</v>
      </c>
      <c r="B57" s="5"/>
      <c r="C57" s="24" t="s">
        <v>192</v>
      </c>
      <c r="D57" s="31">
        <v>55</v>
      </c>
      <c r="E57" s="7" t="s">
        <v>202</v>
      </c>
      <c r="F57" s="7" t="s">
        <v>201</v>
      </c>
      <c r="G57" s="6">
        <v>2021</v>
      </c>
      <c r="H57" s="7" t="s">
        <v>738</v>
      </c>
      <c r="I57" s="7"/>
      <c r="J57" s="7" t="s">
        <v>200</v>
      </c>
      <c r="K57" s="6" t="s">
        <v>1255</v>
      </c>
      <c r="L57" s="7"/>
      <c r="M57" s="7"/>
      <c r="N57" s="7"/>
      <c r="O57" s="7">
        <v>1</v>
      </c>
      <c r="P57" s="7"/>
      <c r="Q57" s="7"/>
      <c r="R57" s="7"/>
      <c r="S57" s="7"/>
      <c r="T57" s="7">
        <v>1</v>
      </c>
      <c r="U57" s="7"/>
      <c r="V57" s="7"/>
      <c r="W57" s="7"/>
      <c r="X57" s="7"/>
      <c r="Y57" s="7"/>
      <c r="Z57" s="7"/>
      <c r="AA57" s="7"/>
      <c r="AB57" s="7"/>
      <c r="AC57" s="154">
        <v>0</v>
      </c>
      <c r="AD57" s="7">
        <v>1</v>
      </c>
      <c r="AE57" s="7"/>
      <c r="AF57" s="7"/>
      <c r="AG57" s="7"/>
      <c r="AH57" s="7"/>
      <c r="AI57" s="7"/>
      <c r="AJ57" s="7"/>
      <c r="AK57" s="7"/>
      <c r="AL57" s="7"/>
      <c r="AM57" s="7"/>
      <c r="AN57" s="154">
        <v>1</v>
      </c>
      <c r="AO57" s="154">
        <v>1</v>
      </c>
      <c r="AP57" s="7">
        <v>1</v>
      </c>
      <c r="AQ57" s="7">
        <v>1</v>
      </c>
      <c r="AR57" s="154">
        <v>0</v>
      </c>
      <c r="AS57" s="154">
        <v>0</v>
      </c>
      <c r="AT57" s="7">
        <v>1</v>
      </c>
      <c r="AU57" s="7"/>
      <c r="AV57" s="7"/>
      <c r="AW57" s="7"/>
      <c r="AX57" s="7"/>
      <c r="AY57" s="7"/>
      <c r="AZ57" s="154">
        <v>1</v>
      </c>
      <c r="BA57" s="154"/>
      <c r="BB57" s="154"/>
      <c r="BC57" s="7"/>
      <c r="BD57" s="7"/>
      <c r="BE57" s="7"/>
      <c r="BF57" s="7"/>
      <c r="BG57" s="7"/>
      <c r="BH57" s="7"/>
      <c r="BI57" s="7"/>
      <c r="BJ57" s="154">
        <v>0</v>
      </c>
      <c r="BK57" s="154"/>
      <c r="BL57" s="7"/>
      <c r="BM57" s="7"/>
      <c r="BN57" s="7"/>
      <c r="BO57" s="7"/>
      <c r="BP57" s="7"/>
      <c r="BQ57" s="7"/>
      <c r="BR57" s="7"/>
      <c r="BS57" s="7"/>
      <c r="BT57" s="7"/>
      <c r="BU57" s="7"/>
      <c r="BV57" s="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v>1</v>
      </c>
      <c r="DL57" s="7"/>
      <c r="DM57" s="7">
        <v>1</v>
      </c>
      <c r="DN57" s="7"/>
      <c r="DO57" s="7"/>
      <c r="DP57" s="7">
        <v>1</v>
      </c>
      <c r="DQ57" s="7"/>
      <c r="DR57" s="7"/>
      <c r="DS57" s="7"/>
      <c r="DT57" s="7"/>
      <c r="DU57" s="7"/>
      <c r="DV57" s="7"/>
      <c r="DW57" s="7"/>
      <c r="DX57" s="7"/>
      <c r="DY57" s="7"/>
      <c r="DZ57" s="7"/>
      <c r="EA57" s="7"/>
      <c r="EB57" s="7"/>
      <c r="EC57" s="7"/>
      <c r="ED57" s="7"/>
      <c r="EE57" s="7"/>
      <c r="EF57" s="7"/>
      <c r="EG57" s="7"/>
      <c r="EH57" s="7"/>
      <c r="EI57" s="7"/>
      <c r="EJ57" s="7"/>
      <c r="EK57" s="7"/>
      <c r="EL57" s="7"/>
      <c r="EM57" s="7"/>
      <c r="EN57" s="7"/>
      <c r="EO57" s="7"/>
      <c r="EP57" s="7"/>
      <c r="EQ57" s="7"/>
      <c r="ER57" s="7"/>
      <c r="ES57" s="7"/>
      <c r="ET57" s="7"/>
      <c r="EU57" s="7"/>
      <c r="EV57" s="7"/>
      <c r="EW57" s="7"/>
      <c r="EX57" s="7"/>
      <c r="EY57" s="7"/>
      <c r="EZ57" s="7"/>
      <c r="FA57" s="7"/>
      <c r="FB57" s="7"/>
      <c r="FC57" s="7"/>
      <c r="FD57" s="7"/>
      <c r="FE57" s="7"/>
      <c r="FF57" s="7">
        <v>1</v>
      </c>
      <c r="FG57" s="7"/>
      <c r="FH57" s="7"/>
      <c r="FI57" s="7"/>
      <c r="FJ57" s="7"/>
      <c r="FK57" s="7"/>
      <c r="FL57" s="7"/>
      <c r="FM57" s="7"/>
      <c r="FN57" s="7"/>
      <c r="FO57" s="7"/>
      <c r="FP57" s="7"/>
      <c r="FQ57" s="7"/>
      <c r="FR57" s="7"/>
      <c r="FS57" s="7"/>
      <c r="FT57" s="7"/>
      <c r="FU57" s="7"/>
      <c r="FV57" s="7"/>
      <c r="FW57" s="7"/>
      <c r="FX57" s="7"/>
      <c r="FY57" s="7"/>
      <c r="FZ57" s="7"/>
      <c r="GA57" s="7"/>
      <c r="GB57" s="7"/>
      <c r="GC57" s="7"/>
      <c r="GD57" s="7"/>
      <c r="GE57" s="7"/>
      <c r="GF57" s="7"/>
      <c r="GG57" s="7" t="s">
        <v>1217</v>
      </c>
      <c r="GH57" s="7" t="s">
        <v>1256</v>
      </c>
      <c r="GI57" s="7" t="s">
        <v>1257</v>
      </c>
      <c r="GJ57" s="7" t="s">
        <v>1258</v>
      </c>
      <c r="GK57" s="7" t="s">
        <v>1259</v>
      </c>
      <c r="GL57" s="7"/>
      <c r="GM57" s="7" t="s">
        <v>1260</v>
      </c>
      <c r="GN57" s="7" t="s">
        <v>1261</v>
      </c>
      <c r="GO57" s="7"/>
      <c r="GP57" s="7"/>
      <c r="GQ57" s="7"/>
      <c r="GR57" s="7"/>
      <c r="GS57" s="7"/>
      <c r="GT57" s="7"/>
      <c r="GU57" s="7"/>
      <c r="GV57" s="7"/>
      <c r="GW57" s="7"/>
      <c r="GX57" s="7"/>
      <c r="GY57" s="7"/>
      <c r="GZ57" s="7"/>
      <c r="HA57" s="34"/>
      <c r="HB57" s="34"/>
      <c r="HC57" s="34"/>
      <c r="HD57" s="34"/>
      <c r="HE57" s="34"/>
      <c r="HF57" s="34"/>
      <c r="HG57" s="34"/>
      <c r="HH57" s="34"/>
      <c r="HI57" s="34"/>
      <c r="HJ57" s="34"/>
      <c r="HK57" s="34"/>
      <c r="HL57" s="34"/>
      <c r="HM57" s="34"/>
      <c r="HN57" s="34"/>
      <c r="HO57" s="34"/>
      <c r="HP57" s="34"/>
    </row>
    <row r="58" spans="1:224" ht="78" customHeight="1">
      <c r="A58" s="5">
        <f t="shared" si="0"/>
        <v>56</v>
      </c>
      <c r="B58" s="5"/>
      <c r="C58" s="24" t="s">
        <v>35</v>
      </c>
      <c r="D58" s="31">
        <v>56</v>
      </c>
      <c r="E58" s="7" t="s">
        <v>205</v>
      </c>
      <c r="F58" s="7" t="s">
        <v>204</v>
      </c>
      <c r="G58" s="6">
        <v>2009</v>
      </c>
      <c r="H58" s="7" t="s">
        <v>738</v>
      </c>
      <c r="I58" s="7"/>
      <c r="J58" s="7" t="s">
        <v>203</v>
      </c>
      <c r="K58" s="6" t="s">
        <v>1262</v>
      </c>
      <c r="L58" s="7"/>
      <c r="M58" s="7"/>
      <c r="N58" s="7"/>
      <c r="O58" s="7">
        <v>1</v>
      </c>
      <c r="P58" s="7"/>
      <c r="Q58" s="7"/>
      <c r="R58" s="7"/>
      <c r="S58" s="7"/>
      <c r="T58" s="7"/>
      <c r="U58" s="7"/>
      <c r="V58" s="7"/>
      <c r="W58" s="7"/>
      <c r="X58" s="154">
        <v>0</v>
      </c>
      <c r="Y58" s="7"/>
      <c r="Z58" s="7"/>
      <c r="AA58" s="7"/>
      <c r="AB58" s="7"/>
      <c r="AC58" s="154">
        <v>1</v>
      </c>
      <c r="AD58" s="154">
        <v>0</v>
      </c>
      <c r="AE58" s="7"/>
      <c r="AF58" s="7"/>
      <c r="AG58" s="7"/>
      <c r="AH58" s="7"/>
      <c r="AI58" s="7"/>
      <c r="AJ58" s="7"/>
      <c r="AK58" s="7"/>
      <c r="AL58" s="7"/>
      <c r="AM58" s="7"/>
      <c r="AN58" s="7">
        <v>1</v>
      </c>
      <c r="AO58" s="7">
        <v>0</v>
      </c>
      <c r="AP58" s="154">
        <v>0</v>
      </c>
      <c r="AQ58" s="7"/>
      <c r="AR58" s="7"/>
      <c r="AS58" s="7"/>
      <c r="AT58" s="7"/>
      <c r="AU58" s="7"/>
      <c r="AV58" s="7"/>
      <c r="AW58" s="7"/>
      <c r="AX58" s="7"/>
      <c r="AY58" s="7"/>
      <c r="AZ58" s="7">
        <v>1</v>
      </c>
      <c r="BA58" s="7"/>
      <c r="BB58" s="7"/>
      <c r="BC58" s="7"/>
      <c r="BD58" s="7"/>
      <c r="BE58" s="7"/>
      <c r="BF58" s="7"/>
      <c r="BG58" s="7"/>
      <c r="BH58" s="7"/>
      <c r="BI58" s="7"/>
      <c r="BJ58" s="154">
        <v>0</v>
      </c>
      <c r="BK58" s="154"/>
      <c r="BL58" s="7"/>
      <c r="BM58" s="7"/>
      <c r="BN58" s="7"/>
      <c r="BO58" s="7"/>
      <c r="BP58" s="7"/>
      <c r="BQ58" s="7"/>
      <c r="BR58" s="7"/>
      <c r="BS58" s="7"/>
      <c r="BT58" s="7"/>
      <c r="BU58" s="7"/>
      <c r="BV58" s="7"/>
      <c r="BW58" s="7"/>
      <c r="BX58" s="7"/>
      <c r="BY58" s="7"/>
      <c r="BZ58" s="7"/>
      <c r="CA58" s="7"/>
      <c r="CB58" s="7"/>
      <c r="CC58" s="7"/>
      <c r="CD58" s="7"/>
      <c r="CE58" s="7"/>
      <c r="CF58" s="7"/>
      <c r="CG58" s="7"/>
      <c r="CH58" s="7"/>
      <c r="CI58" s="7"/>
      <c r="CJ58" s="7"/>
      <c r="CK58" s="7"/>
      <c r="CL58" s="7"/>
      <c r="CM58" s="7"/>
      <c r="CN58" s="7"/>
      <c r="CO58" s="7"/>
      <c r="CP58" s="7"/>
      <c r="CQ58" s="7"/>
      <c r="CR58" s="7"/>
      <c r="CS58" s="7"/>
      <c r="CT58" s="7">
        <v>1</v>
      </c>
      <c r="CU58" s="7"/>
      <c r="CV58" s="7"/>
      <c r="CW58" s="7"/>
      <c r="CX58" s="7"/>
      <c r="CY58" s="7"/>
      <c r="CZ58" s="7"/>
      <c r="DA58" s="7"/>
      <c r="DB58" s="7"/>
      <c r="DC58" s="7"/>
      <c r="DD58" s="7"/>
      <c r="DE58" s="7"/>
      <c r="DF58" s="7"/>
      <c r="DG58" s="7"/>
      <c r="DH58" s="7"/>
      <c r="DI58" s="7"/>
      <c r="DJ58" s="7"/>
      <c r="DK58" s="7"/>
      <c r="DL58" s="7"/>
      <c r="DM58" s="7">
        <v>1</v>
      </c>
      <c r="DN58" s="7"/>
      <c r="DO58" s="7"/>
      <c r="DP58" s="7">
        <v>1</v>
      </c>
      <c r="DQ58" s="7"/>
      <c r="DR58" s="7"/>
      <c r="DS58" s="7"/>
      <c r="DT58" s="7"/>
      <c r="DU58" s="7"/>
      <c r="DV58" s="7"/>
      <c r="DW58" s="7"/>
      <c r="DX58" s="7"/>
      <c r="DY58" s="7"/>
      <c r="DZ58" s="7"/>
      <c r="EA58" s="7"/>
      <c r="EB58" s="7"/>
      <c r="EC58" s="7"/>
      <c r="ED58" s="7"/>
      <c r="EE58" s="7"/>
      <c r="EF58" s="7"/>
      <c r="EG58" s="7"/>
      <c r="EH58" s="7"/>
      <c r="EI58" s="7"/>
      <c r="EJ58" s="7"/>
      <c r="EK58" s="7"/>
      <c r="EL58" s="7"/>
      <c r="EM58" s="7"/>
      <c r="EN58" s="7"/>
      <c r="EO58" s="7"/>
      <c r="EP58" s="7"/>
      <c r="EQ58" s="7"/>
      <c r="ER58" s="7"/>
      <c r="ES58" s="7"/>
      <c r="ET58" s="7"/>
      <c r="EU58" s="7"/>
      <c r="EV58" s="7"/>
      <c r="EW58" s="7"/>
      <c r="EX58" s="7"/>
      <c r="EY58" s="7"/>
      <c r="EZ58" s="7"/>
      <c r="FA58" s="7"/>
      <c r="FB58" s="7"/>
      <c r="FC58" s="7"/>
      <c r="FD58" s="7"/>
      <c r="FE58" s="7"/>
      <c r="FF58" s="7"/>
      <c r="FG58" s="7">
        <v>1</v>
      </c>
      <c r="FH58" s="7"/>
      <c r="FI58" s="7"/>
      <c r="FJ58" s="7"/>
      <c r="FK58" s="7"/>
      <c r="FL58" s="7"/>
      <c r="FM58" s="7"/>
      <c r="FN58" s="7"/>
      <c r="FO58" s="7"/>
      <c r="FP58" s="7"/>
      <c r="FQ58" s="7">
        <v>1</v>
      </c>
      <c r="FR58" s="7">
        <v>1</v>
      </c>
      <c r="FS58" s="7"/>
      <c r="FT58" s="7"/>
      <c r="FU58" s="7"/>
      <c r="FV58" s="7"/>
      <c r="FW58" s="7"/>
      <c r="FX58" s="7"/>
      <c r="FY58" s="7"/>
      <c r="FZ58" s="7"/>
      <c r="GA58" s="7"/>
      <c r="GB58" s="7"/>
      <c r="GC58" s="7"/>
      <c r="GD58" s="7"/>
      <c r="GE58" s="7"/>
      <c r="GF58" s="7"/>
      <c r="GG58" s="7" t="s">
        <v>1193</v>
      </c>
      <c r="GH58" s="7" t="s">
        <v>1263</v>
      </c>
      <c r="GI58" s="7" t="s">
        <v>909</v>
      </c>
      <c r="GJ58" s="7"/>
      <c r="GK58" s="7" t="s">
        <v>1264</v>
      </c>
      <c r="GL58" s="7" t="s">
        <v>1265</v>
      </c>
      <c r="GM58" s="7" t="s">
        <v>1266</v>
      </c>
      <c r="GN58" s="7" t="s">
        <v>1267</v>
      </c>
      <c r="GO58" s="7" t="s">
        <v>1268</v>
      </c>
      <c r="GP58" s="7"/>
      <c r="GQ58" s="7"/>
      <c r="GR58" s="7"/>
      <c r="GS58" s="7"/>
      <c r="GT58" s="7"/>
      <c r="GU58" s="7"/>
      <c r="GV58" s="7"/>
      <c r="GW58" s="7"/>
      <c r="GX58" s="7"/>
      <c r="GY58" s="7"/>
      <c r="GZ58" s="7"/>
      <c r="HA58" s="34"/>
      <c r="HB58" s="34"/>
      <c r="HC58" s="34"/>
      <c r="HD58" s="34"/>
      <c r="HE58" s="34"/>
      <c r="HF58" s="34"/>
      <c r="HG58" s="34"/>
      <c r="HH58" s="34"/>
      <c r="HI58" s="34"/>
      <c r="HJ58" s="34"/>
      <c r="HK58" s="34"/>
      <c r="HL58" s="34"/>
      <c r="HM58" s="34"/>
      <c r="HN58" s="34"/>
      <c r="HO58" s="34"/>
      <c r="HP58" s="34"/>
    </row>
    <row r="59" spans="1:224" ht="45" customHeight="1">
      <c r="A59" s="5">
        <f t="shared" si="0"/>
        <v>57</v>
      </c>
      <c r="B59" s="5"/>
      <c r="C59" s="24" t="s">
        <v>35</v>
      </c>
      <c r="D59" s="31">
        <v>57</v>
      </c>
      <c r="E59" s="7" t="s">
        <v>208</v>
      </c>
      <c r="F59" s="7" t="s">
        <v>207</v>
      </c>
      <c r="G59" s="6">
        <v>2017</v>
      </c>
      <c r="H59" s="7" t="s">
        <v>738</v>
      </c>
      <c r="I59" s="7"/>
      <c r="J59" s="7" t="s">
        <v>206</v>
      </c>
      <c r="K59" s="6" t="s">
        <v>1269</v>
      </c>
      <c r="L59" s="7"/>
      <c r="M59" s="7">
        <v>1</v>
      </c>
      <c r="N59" s="7"/>
      <c r="O59" s="7"/>
      <c r="P59" s="7"/>
      <c r="Q59" s="7">
        <v>0</v>
      </c>
      <c r="R59" s="7">
        <v>1</v>
      </c>
      <c r="S59" s="7"/>
      <c r="T59" s="7"/>
      <c r="U59" s="7"/>
      <c r="V59" s="7"/>
      <c r="W59" s="7"/>
      <c r="X59" s="7"/>
      <c r="Y59" s="7"/>
      <c r="Z59" s="7"/>
      <c r="AA59" s="7"/>
      <c r="AB59" s="7"/>
      <c r="AC59" s="7"/>
      <c r="AD59" s="7"/>
      <c r="AE59" s="7"/>
      <c r="AF59" s="7"/>
      <c r="AG59" s="7"/>
      <c r="AH59" s="7">
        <v>1</v>
      </c>
      <c r="AI59" s="7"/>
      <c r="AJ59" s="7"/>
      <c r="AK59" s="7"/>
      <c r="AL59" s="7"/>
      <c r="AM59" s="7"/>
      <c r="AN59" s="7"/>
      <c r="AO59" s="7"/>
      <c r="AP59" s="7"/>
      <c r="AQ59" s="7"/>
      <c r="AR59" s="7"/>
      <c r="AS59" s="7"/>
      <c r="AT59" s="7"/>
      <c r="AU59" s="7"/>
      <c r="AV59" s="7"/>
      <c r="AW59" s="7"/>
      <c r="AX59" s="7"/>
      <c r="AY59" s="7"/>
      <c r="AZ59" s="7"/>
      <c r="BA59" s="7"/>
      <c r="BB59" s="7"/>
      <c r="BC59" s="7"/>
      <c r="BD59" s="7"/>
      <c r="BE59" s="7"/>
      <c r="BF59" s="7"/>
      <c r="BG59" s="7"/>
      <c r="BH59" s="7"/>
      <c r="BI59" s="7"/>
      <c r="BJ59" s="7"/>
      <c r="BK59" s="7"/>
      <c r="BL59" s="7"/>
      <c r="BM59" s="7"/>
      <c r="BN59" s="7"/>
      <c r="BO59" s="7"/>
      <c r="BP59" s="7"/>
      <c r="BQ59" s="7"/>
      <c r="BR59" s="7"/>
      <c r="BS59" s="7"/>
      <c r="BT59" s="7"/>
      <c r="BU59" s="7"/>
      <c r="BV59" s="7"/>
      <c r="BW59" s="7"/>
      <c r="BX59" s="7"/>
      <c r="BY59" s="7"/>
      <c r="BZ59" s="7"/>
      <c r="CA59" s="7"/>
      <c r="CB59" s="7"/>
      <c r="CC59" s="7"/>
      <c r="CD59" s="7"/>
      <c r="CE59" s="7"/>
      <c r="CF59" s="7"/>
      <c r="CG59" s="7"/>
      <c r="CH59" s="7"/>
      <c r="CI59" s="7"/>
      <c r="CJ59" s="7"/>
      <c r="CK59" s="7"/>
      <c r="CL59" s="7"/>
      <c r="CM59" s="7"/>
      <c r="CN59" s="7"/>
      <c r="CO59" s="7"/>
      <c r="CP59" s="7"/>
      <c r="CQ59" s="7"/>
      <c r="CR59" s="7"/>
      <c r="CS59" s="7"/>
      <c r="CT59" s="7"/>
      <c r="CU59" s="7"/>
      <c r="CV59" s="7"/>
      <c r="CW59" s="7"/>
      <c r="CX59" s="7"/>
      <c r="CY59" s="7"/>
      <c r="CZ59" s="7"/>
      <c r="DA59" s="7"/>
      <c r="DB59" s="7"/>
      <c r="DC59" s="7"/>
      <c r="DD59" s="7"/>
      <c r="DE59" s="7"/>
      <c r="DF59" s="7"/>
      <c r="DG59" s="7"/>
      <c r="DH59" s="7"/>
      <c r="DI59" s="7"/>
      <c r="DJ59" s="7"/>
      <c r="DK59" s="7"/>
      <c r="DL59" s="7">
        <v>1</v>
      </c>
      <c r="DM59" s="7">
        <v>1</v>
      </c>
      <c r="DN59" s="154">
        <v>0</v>
      </c>
      <c r="DO59" s="7"/>
      <c r="DP59" s="7">
        <v>1</v>
      </c>
      <c r="DQ59" s="7"/>
      <c r="DR59" s="7"/>
      <c r="DS59" s="7"/>
      <c r="DT59" s="7"/>
      <c r="DU59" s="7"/>
      <c r="DV59" s="7"/>
      <c r="DW59" s="7"/>
      <c r="DX59" s="7"/>
      <c r="DY59" s="7"/>
      <c r="DZ59" s="7"/>
      <c r="EA59" s="7"/>
      <c r="EB59" s="7"/>
      <c r="EC59" s="7"/>
      <c r="ED59" s="7"/>
      <c r="EE59" s="7"/>
      <c r="EF59" s="7"/>
      <c r="EG59" s="7"/>
      <c r="EH59" s="7"/>
      <c r="EI59" s="7"/>
      <c r="EJ59" s="7"/>
      <c r="EK59" s="7"/>
      <c r="EL59" s="7"/>
      <c r="EM59" s="7"/>
      <c r="EN59" s="7"/>
      <c r="EO59" s="7"/>
      <c r="EP59" s="7"/>
      <c r="EQ59" s="7"/>
      <c r="ER59" s="7"/>
      <c r="ES59" s="7"/>
      <c r="ET59" s="7"/>
      <c r="EU59" s="7"/>
      <c r="EV59" s="7"/>
      <c r="EW59" s="7"/>
      <c r="EX59" s="7"/>
      <c r="EY59" s="7"/>
      <c r="EZ59" s="7"/>
      <c r="FA59" s="7"/>
      <c r="FB59" s="7"/>
      <c r="FC59" s="7"/>
      <c r="FD59" s="7"/>
      <c r="FE59" s="7">
        <v>1</v>
      </c>
      <c r="FF59" s="7"/>
      <c r="FG59" s="7"/>
      <c r="FH59" s="7"/>
      <c r="FI59" s="7"/>
      <c r="FJ59" s="7"/>
      <c r="FK59" s="7"/>
      <c r="FL59" s="7"/>
      <c r="FM59" s="7"/>
      <c r="FN59" s="7"/>
      <c r="FO59" s="7"/>
      <c r="FP59" s="7"/>
      <c r="FQ59" s="7"/>
      <c r="FR59" s="7"/>
      <c r="FS59" s="7"/>
      <c r="FT59" s="7"/>
      <c r="FU59" s="7"/>
      <c r="FV59" s="7"/>
      <c r="FW59" s="7"/>
      <c r="FX59" s="7"/>
      <c r="FY59" s="7"/>
      <c r="FZ59" s="7"/>
      <c r="GA59" s="7"/>
      <c r="GB59" s="7"/>
      <c r="GC59" s="7"/>
      <c r="GD59" s="7"/>
      <c r="GE59" s="7"/>
      <c r="GF59" s="7"/>
      <c r="GG59" s="7" t="s">
        <v>1247</v>
      </c>
      <c r="GH59" s="7" t="s">
        <v>1270</v>
      </c>
      <c r="GI59" s="7" t="s">
        <v>584</v>
      </c>
      <c r="GJ59" s="7"/>
      <c r="GK59" s="7" t="s">
        <v>1271</v>
      </c>
      <c r="GL59" s="7"/>
      <c r="GM59" s="7" t="s">
        <v>1272</v>
      </c>
      <c r="GN59" s="7" t="s">
        <v>1273</v>
      </c>
      <c r="GO59" s="7" t="s">
        <v>1274</v>
      </c>
      <c r="GP59" s="7"/>
      <c r="GQ59" s="7"/>
      <c r="GR59" s="7"/>
      <c r="GS59" s="7"/>
      <c r="GT59" s="7"/>
      <c r="GU59" s="7"/>
      <c r="GV59" s="7"/>
      <c r="GW59" s="7"/>
      <c r="GX59" s="7"/>
      <c r="GY59" s="7"/>
      <c r="GZ59" s="7"/>
      <c r="HA59" s="34"/>
      <c r="HB59" s="34"/>
      <c r="HC59" s="34"/>
      <c r="HD59" s="34"/>
      <c r="HE59" s="34"/>
      <c r="HF59" s="34"/>
      <c r="HG59" s="34"/>
      <c r="HH59" s="34"/>
      <c r="HI59" s="34"/>
      <c r="HJ59" s="34"/>
      <c r="HK59" s="34"/>
      <c r="HL59" s="34"/>
      <c r="HM59" s="34"/>
      <c r="HN59" s="34"/>
      <c r="HO59" s="34"/>
      <c r="HP59" s="34"/>
    </row>
    <row r="60" spans="1:224" ht="45" customHeight="1">
      <c r="A60" s="5">
        <f t="shared" si="0"/>
        <v>58</v>
      </c>
      <c r="B60" s="5"/>
      <c r="C60" s="24" t="s">
        <v>35</v>
      </c>
      <c r="D60" s="31">
        <v>58</v>
      </c>
      <c r="E60" s="7" t="s">
        <v>211</v>
      </c>
      <c r="F60" s="7" t="s">
        <v>210</v>
      </c>
      <c r="G60" s="6">
        <v>2020</v>
      </c>
      <c r="H60" s="7" t="s">
        <v>738</v>
      </c>
      <c r="I60" s="157"/>
      <c r="J60" s="26" t="s">
        <v>209</v>
      </c>
      <c r="K60" s="107" t="s">
        <v>1275</v>
      </c>
      <c r="L60" s="7">
        <v>1</v>
      </c>
      <c r="M60" s="7"/>
      <c r="N60" s="7"/>
      <c r="O60" s="7"/>
      <c r="P60" s="7"/>
      <c r="Q60" s="7"/>
      <c r="R60" s="7"/>
      <c r="S60" s="7"/>
      <c r="T60" s="7">
        <v>1</v>
      </c>
      <c r="U60" s="7"/>
      <c r="V60" s="7"/>
      <c r="W60" s="7"/>
      <c r="X60" s="7"/>
      <c r="Y60" s="7"/>
      <c r="Z60" s="7"/>
      <c r="AA60" s="7"/>
      <c r="AB60" s="7"/>
      <c r="AC60" s="7"/>
      <c r="AD60" s="7">
        <v>1</v>
      </c>
      <c r="AE60" s="7"/>
      <c r="AF60" s="7"/>
      <c r="AG60" s="7"/>
      <c r="AH60" s="7"/>
      <c r="AI60" s="7"/>
      <c r="AJ60" s="7"/>
      <c r="AK60" s="7"/>
      <c r="AL60" s="7"/>
      <c r="AM60" s="7"/>
      <c r="AN60" s="7"/>
      <c r="AO60" s="7"/>
      <c r="AP60" s="7"/>
      <c r="AQ60" s="7">
        <v>1</v>
      </c>
      <c r="AR60" s="154">
        <v>0</v>
      </c>
      <c r="AS60" s="7">
        <v>0</v>
      </c>
      <c r="AT60" s="7"/>
      <c r="AU60" s="7"/>
      <c r="AV60" s="7"/>
      <c r="AW60" s="7"/>
      <c r="AX60" s="7"/>
      <c r="AY60" s="7"/>
      <c r="AZ60" s="7"/>
      <c r="BA60" s="7"/>
      <c r="BB60" s="7"/>
      <c r="BC60" s="7"/>
      <c r="BD60" s="7"/>
      <c r="BE60" s="7"/>
      <c r="BF60" s="7"/>
      <c r="BG60" s="7"/>
      <c r="BH60" s="7"/>
      <c r="BI60" s="7"/>
      <c r="BJ60" s="7"/>
      <c r="BK60" s="7"/>
      <c r="BL60" s="7"/>
      <c r="BM60" s="7"/>
      <c r="BN60" s="7"/>
      <c r="BO60" s="7"/>
      <c r="BP60" s="7"/>
      <c r="BQ60" s="7"/>
      <c r="BR60" s="7"/>
      <c r="BS60" s="7"/>
      <c r="BT60" s="7"/>
      <c r="BU60" s="7"/>
      <c r="BV60" s="7"/>
      <c r="BW60" s="7"/>
      <c r="BX60" s="7"/>
      <c r="BY60" s="7"/>
      <c r="BZ60" s="7"/>
      <c r="CA60" s="7"/>
      <c r="CB60" s="7"/>
      <c r="CC60" s="7"/>
      <c r="CD60" s="7"/>
      <c r="CE60" s="7"/>
      <c r="CF60" s="7"/>
      <c r="CG60" s="7"/>
      <c r="CH60" s="7"/>
      <c r="CI60" s="7"/>
      <c r="CJ60" s="7"/>
      <c r="CK60" s="7"/>
      <c r="CL60" s="7"/>
      <c r="CM60" s="7"/>
      <c r="CN60" s="7"/>
      <c r="CO60" s="7"/>
      <c r="CP60" s="7"/>
      <c r="CQ60" s="7"/>
      <c r="CR60" s="7"/>
      <c r="CS60" s="7"/>
      <c r="CT60" s="7"/>
      <c r="CU60" s="7"/>
      <c r="CV60" s="7"/>
      <c r="CW60" s="7"/>
      <c r="CX60" s="7"/>
      <c r="CY60" s="7"/>
      <c r="CZ60" s="7"/>
      <c r="DA60" s="7"/>
      <c r="DB60" s="7"/>
      <c r="DC60" s="7"/>
      <c r="DD60" s="7"/>
      <c r="DE60" s="7"/>
      <c r="DF60" s="7"/>
      <c r="DG60" s="7"/>
      <c r="DH60" s="7"/>
      <c r="DI60" s="7"/>
      <c r="DJ60" s="7"/>
      <c r="DK60" s="7"/>
      <c r="DL60" s="7">
        <v>1</v>
      </c>
      <c r="DM60" s="7">
        <v>1</v>
      </c>
      <c r="DN60" s="154">
        <v>0</v>
      </c>
      <c r="DO60" s="7"/>
      <c r="DP60" s="7">
        <v>1</v>
      </c>
      <c r="DQ60" s="7"/>
      <c r="DR60" s="7"/>
      <c r="DS60" s="7"/>
      <c r="DT60" s="7"/>
      <c r="DU60" s="7"/>
      <c r="DV60" s="7"/>
      <c r="DW60" s="7"/>
      <c r="DX60" s="7"/>
      <c r="DY60" s="7"/>
      <c r="DZ60" s="7"/>
      <c r="EA60" s="7"/>
      <c r="EB60" s="7"/>
      <c r="EC60" s="7"/>
      <c r="ED60" s="7"/>
      <c r="EE60" s="7"/>
      <c r="EF60" s="7"/>
      <c r="EG60" s="7"/>
      <c r="EH60" s="7"/>
      <c r="EI60" s="7"/>
      <c r="EJ60" s="7"/>
      <c r="EK60" s="7"/>
      <c r="EL60" s="7"/>
      <c r="EM60" s="7"/>
      <c r="EN60" s="7"/>
      <c r="EO60" s="7"/>
      <c r="EP60" s="7"/>
      <c r="EQ60" s="7"/>
      <c r="ER60" s="7"/>
      <c r="ES60" s="7"/>
      <c r="ET60" s="7"/>
      <c r="EU60" s="7"/>
      <c r="EV60" s="7"/>
      <c r="EW60" s="7"/>
      <c r="EX60" s="7"/>
      <c r="EY60" s="7"/>
      <c r="EZ60" s="7"/>
      <c r="FA60" s="7"/>
      <c r="FB60" s="7"/>
      <c r="FC60" s="7"/>
      <c r="FD60" s="7"/>
      <c r="FE60" s="7"/>
      <c r="FF60" s="7"/>
      <c r="FG60" s="7"/>
      <c r="FH60" s="7"/>
      <c r="FI60" s="7"/>
      <c r="FJ60" s="7"/>
      <c r="FK60" s="7"/>
      <c r="FL60" s="7"/>
      <c r="FM60" s="7"/>
      <c r="FN60" s="7"/>
      <c r="FO60" s="7"/>
      <c r="FP60" s="7"/>
      <c r="FQ60" s="7"/>
      <c r="FR60" s="7"/>
      <c r="FS60" s="7"/>
      <c r="FT60" s="7"/>
      <c r="FU60" s="7"/>
      <c r="FV60" s="7"/>
      <c r="FW60" s="7"/>
      <c r="FX60" s="7"/>
      <c r="FY60" s="7"/>
      <c r="FZ60" s="7"/>
      <c r="GA60" s="7">
        <v>1</v>
      </c>
      <c r="GB60" s="7"/>
      <c r="GC60" s="7"/>
      <c r="GD60" s="7"/>
      <c r="GE60" s="7"/>
      <c r="GF60" s="7" t="s">
        <v>1276</v>
      </c>
      <c r="GG60" s="7" t="s">
        <v>1277</v>
      </c>
      <c r="GH60" s="7" t="s">
        <v>1278</v>
      </c>
      <c r="GI60" s="7" t="s">
        <v>742</v>
      </c>
      <c r="GJ60" s="7" t="s">
        <v>1279</v>
      </c>
      <c r="GK60" s="7" t="s">
        <v>1280</v>
      </c>
      <c r="GL60" s="7"/>
      <c r="GM60" s="7" t="s">
        <v>1281</v>
      </c>
      <c r="GN60" s="7" t="s">
        <v>1282</v>
      </c>
      <c r="GO60" s="7" t="s">
        <v>1283</v>
      </c>
      <c r="GP60" s="7"/>
      <c r="GQ60" s="7"/>
      <c r="GR60" s="7"/>
      <c r="GS60" s="7"/>
      <c r="GT60" s="7"/>
      <c r="GU60" s="7"/>
      <c r="GV60" s="7"/>
      <c r="GW60" s="7"/>
      <c r="GX60" s="7"/>
      <c r="GY60" s="7"/>
      <c r="GZ60" s="7"/>
      <c r="HA60" s="34"/>
      <c r="HB60" s="34"/>
      <c r="HC60" s="34"/>
      <c r="HD60" s="34"/>
      <c r="HE60" s="34"/>
      <c r="HF60" s="34"/>
      <c r="HG60" s="34"/>
      <c r="HH60" s="34"/>
      <c r="HI60" s="34"/>
      <c r="HJ60" s="34"/>
      <c r="HK60" s="34"/>
      <c r="HL60" s="34"/>
      <c r="HM60" s="34"/>
      <c r="HN60" s="34"/>
      <c r="HO60" s="34"/>
      <c r="HP60" s="34"/>
    </row>
    <row r="61" spans="1:224" ht="45" customHeight="1">
      <c r="A61" s="5">
        <f t="shared" si="0"/>
        <v>59</v>
      </c>
      <c r="B61" s="5"/>
      <c r="C61" s="24" t="s">
        <v>35</v>
      </c>
      <c r="D61" s="31">
        <v>59</v>
      </c>
      <c r="E61" s="7" t="s">
        <v>214</v>
      </c>
      <c r="F61" s="28" t="s">
        <v>213</v>
      </c>
      <c r="G61" s="6">
        <v>2016</v>
      </c>
      <c r="H61" s="7" t="s">
        <v>738</v>
      </c>
      <c r="I61" s="7"/>
      <c r="J61" s="7" t="s">
        <v>212</v>
      </c>
      <c r="K61" s="6" t="s">
        <v>1284</v>
      </c>
      <c r="L61" s="7"/>
      <c r="M61" s="7"/>
      <c r="N61" s="7">
        <v>1</v>
      </c>
      <c r="O61" s="7"/>
      <c r="P61" s="7"/>
      <c r="Q61" s="7">
        <v>0</v>
      </c>
      <c r="R61" s="7">
        <v>1</v>
      </c>
      <c r="S61" s="7"/>
      <c r="T61" s="7"/>
      <c r="U61" s="7"/>
      <c r="V61" s="7"/>
      <c r="W61" s="7"/>
      <c r="X61" s="7"/>
      <c r="Y61" s="7"/>
      <c r="Z61" s="7"/>
      <c r="AA61" s="7"/>
      <c r="AB61" s="7"/>
      <c r="AC61" s="7"/>
      <c r="AD61" s="7"/>
      <c r="AE61" s="7"/>
      <c r="AF61" s="7"/>
      <c r="AG61" s="7"/>
      <c r="AH61" s="7"/>
      <c r="AI61" s="7"/>
      <c r="AJ61" s="7"/>
      <c r="AK61" s="7"/>
      <c r="AL61" s="7"/>
      <c r="AM61" s="7"/>
      <c r="AN61" s="7">
        <v>1</v>
      </c>
      <c r="AO61" s="7"/>
      <c r="AP61" s="7"/>
      <c r="AQ61" s="7"/>
      <c r="AR61" s="7"/>
      <c r="AS61" s="7"/>
      <c r="AT61" s="7"/>
      <c r="AU61" s="7"/>
      <c r="AV61" s="7"/>
      <c r="AW61" s="7"/>
      <c r="AX61" s="7"/>
      <c r="AY61" s="7"/>
      <c r="AZ61" s="7"/>
      <c r="BA61" s="7"/>
      <c r="BB61" s="7"/>
      <c r="BC61" s="7"/>
      <c r="BD61" s="7">
        <v>0</v>
      </c>
      <c r="BE61" s="7"/>
      <c r="BF61" s="7"/>
      <c r="BG61" s="7">
        <v>1</v>
      </c>
      <c r="BH61" s="7"/>
      <c r="BI61" s="7"/>
      <c r="BJ61" s="7"/>
      <c r="BK61" s="7"/>
      <c r="BL61" s="7"/>
      <c r="BM61" s="7">
        <v>1</v>
      </c>
      <c r="BN61" s="7"/>
      <c r="BO61" s="7"/>
      <c r="BP61" s="7"/>
      <c r="BQ61" s="7"/>
      <c r="BR61" s="7"/>
      <c r="BS61" s="7"/>
      <c r="BT61" s="7"/>
      <c r="BU61" s="7"/>
      <c r="BV61" s="7"/>
      <c r="BW61" s="7"/>
      <c r="BX61" s="7"/>
      <c r="BY61" s="7"/>
      <c r="BZ61" s="7"/>
      <c r="CA61" s="7"/>
      <c r="CB61" s="7"/>
      <c r="CC61" s="7"/>
      <c r="CD61" s="7"/>
      <c r="CE61" s="7"/>
      <c r="CF61" s="7"/>
      <c r="CG61" s="7"/>
      <c r="CH61" s="7"/>
      <c r="CI61" s="7"/>
      <c r="CJ61" s="7"/>
      <c r="CK61" s="7"/>
      <c r="CL61" s="7"/>
      <c r="CM61" s="7"/>
      <c r="CN61" s="7"/>
      <c r="CO61" s="7"/>
      <c r="CP61" s="7"/>
      <c r="CQ61" s="7"/>
      <c r="CR61" s="7"/>
      <c r="CS61" s="7"/>
      <c r="CT61" s="7"/>
      <c r="CU61" s="7"/>
      <c r="CV61" s="7"/>
      <c r="CW61" s="7"/>
      <c r="CX61" s="7"/>
      <c r="CY61" s="7"/>
      <c r="CZ61" s="7"/>
      <c r="DA61" s="7"/>
      <c r="DB61" s="7"/>
      <c r="DC61" s="7"/>
      <c r="DD61" s="7"/>
      <c r="DE61" s="7"/>
      <c r="DF61" s="7"/>
      <c r="DG61" s="154">
        <v>0</v>
      </c>
      <c r="DH61" s="7"/>
      <c r="DI61" s="7"/>
      <c r="DJ61" s="7"/>
      <c r="DK61" s="7"/>
      <c r="DL61" s="154">
        <v>1</v>
      </c>
      <c r="DM61" s="7">
        <v>1</v>
      </c>
      <c r="DN61" s="7"/>
      <c r="DO61" s="7"/>
      <c r="DP61" s="7">
        <v>1</v>
      </c>
      <c r="DQ61" s="7"/>
      <c r="DR61" s="7"/>
      <c r="DS61" s="7"/>
      <c r="DT61" s="7"/>
      <c r="DU61" s="7"/>
      <c r="DV61" s="7"/>
      <c r="DW61" s="7"/>
      <c r="DX61" s="7"/>
      <c r="DY61" s="7"/>
      <c r="DZ61" s="7"/>
      <c r="EA61" s="7"/>
      <c r="EB61" s="7"/>
      <c r="EC61" s="7"/>
      <c r="ED61" s="7"/>
      <c r="EE61" s="7"/>
      <c r="EF61" s="7"/>
      <c r="EG61" s="7"/>
      <c r="EH61" s="7"/>
      <c r="EI61" s="7"/>
      <c r="EJ61" s="7"/>
      <c r="EK61" s="7"/>
      <c r="EL61" s="7"/>
      <c r="EM61" s="7"/>
      <c r="EN61" s="7"/>
      <c r="EO61" s="7"/>
      <c r="EP61" s="7"/>
      <c r="EQ61" s="7"/>
      <c r="ER61" s="7"/>
      <c r="ES61" s="7"/>
      <c r="ET61" s="7"/>
      <c r="EU61" s="7"/>
      <c r="EV61" s="7"/>
      <c r="EW61" s="7"/>
      <c r="EX61" s="7"/>
      <c r="EY61" s="7"/>
      <c r="EZ61" s="7"/>
      <c r="FA61" s="7"/>
      <c r="FB61" s="7"/>
      <c r="FC61" s="7"/>
      <c r="FD61" s="7"/>
      <c r="FE61" s="7"/>
      <c r="FF61" s="7"/>
      <c r="FG61" s="7"/>
      <c r="FH61" s="7"/>
      <c r="FI61" s="7"/>
      <c r="FJ61" s="7"/>
      <c r="FK61" s="7"/>
      <c r="FL61" s="7"/>
      <c r="FM61" s="7"/>
      <c r="FN61" s="7"/>
      <c r="FO61" s="7"/>
      <c r="FP61" s="7"/>
      <c r="FQ61" s="7"/>
      <c r="FR61" s="7"/>
      <c r="FS61" s="7"/>
      <c r="FT61" s="7">
        <v>1</v>
      </c>
      <c r="FU61" s="7"/>
      <c r="FV61" s="7"/>
      <c r="FW61" s="7"/>
      <c r="FX61" s="7"/>
      <c r="FY61" s="7"/>
      <c r="FZ61" s="7"/>
      <c r="GA61" s="7"/>
      <c r="GB61" s="7"/>
      <c r="GC61" s="7"/>
      <c r="GD61" s="7"/>
      <c r="GE61" s="7"/>
      <c r="GF61" s="7"/>
      <c r="GG61" s="7" t="s">
        <v>1193</v>
      </c>
      <c r="GH61" s="7" t="s">
        <v>1285</v>
      </c>
      <c r="GI61" s="7" t="s">
        <v>755</v>
      </c>
      <c r="GJ61" s="7" t="s">
        <v>1286</v>
      </c>
      <c r="GK61" s="7" t="s">
        <v>1287</v>
      </c>
      <c r="GL61" s="7"/>
      <c r="GM61" s="7" t="s">
        <v>1288</v>
      </c>
      <c r="GN61" s="7" t="s">
        <v>1289</v>
      </c>
      <c r="GO61" s="7" t="s">
        <v>1290</v>
      </c>
      <c r="GP61" s="7"/>
      <c r="GQ61" s="7"/>
      <c r="GR61" s="7"/>
      <c r="GS61" s="7"/>
      <c r="GT61" s="7"/>
      <c r="GU61" s="7"/>
      <c r="GV61" s="7"/>
      <c r="GW61" s="7"/>
      <c r="GX61" s="7"/>
      <c r="GY61" s="7"/>
      <c r="GZ61" s="7"/>
      <c r="HA61" s="34"/>
      <c r="HB61" s="34"/>
      <c r="HC61" s="34"/>
      <c r="HD61" s="34"/>
      <c r="HE61" s="34"/>
      <c r="HF61" s="34"/>
      <c r="HG61" s="34"/>
      <c r="HH61" s="34"/>
      <c r="HI61" s="34"/>
      <c r="HJ61" s="34"/>
      <c r="HK61" s="34"/>
      <c r="HL61" s="34"/>
      <c r="HM61" s="34"/>
      <c r="HN61" s="34"/>
      <c r="HO61" s="34"/>
      <c r="HP61" s="34"/>
    </row>
    <row r="62" spans="1:224" ht="45" customHeight="1">
      <c r="A62" s="5">
        <f t="shared" si="0"/>
        <v>60</v>
      </c>
      <c r="B62" s="5"/>
      <c r="C62" s="24" t="s">
        <v>55</v>
      </c>
      <c r="D62" s="31">
        <v>60</v>
      </c>
      <c r="E62" s="7" t="s">
        <v>217</v>
      </c>
      <c r="F62" s="7" t="s">
        <v>216</v>
      </c>
      <c r="G62" s="6">
        <v>2021</v>
      </c>
      <c r="H62" s="7" t="s">
        <v>738</v>
      </c>
      <c r="I62" s="7"/>
      <c r="J62" s="7" t="s">
        <v>215</v>
      </c>
      <c r="K62" s="6" t="s">
        <v>1291</v>
      </c>
      <c r="L62" s="7"/>
      <c r="M62" s="7"/>
      <c r="N62" s="7">
        <v>1</v>
      </c>
      <c r="O62" s="7">
        <v>1</v>
      </c>
      <c r="P62" s="7">
        <v>1</v>
      </c>
      <c r="Q62" s="7">
        <v>0</v>
      </c>
      <c r="R62" s="7">
        <v>1</v>
      </c>
      <c r="S62" s="7"/>
      <c r="T62" s="7"/>
      <c r="U62" s="7"/>
      <c r="V62" s="7"/>
      <c r="W62" s="7"/>
      <c r="X62" s="7"/>
      <c r="Y62" s="7"/>
      <c r="Z62" s="7"/>
      <c r="AA62" s="7"/>
      <c r="AB62" s="7"/>
      <c r="AC62" s="7"/>
      <c r="AD62" s="7"/>
      <c r="AE62" s="7"/>
      <c r="AF62" s="7"/>
      <c r="AG62" s="7"/>
      <c r="AH62" s="7"/>
      <c r="AI62" s="7"/>
      <c r="AJ62" s="7"/>
      <c r="AK62" s="7"/>
      <c r="AL62" s="7"/>
      <c r="AM62" s="7"/>
      <c r="AN62" s="7">
        <v>1</v>
      </c>
      <c r="AO62" s="7"/>
      <c r="AP62" s="7"/>
      <c r="AQ62" s="7"/>
      <c r="AR62" s="7"/>
      <c r="AS62" s="7"/>
      <c r="AT62" s="7"/>
      <c r="AU62" s="7"/>
      <c r="AV62" s="7"/>
      <c r="AW62" s="7">
        <v>1</v>
      </c>
      <c r="AX62" s="7"/>
      <c r="AY62" s="7"/>
      <c r="AZ62" s="7">
        <v>1</v>
      </c>
      <c r="BA62" s="7"/>
      <c r="BB62" s="7"/>
      <c r="BC62" s="7"/>
      <c r="BD62" s="7"/>
      <c r="BE62" s="7"/>
      <c r="BF62" s="7"/>
      <c r="BG62" s="7"/>
      <c r="BH62" s="7"/>
      <c r="BI62" s="7"/>
      <c r="BJ62" s="154">
        <v>0</v>
      </c>
      <c r="BK62" s="154"/>
      <c r="BL62" s="7"/>
      <c r="BM62" s="7"/>
      <c r="BN62" s="7"/>
      <c r="BO62" s="7"/>
      <c r="BP62" s="7"/>
      <c r="BQ62" s="7"/>
      <c r="BR62" s="7"/>
      <c r="BS62" s="7"/>
      <c r="BT62" s="7"/>
      <c r="BU62" s="7"/>
      <c r="BV62" s="7"/>
      <c r="BW62" s="7"/>
      <c r="BX62" s="7"/>
      <c r="BY62" s="7"/>
      <c r="BZ62" s="7"/>
      <c r="CA62" s="7"/>
      <c r="CB62" s="7"/>
      <c r="CC62" s="7"/>
      <c r="CD62" s="7"/>
      <c r="CE62" s="7"/>
      <c r="CF62" s="7"/>
      <c r="CG62" s="7"/>
      <c r="CH62" s="7"/>
      <c r="CI62" s="7"/>
      <c r="CJ62" s="7"/>
      <c r="CK62" s="7"/>
      <c r="CL62" s="7"/>
      <c r="CM62" s="7"/>
      <c r="CN62" s="7"/>
      <c r="CO62" s="7"/>
      <c r="CP62" s="7"/>
      <c r="CQ62" s="7"/>
      <c r="CR62" s="7"/>
      <c r="CS62" s="7"/>
      <c r="CT62" s="7"/>
      <c r="CU62" s="7"/>
      <c r="CV62" s="7"/>
      <c r="CW62" s="7"/>
      <c r="CX62" s="7"/>
      <c r="CY62" s="7"/>
      <c r="CZ62" s="7"/>
      <c r="DA62" s="7"/>
      <c r="DB62" s="7"/>
      <c r="DC62" s="7"/>
      <c r="DD62" s="7"/>
      <c r="DE62" s="7"/>
      <c r="DF62" s="7"/>
      <c r="DG62" s="7"/>
      <c r="DH62" s="7"/>
      <c r="DI62" s="7"/>
      <c r="DJ62" s="7"/>
      <c r="DK62" s="7">
        <v>1</v>
      </c>
      <c r="DL62" s="7"/>
      <c r="DM62" s="7">
        <v>1</v>
      </c>
      <c r="DN62" s="7"/>
      <c r="DO62" s="7"/>
      <c r="DP62" s="7">
        <v>1</v>
      </c>
      <c r="DQ62" s="7"/>
      <c r="DR62" s="7"/>
      <c r="DS62" s="7"/>
      <c r="DT62" s="7"/>
      <c r="DU62" s="7"/>
      <c r="DV62" s="7"/>
      <c r="DW62" s="7"/>
      <c r="DX62" s="7"/>
      <c r="DY62" s="7"/>
      <c r="DZ62" s="7"/>
      <c r="EA62" s="7"/>
      <c r="EB62" s="7"/>
      <c r="EC62" s="7"/>
      <c r="ED62" s="7"/>
      <c r="EE62" s="7"/>
      <c r="EF62" s="7"/>
      <c r="EG62" s="7"/>
      <c r="EH62" s="7"/>
      <c r="EI62" s="7"/>
      <c r="EJ62" s="7"/>
      <c r="EK62" s="7"/>
      <c r="EL62" s="7"/>
      <c r="EM62" s="7"/>
      <c r="EN62" s="7"/>
      <c r="EO62" s="7"/>
      <c r="EP62" s="7"/>
      <c r="EQ62" s="7"/>
      <c r="ER62" s="7"/>
      <c r="ES62" s="7"/>
      <c r="ET62" s="7"/>
      <c r="EU62" s="7"/>
      <c r="EV62" s="7"/>
      <c r="EW62" s="7"/>
      <c r="EX62" s="7"/>
      <c r="EY62" s="7"/>
      <c r="EZ62" s="7"/>
      <c r="FA62" s="7"/>
      <c r="FB62" s="7"/>
      <c r="FC62" s="7"/>
      <c r="FD62" s="7"/>
      <c r="FE62" s="7"/>
      <c r="FF62" s="7"/>
      <c r="FG62" s="7"/>
      <c r="FH62" s="7"/>
      <c r="FI62" s="7"/>
      <c r="FJ62" s="7"/>
      <c r="FK62" s="7"/>
      <c r="FL62" s="7"/>
      <c r="FM62" s="7">
        <v>1</v>
      </c>
      <c r="FN62" s="7"/>
      <c r="FO62" s="7"/>
      <c r="FP62" s="7"/>
      <c r="FQ62" s="7"/>
      <c r="FR62" s="7"/>
      <c r="FS62" s="7"/>
      <c r="FT62" s="7"/>
      <c r="FU62" s="7"/>
      <c r="FV62" s="7"/>
      <c r="FW62" s="7"/>
      <c r="FX62" s="7"/>
      <c r="FY62" s="7"/>
      <c r="FZ62" s="7"/>
      <c r="GA62" s="7"/>
      <c r="GB62" s="7"/>
      <c r="GC62" s="7"/>
      <c r="GD62" s="7"/>
      <c r="GE62" s="7"/>
      <c r="GF62" s="7"/>
      <c r="GG62" s="7" t="s">
        <v>1193</v>
      </c>
      <c r="GH62" s="7" t="s">
        <v>1292</v>
      </c>
      <c r="GI62" s="7" t="s">
        <v>1143</v>
      </c>
      <c r="GJ62" s="7" t="s">
        <v>1293</v>
      </c>
      <c r="GK62" s="7"/>
      <c r="GL62" s="7" t="s">
        <v>1294</v>
      </c>
      <c r="GM62" s="7" t="s">
        <v>1295</v>
      </c>
      <c r="GN62" s="7" t="s">
        <v>1296</v>
      </c>
      <c r="GO62" s="7" t="s">
        <v>1297</v>
      </c>
      <c r="GP62" s="7"/>
      <c r="GQ62" s="7"/>
      <c r="GR62" s="7"/>
      <c r="GS62" s="7"/>
      <c r="GT62" s="7"/>
      <c r="GU62" s="7"/>
      <c r="GV62" s="7"/>
      <c r="GW62" s="7"/>
      <c r="GX62" s="7"/>
      <c r="GY62" s="7"/>
      <c r="GZ62" s="7"/>
      <c r="HA62" s="34"/>
      <c r="HB62" s="34"/>
      <c r="HC62" s="34"/>
      <c r="HD62" s="34"/>
      <c r="HE62" s="34"/>
      <c r="HF62" s="34"/>
      <c r="HG62" s="34"/>
      <c r="HH62" s="34"/>
      <c r="HI62" s="34"/>
      <c r="HJ62" s="34"/>
      <c r="HK62" s="34"/>
      <c r="HL62" s="34"/>
      <c r="HM62" s="34"/>
      <c r="HN62" s="34"/>
      <c r="HO62" s="34"/>
      <c r="HP62" s="34"/>
    </row>
    <row r="63" spans="1:224" ht="45" customHeight="1">
      <c r="A63" s="5">
        <f t="shared" si="0"/>
        <v>61</v>
      </c>
      <c r="B63" s="5"/>
      <c r="C63" s="24" t="s">
        <v>35</v>
      </c>
      <c r="D63" s="31">
        <v>61</v>
      </c>
      <c r="E63" s="7" t="s">
        <v>220</v>
      </c>
      <c r="F63" s="7" t="s">
        <v>219</v>
      </c>
      <c r="G63" s="6">
        <v>2018</v>
      </c>
      <c r="H63" s="7" t="s">
        <v>738</v>
      </c>
      <c r="I63" s="157"/>
      <c r="J63" s="26" t="s">
        <v>218</v>
      </c>
      <c r="K63" s="6" t="s">
        <v>1298</v>
      </c>
      <c r="L63" s="7"/>
      <c r="M63" s="7"/>
      <c r="N63" s="7"/>
      <c r="O63" s="7">
        <v>1</v>
      </c>
      <c r="P63" s="7"/>
      <c r="Q63" s="7">
        <v>0</v>
      </c>
      <c r="R63" s="7">
        <v>1</v>
      </c>
      <c r="S63" s="7"/>
      <c r="T63" s="7"/>
      <c r="U63" s="7"/>
      <c r="V63" s="7"/>
      <c r="W63" s="7"/>
      <c r="X63" s="7"/>
      <c r="Y63" s="7"/>
      <c r="Z63" s="7"/>
      <c r="AA63" s="7"/>
      <c r="AB63" s="7"/>
      <c r="AC63" s="7"/>
      <c r="AD63" s="7"/>
      <c r="AE63" s="7"/>
      <c r="AF63" s="7"/>
      <c r="AG63" s="7"/>
      <c r="AH63" s="7"/>
      <c r="AI63" s="7"/>
      <c r="AJ63" s="7"/>
      <c r="AK63" s="7">
        <v>1</v>
      </c>
      <c r="AL63" s="7"/>
      <c r="AM63" s="7"/>
      <c r="AN63" s="7"/>
      <c r="AO63" s="7"/>
      <c r="AP63" s="7"/>
      <c r="AQ63" s="7"/>
      <c r="AR63" s="7"/>
      <c r="AS63" s="7"/>
      <c r="AT63" s="7"/>
      <c r="AU63" s="7"/>
      <c r="AV63" s="7"/>
      <c r="AW63" s="7"/>
      <c r="AX63" s="7"/>
      <c r="AY63" s="7"/>
      <c r="AZ63" s="7"/>
      <c r="BA63" s="7"/>
      <c r="BB63" s="7"/>
      <c r="BC63" s="7"/>
      <c r="BD63" s="7"/>
      <c r="BE63" s="7"/>
      <c r="BF63" s="7"/>
      <c r="BG63" s="7"/>
      <c r="BH63" s="7"/>
      <c r="BI63" s="7"/>
      <c r="BJ63" s="7"/>
      <c r="BK63" s="7"/>
      <c r="BL63" s="7"/>
      <c r="BM63" s="7"/>
      <c r="BN63" s="7"/>
      <c r="BO63" s="7"/>
      <c r="BP63" s="7"/>
      <c r="BQ63" s="7"/>
      <c r="BR63" s="7"/>
      <c r="BS63" s="7"/>
      <c r="BT63" s="7"/>
      <c r="BU63" s="7"/>
      <c r="BV63" s="7"/>
      <c r="BW63" s="7">
        <v>1</v>
      </c>
      <c r="BX63" s="7"/>
      <c r="BY63" s="7"/>
      <c r="BZ63" s="7"/>
      <c r="CA63" s="7"/>
      <c r="CB63" s="7"/>
      <c r="CC63" s="7"/>
      <c r="CD63" s="7"/>
      <c r="CE63" s="7"/>
      <c r="CF63" s="7"/>
      <c r="CG63" s="7"/>
      <c r="CH63" s="7"/>
      <c r="CI63" s="7"/>
      <c r="CJ63" s="7"/>
      <c r="CK63" s="7"/>
      <c r="CL63" s="7"/>
      <c r="CM63" s="7"/>
      <c r="CN63" s="7"/>
      <c r="CO63" s="7"/>
      <c r="CP63" s="7"/>
      <c r="CQ63" s="7"/>
      <c r="CR63" s="7"/>
      <c r="CS63" s="7"/>
      <c r="CT63" s="7">
        <v>1</v>
      </c>
      <c r="CU63" s="7"/>
      <c r="CV63" s="7"/>
      <c r="CW63" s="7"/>
      <c r="CX63" s="7"/>
      <c r="CY63" s="7"/>
      <c r="CZ63" s="7"/>
      <c r="DA63" s="7"/>
      <c r="DB63" s="7"/>
      <c r="DC63" s="7"/>
      <c r="DD63" s="7"/>
      <c r="DE63" s="7"/>
      <c r="DF63" s="7"/>
      <c r="DG63" s="7"/>
      <c r="DH63" s="7"/>
      <c r="DI63" s="7"/>
      <c r="DJ63" s="7"/>
      <c r="DK63" s="7"/>
      <c r="DL63" s="7"/>
      <c r="DM63" s="7">
        <v>1</v>
      </c>
      <c r="DN63" s="7"/>
      <c r="DO63" s="7"/>
      <c r="DP63" s="7">
        <v>1</v>
      </c>
      <c r="DQ63" s="7"/>
      <c r="DR63" s="7"/>
      <c r="DS63" s="7"/>
      <c r="DT63" s="7"/>
      <c r="DU63" s="7"/>
      <c r="DV63" s="7"/>
      <c r="DW63" s="7"/>
      <c r="DX63" s="7"/>
      <c r="DY63" s="7"/>
      <c r="DZ63" s="7"/>
      <c r="EA63" s="7"/>
      <c r="EB63" s="7"/>
      <c r="EC63" s="7"/>
      <c r="ED63" s="7"/>
      <c r="EE63" s="7"/>
      <c r="EF63" s="7"/>
      <c r="EG63" s="7"/>
      <c r="EH63" s="7"/>
      <c r="EI63" s="7"/>
      <c r="EJ63" s="7"/>
      <c r="EK63" s="7"/>
      <c r="EL63" s="7"/>
      <c r="EM63" s="7"/>
      <c r="EN63" s="7"/>
      <c r="EO63" s="7"/>
      <c r="EP63" s="7"/>
      <c r="EQ63" s="7"/>
      <c r="ER63" s="7"/>
      <c r="ES63" s="7"/>
      <c r="ET63" s="7"/>
      <c r="EU63" s="7"/>
      <c r="EV63" s="7"/>
      <c r="EW63" s="7"/>
      <c r="EX63" s="7"/>
      <c r="EY63" s="7"/>
      <c r="EZ63" s="7"/>
      <c r="FA63" s="7"/>
      <c r="FB63" s="7"/>
      <c r="FC63" s="7">
        <v>1</v>
      </c>
      <c r="FD63" s="7"/>
      <c r="FE63" s="7"/>
      <c r="FF63" s="7"/>
      <c r="FG63" s="7"/>
      <c r="FH63" s="7"/>
      <c r="FI63" s="7"/>
      <c r="FJ63" s="7"/>
      <c r="FK63" s="7"/>
      <c r="FL63" s="7"/>
      <c r="FM63" s="7"/>
      <c r="FN63" s="7"/>
      <c r="FO63" s="7"/>
      <c r="FP63" s="7"/>
      <c r="FQ63" s="7"/>
      <c r="FR63" s="7"/>
      <c r="FS63" s="7"/>
      <c r="FT63" s="7"/>
      <c r="FU63" s="7"/>
      <c r="FV63" s="7"/>
      <c r="FW63" s="7"/>
      <c r="FX63" s="7"/>
      <c r="FY63" s="7"/>
      <c r="FZ63" s="7"/>
      <c r="GA63" s="7"/>
      <c r="GB63" s="7"/>
      <c r="GC63" s="7"/>
      <c r="GD63" s="7"/>
      <c r="GE63" s="7"/>
      <c r="GF63" s="7"/>
      <c r="GG63" s="7" t="s">
        <v>1193</v>
      </c>
      <c r="GH63" s="7" t="s">
        <v>1299</v>
      </c>
      <c r="GI63" s="7" t="s">
        <v>587</v>
      </c>
      <c r="GJ63" s="7" t="s">
        <v>1300</v>
      </c>
      <c r="GK63" s="7" t="s">
        <v>1301</v>
      </c>
      <c r="GL63" s="7"/>
      <c r="GM63" s="7" t="s">
        <v>1302</v>
      </c>
      <c r="GN63" s="7" t="s">
        <v>1303</v>
      </c>
      <c r="GO63" s="7" t="s">
        <v>1304</v>
      </c>
      <c r="GP63" s="7"/>
      <c r="GQ63" s="7"/>
      <c r="GR63" s="7"/>
      <c r="GS63" s="7"/>
      <c r="GT63" s="7"/>
      <c r="GU63" s="7"/>
      <c r="GV63" s="7"/>
      <c r="GW63" s="7"/>
      <c r="GX63" s="7"/>
      <c r="GY63" s="7"/>
      <c r="GZ63" s="7"/>
      <c r="HA63" s="34"/>
      <c r="HB63" s="34"/>
      <c r="HC63" s="34"/>
      <c r="HD63" s="34"/>
      <c r="HE63" s="34"/>
      <c r="HF63" s="34"/>
      <c r="HG63" s="34"/>
      <c r="HH63" s="34"/>
      <c r="HI63" s="34"/>
      <c r="HJ63" s="34"/>
      <c r="HK63" s="34"/>
      <c r="HL63" s="34"/>
      <c r="HM63" s="34"/>
      <c r="HN63" s="34"/>
      <c r="HO63" s="34"/>
      <c r="HP63" s="34"/>
    </row>
    <row r="64" spans="1:224" ht="45" customHeight="1">
      <c r="A64" s="5">
        <f t="shared" si="0"/>
        <v>62</v>
      </c>
      <c r="B64" s="5"/>
      <c r="C64" s="24" t="s">
        <v>35</v>
      </c>
      <c r="D64" s="31">
        <v>62</v>
      </c>
      <c r="E64" s="7" t="s">
        <v>76</v>
      </c>
      <c r="F64" s="7" t="s">
        <v>222</v>
      </c>
      <c r="G64" s="6">
        <v>2004</v>
      </c>
      <c r="H64" s="7" t="s">
        <v>1305</v>
      </c>
      <c r="I64" s="7"/>
      <c r="J64" s="7" t="s">
        <v>221</v>
      </c>
      <c r="K64" s="6" t="s">
        <v>1306</v>
      </c>
      <c r="L64" s="7">
        <v>1</v>
      </c>
      <c r="M64" s="7"/>
      <c r="N64" s="7"/>
      <c r="O64" s="7"/>
      <c r="P64" s="7"/>
      <c r="Q64" s="7"/>
      <c r="R64" s="7"/>
      <c r="S64" s="7">
        <v>1</v>
      </c>
      <c r="T64" s="7"/>
      <c r="U64" s="7"/>
      <c r="V64" s="7"/>
      <c r="W64" s="7"/>
      <c r="X64" s="7"/>
      <c r="Y64" s="7"/>
      <c r="Z64" s="7"/>
      <c r="AA64" s="7"/>
      <c r="AB64" s="7"/>
      <c r="AC64" s="7"/>
      <c r="AD64" s="7"/>
      <c r="AE64" s="7"/>
      <c r="AF64" s="7"/>
      <c r="AG64" s="7"/>
      <c r="AH64" s="7"/>
      <c r="AI64" s="7"/>
      <c r="AJ64" s="7"/>
      <c r="AK64" s="7"/>
      <c r="AL64" s="7"/>
      <c r="AM64" s="7"/>
      <c r="AN64" s="7">
        <v>1</v>
      </c>
      <c r="AO64" s="7"/>
      <c r="AP64" s="7"/>
      <c r="AQ64" s="7"/>
      <c r="AR64" s="7"/>
      <c r="AS64" s="7"/>
      <c r="AT64" s="7"/>
      <c r="AU64" s="7"/>
      <c r="AV64" s="7"/>
      <c r="AW64" s="7"/>
      <c r="AX64" s="7"/>
      <c r="AY64" s="7"/>
      <c r="AZ64" s="7"/>
      <c r="BA64" s="7"/>
      <c r="BB64" s="7"/>
      <c r="BC64" s="7"/>
      <c r="BD64" s="7"/>
      <c r="BE64" s="7"/>
      <c r="BF64" s="7"/>
      <c r="BG64" s="7"/>
      <c r="BH64" s="7"/>
      <c r="BI64" s="7"/>
      <c r="BJ64" s="7">
        <v>1</v>
      </c>
      <c r="BK64" s="7"/>
      <c r="BL64" s="7"/>
      <c r="BM64" s="7"/>
      <c r="BN64" s="7"/>
      <c r="BO64" s="7"/>
      <c r="BP64" s="7">
        <v>1</v>
      </c>
      <c r="BQ64" s="7"/>
      <c r="BR64" s="7"/>
      <c r="BS64" s="7"/>
      <c r="BT64" s="7"/>
      <c r="BU64" s="7"/>
      <c r="BV64" s="7"/>
      <c r="BW64" s="7"/>
      <c r="BX64" s="7"/>
      <c r="BY64" s="7"/>
      <c r="BZ64" s="7"/>
      <c r="CA64" s="7"/>
      <c r="CB64" s="7"/>
      <c r="CC64" s="7"/>
      <c r="CD64" s="7"/>
      <c r="CE64" s="7"/>
      <c r="CF64" s="7"/>
      <c r="CG64" s="7"/>
      <c r="CH64" s="7"/>
      <c r="CI64" s="7"/>
      <c r="CJ64" s="7"/>
      <c r="CK64" s="7"/>
      <c r="CL64" s="7"/>
      <c r="CM64" s="7"/>
      <c r="CN64" s="7"/>
      <c r="CO64" s="7"/>
      <c r="CP64" s="7"/>
      <c r="CQ64" s="7"/>
      <c r="CR64" s="7"/>
      <c r="CS64" s="7"/>
      <c r="CT64" s="7"/>
      <c r="CU64" s="7"/>
      <c r="CV64" s="7"/>
      <c r="CW64" s="7"/>
      <c r="CX64" s="7"/>
      <c r="CY64" s="7"/>
      <c r="CZ64" s="7"/>
      <c r="DA64" s="7"/>
      <c r="DB64" s="7"/>
      <c r="DC64" s="7"/>
      <c r="DD64" s="7"/>
      <c r="DE64" s="7"/>
      <c r="DF64" s="7"/>
      <c r="DG64" s="7"/>
      <c r="DH64" s="7"/>
      <c r="DI64" s="7"/>
      <c r="DJ64" s="7"/>
      <c r="DK64" s="7">
        <v>1</v>
      </c>
      <c r="DL64" s="7"/>
      <c r="DM64" s="7">
        <v>1</v>
      </c>
      <c r="DN64" s="7"/>
      <c r="DO64" s="7"/>
      <c r="DP64" s="7">
        <v>1</v>
      </c>
      <c r="DQ64" s="7"/>
      <c r="DR64" s="7"/>
      <c r="DS64" s="7"/>
      <c r="DT64" s="7"/>
      <c r="DU64" s="7"/>
      <c r="DV64" s="7"/>
      <c r="DW64" s="7"/>
      <c r="DX64" s="7"/>
      <c r="DY64" s="7"/>
      <c r="DZ64" s="7"/>
      <c r="EA64" s="7"/>
      <c r="EB64" s="7"/>
      <c r="EC64" s="7"/>
      <c r="ED64" s="7"/>
      <c r="EE64" s="7"/>
      <c r="EF64" s="7"/>
      <c r="EG64" s="7"/>
      <c r="EH64" s="7"/>
      <c r="EI64" s="7"/>
      <c r="EJ64" s="7"/>
      <c r="EK64" s="7"/>
      <c r="EL64" s="7"/>
      <c r="EM64" s="7"/>
      <c r="EN64" s="7"/>
      <c r="EO64" s="7"/>
      <c r="EP64" s="7"/>
      <c r="EQ64" s="7"/>
      <c r="ER64" s="7"/>
      <c r="ES64" s="7"/>
      <c r="ET64" s="7"/>
      <c r="EU64" s="7"/>
      <c r="EV64" s="7"/>
      <c r="EW64" s="7"/>
      <c r="EX64" s="7"/>
      <c r="EY64" s="7"/>
      <c r="EZ64" s="7"/>
      <c r="FA64" s="7"/>
      <c r="FB64" s="7">
        <v>1</v>
      </c>
      <c r="FC64" s="7"/>
      <c r="FD64" s="7"/>
      <c r="FE64" s="7"/>
      <c r="FF64" s="7"/>
      <c r="FG64" s="7"/>
      <c r="FH64" s="7"/>
      <c r="FI64" s="7"/>
      <c r="FJ64" s="7"/>
      <c r="FK64" s="7"/>
      <c r="FL64" s="7"/>
      <c r="FM64" s="7"/>
      <c r="FN64" s="7"/>
      <c r="FO64" s="7"/>
      <c r="FP64" s="7"/>
      <c r="FQ64" s="7"/>
      <c r="FR64" s="7"/>
      <c r="FS64" s="7"/>
      <c r="FT64" s="7"/>
      <c r="FU64" s="7"/>
      <c r="FV64" s="7"/>
      <c r="FW64" s="7"/>
      <c r="FX64" s="7"/>
      <c r="FY64" s="7"/>
      <c r="FZ64" s="7"/>
      <c r="GA64" s="7" t="s">
        <v>1307</v>
      </c>
      <c r="GB64" s="7"/>
      <c r="GC64" s="7"/>
      <c r="GD64" s="7"/>
      <c r="GE64" s="7"/>
      <c r="GF64" s="7"/>
      <c r="GG64" s="7" t="s">
        <v>1193</v>
      </c>
      <c r="GH64" s="7" t="s">
        <v>1308</v>
      </c>
      <c r="GI64" s="7" t="s">
        <v>1309</v>
      </c>
      <c r="GJ64" s="7" t="s">
        <v>1310</v>
      </c>
      <c r="GK64" s="7" t="s">
        <v>1311</v>
      </c>
      <c r="GL64" s="7"/>
      <c r="GM64" s="19" t="s">
        <v>1312</v>
      </c>
      <c r="GN64" s="7" t="s">
        <v>1313</v>
      </c>
      <c r="GO64" s="7" t="s">
        <v>1314</v>
      </c>
      <c r="GP64" s="7" t="s">
        <v>1315</v>
      </c>
      <c r="GQ64" s="7"/>
      <c r="GR64" s="7"/>
      <c r="GS64" s="7"/>
      <c r="GT64" s="7"/>
      <c r="GU64" s="7"/>
      <c r="GV64" s="7"/>
      <c r="GW64" s="7"/>
      <c r="GX64" s="7"/>
      <c r="GY64" s="7"/>
      <c r="GZ64" s="7"/>
      <c r="HA64" s="34"/>
      <c r="HB64" s="34"/>
      <c r="HC64" s="34"/>
      <c r="HD64" s="34"/>
      <c r="HE64" s="34"/>
      <c r="HF64" s="34"/>
      <c r="HG64" s="34"/>
      <c r="HH64" s="34"/>
      <c r="HI64" s="34"/>
      <c r="HJ64" s="34"/>
      <c r="HK64" s="34"/>
      <c r="HL64" s="34"/>
      <c r="HM64" s="34"/>
      <c r="HN64" s="34"/>
      <c r="HO64" s="34"/>
      <c r="HP64" s="34"/>
    </row>
    <row r="65" spans="1:224" ht="45" customHeight="1">
      <c r="A65" s="5">
        <f t="shared" si="0"/>
        <v>63</v>
      </c>
      <c r="B65" s="5"/>
      <c r="C65" s="24" t="s">
        <v>35</v>
      </c>
      <c r="D65" s="31">
        <v>63</v>
      </c>
      <c r="E65" s="7" t="s">
        <v>120</v>
      </c>
      <c r="F65" s="7" t="s">
        <v>224</v>
      </c>
      <c r="G65" s="6">
        <v>2010</v>
      </c>
      <c r="H65" s="7" t="s">
        <v>738</v>
      </c>
      <c r="I65" s="7"/>
      <c r="J65" s="7" t="s">
        <v>223</v>
      </c>
      <c r="K65" s="107" t="s">
        <v>1316</v>
      </c>
      <c r="L65" s="7"/>
      <c r="M65" s="7">
        <v>1</v>
      </c>
      <c r="N65" s="7"/>
      <c r="O65" s="7"/>
      <c r="P65" s="7"/>
      <c r="Q65" s="7">
        <v>0</v>
      </c>
      <c r="R65" s="7">
        <v>1</v>
      </c>
      <c r="S65" s="7"/>
      <c r="T65" s="7"/>
      <c r="U65" s="7"/>
      <c r="V65" s="7"/>
      <c r="W65" s="7"/>
      <c r="X65" s="7"/>
      <c r="Y65" s="7"/>
      <c r="Z65" s="7"/>
      <c r="AA65" s="7"/>
      <c r="AB65" s="7"/>
      <c r="AC65" s="7"/>
      <c r="AD65" s="7"/>
      <c r="AE65" s="7"/>
      <c r="AF65" s="7"/>
      <c r="AG65" s="7"/>
      <c r="AH65" s="7"/>
      <c r="AI65" s="7"/>
      <c r="AJ65" s="7"/>
      <c r="AK65" s="7">
        <v>1</v>
      </c>
      <c r="AL65" s="7"/>
      <c r="AM65" s="7"/>
      <c r="AN65" s="7"/>
      <c r="AO65" s="7"/>
      <c r="AP65" s="7"/>
      <c r="AQ65" s="7"/>
      <c r="AR65" s="7"/>
      <c r="AS65" s="7"/>
      <c r="AT65" s="7"/>
      <c r="AU65" s="7"/>
      <c r="AV65" s="7"/>
      <c r="AW65" s="7"/>
      <c r="AX65" s="7"/>
      <c r="AY65" s="7"/>
      <c r="AZ65" s="7"/>
      <c r="BA65" s="7"/>
      <c r="BB65" s="7"/>
      <c r="BC65" s="7"/>
      <c r="BD65" s="7"/>
      <c r="BE65" s="7"/>
      <c r="BF65" s="7"/>
      <c r="BG65" s="7"/>
      <c r="BH65" s="7"/>
      <c r="BI65" s="7"/>
      <c r="BJ65" s="7"/>
      <c r="BK65" s="7"/>
      <c r="BL65" s="7"/>
      <c r="BM65" s="7"/>
      <c r="BN65" s="7"/>
      <c r="BO65" s="7"/>
      <c r="BP65" s="7"/>
      <c r="BQ65" s="7"/>
      <c r="BR65" s="7"/>
      <c r="BS65" s="7"/>
      <c r="BT65" s="7"/>
      <c r="BU65" s="7"/>
      <c r="BV65" s="7"/>
      <c r="BW65" s="7">
        <v>1</v>
      </c>
      <c r="BX65" s="7"/>
      <c r="BY65" s="7"/>
      <c r="BZ65" s="7"/>
      <c r="CA65" s="7"/>
      <c r="CB65" s="7"/>
      <c r="CC65" s="7"/>
      <c r="CD65" s="7"/>
      <c r="CE65" s="7"/>
      <c r="CF65" s="7"/>
      <c r="CG65" s="7"/>
      <c r="CH65" s="7"/>
      <c r="CI65" s="7"/>
      <c r="CJ65" s="7"/>
      <c r="CK65" s="7"/>
      <c r="CL65" s="7"/>
      <c r="CM65" s="7"/>
      <c r="CN65" s="7"/>
      <c r="CO65" s="7"/>
      <c r="CP65" s="7"/>
      <c r="CQ65" s="7"/>
      <c r="CR65" s="7"/>
      <c r="CS65" s="7"/>
      <c r="CT65" s="7">
        <v>1</v>
      </c>
      <c r="CU65" s="7"/>
      <c r="CV65" s="7"/>
      <c r="CW65" s="7"/>
      <c r="CX65" s="7"/>
      <c r="CY65" s="7"/>
      <c r="CZ65" s="7"/>
      <c r="DA65" s="7"/>
      <c r="DB65" s="7"/>
      <c r="DC65" s="7"/>
      <c r="DD65" s="7"/>
      <c r="DE65" s="7"/>
      <c r="DF65" s="7"/>
      <c r="DG65" s="7"/>
      <c r="DH65" s="7"/>
      <c r="DI65" s="7"/>
      <c r="DJ65" s="7"/>
      <c r="DK65" s="7"/>
      <c r="DL65" s="7"/>
      <c r="DM65" s="7">
        <v>1</v>
      </c>
      <c r="DN65" s="7"/>
      <c r="DO65" s="7"/>
      <c r="DP65" s="7">
        <v>1</v>
      </c>
      <c r="DQ65" s="7"/>
      <c r="DR65" s="7"/>
      <c r="DS65" s="7"/>
      <c r="DT65" s="7"/>
      <c r="DU65" s="7"/>
      <c r="DV65" s="7"/>
      <c r="DW65" s="7"/>
      <c r="DX65" s="7"/>
      <c r="DY65" s="7"/>
      <c r="DZ65" s="7"/>
      <c r="EA65" s="7"/>
      <c r="EB65" s="7"/>
      <c r="EC65" s="7"/>
      <c r="ED65" s="7"/>
      <c r="EE65" s="7"/>
      <c r="EF65" s="7"/>
      <c r="EG65" s="7"/>
      <c r="EH65" s="7"/>
      <c r="EI65" s="7"/>
      <c r="EJ65" s="7"/>
      <c r="EK65" s="7"/>
      <c r="EL65" s="7"/>
      <c r="EM65" s="7"/>
      <c r="EN65" s="7"/>
      <c r="EO65" s="7"/>
      <c r="EP65" s="7"/>
      <c r="EQ65" s="7"/>
      <c r="ER65" s="7"/>
      <c r="ES65" s="7"/>
      <c r="ET65" s="7"/>
      <c r="EU65" s="7"/>
      <c r="EV65" s="7"/>
      <c r="EW65" s="7"/>
      <c r="EX65" s="7"/>
      <c r="EY65" s="7"/>
      <c r="EZ65" s="7"/>
      <c r="FA65" s="7"/>
      <c r="FB65" s="7"/>
      <c r="FC65" s="7"/>
      <c r="FD65" s="7"/>
      <c r="FE65" s="7"/>
      <c r="FF65" s="7"/>
      <c r="FG65" s="7"/>
      <c r="FH65" s="7"/>
      <c r="FI65" s="7"/>
      <c r="FJ65" s="7"/>
      <c r="FK65" s="7"/>
      <c r="FL65" s="7"/>
      <c r="FM65" s="7"/>
      <c r="FN65" s="7"/>
      <c r="FO65" s="7"/>
      <c r="FP65" s="7"/>
      <c r="FQ65" s="7"/>
      <c r="FR65" s="7"/>
      <c r="FS65" s="7"/>
      <c r="FT65" s="7"/>
      <c r="FU65" s="7"/>
      <c r="FV65" s="7"/>
      <c r="FW65" s="7"/>
      <c r="FX65" s="7"/>
      <c r="FY65" s="7"/>
      <c r="FZ65" s="7"/>
      <c r="GA65" s="7">
        <v>1</v>
      </c>
      <c r="GB65" s="7"/>
      <c r="GC65" s="7"/>
      <c r="GD65" s="7"/>
      <c r="GE65" s="7"/>
      <c r="GF65" s="148" t="s">
        <v>1317</v>
      </c>
      <c r="GG65" s="7" t="s">
        <v>1318</v>
      </c>
      <c r="GH65" s="7" t="s">
        <v>1319</v>
      </c>
      <c r="GI65" s="7" t="s">
        <v>1320</v>
      </c>
      <c r="GJ65" s="7" t="s">
        <v>1321</v>
      </c>
      <c r="GK65" s="7" t="s">
        <v>1322</v>
      </c>
      <c r="GL65" s="7"/>
      <c r="GM65" s="7" t="s">
        <v>1323</v>
      </c>
      <c r="GN65" s="7" t="s">
        <v>1324</v>
      </c>
      <c r="GO65" s="7"/>
      <c r="GP65" s="7"/>
      <c r="GQ65" s="7"/>
      <c r="GR65" s="7"/>
      <c r="GS65" s="7"/>
      <c r="GT65" s="7"/>
      <c r="GU65" s="7"/>
      <c r="GV65" s="7"/>
      <c r="GW65" s="7"/>
      <c r="GX65" s="7"/>
      <c r="GY65" s="7"/>
      <c r="GZ65" s="7"/>
      <c r="HA65" s="34"/>
      <c r="HB65" s="34"/>
      <c r="HC65" s="34"/>
      <c r="HD65" s="34"/>
      <c r="HE65" s="34"/>
      <c r="HF65" s="34"/>
      <c r="HG65" s="34"/>
      <c r="HH65" s="34"/>
      <c r="HI65" s="34"/>
      <c r="HJ65" s="34"/>
      <c r="HK65" s="34"/>
      <c r="HL65" s="34"/>
      <c r="HM65" s="34"/>
      <c r="HN65" s="34"/>
      <c r="HO65" s="34"/>
      <c r="HP65" s="34"/>
    </row>
    <row r="66" spans="1:224" ht="45" customHeight="1">
      <c r="A66" s="5">
        <f t="shared" si="0"/>
        <v>64</v>
      </c>
      <c r="B66" s="5"/>
      <c r="C66" s="24" t="s">
        <v>35</v>
      </c>
      <c r="D66" s="31">
        <v>64</v>
      </c>
      <c r="E66" s="7" t="s">
        <v>57</v>
      </c>
      <c r="F66" s="7" t="s">
        <v>226</v>
      </c>
      <c r="G66" s="6">
        <v>2020</v>
      </c>
      <c r="H66" s="7" t="s">
        <v>821</v>
      </c>
      <c r="I66" s="7"/>
      <c r="J66" s="7" t="s">
        <v>225</v>
      </c>
      <c r="K66" s="6" t="s">
        <v>1325</v>
      </c>
      <c r="L66" s="7"/>
      <c r="M66" s="7"/>
      <c r="N66" s="7"/>
      <c r="O66" s="7">
        <v>1</v>
      </c>
      <c r="P66" s="7"/>
      <c r="Q66" s="7">
        <v>0</v>
      </c>
      <c r="R66" s="7">
        <v>1</v>
      </c>
      <c r="S66" s="7"/>
      <c r="T66" s="7"/>
      <c r="U66" s="7"/>
      <c r="V66" s="7"/>
      <c r="W66" s="7"/>
      <c r="X66" s="7"/>
      <c r="Y66" s="7"/>
      <c r="Z66" s="7"/>
      <c r="AA66" s="7"/>
      <c r="AB66" s="7"/>
      <c r="AC66" s="7"/>
      <c r="AD66" s="7"/>
      <c r="AE66" s="7"/>
      <c r="AF66" s="7"/>
      <c r="AG66" s="7"/>
      <c r="AH66" s="7"/>
      <c r="AI66" s="7"/>
      <c r="AJ66" s="7"/>
      <c r="AK66" s="7"/>
      <c r="AL66" s="7">
        <v>1</v>
      </c>
      <c r="AM66" s="7"/>
      <c r="AN66" s="7">
        <v>1</v>
      </c>
      <c r="AO66" s="7"/>
      <c r="AP66" s="7"/>
      <c r="AQ66" s="7"/>
      <c r="AR66" s="7"/>
      <c r="AS66" s="7"/>
      <c r="AT66" s="7"/>
      <c r="AU66" s="7"/>
      <c r="AV66" s="7"/>
      <c r="AW66" s="7"/>
      <c r="AX66" s="7"/>
      <c r="AY66" s="7"/>
      <c r="AZ66" s="7"/>
      <c r="BA66" s="7"/>
      <c r="BB66" s="7"/>
      <c r="BC66" s="7">
        <v>1</v>
      </c>
      <c r="BD66" s="7"/>
      <c r="BE66" s="7"/>
      <c r="BF66" s="7"/>
      <c r="BG66" s="7"/>
      <c r="BH66" s="7"/>
      <c r="BI66" s="7"/>
      <c r="BJ66" s="7"/>
      <c r="BK66" s="7"/>
      <c r="BL66" s="7"/>
      <c r="BM66" s="7">
        <v>1</v>
      </c>
      <c r="BN66" s="7"/>
      <c r="BO66" s="7"/>
      <c r="BP66" s="7"/>
      <c r="BQ66" s="7"/>
      <c r="BR66" s="7"/>
      <c r="BS66" s="7"/>
      <c r="BT66" s="7"/>
      <c r="BU66" s="7"/>
      <c r="BV66" s="7"/>
      <c r="BW66" s="7"/>
      <c r="BX66" s="7"/>
      <c r="BY66" s="7"/>
      <c r="BZ66" s="7"/>
      <c r="CA66" s="7"/>
      <c r="CB66" s="7"/>
      <c r="CC66" s="7"/>
      <c r="CD66" s="7"/>
      <c r="CE66" s="7"/>
      <c r="CF66" s="7"/>
      <c r="CG66" s="7"/>
      <c r="CH66" s="7"/>
      <c r="CI66" s="7"/>
      <c r="CJ66" s="7"/>
      <c r="CK66" s="7"/>
      <c r="CL66" s="7"/>
      <c r="CM66" s="7"/>
      <c r="CN66" s="7"/>
      <c r="CO66" s="7"/>
      <c r="CP66" s="7"/>
      <c r="CQ66" s="7"/>
      <c r="CR66" s="7"/>
      <c r="CS66" s="7"/>
      <c r="CT66" s="7"/>
      <c r="CU66" s="7">
        <v>1</v>
      </c>
      <c r="CV66" s="7"/>
      <c r="CW66" s="7"/>
      <c r="CX66" s="7"/>
      <c r="CY66" s="7"/>
      <c r="CZ66" s="7"/>
      <c r="DA66" s="7"/>
      <c r="DB66" s="7"/>
      <c r="DC66" s="7"/>
      <c r="DD66" s="154">
        <v>1</v>
      </c>
      <c r="DE66" s="7"/>
      <c r="DF66" s="7"/>
      <c r="DG66" s="7"/>
      <c r="DH66" s="7"/>
      <c r="DI66" s="7"/>
      <c r="DJ66" s="7"/>
      <c r="DK66" s="7"/>
      <c r="DL66" s="7"/>
      <c r="DM66" s="7">
        <v>1</v>
      </c>
      <c r="DN66" s="7"/>
      <c r="DO66" s="7"/>
      <c r="DP66" s="7">
        <v>1</v>
      </c>
      <c r="DQ66" s="7"/>
      <c r="DR66" s="7"/>
      <c r="DS66" s="7"/>
      <c r="DT66" s="7"/>
      <c r="DU66" s="7"/>
      <c r="DV66" s="7"/>
      <c r="DW66" s="7"/>
      <c r="DX66" s="7"/>
      <c r="DY66" s="7"/>
      <c r="DZ66" s="7"/>
      <c r="EA66" s="7"/>
      <c r="EB66" s="7"/>
      <c r="EC66" s="7"/>
      <c r="ED66" s="7"/>
      <c r="EE66" s="7"/>
      <c r="EF66" s="7"/>
      <c r="EG66" s="7"/>
      <c r="EH66" s="7"/>
      <c r="EI66" s="7"/>
      <c r="EJ66" s="7"/>
      <c r="EK66" s="7"/>
      <c r="EL66" s="7"/>
      <c r="EM66" s="7"/>
      <c r="EN66" s="7"/>
      <c r="EO66" s="7"/>
      <c r="EP66" s="7"/>
      <c r="EQ66" s="7"/>
      <c r="ER66" s="7"/>
      <c r="ES66" s="7"/>
      <c r="ET66" s="7"/>
      <c r="EU66" s="7"/>
      <c r="EV66" s="7"/>
      <c r="EW66" s="7"/>
      <c r="EX66" s="7"/>
      <c r="EY66" s="7"/>
      <c r="EZ66" s="7"/>
      <c r="FA66" s="7"/>
      <c r="FB66" s="7"/>
      <c r="FC66" s="7"/>
      <c r="FD66" s="7"/>
      <c r="FE66" s="7"/>
      <c r="FF66" s="7"/>
      <c r="FG66" s="7"/>
      <c r="FH66" s="7"/>
      <c r="FI66" s="7"/>
      <c r="FJ66" s="7"/>
      <c r="FK66" s="7"/>
      <c r="FL66" s="7"/>
      <c r="FM66" s="7"/>
      <c r="FN66" s="7"/>
      <c r="FO66" s="7"/>
      <c r="FP66" s="7"/>
      <c r="FQ66" s="7"/>
      <c r="FR66" s="7"/>
      <c r="FS66" s="7"/>
      <c r="FT66" s="7"/>
      <c r="FU66" s="7"/>
      <c r="FV66" s="7">
        <v>1</v>
      </c>
      <c r="FW66" s="7"/>
      <c r="FX66" s="7"/>
      <c r="FY66" s="7"/>
      <c r="FZ66" s="7"/>
      <c r="GA66" s="7"/>
      <c r="GB66" s="7"/>
      <c r="GC66" s="7"/>
      <c r="GD66" s="7">
        <v>1</v>
      </c>
      <c r="GE66" s="7"/>
      <c r="GF66" s="7" t="s">
        <v>1326</v>
      </c>
      <c r="GG66" s="7" t="s">
        <v>1193</v>
      </c>
      <c r="GH66" s="7" t="s">
        <v>1327</v>
      </c>
      <c r="GI66" s="7" t="s">
        <v>1328</v>
      </c>
      <c r="GJ66" s="7"/>
      <c r="GK66" s="7" t="s">
        <v>1329</v>
      </c>
      <c r="GL66" s="7"/>
      <c r="GM66" s="7" t="s">
        <v>1330</v>
      </c>
      <c r="GN66" s="7" t="s">
        <v>1331</v>
      </c>
      <c r="GO66" s="7" t="s">
        <v>1332</v>
      </c>
      <c r="GP66" s="7"/>
      <c r="GQ66" s="7"/>
      <c r="GR66" s="7"/>
      <c r="GS66" s="7"/>
      <c r="GT66" s="7"/>
      <c r="GU66" s="7"/>
      <c r="GV66" s="7"/>
      <c r="GW66" s="7"/>
      <c r="GX66" s="7"/>
      <c r="GY66" s="7"/>
      <c r="GZ66" s="7"/>
      <c r="HA66" s="34"/>
      <c r="HB66" s="34"/>
      <c r="HC66" s="34"/>
      <c r="HD66" s="34"/>
      <c r="HE66" s="34"/>
      <c r="HF66" s="34"/>
      <c r="HG66" s="34"/>
      <c r="HH66" s="34"/>
      <c r="HI66" s="34"/>
      <c r="HJ66" s="34"/>
      <c r="HK66" s="34"/>
      <c r="HL66" s="34"/>
      <c r="HM66" s="34"/>
      <c r="HN66" s="34"/>
      <c r="HO66" s="34"/>
      <c r="HP66" s="34"/>
    </row>
    <row r="67" spans="1:224" ht="62.25" customHeight="1">
      <c r="A67" s="5">
        <f t="shared" si="0"/>
        <v>65</v>
      </c>
      <c r="B67" s="5"/>
      <c r="C67" s="24" t="s">
        <v>35</v>
      </c>
      <c r="D67" s="31">
        <v>65</v>
      </c>
      <c r="E67" s="7" t="s">
        <v>229</v>
      </c>
      <c r="F67" s="7" t="s">
        <v>228</v>
      </c>
      <c r="G67" s="6">
        <v>2020</v>
      </c>
      <c r="H67" s="7" t="s">
        <v>738</v>
      </c>
      <c r="I67" s="7"/>
      <c r="J67" s="19" t="s">
        <v>1333</v>
      </c>
      <c r="K67" s="6" t="s">
        <v>1334</v>
      </c>
      <c r="L67" s="7"/>
      <c r="M67" s="7"/>
      <c r="N67" s="7"/>
      <c r="O67" s="7">
        <v>1</v>
      </c>
      <c r="P67" s="7"/>
      <c r="Q67" s="7">
        <v>0</v>
      </c>
      <c r="R67" s="7">
        <v>1</v>
      </c>
      <c r="S67" s="7"/>
      <c r="T67" s="7">
        <v>1</v>
      </c>
      <c r="U67" s="7">
        <v>1</v>
      </c>
      <c r="V67" s="7"/>
      <c r="W67" s="7"/>
      <c r="X67" s="7"/>
      <c r="Y67" s="7"/>
      <c r="Z67" s="7"/>
      <c r="AA67" s="7"/>
      <c r="AB67" s="7"/>
      <c r="AC67" s="7"/>
      <c r="AD67" s="154">
        <v>1</v>
      </c>
      <c r="AE67" s="7"/>
      <c r="AF67" s="7"/>
      <c r="AG67" s="7"/>
      <c r="AH67" s="7"/>
      <c r="AI67" s="7"/>
      <c r="AJ67" s="7"/>
      <c r="AK67" s="7"/>
      <c r="AL67" s="7"/>
      <c r="AM67" s="7"/>
      <c r="AN67" s="7">
        <v>1</v>
      </c>
      <c r="AO67" s="7">
        <v>1</v>
      </c>
      <c r="AP67" s="7">
        <v>1</v>
      </c>
      <c r="AQ67" s="7">
        <v>1</v>
      </c>
      <c r="AR67" s="160">
        <v>0</v>
      </c>
      <c r="AS67" s="154">
        <v>0</v>
      </c>
      <c r="AT67" s="154">
        <v>1</v>
      </c>
      <c r="AU67" s="154">
        <v>1</v>
      </c>
      <c r="AV67" s="7"/>
      <c r="AW67" s="7"/>
      <c r="AX67" s="7"/>
      <c r="AY67" s="7"/>
      <c r="AZ67" s="7"/>
      <c r="BA67" s="7"/>
      <c r="BB67" s="7"/>
      <c r="BC67" s="160">
        <v>0</v>
      </c>
      <c r="BD67" s="160"/>
      <c r="BE67" s="7"/>
      <c r="BF67" s="7"/>
      <c r="BG67" s="7"/>
      <c r="BH67" s="7"/>
      <c r="BI67" s="7"/>
      <c r="BJ67" s="7">
        <v>1</v>
      </c>
      <c r="BK67" s="7"/>
      <c r="BL67" s="7"/>
      <c r="BM67" s="7"/>
      <c r="BN67" s="7"/>
      <c r="BO67" s="7"/>
      <c r="BP67" s="7"/>
      <c r="BQ67" s="7"/>
      <c r="BR67" s="7"/>
      <c r="BS67" s="7"/>
      <c r="BT67" s="7"/>
      <c r="BU67" s="7"/>
      <c r="BV67" s="7"/>
      <c r="BW67" s="7"/>
      <c r="BX67" s="7"/>
      <c r="BY67" s="7"/>
      <c r="BZ67" s="7"/>
      <c r="CA67" s="7"/>
      <c r="CB67" s="7"/>
      <c r="CC67" s="7"/>
      <c r="CD67" s="7"/>
      <c r="CE67" s="7"/>
      <c r="CF67" s="7"/>
      <c r="CG67" s="7"/>
      <c r="CH67" s="7"/>
      <c r="CI67" s="7"/>
      <c r="CJ67" s="7"/>
      <c r="CK67" s="7"/>
      <c r="CL67" s="7"/>
      <c r="CM67" s="7"/>
      <c r="CN67" s="7"/>
      <c r="CO67" s="7"/>
      <c r="CP67" s="7"/>
      <c r="CQ67" s="7"/>
      <c r="CR67" s="7"/>
      <c r="CS67" s="7"/>
      <c r="CT67" s="7">
        <v>1</v>
      </c>
      <c r="CU67" s="7"/>
      <c r="CV67" s="7"/>
      <c r="CW67" s="7"/>
      <c r="CX67" s="7"/>
      <c r="CY67" s="7"/>
      <c r="CZ67" s="7"/>
      <c r="DA67" s="7"/>
      <c r="DB67" s="7"/>
      <c r="DC67" s="7"/>
      <c r="DD67" s="7"/>
      <c r="DE67" s="7"/>
      <c r="DF67" s="7"/>
      <c r="DG67" s="7"/>
      <c r="DH67" s="7"/>
      <c r="DI67" s="7"/>
      <c r="DJ67" s="7"/>
      <c r="DK67" s="7"/>
      <c r="DL67" s="7"/>
      <c r="DM67" s="7">
        <v>1</v>
      </c>
      <c r="DN67" s="7"/>
      <c r="DO67" s="7"/>
      <c r="DP67" s="7">
        <v>1</v>
      </c>
      <c r="DQ67" s="7"/>
      <c r="DR67" s="7"/>
      <c r="DS67" s="7"/>
      <c r="DT67" s="7"/>
      <c r="DU67" s="7"/>
      <c r="DV67" s="7"/>
      <c r="DW67" s="7"/>
      <c r="DX67" s="7"/>
      <c r="DY67" s="7"/>
      <c r="DZ67" s="7"/>
      <c r="EA67" s="7"/>
      <c r="EB67" s="7"/>
      <c r="EC67" s="7"/>
      <c r="ED67" s="7"/>
      <c r="EE67" s="7"/>
      <c r="EF67" s="7"/>
      <c r="EG67" s="7"/>
      <c r="EH67" s="7"/>
      <c r="EI67" s="7"/>
      <c r="EJ67" s="7"/>
      <c r="EK67" s="7"/>
      <c r="EL67" s="7"/>
      <c r="EM67" s="7"/>
      <c r="EN67" s="7"/>
      <c r="EO67" s="7"/>
      <c r="EP67" s="7"/>
      <c r="EQ67" s="7"/>
      <c r="ER67" s="7"/>
      <c r="ES67" s="7"/>
      <c r="ET67" s="7"/>
      <c r="EU67" s="7"/>
      <c r="EV67" s="7"/>
      <c r="EW67" s="7"/>
      <c r="EX67" s="7"/>
      <c r="EY67" s="7"/>
      <c r="EZ67" s="7"/>
      <c r="FA67" s="7"/>
      <c r="FB67" s="7"/>
      <c r="FC67" s="7">
        <v>1</v>
      </c>
      <c r="FD67" s="7"/>
      <c r="FE67" s="7"/>
      <c r="FF67" s="7"/>
      <c r="FG67" s="7"/>
      <c r="FH67" s="7"/>
      <c r="FI67" s="7"/>
      <c r="FJ67" s="7"/>
      <c r="FK67" s="7"/>
      <c r="FL67" s="7"/>
      <c r="FM67" s="7"/>
      <c r="FN67" s="7"/>
      <c r="FO67" s="7"/>
      <c r="FP67" s="7"/>
      <c r="FQ67" s="7"/>
      <c r="FR67" s="7"/>
      <c r="FS67" s="7"/>
      <c r="FT67" s="7"/>
      <c r="FU67" s="7"/>
      <c r="FV67" s="7"/>
      <c r="FW67" s="7"/>
      <c r="FX67" s="7"/>
      <c r="FY67" s="7"/>
      <c r="FZ67" s="7"/>
      <c r="GA67" s="7"/>
      <c r="GB67" s="7"/>
      <c r="GC67" s="7"/>
      <c r="GD67" s="7"/>
      <c r="GE67" s="7"/>
      <c r="GF67" s="7"/>
      <c r="GG67" s="7" t="s">
        <v>1217</v>
      </c>
      <c r="GH67" s="7" t="s">
        <v>1335</v>
      </c>
      <c r="GI67" s="7" t="s">
        <v>742</v>
      </c>
      <c r="GJ67" s="7" t="s">
        <v>1336</v>
      </c>
      <c r="GK67" s="7" t="s">
        <v>1337</v>
      </c>
      <c r="GL67" s="7"/>
      <c r="GM67" s="7" t="s">
        <v>1338</v>
      </c>
      <c r="GN67" s="7" t="s">
        <v>1339</v>
      </c>
      <c r="GO67" s="7" t="s">
        <v>1340</v>
      </c>
      <c r="GP67" s="7"/>
      <c r="GQ67" s="7"/>
      <c r="GR67" s="7"/>
      <c r="GS67" s="7"/>
      <c r="GT67" s="7"/>
      <c r="GU67" s="7"/>
      <c r="GV67" s="7"/>
      <c r="GW67" s="7"/>
      <c r="GX67" s="7"/>
      <c r="GY67" s="7"/>
      <c r="GZ67" s="7"/>
      <c r="HA67" s="34"/>
      <c r="HB67" s="34"/>
      <c r="HC67" s="34"/>
      <c r="HD67" s="34"/>
      <c r="HE67" s="34"/>
      <c r="HF67" s="34"/>
      <c r="HG67" s="34"/>
      <c r="HH67" s="34"/>
      <c r="HI67" s="34"/>
      <c r="HJ67" s="34"/>
      <c r="HK67" s="34"/>
      <c r="HL67" s="34"/>
      <c r="HM67" s="34"/>
      <c r="HN67" s="34"/>
      <c r="HO67" s="34"/>
      <c r="HP67" s="34"/>
    </row>
    <row r="68" spans="1:224" ht="45" customHeight="1">
      <c r="A68" s="24">
        <f t="shared" si="0"/>
        <v>66</v>
      </c>
      <c r="B68" s="391"/>
      <c r="C68" s="29" t="s">
        <v>35</v>
      </c>
      <c r="D68" s="161">
        <v>66</v>
      </c>
      <c r="E68" s="21" t="s">
        <v>232</v>
      </c>
      <c r="F68" s="21" t="s">
        <v>231</v>
      </c>
      <c r="G68" s="8">
        <v>2014</v>
      </c>
      <c r="H68" s="21" t="s">
        <v>738</v>
      </c>
      <c r="I68" s="7"/>
      <c r="J68" s="7" t="s">
        <v>1341</v>
      </c>
      <c r="K68" s="6" t="s">
        <v>1342</v>
      </c>
      <c r="L68" s="21"/>
      <c r="M68" s="21"/>
      <c r="N68" s="21"/>
      <c r="O68" s="21">
        <v>1</v>
      </c>
      <c r="P68" s="21"/>
      <c r="Q68" s="21">
        <v>0</v>
      </c>
      <c r="R68" s="21">
        <v>1</v>
      </c>
      <c r="S68" s="21"/>
      <c r="T68" s="21"/>
      <c r="U68" s="21">
        <v>1</v>
      </c>
      <c r="V68" s="21"/>
      <c r="W68" s="21"/>
      <c r="X68" s="21"/>
      <c r="Y68" s="21"/>
      <c r="Z68" s="21"/>
      <c r="AA68" s="21"/>
      <c r="AB68" s="21"/>
      <c r="AC68" s="21"/>
      <c r="AD68" s="21">
        <v>1</v>
      </c>
      <c r="AE68" s="21"/>
      <c r="AF68" s="21"/>
      <c r="AG68" s="21"/>
      <c r="AH68" s="21"/>
      <c r="AI68" s="21"/>
      <c r="AJ68" s="21"/>
      <c r="AK68" s="21"/>
      <c r="AL68" s="21"/>
      <c r="AM68" s="21"/>
      <c r="AN68" s="21">
        <v>1</v>
      </c>
      <c r="AO68" s="162">
        <v>1</v>
      </c>
      <c r="AP68" s="21"/>
      <c r="AQ68" s="162">
        <v>1</v>
      </c>
      <c r="AR68" s="21"/>
      <c r="AS68" s="21"/>
      <c r="AT68" s="21"/>
      <c r="AU68" s="21"/>
      <c r="AV68" s="21"/>
      <c r="AW68" s="21"/>
      <c r="AX68" s="162">
        <v>1</v>
      </c>
      <c r="AY68" s="21"/>
      <c r="AZ68" s="162">
        <v>1</v>
      </c>
      <c r="BA68" s="162"/>
      <c r="BB68" s="162"/>
      <c r="BC68" s="21"/>
      <c r="BD68" s="21"/>
      <c r="BE68" s="21"/>
      <c r="BF68" s="21"/>
      <c r="BG68" s="21"/>
      <c r="BH68" s="21"/>
      <c r="BI68" s="21"/>
      <c r="BJ68" s="163">
        <v>0</v>
      </c>
      <c r="BK68" s="163"/>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v>1</v>
      </c>
      <c r="CU68" s="21"/>
      <c r="CV68" s="21"/>
      <c r="CW68" s="21"/>
      <c r="CX68" s="21"/>
      <c r="CY68" s="21"/>
      <c r="CZ68" s="21"/>
      <c r="DA68" s="21"/>
      <c r="DB68" s="21"/>
      <c r="DC68" s="21"/>
      <c r="DD68" s="21"/>
      <c r="DE68" s="21"/>
      <c r="DF68" s="21"/>
      <c r="DG68" s="21"/>
      <c r="DH68" s="21"/>
      <c r="DI68" s="21"/>
      <c r="DJ68" s="21"/>
      <c r="DK68" s="21"/>
      <c r="DL68" s="21"/>
      <c r="DM68" s="21">
        <v>1</v>
      </c>
      <c r="DN68" s="21"/>
      <c r="DO68" s="21"/>
      <c r="DP68" s="21">
        <v>1</v>
      </c>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v>1</v>
      </c>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c r="GZ68" s="21"/>
      <c r="HA68" s="139"/>
      <c r="HB68" s="139"/>
      <c r="HC68" s="139"/>
      <c r="HD68" s="139"/>
      <c r="HE68" s="139"/>
      <c r="HF68" s="139"/>
      <c r="HG68" s="139"/>
      <c r="HH68" s="139"/>
      <c r="HI68" s="139"/>
      <c r="HJ68" s="139"/>
      <c r="HK68" s="139"/>
      <c r="HL68" s="139"/>
      <c r="HM68" s="139"/>
      <c r="HN68" s="139"/>
      <c r="HO68" s="139"/>
      <c r="HP68" s="139"/>
    </row>
    <row r="69" spans="1:224" ht="45" customHeight="1">
      <c r="A69" s="5">
        <f t="shared" si="0"/>
        <v>67</v>
      </c>
      <c r="B69" s="5"/>
      <c r="C69" s="29" t="s">
        <v>35</v>
      </c>
      <c r="D69" s="161">
        <v>67</v>
      </c>
      <c r="E69" s="21" t="s">
        <v>235</v>
      </c>
      <c r="F69" s="21" t="s">
        <v>234</v>
      </c>
      <c r="G69" s="8">
        <v>2013</v>
      </c>
      <c r="H69" s="21" t="s">
        <v>738</v>
      </c>
      <c r="I69" s="7"/>
      <c r="J69" s="19" t="s">
        <v>233</v>
      </c>
      <c r="K69" s="6" t="s">
        <v>1343</v>
      </c>
      <c r="L69" s="21"/>
      <c r="M69" s="21"/>
      <c r="N69" s="21">
        <v>1</v>
      </c>
      <c r="O69" s="21"/>
      <c r="P69" s="21"/>
      <c r="Q69" s="21">
        <v>0</v>
      </c>
      <c r="R69" s="21">
        <v>1</v>
      </c>
      <c r="S69" s="21"/>
      <c r="T69" s="21"/>
      <c r="U69" s="21"/>
      <c r="V69" s="21"/>
      <c r="W69" s="21"/>
      <c r="X69" s="21"/>
      <c r="Y69" s="21"/>
      <c r="Z69" s="21"/>
      <c r="AA69" s="21"/>
      <c r="AB69" s="21"/>
      <c r="AC69" s="21"/>
      <c r="AD69" s="21"/>
      <c r="AE69" s="21"/>
      <c r="AF69" s="21"/>
      <c r="AG69" s="21"/>
      <c r="AH69" s="21"/>
      <c r="AI69" s="21"/>
      <c r="AJ69" s="21"/>
      <c r="AK69" s="21"/>
      <c r="AL69" s="21"/>
      <c r="AM69" s="21"/>
      <c r="AN69" s="21">
        <v>1</v>
      </c>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162">
        <v>1</v>
      </c>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v>1</v>
      </c>
      <c r="DH69" s="21"/>
      <c r="DI69" s="21">
        <v>1</v>
      </c>
      <c r="DJ69" s="21"/>
      <c r="DK69" s="21"/>
      <c r="DL69" s="21"/>
      <c r="DM69" s="21">
        <v>1</v>
      </c>
      <c r="DN69" s="21"/>
      <c r="DO69" s="21"/>
      <c r="DP69" s="21">
        <v>1</v>
      </c>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v>1</v>
      </c>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c r="GZ69" s="21"/>
      <c r="HA69" s="139"/>
      <c r="HB69" s="139"/>
      <c r="HC69" s="139"/>
      <c r="HD69" s="139"/>
      <c r="HE69" s="139"/>
      <c r="HF69" s="139"/>
      <c r="HG69" s="139"/>
      <c r="HH69" s="139"/>
      <c r="HI69" s="139"/>
      <c r="HJ69" s="139"/>
      <c r="HK69" s="139"/>
      <c r="HL69" s="139"/>
      <c r="HM69" s="139"/>
      <c r="HN69" s="139"/>
      <c r="HO69" s="139"/>
      <c r="HP69" s="139"/>
    </row>
    <row r="70" spans="1:224" ht="45" customHeight="1">
      <c r="A70" s="5">
        <f t="shared" si="0"/>
        <v>68</v>
      </c>
      <c r="B70" s="5"/>
      <c r="C70" s="29" t="s">
        <v>35</v>
      </c>
      <c r="D70" s="161">
        <v>68</v>
      </c>
      <c r="E70" s="21" t="s">
        <v>67</v>
      </c>
      <c r="F70" s="21" t="s">
        <v>236</v>
      </c>
      <c r="G70" s="8">
        <v>2017</v>
      </c>
      <c r="H70" s="21" t="s">
        <v>738</v>
      </c>
      <c r="I70" s="7"/>
      <c r="J70" s="7" t="s">
        <v>85</v>
      </c>
      <c r="K70" s="6" t="s">
        <v>1344</v>
      </c>
      <c r="L70" s="21"/>
      <c r="M70" s="21"/>
      <c r="N70" s="21"/>
      <c r="O70" s="21">
        <v>1</v>
      </c>
      <c r="P70" s="21"/>
      <c r="Q70" s="21">
        <v>0</v>
      </c>
      <c r="R70" s="21">
        <v>1</v>
      </c>
      <c r="S70" s="21"/>
      <c r="T70" s="21"/>
      <c r="U70" s="21">
        <v>1</v>
      </c>
      <c r="V70" s="21"/>
      <c r="W70" s="21"/>
      <c r="X70" s="21"/>
      <c r="Y70" s="21"/>
      <c r="Z70" s="21"/>
      <c r="AA70" s="21"/>
      <c r="AB70" s="21"/>
      <c r="AC70" s="21"/>
      <c r="AD70" s="21">
        <v>1</v>
      </c>
      <c r="AE70" s="21"/>
      <c r="AF70" s="21"/>
      <c r="AG70" s="21"/>
      <c r="AH70" s="21"/>
      <c r="AI70" s="21"/>
      <c r="AJ70" s="162">
        <v>1</v>
      </c>
      <c r="AK70" s="21"/>
      <c r="AL70" s="21"/>
      <c r="AM70" s="21"/>
      <c r="AN70" s="21">
        <v>1</v>
      </c>
      <c r="AO70" s="21">
        <v>1</v>
      </c>
      <c r="AP70" s="21"/>
      <c r="AQ70" s="162">
        <v>1</v>
      </c>
      <c r="AR70" s="21"/>
      <c r="AS70" s="21"/>
      <c r="AT70" s="21"/>
      <c r="AU70" s="21"/>
      <c r="AV70" s="21"/>
      <c r="AW70" s="21"/>
      <c r="AX70" s="21"/>
      <c r="AY70" s="21"/>
      <c r="AZ70" s="21"/>
      <c r="BA70" s="21"/>
      <c r="BB70" s="21"/>
      <c r="BC70" s="162">
        <v>1</v>
      </c>
      <c r="BD70" s="162"/>
      <c r="BE70" s="21"/>
      <c r="BF70" s="21"/>
      <c r="BG70" s="21"/>
      <c r="BH70" s="21"/>
      <c r="BI70" s="21"/>
      <c r="BJ70" s="162">
        <v>0</v>
      </c>
      <c r="BK70" s="162"/>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v>1</v>
      </c>
      <c r="DK70" s="21">
        <v>1</v>
      </c>
      <c r="DL70" s="21"/>
      <c r="DM70" s="21">
        <v>1</v>
      </c>
      <c r="DN70" s="21"/>
      <c r="DO70" s="21"/>
      <c r="DP70" s="21">
        <v>1</v>
      </c>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v>1</v>
      </c>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c r="GZ70" s="21"/>
      <c r="HA70" s="139"/>
      <c r="HB70" s="139"/>
      <c r="HC70" s="139"/>
      <c r="HD70" s="139"/>
      <c r="HE70" s="139"/>
      <c r="HF70" s="139"/>
      <c r="HG70" s="139"/>
      <c r="HH70" s="139"/>
      <c r="HI70" s="139"/>
      <c r="HJ70" s="139"/>
      <c r="HK70" s="139"/>
      <c r="HL70" s="139"/>
      <c r="HM70" s="139"/>
      <c r="HN70" s="139"/>
      <c r="HO70" s="139"/>
      <c r="HP70" s="139"/>
    </row>
    <row r="71" spans="1:224" ht="45" customHeight="1">
      <c r="A71" s="24">
        <f t="shared" si="0"/>
        <v>69</v>
      </c>
      <c r="B71" s="391"/>
      <c r="C71" s="29" t="s">
        <v>55</v>
      </c>
      <c r="D71" s="161">
        <v>69</v>
      </c>
      <c r="E71" s="7" t="s">
        <v>238</v>
      </c>
      <c r="F71" s="7" t="s">
        <v>222</v>
      </c>
      <c r="G71" s="6">
        <v>2018</v>
      </c>
      <c r="H71" s="7" t="s">
        <v>1345</v>
      </c>
      <c r="I71" s="7"/>
      <c r="J71" s="7" t="s">
        <v>237</v>
      </c>
      <c r="K71" s="40" t="s">
        <v>1346</v>
      </c>
      <c r="L71" s="21"/>
      <c r="M71" s="21">
        <v>1</v>
      </c>
      <c r="N71" s="21"/>
      <c r="O71" s="21"/>
      <c r="P71" s="21"/>
      <c r="Q71" s="162">
        <v>0</v>
      </c>
      <c r="R71" s="162"/>
      <c r="S71" s="21"/>
      <c r="T71" s="21"/>
      <c r="U71" s="21"/>
      <c r="V71" s="21"/>
      <c r="W71" s="21"/>
      <c r="X71" s="21"/>
      <c r="Y71" s="21"/>
      <c r="Z71" s="21"/>
      <c r="AA71" s="21"/>
      <c r="AB71" s="21"/>
      <c r="AC71" s="21">
        <v>1</v>
      </c>
      <c r="AD71" s="21"/>
      <c r="AE71" s="21"/>
      <c r="AF71" s="21"/>
      <c r="AG71" s="21"/>
      <c r="AH71" s="21"/>
      <c r="AI71" s="21"/>
      <c r="AJ71" s="21"/>
      <c r="AK71" s="21"/>
      <c r="AL71" s="21"/>
      <c r="AM71" s="21"/>
      <c r="AN71" s="21">
        <v>1</v>
      </c>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v>1</v>
      </c>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v>1</v>
      </c>
      <c r="DL71" s="21"/>
      <c r="DM71" s="21">
        <v>1</v>
      </c>
      <c r="DN71" s="162">
        <v>0</v>
      </c>
      <c r="DO71" s="21"/>
      <c r="DP71" s="21">
        <v>1</v>
      </c>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v>1</v>
      </c>
      <c r="FD71" s="21"/>
      <c r="FE71" s="21"/>
      <c r="FF71" s="21">
        <v>1</v>
      </c>
      <c r="FG71" s="21">
        <v>1</v>
      </c>
      <c r="FH71" s="21"/>
      <c r="FI71" s="21">
        <v>1</v>
      </c>
      <c r="FJ71" s="21"/>
      <c r="FK71" s="21">
        <v>1</v>
      </c>
      <c r="FL71" s="21">
        <v>1</v>
      </c>
      <c r="FM71" s="21"/>
      <c r="FN71" s="21"/>
      <c r="FO71" s="21">
        <v>1</v>
      </c>
      <c r="FP71" s="21">
        <v>1</v>
      </c>
      <c r="FQ71" s="21">
        <v>1</v>
      </c>
      <c r="FR71" s="21">
        <v>1</v>
      </c>
      <c r="FS71" s="21">
        <v>1</v>
      </c>
      <c r="FT71" s="21">
        <v>1</v>
      </c>
      <c r="FU71" s="21"/>
      <c r="FV71" s="21">
        <v>1</v>
      </c>
      <c r="FW71" s="21"/>
      <c r="FX71" s="21">
        <v>1</v>
      </c>
      <c r="FY71" s="21"/>
      <c r="FZ71" s="21">
        <v>1</v>
      </c>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c r="GZ71" s="21"/>
      <c r="HA71" s="139"/>
      <c r="HB71" s="139"/>
      <c r="HC71" s="139"/>
      <c r="HD71" s="139"/>
      <c r="HE71" s="139"/>
      <c r="HF71" s="139"/>
      <c r="HG71" s="139"/>
      <c r="HH71" s="139"/>
      <c r="HI71" s="139"/>
      <c r="HJ71" s="139"/>
      <c r="HK71" s="139"/>
      <c r="HL71" s="139"/>
      <c r="HM71" s="139"/>
      <c r="HN71" s="139"/>
      <c r="HO71" s="139"/>
      <c r="HP71" s="139"/>
    </row>
    <row r="72" spans="1:224" ht="45" customHeight="1">
      <c r="A72" s="5">
        <f t="shared" si="0"/>
        <v>70</v>
      </c>
      <c r="B72" s="5"/>
      <c r="C72" s="24" t="s">
        <v>35</v>
      </c>
      <c r="D72" s="31">
        <v>70</v>
      </c>
      <c r="E72" s="7" t="s">
        <v>41</v>
      </c>
      <c r="F72" s="7" t="s">
        <v>240</v>
      </c>
      <c r="G72" s="6">
        <v>2016</v>
      </c>
      <c r="H72" s="7" t="s">
        <v>738</v>
      </c>
      <c r="I72" s="157"/>
      <c r="J72" s="26" t="s">
        <v>239</v>
      </c>
      <c r="K72" s="6" t="s">
        <v>1347</v>
      </c>
      <c r="L72" s="7"/>
      <c r="M72" s="7"/>
      <c r="N72" s="7">
        <v>1</v>
      </c>
      <c r="O72" s="7">
        <v>1</v>
      </c>
      <c r="P72" s="7">
        <v>1</v>
      </c>
      <c r="Q72" s="7">
        <v>0</v>
      </c>
      <c r="R72" s="7">
        <v>1</v>
      </c>
      <c r="S72" s="7"/>
      <c r="T72" s="7"/>
      <c r="U72" s="7"/>
      <c r="V72" s="7"/>
      <c r="W72" s="7"/>
      <c r="X72" s="7"/>
      <c r="Y72" s="7"/>
      <c r="Z72" s="7"/>
      <c r="AA72" s="7"/>
      <c r="AB72" s="7"/>
      <c r="AC72" s="7"/>
      <c r="AD72" s="7"/>
      <c r="AE72" s="7"/>
      <c r="AF72" s="7"/>
      <c r="AG72" s="7"/>
      <c r="AH72" s="7"/>
      <c r="AI72" s="7"/>
      <c r="AJ72" s="7"/>
      <c r="AK72" s="7"/>
      <c r="AL72" s="7"/>
      <c r="AM72" s="7"/>
      <c r="AN72" s="7">
        <v>1</v>
      </c>
      <c r="AO72" s="7"/>
      <c r="AP72" s="7"/>
      <c r="AQ72" s="7"/>
      <c r="AR72" s="7"/>
      <c r="AS72" s="7"/>
      <c r="AT72" s="7"/>
      <c r="AU72" s="7"/>
      <c r="AV72" s="7"/>
      <c r="AW72" s="7">
        <v>1</v>
      </c>
      <c r="AX72" s="7"/>
      <c r="AY72" s="7"/>
      <c r="AZ72" s="7"/>
      <c r="BA72" s="7"/>
      <c r="BB72" s="7"/>
      <c r="BC72" s="7"/>
      <c r="BD72" s="7"/>
      <c r="BE72" s="7"/>
      <c r="BF72" s="7"/>
      <c r="BG72" s="7"/>
      <c r="BH72" s="7"/>
      <c r="BI72" s="7"/>
      <c r="BJ72" s="7"/>
      <c r="BK72" s="7"/>
      <c r="BL72" s="7"/>
      <c r="BM72" s="7"/>
      <c r="BN72" s="7"/>
      <c r="BO72" s="7"/>
      <c r="BP72" s="7"/>
      <c r="BQ72" s="7"/>
      <c r="BR72" s="7"/>
      <c r="BS72" s="7"/>
      <c r="BT72" s="7"/>
      <c r="BU72" s="7"/>
      <c r="BV72" s="7"/>
      <c r="BW72" s="7"/>
      <c r="BX72" s="7"/>
      <c r="BY72" s="7"/>
      <c r="BZ72" s="7"/>
      <c r="CA72" s="7"/>
      <c r="CB72" s="7"/>
      <c r="CC72" s="7"/>
      <c r="CD72" s="7"/>
      <c r="CE72" s="7"/>
      <c r="CF72" s="7"/>
      <c r="CG72" s="7"/>
      <c r="CH72" s="7"/>
      <c r="CI72" s="7"/>
      <c r="CJ72" s="7"/>
      <c r="CK72" s="7"/>
      <c r="CL72" s="7"/>
      <c r="CM72" s="7"/>
      <c r="CN72" s="7"/>
      <c r="CO72" s="7"/>
      <c r="CP72" s="7"/>
      <c r="CQ72" s="7"/>
      <c r="CR72" s="7"/>
      <c r="CS72" s="7"/>
      <c r="CT72" s="7"/>
      <c r="CU72" s="7"/>
      <c r="CV72" s="7"/>
      <c r="CW72" s="7"/>
      <c r="CX72" s="7"/>
      <c r="CY72" s="7"/>
      <c r="CZ72" s="7"/>
      <c r="DA72" s="7"/>
      <c r="DB72" s="7"/>
      <c r="DC72" s="7"/>
      <c r="DD72" s="7"/>
      <c r="DE72" s="7"/>
      <c r="DF72" s="7"/>
      <c r="DG72" s="7"/>
      <c r="DH72" s="7"/>
      <c r="DI72" s="7"/>
      <c r="DJ72" s="7"/>
      <c r="DK72" s="7"/>
      <c r="DL72" s="7">
        <v>1</v>
      </c>
      <c r="DM72" s="7">
        <v>1</v>
      </c>
      <c r="DN72" s="154">
        <v>0</v>
      </c>
      <c r="DO72" s="7"/>
      <c r="DP72" s="7">
        <v>1</v>
      </c>
      <c r="DQ72" s="7"/>
      <c r="DR72" s="7"/>
      <c r="DS72" s="7"/>
      <c r="DT72" s="7"/>
      <c r="DU72" s="7"/>
      <c r="DV72" s="7"/>
      <c r="DW72" s="7"/>
      <c r="DX72" s="7"/>
      <c r="DY72" s="7"/>
      <c r="DZ72" s="7"/>
      <c r="EA72" s="7"/>
      <c r="EB72" s="7"/>
      <c r="EC72" s="7"/>
      <c r="ED72" s="7"/>
      <c r="EE72" s="7"/>
      <c r="EF72" s="7"/>
      <c r="EG72" s="7"/>
      <c r="EH72" s="7"/>
      <c r="EI72" s="7"/>
      <c r="EJ72" s="7"/>
      <c r="EK72" s="7"/>
      <c r="EL72" s="7"/>
      <c r="EM72" s="7"/>
      <c r="EN72" s="7"/>
      <c r="EO72" s="7"/>
      <c r="EP72" s="7"/>
      <c r="EQ72" s="7"/>
      <c r="ER72" s="7"/>
      <c r="ES72" s="7"/>
      <c r="ET72" s="7"/>
      <c r="EU72" s="7"/>
      <c r="EV72" s="7"/>
      <c r="EW72" s="7"/>
      <c r="EX72" s="7"/>
      <c r="EY72" s="7"/>
      <c r="EZ72" s="7"/>
      <c r="FA72" s="7"/>
      <c r="FB72" s="7"/>
      <c r="FC72" s="7"/>
      <c r="FD72" s="7"/>
      <c r="FE72" s="7"/>
      <c r="FF72" s="7"/>
      <c r="FG72" s="7"/>
      <c r="FH72" s="7"/>
      <c r="FI72" s="7"/>
      <c r="FJ72" s="7"/>
      <c r="FK72" s="7"/>
      <c r="FL72" s="7">
        <v>1</v>
      </c>
      <c r="FM72" s="7"/>
      <c r="FN72" s="7"/>
      <c r="FO72" s="7"/>
      <c r="FP72" s="7"/>
      <c r="FQ72" s="7"/>
      <c r="FR72" s="7"/>
      <c r="FS72" s="7">
        <v>1</v>
      </c>
      <c r="FT72" s="7"/>
      <c r="FU72" s="7"/>
      <c r="FV72" s="7"/>
      <c r="FW72" s="7"/>
      <c r="FX72" s="7"/>
      <c r="FY72" s="7"/>
      <c r="FZ72" s="7">
        <v>1</v>
      </c>
      <c r="GA72" s="7"/>
      <c r="GB72" s="7"/>
      <c r="GC72" s="7"/>
      <c r="GD72" s="7"/>
      <c r="GE72" s="7"/>
      <c r="GF72" s="7"/>
      <c r="GG72" s="7"/>
      <c r="GH72" s="7"/>
      <c r="GI72" s="7"/>
      <c r="GJ72" s="7"/>
      <c r="GK72" s="7"/>
      <c r="GL72" s="7"/>
      <c r="GM72" s="7"/>
      <c r="GN72" s="7"/>
      <c r="GO72" s="7"/>
      <c r="GP72" s="7"/>
      <c r="GQ72" s="7"/>
      <c r="GR72" s="7"/>
      <c r="GS72" s="7"/>
      <c r="GT72" s="7"/>
      <c r="GU72" s="7"/>
      <c r="GV72" s="7"/>
      <c r="GW72" s="7"/>
      <c r="GX72" s="7"/>
      <c r="GY72" s="7"/>
      <c r="GZ72" s="7"/>
      <c r="HA72" s="34"/>
      <c r="HB72" s="34"/>
      <c r="HC72" s="34"/>
      <c r="HD72" s="34"/>
      <c r="HE72" s="34"/>
      <c r="HF72" s="34"/>
      <c r="HG72" s="34"/>
      <c r="HH72" s="34"/>
      <c r="HI72" s="34"/>
      <c r="HJ72" s="34"/>
      <c r="HK72" s="34"/>
      <c r="HL72" s="34"/>
      <c r="HM72" s="34"/>
      <c r="HN72" s="34"/>
      <c r="HO72" s="34"/>
      <c r="HP72" s="34"/>
    </row>
    <row r="73" spans="1:224" ht="45" customHeight="1">
      <c r="A73" s="5">
        <f t="shared" si="0"/>
        <v>71</v>
      </c>
      <c r="B73" s="5"/>
      <c r="C73" s="24" t="s">
        <v>35</v>
      </c>
      <c r="D73" s="31">
        <v>71</v>
      </c>
      <c r="E73" s="7" t="s">
        <v>243</v>
      </c>
      <c r="F73" s="7" t="s">
        <v>242</v>
      </c>
      <c r="G73" s="6">
        <v>2015</v>
      </c>
      <c r="H73" s="7" t="s">
        <v>1348</v>
      </c>
      <c r="I73" s="7"/>
      <c r="J73" s="7" t="s">
        <v>241</v>
      </c>
      <c r="K73" s="6" t="s">
        <v>696</v>
      </c>
      <c r="L73" s="7"/>
      <c r="M73" s="7"/>
      <c r="N73" s="7">
        <v>1</v>
      </c>
      <c r="O73" s="7"/>
      <c r="P73" s="7"/>
      <c r="Q73" s="7">
        <v>0</v>
      </c>
      <c r="R73" s="7">
        <v>1</v>
      </c>
      <c r="S73" s="7"/>
      <c r="T73" s="7"/>
      <c r="U73" s="7">
        <v>1</v>
      </c>
      <c r="V73" s="7"/>
      <c r="W73" s="7"/>
      <c r="X73" s="7"/>
      <c r="Y73" s="7"/>
      <c r="Z73" s="7"/>
      <c r="AA73" s="7"/>
      <c r="AB73" s="7"/>
      <c r="AC73" s="7"/>
      <c r="AD73" s="7"/>
      <c r="AE73" s="7"/>
      <c r="AF73" s="7"/>
      <c r="AG73" s="7"/>
      <c r="AH73" s="7">
        <v>1</v>
      </c>
      <c r="AI73" s="7"/>
      <c r="AJ73" s="7"/>
      <c r="AK73" s="7"/>
      <c r="AL73" s="7"/>
      <c r="AM73" s="7"/>
      <c r="AN73" s="7"/>
      <c r="AO73" s="7"/>
      <c r="AP73" s="7"/>
      <c r="AQ73" s="7"/>
      <c r="AR73" s="7"/>
      <c r="AS73" s="7"/>
      <c r="AT73" s="7"/>
      <c r="AU73" s="7"/>
      <c r="AV73" s="7"/>
      <c r="AW73" s="7"/>
      <c r="AX73" s="7"/>
      <c r="AY73" s="7"/>
      <c r="AZ73" s="7"/>
      <c r="BA73" s="7"/>
      <c r="BB73" s="7"/>
      <c r="BC73" s="7"/>
      <c r="BD73" s="7"/>
      <c r="BE73" s="7"/>
      <c r="BF73" s="7"/>
      <c r="BG73" s="7"/>
      <c r="BH73" s="7"/>
      <c r="BI73" s="7"/>
      <c r="BJ73" s="7"/>
      <c r="BK73" s="7"/>
      <c r="BL73" s="7"/>
      <c r="BM73" s="7"/>
      <c r="BN73" s="7"/>
      <c r="BO73" s="7"/>
      <c r="BP73" s="7"/>
      <c r="BQ73" s="7"/>
      <c r="BR73" s="7"/>
      <c r="BS73" s="7"/>
      <c r="BT73" s="7"/>
      <c r="BU73" s="7"/>
      <c r="BV73" s="7"/>
      <c r="BW73" s="7"/>
      <c r="BX73" s="7"/>
      <c r="BY73" s="7"/>
      <c r="BZ73" s="7"/>
      <c r="CA73" s="7"/>
      <c r="CB73" s="7"/>
      <c r="CC73" s="7"/>
      <c r="CD73" s="7"/>
      <c r="CE73" s="7"/>
      <c r="CF73" s="7"/>
      <c r="CG73" s="7"/>
      <c r="CH73" s="7"/>
      <c r="CI73" s="7"/>
      <c r="CJ73" s="7"/>
      <c r="CK73" s="7"/>
      <c r="CL73" s="7"/>
      <c r="CM73" s="7"/>
      <c r="CN73" s="7"/>
      <c r="CO73" s="7"/>
      <c r="CP73" s="7"/>
      <c r="CQ73" s="7"/>
      <c r="CR73" s="7"/>
      <c r="CS73" s="7"/>
      <c r="CT73" s="7">
        <v>1</v>
      </c>
      <c r="CU73" s="7"/>
      <c r="CV73" s="7"/>
      <c r="CW73" s="7"/>
      <c r="CX73" s="7"/>
      <c r="CY73" s="7"/>
      <c r="CZ73" s="7"/>
      <c r="DA73" s="7"/>
      <c r="DB73" s="7"/>
      <c r="DC73" s="7"/>
      <c r="DD73" s="7"/>
      <c r="DE73" s="7"/>
      <c r="DF73" s="7"/>
      <c r="DG73" s="7"/>
      <c r="DH73" s="7"/>
      <c r="DI73" s="7"/>
      <c r="DJ73" s="7"/>
      <c r="DK73" s="7"/>
      <c r="DL73" s="7"/>
      <c r="DM73" s="7">
        <v>1</v>
      </c>
      <c r="DN73" s="7"/>
      <c r="DO73" s="7"/>
      <c r="DP73" s="7">
        <v>1</v>
      </c>
      <c r="DQ73" s="7"/>
      <c r="DR73" s="7"/>
      <c r="DS73" s="7"/>
      <c r="DT73" s="7"/>
      <c r="DU73" s="7"/>
      <c r="DV73" s="7"/>
      <c r="DW73" s="7"/>
      <c r="DX73" s="7"/>
      <c r="DY73" s="7"/>
      <c r="DZ73" s="7"/>
      <c r="EA73" s="7"/>
      <c r="EB73" s="7"/>
      <c r="EC73" s="7"/>
      <c r="ED73" s="7"/>
      <c r="EE73" s="7"/>
      <c r="EF73" s="7"/>
      <c r="EG73" s="7"/>
      <c r="EH73" s="7"/>
      <c r="EI73" s="7"/>
      <c r="EJ73" s="7"/>
      <c r="EK73" s="7"/>
      <c r="EL73" s="7"/>
      <c r="EM73" s="7"/>
      <c r="EN73" s="7"/>
      <c r="EO73" s="7"/>
      <c r="EP73" s="7"/>
      <c r="EQ73" s="7"/>
      <c r="ER73" s="7"/>
      <c r="ES73" s="7"/>
      <c r="ET73" s="7"/>
      <c r="EU73" s="7"/>
      <c r="EV73" s="7"/>
      <c r="EW73" s="7"/>
      <c r="EX73" s="7"/>
      <c r="EY73" s="7"/>
      <c r="EZ73" s="7"/>
      <c r="FA73" s="7"/>
      <c r="FB73" s="7"/>
      <c r="FC73" s="7"/>
      <c r="FD73" s="7"/>
      <c r="FE73" s="7">
        <v>1</v>
      </c>
      <c r="FF73" s="7"/>
      <c r="FG73" s="7"/>
      <c r="FH73" s="7"/>
      <c r="FI73" s="7"/>
      <c r="FJ73" s="7"/>
      <c r="FK73" s="7"/>
      <c r="FL73" s="7"/>
      <c r="FM73" s="7"/>
      <c r="FN73" s="7"/>
      <c r="FO73" s="7"/>
      <c r="FP73" s="7"/>
      <c r="FQ73" s="7"/>
      <c r="FR73" s="7"/>
      <c r="FS73" s="7"/>
      <c r="FT73" s="7"/>
      <c r="FU73" s="7"/>
      <c r="FV73" s="7"/>
      <c r="FW73" s="7"/>
      <c r="FX73" s="7"/>
      <c r="FY73" s="7"/>
      <c r="FZ73" s="7"/>
      <c r="GA73" s="7"/>
      <c r="GB73" s="7"/>
      <c r="GC73" s="7"/>
      <c r="GD73" s="7"/>
      <c r="GE73" s="7"/>
      <c r="GF73" s="7"/>
      <c r="GG73" s="7"/>
      <c r="GH73" s="7"/>
      <c r="GI73" s="7"/>
      <c r="GJ73" s="7"/>
      <c r="GK73" s="7" t="s">
        <v>1349</v>
      </c>
      <c r="GL73" s="7"/>
      <c r="GM73" s="7"/>
      <c r="GN73" s="7"/>
      <c r="GO73" s="7"/>
      <c r="GP73" s="7"/>
      <c r="GQ73" s="7"/>
      <c r="GR73" s="7"/>
      <c r="GS73" s="7"/>
      <c r="GT73" s="7"/>
      <c r="GU73" s="7"/>
      <c r="GV73" s="7"/>
      <c r="GW73" s="7"/>
      <c r="GX73" s="7"/>
      <c r="GY73" s="7"/>
      <c r="GZ73" s="7"/>
      <c r="HA73" s="34"/>
      <c r="HB73" s="34"/>
      <c r="HC73" s="34"/>
      <c r="HD73" s="34"/>
      <c r="HE73" s="34"/>
      <c r="HF73" s="34"/>
      <c r="HG73" s="34"/>
      <c r="HH73" s="34"/>
      <c r="HI73" s="34"/>
      <c r="HJ73" s="34"/>
      <c r="HK73" s="34"/>
      <c r="HL73" s="34"/>
      <c r="HM73" s="34"/>
      <c r="HN73" s="34"/>
      <c r="HO73" s="34"/>
      <c r="HP73" s="34"/>
    </row>
    <row r="74" spans="1:224" ht="45" customHeight="1">
      <c r="A74" s="24">
        <f t="shared" si="0"/>
        <v>72</v>
      </c>
      <c r="B74" s="391"/>
      <c r="C74" s="24" t="s">
        <v>35</v>
      </c>
      <c r="D74" s="31">
        <v>72</v>
      </c>
      <c r="E74" s="30" t="s">
        <v>246</v>
      </c>
      <c r="F74" s="30" t="s">
        <v>245</v>
      </c>
      <c r="G74" s="6">
        <v>2004</v>
      </c>
      <c r="H74" s="30" t="s">
        <v>738</v>
      </c>
      <c r="I74" s="30"/>
      <c r="J74" s="30" t="s">
        <v>244</v>
      </c>
      <c r="K74" s="164" t="s">
        <v>708</v>
      </c>
      <c r="L74" s="30"/>
      <c r="M74" s="30"/>
      <c r="N74" s="30"/>
      <c r="O74" s="30">
        <v>1</v>
      </c>
      <c r="P74" s="30"/>
      <c r="Q74" s="30">
        <v>1</v>
      </c>
      <c r="R74" s="30"/>
      <c r="S74" s="30"/>
      <c r="T74" s="30"/>
      <c r="U74" s="30"/>
      <c r="V74" s="30"/>
      <c r="W74" s="30"/>
      <c r="X74" s="30"/>
      <c r="Y74" s="30"/>
      <c r="Z74" s="30"/>
      <c r="AA74" s="30"/>
      <c r="AB74" s="30"/>
      <c r="AC74" s="30"/>
      <c r="AD74" s="30"/>
      <c r="AE74" s="30"/>
      <c r="AF74" s="30"/>
      <c r="AG74" s="30"/>
      <c r="AH74" s="30"/>
      <c r="AI74" s="30"/>
      <c r="AJ74" s="30"/>
      <c r="AK74" s="30"/>
      <c r="AL74" s="30">
        <v>1</v>
      </c>
      <c r="AM74" s="30"/>
      <c r="AN74" s="30">
        <v>1</v>
      </c>
      <c r="AO74" s="30"/>
      <c r="AP74" s="30"/>
      <c r="AQ74" s="30"/>
      <c r="AR74" s="30"/>
      <c r="AS74" s="30"/>
      <c r="AT74" s="30"/>
      <c r="AU74" s="30"/>
      <c r="AV74" s="30"/>
      <c r="AW74" s="30"/>
      <c r="AX74" s="30"/>
      <c r="AY74" s="30"/>
      <c r="AZ74" s="30"/>
      <c r="BA74" s="30"/>
      <c r="BB74" s="30"/>
      <c r="BC74" s="30"/>
      <c r="BD74" s="30">
        <v>1</v>
      </c>
      <c r="BE74" s="30"/>
      <c r="BF74" s="30"/>
      <c r="BG74" s="30">
        <v>0</v>
      </c>
      <c r="BH74" s="30"/>
      <c r="BI74" s="30"/>
      <c r="BJ74" s="30"/>
      <c r="BK74" s="30"/>
      <c r="BL74" s="30"/>
      <c r="BM74" s="30">
        <v>1</v>
      </c>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0"/>
      <c r="CN74" s="30"/>
      <c r="CO74" s="30"/>
      <c r="CP74" s="30"/>
      <c r="CQ74" s="30"/>
      <c r="CR74" s="30"/>
      <c r="CS74" s="30"/>
      <c r="CT74" s="30"/>
      <c r="CU74" s="30">
        <v>1</v>
      </c>
      <c r="CV74" s="30"/>
      <c r="CW74" s="30"/>
      <c r="CX74" s="30"/>
      <c r="CY74" s="30"/>
      <c r="CZ74" s="30"/>
      <c r="DA74" s="30"/>
      <c r="DB74" s="30"/>
      <c r="DC74" s="30"/>
      <c r="DD74" s="30"/>
      <c r="DE74" s="30">
        <v>1</v>
      </c>
      <c r="DF74" s="30"/>
      <c r="DG74" s="30"/>
      <c r="DH74" s="30"/>
      <c r="DI74" s="30"/>
      <c r="DJ74" s="30"/>
      <c r="DK74" s="30"/>
      <c r="DL74" s="30"/>
      <c r="DM74" s="30">
        <v>1</v>
      </c>
      <c r="DN74" s="30"/>
      <c r="DO74" s="30"/>
      <c r="DP74" s="30">
        <v>1</v>
      </c>
      <c r="DQ74" s="30"/>
      <c r="DR74" s="30"/>
      <c r="DS74" s="30"/>
      <c r="DT74" s="30"/>
      <c r="DU74" s="30"/>
      <c r="DV74" s="30"/>
      <c r="DW74" s="30"/>
      <c r="DX74" s="30"/>
      <c r="DY74" s="30"/>
      <c r="DZ74" s="30"/>
      <c r="EA74" s="30"/>
      <c r="EB74" s="30"/>
      <c r="EC74" s="30"/>
      <c r="ED74" s="30"/>
      <c r="EE74" s="30"/>
      <c r="EF74" s="30"/>
      <c r="EG74" s="30"/>
      <c r="EH74" s="30"/>
      <c r="EI74" s="30"/>
      <c r="EJ74" s="30"/>
      <c r="EK74" s="30"/>
      <c r="EL74" s="30"/>
      <c r="EM74" s="30"/>
      <c r="EN74" s="30"/>
      <c r="EO74" s="30"/>
      <c r="EP74" s="30"/>
      <c r="EQ74" s="30"/>
      <c r="ER74" s="30"/>
      <c r="ES74" s="30"/>
      <c r="ET74" s="30"/>
      <c r="EU74" s="30"/>
      <c r="EV74" s="30"/>
      <c r="EW74" s="30"/>
      <c r="EX74" s="30"/>
      <c r="EY74" s="30"/>
      <c r="EZ74" s="30"/>
      <c r="FA74" s="30"/>
      <c r="FB74" s="30"/>
      <c r="FC74" s="30"/>
      <c r="FD74" s="30"/>
      <c r="FE74" s="30"/>
      <c r="FF74" s="30"/>
      <c r="FG74" s="30"/>
      <c r="FH74" s="30"/>
      <c r="FI74" s="30"/>
      <c r="FJ74" s="30"/>
      <c r="FK74" s="30"/>
      <c r="FL74" s="30"/>
      <c r="FM74" s="30"/>
      <c r="FN74" s="30"/>
      <c r="FO74" s="30"/>
      <c r="FP74" s="30"/>
      <c r="FQ74" s="30">
        <v>1</v>
      </c>
      <c r="FR74" s="30"/>
      <c r="FS74" s="30"/>
      <c r="FT74" s="30"/>
      <c r="FU74" s="30"/>
      <c r="FV74" s="30"/>
      <c r="FW74" s="30"/>
      <c r="FX74" s="30"/>
      <c r="FY74" s="30"/>
      <c r="FZ74" s="30"/>
      <c r="GA74" s="30"/>
      <c r="GB74" s="30"/>
      <c r="GC74" s="30"/>
      <c r="GD74" s="30"/>
      <c r="GE74" s="30"/>
      <c r="GF74" s="30"/>
      <c r="GG74" s="30"/>
      <c r="GH74" s="30"/>
      <c r="GI74" s="30"/>
      <c r="GJ74" s="30"/>
      <c r="GK74" s="30"/>
      <c r="GL74" s="30"/>
      <c r="GM74" s="30"/>
      <c r="GN74" s="30"/>
      <c r="GO74" s="30"/>
      <c r="GP74" s="30"/>
      <c r="GQ74" s="30"/>
      <c r="GR74" s="30"/>
      <c r="GS74" s="30"/>
      <c r="GT74" s="30"/>
      <c r="GU74" s="30"/>
      <c r="GV74" s="30"/>
      <c r="GW74" s="30"/>
      <c r="GX74" s="30"/>
      <c r="GY74" s="30"/>
      <c r="GZ74" s="30"/>
      <c r="HA74" s="165"/>
      <c r="HB74" s="165"/>
      <c r="HC74" s="165"/>
      <c r="HD74" s="165"/>
      <c r="HE74" s="165"/>
      <c r="HF74" s="165"/>
      <c r="HG74" s="165"/>
      <c r="HH74" s="165"/>
      <c r="HI74" s="165"/>
      <c r="HJ74" s="165"/>
      <c r="HK74" s="165"/>
      <c r="HL74" s="165"/>
      <c r="HM74" s="165"/>
      <c r="HN74" s="165"/>
      <c r="HO74" s="165"/>
      <c r="HP74" s="165"/>
    </row>
    <row r="75" spans="1:224" ht="66.75" customHeight="1">
      <c r="A75" s="5">
        <f t="shared" si="0"/>
        <v>73</v>
      </c>
      <c r="B75" s="5"/>
      <c r="C75" s="24" t="s">
        <v>35</v>
      </c>
      <c r="D75" s="31">
        <v>73</v>
      </c>
      <c r="E75" s="7" t="s">
        <v>249</v>
      </c>
      <c r="F75" s="7" t="s">
        <v>248</v>
      </c>
      <c r="G75" s="6">
        <v>2007</v>
      </c>
      <c r="H75" s="7" t="s">
        <v>738</v>
      </c>
      <c r="I75" s="7"/>
      <c r="J75" s="7" t="s">
        <v>247</v>
      </c>
      <c r="K75" s="6" t="s">
        <v>1350</v>
      </c>
      <c r="L75" s="7"/>
      <c r="M75" s="7"/>
      <c r="N75" s="7">
        <v>1</v>
      </c>
      <c r="O75" s="7">
        <v>1</v>
      </c>
      <c r="P75" s="7">
        <v>1</v>
      </c>
      <c r="Q75" s="7">
        <v>0</v>
      </c>
      <c r="R75" s="7">
        <v>1</v>
      </c>
      <c r="S75" s="7"/>
      <c r="T75" s="7"/>
      <c r="U75" s="7"/>
      <c r="V75" s="7"/>
      <c r="W75" s="7"/>
      <c r="X75" s="7"/>
      <c r="Y75" s="7"/>
      <c r="Z75" s="7"/>
      <c r="AA75" s="7"/>
      <c r="AB75" s="7"/>
      <c r="AC75" s="154">
        <v>1</v>
      </c>
      <c r="AD75" s="7"/>
      <c r="AE75" s="7"/>
      <c r="AF75" s="7"/>
      <c r="AG75" s="7"/>
      <c r="AH75" s="7"/>
      <c r="AI75" s="7"/>
      <c r="AJ75" s="7"/>
      <c r="AK75" s="7"/>
      <c r="AL75" s="7"/>
      <c r="AM75" s="7"/>
      <c r="AN75" s="7">
        <v>1</v>
      </c>
      <c r="AO75" s="7"/>
      <c r="AP75" s="7"/>
      <c r="AQ75" s="7"/>
      <c r="AR75" s="7"/>
      <c r="AS75" s="7"/>
      <c r="AT75" s="7"/>
      <c r="AU75" s="7"/>
      <c r="AV75" s="7"/>
      <c r="AW75" s="7"/>
      <c r="AX75" s="7"/>
      <c r="AY75" s="7"/>
      <c r="AZ75" s="7"/>
      <c r="BA75" s="7"/>
      <c r="BB75" s="7"/>
      <c r="BC75" s="7"/>
      <c r="BD75" s="7"/>
      <c r="BE75" s="7"/>
      <c r="BF75" s="7"/>
      <c r="BG75" s="7">
        <v>1</v>
      </c>
      <c r="BH75" s="7"/>
      <c r="BI75" s="7"/>
      <c r="BJ75" s="7"/>
      <c r="BK75" s="7"/>
      <c r="BL75" s="7"/>
      <c r="BM75" s="7"/>
      <c r="BN75" s="7"/>
      <c r="BO75" s="7">
        <v>1</v>
      </c>
      <c r="BP75" s="7"/>
      <c r="BQ75" s="7"/>
      <c r="BR75" s="7"/>
      <c r="BS75" s="7"/>
      <c r="BT75" s="7"/>
      <c r="BU75" s="7"/>
      <c r="BV75" s="7"/>
      <c r="BW75" s="7"/>
      <c r="BX75" s="7"/>
      <c r="BY75" s="7"/>
      <c r="BZ75" s="7"/>
      <c r="CA75" s="7"/>
      <c r="CB75" s="7"/>
      <c r="CC75" s="7"/>
      <c r="CD75" s="7"/>
      <c r="CE75" s="7"/>
      <c r="CF75" s="7"/>
      <c r="CG75" s="7"/>
      <c r="CH75" s="7"/>
      <c r="CI75" s="7"/>
      <c r="CJ75" s="7"/>
      <c r="CK75" s="7"/>
      <c r="CL75" s="7"/>
      <c r="CM75" s="7"/>
      <c r="CN75" s="7"/>
      <c r="CO75" s="7"/>
      <c r="CP75" s="7"/>
      <c r="CQ75" s="7"/>
      <c r="CR75" s="7"/>
      <c r="CS75" s="7"/>
      <c r="CT75" s="7"/>
      <c r="CU75" s="7"/>
      <c r="CV75" s="7"/>
      <c r="CW75" s="7"/>
      <c r="CX75" s="7"/>
      <c r="CY75" s="7"/>
      <c r="CZ75" s="7"/>
      <c r="DA75" s="7"/>
      <c r="DB75" s="7"/>
      <c r="DC75" s="7"/>
      <c r="DD75" s="7"/>
      <c r="DE75" s="7"/>
      <c r="DF75" s="7"/>
      <c r="DG75" s="7"/>
      <c r="DH75" s="7"/>
      <c r="DI75" s="7"/>
      <c r="DJ75" s="7"/>
      <c r="DK75" s="7">
        <v>1</v>
      </c>
      <c r="DL75" s="7"/>
      <c r="DM75" s="7">
        <v>1</v>
      </c>
      <c r="DN75" s="154">
        <v>0</v>
      </c>
      <c r="DO75" s="7"/>
      <c r="DP75" s="7"/>
      <c r="DQ75" s="7">
        <v>1</v>
      </c>
      <c r="DR75" s="7">
        <v>1</v>
      </c>
      <c r="DS75" s="7"/>
      <c r="DT75" s="7"/>
      <c r="DU75" s="7"/>
      <c r="DV75" s="7"/>
      <c r="DW75" s="7"/>
      <c r="DX75" s="7"/>
      <c r="DY75" s="7"/>
      <c r="DZ75" s="7"/>
      <c r="EA75" s="7"/>
      <c r="EB75" s="7"/>
      <c r="EC75" s="7"/>
      <c r="ED75" s="7"/>
      <c r="EE75" s="7"/>
      <c r="EF75" s="7"/>
      <c r="EG75" s="7"/>
      <c r="EH75" s="7"/>
      <c r="EI75" s="7"/>
      <c r="EJ75" s="7"/>
      <c r="EK75" s="7"/>
      <c r="EL75" s="7"/>
      <c r="EM75" s="7"/>
      <c r="EN75" s="7"/>
      <c r="EO75" s="7"/>
      <c r="EP75" s="7"/>
      <c r="EQ75" s="7"/>
      <c r="ER75" s="7"/>
      <c r="ES75" s="7"/>
      <c r="ET75" s="7"/>
      <c r="EU75" s="7"/>
      <c r="EV75" s="7"/>
      <c r="EW75" s="7"/>
      <c r="EX75" s="7"/>
      <c r="EY75" s="7"/>
      <c r="EZ75" s="7"/>
      <c r="FA75" s="7"/>
      <c r="FB75" s="7"/>
      <c r="FC75" s="7"/>
      <c r="FD75" s="7"/>
      <c r="FE75" s="7"/>
      <c r="FF75" s="7"/>
      <c r="FG75" s="7"/>
      <c r="FH75" s="7"/>
      <c r="FI75" s="7"/>
      <c r="FJ75" s="7"/>
      <c r="FK75" s="7"/>
      <c r="FL75" s="7"/>
      <c r="FM75" s="7"/>
      <c r="FN75" s="7"/>
      <c r="FO75" s="7"/>
      <c r="FP75" s="7"/>
      <c r="FQ75" s="7"/>
      <c r="FR75" s="7"/>
      <c r="FS75" s="7"/>
      <c r="FT75" s="7"/>
      <c r="FU75" s="7"/>
      <c r="FV75" s="7">
        <v>1</v>
      </c>
      <c r="FW75" s="7"/>
      <c r="FX75" s="7"/>
      <c r="FY75" s="7"/>
      <c r="FZ75" s="7"/>
      <c r="GA75" s="7"/>
      <c r="GB75" s="7"/>
      <c r="GC75" s="7"/>
      <c r="GD75" s="7">
        <v>1</v>
      </c>
      <c r="GE75" s="7"/>
      <c r="GF75" s="7" t="s">
        <v>1351</v>
      </c>
      <c r="GG75" s="7"/>
      <c r="GH75" s="7"/>
      <c r="GI75" s="7"/>
      <c r="GJ75" s="7"/>
      <c r="GK75" s="7"/>
      <c r="GL75" s="7"/>
      <c r="GM75" s="7"/>
      <c r="GN75" s="7"/>
      <c r="GO75" s="7"/>
      <c r="GP75" s="7"/>
      <c r="GQ75" s="7"/>
      <c r="GR75" s="7"/>
      <c r="GS75" s="7"/>
      <c r="GT75" s="7"/>
      <c r="GU75" s="7"/>
      <c r="GV75" s="7"/>
      <c r="GW75" s="7"/>
      <c r="GX75" s="7"/>
      <c r="GY75" s="7"/>
      <c r="GZ75" s="7"/>
      <c r="HA75" s="34"/>
      <c r="HB75" s="34"/>
      <c r="HC75" s="34"/>
      <c r="HD75" s="34"/>
      <c r="HE75" s="34"/>
      <c r="HF75" s="34"/>
      <c r="HG75" s="34"/>
      <c r="HH75" s="34"/>
      <c r="HI75" s="34"/>
      <c r="HJ75" s="34"/>
      <c r="HK75" s="34"/>
      <c r="HL75" s="34"/>
      <c r="HM75" s="34"/>
      <c r="HN75" s="34"/>
      <c r="HO75" s="34"/>
      <c r="HP75" s="34"/>
    </row>
    <row r="76" spans="1:224" ht="45" customHeight="1">
      <c r="A76" s="5">
        <f t="shared" si="0"/>
        <v>74</v>
      </c>
      <c r="B76" s="5"/>
      <c r="C76" s="24" t="s">
        <v>35</v>
      </c>
      <c r="D76" s="31">
        <v>74</v>
      </c>
      <c r="E76" s="7" t="s">
        <v>252</v>
      </c>
      <c r="F76" s="7" t="s">
        <v>251</v>
      </c>
      <c r="G76" s="6">
        <v>2013</v>
      </c>
      <c r="H76" s="7" t="s">
        <v>738</v>
      </c>
      <c r="I76" s="7"/>
      <c r="J76" s="19" t="s">
        <v>250</v>
      </c>
      <c r="K76" s="6" t="s">
        <v>1352</v>
      </c>
      <c r="L76" s="7">
        <v>1</v>
      </c>
      <c r="M76" s="7"/>
      <c r="N76" s="7"/>
      <c r="O76" s="7"/>
      <c r="P76" s="7"/>
      <c r="Q76" s="7">
        <v>0</v>
      </c>
      <c r="R76" s="7">
        <v>1</v>
      </c>
      <c r="S76" s="7"/>
      <c r="T76" s="7"/>
      <c r="U76" s="7"/>
      <c r="V76" s="7"/>
      <c r="W76" s="7"/>
      <c r="X76" s="7"/>
      <c r="Y76" s="7"/>
      <c r="Z76" s="7"/>
      <c r="AA76" s="7"/>
      <c r="AB76" s="7"/>
      <c r="AC76" s="7"/>
      <c r="AD76" s="7"/>
      <c r="AE76" s="7"/>
      <c r="AF76" s="7"/>
      <c r="AG76" s="7"/>
      <c r="AH76" s="7"/>
      <c r="AI76" s="7"/>
      <c r="AJ76" s="7"/>
      <c r="AK76" s="7">
        <v>1</v>
      </c>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7"/>
      <c r="BL76" s="7"/>
      <c r="BM76" s="7"/>
      <c r="BN76" s="7"/>
      <c r="BO76" s="7"/>
      <c r="BP76" s="7"/>
      <c r="BQ76" s="7"/>
      <c r="BR76" s="7"/>
      <c r="BS76" s="7"/>
      <c r="BT76" s="7"/>
      <c r="BU76" s="7"/>
      <c r="BV76" s="7"/>
      <c r="BW76" s="7">
        <v>1</v>
      </c>
      <c r="BX76" s="7"/>
      <c r="BY76" s="7"/>
      <c r="BZ76" s="7"/>
      <c r="CA76" s="7"/>
      <c r="CB76" s="7"/>
      <c r="CC76" s="7"/>
      <c r="CD76" s="7"/>
      <c r="CE76" s="7"/>
      <c r="CF76" s="7"/>
      <c r="CG76" s="7"/>
      <c r="CH76" s="7"/>
      <c r="CI76" s="7"/>
      <c r="CJ76" s="7"/>
      <c r="CK76" s="7"/>
      <c r="CL76" s="7"/>
      <c r="CM76" s="7"/>
      <c r="CN76" s="7"/>
      <c r="CO76" s="7"/>
      <c r="CP76" s="7"/>
      <c r="CQ76" s="7"/>
      <c r="CR76" s="7"/>
      <c r="CS76" s="7"/>
      <c r="CT76" s="7"/>
      <c r="CU76" s="7"/>
      <c r="CV76" s="7"/>
      <c r="CW76" s="7"/>
      <c r="CX76" s="7"/>
      <c r="CY76" s="7"/>
      <c r="CZ76" s="7"/>
      <c r="DA76" s="7"/>
      <c r="DB76" s="7"/>
      <c r="DC76" s="7"/>
      <c r="DD76" s="7"/>
      <c r="DE76" s="7"/>
      <c r="DF76" s="7"/>
      <c r="DG76" s="7"/>
      <c r="DH76" s="7"/>
      <c r="DI76" s="7"/>
      <c r="DJ76" s="7">
        <v>1</v>
      </c>
      <c r="DK76" s="7">
        <v>1</v>
      </c>
      <c r="DL76" s="7"/>
      <c r="DM76" s="7">
        <v>1</v>
      </c>
      <c r="DN76" s="7"/>
      <c r="DO76" s="7"/>
      <c r="DP76" s="7"/>
      <c r="DQ76" s="7">
        <v>1</v>
      </c>
      <c r="DR76" s="7"/>
      <c r="DS76" s="7">
        <v>1</v>
      </c>
      <c r="DT76" s="7"/>
      <c r="DU76" s="7"/>
      <c r="DV76" s="7"/>
      <c r="DW76" s="7"/>
      <c r="DX76" s="7"/>
      <c r="DY76" s="7"/>
      <c r="DZ76" s="7"/>
      <c r="EA76" s="7"/>
      <c r="EB76" s="7"/>
      <c r="EC76" s="7"/>
      <c r="ED76" s="7"/>
      <c r="EE76" s="7"/>
      <c r="EF76" s="7"/>
      <c r="EG76" s="7"/>
      <c r="EH76" s="7"/>
      <c r="EI76" s="7"/>
      <c r="EJ76" s="7"/>
      <c r="EK76" s="7"/>
      <c r="EL76" s="7"/>
      <c r="EM76" s="7"/>
      <c r="EN76" s="7"/>
      <c r="EO76" s="7"/>
      <c r="EP76" s="7"/>
      <c r="EQ76" s="7"/>
      <c r="ER76" s="7"/>
      <c r="ES76" s="7"/>
      <c r="ET76" s="7"/>
      <c r="EU76" s="7"/>
      <c r="EV76" s="7"/>
      <c r="EW76" s="7"/>
      <c r="EX76" s="7"/>
      <c r="EY76" s="7"/>
      <c r="EZ76" s="7"/>
      <c r="FA76" s="7"/>
      <c r="FB76" s="7">
        <v>1</v>
      </c>
      <c r="FC76" s="7"/>
      <c r="FD76" s="7"/>
      <c r="FE76" s="7"/>
      <c r="FF76" s="7"/>
      <c r="FG76" s="7"/>
      <c r="FH76" s="7"/>
      <c r="FI76" s="7"/>
      <c r="FJ76" s="7"/>
      <c r="FK76" s="7"/>
      <c r="FL76" s="7"/>
      <c r="FM76" s="7"/>
      <c r="FN76" s="7"/>
      <c r="FO76" s="7"/>
      <c r="FP76" s="7"/>
      <c r="FQ76" s="7"/>
      <c r="FR76" s="7"/>
      <c r="FS76" s="7"/>
      <c r="FT76" s="7"/>
      <c r="FU76" s="7"/>
      <c r="FV76" s="7"/>
      <c r="FW76" s="7"/>
      <c r="FX76" s="7"/>
      <c r="FY76" s="7"/>
      <c r="FZ76" s="7"/>
      <c r="GA76" s="7"/>
      <c r="GB76" s="7"/>
      <c r="GC76" s="7"/>
      <c r="GD76" s="7"/>
      <c r="GE76" s="7"/>
      <c r="GF76" s="7"/>
      <c r="GG76" s="7"/>
      <c r="GH76" s="7"/>
      <c r="GI76" s="7"/>
      <c r="GJ76" s="7"/>
      <c r="GK76" s="7"/>
      <c r="GL76" s="7"/>
      <c r="GM76" s="7"/>
      <c r="GN76" s="7"/>
      <c r="GO76" s="7"/>
      <c r="GP76" s="7"/>
      <c r="GQ76" s="7"/>
      <c r="GR76" s="7"/>
      <c r="GS76" s="7"/>
      <c r="GT76" s="7"/>
      <c r="GU76" s="7"/>
      <c r="GV76" s="7"/>
      <c r="GW76" s="7"/>
      <c r="GX76" s="7"/>
      <c r="GY76" s="7"/>
      <c r="GZ76" s="7"/>
      <c r="HA76" s="34"/>
      <c r="HB76" s="34"/>
      <c r="HC76" s="34"/>
      <c r="HD76" s="34"/>
      <c r="HE76" s="34"/>
      <c r="HF76" s="34"/>
      <c r="HG76" s="34"/>
      <c r="HH76" s="34"/>
      <c r="HI76" s="34"/>
      <c r="HJ76" s="34"/>
      <c r="HK76" s="34"/>
      <c r="HL76" s="34"/>
      <c r="HM76" s="34"/>
      <c r="HN76" s="34"/>
      <c r="HO76" s="34"/>
      <c r="HP76" s="34"/>
    </row>
    <row r="77" spans="1:224" ht="45" customHeight="1">
      <c r="A77" s="5">
        <f t="shared" si="0"/>
        <v>75</v>
      </c>
      <c r="B77" s="5"/>
      <c r="C77" s="24" t="s">
        <v>253</v>
      </c>
      <c r="D77" s="31">
        <v>75</v>
      </c>
      <c r="E77" s="7" t="s">
        <v>256</v>
      </c>
      <c r="F77" s="7" t="s">
        <v>255</v>
      </c>
      <c r="G77" s="6">
        <v>2010</v>
      </c>
      <c r="H77" s="7" t="s">
        <v>738</v>
      </c>
      <c r="I77" s="7"/>
      <c r="J77" s="7" t="s">
        <v>254</v>
      </c>
      <c r="K77" s="6" t="s">
        <v>1353</v>
      </c>
      <c r="L77" s="7"/>
      <c r="M77" s="7"/>
      <c r="N77" s="7">
        <v>1</v>
      </c>
      <c r="O77" s="7">
        <v>1</v>
      </c>
      <c r="P77" s="7">
        <v>1</v>
      </c>
      <c r="Q77" s="7">
        <v>0</v>
      </c>
      <c r="R77" s="7">
        <v>1</v>
      </c>
      <c r="S77" s="7"/>
      <c r="T77" s="7"/>
      <c r="U77" s="7"/>
      <c r="V77" s="7"/>
      <c r="W77" s="7"/>
      <c r="X77" s="7"/>
      <c r="Y77" s="7"/>
      <c r="Z77" s="7"/>
      <c r="AA77" s="7"/>
      <c r="AB77" s="7"/>
      <c r="AC77" s="7"/>
      <c r="AD77" s="7"/>
      <c r="AE77" s="7"/>
      <c r="AF77" s="7"/>
      <c r="AG77" s="7"/>
      <c r="AH77" s="7"/>
      <c r="AI77" s="7"/>
      <c r="AJ77" s="7"/>
      <c r="AK77" s="7"/>
      <c r="AL77" s="7"/>
      <c r="AM77" s="7"/>
      <c r="AN77" s="7">
        <v>1</v>
      </c>
      <c r="AO77" s="7"/>
      <c r="AP77" s="7"/>
      <c r="AQ77" s="7"/>
      <c r="AR77" s="7"/>
      <c r="AS77" s="7"/>
      <c r="AT77" s="7"/>
      <c r="AU77" s="7"/>
      <c r="AV77" s="7"/>
      <c r="AW77" s="154">
        <v>1</v>
      </c>
      <c r="AX77" s="154">
        <v>1</v>
      </c>
      <c r="AY77" s="7"/>
      <c r="AZ77" s="7">
        <v>1</v>
      </c>
      <c r="BA77" s="154">
        <v>0</v>
      </c>
      <c r="BB77" s="154"/>
      <c r="BC77" s="7"/>
      <c r="BD77" s="7"/>
      <c r="BE77" s="7"/>
      <c r="BF77" s="7"/>
      <c r="BG77" s="7"/>
      <c r="BH77" s="7"/>
      <c r="BI77" s="7"/>
      <c r="BJ77" s="7"/>
      <c r="BK77" s="7"/>
      <c r="BL77" s="7"/>
      <c r="BM77" s="7"/>
      <c r="BN77" s="7"/>
      <c r="BO77" s="7"/>
      <c r="BP77" s="7"/>
      <c r="BQ77" s="7"/>
      <c r="BR77" s="7"/>
      <c r="BS77" s="7"/>
      <c r="BT77" s="7"/>
      <c r="BU77" s="7"/>
      <c r="BV77" s="7"/>
      <c r="BW77" s="7"/>
      <c r="BX77" s="7"/>
      <c r="BY77" s="7"/>
      <c r="BZ77" s="7"/>
      <c r="CA77" s="7"/>
      <c r="CB77" s="7"/>
      <c r="CC77" s="7"/>
      <c r="CD77" s="7"/>
      <c r="CE77" s="7"/>
      <c r="CF77" s="7"/>
      <c r="CG77" s="7"/>
      <c r="CH77" s="7"/>
      <c r="CI77" s="7"/>
      <c r="CJ77" s="7"/>
      <c r="CK77" s="7"/>
      <c r="CL77" s="7"/>
      <c r="CM77" s="7"/>
      <c r="CN77" s="7"/>
      <c r="CO77" s="7"/>
      <c r="CP77" s="7"/>
      <c r="CQ77" s="7"/>
      <c r="CR77" s="7"/>
      <c r="CS77" s="7"/>
      <c r="CT77" s="7"/>
      <c r="CU77" s="7"/>
      <c r="CV77" s="7"/>
      <c r="CW77" s="7"/>
      <c r="CX77" s="7"/>
      <c r="CY77" s="7"/>
      <c r="CZ77" s="7"/>
      <c r="DA77" s="7"/>
      <c r="DB77" s="7"/>
      <c r="DC77" s="7"/>
      <c r="DD77" s="7"/>
      <c r="DE77" s="7"/>
      <c r="DF77" s="7"/>
      <c r="DG77" s="7"/>
      <c r="DH77" s="7"/>
      <c r="DI77" s="7"/>
      <c r="DJ77" s="7"/>
      <c r="DK77" s="7">
        <v>1</v>
      </c>
      <c r="DL77" s="7"/>
      <c r="DM77" s="7">
        <v>1</v>
      </c>
      <c r="DN77" s="7"/>
      <c r="DO77" s="7"/>
      <c r="DP77" s="7"/>
      <c r="DQ77" s="7">
        <v>1</v>
      </c>
      <c r="DR77" s="7"/>
      <c r="DS77" s="7"/>
      <c r="DT77" s="7"/>
      <c r="DU77" s="7">
        <v>1</v>
      </c>
      <c r="DV77" s="7"/>
      <c r="DW77" s="7"/>
      <c r="DX77" s="7"/>
      <c r="DY77" s="7"/>
      <c r="DZ77" s="7"/>
      <c r="EA77" s="7"/>
      <c r="EB77" s="7"/>
      <c r="EC77" s="7"/>
      <c r="ED77" s="7"/>
      <c r="EE77" s="7"/>
      <c r="EF77" s="7"/>
      <c r="EG77" s="7"/>
      <c r="EH77" s="7"/>
      <c r="EI77" s="7"/>
      <c r="EJ77" s="7"/>
      <c r="EK77" s="7"/>
      <c r="EL77" s="7"/>
      <c r="EM77" s="7"/>
      <c r="EN77" s="7"/>
      <c r="EO77" s="7"/>
      <c r="EP77" s="7"/>
      <c r="EQ77" s="7"/>
      <c r="ER77" s="7"/>
      <c r="ES77" s="7"/>
      <c r="ET77" s="7"/>
      <c r="EU77" s="7"/>
      <c r="EV77" s="7"/>
      <c r="EW77" s="7"/>
      <c r="EX77" s="7"/>
      <c r="EY77" s="7"/>
      <c r="EZ77" s="7"/>
      <c r="FA77" s="7"/>
      <c r="FB77" s="7"/>
      <c r="FC77" s="7"/>
      <c r="FD77" s="7"/>
      <c r="FE77" s="7"/>
      <c r="FF77" s="7"/>
      <c r="FG77" s="7"/>
      <c r="FH77" s="7"/>
      <c r="FI77" s="7"/>
      <c r="FJ77" s="7"/>
      <c r="FK77" s="7"/>
      <c r="FL77" s="7"/>
      <c r="FM77" s="7"/>
      <c r="FN77" s="7"/>
      <c r="FO77" s="7"/>
      <c r="FP77" s="7">
        <v>1</v>
      </c>
      <c r="FQ77" s="7"/>
      <c r="FR77" s="7"/>
      <c r="FS77" s="7"/>
      <c r="FT77" s="7"/>
      <c r="FU77" s="7"/>
      <c r="FV77" s="7"/>
      <c r="FW77" s="7"/>
      <c r="FX77" s="7"/>
      <c r="FY77" s="7"/>
      <c r="FZ77" s="7"/>
      <c r="GA77" s="7"/>
      <c r="GB77" s="7"/>
      <c r="GC77" s="7"/>
      <c r="GD77" s="7"/>
      <c r="GE77" s="7"/>
      <c r="GF77" s="7"/>
      <c r="GG77" s="7"/>
      <c r="GH77" s="7"/>
      <c r="GI77" s="7"/>
      <c r="GJ77" s="7"/>
      <c r="GK77" s="7"/>
      <c r="GL77" s="7"/>
      <c r="GM77" s="7"/>
      <c r="GN77" s="7"/>
      <c r="GO77" s="7"/>
      <c r="GP77" s="7"/>
      <c r="GQ77" s="7"/>
      <c r="GR77" s="7"/>
      <c r="GS77" s="7"/>
      <c r="GT77" s="7"/>
      <c r="GU77" s="7"/>
      <c r="GV77" s="7"/>
      <c r="GW77" s="7"/>
      <c r="GX77" s="7"/>
      <c r="GY77" s="7"/>
      <c r="GZ77" s="7"/>
      <c r="HA77" s="34"/>
      <c r="HB77" s="34"/>
      <c r="HC77" s="34"/>
      <c r="HD77" s="34"/>
      <c r="HE77" s="34"/>
      <c r="HF77" s="34"/>
      <c r="HG77" s="34"/>
      <c r="HH77" s="34"/>
      <c r="HI77" s="34"/>
      <c r="HJ77" s="34"/>
      <c r="HK77" s="34"/>
      <c r="HL77" s="34"/>
      <c r="HM77" s="34"/>
      <c r="HN77" s="34"/>
      <c r="HO77" s="34"/>
      <c r="HP77" s="34"/>
    </row>
    <row r="78" spans="1:224" ht="45" customHeight="1">
      <c r="A78" s="5">
        <f t="shared" si="0"/>
        <v>76</v>
      </c>
      <c r="B78" s="5"/>
      <c r="C78" s="24" t="s">
        <v>35</v>
      </c>
      <c r="D78" s="31">
        <f t="shared" ref="D78:D82" si="2">D77+1</f>
        <v>76</v>
      </c>
      <c r="E78" s="7" t="s">
        <v>259</v>
      </c>
      <c r="F78" s="7" t="s">
        <v>258</v>
      </c>
      <c r="G78" s="6">
        <v>2000</v>
      </c>
      <c r="H78" s="7" t="s">
        <v>738</v>
      </c>
      <c r="I78" s="7"/>
      <c r="J78" s="7" t="s">
        <v>257</v>
      </c>
      <c r="K78" s="6" t="s">
        <v>1354</v>
      </c>
      <c r="L78" s="7"/>
      <c r="M78" s="7">
        <v>1</v>
      </c>
      <c r="N78" s="7"/>
      <c r="O78" s="7"/>
      <c r="P78" s="7"/>
      <c r="Q78" s="7"/>
      <c r="R78" s="7"/>
      <c r="S78" s="7"/>
      <c r="T78" s="7"/>
      <c r="U78" s="7"/>
      <c r="V78" s="7"/>
      <c r="W78" s="7"/>
      <c r="X78" s="7"/>
      <c r="Y78" s="7"/>
      <c r="Z78" s="7"/>
      <c r="AA78" s="7"/>
      <c r="AB78" s="7"/>
      <c r="AC78" s="7">
        <v>1</v>
      </c>
      <c r="AD78" s="7"/>
      <c r="AE78" s="7"/>
      <c r="AF78" s="7">
        <v>1</v>
      </c>
      <c r="AG78" s="7"/>
      <c r="AH78" s="7"/>
      <c r="AI78" s="7"/>
      <c r="AJ78" s="7"/>
      <c r="AK78" s="7"/>
      <c r="AL78" s="7"/>
      <c r="AM78" s="7"/>
      <c r="AN78" s="7"/>
      <c r="AO78" s="7"/>
      <c r="AP78" s="7"/>
      <c r="AQ78" s="7"/>
      <c r="AR78" s="7"/>
      <c r="AS78" s="7"/>
      <c r="AT78" s="7"/>
      <c r="AU78" s="7"/>
      <c r="AV78" s="7"/>
      <c r="AW78" s="7"/>
      <c r="AX78" s="7"/>
      <c r="AY78" s="7"/>
      <c r="AZ78" s="7"/>
      <c r="BA78" s="7"/>
      <c r="BB78" s="7"/>
      <c r="BC78" s="7"/>
      <c r="BD78" s="7"/>
      <c r="BE78" s="7"/>
      <c r="BF78" s="7"/>
      <c r="BG78" s="7"/>
      <c r="BH78" s="7"/>
      <c r="BI78" s="7"/>
      <c r="BJ78" s="7"/>
      <c r="BK78" s="7"/>
      <c r="BL78" s="7"/>
      <c r="BM78" s="7"/>
      <c r="BN78" s="7"/>
      <c r="BO78" s="7"/>
      <c r="BP78" s="7"/>
      <c r="BQ78" s="7"/>
      <c r="BR78" s="7"/>
      <c r="BS78" s="7">
        <v>1</v>
      </c>
      <c r="BT78" s="7"/>
      <c r="BU78" s="7"/>
      <c r="BV78" s="7"/>
      <c r="BW78" s="7"/>
      <c r="BX78" s="7"/>
      <c r="BY78" s="7"/>
      <c r="BZ78" s="7"/>
      <c r="CA78" s="7"/>
      <c r="CB78" s="7"/>
      <c r="CC78" s="7"/>
      <c r="CD78" s="7"/>
      <c r="CE78" s="7"/>
      <c r="CF78" s="7"/>
      <c r="CG78" s="7"/>
      <c r="CH78" s="7"/>
      <c r="CI78" s="7"/>
      <c r="CJ78" s="7"/>
      <c r="CK78" s="7"/>
      <c r="CL78" s="7"/>
      <c r="CM78" s="7"/>
      <c r="CN78" s="7"/>
      <c r="CO78" s="7"/>
      <c r="CP78" s="7"/>
      <c r="CQ78" s="7"/>
      <c r="CR78" s="7"/>
      <c r="CS78" s="7"/>
      <c r="CT78" s="7"/>
      <c r="CU78" s="7"/>
      <c r="CV78" s="7"/>
      <c r="CW78" s="7"/>
      <c r="CX78" s="7"/>
      <c r="CY78" s="7"/>
      <c r="CZ78" s="7"/>
      <c r="DA78" s="7"/>
      <c r="DB78" s="7"/>
      <c r="DC78" s="7"/>
      <c r="DD78" s="7"/>
      <c r="DE78" s="7"/>
      <c r="DF78" s="7"/>
      <c r="DG78" s="7"/>
      <c r="DH78" s="7"/>
      <c r="DI78" s="7"/>
      <c r="DJ78" s="7"/>
      <c r="DK78" s="7">
        <v>1</v>
      </c>
      <c r="DL78" s="7"/>
      <c r="DM78" s="7">
        <v>1</v>
      </c>
      <c r="DN78" s="7"/>
      <c r="DO78" s="7"/>
      <c r="DP78" s="7">
        <v>1</v>
      </c>
      <c r="DQ78" s="7"/>
      <c r="DR78" s="7"/>
      <c r="DS78" s="7"/>
      <c r="DT78" s="7"/>
      <c r="DU78" s="7"/>
      <c r="DV78" s="7"/>
      <c r="DW78" s="7"/>
      <c r="DX78" s="7"/>
      <c r="DY78" s="7"/>
      <c r="DZ78" s="7"/>
      <c r="EA78" s="7"/>
      <c r="EB78" s="7"/>
      <c r="EC78" s="7"/>
      <c r="ED78" s="7"/>
      <c r="EE78" s="7"/>
      <c r="EF78" s="7"/>
      <c r="EG78" s="7"/>
      <c r="EH78" s="7"/>
      <c r="EI78" s="7"/>
      <c r="EJ78" s="7"/>
      <c r="EK78" s="7"/>
      <c r="EL78" s="7"/>
      <c r="EM78" s="7"/>
      <c r="EN78" s="7"/>
      <c r="EO78" s="7"/>
      <c r="EP78" s="7"/>
      <c r="EQ78" s="7"/>
      <c r="ER78" s="7"/>
      <c r="ES78" s="7"/>
      <c r="ET78" s="7"/>
      <c r="EU78" s="7"/>
      <c r="EV78" s="7"/>
      <c r="EW78" s="7"/>
      <c r="EX78" s="7"/>
      <c r="EY78" s="7"/>
      <c r="EZ78" s="7"/>
      <c r="FA78" s="7"/>
      <c r="FB78" s="7"/>
      <c r="FC78" s="7">
        <v>1</v>
      </c>
      <c r="FD78" s="7"/>
      <c r="FE78" s="7"/>
      <c r="FF78" s="7"/>
      <c r="FG78" s="7"/>
      <c r="FH78" s="7"/>
      <c r="FI78" s="7"/>
      <c r="FJ78" s="7"/>
      <c r="FK78" s="7"/>
      <c r="FL78" s="7"/>
      <c r="FM78" s="7"/>
      <c r="FN78" s="7"/>
      <c r="FO78" s="7"/>
      <c r="FP78" s="7"/>
      <c r="FQ78" s="7"/>
      <c r="FR78" s="7"/>
      <c r="FS78" s="7"/>
      <c r="FT78" s="7"/>
      <c r="FU78" s="7"/>
      <c r="FV78" s="7"/>
      <c r="FW78" s="7"/>
      <c r="FX78" s="7"/>
      <c r="FY78" s="7"/>
      <c r="FZ78" s="7"/>
      <c r="GA78" s="7"/>
      <c r="GB78" s="7"/>
      <c r="GC78" s="7"/>
      <c r="GD78" s="7"/>
      <c r="GE78" s="7"/>
      <c r="GF78" s="7"/>
      <c r="GG78" s="7"/>
      <c r="GH78" s="7"/>
      <c r="GI78" s="7"/>
      <c r="GJ78" s="7"/>
      <c r="GK78" s="7"/>
      <c r="GL78" s="7"/>
      <c r="GM78" s="7"/>
      <c r="GN78" s="7"/>
      <c r="GO78" s="7"/>
      <c r="GP78" s="7"/>
      <c r="GQ78" s="7"/>
      <c r="GR78" s="7"/>
      <c r="GS78" s="7"/>
      <c r="GT78" s="7"/>
      <c r="GU78" s="7"/>
      <c r="GV78" s="7"/>
      <c r="GW78" s="7"/>
      <c r="GX78" s="7"/>
      <c r="GY78" s="7"/>
      <c r="GZ78" s="7"/>
      <c r="HA78" s="34"/>
      <c r="HB78" s="34"/>
      <c r="HC78" s="34"/>
      <c r="HD78" s="34"/>
      <c r="HE78" s="34"/>
      <c r="HF78" s="34"/>
      <c r="HG78" s="34"/>
      <c r="HH78" s="34"/>
      <c r="HI78" s="34"/>
      <c r="HJ78" s="34"/>
      <c r="HK78" s="34"/>
      <c r="HL78" s="34"/>
      <c r="HM78" s="34"/>
      <c r="HN78" s="34"/>
      <c r="HO78" s="34"/>
      <c r="HP78" s="34"/>
    </row>
    <row r="79" spans="1:224" ht="62.25" customHeight="1">
      <c r="A79" s="5">
        <f t="shared" si="0"/>
        <v>77</v>
      </c>
      <c r="B79" s="5"/>
      <c r="C79" s="24" t="s">
        <v>35</v>
      </c>
      <c r="D79" s="31">
        <f t="shared" si="2"/>
        <v>77</v>
      </c>
      <c r="E79" s="7" t="s">
        <v>92</v>
      </c>
      <c r="F79" s="7" t="s">
        <v>261</v>
      </c>
      <c r="G79" s="6">
        <v>2009</v>
      </c>
      <c r="H79" s="7" t="s">
        <v>738</v>
      </c>
      <c r="I79" s="7"/>
      <c r="J79" s="31" t="s">
        <v>260</v>
      </c>
      <c r="K79" s="6" t="s">
        <v>1355</v>
      </c>
      <c r="L79" s="7"/>
      <c r="M79" s="7"/>
      <c r="N79" s="7">
        <v>1</v>
      </c>
      <c r="O79" s="7">
        <v>1</v>
      </c>
      <c r="P79" s="7">
        <v>1</v>
      </c>
      <c r="Q79" s="7">
        <v>0</v>
      </c>
      <c r="R79" s="7">
        <v>1</v>
      </c>
      <c r="S79" s="7"/>
      <c r="T79" s="7"/>
      <c r="U79" s="7"/>
      <c r="V79" s="7"/>
      <c r="W79" s="7"/>
      <c r="X79" s="7"/>
      <c r="Y79" s="7"/>
      <c r="Z79" s="7"/>
      <c r="AA79" s="7"/>
      <c r="AB79" s="7"/>
      <c r="AC79" s="7"/>
      <c r="AD79" s="7"/>
      <c r="AE79" s="7"/>
      <c r="AF79" s="7"/>
      <c r="AG79" s="7"/>
      <c r="AH79" s="7"/>
      <c r="AI79" s="7"/>
      <c r="AJ79" s="7"/>
      <c r="AK79" s="7"/>
      <c r="AL79" s="7"/>
      <c r="AM79" s="7"/>
      <c r="AN79" s="7">
        <v>1</v>
      </c>
      <c r="AO79" s="7"/>
      <c r="AP79" s="7"/>
      <c r="AQ79" s="7"/>
      <c r="AR79" s="7"/>
      <c r="AS79" s="7"/>
      <c r="AT79" s="7"/>
      <c r="AU79" s="7"/>
      <c r="AV79" s="7"/>
      <c r="AW79" s="7">
        <v>1</v>
      </c>
      <c r="AX79" s="7">
        <v>1</v>
      </c>
      <c r="AY79" s="7">
        <v>1</v>
      </c>
      <c r="AZ79" s="7"/>
      <c r="BA79" s="7"/>
      <c r="BB79" s="7"/>
      <c r="BC79" s="7"/>
      <c r="BD79" s="7"/>
      <c r="BE79" s="7"/>
      <c r="BF79" s="7"/>
      <c r="BG79" s="7"/>
      <c r="BH79" s="7"/>
      <c r="BI79" s="7"/>
      <c r="BJ79" s="7"/>
      <c r="BK79" s="7"/>
      <c r="BL79" s="7"/>
      <c r="BM79" s="7"/>
      <c r="BN79" s="7"/>
      <c r="BO79" s="7"/>
      <c r="BP79" s="7"/>
      <c r="BQ79" s="7"/>
      <c r="BR79" s="7"/>
      <c r="BS79" s="7"/>
      <c r="BT79" s="7"/>
      <c r="BU79" s="7"/>
      <c r="BV79" s="7"/>
      <c r="BW79" s="7"/>
      <c r="BX79" s="7"/>
      <c r="BY79" s="7"/>
      <c r="BZ79" s="7"/>
      <c r="CA79" s="7"/>
      <c r="CB79" s="7"/>
      <c r="CC79" s="7"/>
      <c r="CD79" s="7"/>
      <c r="CE79" s="7"/>
      <c r="CF79" s="7"/>
      <c r="CG79" s="7"/>
      <c r="CH79" s="7"/>
      <c r="CI79" s="7"/>
      <c r="CJ79" s="7"/>
      <c r="CK79" s="7"/>
      <c r="CL79" s="7"/>
      <c r="CM79" s="7"/>
      <c r="CN79" s="7"/>
      <c r="CO79" s="7"/>
      <c r="CP79" s="7"/>
      <c r="CQ79" s="7"/>
      <c r="CR79" s="7"/>
      <c r="CS79" s="7"/>
      <c r="CT79" s="7">
        <v>1</v>
      </c>
      <c r="CU79" s="7"/>
      <c r="CV79" s="7"/>
      <c r="CW79" s="7"/>
      <c r="CX79" s="7"/>
      <c r="CY79" s="7"/>
      <c r="CZ79" s="7"/>
      <c r="DA79" s="7"/>
      <c r="DB79" s="7"/>
      <c r="DC79" s="7"/>
      <c r="DD79" s="7"/>
      <c r="DE79" s="7"/>
      <c r="DF79" s="7"/>
      <c r="DG79" s="7"/>
      <c r="DH79" s="7"/>
      <c r="DI79" s="7"/>
      <c r="DJ79" s="7"/>
      <c r="DK79" s="7"/>
      <c r="DL79" s="7"/>
      <c r="DM79" s="7">
        <v>1</v>
      </c>
      <c r="DN79" s="7"/>
      <c r="DO79" s="7"/>
      <c r="DP79" s="7">
        <v>1</v>
      </c>
      <c r="DQ79" s="7"/>
      <c r="DR79" s="7"/>
      <c r="DS79" s="7"/>
      <c r="DT79" s="7"/>
      <c r="DU79" s="7"/>
      <c r="DV79" s="7"/>
      <c r="DW79" s="7"/>
      <c r="DX79" s="7"/>
      <c r="DY79" s="7"/>
      <c r="DZ79" s="7"/>
      <c r="EA79" s="7"/>
      <c r="EB79" s="7"/>
      <c r="EC79" s="7"/>
      <c r="ED79" s="7"/>
      <c r="EE79" s="7"/>
      <c r="EF79" s="7"/>
      <c r="EG79" s="7"/>
      <c r="EH79" s="7"/>
      <c r="EI79" s="7"/>
      <c r="EJ79" s="7"/>
      <c r="EK79" s="7"/>
      <c r="EL79" s="7"/>
      <c r="EM79" s="7"/>
      <c r="EN79" s="7"/>
      <c r="EO79" s="7"/>
      <c r="EP79" s="7"/>
      <c r="EQ79" s="7"/>
      <c r="ER79" s="7"/>
      <c r="ES79" s="7"/>
      <c r="ET79" s="7"/>
      <c r="EU79" s="7"/>
      <c r="EV79" s="7"/>
      <c r="EW79" s="7"/>
      <c r="EX79" s="7"/>
      <c r="EY79" s="7"/>
      <c r="EZ79" s="7"/>
      <c r="FA79" s="7"/>
      <c r="FB79" s="7"/>
      <c r="FC79" s="7"/>
      <c r="FD79" s="7"/>
      <c r="FE79" s="7"/>
      <c r="FF79" s="7"/>
      <c r="FG79" s="7"/>
      <c r="FH79" s="7"/>
      <c r="FI79" s="7"/>
      <c r="FJ79" s="7"/>
      <c r="FK79" s="7"/>
      <c r="FL79" s="7"/>
      <c r="FM79" s="7"/>
      <c r="FN79" s="7"/>
      <c r="FO79" s="7"/>
      <c r="FP79" s="7">
        <v>1</v>
      </c>
      <c r="FQ79" s="7"/>
      <c r="FR79" s="7"/>
      <c r="FS79" s="7"/>
      <c r="FT79" s="7"/>
      <c r="FU79" s="7"/>
      <c r="FV79" s="7"/>
      <c r="FW79" s="7"/>
      <c r="FX79" s="7"/>
      <c r="FY79" s="7"/>
      <c r="FZ79" s="7"/>
      <c r="GA79" s="7"/>
      <c r="GB79" s="7"/>
      <c r="GC79" s="7"/>
      <c r="GD79" s="7"/>
      <c r="GE79" s="7"/>
      <c r="GF79" s="7"/>
      <c r="GG79" s="7"/>
      <c r="GH79" s="7"/>
      <c r="GI79" s="7"/>
      <c r="GJ79" s="7"/>
      <c r="GK79" s="7" t="s">
        <v>1356</v>
      </c>
      <c r="GL79" s="7"/>
      <c r="GM79" s="7"/>
      <c r="GN79" s="7"/>
      <c r="GO79" s="7"/>
      <c r="GP79" s="7"/>
      <c r="GQ79" s="7"/>
      <c r="GR79" s="7"/>
      <c r="GS79" s="7"/>
      <c r="GT79" s="7"/>
      <c r="GU79" s="7"/>
      <c r="GV79" s="7"/>
      <c r="GW79" s="7"/>
      <c r="GX79" s="7"/>
      <c r="GY79" s="7"/>
      <c r="GZ79" s="7"/>
      <c r="HA79" s="34"/>
      <c r="HB79" s="34"/>
      <c r="HC79" s="34"/>
      <c r="HD79" s="34"/>
      <c r="HE79" s="34"/>
      <c r="HF79" s="34"/>
      <c r="HG79" s="34"/>
      <c r="HH79" s="34"/>
      <c r="HI79" s="34"/>
      <c r="HJ79" s="34"/>
      <c r="HK79" s="34"/>
      <c r="HL79" s="34"/>
      <c r="HM79" s="34"/>
      <c r="HN79" s="34"/>
      <c r="HO79" s="34"/>
      <c r="HP79" s="34"/>
    </row>
    <row r="80" spans="1:224" ht="45" customHeight="1">
      <c r="A80" s="5">
        <f t="shared" si="0"/>
        <v>78</v>
      </c>
      <c r="B80" s="5"/>
      <c r="C80" s="24" t="s">
        <v>35</v>
      </c>
      <c r="D80" s="31">
        <f t="shared" si="2"/>
        <v>78</v>
      </c>
      <c r="E80" s="21" t="s">
        <v>264</v>
      </c>
      <c r="F80" s="7" t="s">
        <v>263</v>
      </c>
      <c r="G80" s="6">
        <v>2014</v>
      </c>
      <c r="H80" s="7" t="s">
        <v>738</v>
      </c>
      <c r="I80" s="157"/>
      <c r="J80" s="26" t="s">
        <v>262</v>
      </c>
      <c r="K80" s="6" t="s">
        <v>1357</v>
      </c>
      <c r="L80" s="108">
        <v>1</v>
      </c>
      <c r="M80" s="108"/>
      <c r="N80" s="108"/>
      <c r="O80" s="108"/>
      <c r="P80" s="108"/>
      <c r="Q80" s="108"/>
      <c r="R80" s="108"/>
      <c r="S80" s="108"/>
      <c r="T80" s="21"/>
      <c r="U80" s="21"/>
      <c r="V80" s="21"/>
      <c r="W80" s="21"/>
      <c r="X80" s="21"/>
      <c r="Y80" s="21"/>
      <c r="Z80" s="21"/>
      <c r="AA80" s="21"/>
      <c r="AB80" s="21"/>
      <c r="AC80" s="21">
        <v>1</v>
      </c>
      <c r="AD80" s="108"/>
      <c r="AE80" s="108"/>
      <c r="AF80" s="108"/>
      <c r="AG80" s="108"/>
      <c r="AH80" s="108"/>
      <c r="AI80" s="108"/>
      <c r="AJ80" s="108"/>
      <c r="AK80" s="108"/>
      <c r="AL80" s="108"/>
      <c r="AM80" s="108"/>
      <c r="AN80" s="108">
        <v>1</v>
      </c>
      <c r="AO80" s="108"/>
      <c r="AP80" s="108"/>
      <c r="AQ80" s="108"/>
      <c r="AR80" s="108"/>
      <c r="AS80" s="108"/>
      <c r="AT80" s="108"/>
      <c r="AU80" s="108"/>
      <c r="AV80" s="108"/>
      <c r="AW80" s="108"/>
      <c r="AX80" s="108"/>
      <c r="AY80" s="108"/>
      <c r="AZ80" s="108"/>
      <c r="BA80" s="108"/>
      <c r="BB80" s="108"/>
      <c r="BC80" s="108"/>
      <c r="BD80" s="108"/>
      <c r="BE80" s="108"/>
      <c r="BF80" s="108"/>
      <c r="BG80" s="166">
        <v>0</v>
      </c>
      <c r="BH80" s="166">
        <v>1</v>
      </c>
      <c r="BI80" s="108"/>
      <c r="BJ80" s="108"/>
      <c r="BK80" s="108"/>
      <c r="BL80" s="108"/>
      <c r="BM80" s="108"/>
      <c r="BN80" s="108"/>
      <c r="BO80" s="108"/>
      <c r="BP80" s="108"/>
      <c r="BQ80" s="108"/>
      <c r="BR80" s="108"/>
      <c r="BS80" s="108"/>
      <c r="BT80" s="108"/>
      <c r="BU80" s="108"/>
      <c r="BV80" s="108"/>
      <c r="BW80" s="108"/>
      <c r="BX80" s="108"/>
      <c r="BY80" s="108"/>
      <c r="BZ80" s="108"/>
      <c r="CA80" s="108"/>
      <c r="CB80" s="108"/>
      <c r="CC80" s="108"/>
      <c r="CD80" s="108"/>
      <c r="CE80" s="108"/>
      <c r="CF80" s="108"/>
      <c r="CG80" s="108"/>
      <c r="CH80" s="108"/>
      <c r="CI80" s="108"/>
      <c r="CJ80" s="108"/>
      <c r="CK80" s="108"/>
      <c r="CL80" s="108"/>
      <c r="CM80" s="108"/>
      <c r="CN80" s="108"/>
      <c r="CO80" s="108"/>
      <c r="CP80" s="108"/>
      <c r="CQ80" s="108"/>
      <c r="CR80" s="108"/>
      <c r="CS80" s="108"/>
      <c r="CT80" s="108"/>
      <c r="CU80" s="108"/>
      <c r="CV80" s="108"/>
      <c r="CW80" s="108"/>
      <c r="CX80" s="108"/>
      <c r="CY80" s="108"/>
      <c r="CZ80" s="108"/>
      <c r="DA80" s="108"/>
      <c r="DB80" s="108"/>
      <c r="DC80" s="108"/>
      <c r="DD80" s="108"/>
      <c r="DE80" s="108"/>
      <c r="DF80" s="108"/>
      <c r="DG80" s="108"/>
      <c r="DH80" s="108"/>
      <c r="DI80" s="108"/>
      <c r="DJ80" s="108"/>
      <c r="DK80" s="21">
        <v>1</v>
      </c>
      <c r="DL80" s="108"/>
      <c r="DM80" s="167">
        <v>1</v>
      </c>
      <c r="DN80" s="162">
        <v>0</v>
      </c>
      <c r="DO80" s="108"/>
      <c r="DP80" s="108"/>
      <c r="DQ80" s="108"/>
      <c r="DR80" s="108"/>
      <c r="DS80" s="108"/>
      <c r="DT80" s="108"/>
      <c r="DU80" s="108"/>
      <c r="DV80" s="108"/>
      <c r="DW80" s="108"/>
      <c r="DX80" s="108"/>
      <c r="DY80" s="108"/>
      <c r="DZ80" s="108"/>
      <c r="EA80" s="108"/>
      <c r="EB80" s="108"/>
      <c r="EC80" s="108"/>
      <c r="ED80" s="108">
        <v>1</v>
      </c>
      <c r="EE80" s="108"/>
      <c r="EF80" s="108"/>
      <c r="EG80" s="108"/>
      <c r="EH80" s="108"/>
      <c r="EI80" s="108"/>
      <c r="EJ80" s="108"/>
      <c r="EK80" s="108"/>
      <c r="EL80" s="108"/>
      <c r="EM80" s="108"/>
      <c r="EN80" s="108"/>
      <c r="EO80" s="108"/>
      <c r="EP80" s="108"/>
      <c r="EQ80" s="108"/>
      <c r="ER80" s="108"/>
      <c r="ES80" s="108"/>
      <c r="ET80" s="108"/>
      <c r="EU80" s="108"/>
      <c r="EV80" s="108"/>
      <c r="EW80" s="108"/>
      <c r="EX80" s="108"/>
      <c r="EY80" s="108"/>
      <c r="EZ80" s="167">
        <v>1</v>
      </c>
      <c r="FA80" s="108"/>
      <c r="FB80" s="108">
        <v>1</v>
      </c>
      <c r="FC80" s="108"/>
      <c r="FD80" s="108"/>
      <c r="FE80" s="108"/>
      <c r="FF80" s="108"/>
      <c r="FG80" s="108"/>
      <c r="FH80" s="108"/>
      <c r="FI80" s="108"/>
      <c r="FJ80" s="108"/>
      <c r="FK80" s="108"/>
      <c r="FL80" s="108"/>
      <c r="FM80" s="108"/>
      <c r="FN80" s="108"/>
      <c r="FO80" s="108"/>
      <c r="FP80" s="108"/>
      <c r="FQ80" s="108"/>
      <c r="FR80" s="108"/>
      <c r="FS80" s="108"/>
      <c r="FT80" s="108"/>
      <c r="FU80" s="108"/>
      <c r="FV80" s="108"/>
      <c r="FW80" s="108"/>
      <c r="FX80" s="108"/>
      <c r="FY80" s="108"/>
      <c r="FZ80" s="108"/>
      <c r="GA80" s="108"/>
      <c r="GB80" s="108"/>
      <c r="GC80" s="108"/>
      <c r="GD80" s="108"/>
      <c r="GE80" s="108"/>
      <c r="GF80" s="108"/>
      <c r="GG80" s="108"/>
      <c r="GH80" s="108"/>
      <c r="GI80" s="108"/>
      <c r="GJ80" s="108"/>
      <c r="GK80" s="108"/>
      <c r="GL80" s="108"/>
      <c r="GM80" s="108"/>
      <c r="GN80" s="108"/>
      <c r="GO80" s="108"/>
      <c r="GP80" s="108"/>
      <c r="GQ80" s="108"/>
      <c r="GR80" s="108"/>
      <c r="GS80" s="108"/>
      <c r="GT80" s="108"/>
      <c r="GU80" s="108"/>
      <c r="GV80" s="108"/>
      <c r="GW80" s="108"/>
      <c r="GX80" s="108"/>
      <c r="GY80" s="108"/>
      <c r="GZ80" s="108"/>
    </row>
    <row r="81" spans="1:224" ht="45" customHeight="1">
      <c r="A81" s="5">
        <f t="shared" si="0"/>
        <v>79</v>
      </c>
      <c r="B81" s="5"/>
      <c r="C81" s="24" t="s">
        <v>35</v>
      </c>
      <c r="D81" s="31">
        <f t="shared" si="2"/>
        <v>79</v>
      </c>
      <c r="E81" s="7" t="s">
        <v>92</v>
      </c>
      <c r="F81" s="7" t="s">
        <v>266</v>
      </c>
      <c r="G81" s="6">
        <v>2014</v>
      </c>
      <c r="H81" s="7" t="s">
        <v>738</v>
      </c>
      <c r="I81" s="7"/>
      <c r="J81" s="19" t="s">
        <v>265</v>
      </c>
      <c r="K81" s="6" t="s">
        <v>1358</v>
      </c>
      <c r="L81" s="7"/>
      <c r="M81" s="7"/>
      <c r="N81" s="7">
        <v>1</v>
      </c>
      <c r="O81" s="7"/>
      <c r="P81" s="7"/>
      <c r="Q81" s="154">
        <v>0</v>
      </c>
      <c r="R81" s="7">
        <v>1</v>
      </c>
      <c r="S81" s="7"/>
      <c r="T81" s="7"/>
      <c r="U81" s="7"/>
      <c r="V81" s="7"/>
      <c r="W81" s="7"/>
      <c r="X81" s="7"/>
      <c r="Y81" s="7"/>
      <c r="Z81" s="7"/>
      <c r="AA81" s="7"/>
      <c r="AB81" s="7"/>
      <c r="AC81" s="7"/>
      <c r="AD81" s="7"/>
      <c r="AE81" s="7"/>
      <c r="AF81" s="7"/>
      <c r="AG81" s="7"/>
      <c r="AH81" s="7"/>
      <c r="AI81" s="7"/>
      <c r="AJ81" s="7">
        <v>1</v>
      </c>
      <c r="AK81" s="7"/>
      <c r="AL81" s="7"/>
      <c r="AM81" s="7"/>
      <c r="AN81" s="7">
        <v>1</v>
      </c>
      <c r="AO81" s="7"/>
      <c r="AP81" s="7"/>
      <c r="AQ81" s="7"/>
      <c r="AR81" s="7"/>
      <c r="AS81" s="7"/>
      <c r="AT81" s="7"/>
      <c r="AU81" s="7"/>
      <c r="AV81" s="7"/>
      <c r="AW81" s="7"/>
      <c r="AX81" s="7">
        <v>1</v>
      </c>
      <c r="AY81" s="7">
        <v>1</v>
      </c>
      <c r="AZ81" s="7"/>
      <c r="BA81" s="7"/>
      <c r="BB81" s="7"/>
      <c r="BC81" s="7"/>
      <c r="BD81" s="7"/>
      <c r="BE81" s="7"/>
      <c r="BF81" s="7"/>
      <c r="BG81" s="7"/>
      <c r="BH81" s="7"/>
      <c r="BI81" s="7"/>
      <c r="BJ81" s="7"/>
      <c r="BK81" s="7"/>
      <c r="BL81" s="7"/>
      <c r="BM81" s="7"/>
      <c r="BN81" s="7"/>
      <c r="BO81" s="7"/>
      <c r="BP81" s="7"/>
      <c r="BQ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CQ81" s="7"/>
      <c r="CR81" s="7"/>
      <c r="CS81" s="7"/>
      <c r="CT81" s="7">
        <v>1</v>
      </c>
      <c r="CU81" s="7"/>
      <c r="CV81" s="7"/>
      <c r="CW81" s="7"/>
      <c r="CX81" s="7"/>
      <c r="CY81" s="7"/>
      <c r="CZ81" s="7"/>
      <c r="DA81" s="7"/>
      <c r="DB81" s="7"/>
      <c r="DC81" s="7"/>
      <c r="DD81" s="7"/>
      <c r="DE81" s="7"/>
      <c r="DF81" s="7"/>
      <c r="DG81" s="7"/>
      <c r="DH81" s="7"/>
      <c r="DI81" s="7"/>
      <c r="DJ81" s="7"/>
      <c r="DK81" s="7"/>
      <c r="DL81" s="7"/>
      <c r="DM81" s="7">
        <v>1</v>
      </c>
      <c r="DN81" s="7"/>
      <c r="DO81" s="7"/>
      <c r="DP81" s="7"/>
      <c r="DQ81" s="7"/>
      <c r="DR81" s="7"/>
      <c r="DS81" s="7"/>
      <c r="DT81" s="7"/>
      <c r="DU81" s="7"/>
      <c r="DV81" s="7"/>
      <c r="DW81" s="7">
        <v>1</v>
      </c>
      <c r="DX81" s="7"/>
      <c r="DY81" s="7">
        <v>1</v>
      </c>
      <c r="DZ81" s="7"/>
      <c r="EA81" s="7"/>
      <c r="EB81" s="7">
        <v>1</v>
      </c>
      <c r="EC81" s="7"/>
      <c r="ED81" s="7"/>
      <c r="EE81" s="7"/>
      <c r="EF81" s="7"/>
      <c r="EG81" s="7"/>
      <c r="EH81" s="7"/>
      <c r="EI81" s="7"/>
      <c r="EJ81" s="7"/>
      <c r="EK81" s="7"/>
      <c r="EL81" s="7"/>
      <c r="EM81" s="7"/>
      <c r="EN81" s="7"/>
      <c r="EO81" s="7"/>
      <c r="EP81" s="7"/>
      <c r="EQ81" s="7"/>
      <c r="ER81" s="7"/>
      <c r="ES81" s="7"/>
      <c r="ET81" s="7"/>
      <c r="EU81" s="7"/>
      <c r="EV81" s="7"/>
      <c r="EW81" s="7"/>
      <c r="EX81" s="7"/>
      <c r="EY81" s="7"/>
      <c r="EZ81" s="7"/>
      <c r="FA81" s="7"/>
      <c r="FB81" s="7"/>
      <c r="FC81" s="7"/>
      <c r="FD81" s="7"/>
      <c r="FE81" s="7"/>
      <c r="FF81" s="7"/>
      <c r="FG81" s="7"/>
      <c r="FH81" s="7"/>
      <c r="FI81" s="7"/>
      <c r="FJ81" s="7"/>
      <c r="FK81" s="7"/>
      <c r="FL81" s="7"/>
      <c r="FM81" s="7"/>
      <c r="FN81" s="7"/>
      <c r="FO81" s="7"/>
      <c r="FP81" s="7">
        <v>1</v>
      </c>
      <c r="FQ81" s="7"/>
      <c r="FR81" s="7"/>
      <c r="FS81" s="7"/>
      <c r="FT81" s="7"/>
      <c r="FU81" s="7"/>
      <c r="FV81" s="7"/>
      <c r="FW81" s="7"/>
      <c r="FX81" s="7"/>
      <c r="FY81" s="7"/>
      <c r="FZ81" s="7"/>
      <c r="GA81" s="7"/>
      <c r="GB81" s="7"/>
      <c r="GC81" s="7"/>
      <c r="GD81" s="7"/>
      <c r="GE81" s="7"/>
      <c r="GF81" s="7"/>
      <c r="GG81" s="7"/>
      <c r="GH81" s="7"/>
      <c r="GI81" s="7"/>
      <c r="GJ81" s="7"/>
      <c r="GK81" s="7"/>
      <c r="GL81" s="7"/>
      <c r="GM81" s="7"/>
      <c r="GN81" s="7"/>
      <c r="GO81" s="7"/>
      <c r="GP81" s="7"/>
      <c r="GQ81" s="7"/>
      <c r="GR81" s="7"/>
      <c r="GS81" s="7"/>
      <c r="GT81" s="7"/>
      <c r="GU81" s="7"/>
      <c r="GV81" s="7"/>
      <c r="GW81" s="7"/>
      <c r="GX81" s="7"/>
      <c r="GY81" s="7"/>
      <c r="GZ81" s="7"/>
      <c r="HA81" s="34"/>
      <c r="HB81" s="34"/>
      <c r="HC81" s="34"/>
      <c r="HD81" s="34"/>
      <c r="HE81" s="34"/>
      <c r="HF81" s="34"/>
      <c r="HG81" s="34"/>
      <c r="HH81" s="34"/>
      <c r="HI81" s="34"/>
      <c r="HJ81" s="34"/>
      <c r="HK81" s="34"/>
      <c r="HL81" s="34"/>
      <c r="HM81" s="34"/>
      <c r="HN81" s="34"/>
      <c r="HO81" s="34"/>
      <c r="HP81" s="34"/>
    </row>
    <row r="82" spans="1:224" ht="45" customHeight="1">
      <c r="A82" s="5">
        <f t="shared" si="0"/>
        <v>80</v>
      </c>
      <c r="B82" s="5"/>
      <c r="C82" s="24" t="s">
        <v>35</v>
      </c>
      <c r="D82" s="31">
        <f t="shared" si="2"/>
        <v>80</v>
      </c>
      <c r="E82" s="7" t="s">
        <v>268</v>
      </c>
      <c r="F82" s="7" t="s">
        <v>166</v>
      </c>
      <c r="G82" s="6">
        <v>2012</v>
      </c>
      <c r="H82" s="7" t="s">
        <v>738</v>
      </c>
      <c r="I82" s="7"/>
      <c r="J82" s="7" t="s">
        <v>267</v>
      </c>
      <c r="K82" s="6" t="s">
        <v>1359</v>
      </c>
      <c r="L82" s="7"/>
      <c r="M82" s="7"/>
      <c r="N82" s="7">
        <v>1</v>
      </c>
      <c r="O82" s="7">
        <v>1</v>
      </c>
      <c r="P82" s="7">
        <v>1</v>
      </c>
      <c r="Q82" s="7">
        <v>0</v>
      </c>
      <c r="R82" s="7">
        <v>1</v>
      </c>
      <c r="S82" s="7"/>
      <c r="T82" s="7"/>
      <c r="U82" s="7"/>
      <c r="V82" s="7"/>
      <c r="W82" s="7"/>
      <c r="X82" s="7"/>
      <c r="Y82" s="7"/>
      <c r="Z82" s="7"/>
      <c r="AA82" s="7"/>
      <c r="AB82" s="7"/>
      <c r="AC82" s="7"/>
      <c r="AD82" s="7"/>
      <c r="AE82" s="7"/>
      <c r="AF82" s="7"/>
      <c r="AG82" s="7">
        <v>1</v>
      </c>
      <c r="AH82" s="7"/>
      <c r="AI82" s="7"/>
      <c r="AJ82" s="7"/>
      <c r="AK82" s="7"/>
      <c r="AL82" s="7"/>
      <c r="AM82" s="7"/>
      <c r="AN82" s="7"/>
      <c r="AO82" s="7"/>
      <c r="AP82" s="7"/>
      <c r="AQ82" s="7"/>
      <c r="AR82" s="7"/>
      <c r="AS82" s="7"/>
      <c r="AT82" s="7"/>
      <c r="AU82" s="7"/>
      <c r="AV82" s="7"/>
      <c r="AW82" s="7"/>
      <c r="AX82" s="7"/>
      <c r="AY82" s="7"/>
      <c r="AZ82" s="7"/>
      <c r="BA82" s="7"/>
      <c r="BB82" s="7"/>
      <c r="BC82" s="7"/>
      <c r="BD82" s="7"/>
      <c r="BE82" s="7"/>
      <c r="BF82" s="7"/>
      <c r="BG82" s="7"/>
      <c r="BH82" s="7"/>
      <c r="BI82" s="7"/>
      <c r="BJ82" s="7"/>
      <c r="BK82" s="7"/>
      <c r="BL82" s="7"/>
      <c r="BM82" s="7"/>
      <c r="BN82" s="7"/>
      <c r="BO82" s="7"/>
      <c r="BP82" s="7"/>
      <c r="BQ82" s="7"/>
      <c r="BR82" s="7"/>
      <c r="BS82" s="7"/>
      <c r="BT82" s="7"/>
      <c r="BU82" s="7"/>
      <c r="BV82" s="7">
        <v>1</v>
      </c>
      <c r="BW82" s="7"/>
      <c r="BX82" s="7"/>
      <c r="BY82" s="7">
        <v>1</v>
      </c>
      <c r="BZ82" s="7"/>
      <c r="CA82" s="7"/>
      <c r="CB82" s="7"/>
      <c r="CC82" s="7"/>
      <c r="CD82" s="7"/>
      <c r="CE82" s="7"/>
      <c r="CF82" s="7"/>
      <c r="CG82" s="7"/>
      <c r="CH82" s="7"/>
      <c r="CI82" s="7"/>
      <c r="CJ82" s="7"/>
      <c r="CK82" s="7"/>
      <c r="CL82" s="7"/>
      <c r="CM82" s="7"/>
      <c r="CN82" s="7"/>
      <c r="CO82" s="7"/>
      <c r="CP82" s="7"/>
      <c r="CQ82" s="7"/>
      <c r="CR82" s="7"/>
      <c r="CS82" s="7">
        <v>1</v>
      </c>
      <c r="CT82" s="7"/>
      <c r="CU82" s="7"/>
      <c r="CV82" s="7"/>
      <c r="CW82" s="7"/>
      <c r="CX82" s="7"/>
      <c r="CY82" s="7"/>
      <c r="CZ82" s="7"/>
      <c r="DA82" s="7"/>
      <c r="DB82" s="7"/>
      <c r="DC82" s="7"/>
      <c r="DD82" s="7"/>
      <c r="DE82" s="7"/>
      <c r="DF82" s="7"/>
      <c r="DG82" s="7"/>
      <c r="DH82" s="7"/>
      <c r="DI82" s="7"/>
      <c r="DJ82" s="7"/>
      <c r="DK82" s="7"/>
      <c r="DL82" s="154">
        <v>0</v>
      </c>
      <c r="DM82" s="7"/>
      <c r="DN82" s="7"/>
      <c r="DO82" s="7">
        <v>1</v>
      </c>
      <c r="DP82" s="7">
        <v>1</v>
      </c>
      <c r="DQ82" s="7"/>
      <c r="DR82" s="7"/>
      <c r="DS82" s="7"/>
      <c r="DT82" s="7"/>
      <c r="DU82" s="7"/>
      <c r="DV82" s="7"/>
      <c r="DW82" s="7"/>
      <c r="DX82" s="7"/>
      <c r="DY82" s="7"/>
      <c r="DZ82" s="7"/>
      <c r="EA82" s="7"/>
      <c r="EB82" s="7"/>
      <c r="EC82" s="7"/>
      <c r="ED82" s="7"/>
      <c r="EE82" s="7"/>
      <c r="EF82" s="7"/>
      <c r="EG82" s="7"/>
      <c r="EH82" s="7"/>
      <c r="EI82" s="7"/>
      <c r="EJ82" s="7"/>
      <c r="EK82" s="7"/>
      <c r="EL82" s="7"/>
      <c r="EM82" s="7"/>
      <c r="EN82" s="7"/>
      <c r="EO82" s="7"/>
      <c r="EP82" s="7"/>
      <c r="EQ82" s="7"/>
      <c r="ER82" s="7"/>
      <c r="ES82" s="7"/>
      <c r="ET82" s="7"/>
      <c r="EU82" s="7"/>
      <c r="EV82" s="7"/>
      <c r="EW82" s="7"/>
      <c r="EX82" s="7"/>
      <c r="EY82" s="7"/>
      <c r="EZ82" s="7"/>
      <c r="FA82" s="7"/>
      <c r="FB82" s="7"/>
      <c r="FC82" s="7"/>
      <c r="FD82" s="7"/>
      <c r="FE82" s="7">
        <v>1</v>
      </c>
      <c r="FF82" s="7"/>
      <c r="FG82" s="7"/>
      <c r="FH82" s="7"/>
      <c r="FI82" s="7"/>
      <c r="FJ82" s="7"/>
      <c r="FK82" s="7"/>
      <c r="FL82" s="7"/>
      <c r="FM82" s="7"/>
      <c r="FN82" s="7"/>
      <c r="FO82" s="7"/>
      <c r="FP82" s="7"/>
      <c r="FQ82" s="7"/>
      <c r="FR82" s="7">
        <v>1</v>
      </c>
      <c r="FS82" s="7"/>
      <c r="FT82" s="7"/>
      <c r="FU82" s="7"/>
      <c r="FV82" s="7">
        <v>1</v>
      </c>
      <c r="FW82" s="7"/>
      <c r="FX82" s="7"/>
      <c r="FY82" s="7"/>
      <c r="FZ82" s="7"/>
      <c r="GA82" s="7"/>
      <c r="GB82" s="7"/>
      <c r="GC82" s="7">
        <v>1</v>
      </c>
      <c r="GD82" s="7"/>
      <c r="GE82" s="7"/>
      <c r="GF82" s="7" t="s">
        <v>1360</v>
      </c>
      <c r="GG82" s="7"/>
      <c r="GH82" s="7"/>
      <c r="GI82" s="7"/>
      <c r="GJ82" s="7"/>
      <c r="GK82" s="7"/>
      <c r="GL82" s="7"/>
      <c r="GM82" s="7"/>
      <c r="GN82" s="7"/>
      <c r="GO82" s="7"/>
      <c r="GP82" s="7"/>
      <c r="GQ82" s="7"/>
      <c r="GR82" s="7"/>
      <c r="GS82" s="7"/>
      <c r="GT82" s="7"/>
      <c r="GU82" s="7"/>
      <c r="GV82" s="7"/>
      <c r="GW82" s="7"/>
      <c r="GX82" s="7"/>
      <c r="GY82" s="7"/>
      <c r="GZ82" s="7"/>
      <c r="HA82" s="34"/>
      <c r="HB82" s="34"/>
      <c r="HC82" s="34"/>
      <c r="HD82" s="34"/>
      <c r="HE82" s="34"/>
      <c r="HF82" s="34"/>
      <c r="HG82" s="34"/>
      <c r="HH82" s="34"/>
      <c r="HI82" s="34"/>
      <c r="HJ82" s="34"/>
      <c r="HK82" s="34"/>
      <c r="HL82" s="34"/>
      <c r="HM82" s="34"/>
      <c r="HN82" s="34"/>
      <c r="HO82" s="34"/>
      <c r="HP82" s="34"/>
    </row>
    <row r="83" spans="1:224" ht="45" customHeight="1">
      <c r="A83" s="5">
        <f t="shared" si="0"/>
        <v>81</v>
      </c>
      <c r="B83" s="5"/>
      <c r="C83" s="24" t="s">
        <v>35</v>
      </c>
      <c r="D83" s="31">
        <v>81</v>
      </c>
      <c r="E83" s="7" t="s">
        <v>271</v>
      </c>
      <c r="F83" s="7" t="s">
        <v>270</v>
      </c>
      <c r="G83" s="6">
        <v>2019</v>
      </c>
      <c r="H83" s="7" t="s">
        <v>738</v>
      </c>
      <c r="I83" s="7"/>
      <c r="J83" s="7" t="s">
        <v>269</v>
      </c>
      <c r="K83" s="6" t="s">
        <v>1361</v>
      </c>
      <c r="L83" s="7"/>
      <c r="M83" s="7"/>
      <c r="N83" s="7">
        <v>1</v>
      </c>
      <c r="O83" s="7"/>
      <c r="P83" s="7"/>
      <c r="Q83" s="7">
        <v>0</v>
      </c>
      <c r="R83" s="7">
        <v>1</v>
      </c>
      <c r="S83" s="7"/>
      <c r="T83" s="7"/>
      <c r="U83" s="7"/>
      <c r="V83" s="7"/>
      <c r="W83" s="7"/>
      <c r="X83" s="7"/>
      <c r="Y83" s="7"/>
      <c r="Z83" s="7"/>
      <c r="AA83" s="7"/>
      <c r="AB83" s="7"/>
      <c r="AC83" s="7"/>
      <c r="AD83" s="7"/>
      <c r="AE83" s="7"/>
      <c r="AF83" s="7"/>
      <c r="AG83" s="7"/>
      <c r="AH83" s="7"/>
      <c r="AI83" s="7"/>
      <c r="AJ83" s="7"/>
      <c r="AK83" s="7"/>
      <c r="AL83" s="7"/>
      <c r="AM83" s="7"/>
      <c r="AN83" s="7">
        <v>1</v>
      </c>
      <c r="AO83" s="7"/>
      <c r="AP83" s="7"/>
      <c r="AQ83" s="7"/>
      <c r="AR83" s="7"/>
      <c r="AS83" s="7"/>
      <c r="AT83" s="7"/>
      <c r="AU83" s="7"/>
      <c r="AV83" s="7"/>
      <c r="AW83" s="7">
        <v>1</v>
      </c>
      <c r="AX83" s="7"/>
      <c r="AY83" s="7"/>
      <c r="AZ83" s="7">
        <v>1</v>
      </c>
      <c r="BA83" s="7"/>
      <c r="BB83" s="7"/>
      <c r="BC83" s="7"/>
      <c r="BD83" s="7">
        <v>1</v>
      </c>
      <c r="BE83" s="7"/>
      <c r="BF83" s="7"/>
      <c r="BG83" s="7">
        <v>0</v>
      </c>
      <c r="BH83" s="7"/>
      <c r="BI83" s="7"/>
      <c r="BJ83" s="7"/>
      <c r="BK83" s="7"/>
      <c r="BL83" s="7">
        <v>1</v>
      </c>
      <c r="BM83" s="7"/>
      <c r="BN83" s="7"/>
      <c r="BO83" s="7"/>
      <c r="BP83" s="7"/>
      <c r="BQ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CQ83" s="7"/>
      <c r="CR83" s="7"/>
      <c r="CS83" s="7"/>
      <c r="CT83" s="7"/>
      <c r="CU83" s="7">
        <v>1</v>
      </c>
      <c r="CV83" s="7"/>
      <c r="CW83" s="7"/>
      <c r="CX83" s="7"/>
      <c r="CY83" s="7"/>
      <c r="CZ83" s="7"/>
      <c r="DA83" s="7"/>
      <c r="DB83" s="7"/>
      <c r="DC83" s="7"/>
      <c r="DD83" s="7"/>
      <c r="DE83" s="7"/>
      <c r="DF83" s="7">
        <v>1</v>
      </c>
      <c r="DG83" s="7"/>
      <c r="DH83" s="7"/>
      <c r="DI83" s="7"/>
      <c r="DJ83" s="7"/>
      <c r="DK83" s="7"/>
      <c r="DL83" s="7"/>
      <c r="DM83" s="7">
        <v>1</v>
      </c>
      <c r="DN83" s="7"/>
      <c r="DO83" s="7"/>
      <c r="DP83" s="7">
        <v>1</v>
      </c>
      <c r="DQ83" s="7"/>
      <c r="DR83" s="7"/>
      <c r="DS83" s="7"/>
      <c r="DT83" s="7"/>
      <c r="DU83" s="7"/>
      <c r="DV83" s="7"/>
      <c r="DW83" s="7"/>
      <c r="DX83" s="7"/>
      <c r="DY83" s="7"/>
      <c r="DZ83" s="7"/>
      <c r="EA83" s="7"/>
      <c r="EB83" s="7"/>
      <c r="EC83" s="7"/>
      <c r="ED83" s="7"/>
      <c r="EE83" s="7"/>
      <c r="EF83" s="7"/>
      <c r="EG83" s="7"/>
      <c r="EH83" s="7"/>
      <c r="EI83" s="7"/>
      <c r="EJ83" s="7"/>
      <c r="EK83" s="7"/>
      <c r="EL83" s="7"/>
      <c r="EM83" s="7"/>
      <c r="EN83" s="7"/>
      <c r="EO83" s="7"/>
      <c r="EP83" s="7"/>
      <c r="EQ83" s="7"/>
      <c r="ER83" s="7"/>
      <c r="ES83" s="7"/>
      <c r="ET83" s="7"/>
      <c r="EU83" s="7"/>
      <c r="EV83" s="7"/>
      <c r="EW83" s="7"/>
      <c r="EX83" s="7"/>
      <c r="EY83" s="7"/>
      <c r="EZ83" s="7"/>
      <c r="FA83" s="7"/>
      <c r="FB83" s="7"/>
      <c r="FC83" s="7"/>
      <c r="FD83" s="7"/>
      <c r="FE83" s="7"/>
      <c r="FF83" s="7"/>
      <c r="FG83" s="7"/>
      <c r="FH83" s="7"/>
      <c r="FI83" s="7"/>
      <c r="FJ83" s="7"/>
      <c r="FK83" s="7"/>
      <c r="FL83" s="7"/>
      <c r="FM83" s="7"/>
      <c r="FN83" s="7"/>
      <c r="FO83" s="7"/>
      <c r="FP83" s="7"/>
      <c r="FQ83" s="7"/>
      <c r="FR83" s="7"/>
      <c r="FS83" s="7"/>
      <c r="FT83" s="7">
        <v>1</v>
      </c>
      <c r="FU83" s="7"/>
      <c r="FV83" s="7"/>
      <c r="FW83" s="7"/>
      <c r="FX83" s="7"/>
      <c r="FY83" s="7"/>
      <c r="FZ83" s="7"/>
      <c r="GA83" s="7"/>
      <c r="GB83" s="7"/>
      <c r="GC83" s="7"/>
      <c r="GD83" s="7"/>
      <c r="GE83" s="7"/>
      <c r="GF83" s="7"/>
      <c r="GG83" s="7"/>
      <c r="GH83" s="7"/>
      <c r="GI83" s="7"/>
      <c r="GJ83" s="7"/>
      <c r="GK83" s="7"/>
      <c r="GL83" s="7"/>
      <c r="GM83" s="7" t="s">
        <v>1362</v>
      </c>
      <c r="GN83" s="7"/>
      <c r="GO83" s="7"/>
      <c r="GP83" s="7"/>
      <c r="GQ83" s="7"/>
      <c r="GR83" s="7"/>
      <c r="GS83" s="7"/>
      <c r="GT83" s="7"/>
      <c r="GU83" s="7"/>
      <c r="GV83" s="7"/>
      <c r="GW83" s="7"/>
      <c r="GX83" s="7"/>
      <c r="GY83" s="7"/>
      <c r="GZ83" s="7"/>
      <c r="HA83" s="34"/>
      <c r="HB83" s="34"/>
      <c r="HC83" s="34"/>
      <c r="HD83" s="34"/>
      <c r="HE83" s="34"/>
      <c r="HF83" s="34"/>
      <c r="HG83" s="34"/>
      <c r="HH83" s="34"/>
      <c r="HI83" s="34"/>
      <c r="HJ83" s="34"/>
      <c r="HK83" s="34"/>
      <c r="HL83" s="34"/>
      <c r="HM83" s="34"/>
      <c r="HN83" s="34"/>
      <c r="HO83" s="34"/>
      <c r="HP83" s="34"/>
    </row>
    <row r="84" spans="1:224" ht="45" customHeight="1">
      <c r="A84" s="5">
        <f t="shared" si="0"/>
        <v>82</v>
      </c>
      <c r="B84" s="5"/>
      <c r="C84" s="24" t="s">
        <v>35</v>
      </c>
      <c r="D84" s="31">
        <f t="shared" ref="D84:D88" si="3">D83+1</f>
        <v>82</v>
      </c>
      <c r="E84" s="7" t="s">
        <v>274</v>
      </c>
      <c r="F84" s="7" t="s">
        <v>273</v>
      </c>
      <c r="G84" s="6">
        <v>1997</v>
      </c>
      <c r="H84" s="7" t="s">
        <v>1363</v>
      </c>
      <c r="I84" s="7"/>
      <c r="J84" s="7" t="s">
        <v>272</v>
      </c>
      <c r="K84" s="6" t="s">
        <v>1364</v>
      </c>
      <c r="L84" s="7"/>
      <c r="M84" s="7"/>
      <c r="N84" s="7"/>
      <c r="O84" s="7">
        <v>1</v>
      </c>
      <c r="P84" s="7"/>
      <c r="Q84" s="7">
        <v>0</v>
      </c>
      <c r="R84" s="7">
        <v>1</v>
      </c>
      <c r="S84" s="7"/>
      <c r="T84" s="7"/>
      <c r="U84" s="7"/>
      <c r="V84" s="7"/>
      <c r="W84" s="7"/>
      <c r="X84" s="7"/>
      <c r="Y84" s="7"/>
      <c r="Z84" s="7"/>
      <c r="AA84" s="7"/>
      <c r="AB84" s="7"/>
      <c r="AC84" s="7"/>
      <c r="AD84" s="7"/>
      <c r="AE84" s="7"/>
      <c r="AF84" s="7"/>
      <c r="AG84" s="7"/>
      <c r="AH84" s="7"/>
      <c r="AI84" s="7"/>
      <c r="AJ84" s="7"/>
      <c r="AK84" s="7"/>
      <c r="AL84" s="7"/>
      <c r="AM84" s="154">
        <v>1</v>
      </c>
      <c r="AN84" s="154">
        <v>0</v>
      </c>
      <c r="AO84" s="7"/>
      <c r="AP84" s="7"/>
      <c r="AQ84" s="7"/>
      <c r="AR84" s="7"/>
      <c r="AS84" s="7"/>
      <c r="AT84" s="7"/>
      <c r="AU84" s="7"/>
      <c r="AV84" s="7"/>
      <c r="AW84" s="7"/>
      <c r="AX84" s="7"/>
      <c r="AY84" s="7"/>
      <c r="AZ84" s="7"/>
      <c r="BA84" s="7"/>
      <c r="BB84" s="7"/>
      <c r="BC84" s="7"/>
      <c r="BD84" s="7"/>
      <c r="BE84" s="7"/>
      <c r="BF84" s="7"/>
      <c r="BG84" s="7"/>
      <c r="BH84" s="7"/>
      <c r="BI84" s="7"/>
      <c r="BJ84" s="7"/>
      <c r="BK84" s="7"/>
      <c r="BL84" s="7"/>
      <c r="BM84" s="7"/>
      <c r="BN84" s="7"/>
      <c r="BO84" s="7"/>
      <c r="BP84" s="7"/>
      <c r="BQ84" s="7"/>
      <c r="BR84" s="154">
        <v>1</v>
      </c>
      <c r="BS84" s="7"/>
      <c r="BT84" s="7"/>
      <c r="BU84" s="7"/>
      <c r="BV84" s="7"/>
      <c r="BW84" s="7"/>
      <c r="BX84" s="7"/>
      <c r="BY84" s="7"/>
      <c r="BZ84" s="7"/>
      <c r="CA84" s="7"/>
      <c r="CB84" s="7"/>
      <c r="CC84" s="7"/>
      <c r="CD84" s="7"/>
      <c r="CE84" s="7"/>
      <c r="CF84" s="7"/>
      <c r="CG84" s="7"/>
      <c r="CH84" s="7"/>
      <c r="CI84" s="7"/>
      <c r="CJ84" s="7"/>
      <c r="CK84" s="7"/>
      <c r="CL84" s="7"/>
      <c r="CM84" s="7"/>
      <c r="CN84" s="7"/>
      <c r="CO84" s="7"/>
      <c r="CP84" s="7"/>
      <c r="CQ84" s="7"/>
      <c r="CR84" s="7"/>
      <c r="CS84" s="7"/>
      <c r="CT84" s="7">
        <v>1</v>
      </c>
      <c r="CU84" s="7"/>
      <c r="CV84" s="7"/>
      <c r="CW84" s="7"/>
      <c r="CX84" s="7"/>
      <c r="CY84" s="7"/>
      <c r="CZ84" s="7"/>
      <c r="DA84" s="7"/>
      <c r="DB84" s="7"/>
      <c r="DC84" s="7"/>
      <c r="DD84" s="7"/>
      <c r="DE84" s="7"/>
      <c r="DF84" s="7"/>
      <c r="DG84" s="7"/>
      <c r="DH84" s="7"/>
      <c r="DI84" s="7"/>
      <c r="DJ84" s="7"/>
      <c r="DK84" s="7"/>
      <c r="DL84" s="7"/>
      <c r="DM84" s="7">
        <v>1</v>
      </c>
      <c r="DN84" s="7"/>
      <c r="DO84" s="7"/>
      <c r="DP84" s="7">
        <v>1</v>
      </c>
      <c r="DQ84" s="7"/>
      <c r="DR84" s="7"/>
      <c r="DS84" s="7"/>
      <c r="DT84" s="7"/>
      <c r="DU84" s="7"/>
      <c r="DV84" s="7"/>
      <c r="DW84" s="7"/>
      <c r="DX84" s="7"/>
      <c r="DY84" s="7"/>
      <c r="DZ84" s="7"/>
      <c r="EA84" s="7"/>
      <c r="EB84" s="7"/>
      <c r="EC84" s="7"/>
      <c r="ED84" s="7"/>
      <c r="EE84" s="7"/>
      <c r="EF84" s="7"/>
      <c r="EG84" s="7"/>
      <c r="EH84" s="7"/>
      <c r="EI84" s="7"/>
      <c r="EJ84" s="7"/>
      <c r="EK84" s="7"/>
      <c r="EL84" s="7"/>
      <c r="EM84" s="7"/>
      <c r="EN84" s="7"/>
      <c r="EO84" s="7"/>
      <c r="EP84" s="7"/>
      <c r="EQ84" s="7"/>
      <c r="ER84" s="7"/>
      <c r="ES84" s="7"/>
      <c r="ET84" s="7"/>
      <c r="EU84" s="7"/>
      <c r="EV84" s="7"/>
      <c r="EW84" s="7"/>
      <c r="EX84" s="7"/>
      <c r="EY84" s="7"/>
      <c r="EZ84" s="7"/>
      <c r="FA84" s="7"/>
      <c r="FB84" s="7"/>
      <c r="FC84" s="7"/>
      <c r="FD84" s="7"/>
      <c r="FE84" s="7"/>
      <c r="FF84" s="7"/>
      <c r="FG84" s="7"/>
      <c r="FH84" s="7"/>
      <c r="FI84" s="7"/>
      <c r="FJ84" s="7"/>
      <c r="FK84" s="7"/>
      <c r="FL84" s="7"/>
      <c r="FM84" s="7"/>
      <c r="FN84" s="7"/>
      <c r="FO84" s="7"/>
      <c r="FP84" s="7"/>
      <c r="FQ84" s="7"/>
      <c r="FR84" s="7"/>
      <c r="FS84" s="7"/>
      <c r="FT84" s="7"/>
      <c r="FU84" s="7"/>
      <c r="FV84" s="7">
        <v>1</v>
      </c>
      <c r="FW84" s="7"/>
      <c r="FX84" s="7"/>
      <c r="FY84" s="7"/>
      <c r="FZ84" s="7"/>
      <c r="GA84" s="7"/>
      <c r="GB84" s="7"/>
      <c r="GC84" s="7"/>
      <c r="GD84" s="7">
        <v>1</v>
      </c>
      <c r="GE84" s="7"/>
      <c r="GF84" s="7" t="s">
        <v>1365</v>
      </c>
      <c r="GG84" s="7"/>
      <c r="GH84" s="7"/>
      <c r="GI84" s="7"/>
      <c r="GJ84" s="7"/>
      <c r="GK84" s="7"/>
      <c r="GL84" s="7"/>
      <c r="GM84" s="7"/>
      <c r="GN84" s="7"/>
      <c r="GO84" s="7"/>
      <c r="GP84" s="7"/>
      <c r="GQ84" s="7"/>
      <c r="GR84" s="7"/>
      <c r="GS84" s="7"/>
      <c r="GT84" s="7"/>
      <c r="GU84" s="7"/>
      <c r="GV84" s="7"/>
      <c r="GW84" s="7"/>
      <c r="GX84" s="7"/>
      <c r="GY84" s="7"/>
      <c r="GZ84" s="7"/>
      <c r="HA84" s="34"/>
      <c r="HB84" s="34"/>
      <c r="HC84" s="34"/>
      <c r="HD84" s="34"/>
      <c r="HE84" s="34"/>
      <c r="HF84" s="34"/>
      <c r="HG84" s="34"/>
      <c r="HH84" s="34"/>
      <c r="HI84" s="34"/>
      <c r="HJ84" s="34"/>
      <c r="HK84" s="34"/>
      <c r="HL84" s="34"/>
      <c r="HM84" s="34"/>
      <c r="HN84" s="34"/>
      <c r="HO84" s="34"/>
      <c r="HP84" s="34"/>
    </row>
    <row r="85" spans="1:224" ht="45" customHeight="1">
      <c r="A85" s="5">
        <f t="shared" si="0"/>
        <v>83</v>
      </c>
      <c r="B85" s="5"/>
      <c r="C85" s="24" t="s">
        <v>35</v>
      </c>
      <c r="D85" s="31">
        <f t="shared" si="3"/>
        <v>83</v>
      </c>
      <c r="E85" s="7" t="s">
        <v>92</v>
      </c>
      <c r="F85" s="7" t="s">
        <v>276</v>
      </c>
      <c r="G85" s="6">
        <v>2016</v>
      </c>
      <c r="H85" s="7" t="s">
        <v>738</v>
      </c>
      <c r="I85" s="7"/>
      <c r="J85" s="7" t="s">
        <v>275</v>
      </c>
      <c r="K85" s="6" t="s">
        <v>1366</v>
      </c>
      <c r="L85" s="7"/>
      <c r="M85" s="7"/>
      <c r="N85" s="7">
        <v>1</v>
      </c>
      <c r="O85" s="7"/>
      <c r="P85" s="7"/>
      <c r="Q85" s="7">
        <v>1</v>
      </c>
      <c r="R85" s="7"/>
      <c r="S85" s="7"/>
      <c r="T85" s="7"/>
      <c r="U85" s="7"/>
      <c r="V85" s="7"/>
      <c r="W85" s="7"/>
      <c r="X85" s="7"/>
      <c r="Y85" s="7"/>
      <c r="Z85" s="7"/>
      <c r="AA85" s="7"/>
      <c r="AB85" s="7"/>
      <c r="AC85" s="7"/>
      <c r="AD85" s="7"/>
      <c r="AE85" s="7"/>
      <c r="AF85" s="7"/>
      <c r="AG85" s="7"/>
      <c r="AH85" s="7"/>
      <c r="AI85" s="7"/>
      <c r="AJ85" s="7"/>
      <c r="AK85" s="7"/>
      <c r="AL85" s="7"/>
      <c r="AM85" s="7"/>
      <c r="AN85" s="7">
        <v>1</v>
      </c>
      <c r="AO85" s="7"/>
      <c r="AP85" s="7"/>
      <c r="AQ85" s="7"/>
      <c r="AR85" s="7"/>
      <c r="AS85" s="7"/>
      <c r="AT85" s="7"/>
      <c r="AU85" s="7"/>
      <c r="AV85" s="7"/>
      <c r="AW85" s="7"/>
      <c r="AX85" s="7">
        <v>1</v>
      </c>
      <c r="AY85" s="7"/>
      <c r="AZ85" s="7">
        <v>1</v>
      </c>
      <c r="BA85" s="7"/>
      <c r="BB85" s="7"/>
      <c r="BC85" s="7"/>
      <c r="BD85" s="7">
        <v>0</v>
      </c>
      <c r="BE85" s="7"/>
      <c r="BF85" s="7"/>
      <c r="BG85" s="7">
        <v>1</v>
      </c>
      <c r="BH85" s="7"/>
      <c r="BI85" s="7"/>
      <c r="BJ85" s="154">
        <v>0</v>
      </c>
      <c r="BK85" s="7"/>
      <c r="BL85" s="7"/>
      <c r="BM85" s="7">
        <v>1</v>
      </c>
      <c r="BN85" s="7"/>
      <c r="BO85" s="7"/>
      <c r="BP85" s="7"/>
      <c r="BQ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CQ85" s="7"/>
      <c r="CR85" s="7"/>
      <c r="CS85" s="7"/>
      <c r="CT85" s="7"/>
      <c r="CU85" s="7">
        <v>1</v>
      </c>
      <c r="CV85" s="7"/>
      <c r="CW85" s="7"/>
      <c r="CX85" s="7"/>
      <c r="CY85" s="7"/>
      <c r="CZ85" s="7"/>
      <c r="DA85" s="7"/>
      <c r="DB85" s="7"/>
      <c r="DC85" s="7"/>
      <c r="DD85" s="7"/>
      <c r="DE85" s="7"/>
      <c r="DF85" s="7">
        <v>1</v>
      </c>
      <c r="DG85" s="7"/>
      <c r="DH85" s="7"/>
      <c r="DI85" s="7"/>
      <c r="DJ85" s="7"/>
      <c r="DK85" s="7"/>
      <c r="DL85" s="7"/>
      <c r="DM85" s="7">
        <v>1</v>
      </c>
      <c r="DN85" s="7"/>
      <c r="DO85" s="7"/>
      <c r="DP85" s="7">
        <v>1</v>
      </c>
      <c r="DQ85" s="7"/>
      <c r="DR85" s="7"/>
      <c r="DS85" s="7"/>
      <c r="DT85" s="7"/>
      <c r="DU85" s="7"/>
      <c r="DV85" s="7"/>
      <c r="DW85" s="7"/>
      <c r="DX85" s="7"/>
      <c r="DY85" s="7"/>
      <c r="DZ85" s="7"/>
      <c r="EA85" s="7"/>
      <c r="EB85" s="7"/>
      <c r="EC85" s="7"/>
      <c r="ED85" s="7"/>
      <c r="EE85" s="7"/>
      <c r="EF85" s="7"/>
      <c r="EG85" s="7"/>
      <c r="EH85" s="7"/>
      <c r="EI85" s="7"/>
      <c r="EJ85" s="7"/>
      <c r="EK85" s="7"/>
      <c r="EL85" s="7"/>
      <c r="EM85" s="7"/>
      <c r="EN85" s="7"/>
      <c r="EO85" s="7"/>
      <c r="EP85" s="7"/>
      <c r="EQ85" s="7"/>
      <c r="ER85" s="7"/>
      <c r="ES85" s="7"/>
      <c r="ET85" s="7"/>
      <c r="EU85" s="7"/>
      <c r="EV85" s="7"/>
      <c r="EW85" s="7"/>
      <c r="EX85" s="7"/>
      <c r="EY85" s="7"/>
      <c r="EZ85" s="7"/>
      <c r="FA85" s="7"/>
      <c r="FB85" s="7"/>
      <c r="FC85" s="7"/>
      <c r="FD85" s="7"/>
      <c r="FE85" s="7"/>
      <c r="FF85" s="7"/>
      <c r="FG85" s="7"/>
      <c r="FH85" s="7"/>
      <c r="FI85" s="7"/>
      <c r="FJ85" s="7"/>
      <c r="FK85" s="7"/>
      <c r="FL85" s="7"/>
      <c r="FM85" s="7"/>
      <c r="FN85" s="7"/>
      <c r="FO85" s="7"/>
      <c r="FP85" s="7"/>
      <c r="FQ85" s="7"/>
      <c r="FR85" s="7"/>
      <c r="FS85" s="7"/>
      <c r="FT85" s="7">
        <v>1</v>
      </c>
      <c r="FU85" s="7"/>
      <c r="FV85" s="7"/>
      <c r="FW85" s="7"/>
      <c r="FX85" s="7"/>
      <c r="FY85" s="7"/>
      <c r="FZ85" s="7"/>
      <c r="GA85" s="7"/>
      <c r="GB85" s="7"/>
      <c r="GC85" s="7"/>
      <c r="GD85" s="7"/>
      <c r="GE85" s="7"/>
      <c r="GF85" s="7"/>
      <c r="GG85" s="7"/>
      <c r="GH85" s="7"/>
      <c r="GI85" s="7"/>
      <c r="GJ85" s="7"/>
      <c r="GK85" s="7"/>
      <c r="GL85" s="7"/>
      <c r="GM85" s="7"/>
      <c r="GN85" s="7"/>
      <c r="GO85" s="7"/>
      <c r="GP85" s="7"/>
      <c r="GQ85" s="7"/>
      <c r="GR85" s="7"/>
      <c r="GS85" s="7"/>
      <c r="GT85" s="7"/>
      <c r="GU85" s="7"/>
      <c r="GV85" s="7"/>
      <c r="GW85" s="7"/>
      <c r="GX85" s="7"/>
      <c r="GY85" s="7"/>
      <c r="GZ85" s="7"/>
      <c r="HA85" s="34"/>
      <c r="HB85" s="34"/>
      <c r="HC85" s="34"/>
      <c r="HD85" s="34"/>
      <c r="HE85" s="34"/>
      <c r="HF85" s="34"/>
      <c r="HG85" s="34"/>
      <c r="HH85" s="34"/>
      <c r="HI85" s="34"/>
      <c r="HJ85" s="34"/>
      <c r="HK85" s="34"/>
      <c r="HL85" s="34"/>
      <c r="HM85" s="34"/>
      <c r="HN85" s="34"/>
      <c r="HO85" s="34"/>
      <c r="HP85" s="34"/>
    </row>
    <row r="86" spans="1:224" ht="45" customHeight="1">
      <c r="A86" s="5">
        <f t="shared" si="0"/>
        <v>84</v>
      </c>
      <c r="B86" s="5"/>
      <c r="C86" s="24" t="s">
        <v>35</v>
      </c>
      <c r="D86" s="31">
        <f t="shared" si="3"/>
        <v>84</v>
      </c>
      <c r="E86" s="7" t="s">
        <v>279</v>
      </c>
      <c r="F86" s="7" t="s">
        <v>278</v>
      </c>
      <c r="G86" s="6">
        <v>2010</v>
      </c>
      <c r="H86" s="7" t="s">
        <v>738</v>
      </c>
      <c r="I86" s="7"/>
      <c r="J86" s="7" t="s">
        <v>277</v>
      </c>
      <c r="K86" s="6" t="s">
        <v>1367</v>
      </c>
      <c r="L86" s="7"/>
      <c r="M86" s="7">
        <v>1</v>
      </c>
      <c r="N86" s="7"/>
      <c r="O86" s="7"/>
      <c r="P86" s="7"/>
      <c r="Q86" s="7">
        <v>0</v>
      </c>
      <c r="R86" s="7">
        <v>1</v>
      </c>
      <c r="S86" s="7"/>
      <c r="T86" s="7"/>
      <c r="U86" s="7"/>
      <c r="V86" s="7"/>
      <c r="W86" s="7"/>
      <c r="X86" s="7"/>
      <c r="Y86" s="7"/>
      <c r="Z86" s="7"/>
      <c r="AA86" s="7"/>
      <c r="AB86" s="7"/>
      <c r="AC86" s="7"/>
      <c r="AD86" s="7"/>
      <c r="AE86" s="7"/>
      <c r="AF86" s="7"/>
      <c r="AG86" s="7"/>
      <c r="AH86" s="7"/>
      <c r="AI86" s="7"/>
      <c r="AJ86" s="7"/>
      <c r="AK86" s="7">
        <v>1</v>
      </c>
      <c r="AL86" s="7"/>
      <c r="AM86" s="7"/>
      <c r="AN86" s="7"/>
      <c r="AO86" s="7"/>
      <c r="AP86" s="7"/>
      <c r="AQ86" s="7"/>
      <c r="AR86" s="7"/>
      <c r="AS86" s="7"/>
      <c r="AT86" s="7"/>
      <c r="AU86" s="7"/>
      <c r="AV86" s="7"/>
      <c r="AW86" s="7"/>
      <c r="AX86" s="7"/>
      <c r="AY86" s="7"/>
      <c r="AZ86" s="7"/>
      <c r="BA86" s="7"/>
      <c r="BB86" s="7"/>
      <c r="BC86" s="7"/>
      <c r="BD86" s="7"/>
      <c r="BE86" s="7"/>
      <c r="BF86" s="7"/>
      <c r="BG86" s="7"/>
      <c r="BH86" s="7"/>
      <c r="BI86" s="7"/>
      <c r="BJ86" s="7"/>
      <c r="BK86" s="7"/>
      <c r="BL86" s="7"/>
      <c r="BM86" s="7"/>
      <c r="BN86" s="7"/>
      <c r="BO86" s="7"/>
      <c r="BP86" s="7"/>
      <c r="BQ86" s="7"/>
      <c r="BR86" s="7"/>
      <c r="BS86" s="7"/>
      <c r="BT86" s="7"/>
      <c r="BU86" s="7"/>
      <c r="BV86" s="7"/>
      <c r="BW86" s="7"/>
      <c r="BX86" s="7">
        <v>1</v>
      </c>
      <c r="BY86" s="7"/>
      <c r="BZ86" s="7"/>
      <c r="CA86" s="7"/>
      <c r="CB86" s="7"/>
      <c r="CC86" s="7"/>
      <c r="CD86" s="7"/>
      <c r="CE86" s="7"/>
      <c r="CF86" s="7"/>
      <c r="CG86" s="7"/>
      <c r="CH86" s="7"/>
      <c r="CI86" s="7"/>
      <c r="CJ86" s="7"/>
      <c r="CK86" s="7"/>
      <c r="CL86" s="7"/>
      <c r="CM86" s="7"/>
      <c r="CN86" s="7"/>
      <c r="CO86" s="7"/>
      <c r="CP86" s="7"/>
      <c r="CQ86" s="7"/>
      <c r="CR86" s="7"/>
      <c r="CS86" s="7"/>
      <c r="CT86" s="7"/>
      <c r="CU86" s="7"/>
      <c r="CV86" s="7"/>
      <c r="CW86" s="7"/>
      <c r="CX86" s="7"/>
      <c r="CY86" s="7"/>
      <c r="CZ86" s="7"/>
      <c r="DA86" s="7"/>
      <c r="DB86" s="7"/>
      <c r="DC86" s="7"/>
      <c r="DD86" s="7"/>
      <c r="DE86" s="7"/>
      <c r="DF86" s="7"/>
      <c r="DG86" s="7"/>
      <c r="DH86" s="7"/>
      <c r="DI86" s="7"/>
      <c r="DJ86" s="7"/>
      <c r="DK86" s="7">
        <v>1</v>
      </c>
      <c r="DL86" s="7"/>
      <c r="DM86" s="7">
        <v>1</v>
      </c>
      <c r="DN86" s="154">
        <v>0</v>
      </c>
      <c r="DO86" s="7"/>
      <c r="DP86" s="7"/>
      <c r="DQ86" s="7"/>
      <c r="DR86" s="7"/>
      <c r="DS86" s="7"/>
      <c r="DT86" s="7"/>
      <c r="DU86" s="7"/>
      <c r="DV86" s="7"/>
      <c r="DW86" s="7"/>
      <c r="DX86" s="7"/>
      <c r="DY86" s="7"/>
      <c r="DZ86" s="7"/>
      <c r="EA86" s="7"/>
      <c r="EB86" s="7"/>
      <c r="EC86" s="7"/>
      <c r="ED86" s="7">
        <v>1</v>
      </c>
      <c r="EE86" s="7"/>
      <c r="EF86" s="7"/>
      <c r="EG86" s="7">
        <v>1</v>
      </c>
      <c r="EH86" s="7"/>
      <c r="EI86" s="7"/>
      <c r="EJ86" s="7"/>
      <c r="EK86" s="7"/>
      <c r="EL86" s="7"/>
      <c r="EM86" s="7"/>
      <c r="EN86" s="7"/>
      <c r="EO86" s="7">
        <v>1</v>
      </c>
      <c r="EP86" s="7"/>
      <c r="EQ86" s="7"/>
      <c r="ER86" s="7"/>
      <c r="ES86" s="7"/>
      <c r="ET86" s="7"/>
      <c r="EU86" s="7"/>
      <c r="EV86" s="7"/>
      <c r="EW86" s="7">
        <v>1</v>
      </c>
      <c r="EX86" s="7"/>
      <c r="EY86" s="7"/>
      <c r="EZ86" s="7"/>
      <c r="FA86" s="7"/>
      <c r="FB86" s="7"/>
      <c r="FC86" s="7">
        <v>1</v>
      </c>
      <c r="FD86" s="7"/>
      <c r="FE86" s="7">
        <v>1</v>
      </c>
      <c r="FF86" s="7">
        <v>1</v>
      </c>
      <c r="FG86" s="7">
        <v>1</v>
      </c>
      <c r="FH86" s="7">
        <v>1</v>
      </c>
      <c r="FI86" s="7"/>
      <c r="FJ86" s="7"/>
      <c r="FK86" s="7">
        <v>1</v>
      </c>
      <c r="FL86" s="7">
        <v>1</v>
      </c>
      <c r="FM86" s="7">
        <v>1</v>
      </c>
      <c r="FN86" s="7"/>
      <c r="FO86" s="7"/>
      <c r="FP86" s="7">
        <v>1</v>
      </c>
      <c r="FQ86" s="7">
        <v>1</v>
      </c>
      <c r="FR86" s="7"/>
      <c r="FS86" s="7">
        <v>1</v>
      </c>
      <c r="FT86" s="7"/>
      <c r="FU86" s="7">
        <v>1</v>
      </c>
      <c r="FV86" s="7">
        <v>1</v>
      </c>
      <c r="FW86" s="7"/>
      <c r="FX86" s="7"/>
      <c r="FY86" s="7"/>
      <c r="FZ86" s="7"/>
      <c r="GA86" s="7"/>
      <c r="GB86" s="7"/>
      <c r="GC86" s="7"/>
      <c r="GD86" s="7"/>
      <c r="GE86" s="7"/>
      <c r="GF86" s="7"/>
      <c r="GG86" s="7"/>
      <c r="GH86" s="7"/>
      <c r="GI86" s="7"/>
      <c r="GJ86" s="7"/>
      <c r="GK86" s="7"/>
      <c r="GL86" s="7"/>
      <c r="GM86" s="7"/>
      <c r="GN86" s="7"/>
      <c r="GO86" s="7"/>
      <c r="GP86" s="7"/>
      <c r="GQ86" s="7"/>
      <c r="GR86" s="7"/>
      <c r="GS86" s="7"/>
      <c r="GT86" s="7"/>
      <c r="GU86" s="7"/>
      <c r="GV86" s="7"/>
      <c r="GW86" s="7"/>
      <c r="GX86" s="7"/>
      <c r="GY86" s="7"/>
      <c r="GZ86" s="7"/>
      <c r="HA86" s="34"/>
      <c r="HB86" s="34"/>
      <c r="HC86" s="34"/>
      <c r="HD86" s="34"/>
      <c r="HE86" s="34"/>
      <c r="HF86" s="34"/>
      <c r="HG86" s="34"/>
      <c r="HH86" s="34"/>
      <c r="HI86" s="34"/>
      <c r="HJ86" s="34"/>
      <c r="HK86" s="34"/>
      <c r="HL86" s="34"/>
      <c r="HM86" s="34"/>
      <c r="HN86" s="34"/>
      <c r="HO86" s="34"/>
      <c r="HP86" s="34"/>
    </row>
    <row r="87" spans="1:224" ht="45" customHeight="1">
      <c r="A87" s="5">
        <f t="shared" si="0"/>
        <v>85</v>
      </c>
      <c r="B87" s="5"/>
      <c r="C87" s="24" t="s">
        <v>35</v>
      </c>
      <c r="D87" s="31">
        <f t="shared" si="3"/>
        <v>85</v>
      </c>
      <c r="E87" s="7" t="s">
        <v>281</v>
      </c>
      <c r="F87" s="7" t="s">
        <v>270</v>
      </c>
      <c r="G87" s="6">
        <v>2019</v>
      </c>
      <c r="H87" s="7" t="s">
        <v>738</v>
      </c>
      <c r="I87" s="7"/>
      <c r="J87" s="7" t="s">
        <v>280</v>
      </c>
      <c r="K87" s="6" t="s">
        <v>1368</v>
      </c>
      <c r="L87" s="7"/>
      <c r="M87" s="7"/>
      <c r="N87" s="7">
        <v>1</v>
      </c>
      <c r="O87" s="7"/>
      <c r="P87" s="7"/>
      <c r="Q87" s="7">
        <v>0</v>
      </c>
      <c r="R87" s="7">
        <v>1</v>
      </c>
      <c r="S87" s="7"/>
      <c r="T87" s="7"/>
      <c r="U87" s="7"/>
      <c r="V87" s="7"/>
      <c r="W87" s="7"/>
      <c r="X87" s="7"/>
      <c r="Y87" s="7"/>
      <c r="Z87" s="7"/>
      <c r="AA87" s="7"/>
      <c r="AB87" s="7"/>
      <c r="AC87" s="7"/>
      <c r="AD87" s="7"/>
      <c r="AE87" s="7"/>
      <c r="AF87" s="7"/>
      <c r="AG87" s="7"/>
      <c r="AH87" s="7"/>
      <c r="AI87" s="7"/>
      <c r="AJ87" s="7"/>
      <c r="AK87" s="7"/>
      <c r="AL87" s="7"/>
      <c r="AM87" s="7"/>
      <c r="AN87" s="7">
        <v>1</v>
      </c>
      <c r="AO87" s="7"/>
      <c r="AP87" s="7"/>
      <c r="AQ87" s="7"/>
      <c r="AR87" s="7"/>
      <c r="AS87" s="7"/>
      <c r="AT87" s="7"/>
      <c r="AU87" s="7"/>
      <c r="AV87" s="7"/>
      <c r="AW87" s="7"/>
      <c r="AX87" s="7"/>
      <c r="AY87" s="7"/>
      <c r="AZ87" s="7">
        <v>1</v>
      </c>
      <c r="BA87" s="7"/>
      <c r="BB87" s="7"/>
      <c r="BC87" s="7"/>
      <c r="BD87" s="7">
        <v>1</v>
      </c>
      <c r="BE87" s="7"/>
      <c r="BF87" s="7"/>
      <c r="BG87" s="7">
        <v>0</v>
      </c>
      <c r="BH87" s="7"/>
      <c r="BI87" s="7"/>
      <c r="BJ87" s="7">
        <v>0</v>
      </c>
      <c r="BK87" s="7"/>
      <c r="BL87" s="154">
        <v>0</v>
      </c>
      <c r="BM87" s="7"/>
      <c r="BN87" s="7"/>
      <c r="BO87" s="7"/>
      <c r="BP87" s="7"/>
      <c r="BQ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CQ87" s="7"/>
      <c r="CR87" s="7"/>
      <c r="CS87" s="7"/>
      <c r="CT87" s="7"/>
      <c r="CU87" s="7">
        <v>1</v>
      </c>
      <c r="CV87" s="7"/>
      <c r="CW87" s="7"/>
      <c r="CX87" s="7"/>
      <c r="CY87" s="7"/>
      <c r="CZ87" s="7"/>
      <c r="DA87" s="7"/>
      <c r="DB87" s="7"/>
      <c r="DC87" s="7"/>
      <c r="DD87" s="7"/>
      <c r="DE87" s="7"/>
      <c r="DF87" s="7">
        <v>1</v>
      </c>
      <c r="DG87" s="7"/>
      <c r="DH87" s="7"/>
      <c r="DI87" s="7"/>
      <c r="DJ87" s="7"/>
      <c r="DK87" s="7"/>
      <c r="DL87" s="7"/>
      <c r="DM87" s="7">
        <v>1</v>
      </c>
      <c r="DN87" s="7"/>
      <c r="DO87" s="7"/>
      <c r="DP87" s="7">
        <v>1</v>
      </c>
      <c r="DQ87" s="7"/>
      <c r="DR87" s="7"/>
      <c r="DS87" s="7"/>
      <c r="DT87" s="7"/>
      <c r="DU87" s="7"/>
      <c r="DV87" s="7"/>
      <c r="DW87" s="7"/>
      <c r="DX87" s="7"/>
      <c r="DY87" s="7"/>
      <c r="DZ87" s="7"/>
      <c r="EA87" s="7"/>
      <c r="EB87" s="7"/>
      <c r="EC87" s="7"/>
      <c r="ED87" s="7"/>
      <c r="EE87" s="7"/>
      <c r="EF87" s="7"/>
      <c r="EG87" s="7"/>
      <c r="EH87" s="7"/>
      <c r="EI87" s="7"/>
      <c r="EJ87" s="7"/>
      <c r="EK87" s="7"/>
      <c r="EL87" s="7"/>
      <c r="EM87" s="7"/>
      <c r="EN87" s="7"/>
      <c r="EO87" s="7"/>
      <c r="EP87" s="7"/>
      <c r="EQ87" s="7"/>
      <c r="ER87" s="7"/>
      <c r="ES87" s="7"/>
      <c r="ET87" s="7"/>
      <c r="EU87" s="7"/>
      <c r="EV87" s="7"/>
      <c r="EW87" s="7"/>
      <c r="EX87" s="7"/>
      <c r="EY87" s="7"/>
      <c r="EZ87" s="7"/>
      <c r="FA87" s="7"/>
      <c r="FB87" s="7"/>
      <c r="FC87" s="7"/>
      <c r="FD87" s="7"/>
      <c r="FE87" s="7"/>
      <c r="FF87" s="7"/>
      <c r="FG87" s="7"/>
      <c r="FH87" s="7"/>
      <c r="FI87" s="7"/>
      <c r="FJ87" s="7"/>
      <c r="FK87" s="7"/>
      <c r="FL87" s="7"/>
      <c r="FM87" s="7"/>
      <c r="FN87" s="7"/>
      <c r="FO87" s="7"/>
      <c r="FP87" s="7"/>
      <c r="FQ87" s="7"/>
      <c r="FR87" s="7"/>
      <c r="FS87" s="7"/>
      <c r="FT87" s="7">
        <v>1</v>
      </c>
      <c r="FU87" s="7"/>
      <c r="FV87" s="7"/>
      <c r="FW87" s="7"/>
      <c r="FX87" s="7"/>
      <c r="FY87" s="7"/>
      <c r="FZ87" s="7"/>
      <c r="GA87" s="7"/>
      <c r="GB87" s="7"/>
      <c r="GC87" s="7"/>
      <c r="GD87" s="7"/>
      <c r="GE87" s="7"/>
      <c r="GF87" s="7"/>
      <c r="GG87" s="7"/>
      <c r="GH87" s="7"/>
      <c r="GI87" s="7"/>
      <c r="GJ87" s="7"/>
      <c r="GK87" s="7"/>
      <c r="GL87" s="7"/>
      <c r="GM87" s="7"/>
      <c r="GN87" s="7"/>
      <c r="GO87" s="7"/>
      <c r="GP87" s="7"/>
      <c r="GQ87" s="7"/>
      <c r="GR87" s="7"/>
      <c r="GS87" s="7"/>
      <c r="GT87" s="7"/>
      <c r="GU87" s="7"/>
      <c r="GV87" s="7"/>
      <c r="GW87" s="7"/>
      <c r="GX87" s="7"/>
      <c r="GY87" s="7"/>
      <c r="GZ87" s="7"/>
      <c r="HA87" s="34"/>
      <c r="HB87" s="34"/>
      <c r="HC87" s="34"/>
      <c r="HD87" s="34"/>
      <c r="HE87" s="34"/>
      <c r="HF87" s="34"/>
      <c r="HG87" s="34"/>
      <c r="HH87" s="34"/>
      <c r="HI87" s="34"/>
      <c r="HJ87" s="34"/>
      <c r="HK87" s="34"/>
      <c r="HL87" s="34"/>
      <c r="HM87" s="34"/>
      <c r="HN87" s="34"/>
      <c r="HO87" s="34"/>
      <c r="HP87" s="34"/>
    </row>
    <row r="88" spans="1:224" ht="45" customHeight="1">
      <c r="A88" s="5">
        <f t="shared" si="0"/>
        <v>86</v>
      </c>
      <c r="B88" s="5"/>
      <c r="C88" s="24" t="s">
        <v>35</v>
      </c>
      <c r="D88" s="31">
        <f t="shared" si="3"/>
        <v>86</v>
      </c>
      <c r="E88" s="7" t="s">
        <v>164</v>
      </c>
      <c r="F88" s="7" t="s">
        <v>283</v>
      </c>
      <c r="G88" s="6">
        <v>2008</v>
      </c>
      <c r="H88" s="7" t="s">
        <v>738</v>
      </c>
      <c r="I88" s="7"/>
      <c r="J88" s="7" t="s">
        <v>282</v>
      </c>
      <c r="K88" s="6" t="s">
        <v>1369</v>
      </c>
      <c r="L88" s="7"/>
      <c r="M88" s="7">
        <v>1</v>
      </c>
      <c r="N88" s="7"/>
      <c r="O88" s="7"/>
      <c r="P88" s="7"/>
      <c r="Q88" s="7"/>
      <c r="R88" s="7"/>
      <c r="S88" s="7"/>
      <c r="T88" s="7"/>
      <c r="U88" s="7"/>
      <c r="V88" s="7"/>
      <c r="W88" s="7"/>
      <c r="X88" s="7"/>
      <c r="Y88" s="7"/>
      <c r="Z88" s="7"/>
      <c r="AA88" s="7"/>
      <c r="AB88" s="7"/>
      <c r="AC88" s="7">
        <v>1</v>
      </c>
      <c r="AD88" s="7"/>
      <c r="AE88" s="7"/>
      <c r="AF88" s="7">
        <v>1</v>
      </c>
      <c r="AG88" s="7"/>
      <c r="AH88" s="7"/>
      <c r="AI88" s="7"/>
      <c r="AJ88" s="7"/>
      <c r="AK88" s="7"/>
      <c r="AL88" s="7"/>
      <c r="AM88" s="7"/>
      <c r="AN88" s="7"/>
      <c r="AO88" s="7"/>
      <c r="AP88" s="7"/>
      <c r="AQ88" s="7"/>
      <c r="AR88" s="7"/>
      <c r="AS88" s="7"/>
      <c r="AT88" s="7"/>
      <c r="AU88" s="7"/>
      <c r="AV88" s="7"/>
      <c r="AW88" s="7"/>
      <c r="AX88" s="7"/>
      <c r="AY88" s="7"/>
      <c r="AZ88" s="7"/>
      <c r="BA88" s="7"/>
      <c r="BB88" s="7"/>
      <c r="BC88" s="7"/>
      <c r="BD88" s="7"/>
      <c r="BE88" s="7"/>
      <c r="BF88" s="7"/>
      <c r="BG88" s="7"/>
      <c r="BH88" s="7"/>
      <c r="BI88" s="7"/>
      <c r="BJ88" s="7"/>
      <c r="BK88" s="7"/>
      <c r="BL88" s="7"/>
      <c r="BM88" s="7"/>
      <c r="BN88" s="7"/>
      <c r="BO88" s="7"/>
      <c r="BP88" s="7"/>
      <c r="BQ88" s="7">
        <v>1</v>
      </c>
      <c r="BR88" s="7"/>
      <c r="BS88" s="7"/>
      <c r="BT88" s="7"/>
      <c r="BU88" s="7"/>
      <c r="BV88" s="7"/>
      <c r="BW88" s="7"/>
      <c r="BX88" s="7"/>
      <c r="BY88" s="7"/>
      <c r="BZ88" s="7"/>
      <c r="CA88" s="7"/>
      <c r="CB88" s="7"/>
      <c r="CC88" s="7"/>
      <c r="CD88" s="7"/>
      <c r="CE88" s="7"/>
      <c r="CF88" s="7"/>
      <c r="CG88" s="7"/>
      <c r="CH88" s="7"/>
      <c r="CI88" s="7"/>
      <c r="CJ88" s="7"/>
      <c r="CK88" s="7"/>
      <c r="CL88" s="7"/>
      <c r="CM88" s="7"/>
      <c r="CN88" s="7"/>
      <c r="CO88" s="7"/>
      <c r="CP88" s="7"/>
      <c r="CQ88" s="7"/>
      <c r="CR88" s="7"/>
      <c r="CS88" s="7"/>
      <c r="CT88" s="7">
        <v>1</v>
      </c>
      <c r="CU88" s="7"/>
      <c r="CV88" s="7"/>
      <c r="CW88" s="7"/>
      <c r="CX88" s="7"/>
      <c r="CY88" s="7"/>
      <c r="CZ88" s="7"/>
      <c r="DA88" s="7"/>
      <c r="DB88" s="7"/>
      <c r="DC88" s="7"/>
      <c r="DD88" s="7"/>
      <c r="DE88" s="7"/>
      <c r="DF88" s="7"/>
      <c r="DG88" s="7"/>
      <c r="DH88" s="7"/>
      <c r="DI88" s="7"/>
      <c r="DJ88" s="7"/>
      <c r="DK88" s="7"/>
      <c r="DL88" s="7"/>
      <c r="DM88" s="7">
        <v>1</v>
      </c>
      <c r="DN88" s="7"/>
      <c r="DO88" s="7"/>
      <c r="DP88" s="7"/>
      <c r="DQ88" s="7"/>
      <c r="DR88" s="7"/>
      <c r="DS88" s="7"/>
      <c r="DT88" s="7"/>
      <c r="DU88" s="7"/>
      <c r="DV88" s="7"/>
      <c r="DW88" s="7">
        <v>1</v>
      </c>
      <c r="DX88" s="7"/>
      <c r="DY88" s="7"/>
      <c r="DZ88" s="7"/>
      <c r="EA88" s="7">
        <v>1</v>
      </c>
      <c r="EB88" s="7"/>
      <c r="EC88" s="7">
        <v>1</v>
      </c>
      <c r="ED88" s="7"/>
      <c r="EE88" s="7"/>
      <c r="EF88" s="7"/>
      <c r="EG88" s="7"/>
      <c r="EH88" s="7"/>
      <c r="EI88" s="7"/>
      <c r="EJ88" s="7"/>
      <c r="EK88" s="7"/>
      <c r="EL88" s="7"/>
      <c r="EM88" s="7"/>
      <c r="EN88" s="7"/>
      <c r="EO88" s="7"/>
      <c r="EP88" s="7"/>
      <c r="EQ88" s="7"/>
      <c r="ER88" s="7"/>
      <c r="ES88" s="7"/>
      <c r="ET88" s="7"/>
      <c r="EU88" s="7"/>
      <c r="EV88" s="7"/>
      <c r="EW88" s="7"/>
      <c r="EX88" s="7"/>
      <c r="EY88" s="7"/>
      <c r="EZ88" s="7"/>
      <c r="FA88" s="7"/>
      <c r="FB88" s="7"/>
      <c r="FC88" s="7"/>
      <c r="FD88" s="7"/>
      <c r="FE88" s="7">
        <v>1</v>
      </c>
      <c r="FF88" s="7"/>
      <c r="FG88" s="7"/>
      <c r="FH88" s="7"/>
      <c r="FI88" s="7"/>
      <c r="FJ88" s="7"/>
      <c r="FK88" s="7"/>
      <c r="FL88" s="7"/>
      <c r="FM88" s="7">
        <v>1</v>
      </c>
      <c r="FN88" s="7"/>
      <c r="FO88" s="7">
        <v>1</v>
      </c>
      <c r="FP88" s="7"/>
      <c r="FQ88" s="7"/>
      <c r="FR88" s="7"/>
      <c r="FS88" s="7"/>
      <c r="FT88" s="7"/>
      <c r="FU88" s="7"/>
      <c r="FV88" s="7">
        <v>1</v>
      </c>
      <c r="FW88" s="7"/>
      <c r="FX88" s="7"/>
      <c r="FY88" s="7"/>
      <c r="FZ88" s="7"/>
      <c r="GA88" s="7"/>
      <c r="GB88" s="7"/>
      <c r="GC88" s="7"/>
      <c r="GD88" s="7"/>
      <c r="GE88" s="7"/>
      <c r="GF88" s="7"/>
      <c r="GG88" s="7"/>
      <c r="GH88" s="7"/>
      <c r="GI88" s="7"/>
      <c r="GJ88" s="7"/>
      <c r="GK88" s="7"/>
      <c r="GL88" s="7"/>
      <c r="GM88" s="7"/>
      <c r="GN88" s="7"/>
      <c r="GO88" s="7"/>
      <c r="GP88" s="7"/>
      <c r="GQ88" s="7"/>
      <c r="GR88" s="7"/>
      <c r="GS88" s="7"/>
      <c r="GT88" s="7"/>
      <c r="GU88" s="7"/>
      <c r="GV88" s="7"/>
      <c r="GW88" s="7"/>
      <c r="GX88" s="7"/>
      <c r="GY88" s="7"/>
      <c r="GZ88" s="7"/>
      <c r="HA88" s="34"/>
      <c r="HB88" s="34"/>
      <c r="HC88" s="34"/>
      <c r="HD88" s="34"/>
      <c r="HE88" s="34"/>
      <c r="HF88" s="34"/>
      <c r="HG88" s="34"/>
      <c r="HH88" s="34"/>
      <c r="HI88" s="34"/>
      <c r="HJ88" s="34"/>
      <c r="HK88" s="34"/>
      <c r="HL88" s="34"/>
      <c r="HM88" s="34"/>
      <c r="HN88" s="34"/>
      <c r="HO88" s="34"/>
      <c r="HP88" s="34"/>
    </row>
    <row r="89" spans="1:224" ht="45" customHeight="1">
      <c r="A89" s="5">
        <f t="shared" si="0"/>
        <v>87</v>
      </c>
      <c r="B89" s="5"/>
      <c r="C89" s="24" t="s">
        <v>284</v>
      </c>
      <c r="D89" s="31">
        <v>87</v>
      </c>
      <c r="E89" s="7" t="s">
        <v>287</v>
      </c>
      <c r="F89" s="7" t="s">
        <v>286</v>
      </c>
      <c r="G89" s="6">
        <v>2015</v>
      </c>
      <c r="H89" s="7" t="s">
        <v>738</v>
      </c>
      <c r="I89" s="7"/>
      <c r="J89" s="7" t="s">
        <v>285</v>
      </c>
      <c r="K89" s="6" t="s">
        <v>1370</v>
      </c>
      <c r="L89" s="7"/>
      <c r="M89" s="7">
        <v>1</v>
      </c>
      <c r="N89" s="7"/>
      <c r="O89" s="7"/>
      <c r="P89" s="7"/>
      <c r="Q89" s="7"/>
      <c r="R89" s="7"/>
      <c r="S89" s="7"/>
      <c r="T89" s="7"/>
      <c r="U89" s="7"/>
      <c r="V89" s="7"/>
      <c r="W89" s="7"/>
      <c r="X89" s="7"/>
      <c r="Y89" s="7"/>
      <c r="Z89" s="7"/>
      <c r="AA89" s="7"/>
      <c r="AB89" s="7"/>
      <c r="AC89" s="7">
        <v>1</v>
      </c>
      <c r="AD89" s="7"/>
      <c r="AE89" s="7"/>
      <c r="AF89" s="7"/>
      <c r="AG89" s="7">
        <v>1</v>
      </c>
      <c r="AH89" s="7"/>
      <c r="AI89" s="7"/>
      <c r="AJ89" s="7"/>
      <c r="AK89" s="7"/>
      <c r="AL89" s="7"/>
      <c r="AM89" s="7"/>
      <c r="AN89" s="7"/>
      <c r="AO89" s="7"/>
      <c r="AP89" s="7"/>
      <c r="AQ89" s="7"/>
      <c r="AR89" s="7"/>
      <c r="AS89" s="7"/>
      <c r="AT89" s="7"/>
      <c r="AU89" s="7"/>
      <c r="AV89" s="7"/>
      <c r="AW89" s="7"/>
      <c r="AX89" s="7"/>
      <c r="AY89" s="7"/>
      <c r="AZ89" s="7"/>
      <c r="BA89" s="7"/>
      <c r="BB89" s="7"/>
      <c r="BC89" s="7"/>
      <c r="BD89" s="7"/>
      <c r="BE89" s="7"/>
      <c r="BF89" s="7"/>
      <c r="BG89" s="7"/>
      <c r="BH89" s="7"/>
      <c r="BI89" s="7"/>
      <c r="BJ89" s="7"/>
      <c r="BK89" s="7"/>
      <c r="BL89" s="7"/>
      <c r="BM89" s="7"/>
      <c r="BN89" s="7"/>
      <c r="BO89" s="7"/>
      <c r="BP89" s="7"/>
      <c r="BQ89" s="7"/>
      <c r="BR89" s="7"/>
      <c r="BS89" s="7"/>
      <c r="BT89" s="7"/>
      <c r="BU89" s="7"/>
      <c r="BV89" s="7"/>
      <c r="BW89" s="7"/>
      <c r="BX89" s="7"/>
      <c r="BY89" s="7">
        <v>1</v>
      </c>
      <c r="BZ89" s="7"/>
      <c r="CA89" s="7"/>
      <c r="CB89" s="7"/>
      <c r="CC89" s="7"/>
      <c r="CD89" s="7"/>
      <c r="CE89" s="7"/>
      <c r="CF89" s="7"/>
      <c r="CG89" s="7"/>
      <c r="CH89" s="7"/>
      <c r="CI89" s="7"/>
      <c r="CJ89" s="7"/>
      <c r="CK89" s="7"/>
      <c r="CL89" s="7"/>
      <c r="CM89" s="7"/>
      <c r="CN89" s="7"/>
      <c r="CO89" s="7"/>
      <c r="CP89" s="7"/>
      <c r="CQ89" s="7">
        <v>1</v>
      </c>
      <c r="CR89" s="7"/>
      <c r="CS89" s="7"/>
      <c r="CT89" s="7"/>
      <c r="CU89" s="7"/>
      <c r="CV89" s="7"/>
      <c r="CW89" s="7"/>
      <c r="CX89" s="7"/>
      <c r="CY89" s="7"/>
      <c r="CZ89" s="7"/>
      <c r="DA89" s="7"/>
      <c r="DB89" s="7"/>
      <c r="DC89" s="7"/>
      <c r="DD89" s="7"/>
      <c r="DE89" s="7"/>
      <c r="DF89" s="7"/>
      <c r="DG89" s="7"/>
      <c r="DH89" s="7"/>
      <c r="DI89" s="7"/>
      <c r="DJ89" s="7"/>
      <c r="DK89" s="7"/>
      <c r="DL89" s="154">
        <v>0</v>
      </c>
      <c r="DM89" s="7"/>
      <c r="DN89" s="7"/>
      <c r="DO89" s="7">
        <v>1</v>
      </c>
      <c r="DP89" s="7"/>
      <c r="DQ89" s="7"/>
      <c r="DR89" s="7"/>
      <c r="DS89" s="7"/>
      <c r="DT89" s="7"/>
      <c r="DU89" s="7"/>
      <c r="DV89" s="7"/>
      <c r="DW89" s="7"/>
      <c r="DX89" s="7"/>
      <c r="DY89" s="7"/>
      <c r="DZ89" s="7"/>
      <c r="EA89" s="7"/>
      <c r="EB89" s="7"/>
      <c r="EC89" s="7"/>
      <c r="ED89" s="7">
        <v>1</v>
      </c>
      <c r="EE89" s="7"/>
      <c r="EF89" s="7"/>
      <c r="EG89" s="7"/>
      <c r="EH89" s="7"/>
      <c r="EI89" s="7"/>
      <c r="EJ89" s="7"/>
      <c r="EK89" s="7"/>
      <c r="EL89" s="7"/>
      <c r="EM89" s="7"/>
      <c r="EN89" s="7"/>
      <c r="EO89" s="7"/>
      <c r="EP89" s="7"/>
      <c r="EQ89" s="7"/>
      <c r="ER89" s="7"/>
      <c r="ES89" s="7"/>
      <c r="ET89" s="7"/>
      <c r="EU89" s="7"/>
      <c r="EV89" s="7"/>
      <c r="EW89" s="7"/>
      <c r="EX89" s="7"/>
      <c r="EY89" s="7"/>
      <c r="EZ89" s="154">
        <v>1</v>
      </c>
      <c r="FA89" s="7"/>
      <c r="FB89" s="7"/>
      <c r="FC89" s="7"/>
      <c r="FD89" s="7"/>
      <c r="FE89" s="7"/>
      <c r="FF89" s="7"/>
      <c r="FG89" s="7"/>
      <c r="FH89" s="7"/>
      <c r="FI89" s="7"/>
      <c r="FJ89" s="7"/>
      <c r="FK89" s="7"/>
      <c r="FL89" s="7"/>
      <c r="FM89" s="7"/>
      <c r="FN89" s="7"/>
      <c r="FO89" s="7"/>
      <c r="FP89" s="7"/>
      <c r="FQ89" s="7"/>
      <c r="FR89" s="7"/>
      <c r="FS89" s="7"/>
      <c r="FT89" s="7"/>
      <c r="FU89" s="7"/>
      <c r="FV89" s="7"/>
      <c r="FW89" s="7"/>
      <c r="FX89" s="7"/>
      <c r="FY89" s="7"/>
      <c r="FZ89" s="7"/>
      <c r="GA89" s="7">
        <v>1</v>
      </c>
      <c r="GB89" s="7"/>
      <c r="GC89" s="7"/>
      <c r="GD89" s="7"/>
      <c r="GE89" s="7"/>
      <c r="GF89" s="7"/>
      <c r="GG89" s="7"/>
      <c r="GH89" s="7"/>
      <c r="GI89" s="7"/>
      <c r="GJ89" s="7"/>
      <c r="GK89" s="7"/>
      <c r="GL89" s="7"/>
      <c r="GM89" s="7"/>
      <c r="GN89" s="7"/>
      <c r="GO89" s="7"/>
      <c r="GP89" s="7"/>
      <c r="GQ89" s="7"/>
      <c r="GR89" s="7"/>
      <c r="GS89" s="7"/>
      <c r="GT89" s="7"/>
      <c r="GU89" s="7"/>
      <c r="GV89" s="7"/>
      <c r="GW89" s="7"/>
      <c r="GX89" s="7"/>
      <c r="GY89" s="7"/>
      <c r="GZ89" s="7"/>
      <c r="HA89" s="34"/>
      <c r="HB89" s="34"/>
      <c r="HC89" s="34"/>
      <c r="HD89" s="34"/>
      <c r="HE89" s="34"/>
      <c r="HF89" s="34"/>
      <c r="HG89" s="34"/>
      <c r="HH89" s="34"/>
      <c r="HI89" s="34"/>
      <c r="HJ89" s="34"/>
      <c r="HK89" s="34"/>
      <c r="HL89" s="34"/>
      <c r="HM89" s="34"/>
      <c r="HN89" s="34"/>
      <c r="HO89" s="34"/>
      <c r="HP89" s="34"/>
    </row>
    <row r="90" spans="1:224" ht="45" customHeight="1">
      <c r="A90" s="5">
        <f t="shared" si="0"/>
        <v>88</v>
      </c>
      <c r="B90" s="5"/>
      <c r="C90" s="25" t="s">
        <v>288</v>
      </c>
      <c r="D90" s="106">
        <f>D89+1</f>
        <v>88</v>
      </c>
      <c r="E90" s="7" t="s">
        <v>290</v>
      </c>
      <c r="F90" s="7" t="s">
        <v>236</v>
      </c>
      <c r="G90" s="6">
        <v>2018</v>
      </c>
      <c r="H90" s="7" t="s">
        <v>738</v>
      </c>
      <c r="I90" s="7"/>
      <c r="J90" s="7" t="s">
        <v>289</v>
      </c>
      <c r="K90" s="6" t="s">
        <v>1371</v>
      </c>
      <c r="L90" s="7"/>
      <c r="M90" s="7"/>
      <c r="N90" s="7"/>
      <c r="O90" s="7">
        <v>1</v>
      </c>
      <c r="P90" s="7"/>
      <c r="Q90" s="7">
        <v>0</v>
      </c>
      <c r="R90" s="7">
        <v>1</v>
      </c>
      <c r="S90" s="7"/>
      <c r="T90" s="7"/>
      <c r="U90" s="7"/>
      <c r="V90" s="7"/>
      <c r="W90" s="7"/>
      <c r="X90" s="7"/>
      <c r="Y90" s="7"/>
      <c r="Z90" s="7"/>
      <c r="AA90" s="7"/>
      <c r="AB90" s="7"/>
      <c r="AC90" s="7"/>
      <c r="AD90" s="7"/>
      <c r="AE90" s="7"/>
      <c r="AF90" s="7"/>
      <c r="AG90" s="7"/>
      <c r="AH90" s="7"/>
      <c r="AI90" s="7"/>
      <c r="AJ90" s="7"/>
      <c r="AK90" s="7"/>
      <c r="AL90" s="7"/>
      <c r="AM90" s="7"/>
      <c r="AN90" s="7">
        <v>1</v>
      </c>
      <c r="AO90" s="7"/>
      <c r="AP90" s="7"/>
      <c r="AQ90" s="7"/>
      <c r="AR90" s="7"/>
      <c r="AS90" s="7"/>
      <c r="AT90" s="7"/>
      <c r="AU90" s="7"/>
      <c r="AV90" s="7"/>
      <c r="AW90" s="7">
        <v>1</v>
      </c>
      <c r="AX90" s="7"/>
      <c r="AY90" s="7"/>
      <c r="AZ90" s="7"/>
      <c r="BA90" s="7"/>
      <c r="BB90" s="7"/>
      <c r="BC90" s="7"/>
      <c r="BD90" s="7"/>
      <c r="BE90" s="7"/>
      <c r="BF90" s="7"/>
      <c r="BG90" s="168"/>
      <c r="BH90" s="168"/>
      <c r="BI90" s="168"/>
      <c r="BJ90" s="7"/>
      <c r="BK90" s="7"/>
      <c r="BL90" s="7"/>
      <c r="BM90" s="7"/>
      <c r="BN90" s="7"/>
      <c r="BO90" s="7"/>
      <c r="BP90" s="7"/>
      <c r="BQ90" s="7"/>
      <c r="BR90" s="7"/>
      <c r="BS90" s="7"/>
      <c r="BT90" s="7"/>
      <c r="BU90" s="7"/>
      <c r="BV90" s="7"/>
      <c r="BW90" s="7"/>
      <c r="BX90" s="7"/>
      <c r="BY90" s="7">
        <v>1</v>
      </c>
      <c r="BZ90" s="7"/>
      <c r="CA90" s="7"/>
      <c r="CB90" s="7"/>
      <c r="CC90" s="7"/>
      <c r="CD90" s="7"/>
      <c r="CE90" s="7"/>
      <c r="CF90" s="7"/>
      <c r="CG90" s="7"/>
      <c r="CH90" s="7"/>
      <c r="CI90" s="7"/>
      <c r="CJ90" s="7"/>
      <c r="CK90" s="7"/>
      <c r="CL90" s="7"/>
      <c r="CM90" s="7">
        <v>1</v>
      </c>
      <c r="CN90" s="7"/>
      <c r="CO90" s="7"/>
      <c r="CP90" s="7"/>
      <c r="CQ90" s="7"/>
      <c r="CR90" s="7"/>
      <c r="CS90" s="7"/>
      <c r="CT90" s="7"/>
      <c r="CU90" s="154">
        <v>0</v>
      </c>
      <c r="CV90" s="154"/>
      <c r="CW90" s="154"/>
      <c r="CX90" s="154"/>
      <c r="CY90" s="154"/>
      <c r="CZ90" s="154">
        <v>0</v>
      </c>
      <c r="DA90" s="7"/>
      <c r="DB90" s="7"/>
      <c r="DC90" s="7"/>
      <c r="DD90" s="7"/>
      <c r="DE90" s="7"/>
      <c r="DF90" s="7"/>
      <c r="DG90" s="7"/>
      <c r="DH90" s="7"/>
      <c r="DI90" s="7"/>
      <c r="DJ90" s="7"/>
      <c r="DK90" s="7"/>
      <c r="DL90" s="7"/>
      <c r="DM90" s="7">
        <v>0</v>
      </c>
      <c r="DN90" s="7"/>
      <c r="DO90" s="154">
        <v>1</v>
      </c>
      <c r="DP90" s="7">
        <v>1</v>
      </c>
      <c r="DQ90" s="7"/>
      <c r="DR90" s="7"/>
      <c r="DS90" s="7"/>
      <c r="DT90" s="7"/>
      <c r="DU90" s="7"/>
      <c r="DV90" s="7"/>
      <c r="DW90" s="7"/>
      <c r="DX90" s="7"/>
      <c r="DY90" s="7"/>
      <c r="DZ90" s="7"/>
      <c r="EA90" s="7"/>
      <c r="EB90" s="7"/>
      <c r="EC90" s="7"/>
      <c r="ED90" s="7"/>
      <c r="EE90" s="7"/>
      <c r="EF90" s="7"/>
      <c r="EG90" s="7"/>
      <c r="EH90" s="7"/>
      <c r="EI90" s="7"/>
      <c r="EJ90" s="7"/>
      <c r="EK90" s="7"/>
      <c r="EL90" s="7"/>
      <c r="EM90" s="7"/>
      <c r="EN90" s="7"/>
      <c r="EO90" s="7"/>
      <c r="EP90" s="7"/>
      <c r="EQ90" s="7"/>
      <c r="ER90" s="7"/>
      <c r="ES90" s="7"/>
      <c r="ET90" s="7"/>
      <c r="EU90" s="7"/>
      <c r="EV90" s="7"/>
      <c r="EW90" s="7"/>
      <c r="EX90" s="7"/>
      <c r="EY90" s="7"/>
      <c r="EZ90" s="7"/>
      <c r="FA90" s="7"/>
      <c r="FB90" s="7"/>
      <c r="FC90" s="7">
        <v>1</v>
      </c>
      <c r="FD90" s="7"/>
      <c r="FE90" s="7"/>
      <c r="FF90" s="7"/>
      <c r="FG90" s="7"/>
      <c r="FH90" s="7"/>
      <c r="FI90" s="7"/>
      <c r="FJ90" s="7"/>
      <c r="FK90" s="7"/>
      <c r="FL90" s="7"/>
      <c r="FM90" s="7"/>
      <c r="FN90" s="7"/>
      <c r="FO90" s="7"/>
      <c r="FP90" s="7"/>
      <c r="FQ90" s="7"/>
      <c r="FR90" s="7"/>
      <c r="FS90" s="7"/>
      <c r="FT90" s="7"/>
      <c r="FU90" s="7"/>
      <c r="FV90" s="7"/>
      <c r="FW90" s="7"/>
      <c r="FX90" s="7"/>
      <c r="FY90" s="7"/>
      <c r="FZ90" s="7"/>
      <c r="GA90" s="7"/>
      <c r="GB90" s="7"/>
      <c r="GC90" s="7"/>
      <c r="GD90" s="7"/>
      <c r="GE90" s="7"/>
      <c r="GF90" s="7"/>
      <c r="GG90" s="7"/>
      <c r="GH90" s="7"/>
      <c r="GI90" s="7"/>
      <c r="GJ90" s="7"/>
      <c r="GK90" s="7"/>
      <c r="GL90" s="7"/>
      <c r="GM90" s="7"/>
      <c r="GN90" s="7"/>
      <c r="GO90" s="7"/>
      <c r="GP90" s="7"/>
      <c r="GQ90" s="7"/>
      <c r="GR90" s="7"/>
      <c r="GS90" s="7"/>
      <c r="GT90" s="7"/>
      <c r="GU90" s="7"/>
      <c r="GV90" s="7"/>
      <c r="GW90" s="7"/>
      <c r="GX90" s="7"/>
      <c r="GY90" s="7"/>
      <c r="GZ90" s="7"/>
      <c r="HA90" s="34"/>
      <c r="HB90" s="34"/>
      <c r="HC90" s="34"/>
      <c r="HD90" s="34"/>
      <c r="HE90" s="34"/>
      <c r="HF90" s="34"/>
      <c r="HG90" s="34"/>
      <c r="HH90" s="34"/>
      <c r="HI90" s="34"/>
      <c r="HJ90" s="34"/>
      <c r="HK90" s="34"/>
      <c r="HL90" s="34"/>
      <c r="HM90" s="34"/>
      <c r="HN90" s="34"/>
      <c r="HO90" s="34"/>
      <c r="HP90" s="34"/>
    </row>
    <row r="91" spans="1:224" ht="45" customHeight="1">
      <c r="A91" s="5">
        <f t="shared" si="0"/>
        <v>89</v>
      </c>
      <c r="B91" s="5"/>
      <c r="C91" s="24" t="s">
        <v>35</v>
      </c>
      <c r="D91" s="31">
        <v>89</v>
      </c>
      <c r="E91" s="7" t="s">
        <v>120</v>
      </c>
      <c r="F91" s="7" t="s">
        <v>292</v>
      </c>
      <c r="G91" s="6">
        <v>2012</v>
      </c>
      <c r="H91" s="7" t="s">
        <v>738</v>
      </c>
      <c r="I91" s="7"/>
      <c r="J91" s="7" t="s">
        <v>291</v>
      </c>
      <c r="K91" s="6" t="s">
        <v>1372</v>
      </c>
      <c r="L91" s="7"/>
      <c r="M91" s="7"/>
      <c r="N91" s="7">
        <v>1</v>
      </c>
      <c r="O91" s="7"/>
      <c r="P91" s="7"/>
      <c r="Q91" s="7">
        <v>0</v>
      </c>
      <c r="R91" s="7">
        <v>1</v>
      </c>
      <c r="S91" s="7"/>
      <c r="T91" s="7"/>
      <c r="U91" s="7"/>
      <c r="V91" s="7"/>
      <c r="W91" s="7"/>
      <c r="X91" s="7"/>
      <c r="Y91" s="7"/>
      <c r="Z91" s="7"/>
      <c r="AA91" s="7"/>
      <c r="AB91" s="7"/>
      <c r="AC91" s="7"/>
      <c r="AD91" s="7"/>
      <c r="AE91" s="7"/>
      <c r="AF91" s="7"/>
      <c r="AG91" s="7"/>
      <c r="AH91" s="7"/>
      <c r="AI91" s="7"/>
      <c r="AJ91" s="7"/>
      <c r="AK91" s="7"/>
      <c r="AL91" s="7"/>
      <c r="AM91" s="7"/>
      <c r="AN91" s="7">
        <v>1</v>
      </c>
      <c r="AO91" s="7"/>
      <c r="AP91" s="7"/>
      <c r="AQ91" s="7"/>
      <c r="AR91" s="7"/>
      <c r="AS91" s="7"/>
      <c r="AT91" s="7"/>
      <c r="AU91" s="7"/>
      <c r="AV91" s="7"/>
      <c r="AW91" s="7"/>
      <c r="AX91" s="7"/>
      <c r="AY91" s="7"/>
      <c r="AZ91" s="7"/>
      <c r="BA91" s="7"/>
      <c r="BB91" s="7"/>
      <c r="BC91" s="7"/>
      <c r="BD91" s="7"/>
      <c r="BE91" s="7"/>
      <c r="BF91" s="7"/>
      <c r="BG91" s="7">
        <v>1</v>
      </c>
      <c r="BH91" s="7"/>
      <c r="BI91" s="7"/>
      <c r="BJ91" s="7"/>
      <c r="BK91" s="7"/>
      <c r="BL91" s="7"/>
      <c r="BM91" s="7"/>
      <c r="BN91" s="7"/>
      <c r="BO91" s="7">
        <v>1</v>
      </c>
      <c r="BP91" s="7"/>
      <c r="BQ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CQ91" s="7"/>
      <c r="CR91" s="7"/>
      <c r="CS91" s="7"/>
      <c r="CT91" s="7"/>
      <c r="CU91" s="7"/>
      <c r="CV91" s="7"/>
      <c r="CW91" s="7"/>
      <c r="CX91" s="7"/>
      <c r="CY91" s="7"/>
      <c r="CZ91" s="7"/>
      <c r="DA91" s="7"/>
      <c r="DB91" s="7"/>
      <c r="DC91" s="7"/>
      <c r="DD91" s="7"/>
      <c r="DE91" s="7"/>
      <c r="DF91" s="7"/>
      <c r="DG91" s="7"/>
      <c r="DH91" s="7"/>
      <c r="DI91" s="7"/>
      <c r="DJ91" s="7"/>
      <c r="DK91" s="7">
        <v>1</v>
      </c>
      <c r="DL91" s="7"/>
      <c r="DM91" s="7">
        <v>1</v>
      </c>
      <c r="DN91" s="7"/>
      <c r="DO91" s="7"/>
      <c r="DP91" s="7">
        <v>1</v>
      </c>
      <c r="DQ91" s="7"/>
      <c r="DR91" s="7"/>
      <c r="DS91" s="7"/>
      <c r="DT91" s="7"/>
      <c r="DU91" s="7"/>
      <c r="DV91" s="7"/>
      <c r="DW91" s="7"/>
      <c r="DX91" s="7"/>
      <c r="DY91" s="7"/>
      <c r="DZ91" s="7"/>
      <c r="EA91" s="7"/>
      <c r="EB91" s="7"/>
      <c r="EC91" s="7"/>
      <c r="ED91" s="7"/>
      <c r="EE91" s="7"/>
      <c r="EF91" s="7"/>
      <c r="EG91" s="7"/>
      <c r="EH91" s="7"/>
      <c r="EI91" s="7"/>
      <c r="EJ91" s="7"/>
      <c r="EK91" s="7"/>
      <c r="EL91" s="7"/>
      <c r="EM91" s="7"/>
      <c r="EN91" s="7"/>
      <c r="EO91" s="7"/>
      <c r="EP91" s="7"/>
      <c r="EQ91" s="7"/>
      <c r="ER91" s="7"/>
      <c r="ES91" s="7"/>
      <c r="ET91" s="7"/>
      <c r="EU91" s="7"/>
      <c r="EV91" s="7"/>
      <c r="EW91" s="7"/>
      <c r="EX91" s="7"/>
      <c r="EY91" s="7"/>
      <c r="EZ91" s="7"/>
      <c r="FA91" s="7"/>
      <c r="FB91" s="7"/>
      <c r="FC91" s="7"/>
      <c r="FD91" s="7"/>
      <c r="FE91" s="7"/>
      <c r="FF91" s="7"/>
      <c r="FG91" s="7"/>
      <c r="FH91" s="7"/>
      <c r="FI91" s="7"/>
      <c r="FJ91" s="7"/>
      <c r="FK91" s="7"/>
      <c r="FL91" s="7"/>
      <c r="FM91" s="7"/>
      <c r="FN91" s="7"/>
      <c r="FO91" s="7"/>
      <c r="FP91" s="7"/>
      <c r="FQ91" s="7">
        <v>1</v>
      </c>
      <c r="FR91" s="7"/>
      <c r="FS91" s="7"/>
      <c r="FT91" s="7"/>
      <c r="FU91" s="7"/>
      <c r="FV91" s="7"/>
      <c r="FW91" s="7"/>
      <c r="FX91" s="7"/>
      <c r="FY91" s="7"/>
      <c r="FZ91" s="7"/>
      <c r="GA91" s="7"/>
      <c r="GB91" s="7"/>
      <c r="GC91" s="7"/>
      <c r="GD91" s="7"/>
      <c r="GE91" s="7"/>
      <c r="GF91" s="7"/>
      <c r="GG91" s="7"/>
      <c r="GH91" s="7"/>
      <c r="GI91" s="7"/>
      <c r="GJ91" s="7"/>
      <c r="GK91" s="7"/>
      <c r="GL91" s="7"/>
      <c r="GM91" s="7"/>
      <c r="GN91" s="7"/>
      <c r="GO91" s="7"/>
      <c r="GP91" s="7"/>
      <c r="GQ91" s="7"/>
      <c r="GR91" s="7"/>
      <c r="GS91" s="7"/>
      <c r="GT91" s="7"/>
      <c r="GU91" s="7"/>
      <c r="GV91" s="7"/>
      <c r="GW91" s="7"/>
      <c r="GX91" s="7"/>
      <c r="GY91" s="7"/>
      <c r="GZ91" s="7"/>
      <c r="HA91" s="34"/>
      <c r="HB91" s="34"/>
      <c r="HC91" s="34"/>
      <c r="HD91" s="34"/>
      <c r="HE91" s="34"/>
      <c r="HF91" s="34"/>
      <c r="HG91" s="34"/>
      <c r="HH91" s="34"/>
      <c r="HI91" s="34"/>
      <c r="HJ91" s="34"/>
      <c r="HK91" s="34"/>
      <c r="HL91" s="34"/>
      <c r="HM91" s="34"/>
      <c r="HN91" s="34"/>
      <c r="HO91" s="34"/>
      <c r="HP91" s="34"/>
    </row>
    <row r="92" spans="1:224" ht="45" customHeight="1">
      <c r="A92" s="5">
        <f t="shared" si="0"/>
        <v>90</v>
      </c>
      <c r="B92" s="5"/>
      <c r="C92" s="25" t="s">
        <v>293</v>
      </c>
      <c r="D92" s="106">
        <f t="shared" ref="D92:D94" si="4">D91+1</f>
        <v>90</v>
      </c>
      <c r="E92" s="7" t="s">
        <v>290</v>
      </c>
      <c r="F92" s="7" t="s">
        <v>194</v>
      </c>
      <c r="G92" s="6">
        <v>2017</v>
      </c>
      <c r="H92" s="7" t="s">
        <v>738</v>
      </c>
      <c r="I92" s="7"/>
      <c r="J92" s="7" t="s">
        <v>294</v>
      </c>
      <c r="K92" s="6" t="s">
        <v>707</v>
      </c>
      <c r="L92" s="7"/>
      <c r="M92" s="7"/>
      <c r="N92" s="7">
        <v>1</v>
      </c>
      <c r="O92" s="7">
        <v>1</v>
      </c>
      <c r="P92" s="7">
        <v>1</v>
      </c>
      <c r="Q92" s="7">
        <v>0</v>
      </c>
      <c r="R92" s="7">
        <v>1</v>
      </c>
      <c r="S92" s="7"/>
      <c r="T92" s="7"/>
      <c r="U92" s="7"/>
      <c r="V92" s="7"/>
      <c r="W92" s="7"/>
      <c r="X92" s="7"/>
      <c r="Y92" s="7"/>
      <c r="Z92" s="7"/>
      <c r="AA92" s="7"/>
      <c r="AB92" s="7"/>
      <c r="AC92" s="7"/>
      <c r="AD92" s="7"/>
      <c r="AE92" s="7"/>
      <c r="AF92" s="7"/>
      <c r="AG92" s="7"/>
      <c r="AH92" s="7"/>
      <c r="AI92" s="7"/>
      <c r="AJ92" s="7"/>
      <c r="AK92" s="7"/>
      <c r="AL92" s="7"/>
      <c r="AM92" s="7"/>
      <c r="AN92" s="7">
        <v>1</v>
      </c>
      <c r="AO92" s="7"/>
      <c r="AP92" s="7"/>
      <c r="AQ92" s="7"/>
      <c r="AR92" s="7"/>
      <c r="AS92" s="7"/>
      <c r="AT92" s="7"/>
      <c r="AU92" s="7"/>
      <c r="AV92" s="7"/>
      <c r="AW92" s="7"/>
      <c r="AX92" s="7"/>
      <c r="AY92" s="7"/>
      <c r="AZ92" s="7">
        <v>1</v>
      </c>
      <c r="BA92" s="7"/>
      <c r="BB92" s="148">
        <v>0</v>
      </c>
      <c r="BC92" s="7"/>
      <c r="BD92" s="7"/>
      <c r="BE92" s="7"/>
      <c r="BF92" s="7"/>
      <c r="BG92" s="7"/>
      <c r="BH92" s="7"/>
      <c r="BI92" s="7"/>
      <c r="BJ92" s="7"/>
      <c r="BK92" s="7"/>
      <c r="BL92" s="7"/>
      <c r="BM92" s="7"/>
      <c r="BN92" s="7"/>
      <c r="BO92" s="7"/>
      <c r="BP92" s="7"/>
      <c r="BQ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CQ92" s="7"/>
      <c r="CR92" s="7"/>
      <c r="CS92" s="7"/>
      <c r="CT92" s="7"/>
      <c r="CU92" s="7"/>
      <c r="CV92" s="7"/>
      <c r="CW92" s="7"/>
      <c r="CX92" s="7"/>
      <c r="CY92" s="7"/>
      <c r="CZ92" s="7"/>
      <c r="DA92" s="7"/>
      <c r="DB92" s="7"/>
      <c r="DC92" s="7"/>
      <c r="DD92" s="7"/>
      <c r="DE92" s="7"/>
      <c r="DF92" s="7"/>
      <c r="DG92" s="7"/>
      <c r="DH92" s="7"/>
      <c r="DI92" s="7"/>
      <c r="DJ92" s="7"/>
      <c r="DK92" s="7">
        <v>1</v>
      </c>
      <c r="DL92" s="7"/>
      <c r="DM92" s="7">
        <v>1</v>
      </c>
      <c r="DN92" s="7"/>
      <c r="DO92" s="7"/>
      <c r="DP92" s="7">
        <v>1</v>
      </c>
      <c r="DQ92" s="7"/>
      <c r="DR92" s="7"/>
      <c r="DS92" s="7"/>
      <c r="DT92" s="7"/>
      <c r="DU92" s="7"/>
      <c r="DV92" s="7"/>
      <c r="DW92" s="7"/>
      <c r="DX92" s="7"/>
      <c r="DY92" s="7"/>
      <c r="DZ92" s="7"/>
      <c r="EA92" s="7"/>
      <c r="EB92" s="7"/>
      <c r="EC92" s="7"/>
      <c r="ED92" s="7"/>
      <c r="EE92" s="7"/>
      <c r="EF92" s="7"/>
      <c r="EG92" s="7"/>
      <c r="EH92" s="7"/>
      <c r="EI92" s="7"/>
      <c r="EJ92" s="7"/>
      <c r="EK92" s="7"/>
      <c r="EL92" s="7"/>
      <c r="EM92" s="7"/>
      <c r="EN92" s="7"/>
      <c r="EO92" s="7"/>
      <c r="EP92" s="7"/>
      <c r="EQ92" s="7"/>
      <c r="ER92" s="7"/>
      <c r="ES92" s="7"/>
      <c r="ET92" s="7"/>
      <c r="EU92" s="7"/>
      <c r="EV92" s="7"/>
      <c r="EW92" s="7"/>
      <c r="EX92" s="7"/>
      <c r="EY92" s="7"/>
      <c r="EZ92" s="7"/>
      <c r="FA92" s="7"/>
      <c r="FB92" s="7"/>
      <c r="FC92" s="7"/>
      <c r="FD92" s="7"/>
      <c r="FE92" s="7"/>
      <c r="FF92" s="7"/>
      <c r="FG92" s="7"/>
      <c r="FH92" s="7"/>
      <c r="FI92" s="7"/>
      <c r="FJ92" s="7"/>
      <c r="FK92" s="7"/>
      <c r="FL92" s="7"/>
      <c r="FM92" s="7"/>
      <c r="FN92" s="7"/>
      <c r="FO92" s="7"/>
      <c r="FP92" s="7">
        <v>1</v>
      </c>
      <c r="FQ92" s="7"/>
      <c r="FR92" s="7"/>
      <c r="FS92" s="7"/>
      <c r="FT92" s="7"/>
      <c r="FU92" s="7"/>
      <c r="FV92" s="7"/>
      <c r="FW92" s="7"/>
      <c r="FX92" s="7"/>
      <c r="FY92" s="7"/>
      <c r="FZ92" s="7"/>
      <c r="GA92" s="7"/>
      <c r="GB92" s="7"/>
      <c r="GC92" s="7"/>
      <c r="GD92" s="7"/>
      <c r="GE92" s="7"/>
      <c r="GF92" s="7"/>
      <c r="GG92" s="7"/>
      <c r="GH92" s="7"/>
      <c r="GI92" s="7"/>
      <c r="GJ92" s="7"/>
      <c r="GK92" s="7"/>
      <c r="GL92" s="7"/>
      <c r="GM92" s="7"/>
      <c r="GN92" s="7"/>
      <c r="GO92" s="7"/>
      <c r="GP92" s="7"/>
      <c r="GQ92" s="7"/>
      <c r="GR92" s="7"/>
      <c r="GS92" s="7"/>
      <c r="GT92" s="7"/>
      <c r="GU92" s="7"/>
      <c r="GV92" s="7"/>
      <c r="GW92" s="7"/>
      <c r="GX92" s="7"/>
      <c r="GY92" s="7"/>
      <c r="GZ92" s="7"/>
      <c r="HA92" s="34"/>
      <c r="HB92" s="34"/>
      <c r="HC92" s="34"/>
      <c r="HD92" s="34"/>
      <c r="HE92" s="34"/>
      <c r="HF92" s="34"/>
      <c r="HG92" s="34"/>
      <c r="HH92" s="34"/>
      <c r="HI92" s="34"/>
      <c r="HJ92" s="34"/>
      <c r="HK92" s="34"/>
      <c r="HL92" s="34"/>
      <c r="HM92" s="34"/>
      <c r="HN92" s="34"/>
      <c r="HO92" s="34"/>
      <c r="HP92" s="34"/>
    </row>
    <row r="93" spans="1:224" ht="45" customHeight="1">
      <c r="A93" s="5">
        <f t="shared" si="0"/>
        <v>91</v>
      </c>
      <c r="B93" s="5"/>
      <c r="C93" s="24" t="s">
        <v>35</v>
      </c>
      <c r="D93" s="31">
        <f t="shared" si="4"/>
        <v>91</v>
      </c>
      <c r="E93" s="7" t="s">
        <v>297</v>
      </c>
      <c r="F93" s="7" t="s">
        <v>296</v>
      </c>
      <c r="G93" s="6">
        <v>2013</v>
      </c>
      <c r="H93" s="7" t="s">
        <v>738</v>
      </c>
      <c r="I93" s="7"/>
      <c r="J93" s="19" t="s">
        <v>295</v>
      </c>
      <c r="K93" s="6" t="s">
        <v>1373</v>
      </c>
      <c r="L93" s="7">
        <v>1</v>
      </c>
      <c r="M93" s="7"/>
      <c r="N93" s="7"/>
      <c r="O93" s="7"/>
      <c r="P93" s="7"/>
      <c r="Q93" s="7">
        <v>0</v>
      </c>
      <c r="R93" s="7">
        <v>1</v>
      </c>
      <c r="S93" s="7"/>
      <c r="T93" s="7"/>
      <c r="U93" s="7"/>
      <c r="V93" s="7"/>
      <c r="W93" s="7"/>
      <c r="X93" s="7"/>
      <c r="Y93" s="7"/>
      <c r="Z93" s="7"/>
      <c r="AA93" s="7"/>
      <c r="AB93" s="7"/>
      <c r="AC93" s="7"/>
      <c r="AD93" s="7"/>
      <c r="AE93" s="7"/>
      <c r="AF93" s="7"/>
      <c r="AG93" s="7">
        <v>1</v>
      </c>
      <c r="AH93" s="7"/>
      <c r="AI93" s="7"/>
      <c r="AJ93" s="7"/>
      <c r="AK93" s="7"/>
      <c r="AL93" s="7"/>
      <c r="AM93" s="7"/>
      <c r="AN93" s="7"/>
      <c r="AO93" s="7"/>
      <c r="AP93" s="7"/>
      <c r="AQ93" s="7"/>
      <c r="AR93" s="7"/>
      <c r="AS93" s="7"/>
      <c r="AT93" s="7"/>
      <c r="AU93" s="7"/>
      <c r="AV93" s="7"/>
      <c r="AW93" s="7"/>
      <c r="AX93" s="7"/>
      <c r="AY93" s="7"/>
      <c r="AZ93" s="7"/>
      <c r="BA93" s="7"/>
      <c r="BB93" s="7"/>
      <c r="BC93" s="7"/>
      <c r="BD93" s="7"/>
      <c r="BE93" s="7"/>
      <c r="BF93" s="7"/>
      <c r="BG93" s="7"/>
      <c r="BH93" s="7"/>
      <c r="BI93" s="7"/>
      <c r="BJ93" s="7"/>
      <c r="BK93" s="7"/>
      <c r="BL93" s="7"/>
      <c r="BM93" s="7"/>
      <c r="BN93" s="7"/>
      <c r="BO93" s="7"/>
      <c r="BP93" s="7"/>
      <c r="BQ93" s="7"/>
      <c r="BR93" s="7"/>
      <c r="BS93" s="7"/>
      <c r="BT93" s="7">
        <v>1</v>
      </c>
      <c r="BU93" s="7"/>
      <c r="BV93" s="7"/>
      <c r="BW93" s="7"/>
      <c r="BX93" s="7"/>
      <c r="BY93" s="7"/>
      <c r="BZ93" s="7"/>
      <c r="CA93" s="7"/>
      <c r="CB93" s="7"/>
      <c r="CC93" s="7"/>
      <c r="CD93" s="7"/>
      <c r="CE93" s="7"/>
      <c r="CF93" s="7"/>
      <c r="CG93" s="7"/>
      <c r="CH93" s="7"/>
      <c r="CI93" s="7"/>
      <c r="CJ93" s="7"/>
      <c r="CK93" s="7"/>
      <c r="CL93" s="7"/>
      <c r="CM93" s="7"/>
      <c r="CN93" s="7"/>
      <c r="CO93" s="7"/>
      <c r="CP93" s="7"/>
      <c r="CQ93" s="7"/>
      <c r="CR93" s="7"/>
      <c r="CS93" s="7"/>
      <c r="CT93" s="7"/>
      <c r="CU93" s="7"/>
      <c r="CV93" s="7"/>
      <c r="CW93" s="7"/>
      <c r="CX93" s="7"/>
      <c r="CY93" s="7"/>
      <c r="CZ93" s="7"/>
      <c r="DA93" s="7"/>
      <c r="DB93" s="7"/>
      <c r="DC93" s="7"/>
      <c r="DD93" s="7"/>
      <c r="DE93" s="7"/>
      <c r="DF93" s="7"/>
      <c r="DG93" s="7"/>
      <c r="DH93" s="7"/>
      <c r="DI93" s="7"/>
      <c r="DJ93" s="7">
        <v>1</v>
      </c>
      <c r="DK93" s="7">
        <v>1</v>
      </c>
      <c r="DL93" s="7"/>
      <c r="DM93" s="7">
        <v>1</v>
      </c>
      <c r="DN93" s="7"/>
      <c r="DO93" s="7"/>
      <c r="DP93" s="7">
        <v>1</v>
      </c>
      <c r="DQ93" s="7"/>
      <c r="DR93" s="7"/>
      <c r="DS93" s="7"/>
      <c r="DT93" s="7"/>
      <c r="DU93" s="7"/>
      <c r="DV93" s="7"/>
      <c r="DW93" s="7"/>
      <c r="DX93" s="7"/>
      <c r="DY93" s="7"/>
      <c r="DZ93" s="7"/>
      <c r="EA93" s="7"/>
      <c r="EB93" s="7"/>
      <c r="EC93" s="7"/>
      <c r="ED93" s="7"/>
      <c r="EE93" s="7"/>
      <c r="EF93" s="7"/>
      <c r="EG93" s="7"/>
      <c r="EH93" s="7"/>
      <c r="EI93" s="7"/>
      <c r="EJ93" s="7"/>
      <c r="EK93" s="7"/>
      <c r="EL93" s="7"/>
      <c r="EM93" s="7"/>
      <c r="EN93" s="7"/>
      <c r="EO93" s="7"/>
      <c r="EP93" s="7"/>
      <c r="EQ93" s="7"/>
      <c r="ER93" s="7"/>
      <c r="ES93" s="7"/>
      <c r="ET93" s="7"/>
      <c r="EU93" s="7"/>
      <c r="EV93" s="7"/>
      <c r="EW93" s="7"/>
      <c r="EX93" s="7"/>
      <c r="EY93" s="7"/>
      <c r="EZ93" s="7"/>
      <c r="FA93" s="7"/>
      <c r="FB93" s="7"/>
      <c r="FC93" s="7">
        <v>1</v>
      </c>
      <c r="FD93" s="7"/>
      <c r="FE93" s="7"/>
      <c r="FF93" s="7"/>
      <c r="FG93" s="7"/>
      <c r="FH93" s="7"/>
      <c r="FI93" s="7"/>
      <c r="FJ93" s="7"/>
      <c r="FK93" s="7"/>
      <c r="FL93" s="7"/>
      <c r="FM93" s="7"/>
      <c r="FN93" s="7"/>
      <c r="FO93" s="7"/>
      <c r="FP93" s="7"/>
      <c r="FQ93" s="7"/>
      <c r="FR93" s="7"/>
      <c r="FS93" s="7"/>
      <c r="FT93" s="7"/>
      <c r="FU93" s="7"/>
      <c r="FV93" s="7"/>
      <c r="FW93" s="7"/>
      <c r="FX93" s="7"/>
      <c r="FY93" s="7"/>
      <c r="FZ93" s="7"/>
      <c r="GA93" s="7"/>
      <c r="GB93" s="7"/>
      <c r="GC93" s="7"/>
      <c r="GD93" s="7"/>
      <c r="GE93" s="7"/>
      <c r="GF93" s="7"/>
      <c r="GG93" s="7"/>
      <c r="GH93" s="7"/>
      <c r="GI93" s="7"/>
      <c r="GJ93" s="7"/>
      <c r="GK93" s="7"/>
      <c r="GL93" s="7"/>
      <c r="GM93" s="7"/>
      <c r="GN93" s="7"/>
      <c r="GO93" s="7"/>
      <c r="GP93" s="7"/>
      <c r="GQ93" s="7"/>
      <c r="GR93" s="7"/>
      <c r="GS93" s="7"/>
      <c r="GT93" s="7"/>
      <c r="GU93" s="7"/>
      <c r="GV93" s="7"/>
      <c r="GW93" s="7"/>
      <c r="GX93" s="7"/>
      <c r="GY93" s="7"/>
      <c r="GZ93" s="7"/>
      <c r="HA93" s="34"/>
      <c r="HB93" s="34"/>
      <c r="HC93" s="34"/>
      <c r="HD93" s="34"/>
      <c r="HE93" s="34"/>
      <c r="HF93" s="34"/>
      <c r="HG93" s="34"/>
      <c r="HH93" s="34"/>
      <c r="HI93" s="34"/>
      <c r="HJ93" s="34"/>
      <c r="HK93" s="34"/>
      <c r="HL93" s="34"/>
      <c r="HM93" s="34"/>
      <c r="HN93" s="34"/>
      <c r="HO93" s="34"/>
      <c r="HP93" s="34"/>
    </row>
    <row r="94" spans="1:224" ht="45" customHeight="1">
      <c r="A94" s="5">
        <f t="shared" si="0"/>
        <v>92</v>
      </c>
      <c r="B94" s="5"/>
      <c r="C94" s="24" t="s">
        <v>35</v>
      </c>
      <c r="D94" s="31">
        <f t="shared" si="4"/>
        <v>92</v>
      </c>
      <c r="E94" s="7" t="s">
        <v>67</v>
      </c>
      <c r="F94" s="7" t="s">
        <v>299</v>
      </c>
      <c r="G94" s="6">
        <v>2011</v>
      </c>
      <c r="H94" s="7" t="s">
        <v>738</v>
      </c>
      <c r="I94" s="7"/>
      <c r="J94" s="19" t="s">
        <v>298</v>
      </c>
      <c r="K94" s="6" t="s">
        <v>1374</v>
      </c>
      <c r="L94" s="7"/>
      <c r="M94" s="7"/>
      <c r="N94" s="7">
        <v>1</v>
      </c>
      <c r="O94" s="7">
        <v>1</v>
      </c>
      <c r="P94" s="7">
        <v>1</v>
      </c>
      <c r="Q94" s="7">
        <v>0</v>
      </c>
      <c r="R94" s="7">
        <v>1</v>
      </c>
      <c r="S94" s="7"/>
      <c r="T94" s="7"/>
      <c r="U94" s="7"/>
      <c r="V94" s="7"/>
      <c r="W94" s="7"/>
      <c r="X94" s="7"/>
      <c r="Y94" s="7"/>
      <c r="Z94" s="7"/>
      <c r="AA94" s="7"/>
      <c r="AB94" s="7"/>
      <c r="AC94" s="7">
        <v>1</v>
      </c>
      <c r="AD94" s="7"/>
      <c r="AE94" s="7"/>
      <c r="AF94" s="7"/>
      <c r="AG94" s="7"/>
      <c r="AH94" s="7"/>
      <c r="AI94" s="7"/>
      <c r="AJ94" s="7"/>
      <c r="AK94" s="7"/>
      <c r="AL94" s="7"/>
      <c r="AM94" s="7"/>
      <c r="AN94" s="7">
        <v>1</v>
      </c>
      <c r="AO94" s="7"/>
      <c r="AP94" s="7"/>
      <c r="AQ94" s="7"/>
      <c r="AR94" s="7"/>
      <c r="AS94" s="7"/>
      <c r="AT94" s="7"/>
      <c r="AU94" s="7"/>
      <c r="AV94" s="7"/>
      <c r="AW94" s="7"/>
      <c r="AX94" s="7"/>
      <c r="AY94" s="7"/>
      <c r="AZ94" s="7"/>
      <c r="BA94" s="7"/>
      <c r="BB94" s="7"/>
      <c r="BC94" s="7"/>
      <c r="BD94" s="7"/>
      <c r="BE94" s="7"/>
      <c r="BF94" s="7"/>
      <c r="BG94" s="7"/>
      <c r="BH94" s="7"/>
      <c r="BI94" s="7"/>
      <c r="BJ94" s="7">
        <v>1</v>
      </c>
      <c r="BK94" s="7"/>
      <c r="BL94" s="7"/>
      <c r="BM94" s="7"/>
      <c r="BN94" s="7"/>
      <c r="BO94" s="7"/>
      <c r="BP94" s="7"/>
      <c r="BQ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CQ94" s="7"/>
      <c r="CR94" s="7"/>
      <c r="CS94" s="7"/>
      <c r="CT94" s="7"/>
      <c r="CU94" s="7"/>
      <c r="CV94" s="7"/>
      <c r="CW94" s="7"/>
      <c r="CX94" s="7"/>
      <c r="CY94" s="7"/>
      <c r="CZ94" s="7"/>
      <c r="DA94" s="7"/>
      <c r="DB94" s="7"/>
      <c r="DC94" s="7"/>
      <c r="DD94" s="7"/>
      <c r="DE94" s="7"/>
      <c r="DF94" s="7"/>
      <c r="DG94" s="7">
        <v>1</v>
      </c>
      <c r="DH94" s="7">
        <v>1</v>
      </c>
      <c r="DI94" s="7"/>
      <c r="DJ94" s="7"/>
      <c r="DK94" s="7"/>
      <c r="DL94" s="7"/>
      <c r="DM94" s="7">
        <v>1</v>
      </c>
      <c r="DN94" s="7"/>
      <c r="DO94" s="7"/>
      <c r="DP94" s="7"/>
      <c r="DQ94" s="7"/>
      <c r="DR94" s="7"/>
      <c r="DS94" s="7"/>
      <c r="DT94" s="7"/>
      <c r="DU94" s="7"/>
      <c r="DV94" s="7"/>
      <c r="DW94" s="7">
        <v>1</v>
      </c>
      <c r="DX94" s="7">
        <v>1</v>
      </c>
      <c r="DY94" s="7"/>
      <c r="DZ94" s="7">
        <v>1</v>
      </c>
      <c r="EA94" s="7"/>
      <c r="EB94" s="7"/>
      <c r="EC94" s="7"/>
      <c r="ED94" s="7"/>
      <c r="EE94" s="7"/>
      <c r="EF94" s="7"/>
      <c r="EG94" s="7"/>
      <c r="EH94" s="7"/>
      <c r="EI94" s="7"/>
      <c r="EJ94" s="7"/>
      <c r="EK94" s="7"/>
      <c r="EL94" s="7"/>
      <c r="EM94" s="7"/>
      <c r="EN94" s="7"/>
      <c r="EO94" s="7"/>
      <c r="EP94" s="7"/>
      <c r="EQ94" s="7"/>
      <c r="ER94" s="7"/>
      <c r="ES94" s="7"/>
      <c r="ET94" s="7"/>
      <c r="EU94" s="7"/>
      <c r="EV94" s="7"/>
      <c r="EW94" s="7"/>
      <c r="EX94" s="7"/>
      <c r="EY94" s="7"/>
      <c r="EZ94" s="7"/>
      <c r="FA94" s="7"/>
      <c r="FB94" s="7"/>
      <c r="FC94" s="7"/>
      <c r="FD94" s="7"/>
      <c r="FE94" s="7"/>
      <c r="FF94" s="7"/>
      <c r="FG94" s="7"/>
      <c r="FH94" s="7"/>
      <c r="FI94" s="7"/>
      <c r="FJ94" s="7"/>
      <c r="FK94" s="7"/>
      <c r="FL94" s="7"/>
      <c r="FM94" s="7"/>
      <c r="FN94" s="7"/>
      <c r="FO94" s="7"/>
      <c r="FP94" s="7">
        <v>1</v>
      </c>
      <c r="FQ94" s="7"/>
      <c r="FR94" s="7"/>
      <c r="FS94" s="7"/>
      <c r="FT94" s="7"/>
      <c r="FU94" s="7"/>
      <c r="FV94" s="7"/>
      <c r="FW94" s="7"/>
      <c r="FX94" s="7"/>
      <c r="FY94" s="7"/>
      <c r="FZ94" s="7"/>
      <c r="GA94" s="7"/>
      <c r="GB94" s="7"/>
      <c r="GC94" s="7"/>
      <c r="GD94" s="7"/>
      <c r="GE94" s="7"/>
      <c r="GF94" s="7"/>
      <c r="GG94" s="7"/>
      <c r="GH94" s="7"/>
      <c r="GI94" s="7"/>
      <c r="GJ94" s="7"/>
      <c r="GK94" s="7"/>
      <c r="GL94" s="7"/>
      <c r="GM94" s="7"/>
      <c r="GN94" s="7"/>
      <c r="GO94" s="7"/>
      <c r="GP94" s="7"/>
      <c r="GQ94" s="7"/>
      <c r="GR94" s="7"/>
      <c r="GS94" s="7"/>
      <c r="GT94" s="7"/>
      <c r="GU94" s="7"/>
      <c r="GV94" s="7"/>
      <c r="GW94" s="7"/>
      <c r="GX94" s="7"/>
      <c r="GY94" s="7"/>
      <c r="GZ94" s="7"/>
      <c r="HA94" s="34"/>
      <c r="HB94" s="34"/>
      <c r="HC94" s="34"/>
      <c r="HD94" s="34"/>
      <c r="HE94" s="34"/>
      <c r="HF94" s="34"/>
      <c r="HG94" s="34"/>
      <c r="HH94" s="34"/>
      <c r="HI94" s="34"/>
      <c r="HJ94" s="34"/>
      <c r="HK94" s="34"/>
      <c r="HL94" s="34"/>
      <c r="HM94" s="34"/>
      <c r="HN94" s="34"/>
      <c r="HO94" s="34"/>
      <c r="HP94" s="34"/>
    </row>
    <row r="95" spans="1:224" ht="45" customHeight="1">
      <c r="A95" s="5">
        <f t="shared" si="0"/>
        <v>93</v>
      </c>
      <c r="B95" s="5"/>
      <c r="C95" s="25" t="s">
        <v>300</v>
      </c>
      <c r="D95" s="31">
        <v>93</v>
      </c>
      <c r="E95" s="7" t="s">
        <v>44</v>
      </c>
      <c r="F95" s="7" t="s">
        <v>301</v>
      </c>
      <c r="G95" s="6">
        <v>2013</v>
      </c>
      <c r="H95" s="7" t="s">
        <v>738</v>
      </c>
      <c r="I95" s="7"/>
      <c r="J95" s="19" t="s">
        <v>96</v>
      </c>
      <c r="K95" s="6" t="s">
        <v>1375</v>
      </c>
      <c r="L95" s="7"/>
      <c r="M95" s="7"/>
      <c r="N95" s="7">
        <v>1</v>
      </c>
      <c r="O95" s="7">
        <v>1</v>
      </c>
      <c r="P95" s="7">
        <v>1</v>
      </c>
      <c r="Q95" s="7">
        <v>0</v>
      </c>
      <c r="R95" s="7">
        <v>1</v>
      </c>
      <c r="S95" s="7"/>
      <c r="T95" s="7"/>
      <c r="U95" s="7"/>
      <c r="V95" s="7"/>
      <c r="W95" s="7"/>
      <c r="X95" s="7"/>
      <c r="Y95" s="7"/>
      <c r="Z95" s="7"/>
      <c r="AA95" s="7"/>
      <c r="AB95" s="7"/>
      <c r="AC95" s="7"/>
      <c r="AD95" s="7"/>
      <c r="AE95" s="7"/>
      <c r="AF95" s="7"/>
      <c r="AG95" s="7"/>
      <c r="AH95" s="7"/>
      <c r="AI95" s="7"/>
      <c r="AJ95" s="7"/>
      <c r="AK95" s="7"/>
      <c r="AL95" s="7"/>
      <c r="AM95" s="7"/>
      <c r="AN95" s="7">
        <v>1</v>
      </c>
      <c r="AO95" s="7"/>
      <c r="AP95" s="7"/>
      <c r="AQ95" s="7"/>
      <c r="AR95" s="7"/>
      <c r="AS95" s="7"/>
      <c r="AT95" s="7"/>
      <c r="AU95" s="7"/>
      <c r="AV95" s="7"/>
      <c r="AW95" s="7"/>
      <c r="AX95" s="7">
        <v>1</v>
      </c>
      <c r="AY95" s="7"/>
      <c r="AZ95" s="148">
        <v>1</v>
      </c>
      <c r="BA95" s="7"/>
      <c r="BB95" s="7"/>
      <c r="BC95" s="7"/>
      <c r="BD95" s="7"/>
      <c r="BE95" s="7"/>
      <c r="BF95" s="7"/>
      <c r="BG95" s="7"/>
      <c r="BH95" s="7"/>
      <c r="BI95" s="7"/>
      <c r="BJ95" s="7"/>
      <c r="BK95" s="7"/>
      <c r="BL95" s="7"/>
      <c r="BM95" s="7"/>
      <c r="BN95" s="7"/>
      <c r="BO95" s="7"/>
      <c r="BP95" s="7"/>
      <c r="BQ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CQ95" s="7"/>
      <c r="CR95" s="7"/>
      <c r="CS95" s="7"/>
      <c r="CT95" s="7"/>
      <c r="CU95" s="7"/>
      <c r="CV95" s="7"/>
      <c r="CW95" s="7"/>
      <c r="CX95" s="7"/>
      <c r="CY95" s="7"/>
      <c r="CZ95" s="7"/>
      <c r="DA95" s="7"/>
      <c r="DB95" s="7"/>
      <c r="DC95" s="7"/>
      <c r="DD95" s="7"/>
      <c r="DE95" s="7"/>
      <c r="DF95" s="7"/>
      <c r="DG95" s="7">
        <v>1</v>
      </c>
      <c r="DH95" s="7"/>
      <c r="DI95" s="7">
        <v>1</v>
      </c>
      <c r="DJ95" s="7"/>
      <c r="DK95" s="7"/>
      <c r="DL95" s="7"/>
      <c r="DM95" s="7">
        <v>1</v>
      </c>
      <c r="DN95" s="7"/>
      <c r="DO95" s="7"/>
      <c r="DP95" s="7">
        <v>1</v>
      </c>
      <c r="DQ95" s="7"/>
      <c r="DR95" s="7"/>
      <c r="DS95" s="7"/>
      <c r="DT95" s="7"/>
      <c r="DU95" s="7"/>
      <c r="DV95" s="7"/>
      <c r="DW95" s="7"/>
      <c r="DX95" s="7"/>
      <c r="DY95" s="7"/>
      <c r="DZ95" s="7"/>
      <c r="EA95" s="7"/>
      <c r="EB95" s="7"/>
      <c r="EC95" s="7"/>
      <c r="ED95" s="7"/>
      <c r="EE95" s="7"/>
      <c r="EF95" s="7"/>
      <c r="EG95" s="7"/>
      <c r="EH95" s="7"/>
      <c r="EI95" s="7"/>
      <c r="EJ95" s="7"/>
      <c r="EK95" s="7"/>
      <c r="EL95" s="7"/>
      <c r="EM95" s="7"/>
      <c r="EN95" s="7"/>
      <c r="EO95" s="7"/>
      <c r="EP95" s="7"/>
      <c r="EQ95" s="7"/>
      <c r="ER95" s="7"/>
      <c r="ES95" s="7"/>
      <c r="ET95" s="7"/>
      <c r="EU95" s="7"/>
      <c r="EV95" s="7"/>
      <c r="EW95" s="7"/>
      <c r="EX95" s="7"/>
      <c r="EY95" s="7"/>
      <c r="EZ95" s="7"/>
      <c r="FA95" s="7"/>
      <c r="FB95" s="7"/>
      <c r="FC95" s="7"/>
      <c r="FD95" s="7"/>
      <c r="FE95" s="7"/>
      <c r="FF95" s="7"/>
      <c r="FG95" s="7"/>
      <c r="FH95" s="7">
        <v>1</v>
      </c>
      <c r="FI95" s="7"/>
      <c r="FJ95" s="7"/>
      <c r="FK95" s="7"/>
      <c r="FL95" s="7"/>
      <c r="FM95" s="7"/>
      <c r="FN95" s="7"/>
      <c r="FO95" s="7"/>
      <c r="FP95" s="7"/>
      <c r="FQ95" s="7"/>
      <c r="FR95" s="7"/>
      <c r="FS95" s="7"/>
      <c r="FT95" s="7"/>
      <c r="FU95" s="7"/>
      <c r="FV95" s="7"/>
      <c r="FW95" s="7"/>
      <c r="FX95" s="7"/>
      <c r="FY95" s="7"/>
      <c r="FZ95" s="7"/>
      <c r="GA95" s="7"/>
      <c r="GB95" s="7"/>
      <c r="GC95" s="7"/>
      <c r="GD95" s="7"/>
      <c r="GE95" s="7"/>
      <c r="GF95" s="7"/>
      <c r="GG95" s="7"/>
      <c r="GH95" s="7"/>
      <c r="GI95" s="7"/>
      <c r="GJ95" s="7"/>
      <c r="GK95" s="7"/>
      <c r="GL95" s="7"/>
      <c r="GM95" s="7"/>
      <c r="GN95" s="7"/>
      <c r="GO95" s="7"/>
      <c r="GP95" s="7"/>
      <c r="GQ95" s="7"/>
      <c r="GR95" s="7"/>
      <c r="GS95" s="7"/>
      <c r="GT95" s="7"/>
      <c r="GU95" s="7"/>
      <c r="GV95" s="7"/>
      <c r="GW95" s="7"/>
      <c r="GX95" s="7"/>
      <c r="GY95" s="7"/>
      <c r="GZ95" s="7"/>
      <c r="HA95" s="34"/>
      <c r="HB95" s="34"/>
      <c r="HC95" s="34"/>
      <c r="HD95" s="34"/>
      <c r="HE95" s="34"/>
      <c r="HF95" s="34"/>
      <c r="HG95" s="34"/>
      <c r="HH95" s="34"/>
      <c r="HI95" s="34"/>
      <c r="HJ95" s="34"/>
      <c r="HK95" s="34"/>
      <c r="HL95" s="34"/>
      <c r="HM95" s="34"/>
      <c r="HN95" s="34"/>
      <c r="HO95" s="34"/>
      <c r="HP95" s="34"/>
    </row>
    <row r="96" spans="1:224" ht="45" customHeight="1">
      <c r="A96" s="5">
        <f t="shared" si="0"/>
        <v>94</v>
      </c>
      <c r="B96" s="5"/>
      <c r="C96" s="24" t="s">
        <v>302</v>
      </c>
      <c r="D96" s="31">
        <f t="shared" ref="D96:D98" si="5">D95+1</f>
        <v>94</v>
      </c>
      <c r="E96" s="7" t="s">
        <v>304</v>
      </c>
      <c r="F96" s="7" t="s">
        <v>146</v>
      </c>
      <c r="G96" s="6">
        <v>2010</v>
      </c>
      <c r="H96" s="7" t="s">
        <v>738</v>
      </c>
      <c r="I96" s="7"/>
      <c r="J96" s="7" t="s">
        <v>303</v>
      </c>
      <c r="K96" s="6" t="s">
        <v>1376</v>
      </c>
      <c r="L96" s="7">
        <v>1</v>
      </c>
      <c r="M96" s="7"/>
      <c r="N96" s="7"/>
      <c r="O96" s="7"/>
      <c r="P96" s="7"/>
      <c r="Q96" s="154">
        <v>0</v>
      </c>
      <c r="R96" s="7">
        <v>1</v>
      </c>
      <c r="S96" s="7"/>
      <c r="T96" s="7"/>
      <c r="U96" s="7"/>
      <c r="V96" s="7"/>
      <c r="W96" s="7"/>
      <c r="X96" s="7"/>
      <c r="Y96" s="7"/>
      <c r="Z96" s="7"/>
      <c r="AA96" s="7"/>
      <c r="AB96" s="7"/>
      <c r="AC96" s="7"/>
      <c r="AD96" s="7"/>
      <c r="AE96" s="7"/>
      <c r="AF96" s="7"/>
      <c r="AG96" s="7"/>
      <c r="AH96" s="7"/>
      <c r="AI96" s="7"/>
      <c r="AJ96" s="7">
        <v>1</v>
      </c>
      <c r="AK96" s="7"/>
      <c r="AL96" s="7"/>
      <c r="AM96" s="7"/>
      <c r="AN96" s="7"/>
      <c r="AO96" s="7"/>
      <c r="AP96" s="7"/>
      <c r="AQ96" s="7"/>
      <c r="AR96" s="7"/>
      <c r="AS96" s="7"/>
      <c r="AT96" s="7"/>
      <c r="AU96" s="7"/>
      <c r="AV96" s="7"/>
      <c r="AW96" s="7"/>
      <c r="AX96" s="7"/>
      <c r="AY96" s="7"/>
      <c r="AZ96" s="7"/>
      <c r="BA96" s="7"/>
      <c r="BB96" s="7"/>
      <c r="BC96" s="7"/>
      <c r="BD96" s="7"/>
      <c r="BE96" s="7"/>
      <c r="BF96" s="7"/>
      <c r="BG96" s="7"/>
      <c r="BH96" s="7"/>
      <c r="BI96" s="7"/>
      <c r="BJ96" s="7"/>
      <c r="BK96" s="7"/>
      <c r="BL96" s="7"/>
      <c r="BM96" s="7"/>
      <c r="BN96" s="7"/>
      <c r="BO96" s="7"/>
      <c r="BP96" s="7"/>
      <c r="BQ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CQ96" s="7"/>
      <c r="CR96" s="7"/>
      <c r="CS96" s="7"/>
      <c r="CT96" s="7"/>
      <c r="CU96" s="7"/>
      <c r="CV96" s="7"/>
      <c r="CW96" s="7"/>
      <c r="CX96" s="7"/>
      <c r="CY96" s="7"/>
      <c r="CZ96" s="7"/>
      <c r="DA96" s="7"/>
      <c r="DB96" s="7"/>
      <c r="DC96" s="7"/>
      <c r="DD96" s="7"/>
      <c r="DE96" s="7"/>
      <c r="DF96" s="7"/>
      <c r="DG96" s="7"/>
      <c r="DH96" s="7"/>
      <c r="DI96" s="7"/>
      <c r="DJ96" s="7"/>
      <c r="DK96" s="7">
        <v>1</v>
      </c>
      <c r="DL96" s="7"/>
      <c r="DM96" s="7">
        <v>1</v>
      </c>
      <c r="DN96" s="7"/>
      <c r="DO96" s="7"/>
      <c r="DP96" s="7"/>
      <c r="DQ96" s="7"/>
      <c r="DR96" s="7"/>
      <c r="DS96" s="7"/>
      <c r="DT96" s="7"/>
      <c r="DU96" s="7"/>
      <c r="DV96" s="7"/>
      <c r="DW96" s="7"/>
      <c r="DX96" s="7"/>
      <c r="DY96" s="7"/>
      <c r="DZ96" s="7"/>
      <c r="EA96" s="7"/>
      <c r="EB96" s="7"/>
      <c r="EC96" s="7"/>
      <c r="ED96" s="7">
        <v>1</v>
      </c>
      <c r="EE96" s="7">
        <v>1</v>
      </c>
      <c r="EF96" s="7"/>
      <c r="EG96" s="7"/>
      <c r="EH96" s="7"/>
      <c r="EI96" s="7"/>
      <c r="EJ96" s="7"/>
      <c r="EK96" s="7"/>
      <c r="EL96" s="7">
        <v>1</v>
      </c>
      <c r="EM96" s="7"/>
      <c r="EN96" s="7"/>
      <c r="EO96" s="7">
        <v>1</v>
      </c>
      <c r="EP96" s="7">
        <v>1</v>
      </c>
      <c r="EQ96" s="7"/>
      <c r="ER96" s="7"/>
      <c r="ES96" s="7">
        <v>1</v>
      </c>
      <c r="ET96" s="7"/>
      <c r="EU96" s="7"/>
      <c r="EV96" s="7"/>
      <c r="EW96" s="7"/>
      <c r="EX96" s="7"/>
      <c r="EY96" s="7"/>
      <c r="EZ96" s="7"/>
      <c r="FA96" s="7"/>
      <c r="FB96" s="7"/>
      <c r="FC96" s="7">
        <v>1</v>
      </c>
      <c r="FD96" s="7"/>
      <c r="FE96" s="7"/>
      <c r="FF96" s="7">
        <v>1</v>
      </c>
      <c r="FG96" s="7"/>
      <c r="FH96" s="7">
        <v>1</v>
      </c>
      <c r="FI96" s="7"/>
      <c r="FJ96" s="7"/>
      <c r="FK96" s="7"/>
      <c r="FL96" s="7"/>
      <c r="FM96" s="7"/>
      <c r="FN96" s="7"/>
      <c r="FO96" s="7"/>
      <c r="FP96" s="7"/>
      <c r="FQ96" s="7"/>
      <c r="FR96" s="7"/>
      <c r="FS96" s="7"/>
      <c r="FT96" s="7"/>
      <c r="FU96" s="7"/>
      <c r="FV96" s="7"/>
      <c r="FW96" s="7">
        <v>1</v>
      </c>
      <c r="FX96" s="7"/>
      <c r="FY96" s="7"/>
      <c r="FZ96" s="7"/>
      <c r="GA96" s="7"/>
      <c r="GB96" s="7"/>
      <c r="GC96" s="7"/>
      <c r="GD96" s="7"/>
      <c r="GE96" s="7"/>
      <c r="GF96" s="7"/>
      <c r="GG96" s="7"/>
      <c r="GH96" s="7"/>
      <c r="GI96" s="7"/>
      <c r="GJ96" s="7"/>
      <c r="GK96" s="7"/>
      <c r="GL96" s="7"/>
      <c r="GM96" s="7"/>
      <c r="GN96" s="7"/>
      <c r="GO96" s="7"/>
      <c r="GP96" s="7"/>
      <c r="GQ96" s="7"/>
      <c r="GR96" s="7"/>
      <c r="GS96" s="7"/>
      <c r="GT96" s="7"/>
      <c r="GU96" s="7"/>
      <c r="GV96" s="7"/>
      <c r="GW96" s="7"/>
      <c r="GX96" s="7"/>
      <c r="GY96" s="7"/>
      <c r="GZ96" s="7"/>
      <c r="HA96" s="34"/>
      <c r="HB96" s="34"/>
      <c r="HC96" s="34"/>
      <c r="HD96" s="34"/>
      <c r="HE96" s="34"/>
      <c r="HF96" s="34"/>
      <c r="HG96" s="34"/>
      <c r="HH96" s="34"/>
      <c r="HI96" s="34"/>
      <c r="HJ96" s="34"/>
      <c r="HK96" s="34"/>
      <c r="HL96" s="34"/>
      <c r="HM96" s="34"/>
      <c r="HN96" s="34"/>
      <c r="HO96" s="34"/>
      <c r="HP96" s="34"/>
    </row>
    <row r="97" spans="1:224" ht="45" customHeight="1">
      <c r="A97" s="5">
        <f t="shared" si="0"/>
        <v>95</v>
      </c>
      <c r="B97" s="5"/>
      <c r="C97" s="24" t="s">
        <v>35</v>
      </c>
      <c r="D97" s="31">
        <f t="shared" si="5"/>
        <v>95</v>
      </c>
      <c r="E97" s="7" t="s">
        <v>281</v>
      </c>
      <c r="F97" s="7" t="s">
        <v>270</v>
      </c>
      <c r="G97" s="6">
        <v>2020</v>
      </c>
      <c r="H97" s="7" t="s">
        <v>738</v>
      </c>
      <c r="I97" s="7"/>
      <c r="J97" s="7" t="s">
        <v>305</v>
      </c>
      <c r="K97" s="6" t="s">
        <v>1377</v>
      </c>
      <c r="L97" s="7"/>
      <c r="M97" s="7"/>
      <c r="N97" s="7">
        <v>1</v>
      </c>
      <c r="O97" s="7"/>
      <c r="P97" s="7"/>
      <c r="Q97" s="7">
        <v>0</v>
      </c>
      <c r="R97" s="7">
        <v>1</v>
      </c>
      <c r="S97" s="7"/>
      <c r="T97" s="7"/>
      <c r="U97" s="7"/>
      <c r="V97" s="7"/>
      <c r="W97" s="7"/>
      <c r="X97" s="7"/>
      <c r="Y97" s="7"/>
      <c r="Z97" s="7"/>
      <c r="AA97" s="7"/>
      <c r="AB97" s="7"/>
      <c r="AC97" s="7"/>
      <c r="AD97" s="7"/>
      <c r="AE97" s="7"/>
      <c r="AF97" s="7"/>
      <c r="AG97" s="7"/>
      <c r="AH97" s="7"/>
      <c r="AI97" s="7"/>
      <c r="AJ97" s="7"/>
      <c r="AK97" s="7"/>
      <c r="AL97" s="7"/>
      <c r="AM97" s="7"/>
      <c r="AN97" s="7">
        <v>1</v>
      </c>
      <c r="AO97" s="7"/>
      <c r="AP97" s="7"/>
      <c r="AQ97" s="7"/>
      <c r="AR97" s="7"/>
      <c r="AS97" s="7"/>
      <c r="AT97" s="7"/>
      <c r="AU97" s="7"/>
      <c r="AV97" s="7"/>
      <c r="AW97" s="7"/>
      <c r="AX97" s="7"/>
      <c r="AY97" s="7"/>
      <c r="AZ97" s="7">
        <v>1</v>
      </c>
      <c r="BA97" s="7"/>
      <c r="BB97" s="7"/>
      <c r="BC97" s="7"/>
      <c r="BD97" s="7">
        <v>1</v>
      </c>
      <c r="BE97" s="7"/>
      <c r="BF97" s="7"/>
      <c r="BG97" s="7">
        <v>0</v>
      </c>
      <c r="BH97" s="7"/>
      <c r="BI97" s="7"/>
      <c r="BJ97" s="7">
        <v>0</v>
      </c>
      <c r="BK97" s="7"/>
      <c r="BL97" s="7"/>
      <c r="BM97" s="7">
        <v>1</v>
      </c>
      <c r="BN97" s="7"/>
      <c r="BO97" s="7"/>
      <c r="BP97" s="7"/>
      <c r="BQ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CQ97" s="7"/>
      <c r="CR97" s="7"/>
      <c r="CS97" s="7"/>
      <c r="CT97" s="7"/>
      <c r="CU97" s="7">
        <v>1</v>
      </c>
      <c r="CV97" s="7"/>
      <c r="CW97" s="7"/>
      <c r="CX97" s="7"/>
      <c r="CY97" s="7"/>
      <c r="CZ97" s="7"/>
      <c r="DA97" s="7"/>
      <c r="DB97" s="7"/>
      <c r="DC97" s="7"/>
      <c r="DD97" s="7"/>
      <c r="DE97" s="7"/>
      <c r="DF97" s="7">
        <v>1</v>
      </c>
      <c r="DG97" s="7"/>
      <c r="DH97" s="7"/>
      <c r="DI97" s="7"/>
      <c r="DJ97" s="7"/>
      <c r="DK97" s="7"/>
      <c r="DL97" s="7"/>
      <c r="DM97" s="7">
        <v>1</v>
      </c>
      <c r="DN97" s="7"/>
      <c r="DO97" s="7"/>
      <c r="DP97" s="7">
        <v>1</v>
      </c>
      <c r="DQ97" s="7"/>
      <c r="DR97" s="7"/>
      <c r="DS97" s="7"/>
      <c r="DT97" s="7"/>
      <c r="DU97" s="7"/>
      <c r="DV97" s="7"/>
      <c r="DW97" s="7"/>
      <c r="DX97" s="7"/>
      <c r="DY97" s="7"/>
      <c r="DZ97" s="7"/>
      <c r="EA97" s="7"/>
      <c r="EB97" s="7"/>
      <c r="EC97" s="7"/>
      <c r="ED97" s="7"/>
      <c r="EE97" s="7"/>
      <c r="EF97" s="7"/>
      <c r="EG97" s="7"/>
      <c r="EH97" s="7"/>
      <c r="EI97" s="7"/>
      <c r="EJ97" s="7"/>
      <c r="EK97" s="7"/>
      <c r="EL97" s="7"/>
      <c r="EM97" s="7"/>
      <c r="EN97" s="7"/>
      <c r="EO97" s="7"/>
      <c r="EP97" s="7"/>
      <c r="EQ97" s="7"/>
      <c r="ER97" s="7"/>
      <c r="ES97" s="7"/>
      <c r="ET97" s="7"/>
      <c r="EU97" s="7"/>
      <c r="EV97" s="7"/>
      <c r="EW97" s="7"/>
      <c r="EX97" s="7"/>
      <c r="EY97" s="7"/>
      <c r="EZ97" s="7"/>
      <c r="FA97" s="7"/>
      <c r="FB97" s="7"/>
      <c r="FC97" s="7"/>
      <c r="FD97" s="7"/>
      <c r="FE97" s="7"/>
      <c r="FF97" s="7"/>
      <c r="FG97" s="7"/>
      <c r="FH97" s="7"/>
      <c r="FI97" s="7"/>
      <c r="FJ97" s="7"/>
      <c r="FK97" s="7"/>
      <c r="FL97" s="7"/>
      <c r="FM97" s="7"/>
      <c r="FN97" s="7"/>
      <c r="FO97" s="7"/>
      <c r="FP97" s="7"/>
      <c r="FQ97" s="7"/>
      <c r="FR97" s="7"/>
      <c r="FS97" s="7"/>
      <c r="FT97" s="7">
        <v>1</v>
      </c>
      <c r="FU97" s="7"/>
      <c r="FV97" s="7"/>
      <c r="FW97" s="7"/>
      <c r="FX97" s="7"/>
      <c r="FY97" s="7"/>
      <c r="FZ97" s="7"/>
      <c r="GA97" s="7"/>
      <c r="GB97" s="7"/>
      <c r="GC97" s="7"/>
      <c r="GD97" s="7"/>
      <c r="GE97" s="7"/>
      <c r="GF97" s="7"/>
      <c r="GG97" s="7"/>
      <c r="GH97" s="7"/>
      <c r="GI97" s="7"/>
      <c r="GJ97" s="7"/>
      <c r="GK97" s="7"/>
      <c r="GL97" s="7"/>
      <c r="GM97" s="7"/>
      <c r="GN97" s="7"/>
      <c r="GO97" s="7"/>
      <c r="GP97" s="7"/>
      <c r="GQ97" s="7"/>
      <c r="GR97" s="7"/>
      <c r="GS97" s="7"/>
      <c r="GT97" s="7"/>
      <c r="GU97" s="7"/>
      <c r="GV97" s="7"/>
      <c r="GW97" s="7"/>
      <c r="GX97" s="7"/>
      <c r="GY97" s="7"/>
      <c r="GZ97" s="7"/>
      <c r="HA97" s="34"/>
      <c r="HB97" s="34"/>
      <c r="HC97" s="34"/>
      <c r="HD97" s="34"/>
      <c r="HE97" s="34"/>
      <c r="HF97" s="34"/>
      <c r="HG97" s="34"/>
      <c r="HH97" s="34"/>
      <c r="HI97" s="34"/>
      <c r="HJ97" s="34"/>
      <c r="HK97" s="34"/>
      <c r="HL97" s="34"/>
      <c r="HM97" s="34"/>
      <c r="HN97" s="34"/>
      <c r="HO97" s="34"/>
      <c r="HP97" s="34"/>
    </row>
    <row r="98" spans="1:224" ht="45" customHeight="1">
      <c r="A98" s="5">
        <f t="shared" si="0"/>
        <v>96</v>
      </c>
      <c r="B98" s="5"/>
      <c r="C98" s="24" t="s">
        <v>35</v>
      </c>
      <c r="D98" s="31">
        <f t="shared" si="5"/>
        <v>96</v>
      </c>
      <c r="E98" s="7" t="s">
        <v>51</v>
      </c>
      <c r="F98" s="7" t="s">
        <v>307</v>
      </c>
      <c r="G98" s="6">
        <v>2020</v>
      </c>
      <c r="H98" s="7" t="s">
        <v>801</v>
      </c>
      <c r="I98" s="7"/>
      <c r="J98" s="7" t="s">
        <v>306</v>
      </c>
      <c r="K98" s="6" t="s">
        <v>1378</v>
      </c>
      <c r="L98" s="7">
        <v>1</v>
      </c>
      <c r="M98" s="7"/>
      <c r="N98" s="7"/>
      <c r="O98" s="7"/>
      <c r="P98" s="7"/>
      <c r="Q98" s="7"/>
      <c r="R98" s="7"/>
      <c r="S98" s="7">
        <v>1</v>
      </c>
      <c r="T98" s="7"/>
      <c r="U98" s="7"/>
      <c r="V98" s="7"/>
      <c r="W98" s="7"/>
      <c r="X98" s="7"/>
      <c r="Y98" s="7"/>
      <c r="Z98" s="7"/>
      <c r="AA98" s="7"/>
      <c r="AB98" s="7"/>
      <c r="AC98" s="7"/>
      <c r="AD98" s="7"/>
      <c r="AE98" s="7"/>
      <c r="AF98" s="7"/>
      <c r="AG98" s="7"/>
      <c r="AH98" s="7"/>
      <c r="AI98" s="7"/>
      <c r="AJ98" s="7"/>
      <c r="AK98" s="7"/>
      <c r="AL98" s="7"/>
      <c r="AM98" s="7"/>
      <c r="AN98" s="7">
        <v>1</v>
      </c>
      <c r="AO98" s="7"/>
      <c r="AP98" s="7"/>
      <c r="AQ98" s="7"/>
      <c r="AR98" s="7"/>
      <c r="AS98" s="7"/>
      <c r="AT98" s="7"/>
      <c r="AU98" s="7"/>
      <c r="AV98" s="7"/>
      <c r="AW98" s="7"/>
      <c r="AX98" s="7"/>
      <c r="AY98" s="7"/>
      <c r="AZ98" s="7"/>
      <c r="BA98" s="7"/>
      <c r="BB98" s="7"/>
      <c r="BC98" s="7"/>
      <c r="BD98" s="7"/>
      <c r="BE98" s="7"/>
      <c r="BF98" s="7"/>
      <c r="BG98" s="7"/>
      <c r="BH98" s="7"/>
      <c r="BI98" s="7"/>
      <c r="BJ98" s="7"/>
      <c r="BK98" s="7"/>
      <c r="BL98" s="7"/>
      <c r="BM98" s="7"/>
      <c r="BN98" s="7"/>
      <c r="BO98" s="7">
        <v>1</v>
      </c>
      <c r="BP98" s="7"/>
      <c r="BQ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CQ98" s="7"/>
      <c r="CR98" s="7"/>
      <c r="CS98" s="7"/>
      <c r="CT98" s="7"/>
      <c r="CU98" s="7"/>
      <c r="CV98" s="7"/>
      <c r="CW98" s="7"/>
      <c r="CX98" s="7"/>
      <c r="CY98" s="7"/>
      <c r="CZ98" s="7"/>
      <c r="DA98" s="7"/>
      <c r="DB98" s="7"/>
      <c r="DC98" s="7"/>
      <c r="DD98" s="7"/>
      <c r="DE98" s="7"/>
      <c r="DF98" s="7"/>
      <c r="DG98" s="7"/>
      <c r="DH98" s="7"/>
      <c r="DI98" s="7"/>
      <c r="DJ98" s="7"/>
      <c r="DK98" s="7">
        <v>1</v>
      </c>
      <c r="DL98" s="7"/>
      <c r="DM98" s="7">
        <v>1</v>
      </c>
      <c r="DN98" s="154">
        <v>0</v>
      </c>
      <c r="DO98" s="7"/>
      <c r="DP98" s="7"/>
      <c r="DQ98" s="7"/>
      <c r="DR98" s="7"/>
      <c r="DS98" s="7"/>
      <c r="DT98" s="7"/>
      <c r="DU98" s="7"/>
      <c r="DV98" s="7"/>
      <c r="DW98" s="7"/>
      <c r="DX98" s="7"/>
      <c r="DY98" s="7"/>
      <c r="DZ98" s="7"/>
      <c r="EA98" s="7"/>
      <c r="EB98" s="7"/>
      <c r="EC98" s="7"/>
      <c r="ED98" s="7">
        <v>1</v>
      </c>
      <c r="EE98" s="7"/>
      <c r="EF98" s="7"/>
      <c r="EG98" s="7"/>
      <c r="EH98" s="7"/>
      <c r="EI98" s="7"/>
      <c r="EJ98" s="7"/>
      <c r="EK98" s="7"/>
      <c r="EL98" s="7"/>
      <c r="EM98" s="7"/>
      <c r="EN98" s="7"/>
      <c r="EO98" s="7"/>
      <c r="EP98" s="7"/>
      <c r="EQ98" s="7"/>
      <c r="ER98" s="7"/>
      <c r="ES98" s="7"/>
      <c r="ET98" s="7"/>
      <c r="EU98" s="7"/>
      <c r="EV98" s="7"/>
      <c r="EW98" s="7"/>
      <c r="EX98" s="7"/>
      <c r="EY98" s="7"/>
      <c r="EZ98" s="7">
        <v>1</v>
      </c>
      <c r="FA98" s="7"/>
      <c r="FB98" s="7">
        <v>1</v>
      </c>
      <c r="FC98" s="7"/>
      <c r="FD98" s="7"/>
      <c r="FE98" s="7"/>
      <c r="FF98" s="7"/>
      <c r="FG98" s="7"/>
      <c r="FH98" s="7"/>
      <c r="FI98" s="7"/>
      <c r="FJ98" s="7"/>
      <c r="FK98" s="7"/>
      <c r="FL98" s="7"/>
      <c r="FM98" s="7"/>
      <c r="FN98" s="7"/>
      <c r="FO98" s="7"/>
      <c r="FP98" s="7"/>
      <c r="FQ98" s="7"/>
      <c r="FR98" s="7"/>
      <c r="FS98" s="7"/>
      <c r="FT98" s="7"/>
      <c r="FU98" s="7"/>
      <c r="FV98" s="7"/>
      <c r="FW98" s="7"/>
      <c r="FX98" s="7"/>
      <c r="FY98" s="7"/>
      <c r="FZ98" s="7"/>
      <c r="GA98" s="7"/>
      <c r="GB98" s="7"/>
      <c r="GC98" s="7"/>
      <c r="GD98" s="7"/>
      <c r="GE98" s="7"/>
      <c r="GF98" s="7"/>
      <c r="GG98" s="7"/>
      <c r="GH98" s="7"/>
      <c r="GI98" s="7"/>
      <c r="GJ98" s="7"/>
      <c r="GK98" s="7"/>
      <c r="GL98" s="7"/>
      <c r="GM98" s="7"/>
      <c r="GN98" s="7"/>
      <c r="GO98" s="7"/>
      <c r="GP98" s="7"/>
      <c r="GQ98" s="7"/>
      <c r="GR98" s="7"/>
      <c r="GS98" s="7"/>
      <c r="GT98" s="7"/>
      <c r="GU98" s="7"/>
      <c r="GV98" s="7"/>
      <c r="GW98" s="7"/>
      <c r="GX98" s="7"/>
      <c r="GY98" s="7"/>
      <c r="GZ98" s="7"/>
      <c r="HA98" s="34"/>
      <c r="HB98" s="34"/>
      <c r="HC98" s="34"/>
      <c r="HD98" s="34"/>
      <c r="HE98" s="34"/>
      <c r="HF98" s="34"/>
      <c r="HG98" s="34"/>
      <c r="HH98" s="34"/>
      <c r="HI98" s="34"/>
      <c r="HJ98" s="34"/>
      <c r="HK98" s="34"/>
      <c r="HL98" s="34"/>
      <c r="HM98" s="34"/>
      <c r="HN98" s="34"/>
      <c r="HO98" s="34"/>
      <c r="HP98" s="34"/>
    </row>
    <row r="99" spans="1:224" ht="45" customHeight="1">
      <c r="A99" s="5">
        <f t="shared" si="0"/>
        <v>97</v>
      </c>
      <c r="B99" s="5"/>
      <c r="C99" s="24" t="s">
        <v>308</v>
      </c>
      <c r="D99" s="31">
        <v>97</v>
      </c>
      <c r="E99" s="7" t="s">
        <v>311</v>
      </c>
      <c r="F99" s="7" t="s">
        <v>310</v>
      </c>
      <c r="G99" s="6">
        <v>2017</v>
      </c>
      <c r="H99" s="7" t="s">
        <v>738</v>
      </c>
      <c r="I99" s="7"/>
      <c r="J99" s="7" t="s">
        <v>309</v>
      </c>
      <c r="K99" s="6" t="s">
        <v>1379</v>
      </c>
      <c r="L99" s="7"/>
      <c r="M99" s="7"/>
      <c r="N99" s="7">
        <v>1</v>
      </c>
      <c r="O99" s="7"/>
      <c r="P99" s="7"/>
      <c r="Q99" s="7">
        <v>0</v>
      </c>
      <c r="R99" s="7">
        <v>1</v>
      </c>
      <c r="S99" s="7"/>
      <c r="T99" s="7"/>
      <c r="U99" s="7"/>
      <c r="V99" s="7"/>
      <c r="W99" s="7"/>
      <c r="X99" s="7"/>
      <c r="Y99" s="7"/>
      <c r="Z99" s="7"/>
      <c r="AA99" s="7"/>
      <c r="AB99" s="7"/>
      <c r="AC99" s="7"/>
      <c r="AD99" s="7"/>
      <c r="AE99" s="7"/>
      <c r="AF99" s="7"/>
      <c r="AG99" s="7">
        <v>1</v>
      </c>
      <c r="AH99" s="7"/>
      <c r="AI99" s="7"/>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7"/>
      <c r="BQ99" s="7"/>
      <c r="BR99" s="7"/>
      <c r="BS99" s="7"/>
      <c r="BT99" s="7"/>
      <c r="BU99" s="7"/>
      <c r="BV99" s="7">
        <v>1</v>
      </c>
      <c r="BW99" s="7"/>
      <c r="BX99" s="7"/>
      <c r="BY99" s="7"/>
      <c r="BZ99" s="7"/>
      <c r="CA99" s="7"/>
      <c r="CB99" s="7"/>
      <c r="CC99" s="7"/>
      <c r="CD99" s="7"/>
      <c r="CE99" s="7"/>
      <c r="CF99" s="7"/>
      <c r="CG99" s="7"/>
      <c r="CH99" s="7"/>
      <c r="CI99" s="7"/>
      <c r="CJ99" s="7"/>
      <c r="CK99" s="7"/>
      <c r="CL99" s="7"/>
      <c r="CM99" s="7"/>
      <c r="CN99" s="7"/>
      <c r="CO99" s="7"/>
      <c r="CP99" s="7"/>
      <c r="CQ99" s="7"/>
      <c r="CR99" s="7"/>
      <c r="CS99" s="7"/>
      <c r="CT99" s="7">
        <v>1</v>
      </c>
      <c r="CU99" s="7"/>
      <c r="CV99" s="7"/>
      <c r="CW99" s="7"/>
      <c r="CX99" s="7"/>
      <c r="CY99" s="7"/>
      <c r="CZ99" s="7"/>
      <c r="DA99" s="7"/>
      <c r="DB99" s="7"/>
      <c r="DC99" s="7"/>
      <c r="DD99" s="7"/>
      <c r="DE99" s="7"/>
      <c r="DF99" s="7"/>
      <c r="DG99" s="7"/>
      <c r="DH99" s="7"/>
      <c r="DI99" s="7"/>
      <c r="DJ99" s="7"/>
      <c r="DK99" s="7"/>
      <c r="DL99" s="7"/>
      <c r="DM99" s="7">
        <v>1</v>
      </c>
      <c r="DN99" s="7"/>
      <c r="DO99" s="7"/>
      <c r="DP99" s="7">
        <v>1</v>
      </c>
      <c r="DQ99" s="7"/>
      <c r="DR99" s="7"/>
      <c r="DS99" s="7"/>
      <c r="DT99" s="7"/>
      <c r="DU99" s="7"/>
      <c r="DV99" s="7"/>
      <c r="DW99" s="7"/>
      <c r="DX99" s="7"/>
      <c r="DY99" s="7"/>
      <c r="DZ99" s="7"/>
      <c r="EA99" s="7"/>
      <c r="EB99" s="7"/>
      <c r="EC99" s="7"/>
      <c r="ED99" s="7"/>
      <c r="EE99" s="7"/>
      <c r="EF99" s="7"/>
      <c r="EG99" s="7"/>
      <c r="EH99" s="7"/>
      <c r="EI99" s="7"/>
      <c r="EJ99" s="7"/>
      <c r="EK99" s="7"/>
      <c r="EL99" s="7"/>
      <c r="EM99" s="7"/>
      <c r="EN99" s="7"/>
      <c r="EO99" s="7"/>
      <c r="EP99" s="7"/>
      <c r="EQ99" s="7"/>
      <c r="ER99" s="7"/>
      <c r="ES99" s="7"/>
      <c r="ET99" s="7"/>
      <c r="EU99" s="7"/>
      <c r="EV99" s="7"/>
      <c r="EW99" s="7"/>
      <c r="EX99" s="7"/>
      <c r="EY99" s="7"/>
      <c r="EZ99" s="7"/>
      <c r="FA99" s="7"/>
      <c r="FB99" s="7"/>
      <c r="FC99" s="7"/>
      <c r="FD99" s="7"/>
      <c r="FE99" s="7"/>
      <c r="FF99" s="7"/>
      <c r="FG99" s="7"/>
      <c r="FH99" s="7"/>
      <c r="FI99" s="7"/>
      <c r="FJ99" s="7"/>
      <c r="FK99" s="7"/>
      <c r="FL99" s="7"/>
      <c r="FM99" s="7"/>
      <c r="FN99" s="7"/>
      <c r="FO99" s="7"/>
      <c r="FP99" s="7"/>
      <c r="FQ99" s="7"/>
      <c r="FR99" s="7"/>
      <c r="FS99" s="7"/>
      <c r="FT99" s="7"/>
      <c r="FU99" s="7"/>
      <c r="FV99" s="7">
        <v>1</v>
      </c>
      <c r="FW99" s="7"/>
      <c r="FX99" s="7"/>
      <c r="FY99" s="7"/>
      <c r="FZ99" s="7"/>
      <c r="GA99" s="7"/>
      <c r="GB99" s="7"/>
      <c r="GC99" s="7">
        <v>1</v>
      </c>
      <c r="GD99" s="7"/>
      <c r="GE99" s="7"/>
      <c r="GF99" s="7" t="s">
        <v>1380</v>
      </c>
      <c r="GG99" s="7"/>
      <c r="GH99" s="7"/>
      <c r="GI99" s="7"/>
      <c r="GJ99" s="7"/>
      <c r="GK99" s="7"/>
      <c r="GL99" s="7"/>
      <c r="GM99" s="7"/>
      <c r="GN99" s="7"/>
      <c r="GO99" s="7"/>
      <c r="GP99" s="7"/>
      <c r="GQ99" s="7"/>
      <c r="GR99" s="7"/>
      <c r="GS99" s="7"/>
      <c r="GT99" s="7"/>
      <c r="GU99" s="7"/>
      <c r="GV99" s="7"/>
      <c r="GW99" s="7"/>
      <c r="GX99" s="7"/>
      <c r="GY99" s="7"/>
      <c r="GZ99" s="7"/>
      <c r="HA99" s="34"/>
      <c r="HB99" s="34"/>
      <c r="HC99" s="34"/>
      <c r="HD99" s="34"/>
      <c r="HE99" s="34"/>
      <c r="HF99" s="34"/>
      <c r="HG99" s="34"/>
      <c r="HH99" s="34"/>
      <c r="HI99" s="34"/>
      <c r="HJ99" s="34"/>
      <c r="HK99" s="34"/>
      <c r="HL99" s="34"/>
      <c r="HM99" s="34"/>
      <c r="HN99" s="34"/>
      <c r="HO99" s="34"/>
      <c r="HP99" s="34"/>
    </row>
    <row r="100" spans="1:224" ht="45" customHeight="1">
      <c r="A100" s="5">
        <f t="shared" si="0"/>
        <v>98</v>
      </c>
      <c r="B100" s="5"/>
      <c r="C100" s="24" t="s">
        <v>35</v>
      </c>
      <c r="D100" s="31">
        <f t="shared" ref="D100:D104" si="6">D99+1</f>
        <v>98</v>
      </c>
      <c r="E100" s="7" t="s">
        <v>167</v>
      </c>
      <c r="F100" s="7" t="s">
        <v>188</v>
      </c>
      <c r="G100" s="6">
        <v>2017</v>
      </c>
      <c r="H100" s="7" t="s">
        <v>738</v>
      </c>
      <c r="I100" s="7"/>
      <c r="J100" s="19" t="s">
        <v>312</v>
      </c>
      <c r="K100" s="6" t="s">
        <v>1381</v>
      </c>
      <c r="L100" s="7"/>
      <c r="M100" s="7"/>
      <c r="N100" s="7">
        <v>1</v>
      </c>
      <c r="O100" s="7"/>
      <c r="P100" s="7"/>
      <c r="Q100" s="7">
        <v>0</v>
      </c>
      <c r="R100" s="7">
        <v>1</v>
      </c>
      <c r="S100" s="7"/>
      <c r="T100" s="7"/>
      <c r="U100" s="7"/>
      <c r="V100" s="7"/>
      <c r="W100" s="7"/>
      <c r="X100" s="7"/>
      <c r="Y100" s="7"/>
      <c r="Z100" s="7"/>
      <c r="AA100" s="7"/>
      <c r="AB100" s="7"/>
      <c r="AC100" s="7"/>
      <c r="AD100" s="7"/>
      <c r="AE100" s="7"/>
      <c r="AF100" s="7"/>
      <c r="AG100" s="7">
        <v>1</v>
      </c>
      <c r="AH100" s="7"/>
      <c r="AI100" s="7"/>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7"/>
      <c r="BQ100" s="7"/>
      <c r="BR100" s="7"/>
      <c r="BS100" s="7"/>
      <c r="BT100" s="7"/>
      <c r="BU100" s="7"/>
      <c r="BV100" s="7"/>
      <c r="BW100" s="7"/>
      <c r="BX100" s="7"/>
      <c r="BY100" s="7">
        <v>1</v>
      </c>
      <c r="BZ100" s="7"/>
      <c r="CA100" s="7"/>
      <c r="CB100" s="7"/>
      <c r="CC100" s="7"/>
      <c r="CD100" s="7"/>
      <c r="CE100" s="7"/>
      <c r="CF100" s="7"/>
      <c r="CG100" s="7"/>
      <c r="CH100" s="7"/>
      <c r="CI100" s="7"/>
      <c r="CJ100" s="7"/>
      <c r="CK100" s="7"/>
      <c r="CL100" s="7"/>
      <c r="CM100" s="7"/>
      <c r="CN100" s="7"/>
      <c r="CO100" s="7"/>
      <c r="CP100" s="7"/>
      <c r="CQ100" s="7"/>
      <c r="CR100" s="7">
        <v>1</v>
      </c>
      <c r="CS100" s="7"/>
      <c r="CT100" s="7"/>
      <c r="CU100" s="7"/>
      <c r="CV100" s="7"/>
      <c r="CW100" s="7"/>
      <c r="CX100" s="7"/>
      <c r="CY100" s="7"/>
      <c r="CZ100" s="7"/>
      <c r="DA100" s="7"/>
      <c r="DB100" s="7"/>
      <c r="DC100" s="7"/>
      <c r="DD100" s="7"/>
      <c r="DE100" s="7"/>
      <c r="DF100" s="7"/>
      <c r="DG100" s="7"/>
      <c r="DH100" s="7"/>
      <c r="DI100" s="7"/>
      <c r="DJ100" s="7"/>
      <c r="DK100" s="7"/>
      <c r="DL100" s="7"/>
      <c r="DM100" s="7"/>
      <c r="DN100" s="7"/>
      <c r="DO100" s="7">
        <v>1</v>
      </c>
      <c r="DP100" s="7">
        <v>1</v>
      </c>
      <c r="DQ100" s="7"/>
      <c r="DR100" s="7"/>
      <c r="DS100" s="7"/>
      <c r="DT100" s="7"/>
      <c r="DU100" s="7"/>
      <c r="DV100" s="7"/>
      <c r="DW100" s="7"/>
      <c r="DX100" s="7"/>
      <c r="DY100" s="7"/>
      <c r="DZ100" s="7"/>
      <c r="EA100" s="7"/>
      <c r="EB100" s="7"/>
      <c r="EC100" s="7"/>
      <c r="ED100" s="7"/>
      <c r="EE100" s="7"/>
      <c r="EF100" s="7"/>
      <c r="EG100" s="7"/>
      <c r="EH100" s="7"/>
      <c r="EI100" s="7"/>
      <c r="EJ100" s="7"/>
      <c r="EK100" s="7"/>
      <c r="EL100" s="7"/>
      <c r="EM100" s="7"/>
      <c r="EN100" s="7"/>
      <c r="EO100" s="7"/>
      <c r="EP100" s="7"/>
      <c r="EQ100" s="7"/>
      <c r="ER100" s="7"/>
      <c r="ES100" s="7"/>
      <c r="ET100" s="7"/>
      <c r="EU100" s="7"/>
      <c r="EV100" s="7"/>
      <c r="EW100" s="7"/>
      <c r="EX100" s="7"/>
      <c r="EY100" s="7"/>
      <c r="EZ100" s="7"/>
      <c r="FA100" s="7"/>
      <c r="FB100" s="7"/>
      <c r="FC100" s="7"/>
      <c r="FD100" s="7"/>
      <c r="FE100" s="7"/>
      <c r="FF100" s="7"/>
      <c r="FG100" s="7"/>
      <c r="FH100" s="7"/>
      <c r="FI100" s="7"/>
      <c r="FJ100" s="7"/>
      <c r="FK100" s="7"/>
      <c r="FL100" s="7"/>
      <c r="FM100" s="7"/>
      <c r="FN100" s="7"/>
      <c r="FO100" s="7"/>
      <c r="FP100" s="7">
        <v>1</v>
      </c>
      <c r="FQ100" s="7"/>
      <c r="FR100" s="7"/>
      <c r="FS100" s="7"/>
      <c r="FT100" s="7"/>
      <c r="FU100" s="7"/>
      <c r="FV100" s="7"/>
      <c r="FW100" s="7"/>
      <c r="FX100" s="7"/>
      <c r="FY100" s="7"/>
      <c r="FZ100" s="7"/>
      <c r="GA100" s="7"/>
      <c r="GB100" s="7"/>
      <c r="GC100" s="7"/>
      <c r="GD100" s="7"/>
      <c r="GE100" s="7"/>
      <c r="GF100" s="7"/>
      <c r="GG100" s="7"/>
      <c r="GH100" s="7"/>
      <c r="GI100" s="7"/>
      <c r="GJ100" s="7"/>
      <c r="GK100" s="7"/>
      <c r="GL100" s="7"/>
      <c r="GM100" s="7"/>
      <c r="GN100" s="7"/>
      <c r="GO100" s="7"/>
      <c r="GP100" s="7"/>
      <c r="GQ100" s="7"/>
      <c r="GR100" s="7"/>
      <c r="GS100" s="7"/>
      <c r="GT100" s="7"/>
      <c r="GU100" s="7"/>
      <c r="GV100" s="7"/>
      <c r="GW100" s="7"/>
      <c r="GX100" s="7"/>
      <c r="GY100" s="7"/>
      <c r="GZ100" s="7"/>
      <c r="HA100" s="34"/>
      <c r="HB100" s="34"/>
      <c r="HC100" s="34"/>
      <c r="HD100" s="34"/>
      <c r="HE100" s="34"/>
      <c r="HF100" s="34"/>
      <c r="HG100" s="34"/>
      <c r="HH100" s="34"/>
      <c r="HI100" s="34"/>
      <c r="HJ100" s="34"/>
      <c r="HK100" s="34"/>
      <c r="HL100" s="34"/>
      <c r="HM100" s="34"/>
      <c r="HN100" s="34"/>
      <c r="HO100" s="34"/>
      <c r="HP100" s="34"/>
    </row>
    <row r="101" spans="1:224" ht="45" customHeight="1">
      <c r="A101" s="5">
        <f t="shared" si="0"/>
        <v>99</v>
      </c>
      <c r="B101" s="5"/>
      <c r="C101" s="24" t="s">
        <v>35</v>
      </c>
      <c r="D101" s="31">
        <f t="shared" si="6"/>
        <v>99</v>
      </c>
      <c r="E101" s="7" t="s">
        <v>164</v>
      </c>
      <c r="F101" s="7" t="s">
        <v>314</v>
      </c>
      <c r="G101" s="6">
        <v>2017</v>
      </c>
      <c r="H101" s="7" t="s">
        <v>738</v>
      </c>
      <c r="I101" s="7"/>
      <c r="J101" s="7" t="s">
        <v>313</v>
      </c>
      <c r="K101" s="6" t="s">
        <v>1382</v>
      </c>
      <c r="L101" s="7"/>
      <c r="M101" s="7"/>
      <c r="N101" s="7">
        <v>1</v>
      </c>
      <c r="O101" s="7"/>
      <c r="P101" s="7"/>
      <c r="Q101" s="7">
        <v>0</v>
      </c>
      <c r="R101" s="7">
        <v>1</v>
      </c>
      <c r="S101" s="7"/>
      <c r="T101" s="7"/>
      <c r="U101" s="7"/>
      <c r="V101" s="7"/>
      <c r="W101" s="7"/>
      <c r="X101" s="7"/>
      <c r="Y101" s="7"/>
      <c r="Z101" s="7"/>
      <c r="AA101" s="7"/>
      <c r="AB101" s="7"/>
      <c r="AC101" s="7"/>
      <c r="AD101" s="7"/>
      <c r="AE101" s="7"/>
      <c r="AF101" s="7"/>
      <c r="AG101" s="154">
        <v>0</v>
      </c>
      <c r="AH101" s="7"/>
      <c r="AI101" s="7"/>
      <c r="AJ101" s="154">
        <v>1</v>
      </c>
      <c r="AK101" s="7"/>
      <c r="AL101" s="7"/>
      <c r="AM101" s="7"/>
      <c r="AN101" s="7"/>
      <c r="AO101" s="7"/>
      <c r="AP101" s="7"/>
      <c r="AQ101" s="7"/>
      <c r="AR101" s="7"/>
      <c r="AS101" s="7"/>
      <c r="AT101" s="7"/>
      <c r="AU101" s="7"/>
      <c r="AV101" s="7"/>
      <c r="AW101" s="7"/>
      <c r="AX101" s="7"/>
      <c r="AY101" s="7"/>
      <c r="AZ101" s="7"/>
      <c r="BA101" s="7"/>
      <c r="BB101" s="7"/>
      <c r="BC101" s="7"/>
      <c r="BD101" s="7"/>
      <c r="BE101" s="7"/>
      <c r="BF101" s="7"/>
      <c r="BG101" s="7"/>
      <c r="BH101" s="7"/>
      <c r="BI101" s="7"/>
      <c r="BJ101" s="7"/>
      <c r="BK101" s="7"/>
      <c r="BL101" s="7"/>
      <c r="BM101" s="7"/>
      <c r="BN101" s="7"/>
      <c r="BO101" s="7"/>
      <c r="BP101" s="7"/>
      <c r="BQ101" s="7"/>
      <c r="BR101" s="7"/>
      <c r="BS101" s="7"/>
      <c r="BT101" s="7"/>
      <c r="BU101" s="7"/>
      <c r="BV101" s="7"/>
      <c r="BW101" s="7"/>
      <c r="BX101" s="7"/>
      <c r="BY101" s="7">
        <v>1</v>
      </c>
      <c r="BZ101" s="7"/>
      <c r="CA101" s="7"/>
      <c r="CB101" s="7"/>
      <c r="CC101" s="7"/>
      <c r="CD101" s="7"/>
      <c r="CE101" s="7"/>
      <c r="CF101" s="7"/>
      <c r="CG101" s="7"/>
      <c r="CH101" s="7"/>
      <c r="CI101" s="7"/>
      <c r="CJ101" s="7"/>
      <c r="CK101" s="7"/>
      <c r="CL101" s="7"/>
      <c r="CM101" s="7"/>
      <c r="CN101" s="7"/>
      <c r="CO101" s="154">
        <v>1</v>
      </c>
      <c r="CP101" s="154"/>
      <c r="CQ101" s="7"/>
      <c r="CR101" s="7"/>
      <c r="CS101" s="7"/>
      <c r="CT101" s="7"/>
      <c r="CU101" s="7"/>
      <c r="CV101" s="7"/>
      <c r="CW101" s="7"/>
      <c r="CX101" s="7"/>
      <c r="CY101" s="7"/>
      <c r="CZ101" s="7"/>
      <c r="DA101" s="7"/>
      <c r="DB101" s="7"/>
      <c r="DC101" s="7"/>
      <c r="DD101" s="7"/>
      <c r="DE101" s="7"/>
      <c r="DF101" s="7"/>
      <c r="DG101" s="7"/>
      <c r="DH101" s="7"/>
      <c r="DI101" s="7"/>
      <c r="DJ101" s="7"/>
      <c r="DK101" s="7"/>
      <c r="DL101" s="7"/>
      <c r="DM101" s="7"/>
      <c r="DN101" s="7"/>
      <c r="DO101" s="7">
        <v>1</v>
      </c>
      <c r="DP101" s="7">
        <v>1</v>
      </c>
      <c r="DQ101" s="7"/>
      <c r="DR101" s="7"/>
      <c r="DS101" s="7"/>
      <c r="DT101" s="7"/>
      <c r="DU101" s="7"/>
      <c r="DV101" s="7"/>
      <c r="DW101" s="7"/>
      <c r="DX101" s="7"/>
      <c r="DY101" s="7"/>
      <c r="DZ101" s="7"/>
      <c r="EA101" s="7"/>
      <c r="EB101" s="7"/>
      <c r="EC101" s="7"/>
      <c r="ED101" s="7"/>
      <c r="EE101" s="7"/>
      <c r="EF101" s="7"/>
      <c r="EG101" s="7"/>
      <c r="EH101" s="7"/>
      <c r="EI101" s="7"/>
      <c r="EJ101" s="7"/>
      <c r="EK101" s="7"/>
      <c r="EL101" s="7"/>
      <c r="EM101" s="7"/>
      <c r="EN101" s="7"/>
      <c r="EO101" s="7"/>
      <c r="EP101" s="7"/>
      <c r="EQ101" s="7"/>
      <c r="ER101" s="7"/>
      <c r="ES101" s="7"/>
      <c r="ET101" s="7"/>
      <c r="EU101" s="7"/>
      <c r="EV101" s="7"/>
      <c r="EW101" s="7"/>
      <c r="EX101" s="7"/>
      <c r="EY101" s="7"/>
      <c r="EZ101" s="7"/>
      <c r="FA101" s="7"/>
      <c r="FB101" s="7"/>
      <c r="FC101" s="7"/>
      <c r="FD101" s="7"/>
      <c r="FE101" s="7"/>
      <c r="FF101" s="7"/>
      <c r="FG101" s="7"/>
      <c r="FH101" s="7"/>
      <c r="FI101" s="7"/>
      <c r="FJ101" s="7"/>
      <c r="FK101" s="7"/>
      <c r="FL101" s="7"/>
      <c r="FM101" s="7"/>
      <c r="FN101" s="7"/>
      <c r="FO101" s="7"/>
      <c r="FP101" s="7"/>
      <c r="FQ101" s="7"/>
      <c r="FR101" s="7"/>
      <c r="FS101" s="7"/>
      <c r="FT101" s="7"/>
      <c r="FU101" s="7"/>
      <c r="FV101" s="7">
        <v>1</v>
      </c>
      <c r="FW101" s="7"/>
      <c r="FX101" s="7"/>
      <c r="FY101" s="7"/>
      <c r="FZ101" s="7"/>
      <c r="GA101" s="7"/>
      <c r="GB101" s="7"/>
      <c r="GC101" s="7">
        <v>1</v>
      </c>
      <c r="GD101" s="7"/>
      <c r="GE101" s="7"/>
      <c r="GF101" s="7" t="s">
        <v>1383</v>
      </c>
      <c r="GG101" s="7"/>
      <c r="GH101" s="7"/>
      <c r="GI101" s="7"/>
      <c r="GJ101" s="7"/>
      <c r="GK101" s="7"/>
      <c r="GL101" s="7"/>
      <c r="GM101" s="7"/>
      <c r="GN101" s="7"/>
      <c r="GO101" s="7"/>
      <c r="GP101" s="7"/>
      <c r="GQ101" s="7"/>
      <c r="GR101" s="7"/>
      <c r="GS101" s="7"/>
      <c r="GT101" s="7"/>
      <c r="GU101" s="7"/>
      <c r="GV101" s="7"/>
      <c r="GW101" s="7"/>
      <c r="GX101" s="7"/>
      <c r="GY101" s="7"/>
      <c r="GZ101" s="7"/>
      <c r="HA101" s="34"/>
      <c r="HB101" s="34"/>
      <c r="HC101" s="34"/>
      <c r="HD101" s="34"/>
      <c r="HE101" s="34"/>
      <c r="HF101" s="34"/>
      <c r="HG101" s="34"/>
      <c r="HH101" s="34"/>
      <c r="HI101" s="34"/>
      <c r="HJ101" s="34"/>
      <c r="HK101" s="34"/>
      <c r="HL101" s="34"/>
      <c r="HM101" s="34"/>
      <c r="HN101" s="34"/>
      <c r="HO101" s="34"/>
      <c r="HP101" s="34"/>
    </row>
    <row r="102" spans="1:224" ht="45" customHeight="1">
      <c r="A102" s="5">
        <f t="shared" si="0"/>
        <v>100</v>
      </c>
      <c r="B102" s="5"/>
      <c r="C102" s="25" t="s">
        <v>315</v>
      </c>
      <c r="D102" s="31">
        <f t="shared" si="6"/>
        <v>100</v>
      </c>
      <c r="E102" s="7" t="s">
        <v>318</v>
      </c>
      <c r="F102" s="7" t="s">
        <v>317</v>
      </c>
      <c r="G102" s="6">
        <v>2017</v>
      </c>
      <c r="H102" s="7" t="s">
        <v>738</v>
      </c>
      <c r="I102" s="7"/>
      <c r="J102" s="19" t="s">
        <v>316</v>
      </c>
      <c r="K102" s="6" t="s">
        <v>1384</v>
      </c>
      <c r="L102" s="7">
        <v>1</v>
      </c>
      <c r="M102" s="7"/>
      <c r="N102" s="7"/>
      <c r="O102" s="7"/>
      <c r="P102" s="7"/>
      <c r="Q102" s="7"/>
      <c r="R102" s="7"/>
      <c r="S102" s="7"/>
      <c r="T102" s="7">
        <v>1</v>
      </c>
      <c r="U102" s="7"/>
      <c r="V102" s="7"/>
      <c r="W102" s="7"/>
      <c r="X102" s="7"/>
      <c r="Y102" s="7"/>
      <c r="Z102" s="7"/>
      <c r="AA102" s="7"/>
      <c r="AB102" s="7"/>
      <c r="AC102" s="7"/>
      <c r="AD102" s="7">
        <v>1</v>
      </c>
      <c r="AE102" s="7"/>
      <c r="AF102" s="7"/>
      <c r="AG102" s="7"/>
      <c r="AH102" s="7"/>
      <c r="AI102" s="7"/>
      <c r="AJ102" s="7"/>
      <c r="AK102" s="7"/>
      <c r="AL102" s="7"/>
      <c r="AM102" s="7"/>
      <c r="AN102" s="7"/>
      <c r="AO102" s="7"/>
      <c r="AP102" s="7"/>
      <c r="AQ102" s="7">
        <v>1</v>
      </c>
      <c r="AR102" s="154">
        <v>0</v>
      </c>
      <c r="AS102" s="7"/>
      <c r="AT102" s="7"/>
      <c r="AU102" s="7"/>
      <c r="AV102" s="7"/>
      <c r="AW102" s="7"/>
      <c r="AX102" s="7"/>
      <c r="AY102" s="7"/>
      <c r="AZ102" s="7"/>
      <c r="BA102" s="7"/>
      <c r="BB102" s="7"/>
      <c r="BC102" s="7"/>
      <c r="BD102" s="7"/>
      <c r="BE102" s="7"/>
      <c r="BF102" s="7"/>
      <c r="BG102" s="7"/>
      <c r="BH102" s="7"/>
      <c r="BI102" s="7"/>
      <c r="BJ102" s="7"/>
      <c r="BK102" s="7"/>
      <c r="BL102" s="7"/>
      <c r="BM102" s="7"/>
      <c r="BN102" s="7"/>
      <c r="BO102" s="7"/>
      <c r="BP102" s="7"/>
      <c r="BQ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CQ102" s="7"/>
      <c r="CR102" s="7"/>
      <c r="CS102" s="7"/>
      <c r="CT102" s="7"/>
      <c r="CU102" s="7"/>
      <c r="CV102" s="7"/>
      <c r="CW102" s="7"/>
      <c r="CX102" s="7"/>
      <c r="CY102" s="7"/>
      <c r="CZ102" s="7"/>
      <c r="DA102" s="7"/>
      <c r="DB102" s="7"/>
      <c r="DC102" s="7"/>
      <c r="DD102" s="7"/>
      <c r="DE102" s="7"/>
      <c r="DF102" s="7"/>
      <c r="DG102" s="7"/>
      <c r="DH102" s="7"/>
      <c r="DI102" s="7"/>
      <c r="DJ102" s="7"/>
      <c r="DK102" s="7"/>
      <c r="DL102" s="7">
        <v>1</v>
      </c>
      <c r="DM102" s="7">
        <v>1</v>
      </c>
      <c r="DN102" s="154">
        <v>0</v>
      </c>
      <c r="DO102" s="7"/>
      <c r="DP102" s="7">
        <v>1</v>
      </c>
      <c r="DQ102" s="7"/>
      <c r="DR102" s="7"/>
      <c r="DS102" s="7"/>
      <c r="DT102" s="7"/>
      <c r="DU102" s="7"/>
      <c r="DV102" s="7"/>
      <c r="DW102" s="7"/>
      <c r="DX102" s="7"/>
      <c r="DY102" s="7"/>
      <c r="DZ102" s="7"/>
      <c r="EA102" s="7"/>
      <c r="EB102" s="7"/>
      <c r="EC102" s="7"/>
      <c r="ED102" s="7"/>
      <c r="EE102" s="7"/>
      <c r="EF102" s="7"/>
      <c r="EG102" s="7"/>
      <c r="EH102" s="7"/>
      <c r="EI102" s="7"/>
      <c r="EJ102" s="7"/>
      <c r="EK102" s="7"/>
      <c r="EL102" s="7"/>
      <c r="EM102" s="7"/>
      <c r="EN102" s="7"/>
      <c r="EO102" s="7"/>
      <c r="EP102" s="7"/>
      <c r="EQ102" s="7"/>
      <c r="ER102" s="7"/>
      <c r="ES102" s="7"/>
      <c r="ET102" s="7"/>
      <c r="EU102" s="7"/>
      <c r="EV102" s="7"/>
      <c r="EW102" s="7"/>
      <c r="EX102" s="7"/>
      <c r="EY102" s="7"/>
      <c r="EZ102" s="7"/>
      <c r="FA102" s="7"/>
      <c r="FB102" s="7"/>
      <c r="FC102" s="7"/>
      <c r="FD102" s="7"/>
      <c r="FE102" s="7"/>
      <c r="FF102" s="7"/>
      <c r="FG102" s="7"/>
      <c r="FH102" s="7">
        <v>1</v>
      </c>
      <c r="FI102" s="7"/>
      <c r="FJ102" s="7"/>
      <c r="FK102" s="7"/>
      <c r="FL102" s="7"/>
      <c r="FM102" s="7"/>
      <c r="FN102" s="7"/>
      <c r="FO102" s="7"/>
      <c r="FP102" s="7"/>
      <c r="FQ102" s="7"/>
      <c r="FR102" s="7"/>
      <c r="FS102" s="7"/>
      <c r="FT102" s="7"/>
      <c r="FU102" s="7"/>
      <c r="FV102" s="7"/>
      <c r="FW102" s="7"/>
      <c r="FX102" s="7"/>
      <c r="FY102" s="7"/>
      <c r="FZ102" s="7"/>
      <c r="GA102" s="7"/>
      <c r="GB102" s="7"/>
      <c r="GC102" s="7"/>
      <c r="GD102" s="7"/>
      <c r="GE102" s="7"/>
      <c r="GF102" s="7"/>
      <c r="GG102" s="7"/>
      <c r="GH102" s="7"/>
      <c r="GI102" s="7"/>
      <c r="GJ102" s="7"/>
      <c r="GK102" s="7"/>
      <c r="GL102" s="7"/>
      <c r="GM102" s="7"/>
      <c r="GN102" s="7"/>
      <c r="GO102" s="7"/>
      <c r="GP102" s="7"/>
      <c r="GQ102" s="7"/>
      <c r="GR102" s="7"/>
      <c r="GS102" s="7"/>
      <c r="GT102" s="7"/>
      <c r="GU102" s="7"/>
      <c r="GV102" s="7"/>
      <c r="GW102" s="7"/>
      <c r="GX102" s="7"/>
      <c r="GY102" s="7"/>
      <c r="GZ102" s="7"/>
      <c r="HA102" s="34"/>
      <c r="HB102" s="34"/>
      <c r="HC102" s="34"/>
      <c r="HD102" s="34"/>
      <c r="HE102" s="34"/>
      <c r="HF102" s="34"/>
      <c r="HG102" s="34"/>
      <c r="HH102" s="34"/>
      <c r="HI102" s="34"/>
      <c r="HJ102" s="34"/>
      <c r="HK102" s="34"/>
      <c r="HL102" s="34"/>
      <c r="HM102" s="34"/>
      <c r="HN102" s="34"/>
      <c r="HO102" s="34"/>
      <c r="HP102" s="34"/>
    </row>
    <row r="103" spans="1:224" ht="45" customHeight="1">
      <c r="A103" s="5">
        <f t="shared" si="0"/>
        <v>101</v>
      </c>
      <c r="B103" s="5"/>
      <c r="C103" s="25" t="s">
        <v>293</v>
      </c>
      <c r="D103" s="31">
        <f t="shared" si="6"/>
        <v>101</v>
      </c>
      <c r="E103" s="7" t="s">
        <v>44</v>
      </c>
      <c r="F103" s="7" t="s">
        <v>320</v>
      </c>
      <c r="G103" s="6">
        <v>2015</v>
      </c>
      <c r="H103" s="7" t="s">
        <v>738</v>
      </c>
      <c r="I103" s="7"/>
      <c r="J103" s="7" t="s">
        <v>319</v>
      </c>
      <c r="K103" s="6" t="s">
        <v>703</v>
      </c>
      <c r="L103" s="7"/>
      <c r="M103" s="7"/>
      <c r="N103" s="7"/>
      <c r="O103" s="7">
        <v>1</v>
      </c>
      <c r="P103" s="7"/>
      <c r="Q103" s="154">
        <v>0</v>
      </c>
      <c r="R103" s="154"/>
      <c r="S103" s="7"/>
      <c r="T103" s="7"/>
      <c r="U103" s="7"/>
      <c r="V103" s="7"/>
      <c r="W103" s="7"/>
      <c r="X103" s="7"/>
      <c r="Y103" s="7"/>
      <c r="Z103" s="7"/>
      <c r="AA103" s="7"/>
      <c r="AB103" s="7"/>
      <c r="AC103" s="7">
        <v>1</v>
      </c>
      <c r="AD103" s="7"/>
      <c r="AE103" s="7"/>
      <c r="AF103" s="7"/>
      <c r="AG103" s="7"/>
      <c r="AH103" s="7"/>
      <c r="AI103" s="7"/>
      <c r="AJ103" s="7"/>
      <c r="AK103" s="7"/>
      <c r="AL103" s="7"/>
      <c r="AM103" s="7"/>
      <c r="AN103" s="7">
        <v>1</v>
      </c>
      <c r="AO103" s="7"/>
      <c r="AP103" s="7"/>
      <c r="AQ103" s="7"/>
      <c r="AR103" s="7"/>
      <c r="AS103" s="7"/>
      <c r="AT103" s="7"/>
      <c r="AU103" s="7"/>
      <c r="AV103" s="7"/>
      <c r="AW103" s="7"/>
      <c r="AX103" s="7"/>
      <c r="AY103" s="7"/>
      <c r="AZ103" s="7">
        <v>1</v>
      </c>
      <c r="BA103" s="7"/>
      <c r="BB103" s="148">
        <v>0</v>
      </c>
      <c r="BC103" s="7"/>
      <c r="BD103" s="7">
        <v>0</v>
      </c>
      <c r="BE103" s="7"/>
      <c r="BF103" s="7"/>
      <c r="BG103" s="7">
        <v>0</v>
      </c>
      <c r="BH103" s="7">
        <v>1</v>
      </c>
      <c r="BI103" s="7"/>
      <c r="BJ103" s="7"/>
      <c r="BK103" s="7"/>
      <c r="BL103" s="7"/>
      <c r="BM103" s="7"/>
      <c r="BN103" s="7"/>
      <c r="BO103" s="7"/>
      <c r="BP103" s="7"/>
      <c r="BQ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CQ103" s="7"/>
      <c r="CR103" s="7"/>
      <c r="CS103" s="7"/>
      <c r="CT103" s="7"/>
      <c r="CU103" s="7"/>
      <c r="CV103" s="7"/>
      <c r="CW103" s="7"/>
      <c r="CX103" s="7"/>
      <c r="CY103" s="7"/>
      <c r="CZ103" s="7"/>
      <c r="DA103" s="7"/>
      <c r="DB103" s="7"/>
      <c r="DC103" s="7"/>
      <c r="DD103" s="7"/>
      <c r="DE103" s="7"/>
      <c r="DF103" s="7"/>
      <c r="DG103" s="7"/>
      <c r="DH103" s="7"/>
      <c r="DI103" s="7"/>
      <c r="DJ103" s="7"/>
      <c r="DK103" s="7">
        <v>1</v>
      </c>
      <c r="DL103" s="7"/>
      <c r="DM103" s="7">
        <v>1</v>
      </c>
      <c r="DN103" s="7"/>
      <c r="DO103" s="7"/>
      <c r="DP103" s="7">
        <v>1</v>
      </c>
      <c r="DQ103" s="7"/>
      <c r="DR103" s="7"/>
      <c r="DS103" s="7"/>
      <c r="DT103" s="7"/>
      <c r="DU103" s="7"/>
      <c r="DV103" s="7"/>
      <c r="DW103" s="7"/>
      <c r="DX103" s="7"/>
      <c r="DY103" s="7"/>
      <c r="DZ103" s="7"/>
      <c r="EA103" s="7"/>
      <c r="EB103" s="7"/>
      <c r="EC103" s="7"/>
      <c r="ED103" s="7"/>
      <c r="EE103" s="7"/>
      <c r="EF103" s="7"/>
      <c r="EG103" s="7"/>
      <c r="EH103" s="7"/>
      <c r="EI103" s="7"/>
      <c r="EJ103" s="7"/>
      <c r="EK103" s="7"/>
      <c r="EL103" s="7"/>
      <c r="EM103" s="7"/>
      <c r="EN103" s="7"/>
      <c r="EO103" s="7"/>
      <c r="EP103" s="7"/>
      <c r="EQ103" s="7"/>
      <c r="ER103" s="7"/>
      <c r="ES103" s="7"/>
      <c r="ET103" s="7"/>
      <c r="EU103" s="7"/>
      <c r="EV103" s="7"/>
      <c r="EW103" s="7"/>
      <c r="EX103" s="7"/>
      <c r="EY103" s="7"/>
      <c r="EZ103" s="7"/>
      <c r="FA103" s="7"/>
      <c r="FB103" s="7"/>
      <c r="FC103" s="7"/>
      <c r="FD103" s="7"/>
      <c r="FE103" s="7"/>
      <c r="FF103" s="7"/>
      <c r="FG103" s="7"/>
      <c r="FH103" s="7"/>
      <c r="FI103" s="7"/>
      <c r="FJ103" s="7"/>
      <c r="FK103" s="7"/>
      <c r="FL103" s="7">
        <v>1</v>
      </c>
      <c r="FM103" s="7"/>
      <c r="FN103" s="7"/>
      <c r="FO103" s="7"/>
      <c r="FP103" s="7"/>
      <c r="FQ103" s="7"/>
      <c r="FR103" s="7"/>
      <c r="FS103" s="7"/>
      <c r="FT103" s="7"/>
      <c r="FU103" s="7"/>
      <c r="FV103" s="7"/>
      <c r="FW103" s="7"/>
      <c r="FX103" s="7"/>
      <c r="FY103" s="7"/>
      <c r="FZ103" s="7"/>
      <c r="GA103" s="7"/>
      <c r="GB103" s="7"/>
      <c r="GC103" s="7"/>
      <c r="GD103" s="7"/>
      <c r="GE103" s="7"/>
      <c r="GF103" s="7"/>
      <c r="GG103" s="7"/>
      <c r="GH103" s="7"/>
      <c r="GI103" s="7"/>
      <c r="GJ103" s="7"/>
      <c r="GK103" s="7"/>
      <c r="GL103" s="7"/>
      <c r="GM103" s="7"/>
      <c r="GN103" s="7"/>
      <c r="GO103" s="7"/>
      <c r="GP103" s="7"/>
      <c r="GQ103" s="7"/>
      <c r="GR103" s="7"/>
      <c r="GS103" s="7"/>
      <c r="GT103" s="7"/>
      <c r="GU103" s="7"/>
      <c r="GV103" s="7"/>
      <c r="GW103" s="7"/>
      <c r="GX103" s="7"/>
      <c r="GY103" s="7"/>
      <c r="GZ103" s="7"/>
      <c r="HA103" s="34"/>
      <c r="HB103" s="34"/>
      <c r="HC103" s="34"/>
      <c r="HD103" s="34"/>
      <c r="HE103" s="34"/>
      <c r="HF103" s="34"/>
      <c r="HG103" s="34"/>
      <c r="HH103" s="34"/>
      <c r="HI103" s="34"/>
      <c r="HJ103" s="34"/>
      <c r="HK103" s="34"/>
      <c r="HL103" s="34"/>
      <c r="HM103" s="34"/>
      <c r="HN103" s="34"/>
      <c r="HO103" s="34"/>
      <c r="HP103" s="34"/>
    </row>
    <row r="104" spans="1:224" ht="45" customHeight="1">
      <c r="A104" s="5">
        <f t="shared" si="0"/>
        <v>102</v>
      </c>
      <c r="B104" s="5"/>
      <c r="C104" s="24" t="s">
        <v>35</v>
      </c>
      <c r="D104" s="31">
        <f t="shared" si="6"/>
        <v>102</v>
      </c>
      <c r="E104" s="7" t="s">
        <v>323</v>
      </c>
      <c r="F104" s="7" t="s">
        <v>322</v>
      </c>
      <c r="G104" s="6">
        <v>2001</v>
      </c>
      <c r="H104" s="7" t="s">
        <v>738</v>
      </c>
      <c r="I104" s="7"/>
      <c r="J104" s="19" t="s">
        <v>321</v>
      </c>
      <c r="K104" s="6" t="s">
        <v>1385</v>
      </c>
      <c r="L104" s="7"/>
      <c r="M104" s="7"/>
      <c r="N104" s="7"/>
      <c r="O104" s="7">
        <v>1</v>
      </c>
      <c r="P104" s="7"/>
      <c r="Q104" s="7">
        <v>0</v>
      </c>
      <c r="R104" s="7">
        <v>1</v>
      </c>
      <c r="S104" s="7"/>
      <c r="T104" s="7"/>
      <c r="U104" s="7"/>
      <c r="V104" s="7"/>
      <c r="W104" s="7"/>
      <c r="X104" s="7"/>
      <c r="Y104" s="7"/>
      <c r="Z104" s="7"/>
      <c r="AA104" s="7"/>
      <c r="AB104" s="7"/>
      <c r="AC104" s="7"/>
      <c r="AD104" s="7"/>
      <c r="AE104" s="7"/>
      <c r="AF104" s="7"/>
      <c r="AG104" s="7"/>
      <c r="AH104" s="7"/>
      <c r="AI104" s="7"/>
      <c r="AJ104" s="7"/>
      <c r="AK104" s="7"/>
      <c r="AL104" s="7"/>
      <c r="AM104" s="7"/>
      <c r="AN104" s="7">
        <v>1</v>
      </c>
      <c r="AO104" s="7"/>
      <c r="AP104" s="7"/>
      <c r="AQ104" s="7"/>
      <c r="AR104" s="7"/>
      <c r="AS104" s="7"/>
      <c r="AT104" s="7"/>
      <c r="AU104" s="7"/>
      <c r="AV104" s="7"/>
      <c r="AW104" s="7"/>
      <c r="AX104" s="7"/>
      <c r="AY104" s="7"/>
      <c r="AZ104" s="7"/>
      <c r="BA104" s="7"/>
      <c r="BB104" s="7"/>
      <c r="BC104" s="7"/>
      <c r="BD104" s="7"/>
      <c r="BE104" s="7"/>
      <c r="BF104" s="7"/>
      <c r="BG104" s="7"/>
      <c r="BH104" s="7"/>
      <c r="BI104" s="7"/>
      <c r="BJ104" s="7"/>
      <c r="BK104" s="7"/>
      <c r="BL104" s="7"/>
      <c r="BM104" s="7">
        <v>1</v>
      </c>
      <c r="BN104" s="7"/>
      <c r="BO104" s="7"/>
      <c r="BP104" s="7"/>
      <c r="BQ104" s="7"/>
      <c r="BR104" s="7"/>
      <c r="BS104" s="7"/>
      <c r="BT104" s="7"/>
      <c r="BU104" s="7"/>
      <c r="BV104" s="7"/>
      <c r="BW104" s="7"/>
      <c r="BX104" s="7"/>
      <c r="BY104" s="7">
        <v>1</v>
      </c>
      <c r="BZ104" s="7"/>
      <c r="CA104" s="7"/>
      <c r="CB104" s="7"/>
      <c r="CC104" s="7"/>
      <c r="CD104" s="7"/>
      <c r="CE104" s="7"/>
      <c r="CF104" s="7"/>
      <c r="CG104" s="7"/>
      <c r="CH104" s="7"/>
      <c r="CI104" s="7"/>
      <c r="CJ104" s="7"/>
      <c r="CK104" s="7"/>
      <c r="CL104" s="7"/>
      <c r="CM104" s="7"/>
      <c r="CN104" s="7">
        <v>1</v>
      </c>
      <c r="CO104" s="7"/>
      <c r="CP104" s="7"/>
      <c r="CQ104" s="7"/>
      <c r="CR104" s="7"/>
      <c r="CS104" s="7"/>
      <c r="CT104" s="7"/>
      <c r="CU104" s="154">
        <v>0</v>
      </c>
      <c r="CV104" s="154"/>
      <c r="CW104" s="154"/>
      <c r="CX104" s="154"/>
      <c r="CY104" s="154">
        <v>0</v>
      </c>
      <c r="CZ104" s="7"/>
      <c r="DA104" s="7"/>
      <c r="DB104" s="7"/>
      <c r="DC104" s="7"/>
      <c r="DD104" s="7"/>
      <c r="DE104" s="7"/>
      <c r="DF104" s="7"/>
      <c r="DG104" s="7"/>
      <c r="DH104" s="7"/>
      <c r="DI104" s="7"/>
      <c r="DJ104" s="7"/>
      <c r="DK104" s="7"/>
      <c r="DL104" s="7"/>
      <c r="DM104" s="7"/>
      <c r="DN104" s="7"/>
      <c r="DO104" s="7">
        <v>1</v>
      </c>
      <c r="DP104" s="7">
        <v>1</v>
      </c>
      <c r="DQ104" s="7"/>
      <c r="DR104" s="7"/>
      <c r="DS104" s="7"/>
      <c r="DT104" s="7"/>
      <c r="DU104" s="7"/>
      <c r="DV104" s="7"/>
      <c r="DW104" s="7"/>
      <c r="DX104" s="7"/>
      <c r="DY104" s="7"/>
      <c r="DZ104" s="7"/>
      <c r="EA104" s="7"/>
      <c r="EB104" s="7"/>
      <c r="EC104" s="7"/>
      <c r="ED104" s="7"/>
      <c r="EE104" s="7"/>
      <c r="EF104" s="7"/>
      <c r="EG104" s="7"/>
      <c r="EH104" s="7"/>
      <c r="EI104" s="7"/>
      <c r="EJ104" s="7"/>
      <c r="EK104" s="7"/>
      <c r="EL104" s="7"/>
      <c r="EM104" s="7"/>
      <c r="EN104" s="7"/>
      <c r="EO104" s="7"/>
      <c r="EP104" s="7"/>
      <c r="EQ104" s="7"/>
      <c r="ER104" s="7"/>
      <c r="ES104" s="7"/>
      <c r="ET104" s="7"/>
      <c r="EU104" s="7"/>
      <c r="EV104" s="7"/>
      <c r="EW104" s="7"/>
      <c r="EX104" s="7"/>
      <c r="EY104" s="7"/>
      <c r="EZ104" s="7"/>
      <c r="FA104" s="7"/>
      <c r="FB104" s="7"/>
      <c r="FC104" s="7"/>
      <c r="FD104" s="7"/>
      <c r="FE104" s="7"/>
      <c r="FF104" s="7"/>
      <c r="FG104" s="7">
        <v>1</v>
      </c>
      <c r="FH104" s="7"/>
      <c r="FI104" s="7"/>
      <c r="FJ104" s="7"/>
      <c r="FK104" s="7"/>
      <c r="FL104" s="7"/>
      <c r="FM104" s="7"/>
      <c r="FN104" s="7"/>
      <c r="FO104" s="7"/>
      <c r="FP104" s="7"/>
      <c r="FQ104" s="7"/>
      <c r="FR104" s="7"/>
      <c r="FS104" s="7"/>
      <c r="FT104" s="7"/>
      <c r="FU104" s="7"/>
      <c r="FV104" s="7"/>
      <c r="FW104" s="7"/>
      <c r="FX104" s="7"/>
      <c r="FY104" s="7"/>
      <c r="FZ104" s="7"/>
      <c r="GA104" s="7"/>
      <c r="GB104" s="7"/>
      <c r="GC104" s="7"/>
      <c r="GD104" s="7"/>
      <c r="GE104" s="7"/>
      <c r="GF104" s="7"/>
      <c r="GG104" s="7"/>
      <c r="GH104" s="7"/>
      <c r="GI104" s="7"/>
      <c r="GJ104" s="7"/>
      <c r="GK104" s="7"/>
      <c r="GL104" s="7"/>
      <c r="GM104" s="7"/>
      <c r="GN104" s="7"/>
      <c r="GO104" s="7"/>
      <c r="GP104" s="7"/>
      <c r="GQ104" s="7"/>
      <c r="GR104" s="7"/>
      <c r="GS104" s="7"/>
      <c r="GT104" s="7"/>
      <c r="GU104" s="7"/>
      <c r="GV104" s="7"/>
      <c r="GW104" s="7"/>
      <c r="GX104" s="7"/>
      <c r="GY104" s="7"/>
      <c r="GZ104" s="7"/>
      <c r="HA104" s="34"/>
      <c r="HB104" s="34"/>
      <c r="HC104" s="34"/>
      <c r="HD104" s="34"/>
      <c r="HE104" s="34"/>
      <c r="HF104" s="34"/>
      <c r="HG104" s="34"/>
      <c r="HH104" s="34"/>
      <c r="HI104" s="34"/>
      <c r="HJ104" s="34"/>
      <c r="HK104" s="34"/>
      <c r="HL104" s="34"/>
      <c r="HM104" s="34"/>
      <c r="HN104" s="34"/>
      <c r="HO104" s="34"/>
      <c r="HP104" s="34"/>
    </row>
    <row r="105" spans="1:224" ht="45" customHeight="1">
      <c r="A105" s="5">
        <f t="shared" si="0"/>
        <v>103</v>
      </c>
      <c r="B105" s="5"/>
      <c r="C105" s="24" t="s">
        <v>35</v>
      </c>
      <c r="D105" s="31">
        <v>103</v>
      </c>
      <c r="E105" s="7" t="s">
        <v>325</v>
      </c>
      <c r="F105" s="7" t="s">
        <v>322</v>
      </c>
      <c r="G105" s="6">
        <v>1997</v>
      </c>
      <c r="H105" s="7" t="s">
        <v>738</v>
      </c>
      <c r="I105" s="7"/>
      <c r="J105" s="19" t="s">
        <v>324</v>
      </c>
      <c r="K105" s="6" t="s">
        <v>1386</v>
      </c>
      <c r="L105" s="7"/>
      <c r="M105" s="7"/>
      <c r="N105" s="7"/>
      <c r="O105" s="7">
        <v>1</v>
      </c>
      <c r="P105" s="7"/>
      <c r="Q105" s="7">
        <v>0</v>
      </c>
      <c r="R105" s="7">
        <v>1</v>
      </c>
      <c r="S105" s="7"/>
      <c r="T105" s="7"/>
      <c r="U105" s="7"/>
      <c r="V105" s="7"/>
      <c r="W105" s="7"/>
      <c r="X105" s="7"/>
      <c r="Y105" s="7"/>
      <c r="Z105" s="7"/>
      <c r="AA105" s="7"/>
      <c r="AB105" s="7"/>
      <c r="AC105" s="7"/>
      <c r="AD105" s="7"/>
      <c r="AE105" s="7"/>
      <c r="AF105" s="7"/>
      <c r="AG105" s="7"/>
      <c r="AH105" s="7"/>
      <c r="AI105" s="7"/>
      <c r="AJ105" s="7"/>
      <c r="AK105" s="7"/>
      <c r="AL105" s="7"/>
      <c r="AM105" s="7"/>
      <c r="AN105" s="7">
        <v>1</v>
      </c>
      <c r="AO105" s="7"/>
      <c r="AP105" s="7"/>
      <c r="AQ105" s="7"/>
      <c r="AR105" s="7"/>
      <c r="AS105" s="7"/>
      <c r="AT105" s="7"/>
      <c r="AU105" s="7"/>
      <c r="AV105" s="7"/>
      <c r="AW105" s="7"/>
      <c r="AX105" s="7"/>
      <c r="AY105" s="7"/>
      <c r="AZ105" s="7"/>
      <c r="BA105" s="7"/>
      <c r="BB105" s="7"/>
      <c r="BC105" s="7"/>
      <c r="BD105" s="7"/>
      <c r="BE105" s="7"/>
      <c r="BF105" s="7"/>
      <c r="BG105" s="7"/>
      <c r="BH105" s="7"/>
      <c r="BI105" s="7"/>
      <c r="BJ105" s="7"/>
      <c r="BK105" s="7"/>
      <c r="BL105" s="7"/>
      <c r="BM105" s="7"/>
      <c r="BN105" s="7"/>
      <c r="BO105" s="7">
        <v>1</v>
      </c>
      <c r="BP105" s="7"/>
      <c r="BQ105" s="7"/>
      <c r="BR105" s="7"/>
      <c r="BS105" s="7"/>
      <c r="BT105" s="7"/>
      <c r="BU105" s="7"/>
      <c r="BV105" s="7"/>
      <c r="BW105" s="7"/>
      <c r="BX105" s="7"/>
      <c r="BY105" s="7">
        <v>1</v>
      </c>
      <c r="BZ105" s="7"/>
      <c r="CA105" s="7"/>
      <c r="CB105" s="7"/>
      <c r="CC105" s="7"/>
      <c r="CD105" s="7"/>
      <c r="CE105" s="7"/>
      <c r="CF105" s="7"/>
      <c r="CG105" s="7"/>
      <c r="CH105" s="7"/>
      <c r="CI105" s="7"/>
      <c r="CJ105" s="7"/>
      <c r="CK105" s="7"/>
      <c r="CL105" s="7"/>
      <c r="CM105" s="7"/>
      <c r="CN105" s="7">
        <v>1</v>
      </c>
      <c r="CO105" s="7"/>
      <c r="CP105" s="7"/>
      <c r="CQ105" s="7"/>
      <c r="CR105" s="7"/>
      <c r="CS105" s="7"/>
      <c r="CT105" s="7"/>
      <c r="CU105" s="7"/>
      <c r="CV105" s="7"/>
      <c r="CW105" s="7"/>
      <c r="CX105" s="7"/>
      <c r="CY105" s="7"/>
      <c r="CZ105" s="7"/>
      <c r="DA105" s="7"/>
      <c r="DB105" s="7"/>
      <c r="DC105" s="7"/>
      <c r="DD105" s="7"/>
      <c r="DE105" s="7"/>
      <c r="DF105" s="7"/>
      <c r="DG105" s="7"/>
      <c r="DH105" s="7"/>
      <c r="DI105" s="7"/>
      <c r="DJ105" s="7"/>
      <c r="DK105" s="7"/>
      <c r="DL105" s="7"/>
      <c r="DM105" s="7"/>
      <c r="DN105" s="7"/>
      <c r="DO105" s="7">
        <v>1</v>
      </c>
      <c r="DP105" s="7">
        <v>1</v>
      </c>
      <c r="DQ105" s="7"/>
      <c r="DR105" s="7"/>
      <c r="DS105" s="7"/>
      <c r="DT105" s="7"/>
      <c r="DU105" s="7"/>
      <c r="DV105" s="7"/>
      <c r="DW105" s="7"/>
      <c r="DX105" s="7"/>
      <c r="DY105" s="7"/>
      <c r="DZ105" s="7"/>
      <c r="EA105" s="7"/>
      <c r="EB105" s="7"/>
      <c r="EC105" s="7"/>
      <c r="ED105" s="7"/>
      <c r="EE105" s="7"/>
      <c r="EF105" s="7"/>
      <c r="EG105" s="7"/>
      <c r="EH105" s="7"/>
      <c r="EI105" s="7"/>
      <c r="EJ105" s="7"/>
      <c r="EK105" s="7"/>
      <c r="EL105" s="7"/>
      <c r="EM105" s="7"/>
      <c r="EN105" s="7"/>
      <c r="EO105" s="7"/>
      <c r="EP105" s="7"/>
      <c r="EQ105" s="7"/>
      <c r="ER105" s="7"/>
      <c r="ES105" s="7"/>
      <c r="ET105" s="7"/>
      <c r="EU105" s="7"/>
      <c r="EV105" s="7"/>
      <c r="EW105" s="7"/>
      <c r="EX105" s="7"/>
      <c r="EY105" s="7"/>
      <c r="EZ105" s="7"/>
      <c r="FA105" s="7"/>
      <c r="FB105" s="7"/>
      <c r="FC105" s="7"/>
      <c r="FD105" s="7"/>
      <c r="FE105" s="7"/>
      <c r="FF105" s="7"/>
      <c r="FG105" s="7"/>
      <c r="FH105" s="7"/>
      <c r="FI105" s="7"/>
      <c r="FJ105" s="7"/>
      <c r="FK105" s="7"/>
      <c r="FL105" s="7"/>
      <c r="FM105" s="7"/>
      <c r="FN105" s="7"/>
      <c r="FO105" s="7"/>
      <c r="FP105" s="7"/>
      <c r="FQ105" s="7"/>
      <c r="FR105" s="7">
        <v>1</v>
      </c>
      <c r="FS105" s="7"/>
      <c r="FT105" s="7"/>
      <c r="FU105" s="7"/>
      <c r="FV105" s="7"/>
      <c r="FW105" s="7"/>
      <c r="FX105" s="7"/>
      <c r="FY105" s="7"/>
      <c r="FZ105" s="7"/>
      <c r="GA105" s="7"/>
      <c r="GB105" s="7"/>
      <c r="GC105" s="7"/>
      <c r="GD105" s="7"/>
      <c r="GE105" s="7"/>
      <c r="GF105" s="7"/>
      <c r="GG105" s="7"/>
      <c r="GH105" s="7"/>
      <c r="GI105" s="7"/>
      <c r="GJ105" s="7"/>
      <c r="GK105" s="7"/>
      <c r="GL105" s="7"/>
      <c r="GM105" s="7"/>
      <c r="GN105" s="7"/>
      <c r="GO105" s="7"/>
      <c r="GP105" s="7"/>
      <c r="GQ105" s="7"/>
      <c r="GR105" s="7"/>
      <c r="GS105" s="7"/>
      <c r="GT105" s="7"/>
      <c r="GU105" s="7"/>
      <c r="GV105" s="7"/>
      <c r="GW105" s="7"/>
      <c r="GX105" s="7"/>
      <c r="GY105" s="7"/>
      <c r="GZ105" s="7"/>
      <c r="HA105" s="34"/>
      <c r="HB105" s="34"/>
      <c r="HC105" s="34"/>
      <c r="HD105" s="34"/>
      <c r="HE105" s="34"/>
      <c r="HF105" s="34"/>
      <c r="HG105" s="34"/>
      <c r="HH105" s="34"/>
      <c r="HI105" s="34"/>
      <c r="HJ105" s="34"/>
      <c r="HK105" s="34"/>
      <c r="HL105" s="34"/>
      <c r="HM105" s="34"/>
      <c r="HN105" s="34"/>
      <c r="HO105" s="34"/>
      <c r="HP105" s="34"/>
    </row>
    <row r="106" spans="1:224" ht="45" customHeight="1">
      <c r="A106" s="5">
        <f t="shared" si="0"/>
        <v>104</v>
      </c>
      <c r="B106" s="5"/>
      <c r="C106" s="24" t="s">
        <v>35</v>
      </c>
      <c r="D106" s="31">
        <f t="shared" ref="D106:D171" si="7">D105+1</f>
        <v>104</v>
      </c>
      <c r="E106" s="7" t="s">
        <v>164</v>
      </c>
      <c r="F106" s="7" t="s">
        <v>327</v>
      </c>
      <c r="G106" s="6">
        <v>2018</v>
      </c>
      <c r="H106" s="7" t="s">
        <v>801</v>
      </c>
      <c r="I106" s="7"/>
      <c r="J106" s="19" t="s">
        <v>326</v>
      </c>
      <c r="K106" s="6" t="s">
        <v>1387</v>
      </c>
      <c r="L106" s="7"/>
      <c r="M106" s="7">
        <v>1</v>
      </c>
      <c r="N106" s="7"/>
      <c r="O106" s="7"/>
      <c r="P106" s="7"/>
      <c r="Q106" s="7"/>
      <c r="R106" s="7"/>
      <c r="S106" s="7">
        <v>1</v>
      </c>
      <c r="T106" s="7"/>
      <c r="U106" s="7"/>
      <c r="V106" s="7"/>
      <c r="W106" s="7"/>
      <c r="X106" s="7"/>
      <c r="Y106" s="7"/>
      <c r="Z106" s="7"/>
      <c r="AA106" s="7"/>
      <c r="AB106" s="7"/>
      <c r="AC106" s="7"/>
      <c r="AD106" s="7"/>
      <c r="AE106" s="7"/>
      <c r="AF106" s="7">
        <v>1</v>
      </c>
      <c r="AG106" s="7"/>
      <c r="AH106" s="7"/>
      <c r="AI106" s="7"/>
      <c r="AJ106" s="7"/>
      <c r="AK106" s="7"/>
      <c r="AL106" s="7"/>
      <c r="AM106" s="154">
        <v>1</v>
      </c>
      <c r="AN106" s="154">
        <v>0</v>
      </c>
      <c r="AO106" s="7"/>
      <c r="AP106" s="7"/>
      <c r="AQ106" s="7"/>
      <c r="AR106" s="7"/>
      <c r="AS106" s="7"/>
      <c r="AT106" s="7"/>
      <c r="AU106" s="7"/>
      <c r="AV106" s="7"/>
      <c r="AW106" s="7"/>
      <c r="AX106" s="7"/>
      <c r="AY106" s="7"/>
      <c r="AZ106" s="7"/>
      <c r="BA106" s="7"/>
      <c r="BB106" s="7"/>
      <c r="BC106" s="7"/>
      <c r="BD106" s="7"/>
      <c r="BE106" s="7"/>
      <c r="BF106" s="7"/>
      <c r="BG106" s="7"/>
      <c r="BH106" s="7"/>
      <c r="BI106" s="7"/>
      <c r="BJ106" s="7"/>
      <c r="BK106" s="7"/>
      <c r="BL106" s="7"/>
      <c r="BM106" s="7"/>
      <c r="BN106" s="7"/>
      <c r="BO106" s="7"/>
      <c r="BP106" s="7"/>
      <c r="BQ106" s="7">
        <v>1</v>
      </c>
      <c r="BR106" s="7">
        <v>1</v>
      </c>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CQ106" s="7"/>
      <c r="CR106" s="7"/>
      <c r="CS106" s="7"/>
      <c r="CT106" s="7">
        <v>1</v>
      </c>
      <c r="CU106" s="7"/>
      <c r="CV106" s="7"/>
      <c r="CW106" s="7"/>
      <c r="CX106" s="7"/>
      <c r="CY106" s="7"/>
      <c r="CZ106" s="7"/>
      <c r="DA106" s="7"/>
      <c r="DB106" s="7"/>
      <c r="DC106" s="7"/>
      <c r="DD106" s="7"/>
      <c r="DE106" s="7"/>
      <c r="DF106" s="7"/>
      <c r="DG106" s="7"/>
      <c r="DH106" s="7"/>
      <c r="DI106" s="7"/>
      <c r="DJ106" s="7"/>
      <c r="DK106" s="7"/>
      <c r="DL106" s="7"/>
      <c r="DM106" s="7">
        <v>1</v>
      </c>
      <c r="DN106" s="7"/>
      <c r="DO106" s="7"/>
      <c r="DP106" s="7"/>
      <c r="DQ106" s="7"/>
      <c r="DR106" s="7"/>
      <c r="DS106" s="7"/>
      <c r="DT106" s="7"/>
      <c r="DU106" s="7"/>
      <c r="DV106" s="7"/>
      <c r="DW106" s="7">
        <v>1</v>
      </c>
      <c r="DX106" s="7"/>
      <c r="DY106" s="7"/>
      <c r="DZ106" s="7"/>
      <c r="EA106" s="7">
        <v>1</v>
      </c>
      <c r="EB106" s="7"/>
      <c r="EC106" s="7">
        <v>1</v>
      </c>
      <c r="ED106" s="7"/>
      <c r="EE106" s="7"/>
      <c r="EF106" s="7"/>
      <c r="EG106" s="7"/>
      <c r="EH106" s="7"/>
      <c r="EI106" s="7"/>
      <c r="EJ106" s="7"/>
      <c r="EK106" s="7"/>
      <c r="EL106" s="7"/>
      <c r="EM106" s="7"/>
      <c r="EN106" s="7"/>
      <c r="EO106" s="7"/>
      <c r="EP106" s="7"/>
      <c r="EQ106" s="7"/>
      <c r="ER106" s="7"/>
      <c r="ES106" s="7"/>
      <c r="ET106" s="7"/>
      <c r="EU106" s="7"/>
      <c r="EV106" s="7"/>
      <c r="EW106" s="7"/>
      <c r="EX106" s="7"/>
      <c r="EY106" s="7"/>
      <c r="EZ106" s="7"/>
      <c r="FA106" s="7"/>
      <c r="FB106" s="7">
        <v>1</v>
      </c>
      <c r="FC106" s="7"/>
      <c r="FD106" s="7"/>
      <c r="FE106" s="7"/>
      <c r="FF106" s="7"/>
      <c r="FG106" s="7"/>
      <c r="FH106" s="7"/>
      <c r="FI106" s="7"/>
      <c r="FJ106" s="7"/>
      <c r="FK106" s="7"/>
      <c r="FL106" s="7"/>
      <c r="FM106" s="7"/>
      <c r="FN106" s="7"/>
      <c r="FO106" s="7"/>
      <c r="FP106" s="7"/>
      <c r="FQ106" s="7"/>
      <c r="FR106" s="7"/>
      <c r="FS106" s="7"/>
      <c r="FT106" s="7"/>
      <c r="FU106" s="7"/>
      <c r="FV106" s="7"/>
      <c r="FW106" s="7"/>
      <c r="FX106" s="7"/>
      <c r="FY106" s="7"/>
      <c r="FZ106" s="7"/>
      <c r="GA106" s="7"/>
      <c r="GB106" s="7"/>
      <c r="GC106" s="7"/>
      <c r="GD106" s="7"/>
      <c r="GE106" s="7"/>
      <c r="GF106" s="7"/>
      <c r="GG106" s="7"/>
      <c r="GH106" s="7"/>
      <c r="GI106" s="7"/>
      <c r="GJ106" s="7"/>
      <c r="GK106" s="7"/>
      <c r="GL106" s="7"/>
      <c r="GM106" s="7"/>
      <c r="GN106" s="7"/>
      <c r="GO106" s="7"/>
      <c r="GP106" s="7"/>
      <c r="GQ106" s="7"/>
      <c r="GR106" s="7"/>
      <c r="GS106" s="7"/>
      <c r="GT106" s="7"/>
      <c r="GU106" s="7"/>
      <c r="GV106" s="7"/>
      <c r="GW106" s="7"/>
      <c r="GX106" s="7"/>
      <c r="GY106" s="7"/>
      <c r="GZ106" s="7"/>
      <c r="HA106" s="34"/>
      <c r="HB106" s="34"/>
      <c r="HC106" s="34"/>
      <c r="HD106" s="34"/>
      <c r="HE106" s="34"/>
      <c r="HF106" s="34"/>
      <c r="HG106" s="34"/>
      <c r="HH106" s="34"/>
      <c r="HI106" s="34"/>
      <c r="HJ106" s="34"/>
      <c r="HK106" s="34"/>
      <c r="HL106" s="34"/>
      <c r="HM106" s="34"/>
      <c r="HN106" s="34"/>
      <c r="HO106" s="34"/>
      <c r="HP106" s="34"/>
    </row>
    <row r="107" spans="1:224" ht="45" customHeight="1">
      <c r="A107" s="5">
        <f t="shared" si="0"/>
        <v>105</v>
      </c>
      <c r="B107" s="5"/>
      <c r="C107" s="24" t="s">
        <v>35</v>
      </c>
      <c r="D107" s="31">
        <f t="shared" si="7"/>
        <v>105</v>
      </c>
      <c r="E107" s="7" t="s">
        <v>329</v>
      </c>
      <c r="F107" s="7" t="s">
        <v>314</v>
      </c>
      <c r="G107" s="6">
        <v>2019</v>
      </c>
      <c r="H107" s="7" t="s">
        <v>738</v>
      </c>
      <c r="I107" s="7"/>
      <c r="J107" s="7" t="s">
        <v>328</v>
      </c>
      <c r="K107" s="6" t="s">
        <v>1388</v>
      </c>
      <c r="L107" s="7"/>
      <c r="M107" s="7"/>
      <c r="N107" s="7"/>
      <c r="O107" s="7">
        <v>1</v>
      </c>
      <c r="P107" s="7"/>
      <c r="Q107" s="7">
        <v>0</v>
      </c>
      <c r="R107" s="7">
        <v>1</v>
      </c>
      <c r="S107" s="7"/>
      <c r="T107" s="7"/>
      <c r="U107" s="7"/>
      <c r="V107" s="7"/>
      <c r="W107" s="7"/>
      <c r="X107" s="7"/>
      <c r="Y107" s="7"/>
      <c r="Z107" s="7"/>
      <c r="AA107" s="7"/>
      <c r="AB107" s="7"/>
      <c r="AC107" s="7"/>
      <c r="AD107" s="7"/>
      <c r="AE107" s="7"/>
      <c r="AF107" s="7"/>
      <c r="AG107" s="7">
        <v>1</v>
      </c>
      <c r="AH107" s="7"/>
      <c r="AI107" s="7"/>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7"/>
      <c r="BL107" s="7"/>
      <c r="BM107" s="7"/>
      <c r="BN107" s="7"/>
      <c r="BO107" s="7"/>
      <c r="BP107" s="7"/>
      <c r="BQ107" s="7"/>
      <c r="BR107" s="7"/>
      <c r="BS107" s="7"/>
      <c r="BT107" s="7"/>
      <c r="BU107" s="7"/>
      <c r="BV107" s="7"/>
      <c r="BW107" s="7"/>
      <c r="BX107" s="7"/>
      <c r="BY107" s="7">
        <v>1</v>
      </c>
      <c r="BZ107" s="7"/>
      <c r="CA107" s="7"/>
      <c r="CB107" s="7"/>
      <c r="CC107" s="7"/>
      <c r="CD107" s="7"/>
      <c r="CE107" s="7"/>
      <c r="CF107" s="7"/>
      <c r="CG107" s="7"/>
      <c r="CH107" s="7"/>
      <c r="CI107" s="7"/>
      <c r="CJ107" s="7"/>
      <c r="CK107" s="7"/>
      <c r="CL107" s="7"/>
      <c r="CM107" s="7"/>
      <c r="CN107" s="7"/>
      <c r="CO107" s="7"/>
      <c r="CP107" s="7">
        <v>1</v>
      </c>
      <c r="CQ107" s="7"/>
      <c r="CR107" s="7"/>
      <c r="CS107" s="7"/>
      <c r="CT107" s="7"/>
      <c r="CU107" s="7"/>
      <c r="CV107" s="7"/>
      <c r="CW107" s="7"/>
      <c r="CX107" s="7"/>
      <c r="CY107" s="7"/>
      <c r="CZ107" s="7"/>
      <c r="DA107" s="7"/>
      <c r="DB107" s="7"/>
      <c r="DC107" s="7"/>
      <c r="DD107" s="7"/>
      <c r="DE107" s="7"/>
      <c r="DF107" s="7"/>
      <c r="DG107" s="7"/>
      <c r="DH107" s="7"/>
      <c r="DI107" s="7"/>
      <c r="DJ107" s="7"/>
      <c r="DK107" s="7"/>
      <c r="DL107" s="7"/>
      <c r="DM107" s="7"/>
      <c r="DN107" s="7"/>
      <c r="DO107" s="7">
        <v>1</v>
      </c>
      <c r="DP107" s="7">
        <v>1</v>
      </c>
      <c r="DQ107" s="7"/>
      <c r="DR107" s="7"/>
      <c r="DS107" s="7"/>
      <c r="DT107" s="7"/>
      <c r="DU107" s="7"/>
      <c r="DV107" s="7"/>
      <c r="DW107" s="7"/>
      <c r="DX107" s="7"/>
      <c r="DY107" s="7"/>
      <c r="DZ107" s="7"/>
      <c r="EA107" s="7"/>
      <c r="EB107" s="7"/>
      <c r="EC107" s="7"/>
      <c r="ED107" s="7"/>
      <c r="EE107" s="7"/>
      <c r="EF107" s="7"/>
      <c r="EG107" s="7"/>
      <c r="EH107" s="7"/>
      <c r="EI107" s="7"/>
      <c r="EJ107" s="7"/>
      <c r="EK107" s="7"/>
      <c r="EL107" s="7"/>
      <c r="EM107" s="7"/>
      <c r="EN107" s="7"/>
      <c r="EO107" s="7"/>
      <c r="EP107" s="7"/>
      <c r="EQ107" s="7"/>
      <c r="ER107" s="7"/>
      <c r="ES107" s="7"/>
      <c r="ET107" s="7"/>
      <c r="EU107" s="7"/>
      <c r="EV107" s="7"/>
      <c r="EW107" s="7"/>
      <c r="EX107" s="7"/>
      <c r="EY107" s="7"/>
      <c r="EZ107" s="7"/>
      <c r="FA107" s="7"/>
      <c r="FB107" s="7"/>
      <c r="FC107" s="7"/>
      <c r="FD107" s="7"/>
      <c r="FE107" s="7">
        <v>1</v>
      </c>
      <c r="FF107" s="7"/>
      <c r="FG107" s="7"/>
      <c r="FH107" s="7"/>
      <c r="FI107" s="7"/>
      <c r="FJ107" s="7"/>
      <c r="FK107" s="7"/>
      <c r="FL107" s="7"/>
      <c r="FM107" s="7"/>
      <c r="FN107" s="7"/>
      <c r="FO107" s="7"/>
      <c r="FP107" s="7"/>
      <c r="FQ107" s="7"/>
      <c r="FR107" s="7"/>
      <c r="FS107" s="7"/>
      <c r="FT107" s="7"/>
      <c r="FU107" s="7"/>
      <c r="FV107" s="7"/>
      <c r="FW107" s="7"/>
      <c r="FX107" s="7"/>
      <c r="FY107" s="7"/>
      <c r="FZ107" s="7"/>
      <c r="GA107" s="7"/>
      <c r="GB107" s="7"/>
      <c r="GC107" s="7"/>
      <c r="GD107" s="7"/>
      <c r="GE107" s="7"/>
      <c r="GF107" s="7"/>
      <c r="GG107" s="7"/>
      <c r="GH107" s="7"/>
      <c r="GI107" s="7"/>
      <c r="GJ107" s="7"/>
      <c r="GK107" s="7"/>
      <c r="GL107" s="7"/>
      <c r="GM107" s="7"/>
      <c r="GN107" s="7"/>
      <c r="GO107" s="7"/>
      <c r="GP107" s="7"/>
      <c r="GQ107" s="7"/>
      <c r="GR107" s="7"/>
      <c r="GS107" s="7"/>
      <c r="GT107" s="7"/>
      <c r="GU107" s="7"/>
      <c r="GV107" s="7"/>
      <c r="GW107" s="7"/>
      <c r="GX107" s="7"/>
      <c r="GY107" s="7"/>
      <c r="GZ107" s="7"/>
      <c r="HA107" s="34"/>
      <c r="HB107" s="34"/>
      <c r="HC107" s="34"/>
      <c r="HD107" s="34"/>
      <c r="HE107" s="34"/>
      <c r="HF107" s="34"/>
      <c r="HG107" s="34"/>
      <c r="HH107" s="34"/>
      <c r="HI107" s="34"/>
      <c r="HJ107" s="34"/>
      <c r="HK107" s="34"/>
      <c r="HL107" s="34"/>
      <c r="HM107" s="34"/>
      <c r="HN107" s="34"/>
      <c r="HO107" s="34"/>
      <c r="HP107" s="34"/>
    </row>
    <row r="108" spans="1:224" ht="45" customHeight="1">
      <c r="A108" s="5">
        <f t="shared" si="0"/>
        <v>106</v>
      </c>
      <c r="B108" s="5"/>
      <c r="C108" s="24" t="s">
        <v>35</v>
      </c>
      <c r="D108" s="31">
        <f t="shared" si="7"/>
        <v>106</v>
      </c>
      <c r="E108" s="7" t="s">
        <v>136</v>
      </c>
      <c r="F108" s="7" t="s">
        <v>331</v>
      </c>
      <c r="G108" s="6">
        <v>1987</v>
      </c>
      <c r="H108" s="7" t="s">
        <v>738</v>
      </c>
      <c r="I108" s="7"/>
      <c r="J108" s="7" t="s">
        <v>330</v>
      </c>
      <c r="K108" s="6" t="s">
        <v>1389</v>
      </c>
      <c r="L108" s="7"/>
      <c r="M108" s="7"/>
      <c r="N108" s="7"/>
      <c r="O108" s="7">
        <v>1</v>
      </c>
      <c r="P108" s="7"/>
      <c r="Q108" s="7">
        <v>0</v>
      </c>
      <c r="R108" s="7">
        <v>1</v>
      </c>
      <c r="S108" s="7"/>
      <c r="T108" s="7"/>
      <c r="U108" s="7"/>
      <c r="V108" s="7"/>
      <c r="W108" s="7"/>
      <c r="X108" s="7"/>
      <c r="Y108" s="7"/>
      <c r="Z108" s="7"/>
      <c r="AA108" s="7"/>
      <c r="AB108" s="7"/>
      <c r="AC108" s="7"/>
      <c r="AD108" s="7"/>
      <c r="AE108" s="7"/>
      <c r="AF108" s="7"/>
      <c r="AG108" s="7"/>
      <c r="AH108" s="7"/>
      <c r="AI108" s="7"/>
      <c r="AJ108" s="7"/>
      <c r="AK108" s="7"/>
      <c r="AL108" s="7"/>
      <c r="AM108" s="7"/>
      <c r="AN108" s="7">
        <v>1</v>
      </c>
      <c r="AO108" s="7"/>
      <c r="AP108" s="7"/>
      <c r="AQ108" s="7"/>
      <c r="AR108" s="7"/>
      <c r="AS108" s="7"/>
      <c r="AT108" s="7"/>
      <c r="AU108" s="7"/>
      <c r="AV108" s="7"/>
      <c r="AW108" s="7"/>
      <c r="AX108" s="7"/>
      <c r="AY108" s="7"/>
      <c r="AZ108" s="7"/>
      <c r="BA108" s="7"/>
      <c r="BB108" s="7"/>
      <c r="BC108" s="7"/>
      <c r="BD108" s="7"/>
      <c r="BE108" s="7"/>
      <c r="BF108" s="7"/>
      <c r="BG108" s="7"/>
      <c r="BH108" s="7"/>
      <c r="BI108" s="7"/>
      <c r="BJ108" s="7"/>
      <c r="BK108" s="7"/>
      <c r="BL108" s="7"/>
      <c r="BM108" s="7">
        <v>1</v>
      </c>
      <c r="BN108" s="7">
        <v>1</v>
      </c>
      <c r="BO108" s="7">
        <v>1</v>
      </c>
      <c r="BP108" s="7"/>
      <c r="BQ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CQ108" s="7"/>
      <c r="CR108" s="7"/>
      <c r="CS108" s="7"/>
      <c r="CT108" s="7"/>
      <c r="CU108" s="7">
        <v>1</v>
      </c>
      <c r="CV108" s="7"/>
      <c r="CW108" s="7"/>
      <c r="CX108" s="7"/>
      <c r="CY108" s="7"/>
      <c r="CZ108" s="7"/>
      <c r="DA108" s="7"/>
      <c r="DB108" s="7"/>
      <c r="DC108" s="7">
        <v>1</v>
      </c>
      <c r="DD108" s="7"/>
      <c r="DE108" s="7"/>
      <c r="DF108" s="7">
        <v>1</v>
      </c>
      <c r="DG108" s="7"/>
      <c r="DH108" s="7"/>
      <c r="DI108" s="7"/>
      <c r="DJ108" s="7"/>
      <c r="DK108" s="7"/>
      <c r="DL108" s="7"/>
      <c r="DM108" s="7">
        <v>1</v>
      </c>
      <c r="DN108" s="7"/>
      <c r="DO108" s="7"/>
      <c r="DP108" s="7">
        <v>1</v>
      </c>
      <c r="DQ108" s="7"/>
      <c r="DR108" s="7"/>
      <c r="DS108" s="7"/>
      <c r="DT108" s="7"/>
      <c r="DU108" s="7"/>
      <c r="DV108" s="7"/>
      <c r="DW108" s="7"/>
      <c r="DX108" s="7"/>
      <c r="DY108" s="7"/>
      <c r="DZ108" s="7"/>
      <c r="EA108" s="7"/>
      <c r="EB108" s="7"/>
      <c r="EC108" s="7"/>
      <c r="ED108" s="7"/>
      <c r="EE108" s="7"/>
      <c r="EF108" s="7"/>
      <c r="EG108" s="7"/>
      <c r="EH108" s="7"/>
      <c r="EI108" s="7"/>
      <c r="EJ108" s="7"/>
      <c r="EK108" s="7"/>
      <c r="EL108" s="7"/>
      <c r="EM108" s="7"/>
      <c r="EN108" s="7"/>
      <c r="EO108" s="7"/>
      <c r="EP108" s="7"/>
      <c r="EQ108" s="7"/>
      <c r="ER108" s="7"/>
      <c r="ES108" s="7"/>
      <c r="ET108" s="7"/>
      <c r="EU108" s="7"/>
      <c r="EV108" s="7"/>
      <c r="EW108" s="7"/>
      <c r="EX108" s="7"/>
      <c r="EY108" s="7"/>
      <c r="EZ108" s="7"/>
      <c r="FA108" s="7"/>
      <c r="FB108" s="7"/>
      <c r="FC108" s="7"/>
      <c r="FD108" s="7"/>
      <c r="FE108" s="7"/>
      <c r="FF108" s="7"/>
      <c r="FG108" s="7"/>
      <c r="FH108" s="7"/>
      <c r="FI108" s="7"/>
      <c r="FJ108" s="7"/>
      <c r="FK108" s="7"/>
      <c r="FL108" s="7"/>
      <c r="FM108" s="7"/>
      <c r="FN108" s="7"/>
      <c r="FO108" s="7"/>
      <c r="FP108" s="7"/>
      <c r="FQ108" s="7"/>
      <c r="FR108" s="7"/>
      <c r="FS108" s="7"/>
      <c r="FT108" s="7">
        <v>1</v>
      </c>
      <c r="FU108" s="7"/>
      <c r="FV108" s="7"/>
      <c r="FW108" s="7"/>
      <c r="FX108" s="7"/>
      <c r="FY108" s="7"/>
      <c r="FZ108" s="7"/>
      <c r="GA108" s="7"/>
      <c r="GB108" s="7"/>
      <c r="GC108" s="7"/>
      <c r="GD108" s="7"/>
      <c r="GE108" s="7"/>
      <c r="GF108" s="7"/>
      <c r="GG108" s="7"/>
      <c r="GH108" s="7"/>
      <c r="GI108" s="7"/>
      <c r="GJ108" s="7"/>
      <c r="GK108" s="7"/>
      <c r="GL108" s="7"/>
      <c r="GM108" s="7"/>
      <c r="GN108" s="7"/>
      <c r="GO108" s="7"/>
      <c r="GP108" s="7"/>
      <c r="GQ108" s="7"/>
      <c r="GR108" s="7"/>
      <c r="GS108" s="7"/>
      <c r="GT108" s="7"/>
      <c r="GU108" s="7"/>
      <c r="GV108" s="7"/>
      <c r="GW108" s="7"/>
      <c r="GX108" s="7"/>
      <c r="GY108" s="7"/>
      <c r="GZ108" s="7"/>
      <c r="HA108" s="34"/>
      <c r="HB108" s="34"/>
      <c r="HC108" s="34"/>
      <c r="HD108" s="34"/>
      <c r="HE108" s="34"/>
      <c r="HF108" s="34"/>
      <c r="HG108" s="34"/>
      <c r="HH108" s="34"/>
      <c r="HI108" s="34"/>
      <c r="HJ108" s="34"/>
      <c r="HK108" s="34"/>
      <c r="HL108" s="34"/>
      <c r="HM108" s="34"/>
      <c r="HN108" s="34"/>
      <c r="HO108" s="34"/>
      <c r="HP108" s="34"/>
    </row>
    <row r="109" spans="1:224" ht="45" customHeight="1">
      <c r="A109" s="5">
        <f t="shared" si="0"/>
        <v>107</v>
      </c>
      <c r="B109" s="5"/>
      <c r="C109" s="24" t="s">
        <v>332</v>
      </c>
      <c r="D109" s="31">
        <f t="shared" si="7"/>
        <v>107</v>
      </c>
      <c r="E109" s="7" t="s">
        <v>335</v>
      </c>
      <c r="F109" s="7" t="s">
        <v>334</v>
      </c>
      <c r="G109" s="6">
        <v>2017</v>
      </c>
      <c r="H109" s="7" t="s">
        <v>738</v>
      </c>
      <c r="I109" s="7"/>
      <c r="J109" s="7" t="s">
        <v>333</v>
      </c>
      <c r="K109" s="6" t="s">
        <v>1390</v>
      </c>
      <c r="L109" s="7">
        <v>1</v>
      </c>
      <c r="M109" s="7"/>
      <c r="N109" s="154">
        <v>0</v>
      </c>
      <c r="O109" s="7"/>
      <c r="P109" s="7"/>
      <c r="Q109" s="7">
        <v>0</v>
      </c>
      <c r="R109" s="7">
        <v>1</v>
      </c>
      <c r="S109" s="7"/>
      <c r="T109" s="7"/>
      <c r="U109" s="7"/>
      <c r="V109" s="7"/>
      <c r="W109" s="7"/>
      <c r="X109" s="7"/>
      <c r="Y109" s="7"/>
      <c r="Z109" s="7"/>
      <c r="AA109" s="7"/>
      <c r="AB109" s="7"/>
      <c r="AC109" s="7"/>
      <c r="AD109" s="7"/>
      <c r="AE109" s="7"/>
      <c r="AF109" s="7"/>
      <c r="AG109" s="7"/>
      <c r="AH109" s="7"/>
      <c r="AI109" s="7"/>
      <c r="AJ109" s="7"/>
      <c r="AK109" s="7"/>
      <c r="AL109" s="7">
        <v>1</v>
      </c>
      <c r="AM109" s="7"/>
      <c r="AN109" s="154">
        <v>0</v>
      </c>
      <c r="AO109" s="7"/>
      <c r="AP109" s="7"/>
      <c r="AQ109" s="7"/>
      <c r="AR109" s="7"/>
      <c r="AS109" s="7"/>
      <c r="AT109" s="7"/>
      <c r="AU109" s="7"/>
      <c r="AV109" s="7"/>
      <c r="AW109" s="7"/>
      <c r="AX109" s="7"/>
      <c r="AY109" s="7"/>
      <c r="AZ109" s="7"/>
      <c r="BA109" s="7"/>
      <c r="BB109" s="7"/>
      <c r="BC109" s="7"/>
      <c r="BD109" s="7"/>
      <c r="BE109" s="7"/>
      <c r="BF109" s="7"/>
      <c r="BG109" s="7"/>
      <c r="BH109" s="7"/>
      <c r="BI109" s="7"/>
      <c r="BJ109" s="7"/>
      <c r="BK109" s="7"/>
      <c r="BL109" s="7"/>
      <c r="BM109" s="7"/>
      <c r="BN109" s="7"/>
      <c r="BO109" s="7"/>
      <c r="BP109" s="7"/>
      <c r="BQ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CQ109" s="7"/>
      <c r="CR109" s="7"/>
      <c r="CS109" s="7"/>
      <c r="CT109" s="7"/>
      <c r="CU109" s="7"/>
      <c r="CV109" s="7"/>
      <c r="CW109" s="7"/>
      <c r="CX109" s="7"/>
      <c r="CY109" s="7"/>
      <c r="CZ109" s="7"/>
      <c r="DA109" s="7"/>
      <c r="DB109" s="7"/>
      <c r="DC109" s="7"/>
      <c r="DD109" s="7"/>
      <c r="DE109" s="7"/>
      <c r="DF109" s="7"/>
      <c r="DG109" s="7"/>
      <c r="DH109" s="7"/>
      <c r="DI109" s="7"/>
      <c r="DJ109" s="7"/>
      <c r="DK109" s="7">
        <v>1</v>
      </c>
      <c r="DL109" s="7"/>
      <c r="DM109" s="7">
        <v>1</v>
      </c>
      <c r="DN109" s="7"/>
      <c r="DO109" s="7"/>
      <c r="DP109" s="7"/>
      <c r="DQ109" s="7">
        <v>1</v>
      </c>
      <c r="DR109" s="7"/>
      <c r="DS109" s="7"/>
      <c r="DT109" s="7"/>
      <c r="DU109" s="7">
        <v>1</v>
      </c>
      <c r="DV109" s="7"/>
      <c r="DW109" s="7"/>
      <c r="DX109" s="7"/>
      <c r="DY109" s="7"/>
      <c r="DZ109" s="7"/>
      <c r="EA109" s="7"/>
      <c r="EB109" s="7"/>
      <c r="EC109" s="7"/>
      <c r="ED109" s="7"/>
      <c r="EE109" s="7"/>
      <c r="EF109" s="7"/>
      <c r="EG109" s="7"/>
      <c r="EH109" s="7"/>
      <c r="EI109" s="7"/>
      <c r="EJ109" s="7"/>
      <c r="EK109" s="7"/>
      <c r="EL109" s="7"/>
      <c r="EM109" s="7"/>
      <c r="EN109" s="7"/>
      <c r="EO109" s="7"/>
      <c r="EP109" s="7"/>
      <c r="EQ109" s="7"/>
      <c r="ER109" s="7"/>
      <c r="ES109" s="7"/>
      <c r="ET109" s="7"/>
      <c r="EU109" s="7"/>
      <c r="EV109" s="7"/>
      <c r="EW109" s="7"/>
      <c r="EX109" s="7"/>
      <c r="EY109" s="7"/>
      <c r="EZ109" s="7"/>
      <c r="FA109" s="7"/>
      <c r="FB109" s="7"/>
      <c r="FC109" s="7"/>
      <c r="FD109" s="7"/>
      <c r="FE109" s="7"/>
      <c r="FF109" s="7"/>
      <c r="FG109" s="7"/>
      <c r="FH109" s="7"/>
      <c r="FI109" s="7"/>
      <c r="FJ109" s="7"/>
      <c r="FK109" s="7"/>
      <c r="FL109" s="7"/>
      <c r="FM109" s="7"/>
      <c r="FN109" s="7"/>
      <c r="FO109" s="7"/>
      <c r="FP109" s="7"/>
      <c r="FQ109" s="7"/>
      <c r="FR109" s="7"/>
      <c r="FS109" s="7"/>
      <c r="FT109" s="7"/>
      <c r="FU109" s="7"/>
      <c r="FV109" s="7"/>
      <c r="FW109" s="168">
        <v>1</v>
      </c>
      <c r="FX109" s="7"/>
      <c r="FY109" s="7"/>
      <c r="FZ109" s="7"/>
      <c r="GA109" s="7"/>
      <c r="GB109" s="7"/>
      <c r="GC109" s="7"/>
      <c r="GD109" s="7"/>
      <c r="GE109" s="7"/>
      <c r="GF109" s="7"/>
      <c r="GG109" s="7"/>
      <c r="GH109" s="7"/>
      <c r="GI109" s="7"/>
      <c r="GJ109" s="7"/>
      <c r="GK109" s="7"/>
      <c r="GL109" s="7"/>
      <c r="GM109" s="7"/>
      <c r="GN109" s="7"/>
      <c r="GO109" s="7"/>
      <c r="GP109" s="7"/>
      <c r="GQ109" s="7"/>
      <c r="GR109" s="7"/>
      <c r="GS109" s="7"/>
      <c r="GT109" s="7"/>
      <c r="GU109" s="7"/>
      <c r="GV109" s="7"/>
      <c r="GW109" s="7"/>
      <c r="GX109" s="7"/>
      <c r="GY109" s="7"/>
      <c r="GZ109" s="7"/>
      <c r="HA109" s="34"/>
      <c r="HB109" s="34"/>
      <c r="HC109" s="34"/>
      <c r="HD109" s="34"/>
      <c r="HE109" s="34"/>
      <c r="HF109" s="34"/>
      <c r="HG109" s="34"/>
      <c r="HH109" s="34"/>
      <c r="HI109" s="34"/>
      <c r="HJ109" s="34"/>
      <c r="HK109" s="34"/>
      <c r="HL109" s="34"/>
      <c r="HM109" s="34"/>
      <c r="HN109" s="34"/>
      <c r="HO109" s="34"/>
      <c r="HP109" s="34"/>
    </row>
    <row r="110" spans="1:224" ht="69" customHeight="1">
      <c r="A110" s="5">
        <f t="shared" si="0"/>
        <v>108</v>
      </c>
      <c r="B110" s="5"/>
      <c r="C110" s="24" t="s">
        <v>55</v>
      </c>
      <c r="D110" s="31">
        <f t="shared" si="7"/>
        <v>108</v>
      </c>
      <c r="E110" s="7" t="s">
        <v>100</v>
      </c>
      <c r="F110" s="7" t="s">
        <v>337</v>
      </c>
      <c r="G110" s="6">
        <v>2020</v>
      </c>
      <c r="H110" s="7" t="s">
        <v>738</v>
      </c>
      <c r="I110" s="7"/>
      <c r="J110" s="7" t="s">
        <v>336</v>
      </c>
      <c r="K110" s="6" t="s">
        <v>1391</v>
      </c>
      <c r="L110" s="7"/>
      <c r="M110" s="7"/>
      <c r="N110" s="7">
        <v>1</v>
      </c>
      <c r="O110" s="7">
        <v>1</v>
      </c>
      <c r="P110" s="7">
        <v>1</v>
      </c>
      <c r="Q110" s="7">
        <v>0</v>
      </c>
      <c r="R110" s="7">
        <v>1</v>
      </c>
      <c r="S110" s="7"/>
      <c r="T110" s="7"/>
      <c r="U110" s="7">
        <v>1</v>
      </c>
      <c r="V110" s="7"/>
      <c r="W110" s="7"/>
      <c r="X110" s="7"/>
      <c r="Y110" s="7"/>
      <c r="Z110" s="7"/>
      <c r="AA110" s="7"/>
      <c r="AB110" s="7"/>
      <c r="AC110" s="7"/>
      <c r="AD110" s="7">
        <v>1</v>
      </c>
      <c r="AE110" s="7"/>
      <c r="AF110" s="7"/>
      <c r="AG110" s="7"/>
      <c r="AH110" s="7"/>
      <c r="AI110" s="7"/>
      <c r="AJ110" s="7"/>
      <c r="AK110" s="7"/>
      <c r="AL110" s="7"/>
      <c r="AM110" s="7"/>
      <c r="AN110" s="7">
        <v>1</v>
      </c>
      <c r="AO110" s="7">
        <v>1</v>
      </c>
      <c r="AP110" s="7">
        <v>1</v>
      </c>
      <c r="AQ110" s="7">
        <v>1</v>
      </c>
      <c r="AR110" s="7"/>
      <c r="AS110" s="7"/>
      <c r="AT110" s="7">
        <v>1</v>
      </c>
      <c r="AU110" s="7"/>
      <c r="AV110" s="7"/>
      <c r="AW110" s="7"/>
      <c r="AX110" s="7">
        <v>1</v>
      </c>
      <c r="AY110" s="7"/>
      <c r="AZ110" s="7">
        <v>1</v>
      </c>
      <c r="BA110" s="7"/>
      <c r="BB110" s="7"/>
      <c r="BC110" s="7"/>
      <c r="BD110" s="7"/>
      <c r="BE110" s="7"/>
      <c r="BF110" s="7"/>
      <c r="BG110" s="7"/>
      <c r="BH110" s="7"/>
      <c r="BI110" s="7"/>
      <c r="BJ110" s="7"/>
      <c r="BK110" s="7"/>
      <c r="BL110" s="7"/>
      <c r="BM110" s="7"/>
      <c r="BN110" s="7"/>
      <c r="BO110" s="7"/>
      <c r="BP110" s="7"/>
      <c r="BQ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CQ110" s="7"/>
      <c r="CR110" s="7"/>
      <c r="CS110" s="7"/>
      <c r="CT110" s="7">
        <v>1</v>
      </c>
      <c r="CU110" s="7"/>
      <c r="CV110" s="7"/>
      <c r="CW110" s="7"/>
      <c r="CX110" s="7"/>
      <c r="CY110" s="7"/>
      <c r="CZ110" s="7"/>
      <c r="DA110" s="7"/>
      <c r="DB110" s="7"/>
      <c r="DC110" s="7"/>
      <c r="DD110" s="7"/>
      <c r="DE110" s="7"/>
      <c r="DF110" s="7"/>
      <c r="DG110" s="7"/>
      <c r="DH110" s="7"/>
      <c r="DI110" s="7"/>
      <c r="DJ110" s="7"/>
      <c r="DK110" s="7"/>
      <c r="DL110" s="7"/>
      <c r="DM110" s="7">
        <v>1</v>
      </c>
      <c r="DN110" s="7"/>
      <c r="DO110" s="7"/>
      <c r="DP110" s="7">
        <v>1</v>
      </c>
      <c r="DQ110" s="7"/>
      <c r="DR110" s="7"/>
      <c r="DS110" s="7"/>
      <c r="DT110" s="7"/>
      <c r="DU110" s="7"/>
      <c r="DV110" s="7"/>
      <c r="DW110" s="7"/>
      <c r="DX110" s="7"/>
      <c r="DY110" s="7"/>
      <c r="DZ110" s="7"/>
      <c r="EA110" s="7"/>
      <c r="EB110" s="7"/>
      <c r="EC110" s="7"/>
      <c r="ED110" s="7"/>
      <c r="EE110" s="7"/>
      <c r="EF110" s="7"/>
      <c r="EG110" s="7"/>
      <c r="EH110" s="7"/>
      <c r="EI110" s="7"/>
      <c r="EJ110" s="7"/>
      <c r="EK110" s="7"/>
      <c r="EL110" s="7"/>
      <c r="EM110" s="7"/>
      <c r="EN110" s="7"/>
      <c r="EO110" s="7"/>
      <c r="EP110" s="7"/>
      <c r="EQ110" s="7"/>
      <c r="ER110" s="7"/>
      <c r="ES110" s="7"/>
      <c r="ET110" s="7"/>
      <c r="EU110" s="7"/>
      <c r="EV110" s="7"/>
      <c r="EW110" s="7"/>
      <c r="EX110" s="7"/>
      <c r="EY110" s="7"/>
      <c r="EZ110" s="7"/>
      <c r="FA110" s="7"/>
      <c r="FB110" s="7"/>
      <c r="FC110" s="7"/>
      <c r="FD110" s="7"/>
      <c r="FE110" s="7"/>
      <c r="FF110" s="7"/>
      <c r="FG110" s="7"/>
      <c r="FH110" s="7"/>
      <c r="FI110" s="7"/>
      <c r="FJ110" s="7"/>
      <c r="FK110" s="7"/>
      <c r="FL110" s="7"/>
      <c r="FM110" s="7">
        <v>1</v>
      </c>
      <c r="FN110" s="7"/>
      <c r="FO110" s="7"/>
      <c r="FP110" s="7"/>
      <c r="FQ110" s="7"/>
      <c r="FR110" s="7"/>
      <c r="FS110" s="7"/>
      <c r="FT110" s="7"/>
      <c r="FU110" s="7"/>
      <c r="FV110" s="7"/>
      <c r="FW110" s="7"/>
      <c r="FX110" s="7"/>
      <c r="FY110" s="7"/>
      <c r="FZ110" s="7"/>
      <c r="GA110" s="7"/>
      <c r="GB110" s="7"/>
      <c r="GC110" s="7"/>
      <c r="GD110" s="7"/>
      <c r="GE110" s="7"/>
      <c r="GF110" s="7"/>
      <c r="GG110" s="7"/>
      <c r="GH110" s="7"/>
      <c r="GI110" s="7"/>
      <c r="GJ110" s="7"/>
      <c r="GK110" s="7"/>
      <c r="GL110" s="7"/>
      <c r="GM110" s="7"/>
      <c r="GN110" s="7"/>
      <c r="GO110" s="7"/>
      <c r="GP110" s="7"/>
      <c r="GQ110" s="7"/>
      <c r="GR110" s="7"/>
      <c r="GS110" s="7"/>
      <c r="GT110" s="7"/>
      <c r="GU110" s="7"/>
      <c r="GV110" s="7"/>
      <c r="GW110" s="7"/>
      <c r="GX110" s="7"/>
      <c r="GY110" s="7"/>
      <c r="GZ110" s="7"/>
      <c r="HA110" s="34"/>
      <c r="HB110" s="34"/>
      <c r="HC110" s="34"/>
      <c r="HD110" s="34"/>
      <c r="HE110" s="34"/>
      <c r="HF110" s="34"/>
      <c r="HG110" s="34"/>
      <c r="HH110" s="34"/>
      <c r="HI110" s="34"/>
      <c r="HJ110" s="34"/>
      <c r="HK110" s="34"/>
      <c r="HL110" s="34"/>
      <c r="HM110" s="34"/>
      <c r="HN110" s="34"/>
      <c r="HO110" s="34"/>
      <c r="HP110" s="34"/>
    </row>
    <row r="111" spans="1:224" ht="107.25" customHeight="1">
      <c r="A111" s="5">
        <f t="shared" si="0"/>
        <v>109</v>
      </c>
      <c r="B111" s="5"/>
      <c r="C111" s="24" t="s">
        <v>35</v>
      </c>
      <c r="D111" s="31">
        <f t="shared" si="7"/>
        <v>109</v>
      </c>
      <c r="E111" s="7" t="s">
        <v>340</v>
      </c>
      <c r="F111" s="7" t="s">
        <v>339</v>
      </c>
      <c r="G111" s="6">
        <v>2021</v>
      </c>
      <c r="H111" s="7" t="s">
        <v>1392</v>
      </c>
      <c r="I111" s="7"/>
      <c r="J111" s="7" t="s">
        <v>338</v>
      </c>
      <c r="K111" s="6" t="s">
        <v>1393</v>
      </c>
      <c r="L111" s="7">
        <v>1</v>
      </c>
      <c r="M111" s="7"/>
      <c r="N111" s="7"/>
      <c r="O111" s="7"/>
      <c r="P111" s="7"/>
      <c r="Q111" s="7"/>
      <c r="R111" s="7"/>
      <c r="S111" s="154">
        <v>0</v>
      </c>
      <c r="T111" s="7"/>
      <c r="U111" s="7"/>
      <c r="V111" s="154">
        <v>1</v>
      </c>
      <c r="W111" s="7"/>
      <c r="X111" s="7"/>
      <c r="Y111" s="7"/>
      <c r="Z111" s="7"/>
      <c r="AA111" s="7"/>
      <c r="AB111" s="7"/>
      <c r="AC111" s="7"/>
      <c r="AD111" s="154">
        <v>0</v>
      </c>
      <c r="AE111" s="7"/>
      <c r="AF111" s="7"/>
      <c r="AG111" s="7"/>
      <c r="AH111" s="7"/>
      <c r="AI111" s="7"/>
      <c r="AJ111" s="7"/>
      <c r="AK111" s="7"/>
      <c r="AL111" s="7"/>
      <c r="AM111" s="7"/>
      <c r="AN111" s="7">
        <v>1</v>
      </c>
      <c r="AO111" s="154">
        <v>0</v>
      </c>
      <c r="AP111" s="7"/>
      <c r="AQ111" s="7"/>
      <c r="AR111" s="7"/>
      <c r="AS111" s="7"/>
      <c r="AT111" s="7"/>
      <c r="AU111" s="7"/>
      <c r="AV111" s="7"/>
      <c r="AW111" s="7"/>
      <c r="AX111" s="7"/>
      <c r="AY111" s="7"/>
      <c r="AZ111" s="7"/>
      <c r="BA111" s="7"/>
      <c r="BB111" s="7"/>
      <c r="BC111" s="7"/>
      <c r="BD111" s="7"/>
      <c r="BE111" s="7"/>
      <c r="BF111" s="7"/>
      <c r="BG111" s="7"/>
      <c r="BH111" s="7"/>
      <c r="BI111" s="7"/>
      <c r="BJ111" s="7"/>
      <c r="BK111" s="7"/>
      <c r="BL111" s="7"/>
      <c r="BM111" s="7"/>
      <c r="BN111" s="7"/>
      <c r="BO111" s="7"/>
      <c r="BP111" s="154">
        <v>1</v>
      </c>
      <c r="BQ111" s="7"/>
      <c r="BR111" s="7"/>
      <c r="BS111" s="7"/>
      <c r="BT111" s="7"/>
      <c r="BU111" s="7"/>
      <c r="BV111" s="7"/>
      <c r="BW111" s="7"/>
      <c r="BX111" s="7"/>
      <c r="BY111" s="7">
        <v>1</v>
      </c>
      <c r="BZ111" s="7"/>
      <c r="CA111" s="7"/>
      <c r="CB111" s="7"/>
      <c r="CC111" s="7"/>
      <c r="CD111" s="7"/>
      <c r="CE111" s="7"/>
      <c r="CF111" s="7"/>
      <c r="CG111" s="7"/>
      <c r="CH111" s="7"/>
      <c r="CI111" s="7"/>
      <c r="CJ111" s="7"/>
      <c r="CK111" s="7">
        <v>1</v>
      </c>
      <c r="CL111" s="7">
        <v>1</v>
      </c>
      <c r="CM111" s="7"/>
      <c r="CN111" s="7"/>
      <c r="CO111" s="7"/>
      <c r="CP111" s="7"/>
      <c r="CQ111" s="7"/>
      <c r="CR111" s="7"/>
      <c r="CS111" s="7"/>
      <c r="CT111" s="7"/>
      <c r="CU111" s="7"/>
      <c r="CV111" s="7"/>
      <c r="CW111" s="7"/>
      <c r="CX111" s="7"/>
      <c r="CY111" s="7"/>
      <c r="CZ111" s="7"/>
      <c r="DA111" s="7"/>
      <c r="DB111" s="7"/>
      <c r="DC111" s="7"/>
      <c r="DD111" s="7"/>
      <c r="DE111" s="7"/>
      <c r="DF111" s="7"/>
      <c r="DG111" s="7"/>
      <c r="DH111" s="7"/>
      <c r="DI111" s="7"/>
      <c r="DJ111" s="7"/>
      <c r="DK111" s="7"/>
      <c r="DL111" s="154">
        <v>0</v>
      </c>
      <c r="DM111" s="7"/>
      <c r="DN111" s="154">
        <v>0</v>
      </c>
      <c r="DO111" s="7">
        <v>1</v>
      </c>
      <c r="DP111" s="7">
        <v>1</v>
      </c>
      <c r="DQ111" s="7"/>
      <c r="DR111" s="7"/>
      <c r="DS111" s="7"/>
      <c r="DT111" s="7"/>
      <c r="DU111" s="7"/>
      <c r="DV111" s="7"/>
      <c r="DW111" s="7"/>
      <c r="DX111" s="7"/>
      <c r="DY111" s="7"/>
      <c r="DZ111" s="7"/>
      <c r="EA111" s="7"/>
      <c r="EB111" s="7"/>
      <c r="EC111" s="7"/>
      <c r="ED111" s="7"/>
      <c r="EE111" s="7"/>
      <c r="EF111" s="7"/>
      <c r="EG111" s="7"/>
      <c r="EH111" s="7"/>
      <c r="EI111" s="7"/>
      <c r="EJ111" s="7"/>
      <c r="EK111" s="7"/>
      <c r="EL111" s="7"/>
      <c r="EM111" s="7"/>
      <c r="EN111" s="7"/>
      <c r="EO111" s="7"/>
      <c r="EP111" s="7"/>
      <c r="EQ111" s="7"/>
      <c r="ER111" s="7"/>
      <c r="ES111" s="7"/>
      <c r="ET111" s="7"/>
      <c r="EU111" s="7"/>
      <c r="EV111" s="7"/>
      <c r="EW111" s="7"/>
      <c r="EX111" s="7"/>
      <c r="EY111" s="7"/>
      <c r="EZ111" s="7"/>
      <c r="FA111" s="7"/>
      <c r="FB111" s="7">
        <v>1</v>
      </c>
      <c r="FC111" s="7"/>
      <c r="FD111" s="7"/>
      <c r="FE111" s="7"/>
      <c r="FF111" s="7"/>
      <c r="FG111" s="7"/>
      <c r="FH111" s="7"/>
      <c r="FI111" s="7"/>
      <c r="FJ111" s="7"/>
      <c r="FK111" s="7"/>
      <c r="FL111" s="7"/>
      <c r="FM111" s="7"/>
      <c r="FN111" s="7"/>
      <c r="FO111" s="7"/>
      <c r="FP111" s="7"/>
      <c r="FQ111" s="7"/>
      <c r="FR111" s="7"/>
      <c r="FS111" s="7"/>
      <c r="FT111" s="7"/>
      <c r="FU111" s="7"/>
      <c r="FV111" s="7"/>
      <c r="FW111" s="7"/>
      <c r="FX111" s="7"/>
      <c r="FY111" s="7"/>
      <c r="FZ111" s="7"/>
      <c r="GA111" s="7"/>
      <c r="GB111" s="7"/>
      <c r="GC111" s="7"/>
      <c r="GD111" s="7"/>
      <c r="GE111" s="7"/>
      <c r="GF111" s="7"/>
      <c r="GG111" s="7"/>
      <c r="GH111" s="7"/>
      <c r="GI111" s="7"/>
      <c r="GJ111" s="7"/>
      <c r="GK111" s="7"/>
      <c r="GL111" s="7"/>
      <c r="GM111" s="7"/>
      <c r="GN111" s="7"/>
      <c r="GO111" s="7"/>
      <c r="GP111" s="7"/>
      <c r="GQ111" s="7"/>
      <c r="GR111" s="7"/>
      <c r="GS111" s="7"/>
      <c r="GT111" s="7"/>
      <c r="GU111" s="7"/>
      <c r="GV111" s="7"/>
      <c r="GW111" s="7"/>
      <c r="GX111" s="7"/>
      <c r="GY111" s="7"/>
      <c r="GZ111" s="7"/>
      <c r="HA111" s="34"/>
      <c r="HB111" s="34"/>
      <c r="HC111" s="34"/>
      <c r="HD111" s="34"/>
      <c r="HE111" s="34"/>
      <c r="HF111" s="34"/>
      <c r="HG111" s="34"/>
      <c r="HH111" s="34"/>
      <c r="HI111" s="34"/>
      <c r="HJ111" s="34"/>
      <c r="HK111" s="34"/>
      <c r="HL111" s="34"/>
      <c r="HM111" s="34"/>
      <c r="HN111" s="34"/>
      <c r="HO111" s="34"/>
      <c r="HP111" s="34"/>
    </row>
    <row r="112" spans="1:224" ht="45" customHeight="1">
      <c r="A112" s="5">
        <f t="shared" si="0"/>
        <v>110</v>
      </c>
      <c r="B112" s="5"/>
      <c r="C112" s="24" t="s">
        <v>35</v>
      </c>
      <c r="D112" s="31">
        <f t="shared" si="7"/>
        <v>110</v>
      </c>
      <c r="E112" s="7" t="s">
        <v>235</v>
      </c>
      <c r="F112" s="7" t="s">
        <v>342</v>
      </c>
      <c r="G112" s="6">
        <v>2021</v>
      </c>
      <c r="H112" s="7" t="s">
        <v>738</v>
      </c>
      <c r="I112" s="7"/>
      <c r="J112" s="7" t="s">
        <v>341</v>
      </c>
      <c r="K112" s="6" t="s">
        <v>1394</v>
      </c>
      <c r="L112" s="7"/>
      <c r="M112" s="7"/>
      <c r="N112" s="7">
        <v>1</v>
      </c>
      <c r="O112" s="7"/>
      <c r="P112" s="7"/>
      <c r="Q112" s="7">
        <v>0</v>
      </c>
      <c r="R112" s="7">
        <v>1</v>
      </c>
      <c r="S112" s="7"/>
      <c r="T112" s="7"/>
      <c r="U112" s="7"/>
      <c r="V112" s="7"/>
      <c r="W112" s="7"/>
      <c r="X112" s="7"/>
      <c r="Y112" s="7"/>
      <c r="Z112" s="7"/>
      <c r="AA112" s="7"/>
      <c r="AB112" s="7"/>
      <c r="AC112" s="7"/>
      <c r="AD112" s="7"/>
      <c r="AE112" s="7"/>
      <c r="AF112" s="7"/>
      <c r="AG112" s="7"/>
      <c r="AH112" s="7"/>
      <c r="AI112" s="7"/>
      <c r="AJ112" s="7"/>
      <c r="AK112" s="7"/>
      <c r="AL112" s="7"/>
      <c r="AM112" s="7"/>
      <c r="AN112" s="7">
        <v>1</v>
      </c>
      <c r="AO112" s="7"/>
      <c r="AP112" s="7"/>
      <c r="AQ112" s="7"/>
      <c r="AR112" s="7"/>
      <c r="AS112" s="7"/>
      <c r="AT112" s="7"/>
      <c r="AU112" s="7"/>
      <c r="AV112" s="7"/>
      <c r="AW112" s="7"/>
      <c r="AX112" s="7">
        <v>1</v>
      </c>
      <c r="AY112" s="7"/>
      <c r="AZ112" s="7">
        <v>1</v>
      </c>
      <c r="BA112" s="7"/>
      <c r="BB112" s="7"/>
      <c r="BC112" s="7"/>
      <c r="BD112" s="7"/>
      <c r="BE112" s="7"/>
      <c r="BF112" s="7"/>
      <c r="BG112" s="7"/>
      <c r="BH112" s="7"/>
      <c r="BI112" s="7"/>
      <c r="BJ112" s="7">
        <v>0</v>
      </c>
      <c r="BK112" s="7"/>
      <c r="BL112" s="7"/>
      <c r="BM112" s="7"/>
      <c r="BN112" s="7"/>
      <c r="BO112" s="7"/>
      <c r="BP112" s="7"/>
      <c r="BQ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CQ112" s="7"/>
      <c r="CR112" s="7"/>
      <c r="CS112" s="7"/>
      <c r="CT112" s="7"/>
      <c r="CU112" s="7"/>
      <c r="CV112" s="7"/>
      <c r="CW112" s="7"/>
      <c r="CX112" s="7"/>
      <c r="CY112" s="7"/>
      <c r="CZ112" s="7"/>
      <c r="DA112" s="7"/>
      <c r="DB112" s="7"/>
      <c r="DC112" s="7"/>
      <c r="DD112" s="7"/>
      <c r="DE112" s="7"/>
      <c r="DF112" s="7"/>
      <c r="DG112" s="7"/>
      <c r="DH112" s="7"/>
      <c r="DI112" s="7"/>
      <c r="DJ112" s="7"/>
      <c r="DK112" s="7">
        <v>1</v>
      </c>
      <c r="DL112" s="7"/>
      <c r="DM112" s="7">
        <v>1</v>
      </c>
      <c r="DN112" s="7"/>
      <c r="DO112" s="7"/>
      <c r="DP112" s="7">
        <v>1</v>
      </c>
      <c r="DQ112" s="7"/>
      <c r="DR112" s="7"/>
      <c r="DS112" s="7"/>
      <c r="DT112" s="7"/>
      <c r="DU112" s="7"/>
      <c r="DV112" s="7"/>
      <c r="DW112" s="7"/>
      <c r="DX112" s="7"/>
      <c r="DY112" s="7"/>
      <c r="DZ112" s="7"/>
      <c r="EA112" s="7"/>
      <c r="EB112" s="7"/>
      <c r="EC112" s="7"/>
      <c r="ED112" s="7"/>
      <c r="EE112" s="7"/>
      <c r="EF112" s="7"/>
      <c r="EG112" s="7"/>
      <c r="EH112" s="7"/>
      <c r="EI112" s="7"/>
      <c r="EJ112" s="7"/>
      <c r="EK112" s="7"/>
      <c r="EL112" s="7"/>
      <c r="EM112" s="7"/>
      <c r="EN112" s="7"/>
      <c r="EO112" s="7"/>
      <c r="EP112" s="7"/>
      <c r="EQ112" s="7"/>
      <c r="ER112" s="7"/>
      <c r="ES112" s="7"/>
      <c r="ET112" s="7"/>
      <c r="EU112" s="7"/>
      <c r="EV112" s="7"/>
      <c r="EW112" s="7"/>
      <c r="EX112" s="7"/>
      <c r="EY112" s="7"/>
      <c r="EZ112" s="7"/>
      <c r="FA112" s="7"/>
      <c r="FB112" s="7"/>
      <c r="FC112" s="7"/>
      <c r="FD112" s="7"/>
      <c r="FE112" s="7"/>
      <c r="FF112" s="7"/>
      <c r="FG112" s="7">
        <v>1</v>
      </c>
      <c r="FH112" s="7"/>
      <c r="FI112" s="7"/>
      <c r="FJ112" s="7"/>
      <c r="FK112" s="7"/>
      <c r="FL112" s="7"/>
      <c r="FM112" s="7"/>
      <c r="FN112" s="7"/>
      <c r="FO112" s="7"/>
      <c r="FP112" s="7"/>
      <c r="FQ112" s="7"/>
      <c r="FR112" s="7"/>
      <c r="FS112" s="7"/>
      <c r="FT112" s="7"/>
      <c r="FU112" s="7"/>
      <c r="FV112" s="7"/>
      <c r="FW112" s="7"/>
      <c r="FX112" s="7"/>
      <c r="FY112" s="7"/>
      <c r="FZ112" s="7"/>
      <c r="GA112" s="7"/>
      <c r="GB112" s="7"/>
      <c r="GC112" s="7"/>
      <c r="GD112" s="7"/>
      <c r="GE112" s="7"/>
      <c r="GF112" s="7"/>
      <c r="GG112" s="7"/>
      <c r="GH112" s="7"/>
      <c r="GI112" s="7"/>
      <c r="GJ112" s="7"/>
      <c r="GK112" s="7"/>
      <c r="GL112" s="7"/>
      <c r="GM112" s="7"/>
      <c r="GN112" s="7"/>
      <c r="GO112" s="7"/>
      <c r="GP112" s="7"/>
      <c r="GQ112" s="7"/>
      <c r="GR112" s="7"/>
      <c r="GS112" s="7"/>
      <c r="GT112" s="7"/>
      <c r="GU112" s="7"/>
      <c r="GV112" s="7"/>
      <c r="GW112" s="7"/>
      <c r="GX112" s="7"/>
      <c r="GY112" s="7"/>
      <c r="GZ112" s="7"/>
      <c r="HA112" s="34"/>
      <c r="HB112" s="34"/>
      <c r="HC112" s="34"/>
      <c r="HD112" s="34"/>
      <c r="HE112" s="34"/>
      <c r="HF112" s="34"/>
      <c r="HG112" s="34"/>
      <c r="HH112" s="34"/>
      <c r="HI112" s="34"/>
      <c r="HJ112" s="34"/>
      <c r="HK112" s="34"/>
      <c r="HL112" s="34"/>
      <c r="HM112" s="34"/>
      <c r="HN112" s="34"/>
      <c r="HO112" s="34"/>
      <c r="HP112" s="34"/>
    </row>
    <row r="113" spans="1:224" ht="45" customHeight="1">
      <c r="A113" s="5">
        <f t="shared" si="0"/>
        <v>111</v>
      </c>
      <c r="B113" s="5"/>
      <c r="C113" s="24" t="s">
        <v>35</v>
      </c>
      <c r="D113" s="31">
        <f t="shared" si="7"/>
        <v>111</v>
      </c>
      <c r="E113" s="7" t="s">
        <v>340</v>
      </c>
      <c r="F113" s="7" t="s">
        <v>344</v>
      </c>
      <c r="G113" s="6">
        <v>2020</v>
      </c>
      <c r="H113" s="7" t="s">
        <v>738</v>
      </c>
      <c r="I113" s="7"/>
      <c r="J113" s="7" t="s">
        <v>343</v>
      </c>
      <c r="K113" s="6" t="s">
        <v>1395</v>
      </c>
      <c r="L113" s="7"/>
      <c r="M113" s="7"/>
      <c r="N113" s="7">
        <v>1</v>
      </c>
      <c r="O113" s="7"/>
      <c r="P113" s="7"/>
      <c r="Q113" s="7">
        <v>0</v>
      </c>
      <c r="R113" s="7">
        <v>1</v>
      </c>
      <c r="S113" s="7"/>
      <c r="T113" s="7"/>
      <c r="U113" s="7"/>
      <c r="V113" s="7"/>
      <c r="W113" s="7"/>
      <c r="X113" s="7"/>
      <c r="Y113" s="7"/>
      <c r="Z113" s="7"/>
      <c r="AA113" s="7"/>
      <c r="AB113" s="7"/>
      <c r="AC113" s="7"/>
      <c r="AD113" s="7"/>
      <c r="AE113" s="7"/>
      <c r="AF113" s="7"/>
      <c r="AG113" s="7"/>
      <c r="AH113" s="7"/>
      <c r="AI113" s="7"/>
      <c r="AJ113" s="7"/>
      <c r="AK113" s="7"/>
      <c r="AL113" s="7"/>
      <c r="AM113" s="7"/>
      <c r="AN113" s="7">
        <v>1</v>
      </c>
      <c r="AO113" s="7"/>
      <c r="AP113" s="7"/>
      <c r="AQ113" s="7"/>
      <c r="AR113" s="7"/>
      <c r="AS113" s="7"/>
      <c r="AT113" s="7"/>
      <c r="AU113" s="7"/>
      <c r="AV113" s="7"/>
      <c r="AW113" s="7"/>
      <c r="AX113" s="7">
        <v>1</v>
      </c>
      <c r="AY113" s="7"/>
      <c r="AZ113" s="7"/>
      <c r="BA113" s="7"/>
      <c r="BB113" s="7"/>
      <c r="BC113" s="7"/>
      <c r="BD113" s="7"/>
      <c r="BE113" s="7"/>
      <c r="BF113" s="7"/>
      <c r="BG113" s="7">
        <v>0</v>
      </c>
      <c r="BH113" s="7">
        <v>1</v>
      </c>
      <c r="BI113" s="7"/>
      <c r="BJ113" s="7"/>
      <c r="BK113" s="7"/>
      <c r="BL113" s="7"/>
      <c r="BM113" s="7"/>
      <c r="BN113" s="7"/>
      <c r="BO113" s="7"/>
      <c r="BP113" s="7"/>
      <c r="BQ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CQ113" s="7"/>
      <c r="CR113" s="7"/>
      <c r="CS113" s="7"/>
      <c r="CT113" s="7"/>
      <c r="CU113" s="7"/>
      <c r="CV113" s="7"/>
      <c r="CW113" s="7"/>
      <c r="CX113" s="7"/>
      <c r="CY113" s="7"/>
      <c r="CZ113" s="7"/>
      <c r="DA113" s="7"/>
      <c r="DB113" s="7"/>
      <c r="DC113" s="7"/>
      <c r="DD113" s="7"/>
      <c r="DE113" s="7"/>
      <c r="DF113" s="7"/>
      <c r="DG113" s="7"/>
      <c r="DH113" s="7"/>
      <c r="DI113" s="7"/>
      <c r="DJ113" s="7">
        <v>1</v>
      </c>
      <c r="DK113" s="7">
        <v>1</v>
      </c>
      <c r="DL113" s="7"/>
      <c r="DM113" s="7">
        <v>1</v>
      </c>
      <c r="DN113" s="7"/>
      <c r="DO113" s="7"/>
      <c r="DP113" s="7">
        <v>1</v>
      </c>
      <c r="DQ113" s="7"/>
      <c r="DR113" s="7"/>
      <c r="DS113" s="7"/>
      <c r="DT113" s="7"/>
      <c r="DU113" s="7"/>
      <c r="DV113" s="7"/>
      <c r="DW113" s="7"/>
      <c r="DX113" s="7"/>
      <c r="DY113" s="7"/>
      <c r="DZ113" s="7"/>
      <c r="EA113" s="7"/>
      <c r="EB113" s="7"/>
      <c r="EC113" s="7"/>
      <c r="ED113" s="7"/>
      <c r="EE113" s="7"/>
      <c r="EF113" s="7"/>
      <c r="EG113" s="7"/>
      <c r="EH113" s="7"/>
      <c r="EI113" s="7"/>
      <c r="EJ113" s="7"/>
      <c r="EK113" s="7"/>
      <c r="EL113" s="7"/>
      <c r="EM113" s="7"/>
      <c r="EN113" s="7"/>
      <c r="EO113" s="7"/>
      <c r="EP113" s="7"/>
      <c r="EQ113" s="7"/>
      <c r="ER113" s="7"/>
      <c r="ES113" s="7"/>
      <c r="ET113" s="7"/>
      <c r="EU113" s="7"/>
      <c r="EV113" s="7"/>
      <c r="EW113" s="7"/>
      <c r="EX113" s="7"/>
      <c r="EY113" s="7"/>
      <c r="EZ113" s="7"/>
      <c r="FA113" s="7"/>
      <c r="FB113" s="7"/>
      <c r="FC113" s="7"/>
      <c r="FD113" s="7"/>
      <c r="FE113" s="7"/>
      <c r="FF113" s="7"/>
      <c r="FG113" s="7"/>
      <c r="FH113" s="7"/>
      <c r="FI113" s="7"/>
      <c r="FJ113" s="7"/>
      <c r="FK113" s="7"/>
      <c r="FL113" s="7"/>
      <c r="FM113" s="7"/>
      <c r="FN113" s="7"/>
      <c r="FO113" s="7"/>
      <c r="FP113" s="7"/>
      <c r="FQ113" s="7"/>
      <c r="FR113" s="7"/>
      <c r="FS113" s="7"/>
      <c r="FT113" s="7"/>
      <c r="FU113" s="7"/>
      <c r="FV113" s="7">
        <v>1</v>
      </c>
      <c r="FW113" s="7"/>
      <c r="FX113" s="7"/>
      <c r="FY113" s="7"/>
      <c r="FZ113" s="7"/>
      <c r="GA113" s="7"/>
      <c r="GB113" s="7"/>
      <c r="GC113" s="7"/>
      <c r="GD113" s="7"/>
      <c r="GE113" s="7"/>
      <c r="GF113" s="7"/>
      <c r="GG113" s="7"/>
      <c r="GH113" s="7"/>
      <c r="GI113" s="7"/>
      <c r="GJ113" s="7"/>
      <c r="GK113" s="7"/>
      <c r="GL113" s="7"/>
      <c r="GM113" s="7"/>
      <c r="GN113" s="7"/>
      <c r="GO113" s="7"/>
      <c r="GP113" s="7"/>
      <c r="GQ113" s="7"/>
      <c r="GR113" s="7"/>
      <c r="GS113" s="7"/>
      <c r="GT113" s="7"/>
      <c r="GU113" s="7"/>
      <c r="GV113" s="7"/>
      <c r="GW113" s="7"/>
      <c r="GX113" s="7"/>
      <c r="GY113" s="7"/>
      <c r="GZ113" s="7"/>
      <c r="HA113" s="34"/>
      <c r="HB113" s="34"/>
      <c r="HC113" s="34"/>
      <c r="HD113" s="34"/>
      <c r="HE113" s="34"/>
      <c r="HF113" s="34"/>
      <c r="HG113" s="34"/>
      <c r="HH113" s="34"/>
      <c r="HI113" s="34"/>
      <c r="HJ113" s="34"/>
      <c r="HK113" s="34"/>
      <c r="HL113" s="34"/>
      <c r="HM113" s="34"/>
      <c r="HN113" s="34"/>
      <c r="HO113" s="34"/>
      <c r="HP113" s="34"/>
    </row>
    <row r="114" spans="1:224" ht="45" customHeight="1">
      <c r="A114" s="32">
        <f t="shared" si="0"/>
        <v>112</v>
      </c>
      <c r="B114" s="392"/>
      <c r="C114" s="24" t="s">
        <v>35</v>
      </c>
      <c r="D114" s="31">
        <f t="shared" si="7"/>
        <v>112</v>
      </c>
      <c r="E114" s="7" t="s">
        <v>347</v>
      </c>
      <c r="F114" s="7" t="s">
        <v>346</v>
      </c>
      <c r="G114" s="6">
        <v>2016</v>
      </c>
      <c r="H114" s="7" t="s">
        <v>1396</v>
      </c>
      <c r="I114" s="7"/>
      <c r="J114" s="7" t="s">
        <v>345</v>
      </c>
      <c r="K114" s="6" t="s">
        <v>1397</v>
      </c>
      <c r="L114" s="7">
        <v>1</v>
      </c>
      <c r="M114" s="7"/>
      <c r="N114" s="7"/>
      <c r="O114" s="7"/>
      <c r="P114" s="7"/>
      <c r="Q114" s="7">
        <v>0</v>
      </c>
      <c r="R114" s="7">
        <v>1</v>
      </c>
      <c r="S114" s="7"/>
      <c r="T114" s="7"/>
      <c r="U114" s="7"/>
      <c r="V114" s="7"/>
      <c r="W114" s="7"/>
      <c r="X114" s="7"/>
      <c r="Y114" s="7"/>
      <c r="Z114" s="7"/>
      <c r="AA114" s="7"/>
      <c r="AB114" s="7"/>
      <c r="AC114" s="7"/>
      <c r="AD114" s="7"/>
      <c r="AE114" s="7"/>
      <c r="AF114" s="7"/>
      <c r="AG114" s="7">
        <v>1</v>
      </c>
      <c r="AH114" s="7"/>
      <c r="AI114" s="7"/>
      <c r="AJ114" s="7"/>
      <c r="AK114" s="7"/>
      <c r="AL114" s="7"/>
      <c r="AM114" s="7"/>
      <c r="AN114" s="7"/>
      <c r="AO114" s="7"/>
      <c r="AP114" s="7"/>
      <c r="AQ114" s="7"/>
      <c r="AR114" s="7"/>
      <c r="AS114" s="7"/>
      <c r="AT114" s="7"/>
      <c r="AU114" s="7"/>
      <c r="AV114" s="7"/>
      <c r="AW114" s="7"/>
      <c r="AX114" s="7"/>
      <c r="AY114" s="7"/>
      <c r="AZ114" s="7"/>
      <c r="BA114" s="7"/>
      <c r="BB114" s="7"/>
      <c r="BC114" s="7"/>
      <c r="BD114" s="7"/>
      <c r="BE114" s="7"/>
      <c r="BF114" s="7"/>
      <c r="BG114" s="7"/>
      <c r="BH114" s="7"/>
      <c r="BI114" s="7"/>
      <c r="BJ114" s="7"/>
      <c r="BK114" s="7"/>
      <c r="BL114" s="7"/>
      <c r="BM114" s="7"/>
      <c r="BN114" s="7"/>
      <c r="BO114" s="7"/>
      <c r="BP114" s="7"/>
      <c r="BQ114" s="7"/>
      <c r="BR114" s="7"/>
      <c r="BS114" s="7"/>
      <c r="BT114" s="7">
        <v>1</v>
      </c>
      <c r="BU114" s="7"/>
      <c r="BV114" s="7"/>
      <c r="BW114" s="7"/>
      <c r="BX114" s="7"/>
      <c r="BY114" s="7"/>
      <c r="BZ114" s="7"/>
      <c r="CA114" s="7"/>
      <c r="CB114" s="7"/>
      <c r="CC114" s="7"/>
      <c r="CD114" s="7"/>
      <c r="CE114" s="7"/>
      <c r="CF114" s="7"/>
      <c r="CG114" s="7"/>
      <c r="CH114" s="7"/>
      <c r="CI114" s="7"/>
      <c r="CJ114" s="7"/>
      <c r="CK114" s="7"/>
      <c r="CL114" s="7"/>
      <c r="CM114" s="7"/>
      <c r="CN114" s="7"/>
      <c r="CO114" s="7"/>
      <c r="CP114" s="7"/>
      <c r="CQ114" s="7"/>
      <c r="CR114" s="7"/>
      <c r="CS114" s="7"/>
      <c r="CT114" s="7">
        <v>1</v>
      </c>
      <c r="CU114" s="7"/>
      <c r="CV114" s="7"/>
      <c r="CW114" s="7"/>
      <c r="CX114" s="7"/>
      <c r="CY114" s="7"/>
      <c r="CZ114" s="7"/>
      <c r="DA114" s="7"/>
      <c r="DB114" s="7"/>
      <c r="DC114" s="7"/>
      <c r="DD114" s="7"/>
      <c r="DE114" s="7"/>
      <c r="DF114" s="7"/>
      <c r="DG114" s="7"/>
      <c r="DH114" s="7"/>
      <c r="DI114" s="7"/>
      <c r="DJ114" s="7"/>
      <c r="DK114" s="7"/>
      <c r="DL114" s="7"/>
      <c r="DM114" s="7">
        <v>1</v>
      </c>
      <c r="DN114" s="7"/>
      <c r="DO114" s="7"/>
      <c r="DP114" s="7">
        <v>1</v>
      </c>
      <c r="DQ114" s="7"/>
      <c r="DR114" s="7"/>
      <c r="DS114" s="7"/>
      <c r="DT114" s="7"/>
      <c r="DU114" s="7"/>
      <c r="DV114" s="7"/>
      <c r="DW114" s="7"/>
      <c r="DX114" s="7"/>
      <c r="DY114" s="7"/>
      <c r="DZ114" s="7"/>
      <c r="EA114" s="7"/>
      <c r="EB114" s="7"/>
      <c r="EC114" s="7"/>
      <c r="ED114" s="7"/>
      <c r="EE114" s="7"/>
      <c r="EF114" s="7"/>
      <c r="EG114" s="7"/>
      <c r="EH114" s="7"/>
      <c r="EI114" s="7"/>
      <c r="EJ114" s="7"/>
      <c r="EK114" s="7"/>
      <c r="EL114" s="7"/>
      <c r="EM114" s="7"/>
      <c r="EN114" s="7"/>
      <c r="EO114" s="7"/>
      <c r="EP114" s="7"/>
      <c r="EQ114" s="7"/>
      <c r="ER114" s="7"/>
      <c r="ES114" s="7"/>
      <c r="ET114" s="7"/>
      <c r="EU114" s="7"/>
      <c r="EV114" s="7"/>
      <c r="EW114" s="7"/>
      <c r="EX114" s="7"/>
      <c r="EY114" s="7"/>
      <c r="EZ114" s="7"/>
      <c r="FA114" s="7"/>
      <c r="FB114" s="7"/>
      <c r="FC114" s="7"/>
      <c r="FD114" s="7"/>
      <c r="FE114" s="7"/>
      <c r="FF114" s="7"/>
      <c r="FG114" s="7">
        <v>1</v>
      </c>
      <c r="FH114" s="7"/>
      <c r="FI114" s="7"/>
      <c r="FJ114" s="7"/>
      <c r="FK114" s="7"/>
      <c r="FL114" s="7"/>
      <c r="FM114" s="7"/>
      <c r="FN114" s="7"/>
      <c r="FO114" s="7"/>
      <c r="FP114" s="7"/>
      <c r="FQ114" s="7"/>
      <c r="FR114" s="7"/>
      <c r="FS114" s="7"/>
      <c r="FT114" s="7"/>
      <c r="FU114" s="7"/>
      <c r="FV114" s="7"/>
      <c r="FW114" s="7"/>
      <c r="FX114" s="7"/>
      <c r="FY114" s="7"/>
      <c r="FZ114" s="7"/>
      <c r="GA114" s="7"/>
      <c r="GB114" s="7"/>
      <c r="GC114" s="7"/>
      <c r="GD114" s="7"/>
      <c r="GE114" s="7"/>
      <c r="GF114" s="7"/>
      <c r="GG114" s="7"/>
      <c r="GH114" s="7"/>
      <c r="GI114" s="7"/>
      <c r="GJ114" s="7"/>
      <c r="GK114" s="7"/>
      <c r="GL114" s="7"/>
      <c r="GM114" s="7"/>
      <c r="GN114" s="7"/>
      <c r="GO114" s="7"/>
      <c r="GP114" s="7"/>
      <c r="GQ114" s="7"/>
      <c r="GR114" s="7"/>
      <c r="GS114" s="7"/>
      <c r="GT114" s="7"/>
      <c r="GU114" s="7"/>
      <c r="GV114" s="7"/>
      <c r="GW114" s="7"/>
      <c r="GX114" s="7"/>
      <c r="GY114" s="7"/>
      <c r="GZ114" s="7"/>
      <c r="HA114" s="34"/>
      <c r="HB114" s="34"/>
      <c r="HC114" s="34"/>
      <c r="HD114" s="34"/>
      <c r="HE114" s="34"/>
      <c r="HF114" s="34"/>
      <c r="HG114" s="34"/>
      <c r="HH114" s="34"/>
      <c r="HI114" s="34"/>
      <c r="HJ114" s="34"/>
      <c r="HK114" s="34"/>
      <c r="HL114" s="34"/>
      <c r="HM114" s="34"/>
      <c r="HN114" s="34"/>
      <c r="HO114" s="34"/>
      <c r="HP114" s="34"/>
    </row>
    <row r="115" spans="1:224" ht="74.25" customHeight="1">
      <c r="A115" s="33">
        <f t="shared" si="0"/>
        <v>113</v>
      </c>
      <c r="B115" s="393"/>
      <c r="C115" s="24" t="s">
        <v>348</v>
      </c>
      <c r="D115" s="169">
        <f t="shared" si="7"/>
        <v>113</v>
      </c>
      <c r="E115" s="7" t="s">
        <v>351</v>
      </c>
      <c r="F115" s="7" t="s">
        <v>350</v>
      </c>
      <c r="G115" s="6">
        <v>2001</v>
      </c>
      <c r="H115" s="7" t="s">
        <v>738</v>
      </c>
      <c r="I115" s="7"/>
      <c r="J115" s="7" t="s">
        <v>349</v>
      </c>
      <c r="K115" s="6" t="s">
        <v>1398</v>
      </c>
      <c r="L115" s="7">
        <v>1</v>
      </c>
      <c r="M115" s="7"/>
      <c r="N115" s="7"/>
      <c r="O115" s="7"/>
      <c r="P115" s="7"/>
      <c r="Q115" s="7">
        <v>0</v>
      </c>
      <c r="R115" s="7">
        <v>1</v>
      </c>
      <c r="S115" s="7"/>
      <c r="T115" s="7"/>
      <c r="U115" s="7"/>
      <c r="V115" s="7"/>
      <c r="W115" s="7"/>
      <c r="X115" s="7"/>
      <c r="Y115" s="7"/>
      <c r="Z115" s="7"/>
      <c r="AA115" s="7"/>
      <c r="AB115" s="7"/>
      <c r="AC115" s="7"/>
      <c r="AD115" s="7"/>
      <c r="AE115" s="7"/>
      <c r="AF115" s="7"/>
      <c r="AG115" s="7">
        <v>1</v>
      </c>
      <c r="AH115" s="7"/>
      <c r="AI115" s="7"/>
      <c r="AJ115" s="7"/>
      <c r="AK115" s="7"/>
      <c r="AL115" s="7"/>
      <c r="AM115" s="7"/>
      <c r="AN115" s="7"/>
      <c r="AO115" s="7"/>
      <c r="AP115" s="7"/>
      <c r="AQ115" s="7"/>
      <c r="AR115" s="7"/>
      <c r="AS115" s="7"/>
      <c r="AT115" s="7"/>
      <c r="AU115" s="7"/>
      <c r="AV115" s="7"/>
      <c r="AW115" s="7"/>
      <c r="AX115" s="7"/>
      <c r="AY115" s="7"/>
      <c r="AZ115" s="7"/>
      <c r="BA115" s="7"/>
      <c r="BB115" s="7"/>
      <c r="BC115" s="7"/>
      <c r="BD115" s="7"/>
      <c r="BE115" s="7"/>
      <c r="BF115" s="7"/>
      <c r="BG115" s="7"/>
      <c r="BH115" s="7"/>
      <c r="BI115" s="7"/>
      <c r="BJ115" s="7"/>
      <c r="BK115" s="7"/>
      <c r="BL115" s="7"/>
      <c r="BM115" s="7"/>
      <c r="BN115" s="7"/>
      <c r="BO115" s="7"/>
      <c r="BP115" s="7"/>
      <c r="BQ115" s="7"/>
      <c r="BR115" s="7"/>
      <c r="BS115" s="7"/>
      <c r="BT115" s="7"/>
      <c r="BU115" s="7"/>
      <c r="BV115" s="7"/>
      <c r="BW115" s="7"/>
      <c r="BX115" s="7"/>
      <c r="BY115" s="7">
        <v>1</v>
      </c>
      <c r="BZ115" s="7"/>
      <c r="CA115" s="7"/>
      <c r="CB115" s="7"/>
      <c r="CC115" s="7"/>
      <c r="CD115" s="7"/>
      <c r="CE115" s="7"/>
      <c r="CF115" s="7"/>
      <c r="CG115" s="7"/>
      <c r="CH115" s="7"/>
      <c r="CI115" s="7"/>
      <c r="CJ115" s="7">
        <v>1</v>
      </c>
      <c r="CK115" s="7"/>
      <c r="CL115" s="7"/>
      <c r="CM115" s="7"/>
      <c r="CN115" s="7"/>
      <c r="CO115" s="7"/>
      <c r="CP115" s="7"/>
      <c r="CQ115" s="7"/>
      <c r="CR115" s="7"/>
      <c r="CS115" s="7"/>
      <c r="CT115" s="7"/>
      <c r="CU115" s="7"/>
      <c r="CV115" s="7"/>
      <c r="CW115" s="7"/>
      <c r="CX115" s="7"/>
      <c r="CY115" s="7"/>
      <c r="CZ115" s="7"/>
      <c r="DA115" s="7"/>
      <c r="DB115" s="7"/>
      <c r="DC115" s="7"/>
      <c r="DD115" s="7"/>
      <c r="DE115" s="7"/>
      <c r="DF115" s="7"/>
      <c r="DG115" s="7"/>
      <c r="DH115" s="7"/>
      <c r="DI115" s="7"/>
      <c r="DJ115" s="7"/>
      <c r="DK115" s="7"/>
      <c r="DL115" s="154">
        <v>0</v>
      </c>
      <c r="DM115" s="7"/>
      <c r="DN115" s="7"/>
      <c r="DO115" s="7">
        <v>1</v>
      </c>
      <c r="DP115" s="7">
        <v>1</v>
      </c>
      <c r="DQ115" s="7"/>
      <c r="DR115" s="7"/>
      <c r="DS115" s="7"/>
      <c r="DT115" s="7"/>
      <c r="DU115" s="7"/>
      <c r="DV115" s="7"/>
      <c r="DW115" s="7"/>
      <c r="DX115" s="7"/>
      <c r="DY115" s="7"/>
      <c r="DZ115" s="7"/>
      <c r="EA115" s="7"/>
      <c r="EB115" s="7"/>
      <c r="EC115" s="7"/>
      <c r="ED115" s="7"/>
      <c r="EE115" s="7"/>
      <c r="EF115" s="7"/>
      <c r="EG115" s="7"/>
      <c r="EH115" s="7"/>
      <c r="EI115" s="7"/>
      <c r="EJ115" s="7"/>
      <c r="EK115" s="7"/>
      <c r="EL115" s="7"/>
      <c r="EM115" s="7"/>
      <c r="EN115" s="7"/>
      <c r="EO115" s="7"/>
      <c r="EP115" s="7"/>
      <c r="EQ115" s="7"/>
      <c r="ER115" s="7"/>
      <c r="ES115" s="7"/>
      <c r="ET115" s="7"/>
      <c r="EU115" s="7"/>
      <c r="EV115" s="7"/>
      <c r="EW115" s="7"/>
      <c r="EX115" s="7"/>
      <c r="EY115" s="7"/>
      <c r="EZ115" s="7"/>
      <c r="FA115" s="7"/>
      <c r="FB115" s="7"/>
      <c r="FC115" s="7"/>
      <c r="FD115" s="7"/>
      <c r="FE115" s="7"/>
      <c r="FF115" s="7"/>
      <c r="FG115" s="7"/>
      <c r="FH115" s="7"/>
      <c r="FI115" s="7"/>
      <c r="FJ115" s="7"/>
      <c r="FK115" s="7"/>
      <c r="FL115" s="7"/>
      <c r="FM115" s="7"/>
      <c r="FN115" s="7"/>
      <c r="FO115" s="7"/>
      <c r="FP115" s="7"/>
      <c r="FQ115" s="7"/>
      <c r="FR115" s="7"/>
      <c r="FS115" s="7"/>
      <c r="FT115" s="7"/>
      <c r="FU115" s="7"/>
      <c r="FV115" s="7"/>
      <c r="FW115" s="7"/>
      <c r="FX115" s="7"/>
      <c r="FY115" s="7"/>
      <c r="FZ115" s="7"/>
      <c r="GA115" s="7">
        <v>1</v>
      </c>
      <c r="GB115" s="7"/>
      <c r="GC115" s="7"/>
      <c r="GD115" s="7"/>
      <c r="GE115" s="7"/>
      <c r="GF115" s="7"/>
      <c r="GG115" s="7"/>
      <c r="GH115" s="7"/>
      <c r="GI115" s="7"/>
      <c r="GJ115" s="7"/>
      <c r="GK115" s="7"/>
      <c r="GL115" s="7"/>
      <c r="GM115" s="7"/>
      <c r="GN115" s="7"/>
      <c r="GO115" s="7"/>
      <c r="GP115" s="7"/>
      <c r="GQ115" s="7"/>
      <c r="GR115" s="7"/>
      <c r="GS115" s="7"/>
      <c r="GT115" s="7"/>
      <c r="GU115" s="7"/>
      <c r="GV115" s="7"/>
      <c r="GW115" s="7"/>
      <c r="GX115" s="7"/>
      <c r="GY115" s="7"/>
      <c r="GZ115" s="7"/>
      <c r="HA115" s="34"/>
      <c r="HB115" s="34"/>
      <c r="HC115" s="34"/>
      <c r="HD115" s="34"/>
      <c r="HE115" s="34"/>
      <c r="HF115" s="34"/>
      <c r="HG115" s="34"/>
      <c r="HH115" s="34"/>
      <c r="HI115" s="34"/>
      <c r="HJ115" s="34"/>
      <c r="HK115" s="34"/>
      <c r="HL115" s="34"/>
      <c r="HM115" s="34"/>
      <c r="HN115" s="34"/>
      <c r="HO115" s="34"/>
      <c r="HP115" s="34"/>
    </row>
    <row r="116" spans="1:224" ht="45" customHeight="1">
      <c r="A116" s="24">
        <f t="shared" si="0"/>
        <v>114</v>
      </c>
      <c r="B116" s="391"/>
      <c r="C116" s="24" t="s">
        <v>352</v>
      </c>
      <c r="D116" s="31">
        <f t="shared" si="7"/>
        <v>114</v>
      </c>
      <c r="E116" s="7" t="s">
        <v>354</v>
      </c>
      <c r="F116" s="7" t="s">
        <v>146</v>
      </c>
      <c r="G116" s="6">
        <v>2019</v>
      </c>
      <c r="H116" s="7" t="s">
        <v>1399</v>
      </c>
      <c r="I116" s="7">
        <v>1</v>
      </c>
      <c r="J116" s="7" t="s">
        <v>353</v>
      </c>
      <c r="K116" s="6" t="s">
        <v>563</v>
      </c>
      <c r="L116" s="7">
        <v>1</v>
      </c>
      <c r="M116" s="7"/>
      <c r="N116" s="7"/>
      <c r="O116" s="7"/>
      <c r="P116" s="7"/>
      <c r="Q116" s="7"/>
      <c r="R116" s="7"/>
      <c r="S116" s="7"/>
      <c r="T116" s="7"/>
      <c r="U116" s="7"/>
      <c r="V116" s="7"/>
      <c r="W116" s="7"/>
      <c r="X116" s="7"/>
      <c r="Y116" s="7"/>
      <c r="Z116" s="7"/>
      <c r="AA116" s="7"/>
      <c r="AB116" s="7"/>
      <c r="AC116" s="7">
        <v>1</v>
      </c>
      <c r="AD116" s="7"/>
      <c r="AE116" s="7"/>
      <c r="AF116" s="7"/>
      <c r="AG116" s="7"/>
      <c r="AH116" s="7"/>
      <c r="AI116" s="7"/>
      <c r="AJ116" s="7"/>
      <c r="AK116" s="7"/>
      <c r="AL116" s="7"/>
      <c r="AM116" s="7"/>
      <c r="AN116" s="7">
        <v>1</v>
      </c>
      <c r="AO116" s="7"/>
      <c r="AP116" s="7"/>
      <c r="AQ116" s="7"/>
      <c r="AR116" s="7"/>
      <c r="AS116" s="7"/>
      <c r="AT116" s="7"/>
      <c r="AU116" s="7"/>
      <c r="AV116" s="7"/>
      <c r="AW116" s="7"/>
      <c r="AX116" s="7"/>
      <c r="AY116" s="7"/>
      <c r="AZ116" s="7"/>
      <c r="BA116" s="7"/>
      <c r="BB116" s="7"/>
      <c r="BC116" s="7"/>
      <c r="BD116" s="7"/>
      <c r="BE116" s="7"/>
      <c r="BF116" s="7"/>
      <c r="BG116" s="7"/>
      <c r="BH116" s="7"/>
      <c r="BI116" s="7"/>
      <c r="BJ116" s="7">
        <v>0</v>
      </c>
      <c r="BK116" s="7"/>
      <c r="BL116" s="7"/>
      <c r="BM116" s="7"/>
      <c r="BN116" s="7"/>
      <c r="BO116" s="7"/>
      <c r="BP116" s="7">
        <v>1</v>
      </c>
      <c r="BQ116" s="7"/>
      <c r="BR116" s="7"/>
      <c r="BS116" s="7"/>
      <c r="BT116" s="7"/>
      <c r="BU116" s="7"/>
      <c r="BV116" s="7"/>
      <c r="BW116" s="7"/>
      <c r="BX116" s="7"/>
      <c r="BY116" s="7"/>
      <c r="BZ116" s="7"/>
      <c r="CA116" s="7"/>
      <c r="CB116" s="7"/>
      <c r="CC116" s="7"/>
      <c r="CD116" s="7"/>
      <c r="CE116" s="7"/>
      <c r="CF116" s="7"/>
      <c r="CG116" s="7"/>
      <c r="CH116" s="7"/>
      <c r="CI116" s="7"/>
      <c r="CJ116" s="7"/>
      <c r="CK116" s="7"/>
      <c r="CL116" s="7"/>
      <c r="CM116" s="7"/>
      <c r="CN116" s="7"/>
      <c r="CO116" s="7"/>
      <c r="CP116" s="7"/>
      <c r="CQ116" s="7"/>
      <c r="CR116" s="7"/>
      <c r="CS116" s="7"/>
      <c r="CT116" s="7">
        <v>1</v>
      </c>
      <c r="CU116" s="7"/>
      <c r="CV116" s="7"/>
      <c r="CW116" s="7"/>
      <c r="CX116" s="7"/>
      <c r="CY116" s="7"/>
      <c r="CZ116" s="7"/>
      <c r="DA116" s="7"/>
      <c r="DB116" s="7"/>
      <c r="DC116" s="7"/>
      <c r="DD116" s="7"/>
      <c r="DE116" s="7"/>
      <c r="DF116" s="7"/>
      <c r="DG116" s="7"/>
      <c r="DH116" s="7"/>
      <c r="DI116" s="7"/>
      <c r="DJ116" s="7"/>
      <c r="DK116" s="7"/>
      <c r="DL116" s="7"/>
      <c r="DM116" s="7">
        <v>1</v>
      </c>
      <c r="DN116" s="7"/>
      <c r="DO116" s="7"/>
      <c r="DP116" s="7">
        <v>1</v>
      </c>
      <c r="DQ116" s="7"/>
      <c r="DR116" s="7"/>
      <c r="DS116" s="7"/>
      <c r="DT116" s="7"/>
      <c r="DU116" s="7"/>
      <c r="DV116" s="7"/>
      <c r="DW116" s="7"/>
      <c r="DX116" s="7"/>
      <c r="DY116" s="7"/>
      <c r="DZ116" s="7"/>
      <c r="EA116" s="7"/>
      <c r="EB116" s="7"/>
      <c r="EC116" s="7"/>
      <c r="ED116" s="7"/>
      <c r="EE116" s="7"/>
      <c r="EF116" s="7"/>
      <c r="EG116" s="7"/>
      <c r="EH116" s="7"/>
      <c r="EI116" s="7"/>
      <c r="EJ116" s="7"/>
      <c r="EK116" s="7"/>
      <c r="EL116" s="7"/>
      <c r="EM116" s="7"/>
      <c r="EN116" s="7"/>
      <c r="EO116" s="7"/>
      <c r="EP116" s="7"/>
      <c r="EQ116" s="7"/>
      <c r="ER116" s="7"/>
      <c r="ES116" s="7"/>
      <c r="ET116" s="7"/>
      <c r="EU116" s="7"/>
      <c r="EV116" s="7"/>
      <c r="EW116" s="7"/>
      <c r="EX116" s="7"/>
      <c r="EY116" s="7"/>
      <c r="EZ116" s="7"/>
      <c r="FA116" s="7"/>
      <c r="FB116" s="7">
        <v>1</v>
      </c>
      <c r="FC116" s="7"/>
      <c r="FD116" s="7"/>
      <c r="FE116" s="7"/>
      <c r="FF116" s="7"/>
      <c r="FG116" s="7"/>
      <c r="FH116" s="7"/>
      <c r="FI116" s="7"/>
      <c r="FJ116" s="7"/>
      <c r="FK116" s="7"/>
      <c r="FL116" s="7"/>
      <c r="FM116" s="7"/>
      <c r="FN116" s="7"/>
      <c r="FO116" s="7"/>
      <c r="FP116" s="7"/>
      <c r="FQ116" s="7"/>
      <c r="FR116" s="7"/>
      <c r="FS116" s="7"/>
      <c r="FT116" s="7"/>
      <c r="FU116" s="7"/>
      <c r="FV116" s="7"/>
      <c r="FW116" s="7"/>
      <c r="FX116" s="7"/>
      <c r="FY116" s="7"/>
      <c r="FZ116" s="7"/>
      <c r="GA116" s="7"/>
      <c r="GB116" s="7"/>
      <c r="GC116" s="7"/>
      <c r="GD116" s="7"/>
      <c r="GE116" s="7"/>
      <c r="GF116" s="7"/>
      <c r="GG116" s="7"/>
      <c r="GH116" s="7"/>
      <c r="GI116" s="7"/>
      <c r="GJ116" s="7"/>
      <c r="GK116" s="7"/>
      <c r="GL116" s="7"/>
      <c r="GM116" s="7"/>
      <c r="GN116" s="7"/>
      <c r="GO116" s="7"/>
      <c r="GP116" s="7"/>
      <c r="GQ116" s="7"/>
      <c r="GR116" s="7"/>
      <c r="GS116" s="7"/>
      <c r="GT116" s="7"/>
      <c r="GU116" s="7"/>
      <c r="GV116" s="7"/>
      <c r="GW116" s="7"/>
      <c r="GX116" s="7"/>
      <c r="GY116" s="7"/>
      <c r="GZ116" s="7"/>
      <c r="HA116" s="34"/>
      <c r="HB116" s="34"/>
      <c r="HC116" s="34"/>
      <c r="HD116" s="34"/>
      <c r="HE116" s="34"/>
      <c r="HF116" s="34"/>
      <c r="HG116" s="34"/>
      <c r="HH116" s="34"/>
      <c r="HI116" s="34"/>
      <c r="HJ116" s="34"/>
      <c r="HK116" s="34"/>
      <c r="HL116" s="34"/>
      <c r="HM116" s="34"/>
      <c r="HN116" s="34"/>
      <c r="HO116" s="34"/>
      <c r="HP116" s="34"/>
    </row>
    <row r="117" spans="1:224" ht="45" customHeight="1">
      <c r="A117" s="24">
        <f t="shared" si="0"/>
        <v>115</v>
      </c>
      <c r="B117" s="391"/>
      <c r="C117" s="24" t="s">
        <v>355</v>
      </c>
      <c r="D117" s="31">
        <f t="shared" si="7"/>
        <v>115</v>
      </c>
      <c r="E117" s="7" t="s">
        <v>358</v>
      </c>
      <c r="F117" s="7" t="s">
        <v>357</v>
      </c>
      <c r="G117" s="6">
        <v>2009</v>
      </c>
      <c r="H117" s="7" t="s">
        <v>1400</v>
      </c>
      <c r="I117" s="7">
        <v>1</v>
      </c>
      <c r="J117" s="19" t="s">
        <v>356</v>
      </c>
      <c r="K117" s="6" t="s">
        <v>1401</v>
      </c>
      <c r="L117" s="7"/>
      <c r="M117" s="7"/>
      <c r="N117" s="7">
        <v>1</v>
      </c>
      <c r="O117" s="7">
        <v>1</v>
      </c>
      <c r="P117" s="7">
        <v>1</v>
      </c>
      <c r="Q117" s="7">
        <v>0</v>
      </c>
      <c r="R117" s="7">
        <v>1</v>
      </c>
      <c r="S117" s="7"/>
      <c r="T117" s="7"/>
      <c r="U117" s="7"/>
      <c r="V117" s="7"/>
      <c r="W117" s="7"/>
      <c r="X117" s="7"/>
      <c r="Y117" s="7"/>
      <c r="Z117" s="7"/>
      <c r="AA117" s="7"/>
      <c r="AB117" s="7"/>
      <c r="AC117" s="7"/>
      <c r="AD117" s="7"/>
      <c r="AE117" s="7"/>
      <c r="AF117" s="7"/>
      <c r="AG117" s="7"/>
      <c r="AH117" s="7"/>
      <c r="AI117" s="7"/>
      <c r="AJ117" s="7"/>
      <c r="AK117" s="7"/>
      <c r="AL117" s="7"/>
      <c r="AM117" s="7"/>
      <c r="AN117" s="7">
        <v>1</v>
      </c>
      <c r="AO117" s="7"/>
      <c r="AP117" s="7"/>
      <c r="AQ117" s="7"/>
      <c r="AR117" s="7"/>
      <c r="AS117" s="7"/>
      <c r="AT117" s="7"/>
      <c r="AU117" s="7"/>
      <c r="AV117" s="7"/>
      <c r="AW117" s="7"/>
      <c r="AX117" s="7">
        <v>1</v>
      </c>
      <c r="AY117" s="7"/>
      <c r="AZ117" s="7">
        <v>1</v>
      </c>
      <c r="BA117" s="7"/>
      <c r="BB117" s="154">
        <v>0</v>
      </c>
      <c r="BC117" s="7">
        <v>0</v>
      </c>
      <c r="BD117" s="7"/>
      <c r="BE117" s="7"/>
      <c r="BF117" s="7"/>
      <c r="BG117" s="7"/>
      <c r="BH117" s="7"/>
      <c r="BI117" s="7"/>
      <c r="BJ117" s="7">
        <v>1</v>
      </c>
      <c r="BK117" s="7"/>
      <c r="BL117" s="7"/>
      <c r="BM117" s="7"/>
      <c r="BN117" s="7"/>
      <c r="BO117" s="7"/>
      <c r="BP117" s="7"/>
      <c r="BQ117" s="7"/>
      <c r="BR117" s="7"/>
      <c r="BS117" s="7"/>
      <c r="BT117" s="7"/>
      <c r="BU117" s="7"/>
      <c r="BV117" s="7"/>
      <c r="BW117" s="7"/>
      <c r="BX117" s="7"/>
      <c r="BY117" s="7"/>
      <c r="BZ117" s="7"/>
      <c r="CA117" s="7"/>
      <c r="CB117" s="7"/>
      <c r="CC117" s="7"/>
      <c r="CD117" s="7"/>
      <c r="CE117" s="7"/>
      <c r="CF117" s="7"/>
      <c r="CG117" s="7"/>
      <c r="CH117" s="7"/>
      <c r="CI117" s="7"/>
      <c r="CJ117" s="7"/>
      <c r="CK117" s="7"/>
      <c r="CL117" s="7"/>
      <c r="CM117" s="7"/>
      <c r="CN117" s="7"/>
      <c r="CO117" s="7"/>
      <c r="CP117" s="7"/>
      <c r="CQ117" s="7"/>
      <c r="CR117" s="7"/>
      <c r="CS117" s="7"/>
      <c r="CT117" s="7"/>
      <c r="CU117" s="7"/>
      <c r="CV117" s="7"/>
      <c r="CW117" s="7"/>
      <c r="CX117" s="7"/>
      <c r="CY117" s="7"/>
      <c r="CZ117" s="7"/>
      <c r="DA117" s="7"/>
      <c r="DB117" s="7"/>
      <c r="DC117" s="7"/>
      <c r="DD117" s="7"/>
      <c r="DE117" s="7"/>
      <c r="DF117" s="7"/>
      <c r="DG117" s="7">
        <v>1</v>
      </c>
      <c r="DH117" s="7">
        <v>1</v>
      </c>
      <c r="DI117" s="7"/>
      <c r="DJ117" s="7"/>
      <c r="DK117" s="7"/>
      <c r="DL117" s="7"/>
      <c r="DM117" s="7">
        <v>1</v>
      </c>
      <c r="DN117" s="7"/>
      <c r="DO117" s="7"/>
      <c r="DP117" s="7"/>
      <c r="DQ117" s="7"/>
      <c r="DR117" s="7"/>
      <c r="DS117" s="7"/>
      <c r="DT117" s="7"/>
      <c r="DU117" s="7"/>
      <c r="DV117" s="7"/>
      <c r="DW117" s="7">
        <v>1</v>
      </c>
      <c r="DX117" s="7">
        <v>1</v>
      </c>
      <c r="DY117" s="7"/>
      <c r="DZ117" s="7">
        <v>1</v>
      </c>
      <c r="EA117" s="7"/>
      <c r="EB117" s="7"/>
      <c r="EC117" s="7"/>
      <c r="ED117" s="7"/>
      <c r="EE117" s="7"/>
      <c r="EF117" s="7"/>
      <c r="EG117" s="7"/>
      <c r="EH117" s="7"/>
      <c r="EI117" s="7"/>
      <c r="EJ117" s="7"/>
      <c r="EK117" s="7"/>
      <c r="EL117" s="7"/>
      <c r="EM117" s="7"/>
      <c r="EN117" s="7"/>
      <c r="EO117" s="7"/>
      <c r="EP117" s="7"/>
      <c r="EQ117" s="7"/>
      <c r="ER117" s="7"/>
      <c r="ES117" s="7"/>
      <c r="ET117" s="7"/>
      <c r="EU117" s="7"/>
      <c r="EV117" s="7"/>
      <c r="EW117" s="7"/>
      <c r="EX117" s="7"/>
      <c r="EY117" s="7"/>
      <c r="EZ117" s="7"/>
      <c r="FA117" s="7"/>
      <c r="FB117" s="7"/>
      <c r="FC117" s="7"/>
      <c r="FD117" s="7"/>
      <c r="FE117" s="7"/>
      <c r="FF117" s="7"/>
      <c r="FG117" s="7"/>
      <c r="FH117" s="7"/>
      <c r="FI117" s="7"/>
      <c r="FJ117" s="7"/>
      <c r="FK117" s="7"/>
      <c r="FL117" s="7"/>
      <c r="FM117" s="7"/>
      <c r="FN117" s="7"/>
      <c r="FO117" s="7"/>
      <c r="FP117" s="7">
        <v>1</v>
      </c>
      <c r="FQ117" s="7"/>
      <c r="FR117" s="7"/>
      <c r="FS117" s="7"/>
      <c r="FT117" s="7"/>
      <c r="FU117" s="7"/>
      <c r="FV117" s="7"/>
      <c r="FW117" s="7"/>
      <c r="FX117" s="7"/>
      <c r="FY117" s="7"/>
      <c r="FZ117" s="7"/>
      <c r="GA117" s="7"/>
      <c r="GB117" s="7"/>
      <c r="GC117" s="7"/>
      <c r="GD117" s="7"/>
      <c r="GE117" s="7"/>
      <c r="GF117" s="7"/>
      <c r="GG117" s="7"/>
      <c r="GH117" s="7"/>
      <c r="GI117" s="7"/>
      <c r="GJ117" s="7"/>
      <c r="GK117" s="7"/>
      <c r="GL117" s="7"/>
      <c r="GM117" s="7"/>
      <c r="GN117" s="7"/>
      <c r="GO117" s="7"/>
      <c r="GP117" s="7"/>
      <c r="GQ117" s="7"/>
      <c r="GR117" s="7"/>
      <c r="GS117" s="7"/>
      <c r="GT117" s="7"/>
      <c r="GU117" s="7"/>
      <c r="GV117" s="7"/>
      <c r="GW117" s="7"/>
      <c r="GX117" s="7"/>
      <c r="GY117" s="7"/>
      <c r="GZ117" s="7"/>
      <c r="HA117" s="34"/>
      <c r="HB117" s="34"/>
      <c r="HC117" s="34"/>
      <c r="HD117" s="34"/>
      <c r="HE117" s="34"/>
      <c r="HF117" s="34"/>
      <c r="HG117" s="34"/>
      <c r="HH117" s="34"/>
      <c r="HI117" s="34"/>
      <c r="HJ117" s="34"/>
      <c r="HK117" s="34"/>
      <c r="HL117" s="34"/>
      <c r="HM117" s="34"/>
      <c r="HN117" s="34"/>
      <c r="HO117" s="34"/>
      <c r="HP117" s="34"/>
    </row>
    <row r="118" spans="1:224" ht="45" customHeight="1">
      <c r="A118" s="5">
        <f t="shared" si="0"/>
        <v>116</v>
      </c>
      <c r="B118" s="5"/>
      <c r="C118" s="24" t="s">
        <v>55</v>
      </c>
      <c r="D118" s="31">
        <f t="shared" si="7"/>
        <v>116</v>
      </c>
      <c r="E118" s="7" t="s">
        <v>361</v>
      </c>
      <c r="F118" s="7" t="s">
        <v>360</v>
      </c>
      <c r="G118" s="6">
        <v>2018</v>
      </c>
      <c r="H118" s="7" t="s">
        <v>1400</v>
      </c>
      <c r="I118" s="7">
        <v>1</v>
      </c>
      <c r="J118" s="7" t="s">
        <v>359</v>
      </c>
      <c r="K118" s="6" t="s">
        <v>1402</v>
      </c>
      <c r="L118" s="7"/>
      <c r="M118" s="7"/>
      <c r="N118" s="7"/>
      <c r="O118" s="7">
        <v>1</v>
      </c>
      <c r="P118" s="7"/>
      <c r="Q118" s="7">
        <v>0</v>
      </c>
      <c r="R118" s="7">
        <v>1</v>
      </c>
      <c r="S118" s="7">
        <v>1</v>
      </c>
      <c r="T118" s="7"/>
      <c r="U118" s="7">
        <v>1</v>
      </c>
      <c r="V118" s="7"/>
      <c r="W118" s="7"/>
      <c r="X118" s="7"/>
      <c r="Y118" s="7"/>
      <c r="Z118" s="7"/>
      <c r="AA118" s="7"/>
      <c r="AB118" s="7"/>
      <c r="AC118" s="7"/>
      <c r="AD118" s="7">
        <v>1</v>
      </c>
      <c r="AE118" s="7"/>
      <c r="AF118" s="7"/>
      <c r="AG118" s="7"/>
      <c r="AH118" s="7"/>
      <c r="AI118" s="7"/>
      <c r="AJ118" s="7"/>
      <c r="AK118" s="7"/>
      <c r="AL118" s="7"/>
      <c r="AM118" s="7"/>
      <c r="AN118" s="7">
        <v>1</v>
      </c>
      <c r="AO118" s="7">
        <v>1</v>
      </c>
      <c r="AP118" s="7">
        <v>1</v>
      </c>
      <c r="AQ118" s="7">
        <v>1</v>
      </c>
      <c r="AR118" s="7"/>
      <c r="AS118" s="7"/>
      <c r="AT118" s="7">
        <v>1</v>
      </c>
      <c r="AU118" s="7">
        <v>1</v>
      </c>
      <c r="AV118" s="7"/>
      <c r="AW118" s="7">
        <v>1</v>
      </c>
      <c r="AX118" s="7"/>
      <c r="AY118" s="7"/>
      <c r="AZ118" s="7">
        <v>1</v>
      </c>
      <c r="BA118" s="7"/>
      <c r="BB118" s="7"/>
      <c r="BC118" s="7"/>
      <c r="BD118" s="7"/>
      <c r="BE118" s="7"/>
      <c r="BF118" s="7"/>
      <c r="BG118" s="7"/>
      <c r="BH118" s="7"/>
      <c r="BI118" s="7"/>
      <c r="BJ118" s="7"/>
      <c r="BK118" s="7"/>
      <c r="BL118" s="7"/>
      <c r="BM118" s="7">
        <v>1</v>
      </c>
      <c r="BN118" s="7">
        <v>1</v>
      </c>
      <c r="BO118" s="7"/>
      <c r="BP118" s="7"/>
      <c r="BQ118" s="7"/>
      <c r="BR118" s="7"/>
      <c r="BS118" s="7"/>
      <c r="BT118" s="7"/>
      <c r="BU118" s="7"/>
      <c r="BV118" s="7"/>
      <c r="BW118" s="7"/>
      <c r="BX118" s="7"/>
      <c r="BY118" s="7"/>
      <c r="BZ118" s="7"/>
      <c r="CA118" s="7"/>
      <c r="CB118" s="7"/>
      <c r="CC118" s="7"/>
      <c r="CD118" s="7"/>
      <c r="CE118" s="7"/>
      <c r="CF118" s="7"/>
      <c r="CG118" s="7"/>
      <c r="CH118" s="7"/>
      <c r="CI118" s="7"/>
      <c r="CJ118" s="7"/>
      <c r="CK118" s="7"/>
      <c r="CL118" s="7"/>
      <c r="CM118" s="7"/>
      <c r="CN118" s="7"/>
      <c r="CO118" s="7"/>
      <c r="CP118" s="7"/>
      <c r="CQ118" s="7"/>
      <c r="CR118" s="7"/>
      <c r="CS118" s="7"/>
      <c r="CT118" s="7">
        <v>1</v>
      </c>
      <c r="CU118" s="7"/>
      <c r="CV118" s="7"/>
      <c r="CW118" s="7"/>
      <c r="CX118" s="7"/>
      <c r="CY118" s="7"/>
      <c r="CZ118" s="7"/>
      <c r="DA118" s="7"/>
      <c r="DB118" s="7"/>
      <c r="DC118" s="7"/>
      <c r="DD118" s="7"/>
      <c r="DE118" s="7"/>
      <c r="DF118" s="7"/>
      <c r="DG118" s="7"/>
      <c r="DH118" s="7"/>
      <c r="DI118" s="7"/>
      <c r="DJ118" s="7"/>
      <c r="DK118" s="7"/>
      <c r="DL118" s="7"/>
      <c r="DM118" s="7">
        <v>1</v>
      </c>
      <c r="DN118" s="7"/>
      <c r="DO118" s="7"/>
      <c r="DP118" s="7">
        <v>1</v>
      </c>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v>1</v>
      </c>
      <c r="FD118" s="7"/>
      <c r="FE118" s="7"/>
      <c r="FF118" s="7"/>
      <c r="FG118" s="7"/>
      <c r="FH118" s="7"/>
      <c r="FI118" s="7"/>
      <c r="FJ118" s="7"/>
      <c r="FK118" s="7"/>
      <c r="FL118" s="7"/>
      <c r="FM118" s="7"/>
      <c r="FN118" s="7"/>
      <c r="FO118" s="7"/>
      <c r="FP118" s="7"/>
      <c r="FQ118" s="7"/>
      <c r="FR118" s="7"/>
      <c r="FS118" s="7"/>
      <c r="FT118" s="7"/>
      <c r="FU118" s="7"/>
      <c r="FV118" s="7"/>
      <c r="FW118" s="7"/>
      <c r="FX118" s="7"/>
      <c r="FY118" s="7"/>
      <c r="FZ118" s="7"/>
      <c r="GA118" s="7"/>
      <c r="GB118" s="7"/>
      <c r="GC118" s="7"/>
      <c r="GD118" s="7"/>
      <c r="GE118" s="7"/>
      <c r="GF118" s="7"/>
      <c r="GG118" s="7"/>
      <c r="GH118" s="7"/>
      <c r="GI118" s="7"/>
      <c r="GJ118" s="7"/>
      <c r="GK118" s="7"/>
      <c r="GL118" s="7"/>
      <c r="GM118" s="7"/>
      <c r="GN118" s="7"/>
      <c r="GO118" s="7"/>
      <c r="GP118" s="7"/>
      <c r="GQ118" s="7"/>
      <c r="GR118" s="7"/>
      <c r="GS118" s="7"/>
      <c r="GT118" s="7"/>
      <c r="GU118" s="7"/>
      <c r="GV118" s="7"/>
      <c r="GW118" s="7"/>
      <c r="GX118" s="7"/>
      <c r="GY118" s="7"/>
      <c r="GZ118" s="7"/>
      <c r="HA118" s="34"/>
      <c r="HB118" s="34"/>
      <c r="HC118" s="34"/>
      <c r="HD118" s="34"/>
      <c r="HE118" s="34"/>
      <c r="HF118" s="34"/>
      <c r="HG118" s="34"/>
      <c r="HH118" s="34"/>
      <c r="HI118" s="34"/>
      <c r="HJ118" s="34"/>
      <c r="HK118" s="34"/>
      <c r="HL118" s="34"/>
      <c r="HM118" s="34"/>
      <c r="HN118" s="34"/>
      <c r="HO118" s="34"/>
      <c r="HP118" s="34"/>
    </row>
    <row r="119" spans="1:224" ht="45" customHeight="1">
      <c r="A119" s="5">
        <f t="shared" si="0"/>
        <v>117</v>
      </c>
      <c r="B119" s="5"/>
      <c r="C119" s="24" t="s">
        <v>35</v>
      </c>
      <c r="D119" s="31">
        <f t="shared" si="7"/>
        <v>117</v>
      </c>
      <c r="E119" s="7" t="s">
        <v>358</v>
      </c>
      <c r="F119" s="7" t="s">
        <v>363</v>
      </c>
      <c r="G119" s="6">
        <v>2001</v>
      </c>
      <c r="H119" s="7" t="s">
        <v>1400</v>
      </c>
      <c r="I119" s="7">
        <v>1</v>
      </c>
      <c r="J119" s="19" t="s">
        <v>362</v>
      </c>
      <c r="K119" s="6" t="s">
        <v>1403</v>
      </c>
      <c r="L119" s="7"/>
      <c r="M119" s="7"/>
      <c r="N119" s="7">
        <v>1</v>
      </c>
      <c r="O119" s="7">
        <v>1</v>
      </c>
      <c r="P119" s="7">
        <v>1</v>
      </c>
      <c r="Q119" s="7">
        <v>0</v>
      </c>
      <c r="R119" s="7">
        <v>1</v>
      </c>
      <c r="S119" s="7"/>
      <c r="T119" s="154">
        <v>0</v>
      </c>
      <c r="U119" s="7">
        <v>1</v>
      </c>
      <c r="V119" s="7"/>
      <c r="W119" s="7"/>
      <c r="X119" s="7"/>
      <c r="Y119" s="7"/>
      <c r="Z119" s="7"/>
      <c r="AA119" s="7"/>
      <c r="AB119" s="7"/>
      <c r="AC119" s="7"/>
      <c r="AD119" s="7">
        <v>1</v>
      </c>
      <c r="AE119" s="7"/>
      <c r="AF119" s="7"/>
      <c r="AG119" s="7"/>
      <c r="AH119" s="7"/>
      <c r="AI119" s="7"/>
      <c r="AJ119" s="7"/>
      <c r="AK119" s="7"/>
      <c r="AL119" s="7"/>
      <c r="AM119" s="7"/>
      <c r="AN119" s="7">
        <v>1</v>
      </c>
      <c r="AO119" s="7">
        <v>1</v>
      </c>
      <c r="AP119" s="7">
        <v>1</v>
      </c>
      <c r="AQ119" s="7">
        <v>1</v>
      </c>
      <c r="AR119" s="7"/>
      <c r="AS119" s="7"/>
      <c r="AT119" s="7"/>
      <c r="AU119" s="7"/>
      <c r="AV119" s="7"/>
      <c r="AW119" s="7"/>
      <c r="AX119" s="7">
        <v>1</v>
      </c>
      <c r="AY119" s="7"/>
      <c r="AZ119" s="7">
        <v>1</v>
      </c>
      <c r="BA119" s="7"/>
      <c r="BB119" s="7"/>
      <c r="BC119" s="7"/>
      <c r="BD119" s="7"/>
      <c r="BE119" s="7"/>
      <c r="BF119" s="7"/>
      <c r="BG119" s="7"/>
      <c r="BH119" s="7"/>
      <c r="BI119" s="7"/>
      <c r="BJ119" s="7"/>
      <c r="BK119" s="7"/>
      <c r="BL119" s="7">
        <v>0</v>
      </c>
      <c r="BM119" s="7"/>
      <c r="BN119" s="7">
        <v>1</v>
      </c>
      <c r="BO119" s="7">
        <v>0</v>
      </c>
      <c r="BP119" s="7"/>
      <c r="BQ119" s="7"/>
      <c r="BR119" s="7"/>
      <c r="BS119" s="7"/>
      <c r="BT119" s="7"/>
      <c r="BU119" s="7"/>
      <c r="BV119" s="7"/>
      <c r="BW119" s="7"/>
      <c r="BX119" s="7"/>
      <c r="BY119" s="7"/>
      <c r="BZ119" s="7"/>
      <c r="CA119" s="7"/>
      <c r="CB119" s="7"/>
      <c r="CC119" s="7"/>
      <c r="CD119" s="7"/>
      <c r="CE119" s="7"/>
      <c r="CF119" s="7"/>
      <c r="CG119" s="7"/>
      <c r="CH119" s="7"/>
      <c r="CI119" s="7"/>
      <c r="CJ119" s="7"/>
      <c r="CK119" s="7"/>
      <c r="CL119" s="7"/>
      <c r="CM119" s="7"/>
      <c r="CN119" s="7"/>
      <c r="CO119" s="7"/>
      <c r="CP119" s="7"/>
      <c r="CQ119" s="7"/>
      <c r="CR119" s="7"/>
      <c r="CS119" s="7"/>
      <c r="CT119" s="7"/>
      <c r="CU119" s="7"/>
      <c r="CV119" s="7"/>
      <c r="CW119" s="7"/>
      <c r="CX119" s="7"/>
      <c r="CY119" s="7"/>
      <c r="CZ119" s="7"/>
      <c r="DA119" s="7"/>
      <c r="DB119" s="7"/>
      <c r="DC119" s="7"/>
      <c r="DD119" s="7"/>
      <c r="DE119" s="7"/>
      <c r="DF119" s="7"/>
      <c r="DG119" s="7"/>
      <c r="DH119" s="7"/>
      <c r="DI119" s="7"/>
      <c r="DJ119" s="7"/>
      <c r="DK119" s="7">
        <v>1</v>
      </c>
      <c r="DL119" s="7"/>
      <c r="DM119" s="7">
        <v>1</v>
      </c>
      <c r="DN119" s="7"/>
      <c r="DO119" s="7"/>
      <c r="DP119" s="7">
        <v>1</v>
      </c>
      <c r="DQ119" s="7"/>
      <c r="DR119" s="7"/>
      <c r="DS119" s="7"/>
      <c r="DT119" s="7"/>
      <c r="DU119" s="7"/>
      <c r="DV119" s="7"/>
      <c r="DW119" s="7"/>
      <c r="DX119" s="7"/>
      <c r="DY119" s="7"/>
      <c r="DZ119" s="7"/>
      <c r="EA119" s="7"/>
      <c r="EB119" s="7"/>
      <c r="EC119" s="7"/>
      <c r="ED119" s="7"/>
      <c r="EE119" s="7"/>
      <c r="EF119" s="7"/>
      <c r="EG119" s="7"/>
      <c r="EH119" s="7"/>
      <c r="EI119" s="7"/>
      <c r="EJ119" s="7"/>
      <c r="EK119" s="7"/>
      <c r="EL119" s="7"/>
      <c r="EM119" s="7"/>
      <c r="EN119" s="7"/>
      <c r="EO119" s="7"/>
      <c r="EP119" s="7"/>
      <c r="EQ119" s="7"/>
      <c r="ER119" s="7"/>
      <c r="ES119" s="7"/>
      <c r="ET119" s="7"/>
      <c r="EU119" s="7"/>
      <c r="EV119" s="7"/>
      <c r="EW119" s="7"/>
      <c r="EX119" s="7"/>
      <c r="EY119" s="7"/>
      <c r="EZ119" s="7"/>
      <c r="FA119" s="7"/>
      <c r="FB119" s="7"/>
      <c r="FC119" s="7"/>
      <c r="FD119" s="7"/>
      <c r="FE119" s="7"/>
      <c r="FF119" s="7"/>
      <c r="FG119" s="7"/>
      <c r="FH119" s="7"/>
      <c r="FI119" s="7"/>
      <c r="FJ119" s="7"/>
      <c r="FK119" s="7"/>
      <c r="FL119" s="7"/>
      <c r="FM119" s="7"/>
      <c r="FN119" s="7"/>
      <c r="FO119" s="7"/>
      <c r="FP119" s="7">
        <v>1</v>
      </c>
      <c r="FQ119" s="7"/>
      <c r="FR119" s="7"/>
      <c r="FS119" s="7"/>
      <c r="FT119" s="7"/>
      <c r="FU119" s="7"/>
      <c r="FV119" s="7"/>
      <c r="FW119" s="7"/>
      <c r="FX119" s="7"/>
      <c r="FY119" s="7"/>
      <c r="FZ119" s="7"/>
      <c r="GA119" s="7"/>
      <c r="GB119" s="7"/>
      <c r="GC119" s="7"/>
      <c r="GD119" s="7"/>
      <c r="GE119" s="7"/>
      <c r="GF119" s="7"/>
      <c r="GG119" s="7"/>
      <c r="GH119" s="7"/>
      <c r="GI119" s="7"/>
      <c r="GJ119" s="7"/>
      <c r="GK119" s="7"/>
      <c r="GL119" s="7"/>
      <c r="GM119" s="7"/>
      <c r="GN119" s="7"/>
      <c r="GO119" s="7"/>
      <c r="GP119" s="7"/>
      <c r="GQ119" s="7"/>
      <c r="GR119" s="7"/>
      <c r="GS119" s="7"/>
      <c r="GT119" s="7"/>
      <c r="GU119" s="7"/>
      <c r="GV119" s="7"/>
      <c r="GW119" s="7"/>
      <c r="GX119" s="7"/>
      <c r="GY119" s="7"/>
      <c r="GZ119" s="7"/>
      <c r="HA119" s="34"/>
      <c r="HB119" s="34"/>
      <c r="HC119" s="34"/>
      <c r="HD119" s="34"/>
      <c r="HE119" s="34"/>
      <c r="HF119" s="34"/>
      <c r="HG119" s="34"/>
      <c r="HH119" s="34"/>
      <c r="HI119" s="34"/>
      <c r="HJ119" s="34"/>
      <c r="HK119" s="34"/>
      <c r="HL119" s="34"/>
      <c r="HM119" s="34"/>
      <c r="HN119" s="34"/>
      <c r="HO119" s="34"/>
      <c r="HP119" s="34"/>
    </row>
    <row r="120" spans="1:224" ht="45" customHeight="1">
      <c r="A120" s="5">
        <f t="shared" si="0"/>
        <v>118</v>
      </c>
      <c r="B120" s="5"/>
      <c r="C120" s="24" t="s">
        <v>35</v>
      </c>
      <c r="D120" s="31">
        <f t="shared" si="7"/>
        <v>118</v>
      </c>
      <c r="E120" s="7" t="s">
        <v>366</v>
      </c>
      <c r="F120" s="7" t="s">
        <v>365</v>
      </c>
      <c r="G120" s="6">
        <v>2010</v>
      </c>
      <c r="H120" s="7" t="s">
        <v>1400</v>
      </c>
      <c r="I120" s="7">
        <v>1</v>
      </c>
      <c r="J120" s="6" t="s">
        <v>364</v>
      </c>
      <c r="K120" s="6" t="s">
        <v>1404</v>
      </c>
      <c r="L120" s="7"/>
      <c r="M120" s="7"/>
      <c r="N120" s="7">
        <v>1</v>
      </c>
      <c r="O120" s="7">
        <v>1</v>
      </c>
      <c r="P120" s="7">
        <v>1</v>
      </c>
      <c r="Q120" s="7">
        <v>0</v>
      </c>
      <c r="R120" s="7">
        <v>1</v>
      </c>
      <c r="S120" s="7"/>
      <c r="T120" s="7"/>
      <c r="U120" s="7"/>
      <c r="V120" s="7"/>
      <c r="W120" s="7"/>
      <c r="X120" s="7"/>
      <c r="Y120" s="7"/>
      <c r="Z120" s="7"/>
      <c r="AA120" s="7"/>
      <c r="AB120" s="7"/>
      <c r="AC120" s="7"/>
      <c r="AD120" s="7"/>
      <c r="AE120" s="7"/>
      <c r="AF120" s="7"/>
      <c r="AG120" s="7"/>
      <c r="AH120" s="7"/>
      <c r="AI120" s="7"/>
      <c r="AJ120" s="7"/>
      <c r="AK120" s="7"/>
      <c r="AL120" s="7"/>
      <c r="AM120" s="7"/>
      <c r="AN120" s="7">
        <v>1</v>
      </c>
      <c r="AO120" s="7"/>
      <c r="AP120" s="7"/>
      <c r="AQ120" s="7"/>
      <c r="AR120" s="7"/>
      <c r="AS120" s="7"/>
      <c r="AT120" s="7"/>
      <c r="AU120" s="7"/>
      <c r="AV120" s="7"/>
      <c r="AW120" s="7">
        <v>1</v>
      </c>
      <c r="AX120" s="7">
        <v>1</v>
      </c>
      <c r="AY120" s="7">
        <v>1</v>
      </c>
      <c r="AZ120" s="7">
        <v>1</v>
      </c>
      <c r="BA120" s="7"/>
      <c r="BB120" s="7"/>
      <c r="BC120" s="7"/>
      <c r="BD120" s="7">
        <v>1</v>
      </c>
      <c r="BE120" s="7"/>
      <c r="BF120" s="7"/>
      <c r="BG120" s="7">
        <v>0</v>
      </c>
      <c r="BH120" s="7">
        <v>0</v>
      </c>
      <c r="BI120" s="7">
        <v>0</v>
      </c>
      <c r="BJ120" s="7"/>
      <c r="BK120" s="7"/>
      <c r="BL120" s="7"/>
      <c r="BM120" s="7"/>
      <c r="BN120" s="7"/>
      <c r="BO120" s="7">
        <v>1</v>
      </c>
      <c r="BP120" s="7"/>
      <c r="BQ120" s="7"/>
      <c r="BR120" s="7"/>
      <c r="BS120" s="7"/>
      <c r="BT120" s="7"/>
      <c r="BU120" s="7"/>
      <c r="BV120" s="7"/>
      <c r="BW120" s="7"/>
      <c r="BX120" s="7"/>
      <c r="BY120" s="7"/>
      <c r="BZ120" s="7"/>
      <c r="CA120" s="7"/>
      <c r="CB120" s="7"/>
      <c r="CC120" s="7"/>
      <c r="CD120" s="7"/>
      <c r="CE120" s="7"/>
      <c r="CF120" s="7"/>
      <c r="CG120" s="7"/>
      <c r="CH120" s="7"/>
      <c r="CI120" s="7"/>
      <c r="CJ120" s="7"/>
      <c r="CK120" s="7"/>
      <c r="CL120" s="7"/>
      <c r="CM120" s="7"/>
      <c r="CN120" s="7"/>
      <c r="CO120" s="7"/>
      <c r="CP120" s="7"/>
      <c r="CQ120" s="7"/>
      <c r="CR120" s="7"/>
      <c r="CS120" s="7"/>
      <c r="CT120" s="7"/>
      <c r="CU120" s="7"/>
      <c r="CV120" s="7"/>
      <c r="CW120" s="7"/>
      <c r="CX120" s="7"/>
      <c r="CY120" s="7"/>
      <c r="CZ120" s="7"/>
      <c r="DA120" s="7"/>
      <c r="DB120" s="7"/>
      <c r="DC120" s="7"/>
      <c r="DD120" s="7"/>
      <c r="DE120" s="7"/>
      <c r="DF120" s="7"/>
      <c r="DG120" s="7">
        <v>1</v>
      </c>
      <c r="DH120" s="7">
        <v>1</v>
      </c>
      <c r="DI120" s="7"/>
      <c r="DJ120" s="7"/>
      <c r="DK120" s="7"/>
      <c r="DL120" s="7"/>
      <c r="DM120" s="7">
        <v>1</v>
      </c>
      <c r="DN120" s="7"/>
      <c r="DO120" s="7"/>
      <c r="DP120" s="7"/>
      <c r="DQ120" s="7">
        <v>1</v>
      </c>
      <c r="DR120" s="7"/>
      <c r="DS120" s="7"/>
      <c r="DT120" s="7"/>
      <c r="DU120" s="7">
        <v>1</v>
      </c>
      <c r="DV120" s="7"/>
      <c r="DW120" s="7"/>
      <c r="DX120" s="7"/>
      <c r="DY120" s="7"/>
      <c r="DZ120" s="7"/>
      <c r="EA120" s="7"/>
      <c r="EB120" s="7"/>
      <c r="EC120" s="7"/>
      <c r="ED120" s="7"/>
      <c r="EE120" s="7"/>
      <c r="EF120" s="7"/>
      <c r="EG120" s="7"/>
      <c r="EH120" s="7"/>
      <c r="EI120" s="7"/>
      <c r="EJ120" s="7"/>
      <c r="EK120" s="7"/>
      <c r="EL120" s="7"/>
      <c r="EM120" s="7"/>
      <c r="EN120" s="7"/>
      <c r="EO120" s="7"/>
      <c r="EP120" s="7"/>
      <c r="EQ120" s="7"/>
      <c r="ER120" s="7"/>
      <c r="ES120" s="7"/>
      <c r="ET120" s="7"/>
      <c r="EU120" s="7"/>
      <c r="EV120" s="7"/>
      <c r="EW120" s="7"/>
      <c r="EX120" s="7"/>
      <c r="EY120" s="7"/>
      <c r="EZ120" s="7"/>
      <c r="FA120" s="7"/>
      <c r="FB120" s="7"/>
      <c r="FC120" s="7"/>
      <c r="FD120" s="7"/>
      <c r="FE120" s="7"/>
      <c r="FF120" s="7"/>
      <c r="FG120" s="7"/>
      <c r="FH120" s="7"/>
      <c r="FI120" s="7"/>
      <c r="FJ120" s="7"/>
      <c r="FK120" s="7"/>
      <c r="FL120" s="7"/>
      <c r="FM120" s="7"/>
      <c r="FN120" s="7"/>
      <c r="FO120" s="7"/>
      <c r="FP120" s="7">
        <v>1</v>
      </c>
      <c r="FQ120" s="7"/>
      <c r="FR120" s="7"/>
      <c r="FS120" s="7"/>
      <c r="FT120" s="7"/>
      <c r="FU120" s="7"/>
      <c r="FV120" s="7"/>
      <c r="FW120" s="7"/>
      <c r="FX120" s="7"/>
      <c r="FY120" s="7"/>
      <c r="FZ120" s="7"/>
      <c r="GA120" s="7"/>
      <c r="GB120" s="7"/>
      <c r="GC120" s="7"/>
      <c r="GD120" s="7"/>
      <c r="GE120" s="7"/>
      <c r="GF120" s="7"/>
      <c r="GG120" s="7"/>
      <c r="GH120" s="7"/>
      <c r="GI120" s="7"/>
      <c r="GJ120" s="7"/>
      <c r="GK120" s="7"/>
      <c r="GL120" s="7"/>
      <c r="GM120" s="7"/>
      <c r="GN120" s="7"/>
      <c r="GO120" s="7"/>
      <c r="GP120" s="7"/>
      <c r="GQ120" s="7"/>
      <c r="GR120" s="7"/>
      <c r="GS120" s="7"/>
      <c r="GT120" s="7"/>
      <c r="GU120" s="7"/>
      <c r="GV120" s="7"/>
      <c r="GW120" s="7"/>
      <c r="GX120" s="7"/>
      <c r="GY120" s="7"/>
      <c r="GZ120" s="7"/>
      <c r="HA120" s="34"/>
      <c r="HB120" s="34"/>
      <c r="HC120" s="34"/>
      <c r="HD120" s="34"/>
      <c r="HE120" s="34"/>
      <c r="HF120" s="34"/>
      <c r="HG120" s="34"/>
      <c r="HH120" s="34"/>
      <c r="HI120" s="34"/>
      <c r="HJ120" s="34"/>
      <c r="HK120" s="34"/>
      <c r="HL120" s="34"/>
      <c r="HM120" s="34"/>
      <c r="HN120" s="34"/>
      <c r="HO120" s="34"/>
      <c r="HP120" s="34"/>
    </row>
    <row r="121" spans="1:224" ht="66.75" customHeight="1">
      <c r="A121" s="32">
        <f t="shared" si="0"/>
        <v>119</v>
      </c>
      <c r="B121" s="392"/>
      <c r="C121" s="24" t="s">
        <v>35</v>
      </c>
      <c r="D121" s="31">
        <f t="shared" si="7"/>
        <v>119</v>
      </c>
      <c r="E121" s="6" t="s">
        <v>369</v>
      </c>
      <c r="F121" s="7" t="s">
        <v>368</v>
      </c>
      <c r="G121" s="6">
        <v>2011</v>
      </c>
      <c r="H121" s="7" t="s">
        <v>1400</v>
      </c>
      <c r="I121" s="7">
        <v>1</v>
      </c>
      <c r="J121" s="6" t="s">
        <v>367</v>
      </c>
      <c r="K121" s="6" t="s">
        <v>1405</v>
      </c>
      <c r="L121" s="7"/>
      <c r="M121" s="7"/>
      <c r="N121" s="7">
        <v>1</v>
      </c>
      <c r="O121" s="7"/>
      <c r="P121" s="7"/>
      <c r="Q121" s="7">
        <v>0</v>
      </c>
      <c r="R121" s="7">
        <v>1</v>
      </c>
      <c r="S121" s="7"/>
      <c r="T121" s="154">
        <v>0</v>
      </c>
      <c r="U121" s="7"/>
      <c r="V121" s="7"/>
      <c r="W121" s="7"/>
      <c r="X121" s="7"/>
      <c r="Y121" s="7"/>
      <c r="Z121" s="7"/>
      <c r="AA121" s="7"/>
      <c r="AB121" s="7"/>
      <c r="AC121" s="7"/>
      <c r="AD121" s="154">
        <v>0</v>
      </c>
      <c r="AE121" s="7"/>
      <c r="AF121" s="7"/>
      <c r="AG121" s="7"/>
      <c r="AH121" s="7"/>
      <c r="AI121" s="7"/>
      <c r="AJ121" s="7"/>
      <c r="AK121" s="7"/>
      <c r="AL121" s="7"/>
      <c r="AM121" s="7"/>
      <c r="AN121" s="7">
        <v>1</v>
      </c>
      <c r="AO121" s="154">
        <v>0</v>
      </c>
      <c r="AP121" s="7"/>
      <c r="AQ121" s="7"/>
      <c r="AR121" s="7"/>
      <c r="AS121" s="7"/>
      <c r="AT121" s="7"/>
      <c r="AU121" s="7"/>
      <c r="AV121" s="7"/>
      <c r="AW121" s="7"/>
      <c r="AX121" s="7">
        <v>1</v>
      </c>
      <c r="AY121" s="7"/>
      <c r="AZ121" s="7">
        <v>1</v>
      </c>
      <c r="BA121" s="7"/>
      <c r="BB121" s="7"/>
      <c r="BC121" s="7"/>
      <c r="BD121" s="7"/>
      <c r="BE121" s="7"/>
      <c r="BF121" s="7"/>
      <c r="BG121" s="7"/>
      <c r="BH121" s="7"/>
      <c r="BI121" s="7"/>
      <c r="BJ121" s="7">
        <v>0</v>
      </c>
      <c r="BK121" s="7"/>
      <c r="BL121" s="7"/>
      <c r="BM121" s="7"/>
      <c r="BN121" s="7"/>
      <c r="BO121" s="7">
        <v>1</v>
      </c>
      <c r="BP121" s="7"/>
      <c r="BQ121" s="7"/>
      <c r="BR121" s="7"/>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CQ121" s="7"/>
      <c r="CR121" s="7"/>
      <c r="CS121" s="7"/>
      <c r="CT121" s="7"/>
      <c r="CU121" s="7"/>
      <c r="CV121" s="7"/>
      <c r="CW121" s="7"/>
      <c r="CX121" s="7"/>
      <c r="CY121" s="7"/>
      <c r="CZ121" s="7"/>
      <c r="DA121" s="7"/>
      <c r="DB121" s="7"/>
      <c r="DC121" s="7"/>
      <c r="DD121" s="7"/>
      <c r="DE121" s="7"/>
      <c r="DF121" s="7"/>
      <c r="DG121" s="7">
        <v>1</v>
      </c>
      <c r="DH121" s="7"/>
      <c r="DI121" s="7">
        <v>1</v>
      </c>
      <c r="DJ121" s="7"/>
      <c r="DK121" s="7"/>
      <c r="DL121" s="7"/>
      <c r="DM121" s="7">
        <v>1</v>
      </c>
      <c r="DN121" s="7"/>
      <c r="DO121" s="7"/>
      <c r="DP121" s="7">
        <v>1</v>
      </c>
      <c r="DQ121" s="7"/>
      <c r="DR121" s="7"/>
      <c r="DS121" s="7"/>
      <c r="DT121" s="7"/>
      <c r="DU121" s="7"/>
      <c r="DV121" s="7"/>
      <c r="DW121" s="7"/>
      <c r="DX121" s="7"/>
      <c r="DY121" s="7"/>
      <c r="DZ121" s="7"/>
      <c r="EA121" s="7"/>
      <c r="EB121" s="7"/>
      <c r="EC121" s="7"/>
      <c r="ED121" s="7"/>
      <c r="EE121" s="7"/>
      <c r="EF121" s="7"/>
      <c r="EG121" s="7"/>
      <c r="EH121" s="7"/>
      <c r="EI121" s="7"/>
      <c r="EJ121" s="7"/>
      <c r="EK121" s="7"/>
      <c r="EL121" s="7"/>
      <c r="EM121" s="7"/>
      <c r="EN121" s="7"/>
      <c r="EO121" s="7"/>
      <c r="EP121" s="7"/>
      <c r="EQ121" s="7"/>
      <c r="ER121" s="7"/>
      <c r="ES121" s="7"/>
      <c r="ET121" s="7"/>
      <c r="EU121" s="7"/>
      <c r="EV121" s="7"/>
      <c r="EW121" s="7"/>
      <c r="EX121" s="7"/>
      <c r="EY121" s="7"/>
      <c r="EZ121" s="7"/>
      <c r="FA121" s="7"/>
      <c r="FB121" s="7"/>
      <c r="FC121" s="7"/>
      <c r="FD121" s="7"/>
      <c r="FE121" s="7"/>
      <c r="FF121" s="7"/>
      <c r="FG121" s="7"/>
      <c r="FH121" s="7">
        <v>1</v>
      </c>
      <c r="FI121" s="7"/>
      <c r="FJ121" s="7"/>
      <c r="FK121" s="7"/>
      <c r="FL121" s="7"/>
      <c r="FM121" s="7"/>
      <c r="FN121" s="7"/>
      <c r="FO121" s="7"/>
      <c r="FP121" s="7"/>
      <c r="FQ121" s="7"/>
      <c r="FR121" s="7"/>
      <c r="FS121" s="7"/>
      <c r="FT121" s="7"/>
      <c r="FU121" s="7"/>
      <c r="FV121" s="7"/>
      <c r="FW121" s="7"/>
      <c r="FX121" s="7"/>
      <c r="FY121" s="7"/>
      <c r="FZ121" s="7"/>
      <c r="GA121" s="7"/>
      <c r="GB121" s="7"/>
      <c r="GC121" s="7"/>
      <c r="GD121" s="7"/>
      <c r="GE121" s="7"/>
      <c r="GF121" s="7"/>
      <c r="GG121" s="7"/>
      <c r="GH121" s="7"/>
      <c r="GI121" s="7"/>
      <c r="GJ121" s="7"/>
      <c r="GK121" s="7"/>
      <c r="GL121" s="7"/>
      <c r="GM121" s="7"/>
      <c r="GN121" s="7"/>
      <c r="GO121" s="7"/>
      <c r="GP121" s="7"/>
      <c r="GQ121" s="7"/>
      <c r="GR121" s="7"/>
      <c r="GS121" s="7"/>
      <c r="GT121" s="7"/>
      <c r="GU121" s="7"/>
      <c r="GV121" s="7"/>
      <c r="GW121" s="7"/>
      <c r="GX121" s="7"/>
      <c r="GY121" s="7"/>
      <c r="GZ121" s="7"/>
      <c r="HA121" s="34"/>
      <c r="HB121" s="34"/>
      <c r="HC121" s="34"/>
      <c r="HD121" s="34"/>
      <c r="HE121" s="34"/>
      <c r="HF121" s="34"/>
      <c r="HG121" s="34"/>
      <c r="HH121" s="34"/>
      <c r="HI121" s="34"/>
      <c r="HJ121" s="34"/>
      <c r="HK121" s="34"/>
      <c r="HL121" s="34"/>
      <c r="HM121" s="34"/>
      <c r="HN121" s="34"/>
      <c r="HO121" s="34"/>
      <c r="HP121" s="34"/>
    </row>
    <row r="122" spans="1:224" ht="45" customHeight="1">
      <c r="A122" s="5">
        <f t="shared" si="0"/>
        <v>120</v>
      </c>
      <c r="B122" s="5"/>
      <c r="C122" s="24" t="s">
        <v>35</v>
      </c>
      <c r="D122" s="31">
        <f t="shared" si="7"/>
        <v>120</v>
      </c>
      <c r="E122" s="7" t="s">
        <v>41</v>
      </c>
      <c r="F122" s="7" t="s">
        <v>371</v>
      </c>
      <c r="G122" s="6">
        <v>2013</v>
      </c>
      <c r="H122" s="7" t="s">
        <v>1400</v>
      </c>
      <c r="I122" s="7">
        <v>1</v>
      </c>
      <c r="J122" s="6" t="s">
        <v>370</v>
      </c>
      <c r="K122" s="6" t="s">
        <v>1406</v>
      </c>
      <c r="L122" s="7"/>
      <c r="M122" s="7"/>
      <c r="N122" s="7">
        <v>1</v>
      </c>
      <c r="O122" s="7">
        <v>1</v>
      </c>
      <c r="P122" s="7">
        <v>1</v>
      </c>
      <c r="Q122" s="7">
        <v>0</v>
      </c>
      <c r="R122" s="7">
        <v>1</v>
      </c>
      <c r="S122" s="7"/>
      <c r="T122" s="7"/>
      <c r="U122" s="7">
        <v>1</v>
      </c>
      <c r="V122" s="7"/>
      <c r="W122" s="7"/>
      <c r="X122" s="7"/>
      <c r="Y122" s="7"/>
      <c r="Z122" s="7"/>
      <c r="AA122" s="7"/>
      <c r="AB122" s="7"/>
      <c r="AC122" s="7"/>
      <c r="AD122" s="7">
        <v>1</v>
      </c>
      <c r="AE122" s="7"/>
      <c r="AF122" s="7"/>
      <c r="AG122" s="7"/>
      <c r="AH122" s="7"/>
      <c r="AI122" s="7"/>
      <c r="AJ122" s="7"/>
      <c r="AK122" s="7"/>
      <c r="AL122" s="7"/>
      <c r="AM122" s="7"/>
      <c r="AN122" s="7">
        <v>1</v>
      </c>
      <c r="AO122" s="7">
        <v>1</v>
      </c>
      <c r="AP122" s="7">
        <v>1</v>
      </c>
      <c r="AQ122" s="7">
        <v>1</v>
      </c>
      <c r="AR122" s="7"/>
      <c r="AS122" s="7"/>
      <c r="AT122" s="7">
        <v>1</v>
      </c>
      <c r="AU122" s="7"/>
      <c r="AV122" s="7"/>
      <c r="AW122" s="7"/>
      <c r="AX122" s="7">
        <v>1</v>
      </c>
      <c r="AY122" s="7">
        <v>1</v>
      </c>
      <c r="AZ122" s="7">
        <v>1</v>
      </c>
      <c r="BA122" s="154">
        <v>0</v>
      </c>
      <c r="BB122" s="7"/>
      <c r="BC122" s="7"/>
      <c r="BD122" s="7"/>
      <c r="BE122" s="7"/>
      <c r="BF122" s="7"/>
      <c r="BG122" s="7"/>
      <c r="BH122" s="7"/>
      <c r="BI122" s="7">
        <v>0</v>
      </c>
      <c r="BJ122" s="7">
        <v>0</v>
      </c>
      <c r="BK122" s="7"/>
      <c r="BL122" s="7"/>
      <c r="BM122" s="7"/>
      <c r="BN122" s="7"/>
      <c r="BO122" s="7"/>
      <c r="BP122" s="7"/>
      <c r="BQ122" s="7"/>
      <c r="BR122" s="7"/>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CQ122" s="7"/>
      <c r="CR122" s="7"/>
      <c r="CS122" s="7"/>
      <c r="CT122" s="7"/>
      <c r="CU122" s="7"/>
      <c r="CV122" s="7"/>
      <c r="CW122" s="7"/>
      <c r="CX122" s="7"/>
      <c r="CY122" s="7"/>
      <c r="CZ122" s="7"/>
      <c r="DA122" s="7"/>
      <c r="DB122" s="7"/>
      <c r="DC122" s="7"/>
      <c r="DD122" s="7"/>
      <c r="DE122" s="7"/>
      <c r="DF122" s="7"/>
      <c r="DG122" s="7">
        <v>1</v>
      </c>
      <c r="DH122" s="7">
        <v>1</v>
      </c>
      <c r="DI122" s="7"/>
      <c r="DJ122" s="7"/>
      <c r="DK122" s="7"/>
      <c r="DL122" s="7"/>
      <c r="DM122" s="7">
        <v>1</v>
      </c>
      <c r="DN122" s="7"/>
      <c r="DO122" s="7"/>
      <c r="DP122" s="7">
        <v>1</v>
      </c>
      <c r="DQ122" s="7"/>
      <c r="DR122" s="7"/>
      <c r="DS122" s="7"/>
      <c r="DT122" s="7"/>
      <c r="DU122" s="7"/>
      <c r="DV122" s="7"/>
      <c r="DW122" s="7"/>
      <c r="DX122" s="7"/>
      <c r="DY122" s="7"/>
      <c r="DZ122" s="7"/>
      <c r="EA122" s="7"/>
      <c r="EB122" s="7"/>
      <c r="EC122" s="7"/>
      <c r="ED122" s="7"/>
      <c r="EE122" s="7"/>
      <c r="EF122" s="7"/>
      <c r="EG122" s="7"/>
      <c r="EH122" s="7"/>
      <c r="EI122" s="7"/>
      <c r="EJ122" s="7"/>
      <c r="EK122" s="7"/>
      <c r="EL122" s="7"/>
      <c r="EM122" s="7"/>
      <c r="EN122" s="7"/>
      <c r="EO122" s="7"/>
      <c r="EP122" s="7"/>
      <c r="EQ122" s="7"/>
      <c r="ER122" s="7"/>
      <c r="ES122" s="7"/>
      <c r="ET122" s="7"/>
      <c r="EU122" s="7"/>
      <c r="EV122" s="7"/>
      <c r="EW122" s="7"/>
      <c r="EX122" s="7"/>
      <c r="EY122" s="7"/>
      <c r="EZ122" s="7"/>
      <c r="FA122" s="7"/>
      <c r="FB122" s="7"/>
      <c r="FC122" s="7"/>
      <c r="FD122" s="7"/>
      <c r="FE122" s="7"/>
      <c r="FF122" s="7">
        <v>1</v>
      </c>
      <c r="FG122" s="7"/>
      <c r="FH122" s="7"/>
      <c r="FI122" s="7"/>
      <c r="FJ122" s="7"/>
      <c r="FK122" s="7">
        <v>1</v>
      </c>
      <c r="FL122" s="7"/>
      <c r="FM122" s="7"/>
      <c r="FN122" s="7"/>
      <c r="FO122" s="7"/>
      <c r="FP122" s="7"/>
      <c r="FQ122" s="7"/>
      <c r="FR122" s="7"/>
      <c r="FS122" s="7"/>
      <c r="FT122" s="7"/>
      <c r="FU122" s="7"/>
      <c r="FV122" s="7"/>
      <c r="FW122" s="7"/>
      <c r="FX122" s="7">
        <v>1</v>
      </c>
      <c r="FY122" s="7"/>
      <c r="FZ122" s="7"/>
      <c r="GA122" s="7"/>
      <c r="GB122" s="7"/>
      <c r="GC122" s="7"/>
      <c r="GD122" s="7"/>
      <c r="GE122" s="7"/>
      <c r="GF122" s="7"/>
      <c r="GG122" s="7"/>
      <c r="GH122" s="7"/>
      <c r="GI122" s="7"/>
      <c r="GJ122" s="7"/>
      <c r="GK122" s="7"/>
      <c r="GL122" s="7"/>
      <c r="GM122" s="7"/>
      <c r="GN122" s="7"/>
      <c r="GO122" s="7"/>
      <c r="GP122" s="7"/>
      <c r="GQ122" s="7"/>
      <c r="GR122" s="7"/>
      <c r="GS122" s="7"/>
      <c r="GT122" s="7"/>
      <c r="GU122" s="7"/>
      <c r="GV122" s="7"/>
      <c r="GW122" s="7"/>
      <c r="GX122" s="7"/>
      <c r="GY122" s="7"/>
      <c r="GZ122" s="7"/>
      <c r="HA122" s="34"/>
      <c r="HB122" s="34"/>
      <c r="HC122" s="34"/>
      <c r="HD122" s="34"/>
      <c r="HE122" s="34"/>
      <c r="HF122" s="34"/>
      <c r="HG122" s="34"/>
      <c r="HH122" s="34"/>
      <c r="HI122" s="34"/>
      <c r="HJ122" s="34"/>
      <c r="HK122" s="34"/>
      <c r="HL122" s="34"/>
      <c r="HM122" s="34"/>
      <c r="HN122" s="34"/>
      <c r="HO122" s="34"/>
      <c r="HP122" s="34"/>
    </row>
    <row r="123" spans="1:224" ht="45" customHeight="1">
      <c r="A123" s="5">
        <f t="shared" si="0"/>
        <v>121</v>
      </c>
      <c r="B123" s="5"/>
      <c r="C123" s="24" t="s">
        <v>35</v>
      </c>
      <c r="D123" s="31">
        <f t="shared" si="7"/>
        <v>121</v>
      </c>
      <c r="E123" s="7" t="s">
        <v>41</v>
      </c>
      <c r="F123" s="7" t="s">
        <v>373</v>
      </c>
      <c r="G123" s="6">
        <v>2009</v>
      </c>
      <c r="H123" s="7" t="s">
        <v>738</v>
      </c>
      <c r="I123" s="7"/>
      <c r="J123" s="19" t="s">
        <v>372</v>
      </c>
      <c r="K123" s="6" t="s">
        <v>1407</v>
      </c>
      <c r="L123" s="7">
        <v>1</v>
      </c>
      <c r="M123" s="7"/>
      <c r="N123" s="7"/>
      <c r="O123" s="7"/>
      <c r="P123" s="7"/>
      <c r="Q123" s="7">
        <v>0</v>
      </c>
      <c r="R123" s="7">
        <v>1</v>
      </c>
      <c r="S123" s="7"/>
      <c r="T123" s="7"/>
      <c r="U123" s="7"/>
      <c r="V123" s="7"/>
      <c r="W123" s="7"/>
      <c r="X123" s="7"/>
      <c r="Y123" s="7"/>
      <c r="Z123" s="7"/>
      <c r="AA123" s="7"/>
      <c r="AB123" s="7"/>
      <c r="AC123" s="7"/>
      <c r="AD123" s="7"/>
      <c r="AE123" s="7"/>
      <c r="AF123" s="7"/>
      <c r="AG123" s="7">
        <v>1</v>
      </c>
      <c r="AH123" s="7"/>
      <c r="AI123" s="7"/>
      <c r="AJ123" s="7"/>
      <c r="AK123" s="7"/>
      <c r="AL123" s="7"/>
      <c r="AM123" s="7"/>
      <c r="AN123" s="7"/>
      <c r="AO123" s="7"/>
      <c r="AP123" s="7"/>
      <c r="AQ123" s="7"/>
      <c r="AR123" s="7"/>
      <c r="AS123" s="7"/>
      <c r="AT123" s="7"/>
      <c r="AU123" s="7"/>
      <c r="AV123" s="7"/>
      <c r="AW123" s="7"/>
      <c r="AX123" s="7"/>
      <c r="AY123" s="7"/>
      <c r="AZ123" s="7"/>
      <c r="BA123" s="7"/>
      <c r="BB123" s="7"/>
      <c r="BC123" s="7"/>
      <c r="BD123" s="7"/>
      <c r="BE123" s="7"/>
      <c r="BF123" s="7"/>
      <c r="BG123" s="7"/>
      <c r="BH123" s="7"/>
      <c r="BI123" s="7"/>
      <c r="BJ123" s="7"/>
      <c r="BK123" s="7"/>
      <c r="BL123" s="7"/>
      <c r="BM123" s="7"/>
      <c r="BN123" s="7"/>
      <c r="BO123" s="7"/>
      <c r="BP123" s="7"/>
      <c r="BQ123" s="7"/>
      <c r="BR123" s="7"/>
      <c r="BS123" s="7"/>
      <c r="BT123" s="7">
        <v>1</v>
      </c>
      <c r="BU123" s="7"/>
      <c r="BV123" s="7"/>
      <c r="BW123" s="7"/>
      <c r="BX123" s="7"/>
      <c r="BY123" s="7"/>
      <c r="BZ123" s="7"/>
      <c r="CA123" s="7"/>
      <c r="CB123" s="7"/>
      <c r="CC123" s="7"/>
      <c r="CD123" s="7"/>
      <c r="CE123" s="7"/>
      <c r="CF123" s="7"/>
      <c r="CG123" s="7"/>
      <c r="CH123" s="7"/>
      <c r="CI123" s="7"/>
      <c r="CJ123" s="7"/>
      <c r="CK123" s="7"/>
      <c r="CL123" s="7"/>
      <c r="CM123" s="7"/>
      <c r="CN123" s="7"/>
      <c r="CO123" s="7"/>
      <c r="CP123" s="7"/>
      <c r="CQ123" s="7"/>
      <c r="CR123" s="7"/>
      <c r="CS123" s="7"/>
      <c r="CT123" s="7">
        <v>1</v>
      </c>
      <c r="CU123" s="7"/>
      <c r="CV123" s="7"/>
      <c r="CW123" s="7"/>
      <c r="CX123" s="7"/>
      <c r="CY123" s="7"/>
      <c r="CZ123" s="7"/>
      <c r="DA123" s="7"/>
      <c r="DB123" s="7"/>
      <c r="DC123" s="7"/>
      <c r="DD123" s="7"/>
      <c r="DE123" s="7"/>
      <c r="DF123" s="7"/>
      <c r="DG123" s="7"/>
      <c r="DH123" s="7"/>
      <c r="DI123" s="7"/>
      <c r="DJ123" s="7"/>
      <c r="DK123" s="7"/>
      <c r="DL123" s="7"/>
      <c r="DM123" s="7">
        <v>1</v>
      </c>
      <c r="DN123" s="7"/>
      <c r="DO123" s="7"/>
      <c r="DP123" s="7">
        <v>1</v>
      </c>
      <c r="DQ123" s="7"/>
      <c r="DR123" s="7"/>
      <c r="DS123" s="7"/>
      <c r="DT123" s="7"/>
      <c r="DU123" s="7"/>
      <c r="DV123" s="7"/>
      <c r="DW123" s="7"/>
      <c r="DX123" s="7"/>
      <c r="DY123" s="7"/>
      <c r="DZ123" s="7"/>
      <c r="EA123" s="7"/>
      <c r="EB123" s="7"/>
      <c r="EC123" s="7"/>
      <c r="ED123" s="7"/>
      <c r="EE123" s="7"/>
      <c r="EF123" s="7"/>
      <c r="EG123" s="7"/>
      <c r="EH123" s="7"/>
      <c r="EI123" s="7"/>
      <c r="EJ123" s="7"/>
      <c r="EK123" s="7"/>
      <c r="EL123" s="7"/>
      <c r="EM123" s="7"/>
      <c r="EN123" s="7"/>
      <c r="EO123" s="7"/>
      <c r="EP123" s="7"/>
      <c r="EQ123" s="7"/>
      <c r="ER123" s="7"/>
      <c r="ES123" s="7"/>
      <c r="ET123" s="7"/>
      <c r="EU123" s="7"/>
      <c r="EV123" s="7"/>
      <c r="EW123" s="7"/>
      <c r="EX123" s="7"/>
      <c r="EY123" s="7"/>
      <c r="EZ123" s="7"/>
      <c r="FA123" s="7"/>
      <c r="FB123" s="7">
        <v>1</v>
      </c>
      <c r="FC123" s="7"/>
      <c r="FD123" s="7"/>
      <c r="FE123" s="7"/>
      <c r="FF123" s="7"/>
      <c r="FG123" s="7"/>
      <c r="FH123" s="7"/>
      <c r="FI123" s="7"/>
      <c r="FJ123" s="7"/>
      <c r="FK123" s="7"/>
      <c r="FL123" s="7"/>
      <c r="FM123" s="7"/>
      <c r="FN123" s="7"/>
      <c r="FO123" s="7"/>
      <c r="FP123" s="7"/>
      <c r="FQ123" s="7"/>
      <c r="FR123" s="7"/>
      <c r="FS123" s="7"/>
      <c r="FT123" s="7"/>
      <c r="FU123" s="7"/>
      <c r="FV123" s="7"/>
      <c r="FW123" s="7"/>
      <c r="FX123" s="7"/>
      <c r="FY123" s="7"/>
      <c r="FZ123" s="7"/>
      <c r="GA123" s="7"/>
      <c r="GB123" s="7"/>
      <c r="GC123" s="7"/>
      <c r="GD123" s="7"/>
      <c r="GE123" s="7"/>
      <c r="GF123" s="7"/>
      <c r="GG123" s="7"/>
      <c r="GH123" s="7"/>
      <c r="GI123" s="7"/>
      <c r="GJ123" s="7"/>
      <c r="GK123" s="7"/>
      <c r="GL123" s="7"/>
      <c r="GM123" s="7"/>
      <c r="GN123" s="7"/>
      <c r="GO123" s="7"/>
      <c r="GP123" s="7"/>
      <c r="GQ123" s="7"/>
      <c r="GR123" s="7"/>
      <c r="GS123" s="7"/>
      <c r="GT123" s="7"/>
      <c r="GU123" s="7"/>
      <c r="GV123" s="7"/>
      <c r="GW123" s="7"/>
      <c r="GX123" s="7"/>
      <c r="GY123" s="7"/>
      <c r="GZ123" s="7"/>
      <c r="HA123" s="34"/>
      <c r="HB123" s="34"/>
      <c r="HC123" s="34"/>
      <c r="HD123" s="34"/>
      <c r="HE123" s="34"/>
      <c r="HF123" s="34"/>
      <c r="HG123" s="34"/>
      <c r="HH123" s="34"/>
      <c r="HI123" s="34"/>
      <c r="HJ123" s="34"/>
      <c r="HK123" s="34"/>
      <c r="HL123" s="34"/>
      <c r="HM123" s="34"/>
      <c r="HN123" s="34"/>
      <c r="HO123" s="34"/>
      <c r="HP123" s="34"/>
    </row>
    <row r="124" spans="1:224" ht="45" customHeight="1">
      <c r="A124" s="5">
        <f t="shared" si="0"/>
        <v>122</v>
      </c>
      <c r="B124" s="5"/>
      <c r="C124" s="24" t="s">
        <v>35</v>
      </c>
      <c r="D124" s="31">
        <f t="shared" si="7"/>
        <v>122</v>
      </c>
      <c r="E124" s="34" t="s">
        <v>376</v>
      </c>
      <c r="F124" s="7" t="s">
        <v>375</v>
      </c>
      <c r="G124" s="6">
        <v>2021</v>
      </c>
      <c r="H124" s="7" t="s">
        <v>1408</v>
      </c>
      <c r="I124" s="7"/>
      <c r="J124" s="19" t="s">
        <v>374</v>
      </c>
      <c r="K124" s="6" t="s">
        <v>1409</v>
      </c>
      <c r="L124" s="7"/>
      <c r="M124" s="7"/>
      <c r="N124" s="7">
        <v>1</v>
      </c>
      <c r="O124" s="7"/>
      <c r="P124" s="7"/>
      <c r="Q124" s="7">
        <v>0</v>
      </c>
      <c r="R124" s="7">
        <v>1</v>
      </c>
      <c r="S124" s="7"/>
      <c r="T124" s="7"/>
      <c r="U124" s="7"/>
      <c r="V124" s="7"/>
      <c r="W124" s="7"/>
      <c r="X124" s="7"/>
      <c r="Y124" s="7"/>
      <c r="Z124" s="7"/>
      <c r="AA124" s="7"/>
      <c r="AB124" s="7"/>
      <c r="AC124" s="7"/>
      <c r="AD124" s="7"/>
      <c r="AE124" s="7"/>
      <c r="AF124" s="7"/>
      <c r="AG124" s="7"/>
      <c r="AH124" s="7"/>
      <c r="AI124" s="7"/>
      <c r="AJ124" s="7"/>
      <c r="AK124" s="7"/>
      <c r="AL124" s="7"/>
      <c r="AM124" s="7"/>
      <c r="AN124" s="7">
        <v>1</v>
      </c>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v>1</v>
      </c>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v>1</v>
      </c>
      <c r="CV124" s="7"/>
      <c r="CW124" s="7"/>
      <c r="CX124" s="7">
        <v>1</v>
      </c>
      <c r="CY124" s="7"/>
      <c r="CZ124" s="7"/>
      <c r="DA124" s="7"/>
      <c r="DB124" s="7"/>
      <c r="DC124" s="7"/>
      <c r="DD124" s="7"/>
      <c r="DE124" s="7"/>
      <c r="DF124" s="7"/>
      <c r="DG124" s="7"/>
      <c r="DH124" s="7"/>
      <c r="DI124" s="7"/>
      <c r="DJ124" s="7"/>
      <c r="DK124" s="7"/>
      <c r="DL124" s="7"/>
      <c r="DM124" s="7">
        <v>1</v>
      </c>
      <c r="DN124" s="7"/>
      <c r="DO124" s="7"/>
      <c r="DP124" s="7">
        <v>1</v>
      </c>
      <c r="DQ124" s="7"/>
      <c r="DR124" s="7"/>
      <c r="DS124" s="7"/>
      <c r="DT124" s="7"/>
      <c r="DU124" s="7"/>
      <c r="DV124" s="7"/>
      <c r="DW124" s="7"/>
      <c r="DX124" s="7"/>
      <c r="DY124" s="7"/>
      <c r="DZ124" s="7"/>
      <c r="EA124" s="7"/>
      <c r="EB124" s="7"/>
      <c r="EC124" s="7"/>
      <c r="ED124" s="7"/>
      <c r="EE124" s="7"/>
      <c r="EF124" s="7"/>
      <c r="EG124" s="7"/>
      <c r="EH124" s="7"/>
      <c r="EI124" s="7"/>
      <c r="EJ124" s="7"/>
      <c r="EK124" s="7"/>
      <c r="EL124" s="7"/>
      <c r="EM124" s="7"/>
      <c r="EN124" s="7"/>
      <c r="EO124" s="7"/>
      <c r="EP124" s="7"/>
      <c r="EQ124" s="7"/>
      <c r="ER124" s="7"/>
      <c r="ES124" s="7"/>
      <c r="ET124" s="7"/>
      <c r="EU124" s="7"/>
      <c r="EV124" s="7"/>
      <c r="EW124" s="7"/>
      <c r="EX124" s="7"/>
      <c r="EY124" s="7"/>
      <c r="EZ124" s="7"/>
      <c r="FA124" s="7"/>
      <c r="FB124" s="7"/>
      <c r="FC124" s="7"/>
      <c r="FD124" s="7"/>
      <c r="FE124" s="7"/>
      <c r="FF124" s="7"/>
      <c r="FG124" s="7"/>
      <c r="FH124" s="7"/>
      <c r="FI124" s="7"/>
      <c r="FJ124" s="7"/>
      <c r="FK124" s="7"/>
      <c r="FL124" s="7"/>
      <c r="FM124" s="7"/>
      <c r="FN124" s="7"/>
      <c r="FO124" s="7"/>
      <c r="FP124" s="7"/>
      <c r="FQ124" s="7"/>
      <c r="FR124" s="7"/>
      <c r="FS124" s="7"/>
      <c r="FT124" s="7"/>
      <c r="FU124" s="7">
        <v>1</v>
      </c>
      <c r="FV124" s="7"/>
      <c r="FW124" s="7"/>
      <c r="FX124" s="7"/>
      <c r="FY124" s="7"/>
      <c r="FZ124" s="7"/>
      <c r="GA124" s="7"/>
      <c r="GB124" s="7"/>
      <c r="GC124" s="7"/>
      <c r="GD124" s="7"/>
      <c r="GE124" s="7"/>
      <c r="GF124" s="7"/>
      <c r="GG124" s="7"/>
      <c r="GH124" s="7"/>
      <c r="GI124" s="7"/>
      <c r="GJ124" s="7"/>
      <c r="GK124" s="7"/>
      <c r="GL124" s="7"/>
      <c r="GM124" s="7"/>
      <c r="GN124" s="7"/>
      <c r="GO124" s="7"/>
      <c r="GP124" s="7"/>
      <c r="GQ124" s="7"/>
      <c r="GR124" s="7"/>
      <c r="GS124" s="7"/>
      <c r="GT124" s="7"/>
      <c r="GU124" s="7"/>
      <c r="GV124" s="7"/>
      <c r="GW124" s="7"/>
      <c r="GX124" s="7"/>
      <c r="GY124" s="7"/>
      <c r="GZ124" s="7"/>
      <c r="HA124" s="34"/>
      <c r="HB124" s="34"/>
      <c r="HC124" s="34"/>
      <c r="HD124" s="34"/>
      <c r="HE124" s="34"/>
      <c r="HF124" s="34"/>
      <c r="HG124" s="34"/>
      <c r="HH124" s="34"/>
      <c r="HI124" s="34"/>
      <c r="HJ124" s="34"/>
      <c r="HK124" s="34"/>
      <c r="HL124" s="34"/>
      <c r="HM124" s="34"/>
      <c r="HN124" s="34"/>
      <c r="HO124" s="34"/>
      <c r="HP124" s="34"/>
    </row>
    <row r="125" spans="1:224" ht="45" customHeight="1">
      <c r="A125" s="5">
        <f t="shared" si="0"/>
        <v>123</v>
      </c>
      <c r="B125" s="5"/>
      <c r="C125" s="25" t="s">
        <v>377</v>
      </c>
      <c r="D125" s="31">
        <f t="shared" si="7"/>
        <v>123</v>
      </c>
      <c r="E125" s="7" t="s">
        <v>380</v>
      </c>
      <c r="F125" s="7" t="s">
        <v>379</v>
      </c>
      <c r="G125" s="6">
        <v>2021</v>
      </c>
      <c r="H125" s="7" t="s">
        <v>738</v>
      </c>
      <c r="I125" s="7"/>
      <c r="J125" s="19" t="s">
        <v>378</v>
      </c>
      <c r="K125" s="6" t="s">
        <v>1410</v>
      </c>
      <c r="L125" s="7"/>
      <c r="M125" s="7"/>
      <c r="N125" s="7">
        <v>1</v>
      </c>
      <c r="O125" s="7"/>
      <c r="P125" s="7"/>
      <c r="Q125" s="7">
        <v>0</v>
      </c>
      <c r="R125" s="7">
        <v>1</v>
      </c>
      <c r="S125" s="7"/>
      <c r="T125" s="7"/>
      <c r="U125" s="7"/>
      <c r="V125" s="7"/>
      <c r="W125" s="7"/>
      <c r="X125" s="7"/>
      <c r="Y125" s="7"/>
      <c r="Z125" s="7"/>
      <c r="AA125" s="7"/>
      <c r="AB125" s="7"/>
      <c r="AC125" s="7"/>
      <c r="AD125" s="7"/>
      <c r="AE125" s="7"/>
      <c r="AF125" s="7">
        <v>1</v>
      </c>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7"/>
      <c r="BE125" s="7"/>
      <c r="BF125" s="7"/>
      <c r="BG125" s="7"/>
      <c r="BH125" s="7"/>
      <c r="BI125" s="7"/>
      <c r="BJ125" s="7"/>
      <c r="BK125" s="7"/>
      <c r="BL125" s="7"/>
      <c r="BM125" s="7"/>
      <c r="BN125" s="7"/>
      <c r="BO125" s="7"/>
      <c r="BP125" s="7"/>
      <c r="BQ125" s="7">
        <v>1</v>
      </c>
      <c r="BR125" s="7"/>
      <c r="BS125" s="7"/>
      <c r="BT125" s="7"/>
      <c r="BU125" s="7"/>
      <c r="BV125" s="7"/>
      <c r="BW125" s="7"/>
      <c r="BX125" s="7"/>
      <c r="BY125" s="7"/>
      <c r="BZ125" s="7"/>
      <c r="CA125" s="7"/>
      <c r="CB125" s="7"/>
      <c r="CC125" s="7"/>
      <c r="CD125" s="7"/>
      <c r="CE125" s="7"/>
      <c r="CF125" s="7"/>
      <c r="CG125" s="7"/>
      <c r="CH125" s="7"/>
      <c r="CI125" s="7"/>
      <c r="CJ125" s="7"/>
      <c r="CK125" s="7"/>
      <c r="CL125" s="7"/>
      <c r="CM125" s="7"/>
      <c r="CN125" s="7"/>
      <c r="CO125" s="7"/>
      <c r="CP125" s="7"/>
      <c r="CQ125" s="7"/>
      <c r="CR125" s="7"/>
      <c r="CS125" s="7"/>
      <c r="CT125" s="7">
        <v>1</v>
      </c>
      <c r="CU125" s="7"/>
      <c r="CV125" s="7"/>
      <c r="CW125" s="7"/>
      <c r="CX125" s="7"/>
      <c r="CY125" s="7"/>
      <c r="CZ125" s="7"/>
      <c r="DA125" s="7"/>
      <c r="DB125" s="7"/>
      <c r="DC125" s="7"/>
      <c r="DD125" s="7"/>
      <c r="DE125" s="7"/>
      <c r="DF125" s="7"/>
      <c r="DG125" s="7"/>
      <c r="DH125" s="7"/>
      <c r="DI125" s="7"/>
      <c r="DJ125" s="7"/>
      <c r="DK125" s="7"/>
      <c r="DL125" s="7"/>
      <c r="DM125" s="7">
        <v>1</v>
      </c>
      <c r="DN125" s="7"/>
      <c r="DO125" s="7"/>
      <c r="DP125" s="7">
        <v>1</v>
      </c>
      <c r="DQ125" s="7"/>
      <c r="DR125" s="7"/>
      <c r="DS125" s="7"/>
      <c r="DT125" s="7"/>
      <c r="DU125" s="7"/>
      <c r="DV125" s="7"/>
      <c r="DW125" s="7"/>
      <c r="DX125" s="7"/>
      <c r="DY125" s="7"/>
      <c r="DZ125" s="7"/>
      <c r="EA125" s="7"/>
      <c r="EB125" s="7"/>
      <c r="EC125" s="7"/>
      <c r="ED125" s="7"/>
      <c r="EE125" s="7"/>
      <c r="EF125" s="7"/>
      <c r="EG125" s="7"/>
      <c r="EH125" s="7"/>
      <c r="EI125" s="7"/>
      <c r="EJ125" s="7"/>
      <c r="EK125" s="7"/>
      <c r="EL125" s="7"/>
      <c r="EM125" s="7"/>
      <c r="EN125" s="7"/>
      <c r="EO125" s="7"/>
      <c r="EP125" s="7"/>
      <c r="EQ125" s="7"/>
      <c r="ER125" s="7"/>
      <c r="ES125" s="7"/>
      <c r="ET125" s="7"/>
      <c r="EU125" s="7"/>
      <c r="EV125" s="7"/>
      <c r="EW125" s="7"/>
      <c r="EX125" s="7"/>
      <c r="EY125" s="7"/>
      <c r="EZ125" s="7"/>
      <c r="FA125" s="7"/>
      <c r="FB125" s="7"/>
      <c r="FC125" s="7"/>
      <c r="FD125" s="7"/>
      <c r="FE125" s="7"/>
      <c r="FF125" s="7"/>
      <c r="FG125" s="7"/>
      <c r="FH125" s="7"/>
      <c r="FI125" s="7"/>
      <c r="FJ125" s="7"/>
      <c r="FK125" s="7"/>
      <c r="FL125" s="7"/>
      <c r="FM125" s="7"/>
      <c r="FN125" s="7"/>
      <c r="FO125" s="7"/>
      <c r="FP125" s="7"/>
      <c r="FQ125" s="7"/>
      <c r="FR125" s="7"/>
      <c r="FS125" s="7"/>
      <c r="FT125" s="7"/>
      <c r="FU125" s="7">
        <v>1</v>
      </c>
      <c r="FV125" s="7"/>
      <c r="FW125" s="7"/>
      <c r="FX125" s="7"/>
      <c r="FY125" s="7"/>
      <c r="FZ125" s="7"/>
      <c r="GA125" s="7"/>
      <c r="GB125" s="7"/>
      <c r="GC125" s="7"/>
      <c r="GD125" s="7"/>
      <c r="GE125" s="7"/>
      <c r="GF125" s="7"/>
      <c r="GG125" s="7"/>
      <c r="GH125" s="7"/>
      <c r="GI125" s="7"/>
      <c r="GJ125" s="7"/>
      <c r="GK125" s="7"/>
      <c r="GL125" s="7"/>
      <c r="GM125" s="7"/>
      <c r="GN125" s="7"/>
      <c r="GO125" s="7"/>
      <c r="GP125" s="7"/>
      <c r="GQ125" s="7"/>
      <c r="GR125" s="7"/>
      <c r="GS125" s="7"/>
      <c r="GT125" s="7"/>
      <c r="GU125" s="7"/>
      <c r="GV125" s="7"/>
      <c r="GW125" s="7"/>
      <c r="GX125" s="7"/>
      <c r="GY125" s="7"/>
      <c r="GZ125" s="7"/>
      <c r="HA125" s="34"/>
      <c r="HB125" s="34"/>
      <c r="HC125" s="34"/>
      <c r="HD125" s="34"/>
      <c r="HE125" s="34"/>
      <c r="HF125" s="34"/>
      <c r="HG125" s="34"/>
      <c r="HH125" s="34"/>
      <c r="HI125" s="34"/>
      <c r="HJ125" s="34"/>
      <c r="HK125" s="34"/>
      <c r="HL125" s="34"/>
      <c r="HM125" s="34"/>
      <c r="HN125" s="34"/>
      <c r="HO125" s="34"/>
      <c r="HP125" s="34"/>
    </row>
    <row r="126" spans="1:224" ht="45" customHeight="1">
      <c r="A126" s="5">
        <f t="shared" si="0"/>
        <v>124</v>
      </c>
      <c r="B126" s="5"/>
      <c r="C126" s="24" t="s">
        <v>35</v>
      </c>
      <c r="D126" s="31">
        <f t="shared" si="7"/>
        <v>124</v>
      </c>
      <c r="E126" s="170" t="s">
        <v>76</v>
      </c>
      <c r="F126" s="7" t="s">
        <v>382</v>
      </c>
      <c r="G126" s="6">
        <v>2021</v>
      </c>
      <c r="H126" s="7" t="s">
        <v>738</v>
      </c>
      <c r="I126" s="7"/>
      <c r="J126" s="19" t="s">
        <v>381</v>
      </c>
      <c r="K126" s="6" t="s">
        <v>1411</v>
      </c>
      <c r="L126" s="7"/>
      <c r="M126" s="7"/>
      <c r="N126" s="7">
        <v>1</v>
      </c>
      <c r="O126" s="7"/>
      <c r="P126" s="7"/>
      <c r="Q126" s="7">
        <v>0</v>
      </c>
      <c r="R126" s="7">
        <v>1</v>
      </c>
      <c r="S126" s="7"/>
      <c r="T126" s="7"/>
      <c r="U126" s="7"/>
      <c r="V126" s="7"/>
      <c r="W126" s="7"/>
      <c r="X126" s="7"/>
      <c r="Y126" s="7"/>
      <c r="Z126" s="7"/>
      <c r="AA126" s="7"/>
      <c r="AB126" s="7"/>
      <c r="AC126" s="7"/>
      <c r="AD126" s="7"/>
      <c r="AE126" s="7"/>
      <c r="AF126" s="7"/>
      <c r="AG126" s="7"/>
      <c r="AH126" s="7"/>
      <c r="AI126" s="7"/>
      <c r="AJ126" s="7"/>
      <c r="AK126" s="7"/>
      <c r="AL126" s="7"/>
      <c r="AM126" s="7"/>
      <c r="AN126" s="7">
        <v>1</v>
      </c>
      <c r="AO126" s="7"/>
      <c r="AP126" s="7"/>
      <c r="AQ126" s="7"/>
      <c r="AR126" s="7"/>
      <c r="AS126" s="7"/>
      <c r="AT126" s="7"/>
      <c r="AU126" s="7"/>
      <c r="AV126" s="7"/>
      <c r="AW126" s="7"/>
      <c r="AX126" s="7"/>
      <c r="AY126" s="7"/>
      <c r="AZ126" s="7"/>
      <c r="BA126" s="7"/>
      <c r="BB126" s="7"/>
      <c r="BC126" s="7"/>
      <c r="BD126" s="7"/>
      <c r="BE126" s="7"/>
      <c r="BF126" s="7"/>
      <c r="BG126" s="7"/>
      <c r="BH126" s="7"/>
      <c r="BI126" s="7"/>
      <c r="BJ126" s="7"/>
      <c r="BK126" s="7"/>
      <c r="BL126" s="7"/>
      <c r="BM126" s="7"/>
      <c r="BN126" s="7"/>
      <c r="BO126" s="7">
        <v>1</v>
      </c>
      <c r="BP126" s="7"/>
      <c r="BQ126" s="7"/>
      <c r="BR126" s="7"/>
      <c r="BS126" s="7"/>
      <c r="BT126" s="7"/>
      <c r="BU126" s="7"/>
      <c r="BV126" s="7"/>
      <c r="BW126" s="7"/>
      <c r="BX126" s="7"/>
      <c r="BY126" s="7"/>
      <c r="BZ126" s="7"/>
      <c r="CA126" s="7"/>
      <c r="CB126" s="7"/>
      <c r="CC126" s="7"/>
      <c r="CD126" s="7"/>
      <c r="CE126" s="7"/>
      <c r="CF126" s="7"/>
      <c r="CG126" s="7"/>
      <c r="CH126" s="7"/>
      <c r="CI126" s="7"/>
      <c r="CJ126" s="7"/>
      <c r="CK126" s="7"/>
      <c r="CL126" s="7"/>
      <c r="CM126" s="7"/>
      <c r="CN126" s="7"/>
      <c r="CO126" s="7"/>
      <c r="CP126" s="7"/>
      <c r="CQ126" s="7"/>
      <c r="CR126" s="7"/>
      <c r="CS126" s="7"/>
      <c r="CT126" s="7">
        <v>1</v>
      </c>
      <c r="CU126" s="7"/>
      <c r="CV126" s="7"/>
      <c r="CW126" s="7"/>
      <c r="CX126" s="7"/>
      <c r="CY126" s="7"/>
      <c r="CZ126" s="7"/>
      <c r="DA126" s="7"/>
      <c r="DB126" s="7"/>
      <c r="DC126" s="7"/>
      <c r="DD126" s="7"/>
      <c r="DE126" s="7"/>
      <c r="DF126" s="7"/>
      <c r="DG126" s="7"/>
      <c r="DH126" s="7"/>
      <c r="DI126" s="7"/>
      <c r="DJ126" s="7"/>
      <c r="DK126" s="7"/>
      <c r="DL126" s="7"/>
      <c r="DM126" s="7">
        <v>1</v>
      </c>
      <c r="DN126" s="7"/>
      <c r="DO126" s="7"/>
      <c r="DP126" s="7">
        <v>1</v>
      </c>
      <c r="DQ126" s="7"/>
      <c r="DR126" s="7"/>
      <c r="DS126" s="7"/>
      <c r="DT126" s="7"/>
      <c r="DU126" s="7"/>
      <c r="DV126" s="7"/>
      <c r="DW126" s="7"/>
      <c r="DX126" s="7"/>
      <c r="DY126" s="7"/>
      <c r="DZ126" s="7"/>
      <c r="EA126" s="7"/>
      <c r="EB126" s="7"/>
      <c r="EC126" s="7"/>
      <c r="ED126" s="7"/>
      <c r="EE126" s="7"/>
      <c r="EF126" s="7"/>
      <c r="EG126" s="7"/>
      <c r="EH126" s="7"/>
      <c r="EI126" s="7"/>
      <c r="EJ126" s="7"/>
      <c r="EK126" s="7"/>
      <c r="EL126" s="7"/>
      <c r="EM126" s="7"/>
      <c r="EN126" s="7"/>
      <c r="EO126" s="7"/>
      <c r="EP126" s="7"/>
      <c r="EQ126" s="7"/>
      <c r="ER126" s="7"/>
      <c r="ES126" s="7"/>
      <c r="ET126" s="7"/>
      <c r="EU126" s="7"/>
      <c r="EV126" s="7"/>
      <c r="EW126" s="7"/>
      <c r="EX126" s="7"/>
      <c r="EY126" s="7"/>
      <c r="EZ126" s="7"/>
      <c r="FA126" s="7"/>
      <c r="FB126" s="7"/>
      <c r="FC126" s="7"/>
      <c r="FD126" s="7"/>
      <c r="FE126" s="7"/>
      <c r="FF126" s="7"/>
      <c r="FG126" s="7"/>
      <c r="FH126" s="7"/>
      <c r="FI126" s="7"/>
      <c r="FJ126" s="7"/>
      <c r="FK126" s="7"/>
      <c r="FL126" s="7"/>
      <c r="FM126" s="7"/>
      <c r="FN126" s="7"/>
      <c r="FO126" s="7"/>
      <c r="FP126" s="7"/>
      <c r="FQ126" s="7"/>
      <c r="FR126" s="7"/>
      <c r="FS126" s="7"/>
      <c r="FT126" s="7"/>
      <c r="FU126" s="7"/>
      <c r="FV126" s="7">
        <v>1</v>
      </c>
      <c r="FW126" s="7"/>
      <c r="FX126" s="7"/>
      <c r="FY126" s="7"/>
      <c r="FZ126" s="7"/>
      <c r="GA126" s="7"/>
      <c r="GB126" s="7" t="s">
        <v>1411</v>
      </c>
      <c r="GC126" s="7">
        <v>1</v>
      </c>
      <c r="GD126" s="7"/>
      <c r="GE126" s="7"/>
      <c r="GF126" s="7" t="s">
        <v>1411</v>
      </c>
      <c r="GG126" s="7"/>
      <c r="GH126" s="7"/>
      <c r="GI126" s="7"/>
      <c r="GJ126" s="7"/>
      <c r="GK126" s="7"/>
      <c r="GL126" s="7"/>
      <c r="GM126" s="7"/>
      <c r="GN126" s="7"/>
      <c r="GO126" s="7"/>
      <c r="GP126" s="7"/>
      <c r="GQ126" s="7"/>
      <c r="GR126" s="7"/>
      <c r="GS126" s="7"/>
      <c r="GT126" s="7"/>
      <c r="GU126" s="7"/>
      <c r="GV126" s="7"/>
      <c r="GW126" s="7"/>
      <c r="GX126" s="7"/>
      <c r="GY126" s="7"/>
      <c r="GZ126" s="7"/>
      <c r="HA126" s="34"/>
      <c r="HB126" s="34"/>
      <c r="HC126" s="34"/>
      <c r="HD126" s="34"/>
      <c r="HE126" s="34"/>
      <c r="HF126" s="34"/>
      <c r="HG126" s="34"/>
      <c r="HH126" s="34"/>
      <c r="HI126" s="34"/>
      <c r="HJ126" s="34"/>
      <c r="HK126" s="34"/>
      <c r="HL126" s="34"/>
      <c r="HM126" s="34"/>
      <c r="HN126" s="34"/>
      <c r="HO126" s="34"/>
      <c r="HP126" s="34"/>
    </row>
    <row r="127" spans="1:224" ht="45" customHeight="1">
      <c r="A127" s="5">
        <f t="shared" si="0"/>
        <v>125</v>
      </c>
      <c r="B127" s="5"/>
      <c r="C127" s="24" t="s">
        <v>35</v>
      </c>
      <c r="D127" s="31">
        <f t="shared" si="7"/>
        <v>125</v>
      </c>
      <c r="E127" s="171" t="s">
        <v>385</v>
      </c>
      <c r="F127" s="7" t="s">
        <v>384</v>
      </c>
      <c r="G127" s="6">
        <v>2017</v>
      </c>
      <c r="H127" s="7" t="s">
        <v>573</v>
      </c>
      <c r="I127" s="7"/>
      <c r="J127" s="7" t="s">
        <v>383</v>
      </c>
      <c r="K127" s="6" t="s">
        <v>1412</v>
      </c>
      <c r="L127" s="7">
        <v>1</v>
      </c>
      <c r="M127" s="7"/>
      <c r="N127" s="7"/>
      <c r="O127" s="7"/>
      <c r="P127" s="7"/>
      <c r="Q127" s="7"/>
      <c r="R127" s="7"/>
      <c r="S127" s="7"/>
      <c r="T127" s="7"/>
      <c r="U127" s="7"/>
      <c r="V127" s="154">
        <v>1</v>
      </c>
      <c r="W127" s="7"/>
      <c r="X127" s="7"/>
      <c r="Y127" s="7"/>
      <c r="Z127" s="7"/>
      <c r="AA127" s="7"/>
      <c r="AB127" s="7"/>
      <c r="AC127" s="154">
        <v>0</v>
      </c>
      <c r="AD127" s="154">
        <v>0</v>
      </c>
      <c r="AE127" s="7"/>
      <c r="AF127" s="7"/>
      <c r="AG127" s="7"/>
      <c r="AH127" s="7"/>
      <c r="AI127" s="7"/>
      <c r="AJ127" s="7"/>
      <c r="AK127" s="7"/>
      <c r="AL127" s="7"/>
      <c r="AM127" s="7"/>
      <c r="AN127" s="7">
        <v>1</v>
      </c>
      <c r="AO127" s="154">
        <v>0</v>
      </c>
      <c r="AP127" s="7"/>
      <c r="AQ127" s="7"/>
      <c r="AR127" s="7"/>
      <c r="AS127" s="7"/>
      <c r="AT127" s="7"/>
      <c r="AU127" s="7"/>
      <c r="AV127" s="7"/>
      <c r="AW127" s="7"/>
      <c r="AX127" s="7"/>
      <c r="AY127" s="7"/>
      <c r="AZ127" s="7"/>
      <c r="BA127" s="7"/>
      <c r="BB127" s="7"/>
      <c r="BC127" s="7"/>
      <c r="BD127" s="7"/>
      <c r="BE127" s="7"/>
      <c r="BF127" s="7"/>
      <c r="BG127" s="7"/>
      <c r="BH127" s="7"/>
      <c r="BI127" s="7"/>
      <c r="BJ127" s="7"/>
      <c r="BK127" s="7"/>
      <c r="BL127" s="7"/>
      <c r="BM127" s="7"/>
      <c r="BN127" s="7"/>
      <c r="BO127" s="7"/>
      <c r="BP127" s="7">
        <v>1</v>
      </c>
      <c r="BQ127" s="7"/>
      <c r="BR127" s="7"/>
      <c r="BS127" s="7"/>
      <c r="BT127" s="7"/>
      <c r="BU127" s="7"/>
      <c r="BV127" s="7"/>
      <c r="BW127" s="7"/>
      <c r="BX127" s="7"/>
      <c r="BY127" s="7"/>
      <c r="BZ127" s="7"/>
      <c r="CA127" s="7"/>
      <c r="CB127" s="7"/>
      <c r="CC127" s="7"/>
      <c r="CD127" s="7"/>
      <c r="CE127" s="7"/>
      <c r="CF127" s="7"/>
      <c r="CG127" s="7"/>
      <c r="CH127" s="7"/>
      <c r="CI127" s="7"/>
      <c r="CJ127" s="7"/>
      <c r="CK127" s="7"/>
      <c r="CL127" s="7"/>
      <c r="CM127" s="7"/>
      <c r="CN127" s="7"/>
      <c r="CO127" s="7"/>
      <c r="CP127" s="7"/>
      <c r="CQ127" s="7"/>
      <c r="CR127" s="7"/>
      <c r="CS127" s="7"/>
      <c r="CT127" s="7">
        <v>1</v>
      </c>
      <c r="CU127" s="7"/>
      <c r="CV127" s="7"/>
      <c r="CW127" s="7"/>
      <c r="CX127" s="7"/>
      <c r="CY127" s="7"/>
      <c r="CZ127" s="7"/>
      <c r="DA127" s="7"/>
      <c r="DB127" s="7"/>
      <c r="DC127" s="7"/>
      <c r="DD127" s="7"/>
      <c r="DE127" s="7"/>
      <c r="DF127" s="7"/>
      <c r="DG127" s="7"/>
      <c r="DH127" s="7"/>
      <c r="DI127" s="7"/>
      <c r="DJ127" s="7"/>
      <c r="DK127" s="7"/>
      <c r="DL127" s="7"/>
      <c r="DM127" s="7">
        <v>1</v>
      </c>
      <c r="DN127" s="7"/>
      <c r="DO127" s="7"/>
      <c r="DP127" s="7">
        <v>1</v>
      </c>
      <c r="DQ127" s="7"/>
      <c r="DR127" s="7"/>
      <c r="DS127" s="7"/>
      <c r="DT127" s="7"/>
      <c r="DU127" s="7"/>
      <c r="DV127" s="7"/>
      <c r="DW127" s="7"/>
      <c r="DX127" s="7"/>
      <c r="DY127" s="7"/>
      <c r="DZ127" s="7"/>
      <c r="EA127" s="7"/>
      <c r="EB127" s="7"/>
      <c r="EC127" s="7"/>
      <c r="ED127" s="7"/>
      <c r="EE127" s="7"/>
      <c r="EF127" s="7"/>
      <c r="EG127" s="7"/>
      <c r="EH127" s="7"/>
      <c r="EI127" s="7"/>
      <c r="EJ127" s="7"/>
      <c r="EK127" s="7"/>
      <c r="EL127" s="7"/>
      <c r="EM127" s="7"/>
      <c r="EN127" s="7"/>
      <c r="EO127" s="7"/>
      <c r="EP127" s="7"/>
      <c r="EQ127" s="7"/>
      <c r="ER127" s="7"/>
      <c r="ES127" s="7"/>
      <c r="ET127" s="7"/>
      <c r="EU127" s="7"/>
      <c r="EV127" s="7"/>
      <c r="EW127" s="7"/>
      <c r="EX127" s="7"/>
      <c r="EY127" s="7"/>
      <c r="EZ127" s="7"/>
      <c r="FA127" s="7"/>
      <c r="FB127" s="7">
        <v>1</v>
      </c>
      <c r="FC127" s="7"/>
      <c r="FD127" s="7"/>
      <c r="FE127" s="7"/>
      <c r="FF127" s="7"/>
      <c r="FG127" s="7"/>
      <c r="FH127" s="7"/>
      <c r="FI127" s="7"/>
      <c r="FJ127" s="7"/>
      <c r="FK127" s="7"/>
      <c r="FL127" s="7"/>
      <c r="FM127" s="7"/>
      <c r="FN127" s="7"/>
      <c r="FO127" s="7"/>
      <c r="FP127" s="7"/>
      <c r="FQ127" s="7"/>
      <c r="FR127" s="7"/>
      <c r="FS127" s="7"/>
      <c r="FT127" s="7"/>
      <c r="FU127" s="7"/>
      <c r="FV127" s="7"/>
      <c r="FW127" s="7"/>
      <c r="FX127" s="7"/>
      <c r="FY127" s="7"/>
      <c r="FZ127" s="7"/>
      <c r="GA127" s="7"/>
      <c r="GB127" s="7"/>
      <c r="GC127" s="7"/>
      <c r="GD127" s="7"/>
      <c r="GE127" s="7"/>
      <c r="GF127" s="7"/>
      <c r="GG127" s="7"/>
      <c r="GH127" s="7"/>
      <c r="GI127" s="7"/>
      <c r="GJ127" s="7"/>
      <c r="GK127" s="7"/>
      <c r="GL127" s="7"/>
      <c r="GM127" s="7"/>
      <c r="GN127" s="7"/>
      <c r="GO127" s="7"/>
      <c r="GP127" s="7"/>
      <c r="GQ127" s="7"/>
      <c r="GR127" s="7"/>
      <c r="GS127" s="7"/>
      <c r="GT127" s="7"/>
      <c r="GU127" s="7"/>
      <c r="GV127" s="7"/>
      <c r="GW127" s="7"/>
      <c r="GX127" s="7"/>
      <c r="GY127" s="7"/>
      <c r="GZ127" s="7"/>
      <c r="HA127" s="34"/>
      <c r="HB127" s="34"/>
      <c r="HC127" s="34"/>
      <c r="HD127" s="34"/>
      <c r="HE127" s="34"/>
      <c r="HF127" s="34"/>
      <c r="HG127" s="34"/>
      <c r="HH127" s="34"/>
      <c r="HI127" s="34"/>
      <c r="HJ127" s="34"/>
      <c r="HK127" s="34"/>
      <c r="HL127" s="34"/>
      <c r="HM127" s="34"/>
      <c r="HN127" s="34"/>
      <c r="HO127" s="34"/>
      <c r="HP127" s="34"/>
    </row>
    <row r="128" spans="1:224" ht="45" customHeight="1">
      <c r="A128" s="5">
        <f t="shared" si="0"/>
        <v>126</v>
      </c>
      <c r="B128" s="5"/>
      <c r="C128" s="25" t="s">
        <v>386</v>
      </c>
      <c r="D128" s="31">
        <f t="shared" si="7"/>
        <v>126</v>
      </c>
      <c r="E128" s="7" t="s">
        <v>389</v>
      </c>
      <c r="F128" s="7" t="s">
        <v>388</v>
      </c>
      <c r="G128" s="6">
        <v>2012</v>
      </c>
      <c r="H128" s="7" t="s">
        <v>1413</v>
      </c>
      <c r="I128" s="7"/>
      <c r="J128" s="7" t="s">
        <v>387</v>
      </c>
      <c r="K128" s="6" t="s">
        <v>710</v>
      </c>
      <c r="L128" s="7"/>
      <c r="M128" s="7"/>
      <c r="N128" s="7"/>
      <c r="O128" s="7">
        <v>1</v>
      </c>
      <c r="P128" s="46"/>
      <c r="Q128" s="46"/>
      <c r="R128" s="46"/>
      <c r="S128" s="46"/>
      <c r="T128" s="46"/>
      <c r="U128" s="46"/>
      <c r="V128" s="46"/>
      <c r="W128" s="46"/>
      <c r="X128" s="46"/>
      <c r="Y128" s="46"/>
      <c r="Z128" s="172">
        <v>0</v>
      </c>
      <c r="AA128" s="172">
        <v>0</v>
      </c>
      <c r="AB128" s="46"/>
      <c r="AC128" s="172">
        <v>1</v>
      </c>
      <c r="AD128" s="46"/>
      <c r="AE128" s="46"/>
      <c r="AF128" s="46"/>
      <c r="AG128" s="46"/>
      <c r="AH128" s="46"/>
      <c r="AI128" s="46"/>
      <c r="AJ128" s="7"/>
      <c r="AK128" s="7"/>
      <c r="AL128" s="7">
        <v>1</v>
      </c>
      <c r="AM128" s="7"/>
      <c r="AN128" s="148">
        <v>1</v>
      </c>
      <c r="AO128" s="7"/>
      <c r="AP128" s="7"/>
      <c r="AQ128" s="7"/>
      <c r="AR128" s="7"/>
      <c r="AS128" s="7"/>
      <c r="AT128" s="7"/>
      <c r="AU128" s="7"/>
      <c r="AV128" s="7"/>
      <c r="AW128" s="7"/>
      <c r="AX128" s="7"/>
      <c r="AY128" s="7"/>
      <c r="AZ128" s="7"/>
      <c r="BA128" s="7"/>
      <c r="BB128" s="7"/>
      <c r="BC128" s="7"/>
      <c r="BD128" s="7"/>
      <c r="BE128" s="7"/>
      <c r="BF128" s="7"/>
      <c r="BG128" s="7"/>
      <c r="BH128" s="7"/>
      <c r="BI128" s="7"/>
      <c r="BJ128" s="7"/>
      <c r="BK128" s="7"/>
      <c r="BL128" s="7"/>
      <c r="BM128" s="7"/>
      <c r="BN128" s="7"/>
      <c r="BO128" s="7"/>
      <c r="BP128" s="7"/>
      <c r="BQ128" s="7"/>
      <c r="BR128" s="7"/>
      <c r="BS128" s="7"/>
      <c r="BT128" s="7"/>
      <c r="BU128" s="7"/>
      <c r="BV128" s="7"/>
      <c r="BW128" s="7"/>
      <c r="BX128" s="7"/>
      <c r="BY128" s="7"/>
      <c r="BZ128" s="7"/>
      <c r="CA128" s="7"/>
      <c r="CB128" s="7"/>
      <c r="CC128" s="7"/>
      <c r="CD128" s="7"/>
      <c r="CE128" s="7"/>
      <c r="CF128" s="7"/>
      <c r="CG128" s="7"/>
      <c r="CH128" s="7"/>
      <c r="CI128" s="7"/>
      <c r="CJ128" s="7"/>
      <c r="CK128" s="7"/>
      <c r="CL128" s="7"/>
      <c r="CM128" s="7"/>
      <c r="CN128" s="7"/>
      <c r="CO128" s="7"/>
      <c r="CP128" s="7"/>
      <c r="CQ128" s="7"/>
      <c r="CR128" s="7"/>
      <c r="CS128" s="7"/>
      <c r="CT128" s="7">
        <v>1</v>
      </c>
      <c r="CU128" s="7"/>
      <c r="CV128" s="7"/>
      <c r="CW128" s="7"/>
      <c r="CX128" s="7"/>
      <c r="CY128" s="7"/>
      <c r="CZ128" s="7"/>
      <c r="DA128" s="7"/>
      <c r="DB128" s="7"/>
      <c r="DC128" s="7"/>
      <c r="DD128" s="7"/>
      <c r="DE128" s="7"/>
      <c r="DF128" s="7"/>
      <c r="DG128" s="7"/>
      <c r="DH128" s="7"/>
      <c r="DI128" s="7"/>
      <c r="DJ128" s="7"/>
      <c r="DK128" s="7"/>
      <c r="DL128" s="7"/>
      <c r="DM128" s="7">
        <v>1</v>
      </c>
      <c r="DN128" s="7"/>
      <c r="DO128" s="7"/>
      <c r="DP128" s="7">
        <v>1</v>
      </c>
      <c r="DQ128" s="7"/>
      <c r="DR128" s="7"/>
      <c r="DS128" s="7"/>
      <c r="DT128" s="7"/>
      <c r="DU128" s="7"/>
      <c r="DV128" s="7"/>
      <c r="DW128" s="7"/>
      <c r="DX128" s="7"/>
      <c r="DY128" s="7"/>
      <c r="DZ128" s="7"/>
      <c r="EA128" s="7"/>
      <c r="EB128" s="7"/>
      <c r="EC128" s="7"/>
      <c r="ED128" s="7"/>
      <c r="EE128" s="7"/>
      <c r="EF128" s="7"/>
      <c r="EG128" s="7"/>
      <c r="EH128" s="7"/>
      <c r="EI128" s="7"/>
      <c r="EJ128" s="7"/>
      <c r="EK128" s="7"/>
      <c r="EL128" s="7"/>
      <c r="EM128" s="7"/>
      <c r="EN128" s="7"/>
      <c r="EO128" s="7"/>
      <c r="EP128" s="7"/>
      <c r="EQ128" s="7"/>
      <c r="ER128" s="7"/>
      <c r="ES128" s="7"/>
      <c r="ET128" s="7"/>
      <c r="EU128" s="7"/>
      <c r="EV128" s="7"/>
      <c r="EW128" s="7"/>
      <c r="EX128" s="7"/>
      <c r="EY128" s="7"/>
      <c r="EZ128" s="7"/>
      <c r="FA128" s="7"/>
      <c r="FB128" s="7"/>
      <c r="FC128" s="7"/>
      <c r="FD128" s="7"/>
      <c r="FE128" s="7"/>
      <c r="FF128" s="7"/>
      <c r="FG128" s="7"/>
      <c r="FH128" s="7"/>
      <c r="FI128" s="7"/>
      <c r="FJ128" s="7"/>
      <c r="FK128" s="7"/>
      <c r="FL128" s="7"/>
      <c r="FM128" s="7"/>
      <c r="FN128" s="7"/>
      <c r="FO128" s="7"/>
      <c r="FP128" s="7"/>
      <c r="FQ128" s="7"/>
      <c r="FR128" s="7"/>
      <c r="FS128" s="7">
        <v>1</v>
      </c>
      <c r="FT128" s="7"/>
      <c r="FU128" s="7"/>
      <c r="FV128" s="7"/>
      <c r="FW128" s="7"/>
      <c r="FX128" s="7"/>
      <c r="FY128" s="7"/>
      <c r="FZ128" s="7"/>
      <c r="GA128" s="7"/>
      <c r="GB128" s="7"/>
      <c r="GC128" s="7"/>
      <c r="GD128" s="7"/>
      <c r="GE128" s="7"/>
      <c r="GF128" s="7"/>
      <c r="GG128" s="7"/>
      <c r="GH128" s="7"/>
      <c r="GI128" s="7"/>
      <c r="GJ128" s="7"/>
      <c r="GK128" s="7"/>
      <c r="GL128" s="7"/>
      <c r="GM128" s="7"/>
      <c r="GN128" s="7"/>
      <c r="GO128" s="7"/>
      <c r="GP128" s="7"/>
      <c r="GQ128" s="7"/>
      <c r="GR128" s="7"/>
      <c r="GS128" s="7"/>
      <c r="GT128" s="7"/>
      <c r="GU128" s="7"/>
      <c r="GV128" s="7"/>
      <c r="GW128" s="7"/>
      <c r="GX128" s="7"/>
      <c r="GY128" s="7"/>
      <c r="GZ128" s="7"/>
      <c r="HA128" s="34"/>
      <c r="HB128" s="34"/>
      <c r="HC128" s="34"/>
      <c r="HD128" s="34"/>
      <c r="HE128" s="34"/>
      <c r="HF128" s="34"/>
      <c r="HG128" s="34"/>
      <c r="HH128" s="34"/>
      <c r="HI128" s="34"/>
      <c r="HJ128" s="34"/>
      <c r="HK128" s="34"/>
      <c r="HL128" s="34"/>
      <c r="HM128" s="34"/>
      <c r="HN128" s="34"/>
      <c r="HO128" s="34"/>
      <c r="HP128" s="34"/>
    </row>
    <row r="129" spans="1:224" ht="45" customHeight="1">
      <c r="A129" s="5">
        <f t="shared" si="0"/>
        <v>127</v>
      </c>
      <c r="B129" s="5"/>
      <c r="C129" s="24" t="s">
        <v>55</v>
      </c>
      <c r="D129" s="31">
        <f t="shared" si="7"/>
        <v>127</v>
      </c>
      <c r="E129" s="139" t="s">
        <v>391</v>
      </c>
      <c r="F129" s="7" t="s">
        <v>255</v>
      </c>
      <c r="G129" s="6">
        <v>2011</v>
      </c>
      <c r="H129" s="7" t="s">
        <v>1414</v>
      </c>
      <c r="I129" s="7"/>
      <c r="J129" s="7" t="s">
        <v>390</v>
      </c>
      <c r="K129" s="164" t="s">
        <v>1415</v>
      </c>
      <c r="L129" s="34"/>
      <c r="M129" s="7"/>
      <c r="N129" s="7"/>
      <c r="O129" s="173">
        <v>1</v>
      </c>
      <c r="P129" s="7"/>
      <c r="Q129" s="7">
        <v>0</v>
      </c>
      <c r="R129" s="7">
        <v>1</v>
      </c>
      <c r="S129" s="7"/>
      <c r="T129" s="7"/>
      <c r="U129" s="7"/>
      <c r="V129" s="7"/>
      <c r="W129" s="7"/>
      <c r="X129" s="7"/>
      <c r="Y129" s="7"/>
      <c r="Z129" s="7"/>
      <c r="AA129" s="7"/>
      <c r="AB129" s="7"/>
      <c r="AC129" s="7"/>
      <c r="AD129" s="7"/>
      <c r="AE129" s="7"/>
      <c r="AF129" s="7"/>
      <c r="AG129" s="7"/>
      <c r="AH129" s="7"/>
      <c r="AI129" s="7"/>
      <c r="AJ129" s="174"/>
      <c r="AK129" s="7"/>
      <c r="AL129" s="7"/>
      <c r="AM129" s="7"/>
      <c r="AN129" s="7">
        <v>1</v>
      </c>
      <c r="AO129" s="7"/>
      <c r="AP129" s="7"/>
      <c r="AQ129" s="7"/>
      <c r="AR129" s="7"/>
      <c r="AS129" s="7"/>
      <c r="AT129" s="7"/>
      <c r="AU129" s="7"/>
      <c r="AV129" s="7"/>
      <c r="AW129" s="7"/>
      <c r="AX129" s="7"/>
      <c r="AY129" s="7"/>
      <c r="AZ129" s="7">
        <v>1</v>
      </c>
      <c r="BA129" s="7"/>
      <c r="BB129" s="7"/>
      <c r="BC129" s="7"/>
      <c r="BD129" s="7"/>
      <c r="BE129" s="7"/>
      <c r="BF129" s="7"/>
      <c r="BG129" s="7"/>
      <c r="BH129" s="7"/>
      <c r="BI129" s="7"/>
      <c r="BJ129" s="7">
        <v>0</v>
      </c>
      <c r="BK129" s="7"/>
      <c r="BL129" s="7"/>
      <c r="BM129" s="7"/>
      <c r="BN129" s="7"/>
      <c r="BO129" s="7"/>
      <c r="BP129" s="7"/>
      <c r="BQ129" s="7"/>
      <c r="BR129" s="7"/>
      <c r="BS129" s="7"/>
      <c r="BT129" s="7"/>
      <c r="BU129" s="7"/>
      <c r="BV129" s="7"/>
      <c r="BW129" s="7"/>
      <c r="BX129" s="7"/>
      <c r="BY129" s="7"/>
      <c r="BZ129" s="7"/>
      <c r="CA129" s="7"/>
      <c r="CB129" s="7"/>
      <c r="CC129" s="7"/>
      <c r="CD129" s="7"/>
      <c r="CE129" s="7"/>
      <c r="CF129" s="7"/>
      <c r="CG129" s="7"/>
      <c r="CH129" s="7"/>
      <c r="CI129" s="7"/>
      <c r="CJ129" s="7"/>
      <c r="CK129" s="7"/>
      <c r="CL129" s="7"/>
      <c r="CM129" s="7"/>
      <c r="CN129" s="7"/>
      <c r="CO129" s="7"/>
      <c r="CP129" s="7"/>
      <c r="CQ129" s="7"/>
      <c r="CR129" s="7"/>
      <c r="CS129" s="7"/>
      <c r="CT129" s="7"/>
      <c r="CU129" s="7"/>
      <c r="CV129" s="7"/>
      <c r="CW129" s="7"/>
      <c r="CX129" s="7"/>
      <c r="CY129" s="7"/>
      <c r="CZ129" s="7"/>
      <c r="DA129" s="7"/>
      <c r="DB129" s="7"/>
      <c r="DC129" s="7"/>
      <c r="DD129" s="7"/>
      <c r="DE129" s="7"/>
      <c r="DF129" s="7"/>
      <c r="DG129" s="7"/>
      <c r="DH129" s="7"/>
      <c r="DI129" s="7"/>
      <c r="DJ129" s="7"/>
      <c r="DK129" s="7">
        <v>1</v>
      </c>
      <c r="DL129" s="7"/>
      <c r="DM129" s="7">
        <v>1</v>
      </c>
      <c r="DN129" s="7"/>
      <c r="DO129" s="7"/>
      <c r="DP129" s="7"/>
      <c r="DQ129" s="7">
        <v>1</v>
      </c>
      <c r="DR129" s="7"/>
      <c r="DS129" s="7"/>
      <c r="DT129" s="7">
        <v>1</v>
      </c>
      <c r="DU129" s="7"/>
      <c r="DV129" s="7"/>
      <c r="DW129" s="7"/>
      <c r="DX129" s="7"/>
      <c r="DY129" s="7"/>
      <c r="DZ129" s="7"/>
      <c r="EA129" s="7"/>
      <c r="EB129" s="7"/>
      <c r="EC129" s="7"/>
      <c r="ED129" s="7"/>
      <c r="EE129" s="7"/>
      <c r="EF129" s="7"/>
      <c r="EG129" s="7"/>
      <c r="EH129" s="7"/>
      <c r="EI129" s="7"/>
      <c r="EJ129" s="7"/>
      <c r="EK129" s="7"/>
      <c r="EL129" s="7"/>
      <c r="EM129" s="7"/>
      <c r="EN129" s="7"/>
      <c r="EO129" s="7"/>
      <c r="EP129" s="7"/>
      <c r="EQ129" s="7"/>
      <c r="ER129" s="7"/>
      <c r="ES129" s="7"/>
      <c r="ET129" s="7"/>
      <c r="EU129" s="7"/>
      <c r="EV129" s="7"/>
      <c r="EW129" s="7"/>
      <c r="EX129" s="7"/>
      <c r="EY129" s="7"/>
      <c r="EZ129" s="7"/>
      <c r="FA129" s="7"/>
      <c r="FB129" s="7"/>
      <c r="FC129" s="7"/>
      <c r="FD129" s="7"/>
      <c r="FE129" s="7"/>
      <c r="FF129" s="7"/>
      <c r="FG129" s="7"/>
      <c r="FH129" s="7"/>
      <c r="FI129" s="7"/>
      <c r="FJ129" s="7"/>
      <c r="FK129" s="7"/>
      <c r="FL129" s="7">
        <v>1</v>
      </c>
      <c r="FM129" s="7"/>
      <c r="FN129" s="7"/>
      <c r="FO129" s="7"/>
      <c r="FP129" s="7"/>
      <c r="FQ129" s="7"/>
      <c r="FR129" s="7"/>
      <c r="FS129" s="7"/>
      <c r="FT129" s="7"/>
      <c r="FU129" s="7"/>
      <c r="FV129" s="7"/>
      <c r="FW129" s="7"/>
      <c r="FX129" s="7"/>
      <c r="FY129" s="7"/>
      <c r="FZ129" s="7"/>
      <c r="GA129" s="7"/>
      <c r="GB129" s="7"/>
      <c r="GC129" s="7"/>
      <c r="GD129" s="7"/>
      <c r="GE129" s="7"/>
      <c r="GF129" s="7"/>
      <c r="GG129" s="7"/>
      <c r="GH129" s="7"/>
      <c r="GI129" s="7"/>
      <c r="GJ129" s="7"/>
      <c r="GK129" s="7"/>
      <c r="GL129" s="7"/>
      <c r="GM129" s="7"/>
      <c r="GN129" s="7"/>
      <c r="GO129" s="7"/>
      <c r="GP129" s="7"/>
      <c r="GQ129" s="7"/>
      <c r="GR129" s="7"/>
      <c r="GS129" s="7"/>
      <c r="GT129" s="7"/>
      <c r="GU129" s="7"/>
      <c r="GV129" s="7"/>
      <c r="GW129" s="7"/>
      <c r="GX129" s="7"/>
      <c r="GY129" s="7"/>
      <c r="GZ129" s="7"/>
      <c r="HA129" s="34"/>
      <c r="HB129" s="34"/>
      <c r="HC129" s="34"/>
      <c r="HD129" s="34"/>
      <c r="HE129" s="34"/>
      <c r="HF129" s="34"/>
      <c r="HG129" s="34"/>
      <c r="HH129" s="34"/>
      <c r="HI129" s="34"/>
      <c r="HJ129" s="34"/>
      <c r="HK129" s="34"/>
      <c r="HL129" s="34"/>
      <c r="HM129" s="34"/>
      <c r="HN129" s="34"/>
      <c r="HO129" s="34"/>
      <c r="HP129" s="34"/>
    </row>
    <row r="130" spans="1:224" ht="45" customHeight="1">
      <c r="A130" s="5">
        <f t="shared" si="0"/>
        <v>128</v>
      </c>
      <c r="B130" s="5"/>
      <c r="C130" s="24" t="s">
        <v>35</v>
      </c>
      <c r="D130" s="31">
        <f t="shared" si="7"/>
        <v>128</v>
      </c>
      <c r="E130" s="7" t="s">
        <v>394</v>
      </c>
      <c r="F130" s="38" t="s">
        <v>393</v>
      </c>
      <c r="G130" s="6">
        <v>2013</v>
      </c>
      <c r="H130" s="7" t="s">
        <v>738</v>
      </c>
      <c r="I130" s="7"/>
      <c r="J130" s="19" t="s">
        <v>392</v>
      </c>
      <c r="K130" s="6" t="s">
        <v>1416</v>
      </c>
      <c r="L130" s="7">
        <v>1</v>
      </c>
      <c r="M130" s="7"/>
      <c r="N130" s="7"/>
      <c r="O130" s="7"/>
      <c r="P130" s="49"/>
      <c r="Q130" s="49">
        <v>0</v>
      </c>
      <c r="R130" s="49">
        <v>1</v>
      </c>
      <c r="S130" s="49"/>
      <c r="T130" s="49"/>
      <c r="U130" s="49"/>
      <c r="V130" s="49"/>
      <c r="W130" s="49"/>
      <c r="X130" s="49"/>
      <c r="Y130" s="49"/>
      <c r="Z130" s="49"/>
      <c r="AA130" s="49"/>
      <c r="AB130" s="49"/>
      <c r="AC130" s="49"/>
      <c r="AD130" s="49"/>
      <c r="AE130" s="49">
        <v>1</v>
      </c>
      <c r="AF130" s="49"/>
      <c r="AG130" s="49"/>
      <c r="AH130" s="49"/>
      <c r="AI130" s="49"/>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7"/>
      <c r="BY130" s="7"/>
      <c r="BZ130" s="7"/>
      <c r="CA130" s="7"/>
      <c r="CB130" s="7"/>
      <c r="CC130" s="7"/>
      <c r="CD130" s="7"/>
      <c r="CE130" s="7"/>
      <c r="CF130" s="7"/>
      <c r="CG130" s="7"/>
      <c r="CH130" s="7"/>
      <c r="CI130" s="7"/>
      <c r="CJ130" s="7"/>
      <c r="CK130" s="7"/>
      <c r="CL130" s="7"/>
      <c r="CM130" s="7"/>
      <c r="CN130" s="7"/>
      <c r="CO130" s="7"/>
      <c r="CP130" s="7"/>
      <c r="CQ130" s="7"/>
      <c r="CR130" s="7"/>
      <c r="CS130" s="7"/>
      <c r="CT130" s="7">
        <v>1</v>
      </c>
      <c r="CU130" s="7"/>
      <c r="CV130" s="7"/>
      <c r="CW130" s="7"/>
      <c r="CX130" s="7"/>
      <c r="CY130" s="7"/>
      <c r="CZ130" s="7"/>
      <c r="DA130" s="7"/>
      <c r="DB130" s="7"/>
      <c r="DC130" s="7"/>
      <c r="DD130" s="7"/>
      <c r="DE130" s="7"/>
      <c r="DF130" s="7"/>
      <c r="DG130" s="7"/>
      <c r="DH130" s="7"/>
      <c r="DI130" s="7"/>
      <c r="DJ130" s="7"/>
      <c r="DK130" s="7"/>
      <c r="DL130" s="7"/>
      <c r="DM130" s="7">
        <v>1</v>
      </c>
      <c r="DN130" s="7"/>
      <c r="DO130" s="7"/>
      <c r="DP130" s="7"/>
      <c r="DQ130" s="7"/>
      <c r="DR130" s="7"/>
      <c r="DS130" s="7"/>
      <c r="DT130" s="7"/>
      <c r="DU130" s="7"/>
      <c r="DV130" s="7"/>
      <c r="DW130" s="7"/>
      <c r="DX130" s="7"/>
      <c r="DY130" s="7"/>
      <c r="DZ130" s="7"/>
      <c r="EA130" s="7"/>
      <c r="EB130" s="7"/>
      <c r="EC130" s="7"/>
      <c r="ED130" s="7">
        <v>1</v>
      </c>
      <c r="EE130" s="7">
        <v>1</v>
      </c>
      <c r="EF130" s="46">
        <v>1</v>
      </c>
      <c r="EG130" s="46">
        <v>1</v>
      </c>
      <c r="EH130" s="46"/>
      <c r="EI130" s="46"/>
      <c r="EJ130" s="46"/>
      <c r="EK130" s="46">
        <v>1</v>
      </c>
      <c r="EL130" s="46">
        <v>1</v>
      </c>
      <c r="EM130" s="46"/>
      <c r="EN130" s="46"/>
      <c r="EO130" s="46">
        <v>1</v>
      </c>
      <c r="EP130" s="46">
        <v>1</v>
      </c>
      <c r="EQ130" s="46">
        <v>1</v>
      </c>
      <c r="ER130" s="46"/>
      <c r="ES130" s="46"/>
      <c r="ET130" s="46"/>
      <c r="EU130" s="46">
        <v>1</v>
      </c>
      <c r="EV130" s="46"/>
      <c r="EW130" s="46">
        <v>1</v>
      </c>
      <c r="EX130" s="46">
        <v>1</v>
      </c>
      <c r="EY130" s="46"/>
      <c r="EZ130" s="46"/>
      <c r="FA130" s="46">
        <v>1</v>
      </c>
      <c r="FB130" s="46">
        <v>1</v>
      </c>
      <c r="FC130" s="46"/>
      <c r="FD130" s="46"/>
      <c r="FE130" s="46"/>
      <c r="FF130" s="46"/>
      <c r="FG130" s="7"/>
      <c r="FH130" s="7"/>
      <c r="FI130" s="7"/>
      <c r="FJ130" s="7"/>
      <c r="FK130" s="7"/>
      <c r="FL130" s="7"/>
      <c r="FM130" s="7"/>
      <c r="FN130" s="7"/>
      <c r="FO130" s="7"/>
      <c r="FP130" s="7"/>
      <c r="FQ130" s="7"/>
      <c r="FR130" s="7"/>
      <c r="FS130" s="7"/>
      <c r="FT130" s="7"/>
      <c r="FU130" s="7"/>
      <c r="FV130" s="7"/>
      <c r="FW130" s="7"/>
      <c r="FX130" s="7"/>
      <c r="FY130" s="7"/>
      <c r="FZ130" s="7"/>
      <c r="GA130" s="7"/>
      <c r="GB130" s="7"/>
      <c r="GC130" s="7"/>
      <c r="GD130" s="7"/>
      <c r="GE130" s="7"/>
      <c r="GF130" s="7"/>
      <c r="GG130" s="7"/>
      <c r="GH130" s="7"/>
      <c r="GI130" s="7"/>
      <c r="GJ130" s="7"/>
      <c r="GK130" s="7"/>
      <c r="GL130" s="7"/>
      <c r="GM130" s="7"/>
      <c r="GN130" s="7"/>
      <c r="GO130" s="7"/>
      <c r="GP130" s="7"/>
      <c r="GQ130" s="7"/>
      <c r="GR130" s="7"/>
      <c r="GS130" s="7"/>
      <c r="GT130" s="7"/>
      <c r="GU130" s="7"/>
      <c r="GV130" s="7"/>
      <c r="GW130" s="7"/>
      <c r="GX130" s="7"/>
      <c r="GY130" s="7"/>
      <c r="GZ130" s="7"/>
      <c r="HA130" s="34"/>
      <c r="HB130" s="34"/>
      <c r="HC130" s="34"/>
      <c r="HD130" s="34"/>
      <c r="HE130" s="34"/>
      <c r="HF130" s="34"/>
      <c r="HG130" s="34"/>
      <c r="HH130" s="34"/>
      <c r="HI130" s="34"/>
      <c r="HJ130" s="34"/>
      <c r="HK130" s="34"/>
      <c r="HL130" s="34"/>
      <c r="HM130" s="34"/>
      <c r="HN130" s="34"/>
      <c r="HO130" s="34"/>
      <c r="HP130" s="34"/>
    </row>
    <row r="131" spans="1:224" ht="45" customHeight="1">
      <c r="A131" s="5">
        <f t="shared" si="0"/>
        <v>129</v>
      </c>
      <c r="B131" s="5"/>
      <c r="C131" s="24" t="s">
        <v>55</v>
      </c>
      <c r="D131" s="31">
        <f t="shared" si="7"/>
        <v>129</v>
      </c>
      <c r="E131" s="7" t="s">
        <v>252</v>
      </c>
      <c r="F131" s="7" t="s">
        <v>396</v>
      </c>
      <c r="G131" s="6">
        <v>1996</v>
      </c>
      <c r="H131" s="7" t="s">
        <v>738</v>
      </c>
      <c r="I131" s="7"/>
      <c r="J131" s="6" t="s">
        <v>395</v>
      </c>
      <c r="K131" s="6" t="s">
        <v>1417</v>
      </c>
      <c r="L131" s="7">
        <v>1</v>
      </c>
      <c r="M131" s="7"/>
      <c r="N131" s="7"/>
      <c r="O131" s="7"/>
      <c r="P131" s="7"/>
      <c r="Q131" s="7">
        <v>0</v>
      </c>
      <c r="R131" s="7">
        <v>1</v>
      </c>
      <c r="S131" s="7"/>
      <c r="T131" s="7"/>
      <c r="U131" s="7"/>
      <c r="V131" s="7"/>
      <c r="W131" s="7"/>
      <c r="X131" s="7"/>
      <c r="Y131" s="7"/>
      <c r="Z131" s="7"/>
      <c r="AA131" s="7"/>
      <c r="AB131" s="7"/>
      <c r="AC131" s="7"/>
      <c r="AD131" s="7"/>
      <c r="AE131" s="7"/>
      <c r="AF131" s="7"/>
      <c r="AG131" s="7"/>
      <c r="AH131" s="7"/>
      <c r="AI131" s="7"/>
      <c r="AJ131" s="7"/>
      <c r="AK131" s="7"/>
      <c r="AL131" s="7"/>
      <c r="AM131" s="7"/>
      <c r="AN131" s="7">
        <v>1</v>
      </c>
      <c r="AO131" s="7"/>
      <c r="AP131" s="7"/>
      <c r="AQ131" s="7"/>
      <c r="AR131" s="7"/>
      <c r="AS131" s="7"/>
      <c r="AT131" s="7"/>
      <c r="AU131" s="7"/>
      <c r="AV131" s="7"/>
      <c r="AW131" s="7"/>
      <c r="AX131" s="7"/>
      <c r="AY131" s="7"/>
      <c r="AZ131" s="7"/>
      <c r="BA131" s="7"/>
      <c r="BB131" s="7"/>
      <c r="BC131" s="7"/>
      <c r="BD131" s="7"/>
      <c r="BE131" s="7">
        <v>0</v>
      </c>
      <c r="BF131" s="7">
        <v>1</v>
      </c>
      <c r="BG131" s="7"/>
      <c r="BH131" s="7"/>
      <c r="BI131" s="7"/>
      <c r="BJ131" s="7"/>
      <c r="BK131" s="7"/>
      <c r="BL131" s="7"/>
      <c r="BM131" s="7"/>
      <c r="BN131" s="7"/>
      <c r="BO131" s="7"/>
      <c r="BP131" s="7"/>
      <c r="BQ131" s="7"/>
      <c r="BR131" s="7"/>
      <c r="BS131" s="7"/>
      <c r="BT131" s="7"/>
      <c r="BU131" s="7"/>
      <c r="BV131" s="7"/>
      <c r="BW131" s="7"/>
      <c r="BX131" s="7"/>
      <c r="BY131" s="7"/>
      <c r="BZ131" s="7"/>
      <c r="CA131" s="7"/>
      <c r="CB131" s="7"/>
      <c r="CC131" s="7"/>
      <c r="CD131" s="7"/>
      <c r="CE131" s="7"/>
      <c r="CF131" s="7"/>
      <c r="CG131" s="7"/>
      <c r="CH131" s="7"/>
      <c r="CI131" s="7"/>
      <c r="CJ131" s="7"/>
      <c r="CK131" s="7"/>
      <c r="CL131" s="7"/>
      <c r="CM131" s="7"/>
      <c r="CN131" s="7"/>
      <c r="CO131" s="7"/>
      <c r="CP131" s="7"/>
      <c r="CQ131" s="7"/>
      <c r="CR131" s="7"/>
      <c r="CS131" s="7"/>
      <c r="CT131" s="7">
        <v>1</v>
      </c>
      <c r="CU131" s="7"/>
      <c r="CV131" s="7"/>
      <c r="CW131" s="7"/>
      <c r="CX131" s="7"/>
      <c r="CY131" s="7"/>
      <c r="CZ131" s="7"/>
      <c r="DA131" s="7"/>
      <c r="DB131" s="7"/>
      <c r="DC131" s="7"/>
      <c r="DD131" s="7"/>
      <c r="DE131" s="7"/>
      <c r="DF131" s="7"/>
      <c r="DG131" s="7"/>
      <c r="DH131" s="7"/>
      <c r="DI131" s="7"/>
      <c r="DJ131" s="7"/>
      <c r="DK131" s="7"/>
      <c r="DL131" s="7"/>
      <c r="DM131" s="7">
        <v>1</v>
      </c>
      <c r="DN131" s="7"/>
      <c r="DO131" s="7"/>
      <c r="DP131" s="7"/>
      <c r="DQ131" s="7"/>
      <c r="DR131" s="7"/>
      <c r="DS131" s="7"/>
      <c r="DT131" s="7"/>
      <c r="DU131" s="7"/>
      <c r="DV131" s="7"/>
      <c r="DW131" s="7"/>
      <c r="DX131" s="7"/>
      <c r="DY131" s="7"/>
      <c r="DZ131" s="7"/>
      <c r="EA131" s="7"/>
      <c r="EB131" s="7"/>
      <c r="EC131" s="7"/>
      <c r="ED131" s="7">
        <v>1</v>
      </c>
      <c r="EE131" s="173">
        <v>1</v>
      </c>
      <c r="EF131" s="175">
        <v>1</v>
      </c>
      <c r="EG131" s="175">
        <v>1</v>
      </c>
      <c r="EH131" s="175">
        <v>1</v>
      </c>
      <c r="EI131" s="175">
        <v>1</v>
      </c>
      <c r="EJ131" s="175">
        <v>1</v>
      </c>
      <c r="EK131" s="175">
        <v>1</v>
      </c>
      <c r="EL131" s="175">
        <v>1</v>
      </c>
      <c r="EM131" s="175">
        <v>1</v>
      </c>
      <c r="EN131" s="175"/>
      <c r="EO131" s="175">
        <v>1</v>
      </c>
      <c r="EP131" s="175">
        <v>1</v>
      </c>
      <c r="EQ131" s="175"/>
      <c r="ER131" s="175">
        <v>1</v>
      </c>
      <c r="ES131" s="175">
        <v>1</v>
      </c>
      <c r="ET131" s="175"/>
      <c r="EU131" s="175"/>
      <c r="EV131" s="175"/>
      <c r="EW131" s="175"/>
      <c r="EX131" s="175"/>
      <c r="EY131" s="175">
        <v>1</v>
      </c>
      <c r="EZ131" s="175"/>
      <c r="FA131" s="175"/>
      <c r="FB131" s="7"/>
      <c r="FC131" s="7"/>
      <c r="FD131" s="7"/>
      <c r="FE131" s="7"/>
      <c r="FF131" s="7"/>
      <c r="FG131" s="174"/>
      <c r="FH131" s="7"/>
      <c r="FI131" s="7"/>
      <c r="FJ131" s="7"/>
      <c r="FK131" s="7"/>
      <c r="FL131" s="7"/>
      <c r="FM131" s="7"/>
      <c r="FN131" s="7"/>
      <c r="FO131" s="7"/>
      <c r="FP131" s="7"/>
      <c r="FQ131" s="7"/>
      <c r="FR131" s="7"/>
      <c r="FS131" s="7"/>
      <c r="FT131" s="7"/>
      <c r="FU131" s="7"/>
      <c r="FV131" s="7"/>
      <c r="FW131" s="7"/>
      <c r="FX131" s="7"/>
      <c r="FY131" s="7"/>
      <c r="FZ131" s="7"/>
      <c r="GA131" s="7">
        <v>1</v>
      </c>
      <c r="GB131" s="7"/>
      <c r="GC131" s="7"/>
      <c r="GD131" s="7"/>
      <c r="GE131" s="7"/>
      <c r="GF131" s="7"/>
      <c r="GG131" s="7"/>
      <c r="GH131" s="7"/>
      <c r="GI131" s="7"/>
      <c r="GJ131" s="7"/>
      <c r="GK131" s="7"/>
      <c r="GL131" s="7"/>
      <c r="GM131" s="7"/>
      <c r="GN131" s="7"/>
      <c r="GO131" s="7"/>
      <c r="GP131" s="7"/>
      <c r="GQ131" s="7"/>
      <c r="GR131" s="7"/>
      <c r="GS131" s="7"/>
      <c r="GT131" s="7"/>
      <c r="GU131" s="7"/>
      <c r="GV131" s="7"/>
      <c r="GW131" s="7"/>
      <c r="GX131" s="7"/>
      <c r="GY131" s="7"/>
      <c r="GZ131" s="7"/>
      <c r="HA131" s="34"/>
      <c r="HB131" s="34"/>
      <c r="HC131" s="34"/>
      <c r="HD131" s="34"/>
      <c r="HE131" s="34"/>
      <c r="HF131" s="34"/>
      <c r="HG131" s="34"/>
      <c r="HH131" s="34"/>
      <c r="HI131" s="34"/>
      <c r="HJ131" s="34"/>
      <c r="HK131" s="34"/>
      <c r="HL131" s="34"/>
      <c r="HM131" s="34"/>
      <c r="HN131" s="34"/>
      <c r="HO131" s="34"/>
      <c r="HP131" s="34"/>
    </row>
    <row r="132" spans="1:224" ht="45" customHeight="1">
      <c r="A132" s="5">
        <f t="shared" si="0"/>
        <v>130</v>
      </c>
      <c r="B132" s="5"/>
      <c r="C132" s="24" t="s">
        <v>35</v>
      </c>
      <c r="D132" s="31">
        <f t="shared" si="7"/>
        <v>130</v>
      </c>
      <c r="E132" s="7" t="s">
        <v>92</v>
      </c>
      <c r="F132" s="7" t="s">
        <v>173</v>
      </c>
      <c r="G132" s="6">
        <v>2012</v>
      </c>
      <c r="H132" s="7" t="s">
        <v>738</v>
      </c>
      <c r="I132" s="7"/>
      <c r="J132" s="7" t="s">
        <v>397</v>
      </c>
      <c r="K132" s="6" t="s">
        <v>1418</v>
      </c>
      <c r="L132" s="7"/>
      <c r="M132" s="7"/>
      <c r="N132" s="7">
        <v>1</v>
      </c>
      <c r="O132" s="7"/>
      <c r="P132" s="7"/>
      <c r="Q132" s="7">
        <v>0</v>
      </c>
      <c r="R132" s="7">
        <v>1</v>
      </c>
      <c r="S132" s="7"/>
      <c r="T132" s="7"/>
      <c r="U132" s="7"/>
      <c r="V132" s="7"/>
      <c r="W132" s="7"/>
      <c r="X132" s="7"/>
      <c r="Y132" s="7"/>
      <c r="Z132" s="7"/>
      <c r="AA132" s="7"/>
      <c r="AB132" s="7"/>
      <c r="AC132" s="7"/>
      <c r="AD132" s="7"/>
      <c r="AE132" s="7"/>
      <c r="AF132" s="7"/>
      <c r="AG132" s="7"/>
      <c r="AH132" s="7"/>
      <c r="AI132" s="7"/>
      <c r="AJ132" s="7"/>
      <c r="AK132" s="7"/>
      <c r="AL132" s="7"/>
      <c r="AM132" s="7"/>
      <c r="AN132" s="7">
        <v>1</v>
      </c>
      <c r="AO132" s="7"/>
      <c r="AP132" s="7"/>
      <c r="AQ132" s="7"/>
      <c r="AR132" s="7"/>
      <c r="AS132" s="7"/>
      <c r="AT132" s="7"/>
      <c r="AU132" s="7"/>
      <c r="AV132" s="7"/>
      <c r="AW132" s="7"/>
      <c r="AX132" s="7"/>
      <c r="AY132" s="7"/>
      <c r="AZ132" s="7"/>
      <c r="BA132" s="7"/>
      <c r="BB132" s="7"/>
      <c r="BC132" s="7"/>
      <c r="BD132" s="7"/>
      <c r="BE132" s="7"/>
      <c r="BF132" s="7"/>
      <c r="BG132" s="7"/>
      <c r="BH132" s="7"/>
      <c r="BI132" s="7"/>
      <c r="BJ132" s="7"/>
      <c r="BK132" s="7"/>
      <c r="BL132" s="7"/>
      <c r="BM132" s="7">
        <v>1</v>
      </c>
      <c r="BN132" s="7"/>
      <c r="BO132" s="7"/>
      <c r="BP132" s="7"/>
      <c r="BQ132" s="7"/>
      <c r="BR132" s="7"/>
      <c r="BS132" s="7"/>
      <c r="BT132" s="7"/>
      <c r="BU132" s="7"/>
      <c r="BV132" s="7"/>
      <c r="BW132" s="7"/>
      <c r="BX132" s="7"/>
      <c r="BY132" s="7">
        <v>1</v>
      </c>
      <c r="BZ132" s="7"/>
      <c r="CA132" s="7"/>
      <c r="CB132" s="7"/>
      <c r="CC132" s="7"/>
      <c r="CD132" s="7"/>
      <c r="CE132" s="7"/>
      <c r="CF132" s="7"/>
      <c r="CG132" s="7"/>
      <c r="CH132" s="7"/>
      <c r="CI132" s="7">
        <v>1</v>
      </c>
      <c r="CJ132" s="7"/>
      <c r="CK132" s="7"/>
      <c r="CL132" s="7"/>
      <c r="CM132" s="7"/>
      <c r="CN132" s="7"/>
      <c r="CO132" s="7"/>
      <c r="CP132" s="7"/>
      <c r="CQ132" s="7"/>
      <c r="CR132" s="7"/>
      <c r="CS132" s="7"/>
      <c r="CT132" s="7"/>
      <c r="CU132" s="154">
        <v>0</v>
      </c>
      <c r="CV132" s="154"/>
      <c r="CW132" s="154"/>
      <c r="CX132" s="7"/>
      <c r="CY132" s="7"/>
      <c r="CZ132" s="7"/>
      <c r="DA132" s="7"/>
      <c r="DB132" s="7"/>
      <c r="DC132" s="7"/>
      <c r="DD132" s="7"/>
      <c r="DE132" s="7"/>
      <c r="DF132" s="7"/>
      <c r="DG132" s="7"/>
      <c r="DH132" s="7"/>
      <c r="DI132" s="7"/>
      <c r="DJ132" s="7"/>
      <c r="DK132" s="7"/>
      <c r="DL132" s="7"/>
      <c r="DM132" s="7"/>
      <c r="DN132" s="7"/>
      <c r="DO132" s="7">
        <v>1</v>
      </c>
      <c r="DP132" s="7">
        <v>1</v>
      </c>
      <c r="DQ132" s="7"/>
      <c r="DR132" s="7"/>
      <c r="DS132" s="7"/>
      <c r="DT132" s="7"/>
      <c r="DU132" s="7"/>
      <c r="DV132" s="7"/>
      <c r="DW132" s="7"/>
      <c r="DX132" s="7"/>
      <c r="DY132" s="7"/>
      <c r="DZ132" s="7"/>
      <c r="EA132" s="7"/>
      <c r="EB132" s="7"/>
      <c r="EC132" s="7"/>
      <c r="ED132" s="7"/>
      <c r="EE132" s="7"/>
      <c r="EF132" s="49"/>
      <c r="EG132" s="49"/>
      <c r="EH132" s="49"/>
      <c r="EI132" s="49"/>
      <c r="EJ132" s="49"/>
      <c r="EK132" s="49"/>
      <c r="EL132" s="49"/>
      <c r="EM132" s="49"/>
      <c r="EN132" s="49"/>
      <c r="EO132" s="49"/>
      <c r="EP132" s="49"/>
      <c r="EQ132" s="49"/>
      <c r="ER132" s="49"/>
      <c r="ES132" s="49"/>
      <c r="ET132" s="49"/>
      <c r="EU132" s="49"/>
      <c r="EV132" s="49"/>
      <c r="EW132" s="49"/>
      <c r="EX132" s="49"/>
      <c r="EY132" s="49"/>
      <c r="EZ132" s="49"/>
      <c r="FA132" s="49"/>
      <c r="FB132" s="49"/>
      <c r="FC132" s="49"/>
      <c r="FD132" s="49"/>
      <c r="FE132" s="49"/>
      <c r="FF132" s="49"/>
      <c r="FG132" s="7"/>
      <c r="FH132" s="7"/>
      <c r="FI132" s="7"/>
      <c r="FJ132" s="7"/>
      <c r="FK132" s="7"/>
      <c r="FL132" s="7"/>
      <c r="FM132" s="7"/>
      <c r="FN132" s="7"/>
      <c r="FO132" s="7"/>
      <c r="FP132" s="7"/>
      <c r="FQ132" s="7"/>
      <c r="FR132" s="7"/>
      <c r="FS132" s="7"/>
      <c r="FT132" s="7">
        <v>1</v>
      </c>
      <c r="FU132" s="7"/>
      <c r="FV132" s="7"/>
      <c r="FW132" s="7"/>
      <c r="FX132" s="7"/>
      <c r="FY132" s="7"/>
      <c r="FZ132" s="7"/>
      <c r="GA132" s="7"/>
      <c r="GB132" s="7"/>
      <c r="GC132" s="7"/>
      <c r="GD132" s="7"/>
      <c r="GE132" s="7"/>
      <c r="GF132" s="7"/>
      <c r="GG132" s="7"/>
      <c r="GH132" s="7"/>
      <c r="GI132" s="7"/>
      <c r="GJ132" s="7"/>
      <c r="GK132" s="7"/>
      <c r="GL132" s="7"/>
      <c r="GM132" s="7"/>
      <c r="GN132" s="7"/>
      <c r="GO132" s="7"/>
      <c r="GP132" s="7"/>
      <c r="GQ132" s="7"/>
      <c r="GR132" s="7"/>
      <c r="GS132" s="7"/>
      <c r="GT132" s="7"/>
      <c r="GU132" s="7"/>
      <c r="GV132" s="7"/>
      <c r="GW132" s="7"/>
      <c r="GX132" s="7"/>
      <c r="GY132" s="7"/>
      <c r="GZ132" s="7"/>
      <c r="HA132" s="34"/>
      <c r="HB132" s="34"/>
      <c r="HC132" s="34"/>
      <c r="HD132" s="34"/>
      <c r="HE132" s="34"/>
      <c r="HF132" s="34"/>
      <c r="HG132" s="34"/>
      <c r="HH132" s="34"/>
      <c r="HI132" s="34"/>
      <c r="HJ132" s="34"/>
      <c r="HK132" s="34"/>
      <c r="HL132" s="34"/>
      <c r="HM132" s="34"/>
      <c r="HN132" s="34"/>
      <c r="HO132" s="34"/>
      <c r="HP132" s="34"/>
    </row>
    <row r="133" spans="1:224" ht="45" customHeight="1">
      <c r="A133" s="5">
        <f t="shared" si="0"/>
        <v>131</v>
      </c>
      <c r="B133" s="5"/>
      <c r="C133" s="24" t="s">
        <v>35</v>
      </c>
      <c r="D133" s="31">
        <f t="shared" si="7"/>
        <v>131</v>
      </c>
      <c r="E133" s="7" t="s">
        <v>399</v>
      </c>
      <c r="F133" s="7" t="s">
        <v>337</v>
      </c>
      <c r="G133" s="6">
        <v>2010</v>
      </c>
      <c r="H133" s="7" t="s">
        <v>738</v>
      </c>
      <c r="I133" s="7"/>
      <c r="J133" s="19" t="s">
        <v>398</v>
      </c>
      <c r="K133" s="6" t="s">
        <v>1419</v>
      </c>
      <c r="L133" s="7"/>
      <c r="M133" s="7"/>
      <c r="N133" s="7">
        <v>1</v>
      </c>
      <c r="O133" s="7">
        <v>1</v>
      </c>
      <c r="P133" s="7">
        <v>1</v>
      </c>
      <c r="Q133" s="7">
        <v>0</v>
      </c>
      <c r="R133" s="7">
        <v>1</v>
      </c>
      <c r="S133" s="7"/>
      <c r="T133" s="7"/>
      <c r="U133" s="7">
        <v>1</v>
      </c>
      <c r="V133" s="7"/>
      <c r="W133" s="7"/>
      <c r="X133" s="7"/>
      <c r="Y133" s="7"/>
      <c r="Z133" s="7"/>
      <c r="AA133" s="7"/>
      <c r="AB133" s="7"/>
      <c r="AC133" s="7"/>
      <c r="AD133" s="7">
        <v>1</v>
      </c>
      <c r="AE133" s="7"/>
      <c r="AF133" s="7"/>
      <c r="AG133" s="7"/>
      <c r="AH133" s="7"/>
      <c r="AI133" s="7"/>
      <c r="AJ133" s="7"/>
      <c r="AK133" s="7"/>
      <c r="AL133" s="7"/>
      <c r="AM133" s="7"/>
      <c r="AN133" s="7">
        <v>1</v>
      </c>
      <c r="AO133" s="7">
        <v>1</v>
      </c>
      <c r="AP133" s="7"/>
      <c r="AQ133" s="7">
        <v>1</v>
      </c>
      <c r="AR133" s="7"/>
      <c r="AS133" s="7"/>
      <c r="AT133" s="7"/>
      <c r="AU133" s="7"/>
      <c r="AV133" s="7"/>
      <c r="AW133" s="7"/>
      <c r="AX133" s="7"/>
      <c r="AY133" s="7"/>
      <c r="AZ133" s="7"/>
      <c r="BA133" s="7"/>
      <c r="BB133" s="7"/>
      <c r="BC133" s="7"/>
      <c r="BD133" s="7"/>
      <c r="BE133" s="7"/>
      <c r="BF133" s="7"/>
      <c r="BG133" s="7"/>
      <c r="BH133" s="7"/>
      <c r="BI133" s="7"/>
      <c r="BJ133" s="7"/>
      <c r="BK133" s="7"/>
      <c r="BL133" s="7"/>
      <c r="BM133" s="7">
        <v>1</v>
      </c>
      <c r="BN133" s="7"/>
      <c r="BO133" s="7"/>
      <c r="BP133" s="7"/>
      <c r="BQ133" s="7"/>
      <c r="BR133" s="7"/>
      <c r="BS133" s="7"/>
      <c r="BT133" s="7"/>
      <c r="BU133" s="7"/>
      <c r="BV133" s="7"/>
      <c r="BW133" s="7"/>
      <c r="BX133" s="7"/>
      <c r="BY133" s="7">
        <v>1</v>
      </c>
      <c r="BZ133" s="7"/>
      <c r="CA133" s="7"/>
      <c r="CB133" s="7"/>
      <c r="CC133" s="7"/>
      <c r="CD133" s="7"/>
      <c r="CE133" s="7"/>
      <c r="CF133" s="7"/>
      <c r="CG133" s="7"/>
      <c r="CH133" s="7">
        <v>1</v>
      </c>
      <c r="CI133" s="7"/>
      <c r="CJ133" s="7"/>
      <c r="CK133" s="7"/>
      <c r="CL133" s="7"/>
      <c r="CM133" s="7"/>
      <c r="CN133" s="7"/>
      <c r="CO133" s="7"/>
      <c r="CP133" s="7"/>
      <c r="CQ133" s="7"/>
      <c r="CR133" s="7"/>
      <c r="CS133" s="7"/>
      <c r="CT133" s="7"/>
      <c r="CU133" s="154">
        <v>0</v>
      </c>
      <c r="CV133" s="154"/>
      <c r="CW133" s="154"/>
      <c r="CX133" s="7"/>
      <c r="CY133" s="7"/>
      <c r="CZ133" s="7"/>
      <c r="DA133" s="7"/>
      <c r="DB133" s="7"/>
      <c r="DC133" s="7"/>
      <c r="DD133" s="7"/>
      <c r="DE133" s="7"/>
      <c r="DF133" s="7"/>
      <c r="DG133" s="7"/>
      <c r="DH133" s="7"/>
      <c r="DI133" s="7"/>
      <c r="DJ133" s="7"/>
      <c r="DK133" s="7"/>
      <c r="DL133" s="7"/>
      <c r="DM133" s="7"/>
      <c r="DN133" s="7"/>
      <c r="DO133" s="7">
        <v>1</v>
      </c>
      <c r="DP133" s="7">
        <v>1</v>
      </c>
      <c r="DQ133" s="7"/>
      <c r="DR133" s="7"/>
      <c r="DS133" s="7"/>
      <c r="DT133" s="7"/>
      <c r="DU133" s="7"/>
      <c r="DV133" s="7"/>
      <c r="DW133" s="7"/>
      <c r="DX133" s="7"/>
      <c r="DY133" s="7"/>
      <c r="DZ133" s="7"/>
      <c r="EA133" s="7"/>
      <c r="EB133" s="7"/>
      <c r="EC133" s="7"/>
      <c r="ED133" s="7"/>
      <c r="EE133" s="7"/>
      <c r="EF133" s="7"/>
      <c r="EG133" s="7"/>
      <c r="EH133" s="7"/>
      <c r="EI133" s="7"/>
      <c r="EJ133" s="7"/>
      <c r="EK133" s="7"/>
      <c r="EL133" s="7"/>
      <c r="EM133" s="7"/>
      <c r="EN133" s="7"/>
      <c r="EO133" s="7"/>
      <c r="EP133" s="7"/>
      <c r="EQ133" s="7"/>
      <c r="ER133" s="7"/>
      <c r="ES133" s="7"/>
      <c r="ET133" s="7"/>
      <c r="EU133" s="7"/>
      <c r="EV133" s="7"/>
      <c r="EW133" s="7"/>
      <c r="EX133" s="7"/>
      <c r="EY133" s="7"/>
      <c r="EZ133" s="7"/>
      <c r="FA133" s="7"/>
      <c r="FB133" s="7"/>
      <c r="FC133" s="7"/>
      <c r="FD133" s="7"/>
      <c r="FE133" s="7"/>
      <c r="FF133" s="7"/>
      <c r="FG133" s="7"/>
      <c r="FH133" s="7"/>
      <c r="FI133" s="7"/>
      <c r="FJ133" s="7"/>
      <c r="FK133" s="7"/>
      <c r="FL133" s="7"/>
      <c r="FM133" s="7">
        <v>1</v>
      </c>
      <c r="FN133" s="7"/>
      <c r="FO133" s="7"/>
      <c r="FP133" s="7"/>
      <c r="FQ133" s="7"/>
      <c r="FR133" s="7"/>
      <c r="FS133" s="7"/>
      <c r="FT133" s="7"/>
      <c r="FU133" s="7"/>
      <c r="FV133" s="7"/>
      <c r="FW133" s="7"/>
      <c r="FX133" s="7"/>
      <c r="FY133" s="7"/>
      <c r="FZ133" s="7"/>
      <c r="GA133" s="7"/>
      <c r="GB133" s="7"/>
      <c r="GC133" s="7"/>
      <c r="GD133" s="7"/>
      <c r="GE133" s="7"/>
      <c r="GF133" s="7"/>
      <c r="GG133" s="7"/>
      <c r="GH133" s="7"/>
      <c r="GI133" s="7"/>
      <c r="GJ133" s="7"/>
      <c r="GK133" s="7"/>
      <c r="GL133" s="7"/>
      <c r="GM133" s="7"/>
      <c r="GN133" s="7"/>
      <c r="GO133" s="7"/>
      <c r="GP133" s="7"/>
      <c r="GQ133" s="7"/>
      <c r="GR133" s="7"/>
      <c r="GS133" s="7"/>
      <c r="GT133" s="7"/>
      <c r="GU133" s="7"/>
      <c r="GV133" s="7"/>
      <c r="GW133" s="7"/>
      <c r="GX133" s="7"/>
      <c r="GY133" s="7"/>
      <c r="GZ133" s="7"/>
      <c r="HA133" s="34"/>
      <c r="HB133" s="34"/>
      <c r="HC133" s="34"/>
      <c r="HD133" s="34"/>
      <c r="HE133" s="34"/>
      <c r="HF133" s="34"/>
      <c r="HG133" s="34"/>
      <c r="HH133" s="34"/>
      <c r="HI133" s="34"/>
      <c r="HJ133" s="34"/>
      <c r="HK133" s="34"/>
      <c r="HL133" s="34"/>
      <c r="HM133" s="34"/>
      <c r="HN133" s="34"/>
      <c r="HO133" s="34"/>
      <c r="HP133" s="34"/>
    </row>
    <row r="134" spans="1:224" ht="45" customHeight="1">
      <c r="A134" s="5">
        <f t="shared" si="0"/>
        <v>132</v>
      </c>
      <c r="B134" s="5"/>
      <c r="C134" s="24" t="s">
        <v>55</v>
      </c>
      <c r="D134" s="31">
        <f t="shared" si="7"/>
        <v>132</v>
      </c>
      <c r="E134" s="7" t="s">
        <v>402</v>
      </c>
      <c r="F134" s="7" t="s">
        <v>401</v>
      </c>
      <c r="G134" s="6">
        <v>2018</v>
      </c>
      <c r="H134" s="7" t="s">
        <v>738</v>
      </c>
      <c r="I134" s="7"/>
      <c r="J134" s="19" t="s">
        <v>400</v>
      </c>
      <c r="K134" s="6" t="s">
        <v>1420</v>
      </c>
      <c r="L134" s="7"/>
      <c r="M134" s="7"/>
      <c r="N134" s="7">
        <v>1</v>
      </c>
      <c r="O134" s="7"/>
      <c r="P134" s="7"/>
      <c r="Q134" s="7">
        <v>0</v>
      </c>
      <c r="R134" s="7">
        <v>1</v>
      </c>
      <c r="S134" s="7"/>
      <c r="T134" s="7"/>
      <c r="U134" s="7"/>
      <c r="V134" s="7"/>
      <c r="W134" s="7"/>
      <c r="X134" s="7"/>
      <c r="Y134" s="7"/>
      <c r="Z134" s="7"/>
      <c r="AA134" s="7"/>
      <c r="AB134" s="7"/>
      <c r="AC134" s="7"/>
      <c r="AD134" s="7"/>
      <c r="AE134" s="7"/>
      <c r="AF134" s="7"/>
      <c r="AG134" s="7">
        <v>1</v>
      </c>
      <c r="AH134" s="7"/>
      <c r="AI134" s="7"/>
      <c r="AJ134" s="7"/>
      <c r="AK134" s="7"/>
      <c r="AL134" s="7"/>
      <c r="AM134" s="7"/>
      <c r="AN134" s="7"/>
      <c r="AO134" s="7"/>
      <c r="AP134" s="7"/>
      <c r="AQ134" s="7"/>
      <c r="AR134" s="7"/>
      <c r="AS134" s="7"/>
      <c r="AT134" s="7"/>
      <c r="AU134" s="7"/>
      <c r="AV134" s="7"/>
      <c r="AW134" s="7"/>
      <c r="AX134" s="7"/>
      <c r="AY134" s="7"/>
      <c r="AZ134" s="7"/>
      <c r="BA134" s="7"/>
      <c r="BB134" s="7"/>
      <c r="BC134" s="7"/>
      <c r="BD134" s="7"/>
      <c r="BE134" s="7"/>
      <c r="BF134" s="7"/>
      <c r="BG134" s="7"/>
      <c r="BH134" s="7"/>
      <c r="BI134" s="7"/>
      <c r="BJ134" s="7"/>
      <c r="BK134" s="7"/>
      <c r="BL134" s="7"/>
      <c r="BM134" s="7"/>
      <c r="BN134" s="7"/>
      <c r="BO134" s="7"/>
      <c r="BP134" s="7"/>
      <c r="BQ134" s="7"/>
      <c r="BR134" s="7"/>
      <c r="BS134" s="7"/>
      <c r="BT134" s="7"/>
      <c r="BU134" s="7"/>
      <c r="BV134" s="7">
        <v>1</v>
      </c>
      <c r="BW134" s="7"/>
      <c r="BX134" s="7"/>
      <c r="BY134" s="7">
        <v>1</v>
      </c>
      <c r="BZ134" s="7"/>
      <c r="CA134" s="7"/>
      <c r="CB134" s="7"/>
      <c r="CC134" s="7"/>
      <c r="CD134" s="7"/>
      <c r="CE134" s="7"/>
      <c r="CF134" s="7"/>
      <c r="CG134" s="7">
        <v>1</v>
      </c>
      <c r="CH134" s="7"/>
      <c r="CI134" s="7"/>
      <c r="CJ134" s="7"/>
      <c r="CK134" s="7"/>
      <c r="CL134" s="7"/>
      <c r="CM134" s="7"/>
      <c r="CN134" s="7"/>
      <c r="CO134" s="7"/>
      <c r="CP134" s="7"/>
      <c r="CQ134" s="7"/>
      <c r="CR134" s="7"/>
      <c r="CS134" s="7"/>
      <c r="CT134" s="7"/>
      <c r="CU134" s="7"/>
      <c r="CV134" s="7"/>
      <c r="CW134" s="7"/>
      <c r="CX134" s="7"/>
      <c r="CY134" s="7"/>
      <c r="CZ134" s="7"/>
      <c r="DA134" s="7"/>
      <c r="DB134" s="7"/>
      <c r="DC134" s="7"/>
      <c r="DD134" s="7"/>
      <c r="DE134" s="7"/>
      <c r="DF134" s="7"/>
      <c r="DG134" s="7"/>
      <c r="DH134" s="7"/>
      <c r="DI134" s="7"/>
      <c r="DJ134" s="7"/>
      <c r="DK134" s="154">
        <v>0</v>
      </c>
      <c r="DL134" s="7"/>
      <c r="DM134" s="7"/>
      <c r="DN134" s="7"/>
      <c r="DO134" s="7">
        <v>1</v>
      </c>
      <c r="DP134" s="7">
        <v>1</v>
      </c>
      <c r="DQ134" s="7"/>
      <c r="DR134" s="7"/>
      <c r="DS134" s="7"/>
      <c r="DT134" s="7"/>
      <c r="DU134" s="7"/>
      <c r="DV134" s="7"/>
      <c r="DW134" s="7"/>
      <c r="DX134" s="7"/>
      <c r="DY134" s="7"/>
      <c r="DZ134" s="7"/>
      <c r="EA134" s="7"/>
      <c r="EB134" s="7"/>
      <c r="EC134" s="7"/>
      <c r="ED134" s="7"/>
      <c r="EE134" s="7"/>
      <c r="EF134" s="7"/>
      <c r="EG134" s="7"/>
      <c r="EH134" s="7"/>
      <c r="EI134" s="7"/>
      <c r="EJ134" s="7"/>
      <c r="EK134" s="7"/>
      <c r="EL134" s="7"/>
      <c r="EM134" s="7"/>
      <c r="EN134" s="7"/>
      <c r="EO134" s="7"/>
      <c r="EP134" s="7"/>
      <c r="EQ134" s="7"/>
      <c r="ER134" s="7"/>
      <c r="ES134" s="7"/>
      <c r="ET134" s="7"/>
      <c r="EU134" s="7"/>
      <c r="EV134" s="7"/>
      <c r="EW134" s="7"/>
      <c r="EX134" s="7"/>
      <c r="EY134" s="7"/>
      <c r="EZ134" s="7"/>
      <c r="FA134" s="7"/>
      <c r="FB134" s="7"/>
      <c r="FC134" s="7"/>
      <c r="FD134" s="7"/>
      <c r="FE134" s="7"/>
      <c r="FF134" s="7"/>
      <c r="FG134" s="7"/>
      <c r="FH134" s="7"/>
      <c r="FI134" s="7"/>
      <c r="FJ134" s="7"/>
      <c r="FK134" s="7"/>
      <c r="FL134" s="7"/>
      <c r="FM134" s="7"/>
      <c r="FN134" s="7"/>
      <c r="FO134" s="7"/>
      <c r="FP134" s="7"/>
      <c r="FQ134" s="7">
        <v>1</v>
      </c>
      <c r="FR134" s="7"/>
      <c r="FS134" s="7"/>
      <c r="FT134" s="7"/>
      <c r="FU134" s="7"/>
      <c r="FV134" s="7"/>
      <c r="FW134" s="7"/>
      <c r="FX134" s="7"/>
      <c r="FY134" s="7"/>
      <c r="FZ134" s="7"/>
      <c r="GA134" s="7"/>
      <c r="GB134" s="7"/>
      <c r="GC134" s="7"/>
      <c r="GD134" s="7"/>
      <c r="GE134" s="7"/>
      <c r="GF134" s="7"/>
      <c r="GG134" s="7"/>
      <c r="GH134" s="7"/>
      <c r="GI134" s="7"/>
      <c r="GJ134" s="7"/>
      <c r="GK134" s="7"/>
      <c r="GL134" s="7"/>
      <c r="GM134" s="7"/>
      <c r="GN134" s="7"/>
      <c r="GO134" s="7"/>
      <c r="GP134" s="7"/>
      <c r="GQ134" s="7"/>
      <c r="GR134" s="7"/>
      <c r="GS134" s="7"/>
      <c r="GT134" s="7"/>
      <c r="GU134" s="7"/>
      <c r="GV134" s="7"/>
      <c r="GW134" s="7"/>
      <c r="GX134" s="7"/>
      <c r="GY134" s="7"/>
      <c r="GZ134" s="7"/>
      <c r="HA134" s="34"/>
      <c r="HB134" s="34"/>
      <c r="HC134" s="34"/>
      <c r="HD134" s="34"/>
      <c r="HE134" s="34"/>
      <c r="HF134" s="34"/>
      <c r="HG134" s="34"/>
      <c r="HH134" s="34"/>
      <c r="HI134" s="34"/>
      <c r="HJ134" s="34"/>
      <c r="HK134" s="34"/>
      <c r="HL134" s="34"/>
      <c r="HM134" s="34"/>
      <c r="HN134" s="34"/>
      <c r="HO134" s="34"/>
      <c r="HP134" s="34"/>
    </row>
    <row r="135" spans="1:224" ht="45" customHeight="1">
      <c r="A135" s="24">
        <f t="shared" si="0"/>
        <v>133</v>
      </c>
      <c r="B135" s="391"/>
      <c r="C135" s="24" t="s">
        <v>35</v>
      </c>
      <c r="D135" s="31">
        <f t="shared" si="7"/>
        <v>133</v>
      </c>
      <c r="E135" s="6" t="s">
        <v>405</v>
      </c>
      <c r="F135" s="39" t="s">
        <v>404</v>
      </c>
      <c r="G135" s="6">
        <v>2010</v>
      </c>
      <c r="H135" s="7" t="s">
        <v>1421</v>
      </c>
      <c r="I135" s="7">
        <v>1</v>
      </c>
      <c r="J135" s="19" t="s">
        <v>403</v>
      </c>
      <c r="K135" s="6" t="s">
        <v>1422</v>
      </c>
      <c r="L135" s="7"/>
      <c r="M135" s="7"/>
      <c r="N135" s="7">
        <v>1</v>
      </c>
      <c r="O135" s="7">
        <v>1</v>
      </c>
      <c r="P135" s="7">
        <v>1</v>
      </c>
      <c r="Q135" s="7">
        <v>0</v>
      </c>
      <c r="R135" s="7">
        <v>1</v>
      </c>
      <c r="S135" s="7"/>
      <c r="T135" s="7"/>
      <c r="U135" s="7">
        <v>1</v>
      </c>
      <c r="V135" s="7"/>
      <c r="W135" s="7"/>
      <c r="X135" s="154">
        <v>0</v>
      </c>
      <c r="Y135" s="154">
        <v>0</v>
      </c>
      <c r="Z135" s="7"/>
      <c r="AA135" s="7"/>
      <c r="AB135" s="7"/>
      <c r="AC135" s="154">
        <v>1</v>
      </c>
      <c r="AD135" s="7">
        <v>1</v>
      </c>
      <c r="AE135" s="7"/>
      <c r="AF135" s="7"/>
      <c r="AG135" s="7"/>
      <c r="AH135" s="7"/>
      <c r="AI135" s="7"/>
      <c r="AJ135" s="7"/>
      <c r="AK135" s="7"/>
      <c r="AL135" s="7"/>
      <c r="AM135" s="7"/>
      <c r="AN135" s="7">
        <v>1</v>
      </c>
      <c r="AO135" s="7">
        <v>1</v>
      </c>
      <c r="AP135" s="7">
        <v>1</v>
      </c>
      <c r="AQ135" s="7">
        <v>1</v>
      </c>
      <c r="AR135" s="7"/>
      <c r="AS135" s="7"/>
      <c r="AT135" s="7"/>
      <c r="AU135" s="7"/>
      <c r="AV135" s="7"/>
      <c r="AW135" s="7"/>
      <c r="AX135" s="7"/>
      <c r="AY135" s="7"/>
      <c r="AZ135" s="7"/>
      <c r="BA135" s="7"/>
      <c r="BB135" s="7"/>
      <c r="BC135" s="7"/>
      <c r="BD135" s="7">
        <v>1</v>
      </c>
      <c r="BE135" s="7"/>
      <c r="BF135" s="7"/>
      <c r="BG135" s="7">
        <v>0</v>
      </c>
      <c r="BH135" s="7"/>
      <c r="BI135" s="7"/>
      <c r="BJ135" s="7"/>
      <c r="BK135" s="7"/>
      <c r="BL135" s="7"/>
      <c r="BM135" s="7">
        <v>1</v>
      </c>
      <c r="BN135" s="7">
        <v>1</v>
      </c>
      <c r="BO135" s="7"/>
      <c r="BP135" s="7"/>
      <c r="BQ135" s="7"/>
      <c r="BR135" s="7"/>
      <c r="BS135" s="7"/>
      <c r="BT135" s="7"/>
      <c r="BU135" s="7"/>
      <c r="BV135" s="7"/>
      <c r="BW135" s="7"/>
      <c r="BX135" s="7"/>
      <c r="BY135" s="7"/>
      <c r="BZ135" s="7"/>
      <c r="CA135" s="7"/>
      <c r="CB135" s="7"/>
      <c r="CC135" s="7"/>
      <c r="CD135" s="7"/>
      <c r="CE135" s="7"/>
      <c r="CF135" s="7"/>
      <c r="CG135" s="7"/>
      <c r="CH135" s="7"/>
      <c r="CI135" s="7"/>
      <c r="CJ135" s="7"/>
      <c r="CK135" s="7"/>
      <c r="CL135" s="7"/>
      <c r="CM135" s="7"/>
      <c r="CN135" s="7"/>
      <c r="CO135" s="7"/>
      <c r="CP135" s="7"/>
      <c r="CQ135" s="7"/>
      <c r="CR135" s="7"/>
      <c r="CS135" s="7"/>
      <c r="CT135" s="7"/>
      <c r="CU135" s="7">
        <v>1</v>
      </c>
      <c r="CV135" s="7"/>
      <c r="CW135" s="7"/>
      <c r="CX135" s="7"/>
      <c r="CY135" s="7"/>
      <c r="CZ135" s="7"/>
      <c r="DA135" s="7"/>
      <c r="DB135" s="7"/>
      <c r="DC135" s="7">
        <v>1</v>
      </c>
      <c r="DD135" s="7"/>
      <c r="DE135" s="7"/>
      <c r="DF135" s="7"/>
      <c r="DG135" s="7"/>
      <c r="DH135" s="7"/>
      <c r="DI135" s="7"/>
      <c r="DJ135" s="7"/>
      <c r="DK135" s="7"/>
      <c r="DL135" s="7"/>
      <c r="DM135" s="7">
        <v>1</v>
      </c>
      <c r="DN135" s="7"/>
      <c r="DO135" s="7"/>
      <c r="DP135" s="7">
        <v>1</v>
      </c>
      <c r="DQ135" s="7"/>
      <c r="DR135" s="7"/>
      <c r="DS135" s="7"/>
      <c r="DT135" s="7"/>
      <c r="DU135" s="7"/>
      <c r="DV135" s="7"/>
      <c r="DW135" s="7"/>
      <c r="DX135" s="7"/>
      <c r="DY135" s="7"/>
      <c r="DZ135" s="7"/>
      <c r="EA135" s="7"/>
      <c r="EB135" s="7"/>
      <c r="EC135" s="7"/>
      <c r="ED135" s="7"/>
      <c r="EE135" s="7"/>
      <c r="EF135" s="7"/>
      <c r="EG135" s="7"/>
      <c r="EH135" s="7"/>
      <c r="EI135" s="7"/>
      <c r="EJ135" s="7"/>
      <c r="EK135" s="7"/>
      <c r="EL135" s="7"/>
      <c r="EM135" s="7"/>
      <c r="EN135" s="7"/>
      <c r="EO135" s="7"/>
      <c r="EP135" s="7"/>
      <c r="EQ135" s="7"/>
      <c r="ER135" s="7"/>
      <c r="ES135" s="7"/>
      <c r="ET135" s="7"/>
      <c r="EU135" s="7"/>
      <c r="EV135" s="7"/>
      <c r="EW135" s="7"/>
      <c r="EX135" s="7"/>
      <c r="EY135" s="7"/>
      <c r="EZ135" s="7"/>
      <c r="FA135" s="7"/>
      <c r="FB135" s="7"/>
      <c r="FC135" s="7"/>
      <c r="FD135" s="7"/>
      <c r="FE135" s="7"/>
      <c r="FF135" s="7"/>
      <c r="FG135" s="7"/>
      <c r="FH135" s="7"/>
      <c r="FI135" s="7"/>
      <c r="FJ135" s="7"/>
      <c r="FK135" s="7"/>
      <c r="FL135" s="7"/>
      <c r="FM135" s="7"/>
      <c r="FN135" s="7"/>
      <c r="FO135" s="7">
        <v>1</v>
      </c>
      <c r="FP135" s="7"/>
      <c r="FQ135" s="7"/>
      <c r="FR135" s="7"/>
      <c r="FS135" s="7"/>
      <c r="FT135" s="7"/>
      <c r="FU135" s="7"/>
      <c r="FV135" s="7"/>
      <c r="FW135" s="7"/>
      <c r="FX135" s="7"/>
      <c r="FY135" s="7"/>
      <c r="FZ135" s="7"/>
      <c r="GA135" s="7"/>
      <c r="GB135" s="7"/>
      <c r="GC135" s="7"/>
      <c r="GD135" s="7"/>
      <c r="GE135" s="7"/>
      <c r="GF135" s="7"/>
      <c r="GG135" s="7"/>
      <c r="GH135" s="7"/>
      <c r="GI135" s="7"/>
      <c r="GJ135" s="7"/>
      <c r="GK135" s="7"/>
      <c r="GL135" s="7"/>
      <c r="GM135" s="7"/>
      <c r="GN135" s="7"/>
      <c r="GO135" s="7"/>
      <c r="GP135" s="7"/>
      <c r="GQ135" s="7"/>
      <c r="GR135" s="7"/>
      <c r="GS135" s="7"/>
      <c r="GT135" s="7"/>
      <c r="GU135" s="7"/>
      <c r="GV135" s="7"/>
      <c r="GW135" s="7"/>
      <c r="GX135" s="7"/>
      <c r="GY135" s="7"/>
      <c r="GZ135" s="7"/>
      <c r="HA135" s="34"/>
      <c r="HB135" s="34"/>
      <c r="HC135" s="34"/>
      <c r="HD135" s="34"/>
      <c r="HE135" s="34"/>
      <c r="HF135" s="34"/>
      <c r="HG135" s="34"/>
      <c r="HH135" s="34"/>
      <c r="HI135" s="34"/>
      <c r="HJ135" s="34"/>
      <c r="HK135" s="34"/>
      <c r="HL135" s="34"/>
      <c r="HM135" s="34"/>
      <c r="HN135" s="34"/>
      <c r="HO135" s="34"/>
      <c r="HP135" s="34"/>
    </row>
    <row r="136" spans="1:224" ht="45" customHeight="1">
      <c r="A136" s="5">
        <f t="shared" si="0"/>
        <v>134</v>
      </c>
      <c r="B136" s="5"/>
      <c r="C136" s="24" t="s">
        <v>35</v>
      </c>
      <c r="D136" s="31">
        <f t="shared" si="7"/>
        <v>134</v>
      </c>
      <c r="E136" s="21" t="s">
        <v>287</v>
      </c>
      <c r="F136" s="7" t="s">
        <v>407</v>
      </c>
      <c r="G136" s="6">
        <v>2015</v>
      </c>
      <c r="H136" s="7" t="s">
        <v>738</v>
      </c>
      <c r="I136" s="7"/>
      <c r="J136" s="7" t="s">
        <v>406</v>
      </c>
      <c r="K136" s="6" t="s">
        <v>1423</v>
      </c>
      <c r="L136" s="7"/>
      <c r="M136" s="7"/>
      <c r="N136" s="7">
        <v>1</v>
      </c>
      <c r="O136" s="7"/>
      <c r="P136" s="7"/>
      <c r="Q136" s="7">
        <v>0</v>
      </c>
      <c r="R136" s="7">
        <v>1</v>
      </c>
      <c r="S136" s="7"/>
      <c r="T136" s="7"/>
      <c r="U136" s="7"/>
      <c r="V136" s="7"/>
      <c r="W136" s="7"/>
      <c r="X136" s="7"/>
      <c r="Y136" s="7"/>
      <c r="Z136" s="7"/>
      <c r="AA136" s="7"/>
      <c r="AB136" s="7"/>
      <c r="AC136" s="7"/>
      <c r="AD136" s="7"/>
      <c r="AE136" s="7"/>
      <c r="AF136" s="7"/>
      <c r="AG136" s="7">
        <v>1</v>
      </c>
      <c r="AH136" s="7"/>
      <c r="AI136" s="7"/>
      <c r="AJ136" s="7"/>
      <c r="AK136" s="7"/>
      <c r="AL136" s="7"/>
      <c r="AM136" s="7"/>
      <c r="AN136" s="7"/>
      <c r="AO136" s="7"/>
      <c r="AP136" s="7"/>
      <c r="AQ136" s="7"/>
      <c r="AR136" s="7"/>
      <c r="AS136" s="7"/>
      <c r="AT136" s="7"/>
      <c r="AU136" s="7"/>
      <c r="AV136" s="7"/>
      <c r="AW136" s="7"/>
      <c r="AX136" s="7"/>
      <c r="AY136" s="7"/>
      <c r="AZ136" s="7"/>
      <c r="BA136" s="7"/>
      <c r="BB136" s="7"/>
      <c r="BC136" s="7"/>
      <c r="BD136" s="7"/>
      <c r="BE136" s="7"/>
      <c r="BF136" s="7"/>
      <c r="BG136" s="7"/>
      <c r="BH136" s="7"/>
      <c r="BI136" s="7"/>
      <c r="BJ136" s="7"/>
      <c r="BK136" s="7"/>
      <c r="BL136" s="7"/>
      <c r="BM136" s="7"/>
      <c r="BN136" s="7"/>
      <c r="BO136" s="7"/>
      <c r="BP136" s="7"/>
      <c r="BQ136" s="7"/>
      <c r="BR136" s="7"/>
      <c r="BS136" s="7"/>
      <c r="BT136" s="7"/>
      <c r="BU136" s="7"/>
      <c r="BV136" s="7">
        <v>1</v>
      </c>
      <c r="BW136" s="7"/>
      <c r="BX136" s="7"/>
      <c r="BY136" s="7">
        <v>1</v>
      </c>
      <c r="BZ136" s="7"/>
      <c r="CA136" s="7"/>
      <c r="CB136" s="7"/>
      <c r="CC136" s="7"/>
      <c r="CD136" s="7"/>
      <c r="CE136" s="7"/>
      <c r="CF136" s="7"/>
      <c r="CG136" s="7"/>
      <c r="CH136" s="7"/>
      <c r="CI136" s="7"/>
      <c r="CJ136" s="7"/>
      <c r="CK136" s="7"/>
      <c r="CL136" s="7"/>
      <c r="CM136" s="7"/>
      <c r="CN136" s="7"/>
      <c r="CO136" s="7"/>
      <c r="CP136" s="7"/>
      <c r="CQ136" s="7">
        <v>1</v>
      </c>
      <c r="CR136" s="7"/>
      <c r="CS136" s="7"/>
      <c r="CT136" s="7"/>
      <c r="CU136" s="7"/>
      <c r="CV136" s="7"/>
      <c r="CW136" s="7"/>
      <c r="CX136" s="7"/>
      <c r="CY136" s="7"/>
      <c r="CZ136" s="7"/>
      <c r="DA136" s="7"/>
      <c r="DB136" s="7"/>
      <c r="DC136" s="7"/>
      <c r="DD136" s="7"/>
      <c r="DE136" s="7"/>
      <c r="DF136" s="7"/>
      <c r="DG136" s="7"/>
      <c r="DH136" s="7"/>
      <c r="DI136" s="7"/>
      <c r="DJ136" s="7"/>
      <c r="DK136" s="7"/>
      <c r="DL136" s="154">
        <v>0</v>
      </c>
      <c r="DM136" s="7"/>
      <c r="DN136" s="7"/>
      <c r="DO136" s="7">
        <v>1</v>
      </c>
      <c r="DP136" s="7">
        <v>1</v>
      </c>
      <c r="DQ136" s="7"/>
      <c r="DR136" s="7"/>
      <c r="DS136" s="7"/>
      <c r="DT136" s="7"/>
      <c r="DU136" s="7"/>
      <c r="DV136" s="7"/>
      <c r="DW136" s="7"/>
      <c r="DX136" s="7"/>
      <c r="DY136" s="7"/>
      <c r="DZ136" s="7"/>
      <c r="EA136" s="7"/>
      <c r="EB136" s="7"/>
      <c r="EC136" s="7"/>
      <c r="ED136" s="7"/>
      <c r="EE136" s="7"/>
      <c r="EF136" s="7"/>
      <c r="EG136" s="7"/>
      <c r="EH136" s="7"/>
      <c r="EI136" s="7"/>
      <c r="EJ136" s="7"/>
      <c r="EK136" s="7"/>
      <c r="EL136" s="7"/>
      <c r="EM136" s="7"/>
      <c r="EN136" s="7"/>
      <c r="EO136" s="7"/>
      <c r="EP136" s="7"/>
      <c r="EQ136" s="7"/>
      <c r="ER136" s="7"/>
      <c r="ES136" s="7"/>
      <c r="ET136" s="7"/>
      <c r="EU136" s="7"/>
      <c r="EV136" s="7"/>
      <c r="EW136" s="7"/>
      <c r="EX136" s="7"/>
      <c r="EY136" s="7"/>
      <c r="EZ136" s="7"/>
      <c r="FA136" s="7"/>
      <c r="FB136" s="7"/>
      <c r="FC136" s="7"/>
      <c r="FD136" s="7"/>
      <c r="FE136" s="7"/>
      <c r="FF136" s="7"/>
      <c r="FG136" s="7"/>
      <c r="FH136" s="7">
        <v>1</v>
      </c>
      <c r="FI136" s="7"/>
      <c r="FJ136" s="7"/>
      <c r="FK136" s="7"/>
      <c r="FL136" s="7"/>
      <c r="FM136" s="7"/>
      <c r="FN136" s="7"/>
      <c r="FO136" s="7"/>
      <c r="FP136" s="7"/>
      <c r="FQ136" s="7"/>
      <c r="FR136" s="7"/>
      <c r="FS136" s="7"/>
      <c r="FT136" s="7"/>
      <c r="FU136" s="7"/>
      <c r="FV136" s="7">
        <v>1</v>
      </c>
      <c r="FW136" s="7"/>
      <c r="FX136" s="7"/>
      <c r="FY136" s="7"/>
      <c r="FZ136" s="7"/>
      <c r="GA136" s="7"/>
      <c r="GB136" s="7"/>
      <c r="GC136" s="7"/>
      <c r="GD136" s="7"/>
      <c r="GE136" s="7"/>
      <c r="GF136" s="7"/>
      <c r="GG136" s="7"/>
      <c r="GH136" s="7"/>
      <c r="GI136" s="7"/>
      <c r="GJ136" s="7"/>
      <c r="GK136" s="7"/>
      <c r="GL136" s="7"/>
      <c r="GM136" s="7"/>
      <c r="GN136" s="7"/>
      <c r="GO136" s="7"/>
      <c r="GP136" s="7"/>
      <c r="GQ136" s="7"/>
      <c r="GR136" s="7"/>
      <c r="GS136" s="7"/>
      <c r="GT136" s="7"/>
      <c r="GU136" s="7"/>
      <c r="GV136" s="7"/>
      <c r="GW136" s="7"/>
      <c r="GX136" s="7"/>
      <c r="GY136" s="7"/>
      <c r="GZ136" s="7"/>
      <c r="HA136" s="34"/>
      <c r="HB136" s="34"/>
      <c r="HC136" s="34"/>
      <c r="HD136" s="34"/>
      <c r="HE136" s="34"/>
      <c r="HF136" s="34"/>
      <c r="HG136" s="34"/>
      <c r="HH136" s="34"/>
      <c r="HI136" s="34"/>
      <c r="HJ136" s="34"/>
      <c r="HK136" s="34"/>
      <c r="HL136" s="34"/>
      <c r="HM136" s="34"/>
      <c r="HN136" s="34"/>
      <c r="HO136" s="34"/>
      <c r="HP136" s="34"/>
    </row>
    <row r="137" spans="1:224" ht="45" customHeight="1">
      <c r="A137" s="25">
        <f t="shared" si="0"/>
        <v>135</v>
      </c>
      <c r="B137" s="394"/>
      <c r="C137" s="25" t="s">
        <v>35</v>
      </c>
      <c r="D137" s="31">
        <f t="shared" si="7"/>
        <v>135</v>
      </c>
      <c r="E137" s="7" t="s">
        <v>70</v>
      </c>
      <c r="F137" s="7" t="s">
        <v>409</v>
      </c>
      <c r="G137" s="40">
        <v>2020</v>
      </c>
      <c r="H137" s="7" t="s">
        <v>738</v>
      </c>
      <c r="I137" s="17"/>
      <c r="J137" s="17" t="s">
        <v>408</v>
      </c>
      <c r="K137" s="40" t="s">
        <v>1424</v>
      </c>
      <c r="L137" s="17"/>
      <c r="M137" s="17"/>
      <c r="N137" s="17"/>
      <c r="O137" s="7">
        <v>1</v>
      </c>
      <c r="P137" s="17"/>
      <c r="Q137" s="7">
        <v>0</v>
      </c>
      <c r="R137" s="7">
        <v>1</v>
      </c>
      <c r="S137" s="17"/>
      <c r="T137" s="17"/>
      <c r="U137" s="17"/>
      <c r="V137" s="17"/>
      <c r="W137" s="17"/>
      <c r="X137" s="154">
        <v>0</v>
      </c>
      <c r="Y137" s="17"/>
      <c r="Z137" s="17"/>
      <c r="AA137" s="17"/>
      <c r="AB137" s="17"/>
      <c r="AC137" s="17"/>
      <c r="AD137" s="154">
        <v>1</v>
      </c>
      <c r="AE137" s="17"/>
      <c r="AF137" s="17"/>
      <c r="AG137" s="17"/>
      <c r="AH137" s="17"/>
      <c r="AI137" s="17"/>
      <c r="AJ137" s="17"/>
      <c r="AK137" s="17"/>
      <c r="AL137" s="17"/>
      <c r="AM137" s="17"/>
      <c r="AN137" s="154">
        <v>0</v>
      </c>
      <c r="AO137" s="17"/>
      <c r="AP137" s="17"/>
      <c r="AQ137" s="17"/>
      <c r="AR137" s="17"/>
      <c r="AS137" s="17"/>
      <c r="AT137" s="154">
        <v>1</v>
      </c>
      <c r="AU137" s="17"/>
      <c r="AV137" s="17"/>
      <c r="AW137" s="17"/>
      <c r="AX137" s="17"/>
      <c r="AY137" s="17"/>
      <c r="AZ137" s="17"/>
      <c r="BA137" s="17"/>
      <c r="BB137" s="17"/>
      <c r="BC137" s="17"/>
      <c r="BD137" s="17"/>
      <c r="BE137" s="17"/>
      <c r="BF137" s="17"/>
      <c r="BG137" s="17"/>
      <c r="BH137" s="17"/>
      <c r="BI137" s="17"/>
      <c r="BJ137" s="17"/>
      <c r="BK137" s="17"/>
      <c r="BL137" s="17"/>
      <c r="BM137" s="17"/>
      <c r="BN137" s="17"/>
      <c r="BO137" s="17"/>
      <c r="BP137" s="17"/>
      <c r="BQ137" s="17"/>
      <c r="BR137" s="17"/>
      <c r="BS137" s="17"/>
      <c r="BT137" s="17"/>
      <c r="BU137" s="17"/>
      <c r="BV137" s="17"/>
      <c r="BW137" s="17"/>
      <c r="BX137" s="17"/>
      <c r="BY137" s="7">
        <v>1</v>
      </c>
      <c r="BZ137" s="7"/>
      <c r="CA137" s="7"/>
      <c r="CB137" s="7"/>
      <c r="CC137" s="7"/>
      <c r="CD137" s="7"/>
      <c r="CE137" s="7"/>
      <c r="CF137" s="7">
        <v>1</v>
      </c>
      <c r="CG137" s="17"/>
      <c r="CH137" s="17"/>
      <c r="CI137" s="17"/>
      <c r="CJ137" s="17"/>
      <c r="CK137" s="17"/>
      <c r="CL137" s="17"/>
      <c r="CM137" s="17"/>
      <c r="CN137" s="17"/>
      <c r="CO137" s="17"/>
      <c r="CP137" s="17"/>
      <c r="CQ137" s="17"/>
      <c r="CR137" s="17"/>
      <c r="CS137" s="17"/>
      <c r="CT137" s="17"/>
      <c r="CU137" s="17"/>
      <c r="CV137" s="17"/>
      <c r="CW137" s="17"/>
      <c r="CX137" s="17"/>
      <c r="CY137" s="17"/>
      <c r="CZ137" s="17"/>
      <c r="DA137" s="17"/>
      <c r="DB137" s="17"/>
      <c r="DC137" s="17"/>
      <c r="DD137" s="17"/>
      <c r="DE137" s="17"/>
      <c r="DF137" s="17"/>
      <c r="DG137" s="17"/>
      <c r="DH137" s="17"/>
      <c r="DI137" s="17"/>
      <c r="DJ137" s="17"/>
      <c r="DK137" s="17"/>
      <c r="DL137" s="176">
        <v>0</v>
      </c>
      <c r="DM137" s="17"/>
      <c r="DN137" s="17"/>
      <c r="DO137" s="17">
        <v>1</v>
      </c>
      <c r="DP137" s="17">
        <v>1</v>
      </c>
      <c r="DQ137" s="17"/>
      <c r="DR137" s="17"/>
      <c r="DS137" s="17"/>
      <c r="DT137" s="17"/>
      <c r="DU137" s="17"/>
      <c r="DV137" s="17"/>
      <c r="DW137" s="17"/>
      <c r="DX137" s="17"/>
      <c r="DY137" s="17"/>
      <c r="DZ137" s="17"/>
      <c r="EA137" s="17"/>
      <c r="EB137" s="17"/>
      <c r="EC137" s="17"/>
      <c r="ED137" s="17"/>
      <c r="EE137" s="17"/>
      <c r="EF137" s="17"/>
      <c r="EG137" s="17"/>
      <c r="EH137" s="17"/>
      <c r="EI137" s="17"/>
      <c r="EJ137" s="17"/>
      <c r="EK137" s="17"/>
      <c r="EL137" s="17"/>
      <c r="EM137" s="17"/>
      <c r="EN137" s="17"/>
      <c r="EO137" s="17"/>
      <c r="EP137" s="17"/>
      <c r="EQ137" s="17"/>
      <c r="ER137" s="17"/>
      <c r="ES137" s="17"/>
      <c r="ET137" s="17"/>
      <c r="EU137" s="17"/>
      <c r="EV137" s="17"/>
      <c r="EW137" s="17"/>
      <c r="EX137" s="17"/>
      <c r="EY137" s="17"/>
      <c r="EZ137" s="17"/>
      <c r="FA137" s="17"/>
      <c r="FB137" s="17"/>
      <c r="FC137" s="17"/>
      <c r="FD137" s="17"/>
      <c r="FE137" s="17"/>
      <c r="FF137" s="17"/>
      <c r="FG137" s="17"/>
      <c r="FH137" s="17"/>
      <c r="FI137" s="17"/>
      <c r="FJ137" s="17"/>
      <c r="FK137" s="17"/>
      <c r="FL137" s="17"/>
      <c r="FM137" s="17"/>
      <c r="FN137" s="17"/>
      <c r="FO137" s="17">
        <v>1</v>
      </c>
      <c r="FP137" s="17"/>
      <c r="FQ137" s="17"/>
      <c r="FR137" s="17"/>
      <c r="FS137" s="17"/>
      <c r="FT137" s="17"/>
      <c r="FU137" s="17"/>
      <c r="FV137" s="17"/>
      <c r="FW137" s="17"/>
      <c r="FX137" s="17"/>
      <c r="FY137" s="17"/>
      <c r="FZ137" s="17"/>
      <c r="GA137" s="17"/>
      <c r="GB137" s="17"/>
      <c r="GC137" s="17"/>
      <c r="GD137" s="17"/>
      <c r="GE137" s="17"/>
      <c r="GF137" s="17"/>
      <c r="GG137" s="17"/>
      <c r="GH137" s="17"/>
      <c r="GI137" s="17"/>
      <c r="GJ137" s="17"/>
      <c r="GK137" s="17"/>
      <c r="GL137" s="17"/>
      <c r="GM137" s="17"/>
      <c r="GN137" s="17"/>
      <c r="GO137" s="17"/>
      <c r="GP137" s="17"/>
      <c r="GQ137" s="17"/>
      <c r="GR137" s="17"/>
      <c r="GS137" s="17"/>
      <c r="GT137" s="17"/>
      <c r="GU137" s="17"/>
      <c r="GV137" s="17"/>
      <c r="GW137" s="17"/>
      <c r="GX137" s="17"/>
      <c r="GY137" s="17"/>
      <c r="GZ137" s="17"/>
      <c r="HA137" s="17"/>
      <c r="HB137" s="17"/>
      <c r="HC137" s="17"/>
      <c r="HD137" s="17"/>
      <c r="HE137" s="17"/>
      <c r="HF137" s="17"/>
      <c r="HG137" s="17"/>
      <c r="HH137" s="17"/>
      <c r="HI137" s="17"/>
      <c r="HJ137" s="17"/>
      <c r="HK137" s="17"/>
      <c r="HL137" s="17"/>
      <c r="HM137" s="17"/>
      <c r="HN137" s="17"/>
      <c r="HO137" s="17"/>
      <c r="HP137" s="17"/>
    </row>
    <row r="138" spans="1:224" ht="45" customHeight="1">
      <c r="A138" s="5">
        <f t="shared" si="0"/>
        <v>136</v>
      </c>
      <c r="B138" s="5"/>
      <c r="C138" s="24" t="s">
        <v>35</v>
      </c>
      <c r="D138" s="31">
        <f t="shared" si="7"/>
        <v>136</v>
      </c>
      <c r="E138" s="7" t="s">
        <v>235</v>
      </c>
      <c r="F138" s="7" t="s">
        <v>411</v>
      </c>
      <c r="G138" s="6">
        <v>2021</v>
      </c>
      <c r="H138" s="7" t="s">
        <v>1425</v>
      </c>
      <c r="I138" s="7"/>
      <c r="J138" s="19" t="s">
        <v>410</v>
      </c>
      <c r="K138" s="6" t="s">
        <v>1426</v>
      </c>
      <c r="L138" s="7"/>
      <c r="M138" s="7"/>
      <c r="N138" s="7">
        <v>1</v>
      </c>
      <c r="O138" s="7"/>
      <c r="P138" s="7"/>
      <c r="Q138" s="7">
        <v>0</v>
      </c>
      <c r="R138" s="7">
        <v>1</v>
      </c>
      <c r="S138" s="7"/>
      <c r="T138" s="7"/>
      <c r="U138" s="7"/>
      <c r="V138" s="7"/>
      <c r="W138" s="7"/>
      <c r="X138" s="7"/>
      <c r="Y138" s="7"/>
      <c r="Z138" s="7"/>
      <c r="AA138" s="7"/>
      <c r="AB138" s="7"/>
      <c r="AC138" s="7"/>
      <c r="AD138" s="7"/>
      <c r="AE138" s="7"/>
      <c r="AF138" s="7"/>
      <c r="AG138" s="7"/>
      <c r="AH138" s="7"/>
      <c r="AI138" s="7"/>
      <c r="AJ138" s="7"/>
      <c r="AK138" s="7"/>
      <c r="AL138" s="7"/>
      <c r="AM138" s="7"/>
      <c r="AN138" s="7">
        <v>1</v>
      </c>
      <c r="AO138" s="7"/>
      <c r="AP138" s="7"/>
      <c r="AQ138" s="7"/>
      <c r="AR138" s="7"/>
      <c r="AS138" s="7"/>
      <c r="AT138" s="7"/>
      <c r="AU138" s="7"/>
      <c r="AV138" s="7"/>
      <c r="AW138" s="7">
        <v>1</v>
      </c>
      <c r="AX138" s="7">
        <v>1</v>
      </c>
      <c r="AY138" s="7"/>
      <c r="AZ138" s="7"/>
      <c r="BA138" s="7"/>
      <c r="BB138" s="7"/>
      <c r="BC138" s="7"/>
      <c r="BD138" s="7"/>
      <c r="BE138" s="7"/>
      <c r="BF138" s="7"/>
      <c r="BG138" s="7"/>
      <c r="BH138" s="7"/>
      <c r="BI138" s="7"/>
      <c r="BJ138" s="7"/>
      <c r="BK138" s="7"/>
      <c r="BL138" s="7"/>
      <c r="BM138" s="7">
        <v>1</v>
      </c>
      <c r="BN138" s="7"/>
      <c r="BO138" s="7"/>
      <c r="BP138" s="7"/>
      <c r="BQ138" s="7"/>
      <c r="BR138" s="7"/>
      <c r="BS138" s="7"/>
      <c r="BT138" s="7"/>
      <c r="BU138" s="7"/>
      <c r="BV138" s="7"/>
      <c r="BW138" s="7"/>
      <c r="BX138" s="7"/>
      <c r="BY138" s="7"/>
      <c r="BZ138" s="7"/>
      <c r="CA138" s="7"/>
      <c r="CB138" s="7"/>
      <c r="CC138" s="7"/>
      <c r="CD138" s="7"/>
      <c r="CE138" s="7"/>
      <c r="CF138" s="7"/>
      <c r="CG138" s="7"/>
      <c r="CH138" s="7"/>
      <c r="CI138" s="7"/>
      <c r="CJ138" s="7"/>
      <c r="CK138" s="7"/>
      <c r="CL138" s="7"/>
      <c r="CM138" s="7"/>
      <c r="CN138" s="7"/>
      <c r="CO138" s="7"/>
      <c r="CP138" s="7"/>
      <c r="CQ138" s="7"/>
      <c r="CR138" s="7"/>
      <c r="CS138" s="7"/>
      <c r="CT138" s="7"/>
      <c r="CU138" s="7"/>
      <c r="CV138" s="7"/>
      <c r="CW138" s="7"/>
      <c r="CX138" s="7"/>
      <c r="CY138" s="7"/>
      <c r="CZ138" s="7"/>
      <c r="DA138" s="7"/>
      <c r="DB138" s="7"/>
      <c r="DC138" s="7"/>
      <c r="DD138" s="7"/>
      <c r="DE138" s="7"/>
      <c r="DF138" s="7"/>
      <c r="DG138" s="7"/>
      <c r="DH138" s="7"/>
      <c r="DI138" s="7"/>
      <c r="DJ138" s="7"/>
      <c r="DK138" s="7"/>
      <c r="DL138" s="7">
        <v>1</v>
      </c>
      <c r="DM138" s="154">
        <v>1</v>
      </c>
      <c r="DN138" s="7"/>
      <c r="DO138" s="154">
        <v>0</v>
      </c>
      <c r="DP138" s="7">
        <v>1</v>
      </c>
      <c r="DQ138" s="7"/>
      <c r="DR138" s="7"/>
      <c r="DS138" s="7"/>
      <c r="DT138" s="7"/>
      <c r="DU138" s="7"/>
      <c r="DV138" s="7"/>
      <c r="DW138" s="7"/>
      <c r="DX138" s="7"/>
      <c r="DY138" s="7"/>
      <c r="DZ138" s="7"/>
      <c r="EA138" s="7"/>
      <c r="EB138" s="7"/>
      <c r="EC138" s="7"/>
      <c r="ED138" s="7"/>
      <c r="EE138" s="7"/>
      <c r="EF138" s="7"/>
      <c r="EG138" s="7"/>
      <c r="EH138" s="7"/>
      <c r="EI138" s="7"/>
      <c r="EJ138" s="7"/>
      <c r="EK138" s="7"/>
      <c r="EL138" s="7"/>
      <c r="EM138" s="7"/>
      <c r="EN138" s="7"/>
      <c r="EO138" s="7"/>
      <c r="EP138" s="7"/>
      <c r="EQ138" s="7"/>
      <c r="ER138" s="7"/>
      <c r="ES138" s="7"/>
      <c r="ET138" s="7"/>
      <c r="EU138" s="7"/>
      <c r="EV138" s="7"/>
      <c r="EW138" s="7"/>
      <c r="EX138" s="7"/>
      <c r="EY138" s="7"/>
      <c r="EZ138" s="7"/>
      <c r="FA138" s="7"/>
      <c r="FB138" s="7"/>
      <c r="FC138" s="7"/>
      <c r="FD138" s="7"/>
      <c r="FE138" s="7"/>
      <c r="FF138" s="7"/>
      <c r="FG138" s="7"/>
      <c r="FH138" s="7"/>
      <c r="FI138" s="7"/>
      <c r="FJ138" s="7"/>
      <c r="FK138" s="7"/>
      <c r="FL138" s="7"/>
      <c r="FM138" s="7"/>
      <c r="FN138" s="7"/>
      <c r="FO138" s="7"/>
      <c r="FP138" s="7"/>
      <c r="FQ138" s="7"/>
      <c r="FR138" s="7"/>
      <c r="FS138" s="7"/>
      <c r="FT138" s="7"/>
      <c r="FU138" s="7">
        <v>1</v>
      </c>
      <c r="FV138" s="7"/>
      <c r="FW138" s="7"/>
      <c r="FX138" s="7"/>
      <c r="FY138" s="7"/>
      <c r="FZ138" s="7"/>
      <c r="GA138" s="7"/>
      <c r="GB138" s="7"/>
      <c r="GC138" s="7"/>
      <c r="GD138" s="7"/>
      <c r="GE138" s="7"/>
      <c r="GF138" s="7"/>
      <c r="GG138" s="7"/>
      <c r="GH138" s="7"/>
      <c r="GI138" s="7"/>
      <c r="GJ138" s="7"/>
      <c r="GK138" s="7"/>
      <c r="GL138" s="7"/>
      <c r="GM138" s="7"/>
      <c r="GN138" s="7"/>
      <c r="GO138" s="7"/>
      <c r="GP138" s="7"/>
      <c r="GQ138" s="7"/>
      <c r="GR138" s="7"/>
      <c r="GS138" s="7"/>
      <c r="GT138" s="7"/>
      <c r="GU138" s="7"/>
      <c r="GV138" s="7"/>
      <c r="GW138" s="7"/>
      <c r="GX138" s="7"/>
      <c r="GY138" s="7"/>
      <c r="GZ138" s="7"/>
      <c r="HA138" s="7"/>
      <c r="HB138" s="7"/>
      <c r="HC138" s="7"/>
      <c r="HD138" s="7"/>
      <c r="HE138" s="7"/>
      <c r="HF138" s="7"/>
      <c r="HG138" s="7"/>
      <c r="HH138" s="7"/>
      <c r="HI138" s="7"/>
      <c r="HJ138" s="7"/>
      <c r="HK138" s="7"/>
      <c r="HL138" s="7"/>
      <c r="HM138" s="7"/>
      <c r="HN138" s="7"/>
      <c r="HO138" s="7"/>
      <c r="HP138" s="7"/>
    </row>
    <row r="139" spans="1:224" ht="45" customHeight="1">
      <c r="A139" s="24">
        <f t="shared" si="0"/>
        <v>137</v>
      </c>
      <c r="B139" s="391"/>
      <c r="C139" s="24" t="s">
        <v>55</v>
      </c>
      <c r="D139" s="31">
        <f t="shared" si="7"/>
        <v>137</v>
      </c>
      <c r="E139" s="7" t="s">
        <v>414</v>
      </c>
      <c r="F139" s="7" t="s">
        <v>413</v>
      </c>
      <c r="G139" s="6">
        <v>2021</v>
      </c>
      <c r="H139" s="7" t="s">
        <v>738</v>
      </c>
      <c r="I139" s="7"/>
      <c r="J139" s="19" t="s">
        <v>412</v>
      </c>
      <c r="K139" s="6" t="s">
        <v>1427</v>
      </c>
      <c r="L139" s="7"/>
      <c r="M139" s="7"/>
      <c r="N139" s="7">
        <v>1</v>
      </c>
      <c r="O139" s="7"/>
      <c r="P139" s="7"/>
      <c r="Q139" s="7">
        <v>0</v>
      </c>
      <c r="R139" s="7">
        <v>1</v>
      </c>
      <c r="S139" s="7"/>
      <c r="T139" s="7"/>
      <c r="U139" s="7"/>
      <c r="V139" s="7"/>
      <c r="W139" s="7"/>
      <c r="X139" s="7"/>
      <c r="Y139" s="7"/>
      <c r="Z139" s="7"/>
      <c r="AA139" s="7"/>
      <c r="AB139" s="7"/>
      <c r="AC139" s="7"/>
      <c r="AD139" s="7"/>
      <c r="AE139" s="7"/>
      <c r="AF139" s="7"/>
      <c r="AG139" s="7"/>
      <c r="AH139" s="7"/>
      <c r="AI139" s="7"/>
      <c r="AJ139" s="7"/>
      <c r="AK139" s="7"/>
      <c r="AL139" s="7"/>
      <c r="AM139" s="7"/>
      <c r="AN139" s="7">
        <v>1</v>
      </c>
      <c r="AO139" s="7"/>
      <c r="AP139" s="7"/>
      <c r="AQ139" s="7"/>
      <c r="AR139" s="7"/>
      <c r="AS139" s="7"/>
      <c r="AT139" s="7"/>
      <c r="AU139" s="7"/>
      <c r="AV139" s="7"/>
      <c r="AW139" s="7"/>
      <c r="AX139" s="7"/>
      <c r="AY139" s="7"/>
      <c r="AZ139" s="7"/>
      <c r="BA139" s="7"/>
      <c r="BB139" s="7"/>
      <c r="BC139" s="7">
        <v>1</v>
      </c>
      <c r="BD139" s="7"/>
      <c r="BE139" s="7"/>
      <c r="BF139" s="7"/>
      <c r="BG139" s="7"/>
      <c r="BH139" s="7"/>
      <c r="BI139" s="7"/>
      <c r="BJ139" s="7"/>
      <c r="BK139" s="7"/>
      <c r="BL139" s="7"/>
      <c r="BM139" s="7"/>
      <c r="BN139" s="7"/>
      <c r="BO139" s="7"/>
      <c r="BP139" s="7"/>
      <c r="BQ139" s="7"/>
      <c r="BR139" s="7"/>
      <c r="BS139" s="7"/>
      <c r="BT139" s="7"/>
      <c r="BU139" s="7"/>
      <c r="BV139" s="7"/>
      <c r="BW139" s="7"/>
      <c r="BX139" s="7"/>
      <c r="BY139" s="7">
        <v>1</v>
      </c>
      <c r="BZ139" s="7"/>
      <c r="CA139" s="7"/>
      <c r="CB139" s="7"/>
      <c r="CC139" s="7"/>
      <c r="CD139" s="7">
        <v>1</v>
      </c>
      <c r="CE139" s="7"/>
      <c r="CF139" s="7"/>
      <c r="CG139" s="7"/>
      <c r="CH139" s="7"/>
      <c r="CI139" s="7"/>
      <c r="CJ139" s="7"/>
      <c r="CK139" s="7"/>
      <c r="CL139" s="7"/>
      <c r="CM139" s="7"/>
      <c r="CN139" s="7"/>
      <c r="CO139" s="7"/>
      <c r="CP139" s="7"/>
      <c r="CQ139" s="7"/>
      <c r="CR139" s="7"/>
      <c r="CS139" s="7"/>
      <c r="CT139" s="7"/>
      <c r="CU139" s="7"/>
      <c r="CV139" s="7"/>
      <c r="CW139" s="7"/>
      <c r="CX139" s="7"/>
      <c r="CY139" s="7"/>
      <c r="CZ139" s="7"/>
      <c r="DA139" s="7"/>
      <c r="DB139" s="7"/>
      <c r="DC139" s="7"/>
      <c r="DD139" s="7"/>
      <c r="DE139" s="7"/>
      <c r="DF139" s="7"/>
      <c r="DG139" s="7"/>
      <c r="DH139" s="7"/>
      <c r="DI139" s="7"/>
      <c r="DJ139" s="7"/>
      <c r="DK139" s="7"/>
      <c r="DL139" s="7"/>
      <c r="DM139" s="7"/>
      <c r="DN139" s="7"/>
      <c r="DO139" s="7">
        <v>1</v>
      </c>
      <c r="DP139" s="7">
        <v>1</v>
      </c>
      <c r="DQ139" s="7"/>
      <c r="DR139" s="7"/>
      <c r="DS139" s="7"/>
      <c r="DT139" s="7"/>
      <c r="DU139" s="7"/>
      <c r="DV139" s="7"/>
      <c r="DW139" s="7"/>
      <c r="DX139" s="7"/>
      <c r="DY139" s="7"/>
      <c r="DZ139" s="7"/>
      <c r="EA139" s="7"/>
      <c r="EB139" s="7"/>
      <c r="EC139" s="7"/>
      <c r="ED139" s="7"/>
      <c r="EE139" s="7"/>
      <c r="EF139" s="7"/>
      <c r="EG139" s="7"/>
      <c r="EH139" s="7"/>
      <c r="EI139" s="7"/>
      <c r="EJ139" s="7"/>
      <c r="EK139" s="7"/>
      <c r="EL139" s="7"/>
      <c r="EM139" s="7"/>
      <c r="EN139" s="7"/>
      <c r="EO139" s="7"/>
      <c r="EP139" s="7"/>
      <c r="EQ139" s="7"/>
      <c r="ER139" s="7"/>
      <c r="ES139" s="7"/>
      <c r="ET139" s="7"/>
      <c r="EU139" s="7"/>
      <c r="EV139" s="7"/>
      <c r="EW139" s="7"/>
      <c r="EX139" s="7"/>
      <c r="EY139" s="7"/>
      <c r="EZ139" s="7"/>
      <c r="FA139" s="7"/>
      <c r="FB139" s="7"/>
      <c r="FC139" s="7"/>
      <c r="FD139" s="7"/>
      <c r="FE139" s="7"/>
      <c r="FF139" s="7"/>
      <c r="FG139" s="7"/>
      <c r="FH139" s="7"/>
      <c r="FI139" s="7"/>
      <c r="FJ139" s="7"/>
      <c r="FK139" s="7"/>
      <c r="FL139" s="7"/>
      <c r="FM139" s="7"/>
      <c r="FN139" s="7"/>
      <c r="FO139" s="7"/>
      <c r="FP139" s="7">
        <v>1</v>
      </c>
      <c r="FQ139" s="7"/>
      <c r="FR139" s="7"/>
      <c r="FS139" s="7"/>
      <c r="FT139" s="7"/>
      <c r="FU139" s="7"/>
      <c r="FV139" s="7"/>
      <c r="FW139" s="7"/>
      <c r="FX139" s="7"/>
      <c r="FY139" s="7"/>
      <c r="FZ139" s="7"/>
      <c r="GA139" s="7"/>
      <c r="GB139" s="7"/>
      <c r="GC139" s="7"/>
      <c r="GD139" s="7"/>
      <c r="GE139" s="7"/>
      <c r="GF139" s="7"/>
      <c r="GG139" s="7"/>
      <c r="GH139" s="7"/>
      <c r="GI139" s="7"/>
      <c r="GJ139" s="7"/>
      <c r="GK139" s="7"/>
      <c r="GL139" s="7"/>
      <c r="GM139" s="7"/>
      <c r="GN139" s="7"/>
      <c r="GO139" s="7"/>
      <c r="GP139" s="7"/>
      <c r="GQ139" s="7"/>
      <c r="GR139" s="7"/>
      <c r="GS139" s="7"/>
      <c r="GT139" s="7"/>
      <c r="GU139" s="7"/>
      <c r="GV139" s="7"/>
      <c r="GW139" s="7"/>
      <c r="GX139" s="7"/>
      <c r="GY139" s="7"/>
      <c r="GZ139" s="7"/>
      <c r="HA139" s="7"/>
      <c r="HB139" s="7"/>
      <c r="HC139" s="7"/>
      <c r="HD139" s="7"/>
      <c r="HE139" s="7"/>
      <c r="HF139" s="7"/>
      <c r="HG139" s="7"/>
      <c r="HH139" s="7"/>
      <c r="HI139" s="7"/>
      <c r="HJ139" s="7"/>
      <c r="HK139" s="7"/>
      <c r="HL139" s="7"/>
      <c r="HM139" s="7"/>
      <c r="HN139" s="7"/>
      <c r="HO139" s="7"/>
      <c r="HP139" s="7"/>
    </row>
    <row r="140" spans="1:224" ht="45" customHeight="1">
      <c r="A140" s="5">
        <f t="shared" si="0"/>
        <v>138</v>
      </c>
      <c r="B140" s="5"/>
      <c r="C140" s="24" t="s">
        <v>35</v>
      </c>
      <c r="D140" s="31">
        <f t="shared" si="7"/>
        <v>138</v>
      </c>
      <c r="E140" s="7" t="s">
        <v>417</v>
      </c>
      <c r="F140" s="7" t="s">
        <v>416</v>
      </c>
      <c r="G140" s="6">
        <v>2012</v>
      </c>
      <c r="H140" s="7" t="s">
        <v>738</v>
      </c>
      <c r="I140" s="7"/>
      <c r="J140" s="7" t="s">
        <v>415</v>
      </c>
      <c r="K140" s="6" t="s">
        <v>1428</v>
      </c>
      <c r="L140" s="7"/>
      <c r="M140" s="7"/>
      <c r="N140" s="7">
        <v>1</v>
      </c>
      <c r="O140" s="7">
        <v>1</v>
      </c>
      <c r="P140" s="7">
        <v>1</v>
      </c>
      <c r="Q140" s="7">
        <v>1</v>
      </c>
      <c r="R140" s="7"/>
      <c r="S140" s="7"/>
      <c r="T140" s="7"/>
      <c r="U140" s="7">
        <v>1</v>
      </c>
      <c r="V140" s="7"/>
      <c r="W140" s="7"/>
      <c r="X140" s="7"/>
      <c r="Y140" s="7"/>
      <c r="Z140" s="7"/>
      <c r="AA140" s="7"/>
      <c r="AB140" s="7"/>
      <c r="AC140" s="7"/>
      <c r="AD140" s="7">
        <v>1</v>
      </c>
      <c r="AE140" s="7"/>
      <c r="AF140" s="7"/>
      <c r="AG140" s="7"/>
      <c r="AH140" s="7"/>
      <c r="AI140" s="7"/>
      <c r="AJ140" s="7">
        <v>1</v>
      </c>
      <c r="AK140" s="7"/>
      <c r="AL140" s="7"/>
      <c r="AM140" s="7"/>
      <c r="AN140" s="7"/>
      <c r="AO140" s="7"/>
      <c r="AP140" s="7">
        <v>1</v>
      </c>
      <c r="AQ140" s="7">
        <v>1</v>
      </c>
      <c r="AR140" s="7"/>
      <c r="AS140" s="7"/>
      <c r="AT140" s="7">
        <v>1</v>
      </c>
      <c r="AU140" s="7">
        <v>1</v>
      </c>
      <c r="AV140" s="7"/>
      <c r="AW140" s="7"/>
      <c r="AX140" s="7"/>
      <c r="AY140" s="7"/>
      <c r="AZ140" s="7"/>
      <c r="BA140" s="7"/>
      <c r="BB140" s="7"/>
      <c r="BC140" s="7"/>
      <c r="BD140" s="7"/>
      <c r="BE140" s="7"/>
      <c r="BF140" s="7"/>
      <c r="BG140" s="7"/>
      <c r="BH140" s="7"/>
      <c r="BI140" s="7"/>
      <c r="BJ140" s="7"/>
      <c r="BK140" s="7"/>
      <c r="BL140" s="7"/>
      <c r="BM140" s="7"/>
      <c r="BN140" s="7"/>
      <c r="BO140" s="7"/>
      <c r="BP140" s="7"/>
      <c r="BQ140" s="7"/>
      <c r="BR140" s="7"/>
      <c r="BS140" s="7"/>
      <c r="BT140" s="7"/>
      <c r="BU140" s="7"/>
      <c r="BV140" s="7"/>
      <c r="BW140" s="7"/>
      <c r="BX140" s="7"/>
      <c r="BY140" s="7"/>
      <c r="BZ140" s="7"/>
      <c r="CA140" s="7"/>
      <c r="CB140" s="7"/>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c r="DA140" s="7"/>
      <c r="DB140" s="7"/>
      <c r="DC140" s="7"/>
      <c r="DD140" s="7"/>
      <c r="DE140" s="7"/>
      <c r="DF140" s="7"/>
      <c r="DG140" s="7"/>
      <c r="DH140" s="7"/>
      <c r="DI140" s="7"/>
      <c r="DJ140" s="154">
        <v>0</v>
      </c>
      <c r="DK140" s="7"/>
      <c r="DL140" s="154">
        <v>1</v>
      </c>
      <c r="DM140" s="154">
        <v>1</v>
      </c>
      <c r="DN140" s="154">
        <v>0</v>
      </c>
      <c r="DO140" s="7"/>
      <c r="DP140" s="7">
        <v>1</v>
      </c>
      <c r="DQ140" s="7"/>
      <c r="DR140" s="7"/>
      <c r="DS140" s="7"/>
      <c r="DT140" s="7"/>
      <c r="DU140" s="7"/>
      <c r="DV140" s="7"/>
      <c r="DW140" s="7"/>
      <c r="DX140" s="7"/>
      <c r="DY140" s="7"/>
      <c r="DZ140" s="7"/>
      <c r="EA140" s="7"/>
      <c r="EB140" s="7"/>
      <c r="EC140" s="7"/>
      <c r="ED140" s="7"/>
      <c r="EE140" s="7"/>
      <c r="EF140" s="7"/>
      <c r="EG140" s="7"/>
      <c r="EH140" s="7"/>
      <c r="EI140" s="7"/>
      <c r="EJ140" s="7"/>
      <c r="EK140" s="7"/>
      <c r="EL140" s="7"/>
      <c r="EM140" s="7"/>
      <c r="EN140" s="7"/>
      <c r="EO140" s="7"/>
      <c r="EP140" s="7"/>
      <c r="EQ140" s="7"/>
      <c r="ER140" s="7"/>
      <c r="ES140" s="7"/>
      <c r="ET140" s="7"/>
      <c r="EU140" s="7"/>
      <c r="EV140" s="7"/>
      <c r="EW140" s="7"/>
      <c r="EX140" s="7"/>
      <c r="EY140" s="7"/>
      <c r="EZ140" s="7"/>
      <c r="FA140" s="7"/>
      <c r="FB140" s="7"/>
      <c r="FC140" s="7"/>
      <c r="FD140" s="7"/>
      <c r="FE140" s="7"/>
      <c r="FF140" s="7"/>
      <c r="FG140" s="7"/>
      <c r="FH140" s="7"/>
      <c r="FI140" s="7"/>
      <c r="FJ140" s="7"/>
      <c r="FK140" s="7"/>
      <c r="FL140" s="7"/>
      <c r="FM140" s="7"/>
      <c r="FN140" s="7"/>
      <c r="FO140" s="7">
        <v>1</v>
      </c>
      <c r="FP140" s="7"/>
      <c r="FQ140" s="7">
        <v>1</v>
      </c>
      <c r="FR140" s="7"/>
      <c r="FS140" s="7"/>
      <c r="FT140" s="7"/>
      <c r="FU140" s="7"/>
      <c r="FV140" s="7"/>
      <c r="FW140" s="7"/>
      <c r="FX140" s="7"/>
      <c r="FY140" s="7"/>
      <c r="FZ140" s="7"/>
      <c r="GA140" s="7"/>
      <c r="GB140" s="7"/>
      <c r="GC140" s="7"/>
      <c r="GD140" s="7"/>
      <c r="GE140" s="7"/>
      <c r="GF140" s="7"/>
      <c r="GG140" s="7"/>
      <c r="GH140" s="7"/>
      <c r="GI140" s="7"/>
      <c r="GJ140" s="7"/>
      <c r="GK140" s="7"/>
      <c r="GL140" s="7"/>
      <c r="GM140" s="7"/>
      <c r="GN140" s="7"/>
      <c r="GO140" s="7"/>
      <c r="GP140" s="7"/>
      <c r="GQ140" s="7"/>
      <c r="GR140" s="7"/>
      <c r="GS140" s="7"/>
      <c r="GT140" s="7"/>
      <c r="GU140" s="7"/>
      <c r="GV140" s="7"/>
      <c r="GW140" s="7"/>
      <c r="GX140" s="7"/>
      <c r="GY140" s="7"/>
      <c r="GZ140" s="7"/>
      <c r="HA140" s="34"/>
      <c r="HB140" s="34"/>
      <c r="HC140" s="34"/>
      <c r="HD140" s="34"/>
      <c r="HE140" s="34"/>
      <c r="HF140" s="34"/>
      <c r="HG140" s="34"/>
      <c r="HH140" s="34"/>
      <c r="HI140" s="34"/>
      <c r="HJ140" s="34"/>
      <c r="HK140" s="34"/>
      <c r="HL140" s="34"/>
      <c r="HM140" s="34"/>
      <c r="HN140" s="34"/>
      <c r="HO140" s="34"/>
      <c r="HP140" s="34"/>
    </row>
    <row r="141" spans="1:224" ht="45" customHeight="1">
      <c r="A141" s="5">
        <f t="shared" si="0"/>
        <v>139</v>
      </c>
      <c r="B141" s="5"/>
      <c r="C141" s="41" t="s">
        <v>55</v>
      </c>
      <c r="D141" s="177">
        <f t="shared" si="7"/>
        <v>139</v>
      </c>
      <c r="E141" s="7" t="s">
        <v>229</v>
      </c>
      <c r="F141" s="7" t="s">
        <v>419</v>
      </c>
      <c r="G141" s="6">
        <v>2020</v>
      </c>
      <c r="H141" s="7" t="s">
        <v>738</v>
      </c>
      <c r="I141" s="7"/>
      <c r="J141" s="19" t="s">
        <v>1429</v>
      </c>
      <c r="K141" s="6" t="s">
        <v>1430</v>
      </c>
      <c r="L141" s="7"/>
      <c r="M141" s="7">
        <v>1</v>
      </c>
      <c r="N141" s="7"/>
      <c r="O141" s="7"/>
      <c r="P141" s="7"/>
      <c r="Q141" s="7">
        <v>0</v>
      </c>
      <c r="R141" s="7">
        <v>1</v>
      </c>
      <c r="S141" s="7">
        <v>1</v>
      </c>
      <c r="T141" s="7"/>
      <c r="U141" s="7">
        <v>1</v>
      </c>
      <c r="V141" s="7"/>
      <c r="W141" s="7"/>
      <c r="X141" s="154">
        <v>0</v>
      </c>
      <c r="Y141" s="7"/>
      <c r="Z141" s="7"/>
      <c r="AA141" s="7"/>
      <c r="AB141" s="7"/>
      <c r="AC141" s="7">
        <v>1</v>
      </c>
      <c r="AD141" s="154">
        <v>1</v>
      </c>
      <c r="AE141" s="7"/>
      <c r="AF141" s="7"/>
      <c r="AG141" s="7"/>
      <c r="AH141" s="7"/>
      <c r="AI141" s="7"/>
      <c r="AJ141" s="7"/>
      <c r="AK141" s="7"/>
      <c r="AL141" s="7"/>
      <c r="AM141" s="7"/>
      <c r="AN141" s="7">
        <v>1</v>
      </c>
      <c r="AO141" s="7">
        <v>1</v>
      </c>
      <c r="AP141" s="7"/>
      <c r="AQ141" s="7">
        <v>1</v>
      </c>
      <c r="AR141" s="7"/>
      <c r="AS141" s="7"/>
      <c r="AT141" s="7"/>
      <c r="AU141" s="7"/>
      <c r="AV141" s="7"/>
      <c r="AW141" s="7"/>
      <c r="AX141" s="7"/>
      <c r="AY141" s="7"/>
      <c r="AZ141" s="7">
        <v>1</v>
      </c>
      <c r="BA141" s="7"/>
      <c r="BB141" s="7"/>
      <c r="BC141" s="7"/>
      <c r="BD141" s="7"/>
      <c r="BE141" s="7"/>
      <c r="BF141" s="7"/>
      <c r="BG141" s="7"/>
      <c r="BH141" s="7"/>
      <c r="BI141" s="7"/>
      <c r="BJ141" s="7">
        <v>0</v>
      </c>
      <c r="BK141" s="7"/>
      <c r="BL141" s="7"/>
      <c r="BM141" s="7"/>
      <c r="BN141" s="7"/>
      <c r="BO141" s="7"/>
      <c r="BP141" s="7"/>
      <c r="BQ141" s="7"/>
      <c r="BR141" s="7"/>
      <c r="BS141" s="7"/>
      <c r="BT141" s="7"/>
      <c r="BU141" s="7"/>
      <c r="BV141" s="7"/>
      <c r="BW141" s="7"/>
      <c r="BX141" s="7"/>
      <c r="BY141" s="7"/>
      <c r="BZ141" s="7"/>
      <c r="CA141" s="7"/>
      <c r="CB141" s="7"/>
      <c r="CC141" s="7"/>
      <c r="CD141" s="7"/>
      <c r="CE141" s="7"/>
      <c r="CF141" s="7"/>
      <c r="CG141" s="7"/>
      <c r="CH141" s="7"/>
      <c r="CI141" s="7"/>
      <c r="CJ141" s="7"/>
      <c r="CK141" s="7"/>
      <c r="CL141" s="7"/>
      <c r="CM141" s="7"/>
      <c r="CN141" s="7"/>
      <c r="CO141" s="7"/>
      <c r="CP141" s="7"/>
      <c r="CQ141" s="7"/>
      <c r="CR141" s="7"/>
      <c r="CS141" s="7"/>
      <c r="CT141" s="7">
        <v>1</v>
      </c>
      <c r="CU141" s="7"/>
      <c r="CV141" s="7"/>
      <c r="CW141" s="7"/>
      <c r="CX141" s="7"/>
      <c r="CY141" s="7"/>
      <c r="CZ141" s="7"/>
      <c r="DA141" s="7"/>
      <c r="DB141" s="7"/>
      <c r="DC141" s="7"/>
      <c r="DD141" s="7"/>
      <c r="DE141" s="7"/>
      <c r="DF141" s="7"/>
      <c r="DG141" s="7"/>
      <c r="DH141" s="7"/>
      <c r="DI141" s="7"/>
      <c r="DJ141" s="7"/>
      <c r="DK141" s="7"/>
      <c r="DL141" s="7"/>
      <c r="DM141" s="7">
        <v>1</v>
      </c>
      <c r="DN141" s="7"/>
      <c r="DO141" s="7"/>
      <c r="DP141" s="7">
        <v>1</v>
      </c>
      <c r="DQ141" s="7"/>
      <c r="DR141" s="7"/>
      <c r="DS141" s="7"/>
      <c r="DT141" s="7"/>
      <c r="DU141" s="7"/>
      <c r="DV141" s="7"/>
      <c r="DW141" s="7"/>
      <c r="DX141" s="7"/>
      <c r="DY141" s="7"/>
      <c r="DZ141" s="7"/>
      <c r="EA141" s="7"/>
      <c r="EB141" s="7"/>
      <c r="EC141" s="7"/>
      <c r="ED141" s="7"/>
      <c r="EE141" s="7"/>
      <c r="EF141" s="7"/>
      <c r="EG141" s="7"/>
      <c r="EH141" s="7"/>
      <c r="EI141" s="7"/>
      <c r="EJ141" s="7"/>
      <c r="EK141" s="7"/>
      <c r="EL141" s="7"/>
      <c r="EM141" s="7"/>
      <c r="EN141" s="7"/>
      <c r="EO141" s="7"/>
      <c r="EP141" s="7"/>
      <c r="EQ141" s="7"/>
      <c r="ER141" s="7"/>
      <c r="ES141" s="7"/>
      <c r="ET141" s="7"/>
      <c r="EU141" s="7"/>
      <c r="EV141" s="7"/>
      <c r="EW141" s="7"/>
      <c r="EX141" s="7"/>
      <c r="EY141" s="7"/>
      <c r="EZ141" s="7"/>
      <c r="FA141" s="7"/>
      <c r="FB141" s="7"/>
      <c r="FC141" s="7"/>
      <c r="FD141" s="7"/>
      <c r="FE141" s="7"/>
      <c r="FF141" s="7"/>
      <c r="FG141" s="7"/>
      <c r="FH141" s="7"/>
      <c r="FI141" s="7"/>
      <c r="FJ141" s="7">
        <v>1</v>
      </c>
      <c r="FK141" s="7"/>
      <c r="FL141" s="7"/>
      <c r="FM141" s="7"/>
      <c r="FN141" s="7"/>
      <c r="FO141" s="7"/>
      <c r="FP141" s="7"/>
      <c r="FQ141" s="7"/>
      <c r="FR141" s="7"/>
      <c r="FS141" s="7"/>
      <c r="FT141" s="7"/>
      <c r="FU141" s="7"/>
      <c r="FV141" s="7"/>
      <c r="FW141" s="7"/>
      <c r="FX141" s="7"/>
      <c r="FY141" s="7"/>
      <c r="FZ141" s="7"/>
      <c r="GA141" s="7"/>
      <c r="GB141" s="7"/>
      <c r="GC141" s="7"/>
      <c r="GD141" s="7"/>
      <c r="GE141" s="7"/>
      <c r="GF141" s="7"/>
      <c r="GG141" s="7"/>
      <c r="GH141" s="7"/>
      <c r="GI141" s="7"/>
      <c r="GJ141" s="7"/>
      <c r="GK141" s="7"/>
      <c r="GL141" s="7"/>
      <c r="GM141" s="7"/>
      <c r="GN141" s="7"/>
      <c r="GO141" s="7"/>
      <c r="GP141" s="7"/>
      <c r="GQ141" s="7"/>
      <c r="GR141" s="7"/>
      <c r="GS141" s="7"/>
      <c r="GT141" s="7"/>
      <c r="GU141" s="7"/>
      <c r="GV141" s="7"/>
      <c r="GW141" s="7"/>
      <c r="GX141" s="7"/>
      <c r="GY141" s="7"/>
      <c r="GZ141" s="7"/>
      <c r="HA141" s="34"/>
      <c r="HB141" s="34"/>
      <c r="HC141" s="34"/>
      <c r="HD141" s="34"/>
      <c r="HE141" s="34"/>
      <c r="HF141" s="34"/>
      <c r="HG141" s="34"/>
      <c r="HH141" s="34"/>
      <c r="HI141" s="34"/>
      <c r="HJ141" s="34"/>
      <c r="HK141" s="34"/>
      <c r="HL141" s="34"/>
      <c r="HM141" s="34"/>
      <c r="HN141" s="34"/>
      <c r="HO141" s="34"/>
      <c r="HP141" s="34"/>
    </row>
    <row r="142" spans="1:224" ht="45" customHeight="1">
      <c r="A142" s="5">
        <f t="shared" si="0"/>
        <v>140</v>
      </c>
      <c r="B142" s="5"/>
      <c r="C142" s="41" t="s">
        <v>35</v>
      </c>
      <c r="D142" s="177">
        <f t="shared" si="7"/>
        <v>140</v>
      </c>
      <c r="E142" s="21" t="s">
        <v>421</v>
      </c>
      <c r="F142" s="7" t="s">
        <v>419</v>
      </c>
      <c r="G142" s="6">
        <v>2007</v>
      </c>
      <c r="H142" s="21" t="s">
        <v>1431</v>
      </c>
      <c r="I142" s="7">
        <v>0</v>
      </c>
      <c r="J142" s="17" t="s">
        <v>420</v>
      </c>
      <c r="K142" s="178" t="s">
        <v>1432</v>
      </c>
      <c r="L142" s="108"/>
      <c r="M142" s="21">
        <v>1</v>
      </c>
      <c r="N142" s="108"/>
      <c r="O142" s="108"/>
      <c r="P142" s="108"/>
      <c r="Q142" s="108"/>
      <c r="R142" s="108"/>
      <c r="S142" s="21">
        <v>1</v>
      </c>
      <c r="T142" s="108"/>
      <c r="U142" s="108"/>
      <c r="V142" s="108"/>
      <c r="W142" s="108"/>
      <c r="X142" s="108"/>
      <c r="Y142" s="108"/>
      <c r="Z142" s="108"/>
      <c r="AA142" s="108"/>
      <c r="AB142" s="21">
        <v>1</v>
      </c>
      <c r="AC142" s="162">
        <v>1</v>
      </c>
      <c r="AD142" s="108"/>
      <c r="AE142" s="108"/>
      <c r="AF142" s="108"/>
      <c r="AG142" s="108"/>
      <c r="AH142" s="108"/>
      <c r="AI142" s="108"/>
      <c r="AJ142" s="108"/>
      <c r="AK142" s="108"/>
      <c r="AL142" s="108"/>
      <c r="AM142" s="108"/>
      <c r="AN142" s="21">
        <v>1</v>
      </c>
      <c r="AO142" s="108"/>
      <c r="AP142" s="108"/>
      <c r="AQ142" s="108"/>
      <c r="AR142" s="108"/>
      <c r="AS142" s="108"/>
      <c r="AT142" s="108"/>
      <c r="AU142" s="108"/>
      <c r="AV142" s="108"/>
      <c r="AW142" s="108"/>
      <c r="AX142" s="108"/>
      <c r="AY142" s="108"/>
      <c r="AZ142" s="108"/>
      <c r="BA142" s="108"/>
      <c r="BB142" s="108"/>
      <c r="BC142" s="108"/>
      <c r="BD142" s="108"/>
      <c r="BE142" s="108"/>
      <c r="BF142" s="108"/>
      <c r="BG142" s="108"/>
      <c r="BH142" s="108"/>
      <c r="BI142" s="108"/>
      <c r="BJ142" s="108"/>
      <c r="BK142" s="108"/>
      <c r="BL142" s="108"/>
      <c r="BM142" s="108"/>
      <c r="BN142" s="108"/>
      <c r="BO142" s="108"/>
      <c r="BP142" s="21">
        <v>1</v>
      </c>
      <c r="BQ142" s="108"/>
      <c r="BR142" s="108"/>
      <c r="BS142" s="108"/>
      <c r="BT142" s="108"/>
      <c r="BU142" s="108"/>
      <c r="BV142" s="108"/>
      <c r="BW142" s="108"/>
      <c r="BX142" s="108"/>
      <c r="BY142" s="108"/>
      <c r="BZ142" s="108"/>
      <c r="CA142" s="108"/>
      <c r="CB142" s="108"/>
      <c r="CC142" s="108"/>
      <c r="CD142" s="108"/>
      <c r="CE142" s="108"/>
      <c r="CF142" s="108"/>
      <c r="CG142" s="108"/>
      <c r="CH142" s="108"/>
      <c r="CI142" s="108"/>
      <c r="CJ142" s="108"/>
      <c r="CK142" s="108"/>
      <c r="CL142" s="108"/>
      <c r="CM142" s="108"/>
      <c r="CN142" s="108"/>
      <c r="CO142" s="108"/>
      <c r="CP142" s="108"/>
      <c r="CQ142" s="108"/>
      <c r="CR142" s="108"/>
      <c r="CS142" s="108"/>
      <c r="CT142" s="108"/>
      <c r="CU142" s="108"/>
      <c r="CV142" s="108"/>
      <c r="CW142" s="108"/>
      <c r="CX142" s="108"/>
      <c r="CY142" s="108"/>
      <c r="CZ142" s="108"/>
      <c r="DA142" s="108"/>
      <c r="DB142" s="108"/>
      <c r="DC142" s="108"/>
      <c r="DD142" s="108"/>
      <c r="DE142" s="108"/>
      <c r="DF142" s="108"/>
      <c r="DG142" s="108"/>
      <c r="DH142" s="108"/>
      <c r="DI142" s="108"/>
      <c r="DJ142" s="108"/>
      <c r="DK142" s="108"/>
      <c r="DL142" s="21">
        <v>1</v>
      </c>
      <c r="DM142" s="21">
        <v>1</v>
      </c>
      <c r="DN142" s="162">
        <v>0</v>
      </c>
      <c r="DO142" s="108"/>
      <c r="DP142" s="21">
        <v>1</v>
      </c>
      <c r="DQ142" s="108"/>
      <c r="DR142" s="108"/>
      <c r="DS142" s="108"/>
      <c r="DT142" s="108"/>
      <c r="DU142" s="108"/>
      <c r="DV142" s="108"/>
      <c r="DW142" s="108"/>
      <c r="DX142" s="108"/>
      <c r="DY142" s="108"/>
      <c r="DZ142" s="108"/>
      <c r="EA142" s="108"/>
      <c r="EB142" s="108"/>
      <c r="EC142" s="108"/>
      <c r="ED142" s="108"/>
      <c r="EE142" s="108"/>
      <c r="EF142" s="108"/>
      <c r="EG142" s="108"/>
      <c r="EH142" s="108"/>
      <c r="EI142" s="108"/>
      <c r="EJ142" s="108"/>
      <c r="EK142" s="108"/>
      <c r="EL142" s="108"/>
      <c r="EM142" s="108"/>
      <c r="EN142" s="108"/>
      <c r="EO142" s="108"/>
      <c r="EP142" s="108"/>
      <c r="EQ142" s="108"/>
      <c r="ER142" s="108"/>
      <c r="ES142" s="108"/>
      <c r="ET142" s="108"/>
      <c r="EU142" s="108"/>
      <c r="EV142" s="108"/>
      <c r="EW142" s="108"/>
      <c r="EX142" s="108"/>
      <c r="EY142" s="108"/>
      <c r="EZ142" s="108"/>
      <c r="FA142" s="108"/>
      <c r="FB142" s="108"/>
      <c r="FC142" s="108"/>
      <c r="FD142" s="108"/>
      <c r="FE142" s="108"/>
      <c r="FF142" s="108"/>
      <c r="FG142" s="108"/>
      <c r="FH142" s="108"/>
      <c r="FI142" s="108"/>
      <c r="FJ142" s="21">
        <v>1</v>
      </c>
      <c r="FK142" s="108"/>
      <c r="FL142" s="108"/>
      <c r="FM142" s="108"/>
      <c r="FN142" s="108"/>
      <c r="FO142" s="108"/>
      <c r="FP142" s="108"/>
      <c r="FQ142" s="108"/>
      <c r="FR142" s="108"/>
      <c r="FS142" s="108"/>
      <c r="FT142" s="108"/>
      <c r="FU142" s="108"/>
      <c r="FV142" s="108"/>
      <c r="FW142" s="108"/>
      <c r="FX142" s="108"/>
      <c r="FY142" s="108"/>
      <c r="FZ142" s="108"/>
      <c r="GA142" s="108"/>
      <c r="GB142" s="108"/>
      <c r="GC142" s="108"/>
      <c r="GD142" s="108"/>
      <c r="GE142" s="108"/>
      <c r="GF142" s="108"/>
      <c r="GG142" s="108"/>
      <c r="GH142" s="108"/>
      <c r="GI142" s="108"/>
      <c r="GJ142" s="108"/>
      <c r="GK142" s="108"/>
      <c r="GL142" s="108"/>
      <c r="GM142" s="108"/>
      <c r="GN142" s="108"/>
      <c r="GO142" s="108"/>
      <c r="GP142" s="108"/>
      <c r="GQ142" s="108"/>
      <c r="GR142" s="108"/>
      <c r="GS142" s="108"/>
      <c r="GT142" s="108"/>
      <c r="GU142" s="108"/>
      <c r="GV142" s="108"/>
      <c r="GW142" s="108"/>
      <c r="GX142" s="108"/>
      <c r="GY142" s="108"/>
      <c r="GZ142" s="108"/>
    </row>
    <row r="143" spans="1:224" ht="45" customHeight="1">
      <c r="A143" s="5">
        <f t="shared" si="0"/>
        <v>141</v>
      </c>
      <c r="B143" s="5"/>
      <c r="C143" s="41" t="s">
        <v>35</v>
      </c>
      <c r="D143" s="177">
        <f t="shared" si="7"/>
        <v>141</v>
      </c>
      <c r="E143" s="7" t="s">
        <v>424</v>
      </c>
      <c r="F143" s="7" t="s">
        <v>423</v>
      </c>
      <c r="G143" s="42">
        <v>1999</v>
      </c>
      <c r="H143" s="7" t="s">
        <v>738</v>
      </c>
      <c r="I143" s="7">
        <v>0</v>
      </c>
      <c r="J143" s="6" t="s">
        <v>422</v>
      </c>
      <c r="K143" s="6" t="s">
        <v>1433</v>
      </c>
      <c r="L143" s="7"/>
      <c r="M143" s="7"/>
      <c r="N143" s="7">
        <v>1</v>
      </c>
      <c r="O143" s="7"/>
      <c r="P143" s="7"/>
      <c r="Q143" s="7">
        <v>0</v>
      </c>
      <c r="R143" s="7">
        <v>1</v>
      </c>
      <c r="S143" s="7">
        <v>1</v>
      </c>
      <c r="T143" s="7"/>
      <c r="U143" s="7"/>
      <c r="V143" s="7"/>
      <c r="W143" s="7"/>
      <c r="X143" s="7"/>
      <c r="Y143" s="7"/>
      <c r="Z143" s="7"/>
      <c r="AA143" s="7"/>
      <c r="AB143" s="7"/>
      <c r="AC143" s="7">
        <v>1</v>
      </c>
      <c r="AD143" s="7"/>
      <c r="AE143" s="7"/>
      <c r="AF143" s="7"/>
      <c r="AG143" s="7"/>
      <c r="AH143" s="7"/>
      <c r="AI143" s="7"/>
      <c r="AJ143" s="7"/>
      <c r="AK143" s="7"/>
      <c r="AL143" s="7"/>
      <c r="AM143" s="7"/>
      <c r="AN143" s="7">
        <v>1</v>
      </c>
      <c r="AO143" s="7"/>
      <c r="AP143" s="7"/>
      <c r="AQ143" s="7"/>
      <c r="AR143" s="7"/>
      <c r="AS143" s="7"/>
      <c r="AT143" s="7"/>
      <c r="AU143" s="7"/>
      <c r="AV143" s="7"/>
      <c r="AW143" s="7"/>
      <c r="AX143" s="7"/>
      <c r="AY143" s="7"/>
      <c r="AZ143" s="7"/>
      <c r="BA143" s="7"/>
      <c r="BB143" s="7"/>
      <c r="BC143" s="7"/>
      <c r="BD143" s="7"/>
      <c r="BE143" s="7"/>
      <c r="BF143" s="7"/>
      <c r="BG143" s="7"/>
      <c r="BH143" s="7"/>
      <c r="BI143" s="7"/>
      <c r="BJ143" s="7"/>
      <c r="BK143" s="7"/>
      <c r="BL143" s="7"/>
      <c r="BM143" s="7"/>
      <c r="BN143" s="7"/>
      <c r="BO143" s="7"/>
      <c r="BP143" s="7">
        <v>1</v>
      </c>
      <c r="BQ143" s="7"/>
      <c r="BR143" s="7"/>
      <c r="BS143" s="7"/>
      <c r="BT143" s="7"/>
      <c r="BU143" s="7"/>
      <c r="BV143" s="7"/>
      <c r="BW143" s="7"/>
      <c r="BX143" s="7"/>
      <c r="BY143" s="7"/>
      <c r="BZ143" s="7"/>
      <c r="CA143" s="7"/>
      <c r="CB143" s="7"/>
      <c r="CC143" s="7"/>
      <c r="CD143" s="7"/>
      <c r="CE143" s="7"/>
      <c r="CF143" s="7"/>
      <c r="CG143" s="7"/>
      <c r="CH143" s="7"/>
      <c r="CI143" s="7"/>
      <c r="CJ143" s="7"/>
      <c r="CK143" s="7"/>
      <c r="CL143" s="7"/>
      <c r="CM143" s="7"/>
      <c r="CN143" s="7"/>
      <c r="CO143" s="7"/>
      <c r="CP143" s="7"/>
      <c r="CQ143" s="7"/>
      <c r="CR143" s="7"/>
      <c r="CS143" s="7"/>
      <c r="CT143" s="7"/>
      <c r="CU143" s="7"/>
      <c r="CV143" s="7"/>
      <c r="CW143" s="7"/>
      <c r="CX143" s="7"/>
      <c r="CY143" s="7"/>
      <c r="CZ143" s="7"/>
      <c r="DA143" s="7"/>
      <c r="DB143" s="7"/>
      <c r="DC143" s="7"/>
      <c r="DD143" s="7"/>
      <c r="DE143" s="7"/>
      <c r="DF143" s="7"/>
      <c r="DG143" s="7"/>
      <c r="DH143" s="7"/>
      <c r="DI143" s="7"/>
      <c r="DJ143" s="7"/>
      <c r="DK143" s="7"/>
      <c r="DL143" s="7">
        <v>1</v>
      </c>
      <c r="DM143" s="7">
        <v>1</v>
      </c>
      <c r="DN143" s="154">
        <v>0</v>
      </c>
      <c r="DO143" s="7"/>
      <c r="DP143" s="7">
        <v>1</v>
      </c>
      <c r="DQ143" s="7"/>
      <c r="DR143" s="7"/>
      <c r="DS143" s="7"/>
      <c r="DT143" s="7"/>
      <c r="DU143" s="7"/>
      <c r="DV143" s="7"/>
      <c r="DW143" s="7"/>
      <c r="DX143" s="7"/>
      <c r="DY143" s="7"/>
      <c r="DZ143" s="7"/>
      <c r="EA143" s="7"/>
      <c r="EB143" s="7"/>
      <c r="EC143" s="7"/>
      <c r="ED143" s="7"/>
      <c r="EE143" s="7"/>
      <c r="EF143" s="7"/>
      <c r="EG143" s="7"/>
      <c r="EH143" s="7"/>
      <c r="EI143" s="7"/>
      <c r="EJ143" s="7"/>
      <c r="EK143" s="7"/>
      <c r="EL143" s="7"/>
      <c r="EM143" s="7"/>
      <c r="EN143" s="7"/>
      <c r="EO143" s="7"/>
      <c r="EP143" s="7"/>
      <c r="EQ143" s="7"/>
      <c r="ER143" s="7"/>
      <c r="ES143" s="7"/>
      <c r="ET143" s="7"/>
      <c r="EU143" s="7"/>
      <c r="EV143" s="7"/>
      <c r="EW143" s="7"/>
      <c r="EX143" s="7"/>
      <c r="EY143" s="7"/>
      <c r="EZ143" s="7"/>
      <c r="FA143" s="7"/>
      <c r="FB143" s="7"/>
      <c r="FC143" s="7"/>
      <c r="FD143" s="7"/>
      <c r="FE143" s="7"/>
      <c r="FF143" s="7"/>
      <c r="FG143" s="7"/>
      <c r="FH143" s="7"/>
      <c r="FI143" s="7"/>
      <c r="FJ143" s="7"/>
      <c r="FK143" s="7"/>
      <c r="FL143" s="7"/>
      <c r="FM143" s="7"/>
      <c r="FN143" s="7"/>
      <c r="FO143" s="7"/>
      <c r="FP143" s="7"/>
      <c r="FQ143" s="7"/>
      <c r="FR143" s="7"/>
      <c r="FS143" s="7"/>
      <c r="FT143" s="7">
        <v>1</v>
      </c>
      <c r="FU143" s="7"/>
      <c r="FV143" s="7"/>
      <c r="FW143" s="7"/>
      <c r="FX143" s="7"/>
      <c r="FY143" s="7"/>
      <c r="FZ143" s="7"/>
      <c r="GA143" s="7"/>
      <c r="GB143" s="7"/>
      <c r="GC143" s="7"/>
      <c r="GD143" s="7"/>
      <c r="GE143" s="7"/>
      <c r="GF143" s="7"/>
      <c r="GG143" s="7"/>
      <c r="GH143" s="7"/>
      <c r="GI143" s="7"/>
      <c r="GJ143" s="7"/>
      <c r="GK143" s="7"/>
      <c r="GL143" s="7"/>
      <c r="GM143" s="7"/>
      <c r="GN143" s="7"/>
      <c r="GO143" s="7"/>
      <c r="GP143" s="7"/>
      <c r="GQ143" s="7"/>
      <c r="GR143" s="7"/>
      <c r="GS143" s="7"/>
      <c r="GT143" s="7"/>
      <c r="GU143" s="7"/>
      <c r="GV143" s="7"/>
      <c r="GW143" s="7"/>
      <c r="GX143" s="7"/>
      <c r="GY143" s="7"/>
      <c r="GZ143" s="7"/>
      <c r="HA143" s="34"/>
      <c r="HB143" s="34"/>
      <c r="HC143" s="34"/>
      <c r="HD143" s="34"/>
      <c r="HE143" s="34"/>
      <c r="HF143" s="34"/>
      <c r="HG143" s="34"/>
      <c r="HH143" s="34"/>
      <c r="HI143" s="34"/>
      <c r="HJ143" s="34"/>
      <c r="HK143" s="34"/>
      <c r="HL143" s="34"/>
      <c r="HM143" s="34"/>
      <c r="HN143" s="34"/>
      <c r="HO143" s="34"/>
      <c r="HP143" s="34"/>
    </row>
    <row r="144" spans="1:224" ht="45" customHeight="1">
      <c r="A144" s="5">
        <f t="shared" si="0"/>
        <v>142</v>
      </c>
      <c r="B144" s="5"/>
      <c r="C144" s="41" t="s">
        <v>55</v>
      </c>
      <c r="D144" s="177">
        <f t="shared" si="7"/>
        <v>142</v>
      </c>
      <c r="E144" s="19" t="s">
        <v>427</v>
      </c>
      <c r="F144" s="7" t="s">
        <v>426</v>
      </c>
      <c r="G144" s="44">
        <v>1981</v>
      </c>
      <c r="H144" s="7" t="s">
        <v>579</v>
      </c>
      <c r="I144" s="43">
        <v>0</v>
      </c>
      <c r="J144" s="43" t="s">
        <v>425</v>
      </c>
      <c r="K144" s="141" t="s">
        <v>1434</v>
      </c>
      <c r="L144" s="7">
        <v>1</v>
      </c>
      <c r="M144" s="7"/>
      <c r="N144" s="7"/>
      <c r="O144" s="7"/>
      <c r="P144" s="7"/>
      <c r="Q144" s="7"/>
      <c r="R144" s="7"/>
      <c r="S144" s="7"/>
      <c r="T144" s="7"/>
      <c r="U144" s="7"/>
      <c r="V144" s="7"/>
      <c r="W144" s="7"/>
      <c r="X144" s="7"/>
      <c r="Y144" s="7"/>
      <c r="Z144" s="7"/>
      <c r="AA144" s="7"/>
      <c r="AB144" s="7">
        <v>1</v>
      </c>
      <c r="AC144" s="7"/>
      <c r="AD144" s="7"/>
      <c r="AE144" s="7"/>
      <c r="AF144" s="7"/>
      <c r="AG144" s="7"/>
      <c r="AH144" s="7"/>
      <c r="AI144" s="7"/>
      <c r="AJ144" s="7"/>
      <c r="AK144" s="7"/>
      <c r="AL144" s="7"/>
      <c r="AM144" s="7"/>
      <c r="AN144" s="7">
        <v>1</v>
      </c>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7">
        <v>1</v>
      </c>
      <c r="BQ144" s="7"/>
      <c r="BR144" s="7"/>
      <c r="BS144" s="7"/>
      <c r="BT144" s="7"/>
      <c r="BU144" s="7"/>
      <c r="BV144" s="7"/>
      <c r="BW144" s="7"/>
      <c r="BX144" s="7"/>
      <c r="BY144" s="7"/>
      <c r="BZ144" s="7"/>
      <c r="CA144" s="7"/>
      <c r="CB144" s="7"/>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c r="DA144" s="7"/>
      <c r="DB144" s="7"/>
      <c r="DC144" s="7"/>
      <c r="DD144" s="7"/>
      <c r="DE144" s="7"/>
      <c r="DF144" s="7"/>
      <c r="DG144" s="7"/>
      <c r="DH144" s="7"/>
      <c r="DI144" s="7"/>
      <c r="DJ144" s="7"/>
      <c r="DK144" s="7"/>
      <c r="DL144" s="7">
        <v>1</v>
      </c>
      <c r="DM144" s="7">
        <v>1</v>
      </c>
      <c r="DN144" s="154">
        <v>0</v>
      </c>
      <c r="DO144" s="7"/>
      <c r="DP144" s="7">
        <v>1</v>
      </c>
      <c r="DQ144" s="7"/>
      <c r="DR144" s="7"/>
      <c r="DS144" s="7"/>
      <c r="DT144" s="7"/>
      <c r="DU144" s="7"/>
      <c r="DV144" s="7"/>
      <c r="DW144" s="7"/>
      <c r="DX144" s="7"/>
      <c r="DY144" s="7"/>
      <c r="DZ144" s="7"/>
      <c r="EA144" s="7"/>
      <c r="EB144" s="7"/>
      <c r="EC144" s="7"/>
      <c r="ED144" s="7"/>
      <c r="EE144" s="7"/>
      <c r="EF144" s="7"/>
      <c r="EG144" s="7"/>
      <c r="EH144" s="7"/>
      <c r="EI144" s="7"/>
      <c r="EJ144" s="7"/>
      <c r="EK144" s="7"/>
      <c r="EL144" s="7"/>
      <c r="EM144" s="7"/>
      <c r="EN144" s="7"/>
      <c r="EO144" s="7"/>
      <c r="EP144" s="7"/>
      <c r="EQ144" s="7"/>
      <c r="ER144" s="7"/>
      <c r="ES144" s="7"/>
      <c r="ET144" s="7"/>
      <c r="EU144" s="7"/>
      <c r="EV144" s="7"/>
      <c r="EW144" s="7"/>
      <c r="EX144" s="7"/>
      <c r="EY144" s="7"/>
      <c r="EZ144" s="7"/>
      <c r="FA144" s="7"/>
      <c r="FB144" s="7">
        <v>1</v>
      </c>
      <c r="FC144" s="7"/>
      <c r="FD144" s="7"/>
      <c r="FE144" s="7"/>
      <c r="FF144" s="7"/>
      <c r="FG144" s="7"/>
      <c r="FH144" s="7"/>
      <c r="FI144" s="7"/>
      <c r="FJ144" s="7"/>
      <c r="FK144" s="7"/>
      <c r="FL144" s="7"/>
      <c r="FM144" s="7"/>
      <c r="FN144" s="7"/>
      <c r="FO144" s="7"/>
      <c r="FP144" s="7"/>
      <c r="FQ144" s="7"/>
      <c r="FR144" s="7"/>
      <c r="FS144" s="7"/>
      <c r="FT144" s="7"/>
      <c r="FU144" s="7"/>
      <c r="FV144" s="7"/>
      <c r="FW144" s="7"/>
      <c r="FX144" s="7"/>
      <c r="FY144" s="7"/>
      <c r="FZ144" s="7"/>
      <c r="GA144" s="7"/>
      <c r="GB144" s="7"/>
      <c r="GC144" s="7"/>
      <c r="GD144" s="7"/>
      <c r="GE144" s="7"/>
      <c r="GF144" s="7"/>
      <c r="GG144" s="7"/>
      <c r="GH144" s="7"/>
      <c r="GI144" s="7"/>
      <c r="GJ144" s="7"/>
      <c r="GK144" s="7"/>
      <c r="GL144" s="7"/>
      <c r="GM144" s="7"/>
      <c r="GN144" s="7"/>
      <c r="GO144" s="7"/>
      <c r="GP144" s="7"/>
      <c r="GQ144" s="7"/>
      <c r="GR144" s="7"/>
      <c r="GS144" s="7"/>
      <c r="GT144" s="7"/>
      <c r="GU144" s="7"/>
      <c r="GV144" s="7"/>
      <c r="GW144" s="7"/>
      <c r="GX144" s="7"/>
      <c r="GY144" s="7"/>
      <c r="GZ144" s="7"/>
      <c r="HA144" s="34"/>
      <c r="HB144" s="34"/>
      <c r="HC144" s="34"/>
      <c r="HD144" s="34"/>
      <c r="HE144" s="34"/>
      <c r="HF144" s="34"/>
      <c r="HG144" s="34"/>
      <c r="HH144" s="34"/>
      <c r="HI144" s="34"/>
      <c r="HJ144" s="34"/>
      <c r="HK144" s="34"/>
      <c r="HL144" s="34"/>
      <c r="HM144" s="34"/>
      <c r="HN144" s="34"/>
      <c r="HO144" s="34"/>
      <c r="HP144" s="34"/>
    </row>
    <row r="145" spans="1:224" ht="45" customHeight="1">
      <c r="A145" s="5">
        <f t="shared" si="0"/>
        <v>143</v>
      </c>
      <c r="B145" s="5"/>
      <c r="C145" s="41" t="s">
        <v>35</v>
      </c>
      <c r="D145" s="177">
        <f t="shared" si="7"/>
        <v>143</v>
      </c>
      <c r="E145" s="19" t="s">
        <v>430</v>
      </c>
      <c r="F145" s="45" t="s">
        <v>429</v>
      </c>
      <c r="G145" s="6">
        <v>2012</v>
      </c>
      <c r="H145" s="168" t="s">
        <v>579</v>
      </c>
      <c r="I145" s="7">
        <v>0</v>
      </c>
      <c r="J145" s="7" t="s">
        <v>428</v>
      </c>
      <c r="K145" s="6" t="s">
        <v>1435</v>
      </c>
      <c r="L145" s="7">
        <v>1</v>
      </c>
      <c r="M145" s="7"/>
      <c r="N145" s="7"/>
      <c r="O145" s="7"/>
      <c r="P145" s="7"/>
      <c r="Q145" s="7"/>
      <c r="R145" s="7"/>
      <c r="S145" s="7"/>
      <c r="T145" s="7"/>
      <c r="U145" s="7"/>
      <c r="V145" s="7"/>
      <c r="W145" s="7"/>
      <c r="X145" s="7"/>
      <c r="Y145" s="7"/>
      <c r="Z145" s="7"/>
      <c r="AA145" s="7"/>
      <c r="AB145" s="7">
        <v>1</v>
      </c>
      <c r="AC145" s="7"/>
      <c r="AD145" s="7"/>
      <c r="AE145" s="7"/>
      <c r="AF145" s="7"/>
      <c r="AG145" s="7"/>
      <c r="AH145" s="7"/>
      <c r="AI145" s="7"/>
      <c r="AJ145" s="7"/>
      <c r="AK145" s="7"/>
      <c r="AL145" s="7"/>
      <c r="AM145" s="7"/>
      <c r="AN145" s="7">
        <v>1</v>
      </c>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7"/>
      <c r="BQ145" s="7"/>
      <c r="BR145" s="7"/>
      <c r="BS145" s="7"/>
      <c r="BT145" s="7"/>
      <c r="BU145" s="7"/>
      <c r="BV145" s="7"/>
      <c r="BW145" s="7"/>
      <c r="BX145" s="7"/>
      <c r="BY145" s="7"/>
      <c r="BZ145" s="7"/>
      <c r="CA145" s="7"/>
      <c r="CB145" s="7"/>
      <c r="CC145" s="7"/>
      <c r="CD145" s="7"/>
      <c r="CE145" s="7"/>
      <c r="CF145" s="7"/>
      <c r="CG145" s="7"/>
      <c r="CH145" s="7"/>
      <c r="CI145" s="7"/>
      <c r="CJ145" s="7"/>
      <c r="CK145" s="7"/>
      <c r="CL145" s="7"/>
      <c r="CM145" s="7"/>
      <c r="CN145" s="7"/>
      <c r="CO145" s="7"/>
      <c r="CP145" s="7"/>
      <c r="CQ145" s="7"/>
      <c r="CR145" s="7"/>
      <c r="CS145" s="7"/>
      <c r="CT145" s="7"/>
      <c r="CU145" s="7"/>
      <c r="CV145" s="7"/>
      <c r="CW145" s="7"/>
      <c r="CX145" s="7"/>
      <c r="CY145" s="7"/>
      <c r="CZ145" s="7"/>
      <c r="DA145" s="7"/>
      <c r="DB145" s="7"/>
      <c r="DC145" s="7"/>
      <c r="DD145" s="7"/>
      <c r="DE145" s="7"/>
      <c r="DF145" s="7"/>
      <c r="DG145" s="7"/>
      <c r="DH145" s="7"/>
      <c r="DI145" s="7"/>
      <c r="DJ145" s="7"/>
      <c r="DK145" s="7"/>
      <c r="DL145" s="7">
        <v>1</v>
      </c>
      <c r="DM145" s="154">
        <v>1</v>
      </c>
      <c r="DN145" s="154">
        <v>0</v>
      </c>
      <c r="DO145" s="7"/>
      <c r="DP145" s="7">
        <v>1</v>
      </c>
      <c r="DQ145" s="7"/>
      <c r="DR145" s="7"/>
      <c r="DS145" s="7"/>
      <c r="DT145" s="7"/>
      <c r="DU145" s="7"/>
      <c r="DV145" s="7"/>
      <c r="DW145" s="7"/>
      <c r="DX145" s="7"/>
      <c r="DY145" s="7"/>
      <c r="DZ145" s="7"/>
      <c r="EA145" s="7"/>
      <c r="EB145" s="7"/>
      <c r="EC145" s="7"/>
      <c r="ED145" s="7"/>
      <c r="EE145" s="7"/>
      <c r="EF145" s="7"/>
      <c r="EG145" s="7"/>
      <c r="EH145" s="7"/>
      <c r="EI145" s="7"/>
      <c r="EJ145" s="7"/>
      <c r="EK145" s="7"/>
      <c r="EL145" s="7"/>
      <c r="EM145" s="7"/>
      <c r="EN145" s="7"/>
      <c r="EO145" s="7"/>
      <c r="EP145" s="7"/>
      <c r="EQ145" s="7"/>
      <c r="ER145" s="7"/>
      <c r="ES145" s="7"/>
      <c r="ET145" s="7"/>
      <c r="EU145" s="7"/>
      <c r="EV145" s="7"/>
      <c r="EW145" s="7"/>
      <c r="EX145" s="7"/>
      <c r="EY145" s="7"/>
      <c r="EZ145" s="7"/>
      <c r="FA145" s="7"/>
      <c r="FB145" s="7">
        <v>1</v>
      </c>
      <c r="FC145" s="7"/>
      <c r="FD145" s="7"/>
      <c r="FE145" s="7"/>
      <c r="FF145" s="7"/>
      <c r="FG145" s="7"/>
      <c r="FH145" s="7"/>
      <c r="FI145" s="7"/>
      <c r="FJ145" s="7"/>
      <c r="FK145" s="7"/>
      <c r="FL145" s="7"/>
      <c r="FM145" s="7"/>
      <c r="FN145" s="7"/>
      <c r="FO145" s="7"/>
      <c r="FP145" s="7"/>
      <c r="FQ145" s="7"/>
      <c r="FR145" s="7"/>
      <c r="FS145" s="7"/>
      <c r="FT145" s="7"/>
      <c r="FU145" s="7"/>
      <c r="FV145" s="7"/>
      <c r="FW145" s="7"/>
      <c r="FX145" s="7"/>
      <c r="FY145" s="7"/>
      <c r="FZ145" s="7"/>
      <c r="GA145" s="7"/>
      <c r="GB145" s="7"/>
      <c r="GC145" s="7"/>
      <c r="GD145" s="7"/>
      <c r="GE145" s="7"/>
      <c r="GF145" s="7"/>
      <c r="GG145" s="7"/>
      <c r="GH145" s="7"/>
      <c r="GI145" s="7"/>
      <c r="GJ145" s="7"/>
      <c r="GK145" s="7"/>
      <c r="GL145" s="7"/>
      <c r="GM145" s="7"/>
      <c r="GN145" s="7"/>
      <c r="GO145" s="7"/>
      <c r="GP145" s="7"/>
      <c r="GQ145" s="7"/>
      <c r="GR145" s="7"/>
      <c r="GS145" s="7"/>
      <c r="GT145" s="7"/>
      <c r="GU145" s="7"/>
      <c r="GV145" s="7"/>
      <c r="GW145" s="7"/>
      <c r="GX145" s="7"/>
      <c r="GY145" s="7"/>
      <c r="GZ145" s="7"/>
      <c r="HA145" s="34"/>
      <c r="HB145" s="34"/>
      <c r="HC145" s="34"/>
      <c r="HD145" s="34"/>
      <c r="HE145" s="34"/>
      <c r="HF145" s="34"/>
      <c r="HG145" s="34"/>
      <c r="HH145" s="34"/>
      <c r="HI145" s="34"/>
      <c r="HJ145" s="34"/>
      <c r="HK145" s="34"/>
      <c r="HL145" s="34"/>
      <c r="HM145" s="34"/>
      <c r="HN145" s="34"/>
      <c r="HO145" s="34"/>
      <c r="HP145" s="34"/>
    </row>
    <row r="146" spans="1:224" ht="45" customHeight="1">
      <c r="A146" s="5">
        <f t="shared" si="0"/>
        <v>144</v>
      </c>
      <c r="B146" s="5"/>
      <c r="C146" s="41" t="s">
        <v>35</v>
      </c>
      <c r="D146" s="177">
        <f t="shared" si="7"/>
        <v>144</v>
      </c>
      <c r="E146" s="19" t="s">
        <v>433</v>
      </c>
      <c r="F146" s="7" t="s">
        <v>432</v>
      </c>
      <c r="G146" s="6">
        <v>2002</v>
      </c>
      <c r="H146" s="7" t="s">
        <v>579</v>
      </c>
      <c r="I146" s="7">
        <v>0</v>
      </c>
      <c r="J146" s="7" t="s">
        <v>431</v>
      </c>
      <c r="K146" s="6" t="s">
        <v>1436</v>
      </c>
      <c r="L146" s="7">
        <v>1</v>
      </c>
      <c r="M146" s="7"/>
      <c r="N146" s="7"/>
      <c r="O146" s="7"/>
      <c r="P146" s="7"/>
      <c r="Q146" s="7"/>
      <c r="R146" s="7"/>
      <c r="S146" s="7"/>
      <c r="T146" s="7"/>
      <c r="U146" s="7"/>
      <c r="V146" s="7"/>
      <c r="W146" s="7"/>
      <c r="X146" s="7"/>
      <c r="Y146" s="7"/>
      <c r="Z146" s="7"/>
      <c r="AA146" s="7"/>
      <c r="AB146" s="7">
        <v>1</v>
      </c>
      <c r="AC146" s="7"/>
      <c r="AD146" s="7"/>
      <c r="AE146" s="7"/>
      <c r="AF146" s="7"/>
      <c r="AG146" s="7"/>
      <c r="AH146" s="7"/>
      <c r="AI146" s="7"/>
      <c r="AJ146" s="7"/>
      <c r="AK146" s="7"/>
      <c r="AL146" s="7"/>
      <c r="AM146" s="7"/>
      <c r="AN146" s="7">
        <v>1</v>
      </c>
      <c r="AO146" s="7"/>
      <c r="AP146" s="7"/>
      <c r="AQ146" s="7"/>
      <c r="AR146" s="7"/>
      <c r="AS146" s="7"/>
      <c r="AT146" s="7"/>
      <c r="AU146" s="7"/>
      <c r="AV146" s="7"/>
      <c r="AW146" s="7"/>
      <c r="AX146" s="7"/>
      <c r="AY146" s="7"/>
      <c r="AZ146" s="7"/>
      <c r="BA146" s="7"/>
      <c r="BB146" s="7"/>
      <c r="BC146" s="7"/>
      <c r="BD146" s="7"/>
      <c r="BE146" s="7"/>
      <c r="BF146" s="7"/>
      <c r="BG146" s="7"/>
      <c r="BH146" s="7"/>
      <c r="BI146" s="7"/>
      <c r="BJ146" s="7"/>
      <c r="BK146" s="7"/>
      <c r="BL146" s="7"/>
      <c r="BM146" s="7"/>
      <c r="BN146" s="7"/>
      <c r="BO146" s="7"/>
      <c r="BP146" s="7">
        <v>1</v>
      </c>
      <c r="BQ146" s="7"/>
      <c r="BR146" s="7"/>
      <c r="BS146" s="7"/>
      <c r="BT146" s="7"/>
      <c r="BU146" s="7"/>
      <c r="BV146" s="7"/>
      <c r="BW146" s="7"/>
      <c r="BX146" s="7"/>
      <c r="BY146" s="7"/>
      <c r="BZ146" s="7"/>
      <c r="CA146" s="7"/>
      <c r="CB146" s="7"/>
      <c r="CC146" s="7"/>
      <c r="CD146" s="7"/>
      <c r="CE146" s="7"/>
      <c r="CF146" s="7"/>
      <c r="CG146" s="7"/>
      <c r="CH146" s="7"/>
      <c r="CI146" s="7"/>
      <c r="CJ146" s="7"/>
      <c r="CK146" s="7"/>
      <c r="CL146" s="7"/>
      <c r="CM146" s="7"/>
      <c r="CN146" s="7"/>
      <c r="CO146" s="7"/>
      <c r="CP146" s="7"/>
      <c r="CQ146" s="7"/>
      <c r="CR146" s="7"/>
      <c r="CS146" s="7"/>
      <c r="CT146" s="7"/>
      <c r="CU146" s="7"/>
      <c r="CV146" s="7"/>
      <c r="CW146" s="7"/>
      <c r="CX146" s="7"/>
      <c r="CY146" s="7"/>
      <c r="CZ146" s="7"/>
      <c r="DA146" s="7"/>
      <c r="DB146" s="7"/>
      <c r="DC146" s="7"/>
      <c r="DD146" s="7"/>
      <c r="DE146" s="7"/>
      <c r="DF146" s="7"/>
      <c r="DG146" s="7"/>
      <c r="DH146" s="7"/>
      <c r="DI146" s="7"/>
      <c r="DJ146" s="7"/>
      <c r="DK146" s="7"/>
      <c r="DL146" s="7">
        <v>1</v>
      </c>
      <c r="DM146" s="7">
        <v>1</v>
      </c>
      <c r="DN146" s="154">
        <v>0</v>
      </c>
      <c r="DO146" s="7"/>
      <c r="DP146" s="7"/>
      <c r="DQ146" s="7"/>
      <c r="DR146" s="7"/>
      <c r="DS146" s="7"/>
      <c r="DT146" s="7"/>
      <c r="DU146" s="7"/>
      <c r="DV146" s="7"/>
      <c r="DW146" s="7"/>
      <c r="DX146" s="7"/>
      <c r="DY146" s="7"/>
      <c r="DZ146" s="7"/>
      <c r="EA146" s="7"/>
      <c r="EB146" s="7"/>
      <c r="EC146" s="7"/>
      <c r="ED146" s="7">
        <v>1</v>
      </c>
      <c r="EE146" s="7">
        <v>1</v>
      </c>
      <c r="EF146" s="7">
        <v>1</v>
      </c>
      <c r="EG146" s="7">
        <v>1</v>
      </c>
      <c r="EH146" s="7"/>
      <c r="EI146" s="7"/>
      <c r="EJ146" s="7"/>
      <c r="EK146" s="7"/>
      <c r="EL146" s="7"/>
      <c r="EM146" s="7"/>
      <c r="EN146" s="7"/>
      <c r="EO146" s="7">
        <v>1</v>
      </c>
      <c r="EP146" s="7"/>
      <c r="EQ146" s="7">
        <v>1</v>
      </c>
      <c r="ER146" s="7"/>
      <c r="ES146" s="7"/>
      <c r="ET146" s="7"/>
      <c r="EU146" s="7"/>
      <c r="EV146" s="7"/>
      <c r="EW146" s="7"/>
      <c r="EX146" s="7"/>
      <c r="EY146" s="7"/>
      <c r="EZ146" s="7"/>
      <c r="FA146" s="7"/>
      <c r="FB146" s="7">
        <v>1</v>
      </c>
      <c r="FC146" s="7"/>
      <c r="FD146" s="7"/>
      <c r="FE146" s="7"/>
      <c r="FF146" s="7"/>
      <c r="FG146" s="7"/>
      <c r="FH146" s="7"/>
      <c r="FI146" s="7"/>
      <c r="FJ146" s="7"/>
      <c r="FK146" s="7"/>
      <c r="FL146" s="7"/>
      <c r="FM146" s="7"/>
      <c r="FN146" s="7"/>
      <c r="FO146" s="7"/>
      <c r="FP146" s="7"/>
      <c r="FQ146" s="7"/>
      <c r="FR146" s="7"/>
      <c r="FS146" s="7"/>
      <c r="FT146" s="7"/>
      <c r="FU146" s="7"/>
      <c r="FV146" s="7"/>
      <c r="FW146" s="7"/>
      <c r="FX146" s="7"/>
      <c r="FY146" s="7"/>
      <c r="FZ146" s="7"/>
      <c r="GA146" s="7"/>
      <c r="GB146" s="7"/>
      <c r="GC146" s="7"/>
      <c r="GD146" s="7"/>
      <c r="GE146" s="7"/>
      <c r="GF146" s="7"/>
      <c r="GG146" s="7"/>
      <c r="GH146" s="7"/>
      <c r="GI146" s="7"/>
      <c r="GJ146" s="7"/>
      <c r="GK146" s="7"/>
      <c r="GL146" s="7"/>
      <c r="GM146" s="7"/>
      <c r="GN146" s="7"/>
      <c r="GO146" s="7"/>
      <c r="GP146" s="7"/>
      <c r="GQ146" s="7"/>
      <c r="GR146" s="7"/>
      <c r="GS146" s="7"/>
      <c r="GT146" s="7"/>
      <c r="GU146" s="7"/>
      <c r="GV146" s="7"/>
      <c r="GW146" s="7"/>
      <c r="GX146" s="7"/>
      <c r="GY146" s="7"/>
      <c r="GZ146" s="7"/>
      <c r="HA146" s="34"/>
      <c r="HB146" s="34"/>
      <c r="HC146" s="34"/>
      <c r="HD146" s="34"/>
      <c r="HE146" s="34"/>
      <c r="HF146" s="34"/>
      <c r="HG146" s="34"/>
      <c r="HH146" s="34"/>
      <c r="HI146" s="34"/>
      <c r="HJ146" s="34"/>
      <c r="HK146" s="34"/>
      <c r="HL146" s="34"/>
      <c r="HM146" s="34"/>
      <c r="HN146" s="34"/>
      <c r="HO146" s="34"/>
      <c r="HP146" s="34"/>
    </row>
    <row r="147" spans="1:224" ht="66" customHeight="1">
      <c r="A147" s="5">
        <f t="shared" si="0"/>
        <v>145</v>
      </c>
      <c r="B147" s="5"/>
      <c r="C147" s="41" t="s">
        <v>35</v>
      </c>
      <c r="D147" s="177">
        <f t="shared" si="7"/>
        <v>145</v>
      </c>
      <c r="E147" s="19" t="s">
        <v>136</v>
      </c>
      <c r="F147" s="7" t="s">
        <v>435</v>
      </c>
      <c r="G147" s="6">
        <v>1929</v>
      </c>
      <c r="H147" s="7" t="s">
        <v>1437</v>
      </c>
      <c r="I147" s="7"/>
      <c r="J147" s="7" t="s">
        <v>434</v>
      </c>
      <c r="K147" s="6" t="s">
        <v>1438</v>
      </c>
      <c r="L147" s="7"/>
      <c r="M147" s="7">
        <v>1</v>
      </c>
      <c r="N147" s="7"/>
      <c r="O147" s="7"/>
      <c r="P147" s="7"/>
      <c r="Q147" s="7">
        <v>0</v>
      </c>
      <c r="R147" s="154">
        <v>1</v>
      </c>
      <c r="S147" s="7"/>
      <c r="T147" s="7"/>
      <c r="U147" s="7"/>
      <c r="V147" s="7"/>
      <c r="W147" s="7"/>
      <c r="X147" s="7"/>
      <c r="Y147" s="7"/>
      <c r="Z147" s="7"/>
      <c r="AA147" s="7"/>
      <c r="AB147" s="7"/>
      <c r="AC147" s="7"/>
      <c r="AD147" s="7"/>
      <c r="AE147" s="7"/>
      <c r="AF147" s="7"/>
      <c r="AG147" s="7"/>
      <c r="AH147" s="7"/>
      <c r="AI147" s="7">
        <v>1</v>
      </c>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7"/>
      <c r="BL147" s="7"/>
      <c r="BM147" s="7"/>
      <c r="BN147" s="7"/>
      <c r="BO147" s="7"/>
      <c r="BP147" s="7"/>
      <c r="BQ147" s="7"/>
      <c r="BR147" s="7"/>
      <c r="BS147" s="7"/>
      <c r="BT147" s="7"/>
      <c r="BU147" s="7">
        <v>1</v>
      </c>
      <c r="BV147" s="7"/>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v>1</v>
      </c>
      <c r="CU147" s="7"/>
      <c r="CV147" s="7"/>
      <c r="CW147" s="7"/>
      <c r="CX147" s="7"/>
      <c r="CY147" s="7"/>
      <c r="CZ147" s="7"/>
      <c r="DA147" s="7"/>
      <c r="DB147" s="7"/>
      <c r="DC147" s="7"/>
      <c r="DD147" s="7"/>
      <c r="DE147" s="7"/>
      <c r="DF147" s="7"/>
      <c r="DG147" s="7"/>
      <c r="DH147" s="7"/>
      <c r="DI147" s="7"/>
      <c r="DJ147" s="7"/>
      <c r="DK147" s="7"/>
      <c r="DL147" s="7"/>
      <c r="DM147" s="7">
        <v>1</v>
      </c>
      <c r="DN147" s="7"/>
      <c r="DO147" s="7"/>
      <c r="DP147" s="7"/>
      <c r="DQ147" s="7">
        <v>1</v>
      </c>
      <c r="DR147" s="7"/>
      <c r="DS147" s="7"/>
      <c r="DT147" s="7"/>
      <c r="DU147" s="7"/>
      <c r="DV147" s="7">
        <v>1</v>
      </c>
      <c r="DW147" s="7"/>
      <c r="DX147" s="7"/>
      <c r="DY147" s="7"/>
      <c r="DZ147" s="7"/>
      <c r="EA147" s="7"/>
      <c r="EB147" s="7"/>
      <c r="EC147" s="7"/>
      <c r="ED147" s="7"/>
      <c r="EE147" s="7"/>
      <c r="EF147" s="7"/>
      <c r="EG147" s="7"/>
      <c r="EH147" s="7"/>
      <c r="EI147" s="7"/>
      <c r="EJ147" s="7"/>
      <c r="EK147" s="7"/>
      <c r="EL147" s="7"/>
      <c r="EM147" s="7"/>
      <c r="EN147" s="7"/>
      <c r="EO147" s="7"/>
      <c r="EP147" s="7"/>
      <c r="EQ147" s="7"/>
      <c r="ER147" s="7"/>
      <c r="ES147" s="7"/>
      <c r="ET147" s="7"/>
      <c r="EU147" s="7"/>
      <c r="EV147" s="7"/>
      <c r="EW147" s="7"/>
      <c r="EX147" s="7"/>
      <c r="EY147" s="7"/>
      <c r="EZ147" s="7"/>
      <c r="FA147" s="7"/>
      <c r="FB147" s="7"/>
      <c r="FC147" s="7"/>
      <c r="FD147" s="7"/>
      <c r="FE147" s="7"/>
      <c r="FF147" s="7"/>
      <c r="FG147" s="7">
        <v>1</v>
      </c>
      <c r="FH147" s="7"/>
      <c r="FI147" s="7"/>
      <c r="FJ147" s="7"/>
      <c r="FK147" s="7"/>
      <c r="FL147" s="7"/>
      <c r="FM147" s="7"/>
      <c r="FN147" s="7"/>
      <c r="FO147" s="7">
        <v>1</v>
      </c>
      <c r="FP147" s="7"/>
      <c r="FQ147" s="7"/>
      <c r="FR147" s="7"/>
      <c r="FS147" s="7"/>
      <c r="FT147" s="7"/>
      <c r="FU147" s="7"/>
      <c r="FV147" s="7">
        <v>1</v>
      </c>
      <c r="FW147" s="7"/>
      <c r="FX147" s="7"/>
      <c r="FY147" s="7"/>
      <c r="FZ147" s="7"/>
      <c r="GA147" s="7"/>
      <c r="GB147" s="7"/>
      <c r="GC147" s="7"/>
      <c r="GD147" s="7"/>
      <c r="GE147" s="7">
        <v>1</v>
      </c>
      <c r="GF147" s="7"/>
      <c r="GG147" s="7"/>
      <c r="GH147" s="7"/>
      <c r="GI147" s="7"/>
      <c r="GJ147" s="7"/>
      <c r="GK147" s="7"/>
      <c r="GL147" s="7"/>
      <c r="GM147" s="7"/>
      <c r="GN147" s="7"/>
      <c r="GO147" s="7"/>
      <c r="GP147" s="7"/>
      <c r="GQ147" s="7"/>
      <c r="GR147" s="7"/>
      <c r="GS147" s="7"/>
      <c r="GT147" s="7"/>
      <c r="GU147" s="7"/>
      <c r="GV147" s="7"/>
      <c r="GW147" s="7"/>
      <c r="GX147" s="7"/>
      <c r="GY147" s="7"/>
      <c r="GZ147" s="7"/>
      <c r="HA147" s="34"/>
      <c r="HB147" s="34"/>
      <c r="HC147" s="34"/>
      <c r="HD147" s="34"/>
      <c r="HE147" s="34"/>
      <c r="HF147" s="34"/>
      <c r="HG147" s="34"/>
      <c r="HH147" s="34"/>
      <c r="HI147" s="34"/>
      <c r="HJ147" s="34"/>
      <c r="HK147" s="34"/>
      <c r="HL147" s="34"/>
      <c r="HM147" s="34"/>
      <c r="HN147" s="34"/>
      <c r="HO147" s="34"/>
      <c r="HP147" s="34"/>
    </row>
    <row r="148" spans="1:224" ht="69.75" customHeight="1">
      <c r="A148" s="5">
        <f t="shared" si="0"/>
        <v>146</v>
      </c>
      <c r="B148" s="5"/>
      <c r="C148" s="41" t="s">
        <v>35</v>
      </c>
      <c r="D148" s="177">
        <f t="shared" si="7"/>
        <v>146</v>
      </c>
      <c r="E148" s="7" t="s">
        <v>437</v>
      </c>
      <c r="F148" s="7" t="s">
        <v>236</v>
      </c>
      <c r="G148" s="6">
        <v>2017</v>
      </c>
      <c r="H148" s="7" t="s">
        <v>738</v>
      </c>
      <c r="I148" s="7"/>
      <c r="J148" s="19" t="s">
        <v>436</v>
      </c>
      <c r="K148" s="6" t="s">
        <v>1439</v>
      </c>
      <c r="L148" s="7"/>
      <c r="M148" s="7"/>
      <c r="N148" s="7"/>
      <c r="O148" s="7">
        <v>1</v>
      </c>
      <c r="P148" s="7"/>
      <c r="Q148" s="7">
        <v>0</v>
      </c>
      <c r="R148" s="7">
        <v>1</v>
      </c>
      <c r="S148" s="7"/>
      <c r="T148" s="7">
        <v>1</v>
      </c>
      <c r="U148" s="7">
        <v>1</v>
      </c>
      <c r="V148" s="7"/>
      <c r="W148" s="7">
        <v>1</v>
      </c>
      <c r="X148" s="7"/>
      <c r="Y148" s="7"/>
      <c r="Z148" s="7"/>
      <c r="AA148" s="7"/>
      <c r="AB148" s="7"/>
      <c r="AC148" s="7"/>
      <c r="AD148" s="7">
        <v>1</v>
      </c>
      <c r="AE148" s="7"/>
      <c r="AF148" s="7"/>
      <c r="AG148" s="7"/>
      <c r="AH148" s="7"/>
      <c r="AI148" s="7"/>
      <c r="AJ148" s="7"/>
      <c r="AK148" s="7"/>
      <c r="AL148" s="7"/>
      <c r="AM148" s="7"/>
      <c r="AN148" s="7">
        <v>1</v>
      </c>
      <c r="AO148" s="7">
        <v>1</v>
      </c>
      <c r="AP148" s="7">
        <v>1</v>
      </c>
      <c r="AQ148" s="7">
        <v>1</v>
      </c>
      <c r="AR148" s="7"/>
      <c r="AS148" s="7"/>
      <c r="AT148" s="7">
        <v>1</v>
      </c>
      <c r="AU148" s="7"/>
      <c r="AV148" s="7"/>
      <c r="AW148" s="7"/>
      <c r="AX148" s="7"/>
      <c r="AY148" s="7"/>
      <c r="AZ148" s="7">
        <v>1</v>
      </c>
      <c r="BA148" s="7"/>
      <c r="BB148" s="7"/>
      <c r="BC148" s="7"/>
      <c r="BD148" s="7"/>
      <c r="BE148" s="7"/>
      <c r="BF148" s="7"/>
      <c r="BG148" s="7"/>
      <c r="BH148" s="7"/>
      <c r="BI148" s="7"/>
      <c r="BJ148" s="7"/>
      <c r="BK148" s="7"/>
      <c r="BL148" s="7"/>
      <c r="BM148" s="7"/>
      <c r="BN148" s="7"/>
      <c r="BO148" s="7"/>
      <c r="BP148" s="7"/>
      <c r="BQ148" s="7"/>
      <c r="BR148" s="7"/>
      <c r="BS148" s="7"/>
      <c r="BT148" s="7"/>
      <c r="BU148" s="7"/>
      <c r="BV148" s="7"/>
      <c r="BW148" s="7"/>
      <c r="BX148" s="7"/>
      <c r="BY148" s="7"/>
      <c r="BZ148" s="7"/>
      <c r="CA148" s="7"/>
      <c r="CB148" s="7"/>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c r="DA148" s="7"/>
      <c r="DB148" s="7"/>
      <c r="DC148" s="7"/>
      <c r="DD148" s="7"/>
      <c r="DE148" s="7"/>
      <c r="DF148" s="7"/>
      <c r="DG148" s="7"/>
      <c r="DH148" s="7"/>
      <c r="DI148" s="7"/>
      <c r="DJ148" s="7"/>
      <c r="DK148" s="7">
        <v>1</v>
      </c>
      <c r="DL148" s="7"/>
      <c r="DM148" s="7">
        <v>1</v>
      </c>
      <c r="DN148" s="7"/>
      <c r="DO148" s="7"/>
      <c r="DP148" s="7">
        <v>1</v>
      </c>
      <c r="DQ148" s="7"/>
      <c r="DR148" s="7"/>
      <c r="DS148" s="7"/>
      <c r="DT148" s="7"/>
      <c r="DU148" s="7"/>
      <c r="DV148" s="7"/>
      <c r="DW148" s="7"/>
      <c r="DX148" s="7"/>
      <c r="DY148" s="7"/>
      <c r="DZ148" s="7"/>
      <c r="EA148" s="7"/>
      <c r="EB148" s="7"/>
      <c r="EC148" s="7"/>
      <c r="ED148" s="7"/>
      <c r="EE148" s="7"/>
      <c r="EF148" s="7"/>
      <c r="EG148" s="7"/>
      <c r="EH148" s="7"/>
      <c r="EI148" s="7"/>
      <c r="EJ148" s="7"/>
      <c r="EK148" s="7"/>
      <c r="EL148" s="7"/>
      <c r="EM148" s="7"/>
      <c r="EN148" s="7"/>
      <c r="EO148" s="7"/>
      <c r="EP148" s="7"/>
      <c r="EQ148" s="7"/>
      <c r="ER148" s="7"/>
      <c r="ES148" s="7"/>
      <c r="ET148" s="7"/>
      <c r="EU148" s="7"/>
      <c r="EV148" s="7"/>
      <c r="EW148" s="7"/>
      <c r="EX148" s="7"/>
      <c r="EY148" s="7"/>
      <c r="EZ148" s="7"/>
      <c r="FA148" s="7"/>
      <c r="FB148" s="7"/>
      <c r="FC148" s="7">
        <v>1</v>
      </c>
      <c r="FD148" s="7"/>
      <c r="FE148" s="7"/>
      <c r="FF148" s="7"/>
      <c r="FG148" s="7"/>
      <c r="FH148" s="7"/>
      <c r="FI148" s="7"/>
      <c r="FJ148" s="7"/>
      <c r="FK148" s="7"/>
      <c r="FL148" s="7"/>
      <c r="FM148" s="7"/>
      <c r="FN148" s="7"/>
      <c r="FO148" s="7"/>
      <c r="FP148" s="7"/>
      <c r="FQ148" s="7"/>
      <c r="FR148" s="7"/>
      <c r="FS148" s="7"/>
      <c r="FT148" s="7"/>
      <c r="FU148" s="7"/>
      <c r="FV148" s="7"/>
      <c r="FW148" s="7"/>
      <c r="FX148" s="7"/>
      <c r="FY148" s="7"/>
      <c r="FZ148" s="7"/>
      <c r="GA148" s="7"/>
      <c r="GB148" s="7"/>
      <c r="GC148" s="7"/>
      <c r="GD148" s="7"/>
      <c r="GE148" s="7"/>
      <c r="GF148" s="7"/>
      <c r="GG148" s="7"/>
      <c r="GH148" s="7"/>
      <c r="GI148" s="7"/>
      <c r="GJ148" s="7"/>
      <c r="GK148" s="7"/>
      <c r="GL148" s="7"/>
      <c r="GM148" s="7"/>
      <c r="GN148" s="7"/>
      <c r="GO148" s="7"/>
      <c r="GP148" s="7"/>
      <c r="GQ148" s="7"/>
      <c r="GR148" s="7"/>
      <c r="GS148" s="7"/>
      <c r="GT148" s="7"/>
      <c r="GU148" s="7"/>
      <c r="GV148" s="7"/>
      <c r="GW148" s="7"/>
      <c r="GX148" s="7"/>
      <c r="GY148" s="7"/>
      <c r="GZ148" s="7"/>
      <c r="HA148" s="34"/>
      <c r="HB148" s="34"/>
      <c r="HC148" s="34"/>
      <c r="HD148" s="34"/>
      <c r="HE148" s="34"/>
      <c r="HF148" s="34"/>
      <c r="HG148" s="34"/>
      <c r="HH148" s="34"/>
      <c r="HI148" s="34"/>
      <c r="HJ148" s="34"/>
      <c r="HK148" s="34"/>
      <c r="HL148" s="34"/>
      <c r="HM148" s="34"/>
      <c r="HN148" s="34"/>
      <c r="HO148" s="34"/>
      <c r="HP148" s="34"/>
    </row>
    <row r="149" spans="1:224" ht="45" customHeight="1">
      <c r="A149" s="5">
        <f t="shared" si="0"/>
        <v>147</v>
      </c>
      <c r="B149" s="5"/>
      <c r="C149" s="41" t="s">
        <v>35</v>
      </c>
      <c r="D149" s="177">
        <f t="shared" si="7"/>
        <v>147</v>
      </c>
      <c r="E149" s="7" t="s">
        <v>440</v>
      </c>
      <c r="F149" s="7" t="s">
        <v>439</v>
      </c>
      <c r="G149" s="6">
        <v>2017</v>
      </c>
      <c r="H149" s="7" t="s">
        <v>1440</v>
      </c>
      <c r="I149" s="7">
        <v>0</v>
      </c>
      <c r="J149" s="7" t="s">
        <v>438</v>
      </c>
      <c r="K149" s="6" t="s">
        <v>1441</v>
      </c>
      <c r="L149" s="7">
        <v>1</v>
      </c>
      <c r="M149" s="7"/>
      <c r="N149" s="7"/>
      <c r="O149" s="7"/>
      <c r="P149" s="7"/>
      <c r="Q149" s="7"/>
      <c r="R149" s="7"/>
      <c r="S149" s="7"/>
      <c r="T149" s="7"/>
      <c r="U149" s="7"/>
      <c r="V149" s="7"/>
      <c r="W149" s="7"/>
      <c r="X149" s="7"/>
      <c r="Y149" s="7"/>
      <c r="Z149" s="7"/>
      <c r="AA149" s="7"/>
      <c r="AB149" s="7">
        <v>1</v>
      </c>
      <c r="AC149" s="7"/>
      <c r="AD149" s="7"/>
      <c r="AE149" s="7"/>
      <c r="AF149" s="7"/>
      <c r="AG149" s="7"/>
      <c r="AH149" s="7"/>
      <c r="AI149" s="7"/>
      <c r="AJ149" s="7"/>
      <c r="AK149" s="7"/>
      <c r="AL149" s="7"/>
      <c r="AM149" s="7"/>
      <c r="AN149" s="7">
        <v>1</v>
      </c>
      <c r="AO149" s="7"/>
      <c r="AP149" s="7"/>
      <c r="AQ149" s="7"/>
      <c r="AR149" s="7"/>
      <c r="AS149" s="7"/>
      <c r="AT149" s="7"/>
      <c r="AU149" s="7"/>
      <c r="AV149" s="7"/>
      <c r="AW149" s="7"/>
      <c r="AX149" s="7"/>
      <c r="AY149" s="7"/>
      <c r="AZ149" s="7"/>
      <c r="BA149" s="7"/>
      <c r="BB149" s="7"/>
      <c r="BC149" s="7"/>
      <c r="BD149" s="7"/>
      <c r="BE149" s="7"/>
      <c r="BF149" s="7"/>
      <c r="BG149" s="7"/>
      <c r="BH149" s="7"/>
      <c r="BI149" s="7"/>
      <c r="BJ149" s="7"/>
      <c r="BK149" s="7"/>
      <c r="BL149" s="7"/>
      <c r="BM149" s="7"/>
      <c r="BN149" s="7"/>
      <c r="BO149" s="7"/>
      <c r="BP149" s="7">
        <v>1</v>
      </c>
      <c r="BQ149" s="7"/>
      <c r="BR149" s="7"/>
      <c r="BS149" s="7"/>
      <c r="BT149" s="7"/>
      <c r="BU149" s="7"/>
      <c r="BV149" s="7"/>
      <c r="BW149" s="7"/>
      <c r="BX149" s="7"/>
      <c r="BY149" s="7"/>
      <c r="BZ149" s="7"/>
      <c r="CA149" s="7"/>
      <c r="CB149" s="7"/>
      <c r="CC149" s="7"/>
      <c r="CD149" s="7"/>
      <c r="CE149" s="7"/>
      <c r="CF149" s="7"/>
      <c r="CG149" s="7"/>
      <c r="CH149" s="7"/>
      <c r="CI149" s="7"/>
      <c r="CJ149" s="7"/>
      <c r="CK149" s="7"/>
      <c r="CL149" s="7"/>
      <c r="CM149" s="7"/>
      <c r="CN149" s="7"/>
      <c r="CO149" s="7"/>
      <c r="CP149" s="7"/>
      <c r="CQ149" s="7"/>
      <c r="CR149" s="7"/>
      <c r="CS149" s="7"/>
      <c r="CT149" s="7"/>
      <c r="CU149" s="7"/>
      <c r="CV149" s="7"/>
      <c r="CW149" s="7"/>
      <c r="CX149" s="7"/>
      <c r="CY149" s="7"/>
      <c r="CZ149" s="7"/>
      <c r="DA149" s="7"/>
      <c r="DB149" s="7"/>
      <c r="DC149" s="7"/>
      <c r="DD149" s="7"/>
      <c r="DE149" s="7"/>
      <c r="DF149" s="7"/>
      <c r="DG149" s="7"/>
      <c r="DH149" s="7"/>
      <c r="DI149" s="7"/>
      <c r="DJ149" s="7"/>
      <c r="DK149" s="7"/>
      <c r="DL149" s="7">
        <v>1</v>
      </c>
      <c r="DM149" s="7">
        <v>1</v>
      </c>
      <c r="DN149" s="154">
        <v>0</v>
      </c>
      <c r="DO149" s="7"/>
      <c r="DP149" s="7"/>
      <c r="DQ149" s="7"/>
      <c r="DR149" s="7"/>
      <c r="DS149" s="7"/>
      <c r="DT149" s="7"/>
      <c r="DU149" s="7"/>
      <c r="DV149" s="7"/>
      <c r="DW149" s="7"/>
      <c r="DX149" s="7"/>
      <c r="DY149" s="7"/>
      <c r="DZ149" s="7"/>
      <c r="EA149" s="7"/>
      <c r="EB149" s="7"/>
      <c r="EC149" s="7"/>
      <c r="ED149" s="7">
        <v>1</v>
      </c>
      <c r="EE149" s="7">
        <v>1</v>
      </c>
      <c r="EF149" s="7">
        <v>1</v>
      </c>
      <c r="EG149" s="7">
        <v>1</v>
      </c>
      <c r="EH149" s="7"/>
      <c r="EI149" s="7"/>
      <c r="EJ149" s="7"/>
      <c r="EK149" s="7"/>
      <c r="EL149" s="7"/>
      <c r="EM149" s="7"/>
      <c r="EN149" s="7"/>
      <c r="EO149" s="7">
        <v>1</v>
      </c>
      <c r="EP149" s="7"/>
      <c r="EQ149" s="7">
        <v>1</v>
      </c>
      <c r="ER149" s="7"/>
      <c r="ES149" s="7"/>
      <c r="ET149" s="7"/>
      <c r="EU149" s="7"/>
      <c r="EV149" s="7"/>
      <c r="EW149" s="7"/>
      <c r="EX149" s="7"/>
      <c r="EY149" s="7"/>
      <c r="EZ149" s="7"/>
      <c r="FA149" s="7"/>
      <c r="FB149" s="7">
        <v>1</v>
      </c>
      <c r="FC149" s="7"/>
      <c r="FD149" s="7"/>
      <c r="FE149" s="7"/>
      <c r="FF149" s="7"/>
      <c r="FG149" s="7"/>
      <c r="FH149" s="7"/>
      <c r="FI149" s="7"/>
      <c r="FJ149" s="7"/>
      <c r="FK149" s="7"/>
      <c r="FL149" s="7"/>
      <c r="FM149" s="7"/>
      <c r="FN149" s="7"/>
      <c r="FO149" s="7"/>
      <c r="FP149" s="7"/>
      <c r="FQ149" s="7"/>
      <c r="FR149" s="7"/>
      <c r="FS149" s="7"/>
      <c r="FT149" s="7"/>
      <c r="FU149" s="7"/>
      <c r="FV149" s="7"/>
      <c r="FW149" s="7"/>
      <c r="FX149" s="7"/>
      <c r="FY149" s="7"/>
      <c r="FZ149" s="7"/>
      <c r="GA149" s="7"/>
      <c r="GB149" s="7"/>
      <c r="GC149" s="7"/>
      <c r="GD149" s="7"/>
      <c r="GE149" s="7"/>
      <c r="GF149" s="7"/>
      <c r="GG149" s="7"/>
      <c r="GH149" s="7"/>
      <c r="GI149" s="7"/>
      <c r="GJ149" s="7"/>
      <c r="GK149" s="7"/>
      <c r="GL149" s="7"/>
      <c r="GM149" s="7"/>
      <c r="GN149" s="7"/>
      <c r="GO149" s="7"/>
      <c r="GP149" s="7"/>
      <c r="GQ149" s="7"/>
      <c r="GR149" s="7"/>
      <c r="GS149" s="7"/>
      <c r="GT149" s="7"/>
      <c r="GU149" s="7"/>
      <c r="GV149" s="7"/>
      <c r="GW149" s="7"/>
      <c r="GX149" s="7"/>
      <c r="GY149" s="7"/>
      <c r="GZ149" s="7"/>
      <c r="HA149" s="34"/>
      <c r="HB149" s="34"/>
      <c r="HC149" s="34"/>
      <c r="HD149" s="34"/>
      <c r="HE149" s="34"/>
      <c r="HF149" s="34"/>
      <c r="HG149" s="34"/>
      <c r="HH149" s="34"/>
      <c r="HI149" s="34"/>
      <c r="HJ149" s="34"/>
      <c r="HK149" s="34"/>
      <c r="HL149" s="34"/>
      <c r="HM149" s="34"/>
      <c r="HN149" s="34"/>
      <c r="HO149" s="34"/>
      <c r="HP149" s="34"/>
    </row>
    <row r="150" spans="1:224" ht="84.75" customHeight="1">
      <c r="A150" s="5">
        <f t="shared" si="0"/>
        <v>148</v>
      </c>
      <c r="B150" s="5"/>
      <c r="C150" s="41" t="s">
        <v>35</v>
      </c>
      <c r="D150" s="177">
        <f t="shared" si="7"/>
        <v>148</v>
      </c>
      <c r="E150" s="7" t="s">
        <v>443</v>
      </c>
      <c r="F150" s="7" t="s">
        <v>442</v>
      </c>
      <c r="G150" s="6">
        <v>2017</v>
      </c>
      <c r="H150" s="7" t="s">
        <v>738</v>
      </c>
      <c r="I150" s="7"/>
      <c r="J150" s="19" t="s">
        <v>441</v>
      </c>
      <c r="K150" s="6" t="s">
        <v>1442</v>
      </c>
      <c r="L150" s="7"/>
      <c r="M150" s="7">
        <v>1</v>
      </c>
      <c r="N150" s="7"/>
      <c r="O150" s="7"/>
      <c r="P150" s="7"/>
      <c r="Q150" s="7"/>
      <c r="R150" s="7"/>
      <c r="S150" s="7"/>
      <c r="T150" s="7"/>
      <c r="U150" s="7">
        <v>1</v>
      </c>
      <c r="V150" s="7"/>
      <c r="W150" s="7"/>
      <c r="X150" s="7"/>
      <c r="Y150" s="7"/>
      <c r="Z150" s="7"/>
      <c r="AA150" s="7"/>
      <c r="AB150" s="7"/>
      <c r="AC150" s="7">
        <v>1</v>
      </c>
      <c r="AD150" s="7">
        <v>1</v>
      </c>
      <c r="AE150" s="7"/>
      <c r="AF150" s="7"/>
      <c r="AG150" s="7"/>
      <c r="AH150" s="7"/>
      <c r="AI150" s="7"/>
      <c r="AJ150" s="7"/>
      <c r="AK150" s="7"/>
      <c r="AL150" s="7"/>
      <c r="AM150" s="7"/>
      <c r="AN150" s="7">
        <v>1</v>
      </c>
      <c r="AO150" s="7">
        <v>1</v>
      </c>
      <c r="AP150" s="7">
        <v>1</v>
      </c>
      <c r="AQ150" s="7">
        <v>1</v>
      </c>
      <c r="AR150" s="7"/>
      <c r="AS150" s="7"/>
      <c r="AT150" s="7">
        <v>1</v>
      </c>
      <c r="AU150" s="7"/>
      <c r="AV150" s="7"/>
      <c r="AW150" s="7"/>
      <c r="AX150" s="7"/>
      <c r="AY150" s="7"/>
      <c r="AZ150" s="7"/>
      <c r="BA150" s="7"/>
      <c r="BB150" s="7"/>
      <c r="BC150" s="7">
        <v>1</v>
      </c>
      <c r="BD150" s="7"/>
      <c r="BE150" s="7">
        <v>1</v>
      </c>
      <c r="BF150" s="7"/>
      <c r="BG150" s="7"/>
      <c r="BH150" s="7"/>
      <c r="BI150" s="7"/>
      <c r="BJ150" s="7"/>
      <c r="BK150" s="7"/>
      <c r="BL150" s="7"/>
      <c r="BM150" s="7"/>
      <c r="BN150" s="7"/>
      <c r="BO150" s="7"/>
      <c r="BP150" s="7"/>
      <c r="BQ150" s="7"/>
      <c r="BR150" s="7"/>
      <c r="BS150" s="7"/>
      <c r="BT150" s="7"/>
      <c r="BU150" s="7"/>
      <c r="BV150" s="7"/>
      <c r="BW150" s="7"/>
      <c r="BX150" s="7"/>
      <c r="BY150" s="7"/>
      <c r="BZ150" s="7"/>
      <c r="CA150" s="7"/>
      <c r="CB150" s="7"/>
      <c r="CC150" s="7"/>
      <c r="CD150" s="7"/>
      <c r="CE150" s="7"/>
      <c r="CF150" s="7"/>
      <c r="CG150" s="7"/>
      <c r="CH150" s="7"/>
      <c r="CI150" s="7"/>
      <c r="CJ150" s="7"/>
      <c r="CK150" s="7"/>
      <c r="CL150" s="7"/>
      <c r="CM150" s="7"/>
      <c r="CN150" s="7"/>
      <c r="CO150" s="7"/>
      <c r="CP150" s="7"/>
      <c r="CQ150" s="7"/>
      <c r="CR150" s="7"/>
      <c r="CS150" s="7"/>
      <c r="CT150" s="7">
        <v>1</v>
      </c>
      <c r="CU150" s="7"/>
      <c r="CV150" s="7"/>
      <c r="CW150" s="7"/>
      <c r="CX150" s="7"/>
      <c r="CY150" s="7"/>
      <c r="CZ150" s="7"/>
      <c r="DA150" s="7"/>
      <c r="DB150" s="7"/>
      <c r="DC150" s="7"/>
      <c r="DD150" s="7"/>
      <c r="DE150" s="7"/>
      <c r="DF150" s="7"/>
      <c r="DG150" s="7"/>
      <c r="DH150" s="7"/>
      <c r="DI150" s="7"/>
      <c r="DJ150" s="7"/>
      <c r="DK150" s="7"/>
      <c r="DL150" s="7"/>
      <c r="DM150" s="7">
        <v>1</v>
      </c>
      <c r="DN150" s="7"/>
      <c r="DO150" s="7"/>
      <c r="DP150" s="7">
        <v>1</v>
      </c>
      <c r="DQ150" s="7"/>
      <c r="DR150" s="7"/>
      <c r="DS150" s="7"/>
      <c r="DT150" s="7"/>
      <c r="DU150" s="7"/>
      <c r="DV150" s="7"/>
      <c r="DW150" s="7"/>
      <c r="DX150" s="7"/>
      <c r="DY150" s="7"/>
      <c r="DZ150" s="7"/>
      <c r="EA150" s="7"/>
      <c r="EB150" s="7"/>
      <c r="EC150" s="7"/>
      <c r="ED150" s="7"/>
      <c r="EE150" s="7"/>
      <c r="EF150" s="7"/>
      <c r="EG150" s="7"/>
      <c r="EH150" s="7"/>
      <c r="EI150" s="7"/>
      <c r="EJ150" s="7"/>
      <c r="EK150" s="7"/>
      <c r="EL150" s="7"/>
      <c r="EM150" s="7"/>
      <c r="EN150" s="7"/>
      <c r="EO150" s="7"/>
      <c r="EP150" s="7"/>
      <c r="EQ150" s="7"/>
      <c r="ER150" s="7"/>
      <c r="ES150" s="7"/>
      <c r="ET150" s="7"/>
      <c r="EU150" s="7"/>
      <c r="EV150" s="7"/>
      <c r="EW150" s="7"/>
      <c r="EX150" s="7"/>
      <c r="EY150" s="7"/>
      <c r="EZ150" s="7"/>
      <c r="FA150" s="7"/>
      <c r="FB150" s="7"/>
      <c r="FC150" s="7">
        <v>1</v>
      </c>
      <c r="FD150" s="7"/>
      <c r="FE150" s="7"/>
      <c r="FF150" s="7"/>
      <c r="FG150" s="7"/>
      <c r="FH150" s="7"/>
      <c r="FI150" s="7"/>
      <c r="FJ150" s="7"/>
      <c r="FK150" s="7"/>
      <c r="FL150" s="7"/>
      <c r="FM150" s="7"/>
      <c r="FN150" s="7"/>
      <c r="FO150" s="7"/>
      <c r="FP150" s="7"/>
      <c r="FQ150" s="7"/>
      <c r="FR150" s="7"/>
      <c r="FS150" s="7"/>
      <c r="FT150" s="7"/>
      <c r="FU150" s="7"/>
      <c r="FV150" s="7"/>
      <c r="FW150" s="7"/>
      <c r="FX150" s="7"/>
      <c r="FY150" s="7"/>
      <c r="FZ150" s="7"/>
      <c r="GA150" s="7"/>
      <c r="GB150" s="7"/>
      <c r="GC150" s="7"/>
      <c r="GD150" s="7"/>
      <c r="GE150" s="7"/>
      <c r="GF150" s="7"/>
      <c r="GG150" s="7"/>
      <c r="GH150" s="7"/>
      <c r="GI150" s="7"/>
      <c r="GJ150" s="7"/>
      <c r="GK150" s="7"/>
      <c r="GL150" s="7"/>
      <c r="GM150" s="7"/>
      <c r="GN150" s="7"/>
      <c r="GO150" s="7"/>
      <c r="GP150" s="7"/>
      <c r="GQ150" s="7"/>
      <c r="GR150" s="7"/>
      <c r="GS150" s="7"/>
      <c r="GT150" s="7"/>
      <c r="GU150" s="7"/>
      <c r="GV150" s="7"/>
      <c r="GW150" s="7"/>
      <c r="GX150" s="7"/>
      <c r="GY150" s="7"/>
      <c r="GZ150" s="7"/>
      <c r="HA150" s="34"/>
      <c r="HB150" s="34"/>
      <c r="HC150" s="34"/>
      <c r="HD150" s="34"/>
      <c r="HE150" s="34"/>
      <c r="HF150" s="34"/>
      <c r="HG150" s="34"/>
      <c r="HH150" s="34"/>
      <c r="HI150" s="34"/>
      <c r="HJ150" s="34"/>
      <c r="HK150" s="34"/>
      <c r="HL150" s="34"/>
      <c r="HM150" s="34"/>
      <c r="HN150" s="34"/>
      <c r="HO150" s="34"/>
      <c r="HP150" s="34"/>
    </row>
    <row r="151" spans="1:224" ht="45" customHeight="1">
      <c r="A151" s="5">
        <f t="shared" si="0"/>
        <v>149</v>
      </c>
      <c r="B151" s="5"/>
      <c r="C151" s="41" t="s">
        <v>35</v>
      </c>
      <c r="D151" s="177">
        <f t="shared" si="7"/>
        <v>149</v>
      </c>
      <c r="E151" s="7" t="s">
        <v>446</v>
      </c>
      <c r="F151" s="7" t="s">
        <v>445</v>
      </c>
      <c r="G151" s="6">
        <v>2011</v>
      </c>
      <c r="H151" s="7" t="s">
        <v>738</v>
      </c>
      <c r="I151" s="7"/>
      <c r="J151" s="19" t="s">
        <v>444</v>
      </c>
      <c r="K151" s="6" t="s">
        <v>1443</v>
      </c>
      <c r="L151" s="7"/>
      <c r="M151" s="7"/>
      <c r="N151" s="7"/>
      <c r="O151" s="7">
        <v>1</v>
      </c>
      <c r="P151" s="7"/>
      <c r="Q151" s="7"/>
      <c r="R151" s="7"/>
      <c r="S151" s="7"/>
      <c r="T151" s="7">
        <v>1</v>
      </c>
      <c r="U151" s="7"/>
      <c r="V151" s="7"/>
      <c r="W151" s="7"/>
      <c r="X151" s="7"/>
      <c r="Y151" s="7"/>
      <c r="Z151" s="7"/>
      <c r="AA151" s="7"/>
      <c r="AB151" s="7"/>
      <c r="AC151" s="7"/>
      <c r="AD151" s="7">
        <v>1</v>
      </c>
      <c r="AE151" s="7"/>
      <c r="AF151" s="7"/>
      <c r="AG151" s="7"/>
      <c r="AH151" s="7"/>
      <c r="AI151" s="7"/>
      <c r="AJ151" s="7"/>
      <c r="AK151" s="7"/>
      <c r="AL151" s="7"/>
      <c r="AM151" s="7"/>
      <c r="AN151" s="7">
        <v>1</v>
      </c>
      <c r="AO151" s="7">
        <v>1</v>
      </c>
      <c r="AP151" s="7">
        <v>1</v>
      </c>
      <c r="AQ151" s="7">
        <v>1</v>
      </c>
      <c r="AR151" s="7"/>
      <c r="AS151" s="7"/>
      <c r="AT151" s="7">
        <v>1</v>
      </c>
      <c r="AU151" s="7">
        <v>1</v>
      </c>
      <c r="AV151" s="7"/>
      <c r="AW151" s="7"/>
      <c r="AX151" s="7"/>
      <c r="AY151" s="7"/>
      <c r="AZ151" s="7"/>
      <c r="BA151" s="7"/>
      <c r="BB151" s="7"/>
      <c r="BC151" s="7">
        <v>1</v>
      </c>
      <c r="BD151" s="7"/>
      <c r="BE151" s="7"/>
      <c r="BF151" s="7"/>
      <c r="BG151" s="7"/>
      <c r="BH151" s="7"/>
      <c r="BI151" s="7"/>
      <c r="BJ151" s="7"/>
      <c r="BK151" s="7"/>
      <c r="BL151" s="7"/>
      <c r="BM151" s="7"/>
      <c r="BN151" s="7"/>
      <c r="BO151" s="7"/>
      <c r="BP151" s="7"/>
      <c r="BQ151" s="7"/>
      <c r="BR151" s="7"/>
      <c r="BS151" s="7"/>
      <c r="BT151" s="7"/>
      <c r="BU151" s="7"/>
      <c r="BV151" s="7"/>
      <c r="BW151" s="7"/>
      <c r="BX151" s="7"/>
      <c r="BY151" s="7"/>
      <c r="BZ151" s="7"/>
      <c r="CA151" s="7"/>
      <c r="CB151" s="7"/>
      <c r="CC151" s="7"/>
      <c r="CD151" s="7"/>
      <c r="CE151" s="7"/>
      <c r="CF151" s="7"/>
      <c r="CG151" s="7"/>
      <c r="CH151" s="7"/>
      <c r="CI151" s="7"/>
      <c r="CJ151" s="7"/>
      <c r="CK151" s="7"/>
      <c r="CL151" s="7"/>
      <c r="CM151" s="7"/>
      <c r="CN151" s="7"/>
      <c r="CO151" s="7"/>
      <c r="CP151" s="7"/>
      <c r="CQ151" s="7"/>
      <c r="CR151" s="7"/>
      <c r="CS151" s="7"/>
      <c r="CT151" s="7">
        <v>1</v>
      </c>
      <c r="CU151" s="7"/>
      <c r="CV151" s="7"/>
      <c r="CW151" s="7"/>
      <c r="CX151" s="7"/>
      <c r="CY151" s="7"/>
      <c r="CZ151" s="7"/>
      <c r="DA151" s="7"/>
      <c r="DB151" s="7"/>
      <c r="DC151" s="7"/>
      <c r="DD151" s="7"/>
      <c r="DE151" s="7"/>
      <c r="DF151" s="7"/>
      <c r="DG151" s="7"/>
      <c r="DH151" s="7"/>
      <c r="DI151" s="7"/>
      <c r="DJ151" s="7"/>
      <c r="DK151" s="7"/>
      <c r="DL151" s="7"/>
      <c r="DM151" s="7">
        <v>1</v>
      </c>
      <c r="DN151" s="7"/>
      <c r="DO151" s="7"/>
      <c r="DP151" s="7">
        <v>1</v>
      </c>
      <c r="DQ151" s="7"/>
      <c r="DR151" s="7"/>
      <c r="DS151" s="7"/>
      <c r="DT151" s="7"/>
      <c r="DU151" s="7"/>
      <c r="DV151" s="7"/>
      <c r="DW151" s="7"/>
      <c r="DX151" s="7"/>
      <c r="DY151" s="7"/>
      <c r="DZ151" s="7"/>
      <c r="EA151" s="7"/>
      <c r="EB151" s="7"/>
      <c r="EC151" s="7"/>
      <c r="ED151" s="7"/>
      <c r="EE151" s="7"/>
      <c r="EF151" s="7"/>
      <c r="EG151" s="7"/>
      <c r="EH151" s="7"/>
      <c r="EI151" s="7"/>
      <c r="EJ151" s="7"/>
      <c r="EK151" s="7"/>
      <c r="EL151" s="7"/>
      <c r="EM151" s="7"/>
      <c r="EN151" s="7"/>
      <c r="EO151" s="7"/>
      <c r="EP151" s="7"/>
      <c r="EQ151" s="7"/>
      <c r="ER151" s="7"/>
      <c r="ES151" s="7"/>
      <c r="ET151" s="7"/>
      <c r="EU151" s="7"/>
      <c r="EV151" s="7"/>
      <c r="EW151" s="7"/>
      <c r="EX151" s="7"/>
      <c r="EY151" s="7"/>
      <c r="EZ151" s="7"/>
      <c r="FA151" s="7"/>
      <c r="FB151" s="7"/>
      <c r="FC151" s="7">
        <v>1</v>
      </c>
      <c r="FD151" s="7"/>
      <c r="FE151" s="7"/>
      <c r="FF151" s="7"/>
      <c r="FG151" s="7"/>
      <c r="FH151" s="7"/>
      <c r="FI151" s="7"/>
      <c r="FJ151" s="7"/>
      <c r="FK151" s="7"/>
      <c r="FL151" s="7"/>
      <c r="FM151" s="7"/>
      <c r="FN151" s="7"/>
      <c r="FO151" s="7"/>
      <c r="FP151" s="7"/>
      <c r="FQ151" s="7"/>
      <c r="FR151" s="7"/>
      <c r="FS151" s="7"/>
      <c r="FT151" s="7"/>
      <c r="FU151" s="7"/>
      <c r="FV151" s="7"/>
      <c r="FW151" s="7"/>
      <c r="FX151" s="7"/>
      <c r="FY151" s="7"/>
      <c r="FZ151" s="7"/>
      <c r="GA151" s="7"/>
      <c r="GB151" s="7"/>
      <c r="GC151" s="7"/>
      <c r="GD151" s="7"/>
      <c r="GE151" s="7"/>
      <c r="GF151" s="7"/>
      <c r="GG151" s="7"/>
      <c r="GH151" s="7"/>
      <c r="GI151" s="7"/>
      <c r="GJ151" s="7"/>
      <c r="GK151" s="7"/>
      <c r="GL151" s="7"/>
      <c r="GM151" s="7"/>
      <c r="GN151" s="7"/>
      <c r="GO151" s="7"/>
      <c r="GP151" s="7"/>
      <c r="GQ151" s="7"/>
      <c r="GR151" s="7"/>
      <c r="GS151" s="7"/>
      <c r="GT151" s="7"/>
      <c r="GU151" s="7"/>
      <c r="GV151" s="7"/>
      <c r="GW151" s="7"/>
      <c r="GX151" s="7"/>
      <c r="GY151" s="7"/>
      <c r="GZ151" s="7"/>
      <c r="HA151" s="34"/>
      <c r="HB151" s="34"/>
      <c r="HC151" s="34"/>
      <c r="HD151" s="34"/>
      <c r="HE151" s="34"/>
      <c r="HF151" s="34"/>
      <c r="HG151" s="34"/>
      <c r="HH151" s="34"/>
      <c r="HI151" s="34"/>
      <c r="HJ151" s="34"/>
      <c r="HK151" s="34"/>
      <c r="HL151" s="34"/>
      <c r="HM151" s="34"/>
      <c r="HN151" s="34"/>
      <c r="HO151" s="34"/>
      <c r="HP151" s="34"/>
    </row>
    <row r="152" spans="1:224" ht="45" customHeight="1">
      <c r="A152" s="5">
        <f t="shared" si="0"/>
        <v>150</v>
      </c>
      <c r="B152" s="5"/>
      <c r="C152" s="41" t="s">
        <v>35</v>
      </c>
      <c r="D152" s="177">
        <f t="shared" si="7"/>
        <v>150</v>
      </c>
      <c r="E152" s="7" t="s">
        <v>281</v>
      </c>
      <c r="F152" s="19" t="s">
        <v>448</v>
      </c>
      <c r="G152" s="6">
        <v>2018</v>
      </c>
      <c r="H152" s="7" t="s">
        <v>1444</v>
      </c>
      <c r="I152" s="7"/>
      <c r="J152" s="7" t="s">
        <v>447</v>
      </c>
      <c r="K152" s="6" t="s">
        <v>1445</v>
      </c>
      <c r="L152" s="7"/>
      <c r="M152" s="7">
        <v>1</v>
      </c>
      <c r="N152" s="7"/>
      <c r="O152" s="7"/>
      <c r="P152" s="7"/>
      <c r="Q152" s="7"/>
      <c r="R152" s="7"/>
      <c r="S152" s="7">
        <v>1</v>
      </c>
      <c r="T152" s="7"/>
      <c r="U152" s="7"/>
      <c r="V152" s="7"/>
      <c r="W152" s="7"/>
      <c r="X152" s="7"/>
      <c r="Y152" s="7"/>
      <c r="Z152" s="7"/>
      <c r="AA152" s="7"/>
      <c r="AB152" s="7"/>
      <c r="AC152" s="7">
        <v>1</v>
      </c>
      <c r="AD152" s="7"/>
      <c r="AE152" s="7"/>
      <c r="AF152" s="7"/>
      <c r="AG152" s="7"/>
      <c r="AH152" s="7"/>
      <c r="AI152" s="7"/>
      <c r="AJ152" s="7"/>
      <c r="AK152" s="7"/>
      <c r="AL152" s="7"/>
      <c r="AM152" s="7"/>
      <c r="AN152" s="7">
        <v>1</v>
      </c>
      <c r="AO152" s="7"/>
      <c r="AP152" s="7"/>
      <c r="AQ152" s="7"/>
      <c r="AR152" s="7"/>
      <c r="AS152" s="7"/>
      <c r="AT152" s="7"/>
      <c r="AU152" s="7"/>
      <c r="AV152" s="7"/>
      <c r="AW152" s="7"/>
      <c r="AX152" s="7"/>
      <c r="AY152" s="7"/>
      <c r="AZ152" s="7"/>
      <c r="BA152" s="7"/>
      <c r="BB152" s="7"/>
      <c r="BC152" s="7"/>
      <c r="BD152" s="7"/>
      <c r="BE152" s="7">
        <v>1</v>
      </c>
      <c r="BF152" s="7">
        <v>1</v>
      </c>
      <c r="BG152" s="7"/>
      <c r="BH152" s="7"/>
      <c r="BI152" s="7"/>
      <c r="BJ152" s="7"/>
      <c r="BK152" s="7"/>
      <c r="BL152" s="7"/>
      <c r="BM152" s="7"/>
      <c r="BN152" s="7"/>
      <c r="BO152" s="7"/>
      <c r="BP152" s="7">
        <v>1</v>
      </c>
      <c r="BQ152" s="7"/>
      <c r="BR152" s="7"/>
      <c r="BS152" s="7"/>
      <c r="BT152" s="7"/>
      <c r="BU152" s="7"/>
      <c r="BV152" s="7"/>
      <c r="BW152" s="7"/>
      <c r="BX152" s="7"/>
      <c r="BY152" s="7"/>
      <c r="BZ152" s="7"/>
      <c r="CA152" s="7"/>
      <c r="CB152" s="7"/>
      <c r="CC152" s="7"/>
      <c r="CD152" s="7"/>
      <c r="CE152" s="7"/>
      <c r="CF152" s="7"/>
      <c r="CG152" s="7"/>
      <c r="CH152" s="7"/>
      <c r="CI152" s="7"/>
      <c r="CJ152" s="7"/>
      <c r="CK152" s="7"/>
      <c r="CL152" s="7"/>
      <c r="CM152" s="7"/>
      <c r="CN152" s="7"/>
      <c r="CO152" s="7"/>
      <c r="CP152" s="7"/>
      <c r="CQ152" s="7"/>
      <c r="CR152" s="7"/>
      <c r="CS152" s="7"/>
      <c r="CT152" s="7"/>
      <c r="CU152" s="7"/>
      <c r="CV152" s="7"/>
      <c r="CW152" s="7"/>
      <c r="CX152" s="7"/>
      <c r="CY152" s="7"/>
      <c r="CZ152" s="7"/>
      <c r="DA152" s="7"/>
      <c r="DB152" s="7"/>
      <c r="DC152" s="7"/>
      <c r="DD152" s="7"/>
      <c r="DE152" s="7"/>
      <c r="DF152" s="7"/>
      <c r="DG152" s="7"/>
      <c r="DH152" s="7"/>
      <c r="DI152" s="7"/>
      <c r="DJ152" s="7"/>
      <c r="DK152" s="7"/>
      <c r="DL152" s="7">
        <v>1</v>
      </c>
      <c r="DM152" s="7">
        <v>1</v>
      </c>
      <c r="DN152" s="154">
        <v>0</v>
      </c>
      <c r="DO152" s="7"/>
      <c r="DP152" s="7"/>
      <c r="DQ152" s="7"/>
      <c r="DR152" s="7"/>
      <c r="DS152" s="7"/>
      <c r="DT152" s="7"/>
      <c r="DU152" s="7"/>
      <c r="DV152" s="7"/>
      <c r="DW152" s="7">
        <v>1</v>
      </c>
      <c r="DX152" s="7">
        <v>1</v>
      </c>
      <c r="DY152" s="7"/>
      <c r="DZ152" s="7">
        <v>1</v>
      </c>
      <c r="EA152" s="7"/>
      <c r="EB152" s="7"/>
      <c r="EC152" s="7"/>
      <c r="ED152" s="7"/>
      <c r="EE152" s="7"/>
      <c r="EF152" s="7"/>
      <c r="EG152" s="7"/>
      <c r="EH152" s="7"/>
      <c r="EI152" s="7"/>
      <c r="EJ152" s="7"/>
      <c r="EK152" s="7"/>
      <c r="EL152" s="7"/>
      <c r="EM152" s="7"/>
      <c r="EN152" s="7"/>
      <c r="EO152" s="7"/>
      <c r="EP152" s="7"/>
      <c r="EQ152" s="7"/>
      <c r="ER152" s="7"/>
      <c r="ES152" s="7"/>
      <c r="ET152" s="7"/>
      <c r="EU152" s="7"/>
      <c r="EV152" s="7"/>
      <c r="EW152" s="7"/>
      <c r="EX152" s="7"/>
      <c r="EY152" s="7"/>
      <c r="EZ152" s="7"/>
      <c r="FA152" s="7"/>
      <c r="FB152" s="7"/>
      <c r="FC152" s="7"/>
      <c r="FD152" s="7"/>
      <c r="FE152" s="7"/>
      <c r="FF152" s="7"/>
      <c r="FG152" s="7"/>
      <c r="FH152" s="7"/>
      <c r="FI152" s="7"/>
      <c r="FJ152" s="7"/>
      <c r="FK152" s="7"/>
      <c r="FL152" s="7"/>
      <c r="FM152" s="7"/>
      <c r="FN152" s="7"/>
      <c r="FO152" s="7"/>
      <c r="FP152" s="7">
        <v>1</v>
      </c>
      <c r="FQ152" s="7"/>
      <c r="FR152" s="7"/>
      <c r="FS152" s="7"/>
      <c r="FT152" s="7"/>
      <c r="FU152" s="7"/>
      <c r="FV152" s="7"/>
      <c r="FW152" s="7"/>
      <c r="FX152" s="7"/>
      <c r="FY152" s="7"/>
      <c r="FZ152" s="7"/>
      <c r="GA152" s="7"/>
      <c r="GB152" s="7"/>
      <c r="GC152" s="7"/>
      <c r="GD152" s="7"/>
      <c r="GE152" s="7"/>
      <c r="GF152" s="7"/>
      <c r="GG152" s="7"/>
      <c r="GH152" s="7"/>
      <c r="GI152" s="7"/>
      <c r="GJ152" s="7"/>
      <c r="GK152" s="7"/>
      <c r="GL152" s="7"/>
      <c r="GM152" s="7"/>
      <c r="GN152" s="7"/>
      <c r="GO152" s="7"/>
      <c r="GP152" s="7"/>
      <c r="GQ152" s="7"/>
      <c r="GR152" s="7"/>
      <c r="GS152" s="7"/>
      <c r="GT152" s="7"/>
      <c r="GU152" s="7"/>
      <c r="GV152" s="7"/>
      <c r="GW152" s="7"/>
      <c r="GX152" s="7"/>
      <c r="GY152" s="7"/>
      <c r="GZ152" s="7"/>
      <c r="HA152" s="34"/>
      <c r="HB152" s="34"/>
      <c r="HC152" s="34"/>
      <c r="HD152" s="34"/>
      <c r="HE152" s="34"/>
      <c r="HF152" s="34"/>
      <c r="HG152" s="34"/>
      <c r="HH152" s="34"/>
      <c r="HI152" s="34"/>
      <c r="HJ152" s="34"/>
      <c r="HK152" s="34"/>
      <c r="HL152" s="34"/>
      <c r="HM152" s="34"/>
      <c r="HN152" s="34"/>
      <c r="HO152" s="34"/>
      <c r="HP152" s="34"/>
    </row>
    <row r="153" spans="1:224" ht="45" customHeight="1">
      <c r="A153" s="5">
        <f t="shared" si="0"/>
        <v>151</v>
      </c>
      <c r="B153" s="5"/>
      <c r="C153" s="41" t="s">
        <v>35</v>
      </c>
      <c r="D153" s="179">
        <f t="shared" si="7"/>
        <v>151</v>
      </c>
      <c r="E153" s="7" t="s">
        <v>443</v>
      </c>
      <c r="F153" s="7" t="s">
        <v>450</v>
      </c>
      <c r="G153" s="6">
        <v>2012</v>
      </c>
      <c r="H153" s="7" t="s">
        <v>821</v>
      </c>
      <c r="I153" s="7"/>
      <c r="J153" s="7" t="s">
        <v>449</v>
      </c>
      <c r="K153" s="6" t="s">
        <v>1446</v>
      </c>
      <c r="L153" s="7"/>
      <c r="M153" s="7"/>
      <c r="N153" s="7"/>
      <c r="O153" s="7">
        <v>1</v>
      </c>
      <c r="P153" s="7"/>
      <c r="Q153" s="7"/>
      <c r="R153" s="7"/>
      <c r="S153" s="7"/>
      <c r="T153" s="7"/>
      <c r="U153" s="7"/>
      <c r="V153" s="7"/>
      <c r="W153" s="7"/>
      <c r="X153" s="154">
        <v>0</v>
      </c>
      <c r="Y153" s="7"/>
      <c r="Z153" s="7"/>
      <c r="AA153" s="7"/>
      <c r="AB153" s="7"/>
      <c r="AC153" s="7">
        <v>1</v>
      </c>
      <c r="AD153" s="7"/>
      <c r="AE153" s="7"/>
      <c r="AF153" s="7"/>
      <c r="AG153" s="7"/>
      <c r="AH153" s="7"/>
      <c r="AI153" s="7"/>
      <c r="AJ153" s="7"/>
      <c r="AK153" s="7"/>
      <c r="AL153" s="7"/>
      <c r="AM153" s="7"/>
      <c r="AN153" s="7">
        <v>1</v>
      </c>
      <c r="AO153" s="7"/>
      <c r="AP153" s="7"/>
      <c r="AQ153" s="7"/>
      <c r="AR153" s="7"/>
      <c r="AS153" s="7"/>
      <c r="AT153" s="7"/>
      <c r="AU153" s="7"/>
      <c r="AV153" s="7"/>
      <c r="AW153" s="7"/>
      <c r="AX153" s="7"/>
      <c r="AY153" s="7"/>
      <c r="AZ153" s="7"/>
      <c r="BA153" s="7"/>
      <c r="BB153" s="7"/>
      <c r="BC153" s="7">
        <v>1</v>
      </c>
      <c r="BD153" s="7"/>
      <c r="BE153" s="7"/>
      <c r="BF153" s="7"/>
      <c r="BG153" s="7"/>
      <c r="BH153" s="7"/>
      <c r="BI153" s="7"/>
      <c r="BJ153" s="7"/>
      <c r="BK153" s="7"/>
      <c r="BL153" s="7"/>
      <c r="BM153" s="7"/>
      <c r="BN153" s="7"/>
      <c r="BO153" s="7"/>
      <c r="BP153" s="7"/>
      <c r="BQ153" s="7"/>
      <c r="BR153" s="7"/>
      <c r="BS153" s="7"/>
      <c r="BT153" s="7"/>
      <c r="BU153" s="7"/>
      <c r="BV153" s="7"/>
      <c r="BW153" s="7"/>
      <c r="BX153" s="7"/>
      <c r="BY153" s="7"/>
      <c r="BZ153" s="7"/>
      <c r="CA153" s="7"/>
      <c r="CB153" s="7"/>
      <c r="CC153" s="7"/>
      <c r="CD153" s="7"/>
      <c r="CE153" s="7"/>
      <c r="CF153" s="7"/>
      <c r="CG153" s="7"/>
      <c r="CH153" s="7"/>
      <c r="CI153" s="7"/>
      <c r="CJ153" s="7"/>
      <c r="CK153" s="7"/>
      <c r="CL153" s="7"/>
      <c r="CM153" s="7"/>
      <c r="CN153" s="7"/>
      <c r="CO153" s="7"/>
      <c r="CP153" s="7"/>
      <c r="CQ153" s="7"/>
      <c r="CR153" s="7"/>
      <c r="CS153" s="7"/>
      <c r="CT153" s="7">
        <v>1</v>
      </c>
      <c r="CU153" s="7"/>
      <c r="CV153" s="7"/>
      <c r="CW153" s="7"/>
      <c r="CX153" s="7"/>
      <c r="CY153" s="7"/>
      <c r="CZ153" s="7"/>
      <c r="DA153" s="7"/>
      <c r="DB153" s="7"/>
      <c r="DC153" s="7"/>
      <c r="DD153" s="7"/>
      <c r="DE153" s="7"/>
      <c r="DF153" s="7"/>
      <c r="DG153" s="7"/>
      <c r="DH153" s="7"/>
      <c r="DI153" s="7"/>
      <c r="DJ153" s="7"/>
      <c r="DK153" s="7"/>
      <c r="DL153" s="7"/>
      <c r="DM153" s="7">
        <v>1</v>
      </c>
      <c r="DN153" s="7"/>
      <c r="DO153" s="7"/>
      <c r="DP153" s="7">
        <v>1</v>
      </c>
      <c r="DQ153" s="7"/>
      <c r="DR153" s="7"/>
      <c r="DS153" s="7"/>
      <c r="DT153" s="7"/>
      <c r="DU153" s="7"/>
      <c r="DV153" s="7"/>
      <c r="DW153" s="7"/>
      <c r="DX153" s="7"/>
      <c r="DY153" s="7"/>
      <c r="DZ153" s="7"/>
      <c r="EA153" s="7"/>
      <c r="EB153" s="7"/>
      <c r="EC153" s="7"/>
      <c r="ED153" s="7"/>
      <c r="EE153" s="7"/>
      <c r="EF153" s="7"/>
      <c r="EG153" s="7"/>
      <c r="EH153" s="7"/>
      <c r="EI153" s="7"/>
      <c r="EJ153" s="7"/>
      <c r="EK153" s="7"/>
      <c r="EL153" s="7"/>
      <c r="EM153" s="7"/>
      <c r="EN153" s="7"/>
      <c r="EO153" s="7"/>
      <c r="EP153" s="7"/>
      <c r="EQ153" s="7"/>
      <c r="ER153" s="7"/>
      <c r="ES153" s="7"/>
      <c r="ET153" s="7"/>
      <c r="EU153" s="7"/>
      <c r="EV153" s="7"/>
      <c r="EW153" s="7"/>
      <c r="EX153" s="7"/>
      <c r="EY153" s="7"/>
      <c r="EZ153" s="7"/>
      <c r="FA153" s="7"/>
      <c r="FB153" s="7"/>
      <c r="FC153" s="7"/>
      <c r="FD153" s="7"/>
      <c r="FE153" s="7"/>
      <c r="FF153" s="7"/>
      <c r="FG153" s="7"/>
      <c r="FH153" s="7"/>
      <c r="FI153" s="7"/>
      <c r="FJ153" s="7">
        <v>1</v>
      </c>
      <c r="FK153" s="7"/>
      <c r="FL153" s="7"/>
      <c r="FM153" s="7"/>
      <c r="FN153" s="7"/>
      <c r="FO153" s="7"/>
      <c r="FP153" s="7"/>
      <c r="FQ153" s="7"/>
      <c r="FR153" s="7"/>
      <c r="FS153" s="7"/>
      <c r="FT153" s="7"/>
      <c r="FU153" s="7"/>
      <c r="FV153" s="7"/>
      <c r="FW153" s="7"/>
      <c r="FX153" s="7"/>
      <c r="FY153" s="7"/>
      <c r="FZ153" s="7"/>
      <c r="GA153" s="7"/>
      <c r="GB153" s="7"/>
      <c r="GC153" s="7"/>
      <c r="GD153" s="7"/>
      <c r="GE153" s="7"/>
      <c r="GF153" s="7"/>
      <c r="GG153" s="7"/>
      <c r="GH153" s="7"/>
      <c r="GI153" s="7"/>
      <c r="GJ153" s="7"/>
      <c r="GK153" s="7"/>
      <c r="GL153" s="7"/>
      <c r="GM153" s="7"/>
      <c r="GN153" s="7"/>
      <c r="GO153" s="7"/>
      <c r="GP153" s="7"/>
      <c r="GQ153" s="7"/>
      <c r="GR153" s="7"/>
      <c r="GS153" s="7"/>
      <c r="GT153" s="7"/>
      <c r="GU153" s="7"/>
      <c r="GV153" s="7"/>
      <c r="GW153" s="7"/>
      <c r="GX153" s="7"/>
      <c r="GY153" s="7"/>
      <c r="GZ153" s="7"/>
      <c r="HA153" s="34"/>
      <c r="HB153" s="34"/>
      <c r="HC153" s="34"/>
      <c r="HD153" s="34"/>
      <c r="HE153" s="34"/>
      <c r="HF153" s="34"/>
      <c r="HG153" s="34"/>
      <c r="HH153" s="34"/>
      <c r="HI153" s="34"/>
      <c r="HJ153" s="34"/>
      <c r="HK153" s="34"/>
      <c r="HL153" s="34"/>
      <c r="HM153" s="34"/>
      <c r="HN153" s="34"/>
      <c r="HO153" s="34"/>
      <c r="HP153" s="34"/>
    </row>
    <row r="154" spans="1:224" ht="45" customHeight="1">
      <c r="A154" s="5">
        <f t="shared" si="0"/>
        <v>152</v>
      </c>
      <c r="B154" s="5"/>
      <c r="C154" s="41" t="s">
        <v>35</v>
      </c>
      <c r="D154" s="179">
        <f t="shared" si="7"/>
        <v>152</v>
      </c>
      <c r="E154" s="7" t="s">
        <v>443</v>
      </c>
      <c r="F154" s="7" t="s">
        <v>452</v>
      </c>
      <c r="G154" s="6">
        <v>2011</v>
      </c>
      <c r="H154" s="7" t="s">
        <v>738</v>
      </c>
      <c r="I154" s="7"/>
      <c r="J154" s="46" t="s">
        <v>451</v>
      </c>
      <c r="K154" s="6" t="s">
        <v>1447</v>
      </c>
      <c r="L154" s="7"/>
      <c r="M154" s="7"/>
      <c r="N154" s="7">
        <v>1</v>
      </c>
      <c r="O154" s="7">
        <v>1</v>
      </c>
      <c r="P154" s="7">
        <v>1</v>
      </c>
      <c r="Q154" s="7"/>
      <c r="R154" s="7"/>
      <c r="S154" s="7"/>
      <c r="T154" s="7"/>
      <c r="U154" s="7">
        <v>1</v>
      </c>
      <c r="V154" s="7"/>
      <c r="W154" s="7"/>
      <c r="X154" s="7"/>
      <c r="Y154" s="7"/>
      <c r="Z154" s="7"/>
      <c r="AA154" s="7"/>
      <c r="AB154" s="7"/>
      <c r="AC154" s="7"/>
      <c r="AD154" s="7">
        <v>1</v>
      </c>
      <c r="AE154" s="7"/>
      <c r="AF154" s="7"/>
      <c r="AG154" s="7"/>
      <c r="AH154" s="7"/>
      <c r="AI154" s="7"/>
      <c r="AJ154" s="7"/>
      <c r="AK154" s="7"/>
      <c r="AL154" s="7"/>
      <c r="AM154" s="7"/>
      <c r="AN154" s="7">
        <v>1</v>
      </c>
      <c r="AO154" s="7">
        <v>1</v>
      </c>
      <c r="AP154" s="7">
        <v>1</v>
      </c>
      <c r="AQ154" s="7">
        <v>1</v>
      </c>
      <c r="AR154" s="7"/>
      <c r="AS154" s="7"/>
      <c r="AT154" s="7">
        <v>1</v>
      </c>
      <c r="AU154" s="7">
        <v>1</v>
      </c>
      <c r="AV154" s="7"/>
      <c r="AW154" s="7"/>
      <c r="AX154" s="7"/>
      <c r="AY154" s="7"/>
      <c r="AZ154" s="7"/>
      <c r="BA154" s="7"/>
      <c r="BB154" s="7"/>
      <c r="BC154" s="7">
        <v>1</v>
      </c>
      <c r="BD154" s="7"/>
      <c r="BE154" s="7"/>
      <c r="BF154" s="7"/>
      <c r="BG154" s="7"/>
      <c r="BH154" s="7"/>
      <c r="BI154" s="7"/>
      <c r="BJ154" s="7"/>
      <c r="BK154" s="7"/>
      <c r="BL154" s="7"/>
      <c r="BM154" s="7"/>
      <c r="BN154" s="7"/>
      <c r="BO154" s="7"/>
      <c r="BP154" s="7"/>
      <c r="BQ154" s="7"/>
      <c r="BR154" s="7"/>
      <c r="BS154" s="7"/>
      <c r="BT154" s="7"/>
      <c r="BU154" s="7"/>
      <c r="BV154" s="7"/>
      <c r="BW154" s="7"/>
      <c r="BX154" s="7"/>
      <c r="BY154" s="7"/>
      <c r="BZ154" s="7"/>
      <c r="CA154" s="7"/>
      <c r="CB154" s="7"/>
      <c r="CC154" s="7"/>
      <c r="CD154" s="7"/>
      <c r="CE154" s="7"/>
      <c r="CF154" s="7"/>
      <c r="CG154" s="7"/>
      <c r="CH154" s="7"/>
      <c r="CI154" s="7"/>
      <c r="CJ154" s="7"/>
      <c r="CK154" s="7"/>
      <c r="CL154" s="7"/>
      <c r="CM154" s="7"/>
      <c r="CN154" s="7"/>
      <c r="CO154" s="7"/>
      <c r="CP154" s="7"/>
      <c r="CQ154" s="7"/>
      <c r="CR154" s="7"/>
      <c r="CS154" s="7"/>
      <c r="CT154" s="7">
        <v>1</v>
      </c>
      <c r="CU154" s="7"/>
      <c r="CV154" s="7"/>
      <c r="CW154" s="7"/>
      <c r="CX154" s="7"/>
      <c r="CY154" s="7"/>
      <c r="CZ154" s="7"/>
      <c r="DA154" s="7"/>
      <c r="DB154" s="7"/>
      <c r="DC154" s="7"/>
      <c r="DD154" s="7"/>
      <c r="DE154" s="7"/>
      <c r="DF154" s="7"/>
      <c r="DG154" s="7"/>
      <c r="DH154" s="7"/>
      <c r="DI154" s="7"/>
      <c r="DJ154" s="7"/>
      <c r="DK154" s="7"/>
      <c r="DL154" s="7"/>
      <c r="DM154" s="7">
        <v>1</v>
      </c>
      <c r="DN154" s="7"/>
      <c r="DO154" s="7"/>
      <c r="DP154" s="7">
        <v>1</v>
      </c>
      <c r="DQ154" s="7"/>
      <c r="DR154" s="7"/>
      <c r="DS154" s="7"/>
      <c r="DT154" s="7"/>
      <c r="DU154" s="7"/>
      <c r="DV154" s="7"/>
      <c r="DW154" s="7"/>
      <c r="DX154" s="7"/>
      <c r="DY154" s="7"/>
      <c r="DZ154" s="7"/>
      <c r="EA154" s="7"/>
      <c r="EB154" s="7"/>
      <c r="EC154" s="7"/>
      <c r="ED154" s="7"/>
      <c r="EE154" s="7"/>
      <c r="EF154" s="7"/>
      <c r="EG154" s="7"/>
      <c r="EH154" s="7"/>
      <c r="EI154" s="7"/>
      <c r="EJ154" s="7"/>
      <c r="EK154" s="7"/>
      <c r="EL154" s="7"/>
      <c r="EM154" s="7"/>
      <c r="EN154" s="7"/>
      <c r="EO154" s="7"/>
      <c r="EP154" s="7"/>
      <c r="EQ154" s="7"/>
      <c r="ER154" s="7"/>
      <c r="ES154" s="7"/>
      <c r="ET154" s="7"/>
      <c r="EU154" s="7"/>
      <c r="EV154" s="7"/>
      <c r="EW154" s="7"/>
      <c r="EX154" s="7"/>
      <c r="EY154" s="7"/>
      <c r="EZ154" s="7"/>
      <c r="FA154" s="7"/>
      <c r="FB154" s="7"/>
      <c r="FC154" s="7">
        <v>1</v>
      </c>
      <c r="FD154" s="7"/>
      <c r="FE154" s="7"/>
      <c r="FF154" s="7"/>
      <c r="FG154" s="7"/>
      <c r="FH154" s="7">
        <v>1</v>
      </c>
      <c r="FI154" s="7"/>
      <c r="FJ154" s="7"/>
      <c r="FK154" s="7"/>
      <c r="FL154" s="7"/>
      <c r="FM154" s="7"/>
      <c r="FN154" s="7"/>
      <c r="FO154" s="7"/>
      <c r="FP154" s="7"/>
      <c r="FQ154" s="7"/>
      <c r="FR154" s="7"/>
      <c r="FS154" s="7"/>
      <c r="FT154" s="7"/>
      <c r="FU154" s="7"/>
      <c r="FV154" s="7"/>
      <c r="FW154" s="7">
        <v>1</v>
      </c>
      <c r="FX154" s="7"/>
      <c r="FY154" s="7"/>
      <c r="FZ154" s="7"/>
      <c r="GA154" s="7"/>
      <c r="GB154" s="7"/>
      <c r="GC154" s="7"/>
      <c r="GD154" s="7"/>
      <c r="GE154" s="7"/>
      <c r="GF154" s="7"/>
      <c r="GG154" s="7"/>
      <c r="GH154" s="7"/>
      <c r="GI154" s="7"/>
      <c r="GJ154" s="7"/>
      <c r="GK154" s="7"/>
      <c r="GL154" s="7"/>
      <c r="GM154" s="7"/>
      <c r="GN154" s="7"/>
      <c r="GO154" s="7"/>
      <c r="GP154" s="7"/>
      <c r="GQ154" s="7"/>
      <c r="GR154" s="7"/>
      <c r="GS154" s="7"/>
      <c r="GT154" s="7"/>
      <c r="GU154" s="7"/>
      <c r="GV154" s="7"/>
      <c r="GW154" s="7"/>
      <c r="GX154" s="7"/>
      <c r="GY154" s="7"/>
      <c r="GZ154" s="7"/>
      <c r="HA154" s="34"/>
      <c r="HB154" s="34"/>
      <c r="HC154" s="34"/>
      <c r="HD154" s="34"/>
      <c r="HE154" s="34"/>
      <c r="HF154" s="34"/>
      <c r="HG154" s="34"/>
      <c r="HH154" s="34"/>
      <c r="HI154" s="34"/>
      <c r="HJ154" s="34"/>
      <c r="HK154" s="34"/>
      <c r="HL154" s="34"/>
      <c r="HM154" s="34"/>
      <c r="HN154" s="34"/>
      <c r="HO154" s="34"/>
      <c r="HP154" s="34"/>
    </row>
    <row r="155" spans="1:224" ht="45" customHeight="1">
      <c r="A155" s="5">
        <f t="shared" si="0"/>
        <v>153</v>
      </c>
      <c r="B155" s="5"/>
      <c r="C155" s="41" t="s">
        <v>35</v>
      </c>
      <c r="D155" s="179">
        <f t="shared" si="7"/>
        <v>153</v>
      </c>
      <c r="E155" s="48" t="s">
        <v>455</v>
      </c>
      <c r="F155" s="48" t="s">
        <v>454</v>
      </c>
      <c r="G155" s="6">
        <v>2015</v>
      </c>
      <c r="H155" s="48" t="s">
        <v>580</v>
      </c>
      <c r="I155" s="180"/>
      <c r="J155" s="47" t="s">
        <v>453</v>
      </c>
      <c r="K155" s="181" t="s">
        <v>1448</v>
      </c>
      <c r="L155" s="48">
        <v>1</v>
      </c>
      <c r="M155" s="48"/>
      <c r="N155" s="48"/>
      <c r="O155" s="48"/>
      <c r="P155" s="48"/>
      <c r="Q155" s="48"/>
      <c r="R155" s="48"/>
      <c r="S155" s="48"/>
      <c r="T155" s="48"/>
      <c r="U155" s="48"/>
      <c r="V155" s="48"/>
      <c r="W155" s="48"/>
      <c r="X155" s="48"/>
      <c r="Y155" s="48"/>
      <c r="Z155" s="48"/>
      <c r="AA155" s="48"/>
      <c r="AB155" s="48"/>
      <c r="AC155" s="48">
        <v>1</v>
      </c>
      <c r="AD155" s="48"/>
      <c r="AE155" s="48"/>
      <c r="AF155" s="48"/>
      <c r="AG155" s="48"/>
      <c r="AH155" s="48"/>
      <c r="AI155" s="48"/>
      <c r="AJ155" s="48"/>
      <c r="AK155" s="48"/>
      <c r="AL155" s="48"/>
      <c r="AM155" s="48"/>
      <c r="AN155" s="48">
        <v>1</v>
      </c>
      <c r="AO155" s="48"/>
      <c r="AP155" s="48"/>
      <c r="AQ155" s="48"/>
      <c r="AR155" s="48"/>
      <c r="AS155" s="48"/>
      <c r="AT155" s="48"/>
      <c r="AU155" s="48"/>
      <c r="AV155" s="48"/>
      <c r="AW155" s="48"/>
      <c r="AX155" s="48"/>
      <c r="AY155" s="48"/>
      <c r="AZ155" s="48"/>
      <c r="BA155" s="48"/>
      <c r="BB155" s="48"/>
      <c r="BC155" s="48"/>
      <c r="BD155" s="48"/>
      <c r="BE155" s="48"/>
      <c r="BF155" s="48"/>
      <c r="BG155" s="48"/>
      <c r="BH155" s="48"/>
      <c r="BI155" s="48"/>
      <c r="BJ155" s="48"/>
      <c r="BK155" s="48"/>
      <c r="BL155" s="48"/>
      <c r="BM155" s="48"/>
      <c r="BN155" s="48"/>
      <c r="BO155" s="48"/>
      <c r="BP155" s="48">
        <v>1</v>
      </c>
      <c r="BQ155" s="48"/>
      <c r="BR155" s="48"/>
      <c r="BS155" s="48"/>
      <c r="BT155" s="48"/>
      <c r="BU155" s="48"/>
      <c r="BV155" s="48"/>
      <c r="BW155" s="48"/>
      <c r="BX155" s="48"/>
      <c r="BY155" s="48"/>
      <c r="BZ155" s="48"/>
      <c r="CA155" s="48"/>
      <c r="CB155" s="48"/>
      <c r="CC155" s="48"/>
      <c r="CD155" s="48"/>
      <c r="CE155" s="48"/>
      <c r="CF155" s="48"/>
      <c r="CG155" s="48"/>
      <c r="CH155" s="48"/>
      <c r="CI155" s="48"/>
      <c r="CJ155" s="48"/>
      <c r="CK155" s="48"/>
      <c r="CL155" s="48"/>
      <c r="CM155" s="48"/>
      <c r="CN155" s="48"/>
      <c r="CO155" s="48"/>
      <c r="CP155" s="48"/>
      <c r="CQ155" s="48"/>
      <c r="CR155" s="48"/>
      <c r="CS155" s="48"/>
      <c r="CT155" s="48">
        <v>1</v>
      </c>
      <c r="CU155" s="48"/>
      <c r="CV155" s="48"/>
      <c r="CW155" s="48"/>
      <c r="CX155" s="48"/>
      <c r="CY155" s="48"/>
      <c r="CZ155" s="48"/>
      <c r="DA155" s="48"/>
      <c r="DB155" s="48"/>
      <c r="DC155" s="48"/>
      <c r="DD155" s="48"/>
      <c r="DE155" s="48"/>
      <c r="DF155" s="48"/>
      <c r="DG155" s="48"/>
      <c r="DH155" s="48"/>
      <c r="DI155" s="48"/>
      <c r="DJ155" s="48"/>
      <c r="DK155" s="48"/>
      <c r="DL155" s="48"/>
      <c r="DM155" s="48">
        <v>1</v>
      </c>
      <c r="DN155" s="48"/>
      <c r="DO155" s="48"/>
      <c r="DP155" s="48"/>
      <c r="DQ155" s="48"/>
      <c r="DR155" s="48"/>
      <c r="DS155" s="48"/>
      <c r="DT155" s="48"/>
      <c r="DU155" s="48"/>
      <c r="DV155" s="48"/>
      <c r="DW155" s="48"/>
      <c r="DX155" s="48"/>
      <c r="DY155" s="48"/>
      <c r="DZ155" s="48"/>
      <c r="EA155" s="48"/>
      <c r="EB155" s="48"/>
      <c r="EC155" s="48"/>
      <c r="ED155" s="48">
        <v>1</v>
      </c>
      <c r="EE155" s="48">
        <v>1</v>
      </c>
      <c r="EF155" s="48">
        <v>1</v>
      </c>
      <c r="EG155" s="48">
        <v>1</v>
      </c>
      <c r="EH155" s="48">
        <v>1</v>
      </c>
      <c r="EI155" s="48">
        <v>1</v>
      </c>
      <c r="EJ155" s="48">
        <v>1</v>
      </c>
      <c r="EK155" s="48">
        <v>1</v>
      </c>
      <c r="EL155" s="48">
        <v>1</v>
      </c>
      <c r="EM155" s="48">
        <v>1</v>
      </c>
      <c r="EN155" s="48">
        <v>1</v>
      </c>
      <c r="EO155" s="48">
        <v>1</v>
      </c>
      <c r="EP155" s="48">
        <v>1</v>
      </c>
      <c r="EQ155" s="48">
        <v>0</v>
      </c>
      <c r="ER155" s="48">
        <v>1</v>
      </c>
      <c r="ES155" s="48">
        <v>1</v>
      </c>
      <c r="ET155" s="48">
        <v>1</v>
      </c>
      <c r="EU155" s="48">
        <v>1</v>
      </c>
      <c r="EV155" s="48">
        <v>1</v>
      </c>
      <c r="EW155" s="48">
        <v>1</v>
      </c>
      <c r="EX155" s="48">
        <v>1</v>
      </c>
      <c r="EY155" s="48">
        <v>1</v>
      </c>
      <c r="EZ155" s="48">
        <v>0</v>
      </c>
      <c r="FA155" s="48">
        <v>1</v>
      </c>
      <c r="FB155" s="48">
        <v>1</v>
      </c>
      <c r="FC155" s="48"/>
      <c r="FD155" s="48"/>
      <c r="FE155" s="48"/>
      <c r="FF155" s="48"/>
      <c r="FG155" s="48"/>
      <c r="FH155" s="48"/>
      <c r="FI155" s="48"/>
      <c r="FJ155" s="48"/>
      <c r="FK155" s="48"/>
      <c r="FL155" s="48"/>
      <c r="FM155" s="48"/>
      <c r="FN155" s="48"/>
      <c r="FO155" s="48"/>
      <c r="FP155" s="48"/>
      <c r="FQ155" s="48"/>
      <c r="FR155" s="48"/>
      <c r="FS155" s="48"/>
      <c r="FT155" s="48"/>
      <c r="FU155" s="48"/>
      <c r="FV155" s="48"/>
      <c r="FW155" s="48"/>
      <c r="FX155" s="48"/>
      <c r="FY155" s="48"/>
      <c r="FZ155" s="48"/>
      <c r="GA155" s="48"/>
      <c r="GB155" s="48"/>
      <c r="GC155" s="48"/>
      <c r="GD155" s="48"/>
      <c r="GE155" s="48"/>
      <c r="GF155" s="48"/>
      <c r="GG155" s="48"/>
      <c r="GH155" s="48"/>
      <c r="GI155" s="48"/>
      <c r="GJ155" s="48"/>
      <c r="GK155" s="48"/>
      <c r="GL155" s="48"/>
      <c r="GM155" s="48"/>
      <c r="GN155" s="48"/>
      <c r="GO155" s="48"/>
      <c r="GP155" s="48"/>
      <c r="GQ155" s="48"/>
      <c r="GR155" s="48"/>
      <c r="GS155" s="48"/>
      <c r="GT155" s="48"/>
      <c r="GU155" s="48"/>
      <c r="GV155" s="48"/>
      <c r="GW155" s="48"/>
      <c r="GX155" s="48"/>
      <c r="GY155" s="48"/>
      <c r="GZ155" s="48"/>
      <c r="HA155" s="182"/>
      <c r="HB155" s="182"/>
      <c r="HC155" s="182"/>
      <c r="HD155" s="182"/>
      <c r="HE155" s="182"/>
      <c r="HF155" s="182"/>
      <c r="HG155" s="182"/>
      <c r="HH155" s="182"/>
      <c r="HI155" s="182"/>
      <c r="HJ155" s="182"/>
      <c r="HK155" s="182"/>
      <c r="HL155" s="182"/>
      <c r="HM155" s="182"/>
      <c r="HN155" s="182"/>
      <c r="HO155" s="182"/>
      <c r="HP155" s="182"/>
    </row>
    <row r="156" spans="1:224" ht="45" customHeight="1">
      <c r="A156" s="5">
        <f t="shared" si="0"/>
        <v>154</v>
      </c>
      <c r="B156" s="5"/>
      <c r="C156" s="41" t="s">
        <v>35</v>
      </c>
      <c r="D156" s="179">
        <f t="shared" si="7"/>
        <v>154</v>
      </c>
      <c r="E156" s="34" t="s">
        <v>89</v>
      </c>
      <c r="F156" s="7" t="s">
        <v>261</v>
      </c>
      <c r="G156" s="6">
        <v>2018</v>
      </c>
      <c r="H156" s="7" t="s">
        <v>738</v>
      </c>
      <c r="I156" s="7"/>
      <c r="J156" s="49" t="s">
        <v>456</v>
      </c>
      <c r="K156" s="6" t="s">
        <v>1449</v>
      </c>
      <c r="L156" s="7"/>
      <c r="M156" s="7"/>
      <c r="N156" s="7">
        <v>1</v>
      </c>
      <c r="O156" s="7">
        <v>1</v>
      </c>
      <c r="P156" s="7">
        <v>1</v>
      </c>
      <c r="Q156" s="7">
        <v>0</v>
      </c>
      <c r="R156" s="7">
        <v>1</v>
      </c>
      <c r="S156" s="7"/>
      <c r="T156" s="7"/>
      <c r="U156" s="7"/>
      <c r="V156" s="7"/>
      <c r="W156" s="7"/>
      <c r="X156" s="7"/>
      <c r="Y156" s="7"/>
      <c r="Z156" s="7"/>
      <c r="AA156" s="7"/>
      <c r="AB156" s="7"/>
      <c r="AC156" s="7"/>
      <c r="AD156" s="7"/>
      <c r="AE156" s="7"/>
      <c r="AF156" s="7"/>
      <c r="AG156" s="7"/>
      <c r="AH156" s="7"/>
      <c r="AI156" s="7"/>
      <c r="AJ156" s="7"/>
      <c r="AK156" s="7"/>
      <c r="AL156" s="7"/>
      <c r="AM156" s="7"/>
      <c r="AN156" s="7">
        <v>1</v>
      </c>
      <c r="AO156" s="7"/>
      <c r="AP156" s="7"/>
      <c r="AQ156" s="7"/>
      <c r="AR156" s="7"/>
      <c r="AS156" s="7"/>
      <c r="AT156" s="7"/>
      <c r="AU156" s="7"/>
      <c r="AV156" s="7"/>
      <c r="AW156" s="7"/>
      <c r="AX156" s="7"/>
      <c r="AY156" s="7"/>
      <c r="AZ156" s="7">
        <v>1</v>
      </c>
      <c r="BA156" s="7"/>
      <c r="BB156" s="7"/>
      <c r="BC156" s="7"/>
      <c r="BD156" s="7"/>
      <c r="BE156" s="7"/>
      <c r="BF156" s="7"/>
      <c r="BG156" s="7"/>
      <c r="BH156" s="7"/>
      <c r="BI156" s="7">
        <v>0</v>
      </c>
      <c r="BJ156" s="7"/>
      <c r="BK156" s="7"/>
      <c r="BL156" s="7"/>
      <c r="BM156" s="7"/>
      <c r="BN156" s="7"/>
      <c r="BO156" s="7"/>
      <c r="BP156" s="7"/>
      <c r="BQ156" s="7"/>
      <c r="BR156" s="7"/>
      <c r="BS156" s="7"/>
      <c r="BT156" s="7"/>
      <c r="BU156" s="7"/>
      <c r="BV156" s="7"/>
      <c r="BW156" s="7"/>
      <c r="BX156" s="7"/>
      <c r="BY156" s="7"/>
      <c r="BZ156" s="7"/>
      <c r="CA156" s="7"/>
      <c r="CB156" s="7"/>
      <c r="CC156" s="7"/>
      <c r="CD156" s="7"/>
      <c r="CE156" s="7"/>
      <c r="CF156" s="7"/>
      <c r="CG156" s="7"/>
      <c r="CH156" s="7"/>
      <c r="CI156" s="7"/>
      <c r="CJ156" s="7"/>
      <c r="CK156" s="7"/>
      <c r="CL156" s="7"/>
      <c r="CM156" s="7"/>
      <c r="CN156" s="7"/>
      <c r="CO156" s="7"/>
      <c r="CP156" s="7"/>
      <c r="CQ156" s="7"/>
      <c r="CR156" s="7"/>
      <c r="CS156" s="7"/>
      <c r="CT156" s="7"/>
      <c r="CU156" s="7"/>
      <c r="CV156" s="7"/>
      <c r="CW156" s="7"/>
      <c r="CX156" s="7"/>
      <c r="CY156" s="7"/>
      <c r="CZ156" s="7"/>
      <c r="DA156" s="7"/>
      <c r="DB156" s="7"/>
      <c r="DC156" s="7"/>
      <c r="DD156" s="7"/>
      <c r="DE156" s="7"/>
      <c r="DF156" s="7"/>
      <c r="DG156" s="7">
        <v>1</v>
      </c>
      <c r="DH156" s="7">
        <v>1</v>
      </c>
      <c r="DI156" s="7"/>
      <c r="DJ156" s="7"/>
      <c r="DK156" s="7"/>
      <c r="DL156" s="7"/>
      <c r="DM156" s="7">
        <v>1</v>
      </c>
      <c r="DN156" s="7"/>
      <c r="DO156" s="7"/>
      <c r="DP156" s="7">
        <v>1</v>
      </c>
      <c r="DQ156" s="7"/>
      <c r="DR156" s="7"/>
      <c r="DS156" s="7"/>
      <c r="DT156" s="7"/>
      <c r="DU156" s="7"/>
      <c r="DV156" s="7"/>
      <c r="DW156" s="7"/>
      <c r="DX156" s="7"/>
      <c r="DY156" s="7"/>
      <c r="DZ156" s="7"/>
      <c r="EA156" s="7"/>
      <c r="EB156" s="7"/>
      <c r="EC156" s="7"/>
      <c r="ED156" s="7"/>
      <c r="EE156" s="7"/>
      <c r="EF156" s="7"/>
      <c r="EG156" s="7"/>
      <c r="EH156" s="7"/>
      <c r="EI156" s="7"/>
      <c r="EJ156" s="7"/>
      <c r="EK156" s="7"/>
      <c r="EL156" s="7"/>
      <c r="EM156" s="7"/>
      <c r="EN156" s="7"/>
      <c r="EO156" s="7"/>
      <c r="EP156" s="7"/>
      <c r="EQ156" s="7"/>
      <c r="ER156" s="7"/>
      <c r="ES156" s="7"/>
      <c r="ET156" s="7"/>
      <c r="EU156" s="7"/>
      <c r="EV156" s="7"/>
      <c r="EW156" s="7"/>
      <c r="EX156" s="7"/>
      <c r="EY156" s="7"/>
      <c r="EZ156" s="7"/>
      <c r="FA156" s="7"/>
      <c r="FB156" s="7"/>
      <c r="FC156" s="7"/>
      <c r="FD156" s="7"/>
      <c r="FE156" s="7"/>
      <c r="FF156" s="7"/>
      <c r="FG156" s="7"/>
      <c r="FH156" s="7"/>
      <c r="FI156" s="7"/>
      <c r="FJ156" s="7"/>
      <c r="FK156" s="7"/>
      <c r="FL156" s="7"/>
      <c r="FM156" s="7"/>
      <c r="FN156" s="7"/>
      <c r="FO156" s="7"/>
      <c r="FP156" s="7">
        <v>1</v>
      </c>
      <c r="FQ156" s="7"/>
      <c r="FR156" s="7"/>
      <c r="FS156" s="7"/>
      <c r="FT156" s="7"/>
      <c r="FU156" s="7"/>
      <c r="FV156" s="7"/>
      <c r="FW156" s="7"/>
      <c r="FX156" s="7"/>
      <c r="FY156" s="7"/>
      <c r="FZ156" s="7"/>
      <c r="GA156" s="7"/>
      <c r="GB156" s="7"/>
      <c r="GC156" s="7"/>
      <c r="GD156" s="7"/>
      <c r="GE156" s="7"/>
      <c r="GF156" s="7"/>
      <c r="GG156" s="7"/>
      <c r="GH156" s="7"/>
      <c r="GI156" s="7"/>
      <c r="GJ156" s="7"/>
      <c r="GK156" s="7"/>
      <c r="GL156" s="7"/>
      <c r="GM156" s="7"/>
      <c r="GN156" s="7"/>
      <c r="GO156" s="7"/>
      <c r="GP156" s="7"/>
      <c r="GQ156" s="7"/>
      <c r="GR156" s="7"/>
      <c r="GS156" s="7"/>
      <c r="GT156" s="7"/>
      <c r="GU156" s="7"/>
      <c r="GV156" s="7"/>
      <c r="GW156" s="7"/>
      <c r="GX156" s="7"/>
      <c r="GY156" s="7"/>
      <c r="GZ156" s="7"/>
      <c r="HA156" s="34"/>
      <c r="HB156" s="34"/>
      <c r="HC156" s="34"/>
      <c r="HD156" s="34"/>
      <c r="HE156" s="34"/>
      <c r="HF156" s="34"/>
      <c r="HG156" s="34"/>
      <c r="HH156" s="34"/>
      <c r="HI156" s="34"/>
      <c r="HJ156" s="34"/>
      <c r="HK156" s="34"/>
      <c r="HL156" s="34"/>
      <c r="HM156" s="34"/>
      <c r="HN156" s="34"/>
      <c r="HO156" s="34"/>
      <c r="HP156" s="34"/>
    </row>
    <row r="157" spans="1:224" ht="45" customHeight="1">
      <c r="A157" s="5">
        <f t="shared" si="0"/>
        <v>155</v>
      </c>
      <c r="B157" s="5"/>
      <c r="C157" s="41" t="s">
        <v>35</v>
      </c>
      <c r="D157" s="179">
        <f t="shared" si="7"/>
        <v>155</v>
      </c>
      <c r="E157" s="7" t="s">
        <v>443</v>
      </c>
      <c r="F157" s="7" t="s">
        <v>458</v>
      </c>
      <c r="G157" s="6">
        <v>2013</v>
      </c>
      <c r="H157" s="7" t="s">
        <v>738</v>
      </c>
      <c r="I157" s="7"/>
      <c r="J157" s="19" t="s">
        <v>457</v>
      </c>
      <c r="K157" s="6" t="s">
        <v>1450</v>
      </c>
      <c r="L157" s="7"/>
      <c r="M157" s="7"/>
      <c r="N157" s="7">
        <v>1</v>
      </c>
      <c r="O157" s="7"/>
      <c r="P157" s="7"/>
      <c r="Q157" s="7"/>
      <c r="R157" s="7"/>
      <c r="S157" s="7"/>
      <c r="T157" s="7">
        <v>1</v>
      </c>
      <c r="U157" s="7">
        <v>1</v>
      </c>
      <c r="V157" s="7"/>
      <c r="W157" s="7"/>
      <c r="X157" s="7"/>
      <c r="Y157" s="7"/>
      <c r="Z157" s="7"/>
      <c r="AA157" s="7"/>
      <c r="AB157" s="7"/>
      <c r="AC157" s="7"/>
      <c r="AD157" s="7">
        <v>1</v>
      </c>
      <c r="AE157" s="7"/>
      <c r="AF157" s="7"/>
      <c r="AG157" s="7"/>
      <c r="AH157" s="7"/>
      <c r="AI157" s="7"/>
      <c r="AJ157" s="7"/>
      <c r="AK157" s="7"/>
      <c r="AL157" s="7"/>
      <c r="AM157" s="7"/>
      <c r="AN157" s="7"/>
      <c r="AO157" s="7"/>
      <c r="AP157" s="7">
        <v>1</v>
      </c>
      <c r="AQ157" s="7">
        <v>1</v>
      </c>
      <c r="AR157" s="7"/>
      <c r="AS157" s="7"/>
      <c r="AT157" s="7">
        <v>1</v>
      </c>
      <c r="AU157" s="7"/>
      <c r="AV157" s="7"/>
      <c r="AW157" s="7"/>
      <c r="AX157" s="7"/>
      <c r="AY157" s="7"/>
      <c r="AZ157" s="7"/>
      <c r="BA157" s="7"/>
      <c r="BB157" s="7"/>
      <c r="BC157" s="7"/>
      <c r="BD157" s="7"/>
      <c r="BE157" s="7"/>
      <c r="BF157" s="7"/>
      <c r="BG157" s="7"/>
      <c r="BH157" s="7"/>
      <c r="BI157" s="7"/>
      <c r="BJ157" s="7"/>
      <c r="BK157" s="7"/>
      <c r="BL157" s="7"/>
      <c r="BM157" s="7"/>
      <c r="BN157" s="7"/>
      <c r="BO157" s="7"/>
      <c r="BP157" s="7"/>
      <c r="BQ157" s="7"/>
      <c r="BR157" s="7"/>
      <c r="BS157" s="7"/>
      <c r="BT157" s="7"/>
      <c r="BU157" s="7"/>
      <c r="BV157" s="7"/>
      <c r="BW157" s="7"/>
      <c r="BX157" s="7"/>
      <c r="BY157" s="7"/>
      <c r="BZ157" s="7"/>
      <c r="CA157" s="7"/>
      <c r="CB157" s="7"/>
      <c r="CC157" s="7"/>
      <c r="CD157" s="7"/>
      <c r="CE157" s="7"/>
      <c r="CF157" s="7"/>
      <c r="CG157" s="7"/>
      <c r="CH157" s="7"/>
      <c r="CI157" s="7"/>
      <c r="CJ157" s="7"/>
      <c r="CK157" s="7"/>
      <c r="CL157" s="7"/>
      <c r="CM157" s="7"/>
      <c r="CN157" s="7"/>
      <c r="CO157" s="7"/>
      <c r="CP157" s="7"/>
      <c r="CQ157" s="7"/>
      <c r="CR157" s="7"/>
      <c r="CS157" s="7"/>
      <c r="CT157" s="7"/>
      <c r="CU157" s="7"/>
      <c r="CV157" s="7"/>
      <c r="CW157" s="7"/>
      <c r="CX157" s="7"/>
      <c r="CY157" s="7"/>
      <c r="CZ157" s="7"/>
      <c r="DA157" s="7"/>
      <c r="DB157" s="7"/>
      <c r="DC157" s="7"/>
      <c r="DD157" s="7"/>
      <c r="DE157" s="7"/>
      <c r="DF157" s="7"/>
      <c r="DG157" s="7">
        <v>1</v>
      </c>
      <c r="DH157" s="7"/>
      <c r="DI157" s="7">
        <v>1</v>
      </c>
      <c r="DJ157" s="7"/>
      <c r="DK157" s="7"/>
      <c r="DL157" s="7"/>
      <c r="DM157" s="7">
        <v>1</v>
      </c>
      <c r="DN157" s="7"/>
      <c r="DO157" s="7"/>
      <c r="DP157" s="7">
        <v>1</v>
      </c>
      <c r="DQ157" s="7"/>
      <c r="DR157" s="7"/>
      <c r="DS157" s="7"/>
      <c r="DT157" s="7"/>
      <c r="DU157" s="7"/>
      <c r="DV157" s="7"/>
      <c r="DW157" s="7"/>
      <c r="DX157" s="7"/>
      <c r="DY157" s="7"/>
      <c r="DZ157" s="7"/>
      <c r="EA157" s="7"/>
      <c r="EB157" s="7"/>
      <c r="EC157" s="7"/>
      <c r="ED157" s="7"/>
      <c r="EE157" s="7"/>
      <c r="EF157" s="7"/>
      <c r="EG157" s="7"/>
      <c r="EH157" s="7"/>
      <c r="EI157" s="7"/>
      <c r="EJ157" s="7"/>
      <c r="EK157" s="7"/>
      <c r="EL157" s="7"/>
      <c r="EM157" s="7"/>
      <c r="EN157" s="7"/>
      <c r="EO157" s="7"/>
      <c r="EP157" s="7"/>
      <c r="EQ157" s="7"/>
      <c r="ER157" s="7"/>
      <c r="ES157" s="7"/>
      <c r="ET157" s="7"/>
      <c r="EU157" s="7"/>
      <c r="EV157" s="7"/>
      <c r="EW157" s="7"/>
      <c r="EX157" s="7"/>
      <c r="EY157" s="7"/>
      <c r="EZ157" s="7"/>
      <c r="FA157" s="7"/>
      <c r="FB157" s="7"/>
      <c r="FC157" s="7"/>
      <c r="FD157" s="7"/>
      <c r="FE157" s="7"/>
      <c r="FF157" s="7"/>
      <c r="FG157" s="7"/>
      <c r="FH157" s="7">
        <v>1</v>
      </c>
      <c r="FI157" s="7"/>
      <c r="FJ157" s="7"/>
      <c r="FK157" s="7"/>
      <c r="FL157" s="7"/>
      <c r="FM157" s="7"/>
      <c r="FN157" s="7"/>
      <c r="FO157" s="7"/>
      <c r="FP157" s="7"/>
      <c r="FQ157" s="7"/>
      <c r="FR157" s="7"/>
      <c r="FS157" s="7"/>
      <c r="FT157" s="7"/>
      <c r="FU157" s="7"/>
      <c r="FV157" s="7"/>
      <c r="FW157" s="7"/>
      <c r="FX157" s="7"/>
      <c r="FY157" s="7"/>
      <c r="FZ157" s="7"/>
      <c r="GA157" s="7"/>
      <c r="GB157" s="7"/>
      <c r="GC157" s="7"/>
      <c r="GD157" s="7"/>
      <c r="GE157" s="7"/>
      <c r="GF157" s="7"/>
      <c r="GG157" s="7"/>
      <c r="GH157" s="7"/>
      <c r="GI157" s="7"/>
      <c r="GJ157" s="7"/>
      <c r="GK157" s="7"/>
      <c r="GL157" s="7"/>
      <c r="GM157" s="7"/>
      <c r="GN157" s="7"/>
      <c r="GO157" s="7"/>
      <c r="GP157" s="7"/>
      <c r="GQ157" s="7"/>
      <c r="GR157" s="7"/>
      <c r="GS157" s="7"/>
      <c r="GT157" s="7"/>
      <c r="GU157" s="7"/>
      <c r="GV157" s="7"/>
      <c r="GW157" s="7"/>
      <c r="GX157" s="7"/>
      <c r="GY157" s="7"/>
      <c r="GZ157" s="7"/>
      <c r="HA157" s="34"/>
      <c r="HB157" s="34"/>
      <c r="HC157" s="34"/>
      <c r="HD157" s="34"/>
      <c r="HE157" s="34"/>
      <c r="HF157" s="34"/>
      <c r="HG157" s="34"/>
      <c r="HH157" s="34"/>
      <c r="HI157" s="34"/>
      <c r="HJ157" s="34"/>
      <c r="HK157" s="34"/>
      <c r="HL157" s="34"/>
      <c r="HM157" s="34"/>
      <c r="HN157" s="34"/>
      <c r="HO157" s="34"/>
      <c r="HP157" s="34"/>
    </row>
    <row r="158" spans="1:224" ht="45" customHeight="1">
      <c r="A158" s="5">
        <f t="shared" si="0"/>
        <v>156</v>
      </c>
      <c r="B158" s="5"/>
      <c r="C158" s="41" t="s">
        <v>35</v>
      </c>
      <c r="D158" s="179">
        <f t="shared" si="7"/>
        <v>156</v>
      </c>
      <c r="E158" s="7" t="s">
        <v>443</v>
      </c>
      <c r="F158" s="7" t="s">
        <v>460</v>
      </c>
      <c r="G158" s="6">
        <v>2013</v>
      </c>
      <c r="H158" s="7" t="s">
        <v>738</v>
      </c>
      <c r="I158" s="7"/>
      <c r="J158" s="7" t="s">
        <v>459</v>
      </c>
      <c r="K158" s="6" t="s">
        <v>1451</v>
      </c>
      <c r="L158" s="7"/>
      <c r="M158" s="7"/>
      <c r="N158" s="7"/>
      <c r="O158" s="7">
        <v>1</v>
      </c>
      <c r="P158" s="7"/>
      <c r="Q158" s="7"/>
      <c r="R158" s="7"/>
      <c r="S158" s="7"/>
      <c r="T158" s="7">
        <v>1</v>
      </c>
      <c r="U158" s="154">
        <v>0</v>
      </c>
      <c r="V158" s="7"/>
      <c r="W158" s="7"/>
      <c r="X158" s="7"/>
      <c r="Y158" s="7"/>
      <c r="Z158" s="7"/>
      <c r="AA158" s="7"/>
      <c r="AB158" s="7"/>
      <c r="AC158" s="7"/>
      <c r="AD158" s="7">
        <v>1</v>
      </c>
      <c r="AE158" s="7"/>
      <c r="AF158" s="7"/>
      <c r="AG158" s="7"/>
      <c r="AH158" s="7"/>
      <c r="AI158" s="7"/>
      <c r="AJ158" s="7"/>
      <c r="AK158" s="7"/>
      <c r="AL158" s="7"/>
      <c r="AM158" s="7"/>
      <c r="AN158" s="7">
        <v>1</v>
      </c>
      <c r="AO158" s="7">
        <v>1</v>
      </c>
      <c r="AP158" s="7">
        <v>1</v>
      </c>
      <c r="AQ158" s="7">
        <v>1</v>
      </c>
      <c r="AR158" s="7"/>
      <c r="AS158" s="7"/>
      <c r="AT158" s="7">
        <v>1</v>
      </c>
      <c r="AU158" s="7">
        <v>1</v>
      </c>
      <c r="AV158" s="7"/>
      <c r="AW158" s="7"/>
      <c r="AX158" s="7"/>
      <c r="AY158" s="7"/>
      <c r="AZ158" s="7"/>
      <c r="BA158" s="7"/>
      <c r="BB158" s="7"/>
      <c r="BC158" s="7">
        <v>1</v>
      </c>
      <c r="BD158" s="7"/>
      <c r="BE158" s="7"/>
      <c r="BF158" s="7"/>
      <c r="BG158" s="7"/>
      <c r="BH158" s="7"/>
      <c r="BI158" s="7"/>
      <c r="BJ158" s="7"/>
      <c r="BK158" s="7"/>
      <c r="BL158" s="7"/>
      <c r="BM158" s="7"/>
      <c r="BN158" s="7"/>
      <c r="BO158" s="7"/>
      <c r="BP158" s="7"/>
      <c r="BQ158" s="7"/>
      <c r="BR158" s="7"/>
      <c r="BS158" s="7"/>
      <c r="BT158" s="7"/>
      <c r="BU158" s="7"/>
      <c r="BV158" s="7"/>
      <c r="BW158" s="7"/>
      <c r="BX158" s="7"/>
      <c r="BY158" s="7"/>
      <c r="BZ158" s="7"/>
      <c r="CA158" s="7"/>
      <c r="CB158" s="7"/>
      <c r="CC158" s="7"/>
      <c r="CD158" s="7"/>
      <c r="CE158" s="7"/>
      <c r="CF158" s="7"/>
      <c r="CG158" s="7"/>
      <c r="CH158" s="7"/>
      <c r="CI158" s="7"/>
      <c r="CJ158" s="7"/>
      <c r="CK158" s="7"/>
      <c r="CL158" s="7"/>
      <c r="CM158" s="7"/>
      <c r="CN158" s="7"/>
      <c r="CO158" s="7"/>
      <c r="CP158" s="7"/>
      <c r="CQ158" s="7"/>
      <c r="CR158" s="7"/>
      <c r="CS158" s="7"/>
      <c r="CT158" s="7">
        <v>1</v>
      </c>
      <c r="CU158" s="7"/>
      <c r="CV158" s="7"/>
      <c r="CW158" s="7"/>
      <c r="CX158" s="7"/>
      <c r="CY158" s="7"/>
      <c r="CZ158" s="7"/>
      <c r="DA158" s="7"/>
      <c r="DB158" s="7"/>
      <c r="DC158" s="7"/>
      <c r="DD158" s="7"/>
      <c r="DE158" s="7"/>
      <c r="DF158" s="7"/>
      <c r="DG158" s="7"/>
      <c r="DH158" s="7"/>
      <c r="DI158" s="7"/>
      <c r="DJ158" s="7"/>
      <c r="DK158" s="7"/>
      <c r="DL158" s="7"/>
      <c r="DM158" s="7">
        <v>1</v>
      </c>
      <c r="DN158" s="7"/>
      <c r="DO158" s="7"/>
      <c r="DP158" s="7">
        <v>1</v>
      </c>
      <c r="DQ158" s="7"/>
      <c r="DR158" s="7"/>
      <c r="DS158" s="7"/>
      <c r="DT158" s="7"/>
      <c r="DU158" s="7"/>
      <c r="DV158" s="7"/>
      <c r="DW158" s="7"/>
      <c r="DX158" s="7"/>
      <c r="DY158" s="7"/>
      <c r="DZ158" s="7"/>
      <c r="EA158" s="7"/>
      <c r="EB158" s="7"/>
      <c r="EC158" s="7"/>
      <c r="ED158" s="7"/>
      <c r="EE158" s="7"/>
      <c r="EF158" s="7"/>
      <c r="EG158" s="7"/>
      <c r="EH158" s="7"/>
      <c r="EI158" s="7"/>
      <c r="EJ158" s="7"/>
      <c r="EK158" s="7"/>
      <c r="EL158" s="7"/>
      <c r="EM158" s="7"/>
      <c r="EN158" s="7"/>
      <c r="EO158" s="7"/>
      <c r="EP158" s="7"/>
      <c r="EQ158" s="7"/>
      <c r="ER158" s="7"/>
      <c r="ES158" s="7"/>
      <c r="ET158" s="7"/>
      <c r="EU158" s="7"/>
      <c r="EV158" s="7"/>
      <c r="EW158" s="7"/>
      <c r="EX158" s="7"/>
      <c r="EY158" s="7"/>
      <c r="EZ158" s="7"/>
      <c r="FA158" s="7"/>
      <c r="FB158" s="7"/>
      <c r="FC158" s="7">
        <v>1</v>
      </c>
      <c r="FD158" s="7"/>
      <c r="FE158" s="7"/>
      <c r="FF158" s="7"/>
      <c r="FG158" s="7"/>
      <c r="FH158" s="7"/>
      <c r="FI158" s="7"/>
      <c r="FJ158" s="7"/>
      <c r="FK158" s="7"/>
      <c r="FL158" s="7"/>
      <c r="FM158" s="7">
        <v>1</v>
      </c>
      <c r="FN158" s="7"/>
      <c r="FO158" s="7"/>
      <c r="FP158" s="7"/>
      <c r="FQ158" s="7"/>
      <c r="FR158" s="7"/>
      <c r="FS158" s="7"/>
      <c r="FT158" s="7"/>
      <c r="FU158" s="7"/>
      <c r="FV158" s="7"/>
      <c r="FW158" s="7"/>
      <c r="FX158" s="7"/>
      <c r="FY158" s="7"/>
      <c r="FZ158" s="7"/>
      <c r="GA158" s="7"/>
      <c r="GB158" s="7"/>
      <c r="GC158" s="7"/>
      <c r="GD158" s="7"/>
      <c r="GE158" s="7"/>
      <c r="GF158" s="7"/>
      <c r="GG158" s="7"/>
      <c r="GH158" s="7"/>
      <c r="GI158" s="7"/>
      <c r="GJ158" s="7"/>
      <c r="GK158" s="7"/>
      <c r="GL158" s="7"/>
      <c r="GM158" s="7"/>
      <c r="GN158" s="7"/>
      <c r="GO158" s="7"/>
      <c r="GP158" s="7"/>
      <c r="GQ158" s="7"/>
      <c r="GR158" s="7"/>
      <c r="GS158" s="7"/>
      <c r="GT158" s="7"/>
      <c r="GU158" s="7"/>
      <c r="GV158" s="7"/>
      <c r="GW158" s="7"/>
      <c r="GX158" s="7"/>
      <c r="GY158" s="7"/>
      <c r="GZ158" s="7"/>
      <c r="HA158" s="34"/>
      <c r="HB158" s="34"/>
      <c r="HC158" s="34"/>
      <c r="HD158" s="34"/>
      <c r="HE158" s="34"/>
      <c r="HF158" s="34"/>
      <c r="HG158" s="34"/>
      <c r="HH158" s="34"/>
      <c r="HI158" s="34"/>
      <c r="HJ158" s="34"/>
      <c r="HK158" s="34"/>
      <c r="HL158" s="34"/>
      <c r="HM158" s="34"/>
      <c r="HN158" s="34"/>
      <c r="HO158" s="34"/>
      <c r="HP158" s="34"/>
    </row>
    <row r="159" spans="1:224" ht="45" customHeight="1">
      <c r="A159" s="5">
        <f t="shared" si="0"/>
        <v>157</v>
      </c>
      <c r="B159" s="5"/>
      <c r="C159" s="41" t="s">
        <v>35</v>
      </c>
      <c r="D159" s="179">
        <f t="shared" si="7"/>
        <v>157</v>
      </c>
      <c r="E159" s="7" t="s">
        <v>443</v>
      </c>
      <c r="F159" s="7" t="s">
        <v>301</v>
      </c>
      <c r="G159" s="6">
        <v>2014</v>
      </c>
      <c r="H159" s="7" t="s">
        <v>738</v>
      </c>
      <c r="I159" s="7"/>
      <c r="J159" s="7" t="s">
        <v>461</v>
      </c>
      <c r="K159" s="6" t="s">
        <v>1452</v>
      </c>
      <c r="L159" s="7"/>
      <c r="M159" s="7"/>
      <c r="N159" s="7">
        <v>1</v>
      </c>
      <c r="O159" s="7"/>
      <c r="P159" s="7"/>
      <c r="Q159" s="7">
        <v>0</v>
      </c>
      <c r="R159" s="7">
        <v>1</v>
      </c>
      <c r="S159" s="7"/>
      <c r="T159" s="7"/>
      <c r="U159" s="7"/>
      <c r="V159" s="7"/>
      <c r="W159" s="7"/>
      <c r="X159" s="7"/>
      <c r="Y159" s="7"/>
      <c r="Z159" s="7"/>
      <c r="AA159" s="7"/>
      <c r="AB159" s="7"/>
      <c r="AC159" s="7">
        <v>1</v>
      </c>
      <c r="AD159" s="7"/>
      <c r="AE159" s="7"/>
      <c r="AF159" s="7"/>
      <c r="AG159" s="7"/>
      <c r="AH159" s="7"/>
      <c r="AI159" s="7"/>
      <c r="AJ159" s="7"/>
      <c r="AK159" s="7"/>
      <c r="AL159" s="7"/>
      <c r="AM159" s="7"/>
      <c r="AN159" s="7">
        <v>1</v>
      </c>
      <c r="AO159" s="7"/>
      <c r="AP159" s="7"/>
      <c r="AQ159" s="7"/>
      <c r="AR159" s="7"/>
      <c r="AS159" s="7"/>
      <c r="AT159" s="7"/>
      <c r="AU159" s="7"/>
      <c r="AV159" s="7"/>
      <c r="AW159" s="7"/>
      <c r="AX159" s="7"/>
      <c r="AY159" s="7"/>
      <c r="AZ159" s="7"/>
      <c r="BA159" s="7"/>
      <c r="BB159" s="7"/>
      <c r="BC159" s="7"/>
      <c r="BD159" s="7"/>
      <c r="BE159" s="7"/>
      <c r="BF159" s="7"/>
      <c r="BG159" s="7"/>
      <c r="BH159" s="7"/>
      <c r="BI159" s="7"/>
      <c r="BJ159" s="7"/>
      <c r="BK159" s="7"/>
      <c r="BL159" s="7"/>
      <c r="BM159" s="7"/>
      <c r="BN159" s="7"/>
      <c r="BO159" s="7">
        <v>1</v>
      </c>
      <c r="BP159" s="7"/>
      <c r="BQ159" s="7"/>
      <c r="BR159" s="7"/>
      <c r="BS159" s="7"/>
      <c r="BT159" s="7"/>
      <c r="BU159" s="7"/>
      <c r="BV159" s="7"/>
      <c r="BW159" s="7"/>
      <c r="BX159" s="7"/>
      <c r="BY159" s="7"/>
      <c r="BZ159" s="7"/>
      <c r="CA159" s="7"/>
      <c r="CB159" s="7"/>
      <c r="CC159" s="7"/>
      <c r="CD159" s="7"/>
      <c r="CE159" s="7"/>
      <c r="CF159" s="7"/>
      <c r="CG159" s="7"/>
      <c r="CH159" s="7"/>
      <c r="CI159" s="7"/>
      <c r="CJ159" s="7"/>
      <c r="CK159" s="7"/>
      <c r="CL159" s="7"/>
      <c r="CM159" s="7"/>
      <c r="CN159" s="7"/>
      <c r="CO159" s="7"/>
      <c r="CP159" s="7"/>
      <c r="CQ159" s="7"/>
      <c r="CR159" s="7"/>
      <c r="CS159" s="7"/>
      <c r="CT159" s="7"/>
      <c r="CU159" s="7"/>
      <c r="CV159" s="7"/>
      <c r="CW159" s="7"/>
      <c r="CX159" s="7"/>
      <c r="CY159" s="7"/>
      <c r="CZ159" s="7"/>
      <c r="DA159" s="7"/>
      <c r="DB159" s="7"/>
      <c r="DC159" s="7"/>
      <c r="DD159" s="7"/>
      <c r="DE159" s="7"/>
      <c r="DF159" s="7"/>
      <c r="DG159" s="7">
        <v>1</v>
      </c>
      <c r="DH159" s="7"/>
      <c r="DI159" s="7">
        <v>1</v>
      </c>
      <c r="DJ159" s="7"/>
      <c r="DK159" s="7"/>
      <c r="DL159" s="7"/>
      <c r="DM159" s="7">
        <v>1</v>
      </c>
      <c r="DN159" s="7"/>
      <c r="DO159" s="7"/>
      <c r="DP159" s="7">
        <v>1</v>
      </c>
      <c r="DQ159" s="7"/>
      <c r="DR159" s="7"/>
      <c r="DS159" s="7"/>
      <c r="DT159" s="7"/>
      <c r="DU159" s="7"/>
      <c r="DV159" s="7"/>
      <c r="DW159" s="7"/>
      <c r="DX159" s="7"/>
      <c r="DY159" s="7"/>
      <c r="DZ159" s="7"/>
      <c r="EA159" s="7"/>
      <c r="EB159" s="7"/>
      <c r="EC159" s="7"/>
      <c r="ED159" s="7"/>
      <c r="EE159" s="7"/>
      <c r="EF159" s="7"/>
      <c r="EG159" s="7"/>
      <c r="EH159" s="7"/>
      <c r="EI159" s="7"/>
      <c r="EJ159" s="7"/>
      <c r="EK159" s="7"/>
      <c r="EL159" s="7"/>
      <c r="EM159" s="7"/>
      <c r="EN159" s="7"/>
      <c r="EO159" s="7"/>
      <c r="EP159" s="7"/>
      <c r="EQ159" s="7"/>
      <c r="ER159" s="7"/>
      <c r="ES159" s="7"/>
      <c r="ET159" s="7"/>
      <c r="EU159" s="7"/>
      <c r="EV159" s="7"/>
      <c r="EW159" s="7"/>
      <c r="EX159" s="7"/>
      <c r="EY159" s="7"/>
      <c r="EZ159" s="7"/>
      <c r="FA159" s="7"/>
      <c r="FB159" s="7"/>
      <c r="FC159" s="7"/>
      <c r="FD159" s="7"/>
      <c r="FE159" s="7"/>
      <c r="FF159" s="7"/>
      <c r="FG159" s="7"/>
      <c r="FH159" s="7">
        <v>1</v>
      </c>
      <c r="FI159" s="7"/>
      <c r="FJ159" s="7"/>
      <c r="FK159" s="7"/>
      <c r="FL159" s="7"/>
      <c r="FM159" s="7"/>
      <c r="FN159" s="7"/>
      <c r="FO159" s="7"/>
      <c r="FP159" s="7"/>
      <c r="FQ159" s="7"/>
      <c r="FR159" s="7"/>
      <c r="FS159" s="7"/>
      <c r="FT159" s="7"/>
      <c r="FU159" s="7"/>
      <c r="FV159" s="7"/>
      <c r="FW159" s="7"/>
      <c r="FX159" s="7"/>
      <c r="FY159" s="7"/>
      <c r="FZ159" s="7"/>
      <c r="GA159" s="7"/>
      <c r="GB159" s="7"/>
      <c r="GC159" s="7"/>
      <c r="GD159" s="7"/>
      <c r="GE159" s="7"/>
      <c r="GF159" s="7"/>
      <c r="GG159" s="7"/>
      <c r="GH159" s="7"/>
      <c r="GI159" s="7"/>
      <c r="GJ159" s="7"/>
      <c r="GK159" s="7"/>
      <c r="GL159" s="7"/>
      <c r="GM159" s="7"/>
      <c r="GN159" s="7"/>
      <c r="GO159" s="7"/>
      <c r="GP159" s="7"/>
      <c r="GQ159" s="7"/>
      <c r="GR159" s="7"/>
      <c r="GS159" s="7"/>
      <c r="GT159" s="7"/>
      <c r="GU159" s="7"/>
      <c r="GV159" s="7"/>
      <c r="GW159" s="7"/>
      <c r="GX159" s="7"/>
      <c r="GY159" s="7"/>
      <c r="GZ159" s="7"/>
      <c r="HA159" s="34"/>
      <c r="HB159" s="34"/>
      <c r="HC159" s="34"/>
      <c r="HD159" s="34"/>
      <c r="HE159" s="34"/>
      <c r="HF159" s="34"/>
      <c r="HG159" s="34"/>
      <c r="HH159" s="34"/>
      <c r="HI159" s="34"/>
      <c r="HJ159" s="34"/>
      <c r="HK159" s="34"/>
      <c r="HL159" s="34"/>
      <c r="HM159" s="34"/>
      <c r="HN159" s="34"/>
      <c r="HO159" s="34"/>
      <c r="HP159" s="34"/>
    </row>
    <row r="160" spans="1:224" ht="45" customHeight="1">
      <c r="A160" s="5">
        <f t="shared" si="0"/>
        <v>158</v>
      </c>
      <c r="B160" s="5"/>
      <c r="C160" s="41" t="s">
        <v>35</v>
      </c>
      <c r="D160" s="179">
        <f t="shared" si="7"/>
        <v>158</v>
      </c>
      <c r="E160" s="7" t="s">
        <v>464</v>
      </c>
      <c r="F160" s="7" t="s">
        <v>463</v>
      </c>
      <c r="G160" s="6">
        <v>2006</v>
      </c>
      <c r="H160" s="7" t="s">
        <v>579</v>
      </c>
      <c r="I160" s="7"/>
      <c r="J160" s="7" t="s">
        <v>462</v>
      </c>
      <c r="K160" s="6" t="s">
        <v>1453</v>
      </c>
      <c r="L160" s="7">
        <v>1</v>
      </c>
      <c r="M160" s="7"/>
      <c r="N160" s="7"/>
      <c r="O160" s="7"/>
      <c r="P160" s="7"/>
      <c r="Q160" s="7"/>
      <c r="R160" s="7"/>
      <c r="S160" s="7"/>
      <c r="T160" s="7"/>
      <c r="U160" s="7"/>
      <c r="V160" s="7"/>
      <c r="W160" s="7"/>
      <c r="X160" s="7"/>
      <c r="Y160" s="7"/>
      <c r="Z160" s="7"/>
      <c r="AA160" s="7"/>
      <c r="AB160" s="7">
        <v>1</v>
      </c>
      <c r="AC160" s="154">
        <v>0</v>
      </c>
      <c r="AD160" s="7"/>
      <c r="AE160" s="7"/>
      <c r="AF160" s="7"/>
      <c r="AG160" s="7"/>
      <c r="AH160" s="7"/>
      <c r="AI160" s="7"/>
      <c r="AJ160" s="7"/>
      <c r="AK160" s="7"/>
      <c r="AL160" s="7"/>
      <c r="AM160" s="7"/>
      <c r="AN160" s="7">
        <v>1</v>
      </c>
      <c r="AO160" s="7"/>
      <c r="AP160" s="7"/>
      <c r="AQ160" s="7"/>
      <c r="AR160" s="7"/>
      <c r="AS160" s="7"/>
      <c r="AT160" s="7"/>
      <c r="AU160" s="7"/>
      <c r="AV160" s="7"/>
      <c r="AW160" s="7"/>
      <c r="AX160" s="7"/>
      <c r="AY160" s="7"/>
      <c r="AZ160" s="7"/>
      <c r="BA160" s="7"/>
      <c r="BB160" s="7"/>
      <c r="BC160" s="7"/>
      <c r="BD160" s="7"/>
      <c r="BE160" s="7"/>
      <c r="BF160" s="7"/>
      <c r="BG160" s="7"/>
      <c r="BH160" s="7"/>
      <c r="BI160" s="7"/>
      <c r="BJ160" s="7">
        <v>1</v>
      </c>
      <c r="BK160" s="7">
        <v>1</v>
      </c>
      <c r="BL160" s="7"/>
      <c r="BM160" s="7"/>
      <c r="BN160" s="7"/>
      <c r="BO160" s="7"/>
      <c r="BP160" s="7"/>
      <c r="BQ160" s="7"/>
      <c r="BR160" s="7"/>
      <c r="BS160" s="7"/>
      <c r="BT160" s="7"/>
      <c r="BU160" s="7"/>
      <c r="BV160" s="7"/>
      <c r="BW160" s="7"/>
      <c r="BX160" s="7"/>
      <c r="BY160" s="7"/>
      <c r="BZ160" s="7"/>
      <c r="CA160" s="7"/>
      <c r="CB160" s="7"/>
      <c r="CC160" s="7"/>
      <c r="CD160" s="7"/>
      <c r="CE160" s="7"/>
      <c r="CF160" s="7"/>
      <c r="CG160" s="7"/>
      <c r="CH160" s="7"/>
      <c r="CI160" s="7"/>
      <c r="CJ160" s="7"/>
      <c r="CK160" s="7"/>
      <c r="CL160" s="7"/>
      <c r="CM160" s="7"/>
      <c r="CN160" s="7"/>
      <c r="CO160" s="7"/>
      <c r="CP160" s="7"/>
      <c r="CQ160" s="7"/>
      <c r="CR160" s="7"/>
      <c r="CS160" s="7"/>
      <c r="CT160" s="7"/>
      <c r="CU160" s="7"/>
      <c r="CV160" s="7"/>
      <c r="CW160" s="7"/>
      <c r="CX160" s="7"/>
      <c r="CY160" s="7"/>
      <c r="CZ160" s="7"/>
      <c r="DA160" s="7"/>
      <c r="DB160" s="7"/>
      <c r="DC160" s="7"/>
      <c r="DD160" s="7"/>
      <c r="DE160" s="7"/>
      <c r="DF160" s="7"/>
      <c r="DG160" s="7"/>
      <c r="DH160" s="7"/>
      <c r="DI160" s="7"/>
      <c r="DJ160" s="7"/>
      <c r="DK160" s="7"/>
      <c r="DL160" s="7">
        <v>1</v>
      </c>
      <c r="DM160" s="7">
        <v>1</v>
      </c>
      <c r="DN160" s="154">
        <v>0</v>
      </c>
      <c r="DO160" s="7"/>
      <c r="DP160" s="7">
        <v>1</v>
      </c>
      <c r="DQ160" s="7"/>
      <c r="DR160" s="7"/>
      <c r="DS160" s="7"/>
      <c r="DT160" s="7"/>
      <c r="DU160" s="7"/>
      <c r="DV160" s="7"/>
      <c r="DW160" s="7"/>
      <c r="DX160" s="7"/>
      <c r="DY160" s="7"/>
      <c r="DZ160" s="7"/>
      <c r="EA160" s="7"/>
      <c r="EB160" s="7"/>
      <c r="EC160" s="7"/>
      <c r="ED160" s="7"/>
      <c r="EE160" s="7"/>
      <c r="EF160" s="7"/>
      <c r="EG160" s="7"/>
      <c r="EH160" s="7"/>
      <c r="EI160" s="7"/>
      <c r="EJ160" s="7"/>
      <c r="EK160" s="7"/>
      <c r="EL160" s="7"/>
      <c r="EM160" s="7"/>
      <c r="EN160" s="7"/>
      <c r="EO160" s="7"/>
      <c r="EP160" s="7"/>
      <c r="EQ160" s="7"/>
      <c r="ER160" s="7"/>
      <c r="ES160" s="7"/>
      <c r="ET160" s="7"/>
      <c r="EU160" s="7"/>
      <c r="EV160" s="7"/>
      <c r="EW160" s="7"/>
      <c r="EX160" s="7"/>
      <c r="EY160" s="7"/>
      <c r="EZ160" s="7"/>
      <c r="FA160" s="7"/>
      <c r="FB160" s="7">
        <v>1</v>
      </c>
      <c r="FC160" s="7"/>
      <c r="FD160" s="7"/>
      <c r="FE160" s="7"/>
      <c r="FF160" s="7"/>
      <c r="FG160" s="7"/>
      <c r="FH160" s="7"/>
      <c r="FI160" s="7"/>
      <c r="FJ160" s="7"/>
      <c r="FK160" s="7"/>
      <c r="FL160" s="7"/>
      <c r="FM160" s="7"/>
      <c r="FN160" s="7"/>
      <c r="FO160" s="7"/>
      <c r="FP160" s="7"/>
      <c r="FQ160" s="7"/>
      <c r="FR160" s="7"/>
      <c r="FS160" s="7"/>
      <c r="FT160" s="7"/>
      <c r="FU160" s="7"/>
      <c r="FV160" s="7"/>
      <c r="FW160" s="7"/>
      <c r="FX160" s="7"/>
      <c r="FY160" s="7"/>
      <c r="FZ160" s="7"/>
      <c r="GA160" s="7"/>
      <c r="GB160" s="7"/>
      <c r="GC160" s="7"/>
      <c r="GD160" s="7"/>
      <c r="GE160" s="7"/>
      <c r="GF160" s="7"/>
      <c r="GG160" s="7"/>
      <c r="GH160" s="7"/>
      <c r="GI160" s="7"/>
      <c r="GJ160" s="7"/>
      <c r="GK160" s="7"/>
      <c r="GL160" s="7"/>
      <c r="GM160" s="7"/>
      <c r="GN160" s="7"/>
      <c r="GO160" s="7"/>
      <c r="GP160" s="7"/>
      <c r="GQ160" s="7"/>
      <c r="GR160" s="7"/>
      <c r="GS160" s="7"/>
      <c r="GT160" s="7"/>
      <c r="GU160" s="7"/>
      <c r="GV160" s="7"/>
      <c r="GW160" s="7"/>
      <c r="GX160" s="7"/>
      <c r="GY160" s="7"/>
      <c r="GZ160" s="7"/>
      <c r="HA160" s="34"/>
      <c r="HB160" s="34"/>
      <c r="HC160" s="34"/>
      <c r="HD160" s="34"/>
      <c r="HE160" s="34"/>
      <c r="HF160" s="34"/>
      <c r="HG160" s="34"/>
      <c r="HH160" s="34"/>
      <c r="HI160" s="34"/>
      <c r="HJ160" s="34"/>
      <c r="HK160" s="34"/>
      <c r="HL160" s="34"/>
      <c r="HM160" s="34"/>
      <c r="HN160" s="34"/>
      <c r="HO160" s="34"/>
      <c r="HP160" s="34"/>
    </row>
    <row r="161" spans="1:224" ht="45" customHeight="1">
      <c r="A161" s="5">
        <f t="shared" si="0"/>
        <v>159</v>
      </c>
      <c r="B161" s="5"/>
      <c r="C161" s="50" t="s">
        <v>465</v>
      </c>
      <c r="D161" s="183">
        <f t="shared" si="7"/>
        <v>159</v>
      </c>
      <c r="E161" s="7" t="s">
        <v>468</v>
      </c>
      <c r="F161" s="7" t="s">
        <v>467</v>
      </c>
      <c r="G161" s="6">
        <v>2021</v>
      </c>
      <c r="H161" s="7" t="s">
        <v>738</v>
      </c>
      <c r="I161" s="7"/>
      <c r="J161" s="7" t="s">
        <v>466</v>
      </c>
      <c r="K161" s="6" t="s">
        <v>1454</v>
      </c>
      <c r="L161" s="7"/>
      <c r="M161" s="7"/>
      <c r="N161" s="7"/>
      <c r="O161" s="7">
        <v>1</v>
      </c>
      <c r="P161" s="7"/>
      <c r="Q161" s="7"/>
      <c r="R161" s="7"/>
      <c r="S161" s="7"/>
      <c r="T161" s="7"/>
      <c r="U161" s="7">
        <v>1</v>
      </c>
      <c r="V161" s="7"/>
      <c r="W161" s="7"/>
      <c r="X161" s="7"/>
      <c r="Y161" s="7"/>
      <c r="Z161" s="7"/>
      <c r="AA161" s="7"/>
      <c r="AB161" s="7"/>
      <c r="AC161" s="7"/>
      <c r="AD161" s="154">
        <v>0</v>
      </c>
      <c r="AE161" s="7"/>
      <c r="AF161" s="7"/>
      <c r="AG161" s="7"/>
      <c r="AH161" s="7">
        <v>1</v>
      </c>
      <c r="AI161" s="7"/>
      <c r="AJ161" s="7"/>
      <c r="AK161" s="7"/>
      <c r="AL161" s="7"/>
      <c r="AM161" s="7"/>
      <c r="AN161" s="7"/>
      <c r="AO161" s="7"/>
      <c r="AP161" s="7"/>
      <c r="AQ161" s="154">
        <v>0</v>
      </c>
      <c r="AR161" s="154">
        <v>0</v>
      </c>
      <c r="AS161" s="7"/>
      <c r="AT161" s="7"/>
      <c r="AU161" s="7"/>
      <c r="AV161" s="7"/>
      <c r="AW161" s="7"/>
      <c r="AX161" s="7"/>
      <c r="AY161" s="7"/>
      <c r="AZ161" s="7"/>
      <c r="BA161" s="7"/>
      <c r="BB161" s="7"/>
      <c r="BC161" s="7"/>
      <c r="BD161" s="7"/>
      <c r="BE161" s="7"/>
      <c r="BF161" s="7"/>
      <c r="BG161" s="7"/>
      <c r="BH161" s="7"/>
      <c r="BI161" s="7"/>
      <c r="BJ161" s="7"/>
      <c r="BK161" s="7"/>
      <c r="BL161" s="7"/>
      <c r="BM161" s="7"/>
      <c r="BN161" s="7"/>
      <c r="BO161" s="7"/>
      <c r="BP161" s="7"/>
      <c r="BQ161" s="7"/>
      <c r="BR161" s="7"/>
      <c r="BS161" s="7"/>
      <c r="BT161" s="7"/>
      <c r="BU161" s="7"/>
      <c r="BV161" s="7"/>
      <c r="BW161" s="7"/>
      <c r="BX161" s="7"/>
      <c r="BY161" s="7"/>
      <c r="BZ161" s="7"/>
      <c r="CA161" s="7"/>
      <c r="CB161" s="7"/>
      <c r="CC161" s="7"/>
      <c r="CD161" s="7"/>
      <c r="CE161" s="7"/>
      <c r="CF161" s="7"/>
      <c r="CG161" s="7"/>
      <c r="CH161" s="7"/>
      <c r="CI161" s="7"/>
      <c r="CJ161" s="7"/>
      <c r="CK161" s="7"/>
      <c r="CL161" s="7"/>
      <c r="CM161" s="7"/>
      <c r="CN161" s="7"/>
      <c r="CO161" s="7"/>
      <c r="CP161" s="7"/>
      <c r="CQ161" s="7"/>
      <c r="CR161" s="7"/>
      <c r="CS161" s="7"/>
      <c r="CT161" s="7"/>
      <c r="CU161" s="7"/>
      <c r="CV161" s="7"/>
      <c r="CW161" s="7"/>
      <c r="CX161" s="7"/>
      <c r="CY161" s="7"/>
      <c r="CZ161" s="7"/>
      <c r="DA161" s="7"/>
      <c r="DB161" s="7"/>
      <c r="DC161" s="7"/>
      <c r="DD161" s="7"/>
      <c r="DE161" s="7"/>
      <c r="DF161" s="7"/>
      <c r="DG161" s="7"/>
      <c r="DH161" s="7"/>
      <c r="DI161" s="7"/>
      <c r="DJ161" s="7"/>
      <c r="DK161" s="7"/>
      <c r="DL161" s="7">
        <v>1</v>
      </c>
      <c r="DM161" s="7">
        <v>1</v>
      </c>
      <c r="DN161" s="154">
        <v>0</v>
      </c>
      <c r="DO161" s="7"/>
      <c r="DP161" s="7">
        <v>1</v>
      </c>
      <c r="DQ161" s="7"/>
      <c r="DR161" s="7"/>
      <c r="DS161" s="7"/>
      <c r="DT161" s="7"/>
      <c r="DU161" s="7"/>
      <c r="DV161" s="7"/>
      <c r="DW161" s="7"/>
      <c r="DX161" s="7"/>
      <c r="DY161" s="7"/>
      <c r="DZ161" s="7"/>
      <c r="EA161" s="7"/>
      <c r="EB161" s="7"/>
      <c r="EC161" s="7"/>
      <c r="ED161" s="7"/>
      <c r="EE161" s="7"/>
      <c r="EF161" s="7"/>
      <c r="EG161" s="7"/>
      <c r="EH161" s="7"/>
      <c r="EI161" s="7"/>
      <c r="EJ161" s="7"/>
      <c r="EK161" s="7"/>
      <c r="EL161" s="7"/>
      <c r="EM161" s="7"/>
      <c r="EN161" s="7"/>
      <c r="EO161" s="7"/>
      <c r="EP161" s="7"/>
      <c r="EQ161" s="7"/>
      <c r="ER161" s="7"/>
      <c r="ES161" s="7"/>
      <c r="ET161" s="7"/>
      <c r="EU161" s="7"/>
      <c r="EV161" s="7"/>
      <c r="EW161" s="7"/>
      <c r="EX161" s="7"/>
      <c r="EY161" s="7"/>
      <c r="EZ161" s="7"/>
      <c r="FA161" s="7"/>
      <c r="FB161" s="7"/>
      <c r="FC161" s="7"/>
      <c r="FD161" s="7"/>
      <c r="FE161" s="7"/>
      <c r="FF161" s="7"/>
      <c r="FG161" s="7"/>
      <c r="FH161" s="7">
        <v>1</v>
      </c>
      <c r="FI161" s="7"/>
      <c r="FJ161" s="7"/>
      <c r="FK161" s="7"/>
      <c r="FL161" s="7"/>
      <c r="FM161" s="7"/>
      <c r="FN161" s="7"/>
      <c r="FO161" s="7"/>
      <c r="FP161" s="7"/>
      <c r="FQ161" s="7"/>
      <c r="FR161" s="7"/>
      <c r="FS161" s="7"/>
      <c r="FT161" s="7"/>
      <c r="FU161" s="7"/>
      <c r="FV161" s="7"/>
      <c r="FW161" s="7"/>
      <c r="FX161" s="7"/>
      <c r="FY161" s="7"/>
      <c r="FZ161" s="7"/>
      <c r="GA161" s="7"/>
      <c r="GB161" s="7"/>
      <c r="GC161" s="7"/>
      <c r="GD161" s="7"/>
      <c r="GE161" s="7"/>
      <c r="GF161" s="7"/>
      <c r="GG161" s="7"/>
      <c r="GH161" s="7"/>
      <c r="GI161" s="7"/>
      <c r="GJ161" s="7"/>
      <c r="GK161" s="7"/>
      <c r="GL161" s="7"/>
      <c r="GM161" s="7"/>
      <c r="GN161" s="7"/>
      <c r="GO161" s="7"/>
      <c r="GP161" s="7"/>
      <c r="GQ161" s="7"/>
      <c r="GR161" s="7"/>
      <c r="GS161" s="7"/>
      <c r="GT161" s="7"/>
      <c r="GU161" s="7"/>
      <c r="GV161" s="7"/>
      <c r="GW161" s="7"/>
      <c r="GX161" s="7"/>
      <c r="GY161" s="7"/>
      <c r="GZ161" s="7"/>
      <c r="HA161" s="34"/>
      <c r="HB161" s="34"/>
      <c r="HC161" s="34"/>
      <c r="HD161" s="34"/>
      <c r="HE161" s="34"/>
      <c r="HF161" s="34"/>
      <c r="HG161" s="34"/>
      <c r="HH161" s="34"/>
      <c r="HI161" s="34"/>
      <c r="HJ161" s="34"/>
      <c r="HK161" s="34"/>
      <c r="HL161" s="34"/>
      <c r="HM161" s="34"/>
      <c r="HN161" s="34"/>
      <c r="HO161" s="34"/>
      <c r="HP161" s="34"/>
    </row>
    <row r="162" spans="1:224" ht="45" customHeight="1">
      <c r="A162" s="5">
        <f t="shared" si="0"/>
        <v>160</v>
      </c>
      <c r="B162" s="5"/>
      <c r="C162" s="41" t="s">
        <v>35</v>
      </c>
      <c r="D162" s="179">
        <f t="shared" si="7"/>
        <v>160</v>
      </c>
      <c r="E162" s="7" t="s">
        <v>67</v>
      </c>
      <c r="F162" s="7" t="s">
        <v>470</v>
      </c>
      <c r="G162" s="6">
        <v>2006</v>
      </c>
      <c r="H162" s="7" t="s">
        <v>738</v>
      </c>
      <c r="I162" s="7"/>
      <c r="J162" s="7" t="s">
        <v>469</v>
      </c>
      <c r="K162" s="6" t="s">
        <v>1455</v>
      </c>
      <c r="L162" s="7"/>
      <c r="M162" s="7"/>
      <c r="N162" s="7"/>
      <c r="O162" s="7">
        <v>1</v>
      </c>
      <c r="P162" s="7"/>
      <c r="Q162" s="7"/>
      <c r="R162" s="7"/>
      <c r="S162" s="7"/>
      <c r="T162" s="7"/>
      <c r="U162" s="7">
        <v>1</v>
      </c>
      <c r="V162" s="7"/>
      <c r="W162" s="7"/>
      <c r="X162" s="7"/>
      <c r="Y162" s="7"/>
      <c r="Z162" s="7"/>
      <c r="AA162" s="7"/>
      <c r="AB162" s="7"/>
      <c r="AC162" s="7"/>
      <c r="AD162" s="7">
        <v>1</v>
      </c>
      <c r="AE162" s="7"/>
      <c r="AF162" s="7"/>
      <c r="AG162" s="7"/>
      <c r="AH162" s="7"/>
      <c r="AI162" s="7"/>
      <c r="AJ162" s="7"/>
      <c r="AK162" s="7"/>
      <c r="AL162" s="7"/>
      <c r="AM162" s="7"/>
      <c r="AN162" s="7"/>
      <c r="AO162" s="7"/>
      <c r="AP162" s="7">
        <v>1</v>
      </c>
      <c r="AQ162" s="7">
        <v>1</v>
      </c>
      <c r="AR162" s="7"/>
      <c r="AS162" s="7"/>
      <c r="AT162" s="7"/>
      <c r="AU162" s="7"/>
      <c r="AV162" s="7"/>
      <c r="AW162" s="7"/>
      <c r="AX162" s="7"/>
      <c r="AY162" s="7"/>
      <c r="AZ162" s="7"/>
      <c r="BA162" s="7"/>
      <c r="BB162" s="7"/>
      <c r="BC162" s="7"/>
      <c r="BD162" s="7"/>
      <c r="BE162" s="7"/>
      <c r="BF162" s="7"/>
      <c r="BG162" s="7"/>
      <c r="BH162" s="7"/>
      <c r="BI162" s="7"/>
      <c r="BJ162" s="7"/>
      <c r="BK162" s="7"/>
      <c r="BL162" s="7"/>
      <c r="BM162" s="7"/>
      <c r="BN162" s="7"/>
      <c r="BO162" s="7"/>
      <c r="BP162" s="7"/>
      <c r="BQ162" s="7"/>
      <c r="BR162" s="7"/>
      <c r="BS162" s="7"/>
      <c r="BT162" s="7"/>
      <c r="BU162" s="7"/>
      <c r="BV162" s="7"/>
      <c r="BW162" s="7"/>
      <c r="BX162" s="7"/>
      <c r="BY162" s="7">
        <v>1</v>
      </c>
      <c r="BZ162" s="7"/>
      <c r="CA162" s="7"/>
      <c r="CB162" s="7"/>
      <c r="CC162" s="7">
        <v>1</v>
      </c>
      <c r="CD162" s="7"/>
      <c r="CE162" s="7"/>
      <c r="CF162" s="7"/>
      <c r="CG162" s="7"/>
      <c r="CH162" s="7"/>
      <c r="CI162" s="7"/>
      <c r="CJ162" s="7"/>
      <c r="CK162" s="7"/>
      <c r="CL162" s="7"/>
      <c r="CM162" s="7"/>
      <c r="CN162" s="7"/>
      <c r="CO162" s="7"/>
      <c r="CP162" s="7"/>
      <c r="CQ162" s="7"/>
      <c r="CR162" s="7"/>
      <c r="CS162" s="7"/>
      <c r="CT162" s="7"/>
      <c r="CU162" s="7"/>
      <c r="CV162" s="7"/>
      <c r="CW162" s="7"/>
      <c r="CX162" s="7"/>
      <c r="CY162" s="7"/>
      <c r="CZ162" s="7"/>
      <c r="DA162" s="7"/>
      <c r="DB162" s="7"/>
      <c r="DC162" s="7"/>
      <c r="DD162" s="7"/>
      <c r="DE162" s="7"/>
      <c r="DF162" s="7"/>
      <c r="DG162" s="7"/>
      <c r="DH162" s="7"/>
      <c r="DI162" s="7"/>
      <c r="DJ162" s="7"/>
      <c r="DK162" s="7"/>
      <c r="DL162" s="7"/>
      <c r="DM162" s="7"/>
      <c r="DN162" s="7"/>
      <c r="DO162" s="7">
        <v>1</v>
      </c>
      <c r="DP162" s="7">
        <v>1</v>
      </c>
      <c r="DQ162" s="7"/>
      <c r="DR162" s="7"/>
      <c r="DS162" s="7"/>
      <c r="DT162" s="7"/>
      <c r="DU162" s="7"/>
      <c r="DV162" s="7"/>
      <c r="DW162" s="7"/>
      <c r="DX162" s="7"/>
      <c r="DY162" s="7"/>
      <c r="DZ162" s="7"/>
      <c r="EA162" s="7"/>
      <c r="EB162" s="7"/>
      <c r="EC162" s="7"/>
      <c r="ED162" s="7"/>
      <c r="EE162" s="7"/>
      <c r="EF162" s="7"/>
      <c r="EG162" s="7"/>
      <c r="EH162" s="7"/>
      <c r="EI162" s="7"/>
      <c r="EJ162" s="7"/>
      <c r="EK162" s="7"/>
      <c r="EL162" s="7"/>
      <c r="EM162" s="7"/>
      <c r="EN162" s="7"/>
      <c r="EO162" s="7"/>
      <c r="EP162" s="7"/>
      <c r="EQ162" s="7"/>
      <c r="ER162" s="7"/>
      <c r="ES162" s="7"/>
      <c r="ET162" s="7"/>
      <c r="EU162" s="7"/>
      <c r="EV162" s="7"/>
      <c r="EW162" s="7"/>
      <c r="EX162" s="7"/>
      <c r="EY162" s="7"/>
      <c r="EZ162" s="7"/>
      <c r="FA162" s="7"/>
      <c r="FB162" s="7"/>
      <c r="FC162" s="7"/>
      <c r="FD162" s="7"/>
      <c r="FE162" s="7"/>
      <c r="FF162" s="7">
        <v>1</v>
      </c>
      <c r="FG162" s="7"/>
      <c r="FH162" s="7"/>
      <c r="FI162" s="7"/>
      <c r="FJ162" s="7"/>
      <c r="FK162" s="7">
        <v>1</v>
      </c>
      <c r="FL162" s="7"/>
      <c r="FM162" s="7"/>
      <c r="FN162" s="7"/>
      <c r="FO162" s="7"/>
      <c r="FP162" s="7"/>
      <c r="FQ162" s="7"/>
      <c r="FR162" s="7"/>
      <c r="FS162" s="7">
        <v>1</v>
      </c>
      <c r="FT162" s="7"/>
      <c r="FU162" s="7"/>
      <c r="FV162" s="7"/>
      <c r="FW162" s="7"/>
      <c r="FX162" s="7">
        <v>1</v>
      </c>
      <c r="FY162" s="7"/>
      <c r="FZ162" s="7"/>
      <c r="GA162" s="7"/>
      <c r="GB162" s="7"/>
      <c r="GC162" s="7"/>
      <c r="GD162" s="7"/>
      <c r="GE162" s="7"/>
      <c r="GF162" s="7"/>
      <c r="GG162" s="7"/>
      <c r="GH162" s="7"/>
      <c r="GI162" s="7"/>
      <c r="GJ162" s="7"/>
      <c r="GK162" s="7"/>
      <c r="GL162" s="7"/>
      <c r="GM162" s="7"/>
      <c r="GN162" s="7"/>
      <c r="GO162" s="7"/>
      <c r="GP162" s="7"/>
      <c r="GQ162" s="7"/>
      <c r="GR162" s="7"/>
      <c r="GS162" s="7"/>
      <c r="GT162" s="7"/>
      <c r="GU162" s="7"/>
      <c r="GV162" s="7"/>
      <c r="GW162" s="7"/>
      <c r="GX162" s="7"/>
      <c r="GY162" s="7"/>
      <c r="GZ162" s="7"/>
      <c r="HA162" s="34"/>
      <c r="HB162" s="34"/>
      <c r="HC162" s="34"/>
      <c r="HD162" s="34"/>
      <c r="HE162" s="34"/>
      <c r="HF162" s="34"/>
      <c r="HG162" s="34"/>
      <c r="HH162" s="34"/>
      <c r="HI162" s="34"/>
      <c r="HJ162" s="34"/>
      <c r="HK162" s="34"/>
      <c r="HL162" s="34"/>
      <c r="HM162" s="34"/>
      <c r="HN162" s="34"/>
      <c r="HO162" s="34"/>
      <c r="HP162" s="34"/>
    </row>
    <row r="163" spans="1:224" ht="45" customHeight="1">
      <c r="A163" s="5">
        <f t="shared" si="0"/>
        <v>161</v>
      </c>
      <c r="B163" s="5"/>
      <c r="C163" s="41" t="s">
        <v>35</v>
      </c>
      <c r="D163" s="179">
        <f t="shared" si="7"/>
        <v>161</v>
      </c>
      <c r="E163" s="7" t="s">
        <v>164</v>
      </c>
      <c r="F163" s="7" t="s">
        <v>472</v>
      </c>
      <c r="G163" s="6">
        <v>2017</v>
      </c>
      <c r="H163" s="7" t="s">
        <v>1456</v>
      </c>
      <c r="I163" s="7"/>
      <c r="J163" s="7" t="s">
        <v>471</v>
      </c>
      <c r="K163" s="6" t="s">
        <v>1457</v>
      </c>
      <c r="L163" s="7">
        <v>1</v>
      </c>
      <c r="M163" s="7"/>
      <c r="N163" s="7"/>
      <c r="O163" s="7"/>
      <c r="P163" s="7"/>
      <c r="Q163" s="7"/>
      <c r="R163" s="7"/>
      <c r="S163" s="7"/>
      <c r="T163" s="7"/>
      <c r="U163" s="7"/>
      <c r="V163" s="7"/>
      <c r="W163" s="7"/>
      <c r="X163" s="7"/>
      <c r="Y163" s="7"/>
      <c r="Z163" s="7"/>
      <c r="AA163" s="7"/>
      <c r="AB163" s="7"/>
      <c r="AC163" s="7">
        <v>1</v>
      </c>
      <c r="AD163" s="7"/>
      <c r="AE163" s="7"/>
      <c r="AF163" s="7">
        <v>1</v>
      </c>
      <c r="AG163" s="7"/>
      <c r="AH163" s="7"/>
      <c r="AI163" s="7"/>
      <c r="AJ163" s="7"/>
      <c r="AK163" s="7"/>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7"/>
      <c r="BL163" s="7"/>
      <c r="BM163" s="7"/>
      <c r="BN163" s="7"/>
      <c r="BO163" s="7"/>
      <c r="BP163" s="7"/>
      <c r="BQ163" s="7"/>
      <c r="BR163" s="7"/>
      <c r="BS163" s="7"/>
      <c r="BT163" s="7"/>
      <c r="BU163" s="7"/>
      <c r="BV163" s="7"/>
      <c r="BW163" s="7"/>
      <c r="BX163" s="7"/>
      <c r="BY163" s="7"/>
      <c r="BZ163" s="7"/>
      <c r="CA163" s="7"/>
      <c r="CB163" s="7"/>
      <c r="CC163" s="7"/>
      <c r="CD163" s="7"/>
      <c r="CE163" s="7"/>
      <c r="CF163" s="7"/>
      <c r="CG163" s="7"/>
      <c r="CH163" s="7"/>
      <c r="CI163" s="7"/>
      <c r="CJ163" s="7"/>
      <c r="CK163" s="7"/>
      <c r="CL163" s="7"/>
      <c r="CM163" s="7"/>
      <c r="CN163" s="7"/>
      <c r="CO163" s="7"/>
      <c r="CP163" s="7"/>
      <c r="CQ163" s="7"/>
      <c r="CR163" s="7"/>
      <c r="CS163" s="7"/>
      <c r="CT163" s="7"/>
      <c r="CU163" s="7"/>
      <c r="CV163" s="7"/>
      <c r="CW163" s="7"/>
      <c r="CX163" s="7"/>
      <c r="CY163" s="7"/>
      <c r="CZ163" s="7"/>
      <c r="DA163" s="7"/>
      <c r="DB163" s="7"/>
      <c r="DC163" s="7"/>
      <c r="DD163" s="7"/>
      <c r="DE163" s="7"/>
      <c r="DF163" s="7"/>
      <c r="DG163" s="7"/>
      <c r="DH163" s="7"/>
      <c r="DI163" s="7"/>
      <c r="DJ163" s="7"/>
      <c r="DK163" s="7"/>
      <c r="DL163" s="7">
        <v>1</v>
      </c>
      <c r="DM163" s="7">
        <v>1</v>
      </c>
      <c r="DN163" s="7"/>
      <c r="DO163" s="154">
        <v>0</v>
      </c>
      <c r="DP163" s="7">
        <v>1</v>
      </c>
      <c r="DQ163" s="7"/>
      <c r="DR163" s="7"/>
      <c r="DS163" s="7"/>
      <c r="DT163" s="7"/>
      <c r="DU163" s="7"/>
      <c r="DV163" s="7"/>
      <c r="DW163" s="7"/>
      <c r="DX163" s="7"/>
      <c r="DY163" s="7"/>
      <c r="DZ163" s="7"/>
      <c r="EA163" s="7"/>
      <c r="EB163" s="7"/>
      <c r="EC163" s="7"/>
      <c r="ED163" s="7"/>
      <c r="EE163" s="7"/>
      <c r="EF163" s="7"/>
      <c r="EG163" s="7"/>
      <c r="EH163" s="7"/>
      <c r="EI163" s="7"/>
      <c r="EJ163" s="7"/>
      <c r="EK163" s="7"/>
      <c r="EL163" s="7"/>
      <c r="EM163" s="7"/>
      <c r="EN163" s="7"/>
      <c r="EO163" s="7"/>
      <c r="EP163" s="7"/>
      <c r="EQ163" s="7"/>
      <c r="ER163" s="7"/>
      <c r="ES163" s="7"/>
      <c r="ET163" s="7"/>
      <c r="EU163" s="7"/>
      <c r="EV163" s="7"/>
      <c r="EW163" s="7"/>
      <c r="EX163" s="7"/>
      <c r="EY163" s="7"/>
      <c r="EZ163" s="7"/>
      <c r="FA163" s="7"/>
      <c r="FB163" s="7"/>
      <c r="FC163" s="7">
        <v>1</v>
      </c>
      <c r="FD163" s="7"/>
      <c r="FE163" s="7"/>
      <c r="FF163" s="7"/>
      <c r="FG163" s="7"/>
      <c r="FH163" s="7"/>
      <c r="FI163" s="7"/>
      <c r="FJ163" s="7"/>
      <c r="FK163" s="7"/>
      <c r="FL163" s="7"/>
      <c r="FM163" s="7"/>
      <c r="FN163" s="7"/>
      <c r="FO163" s="7"/>
      <c r="FP163" s="7"/>
      <c r="FQ163" s="7"/>
      <c r="FR163" s="7"/>
      <c r="FS163" s="7"/>
      <c r="FT163" s="7"/>
      <c r="FU163" s="7"/>
      <c r="FV163" s="7"/>
      <c r="FW163" s="7"/>
      <c r="FX163" s="7"/>
      <c r="FY163" s="7"/>
      <c r="FZ163" s="7"/>
      <c r="GA163" s="7"/>
      <c r="GB163" s="7"/>
      <c r="GC163" s="7"/>
      <c r="GD163" s="7"/>
      <c r="GE163" s="7"/>
      <c r="GF163" s="7"/>
      <c r="GG163" s="7"/>
      <c r="GH163" s="7"/>
      <c r="GI163" s="7"/>
      <c r="GJ163" s="7"/>
      <c r="GK163" s="7"/>
      <c r="GL163" s="7"/>
      <c r="GM163" s="7"/>
      <c r="GN163" s="7"/>
      <c r="GO163" s="7"/>
      <c r="GP163" s="7"/>
      <c r="GQ163" s="7"/>
      <c r="GR163" s="7"/>
      <c r="GS163" s="7"/>
      <c r="GT163" s="7"/>
      <c r="GU163" s="7"/>
      <c r="GV163" s="7"/>
      <c r="GW163" s="7"/>
      <c r="GX163" s="7"/>
      <c r="GY163" s="7"/>
      <c r="GZ163" s="7"/>
      <c r="HA163" s="34"/>
      <c r="HB163" s="34"/>
      <c r="HC163" s="34"/>
      <c r="HD163" s="34"/>
      <c r="HE163" s="34"/>
      <c r="HF163" s="34"/>
      <c r="HG163" s="34"/>
      <c r="HH163" s="34"/>
      <c r="HI163" s="34"/>
      <c r="HJ163" s="34"/>
      <c r="HK163" s="34"/>
      <c r="HL163" s="34"/>
      <c r="HM163" s="34"/>
      <c r="HN163" s="34"/>
      <c r="HO163" s="34"/>
      <c r="HP163" s="34"/>
    </row>
    <row r="164" spans="1:224" ht="45" customHeight="1">
      <c r="A164" s="5">
        <f t="shared" si="0"/>
        <v>162</v>
      </c>
      <c r="B164" s="5"/>
      <c r="C164" s="41" t="s">
        <v>35</v>
      </c>
      <c r="D164" s="179">
        <f t="shared" si="7"/>
        <v>162</v>
      </c>
      <c r="E164" s="7" t="s">
        <v>81</v>
      </c>
      <c r="F164" s="7" t="s">
        <v>474</v>
      </c>
      <c r="G164" s="6">
        <v>2015</v>
      </c>
      <c r="H164" s="7" t="s">
        <v>738</v>
      </c>
      <c r="I164" s="7"/>
      <c r="J164" s="7" t="s">
        <v>473</v>
      </c>
      <c r="K164" s="6" t="s">
        <v>1458</v>
      </c>
      <c r="L164" s="7">
        <v>1</v>
      </c>
      <c r="M164" s="7"/>
      <c r="N164" s="7"/>
      <c r="O164" s="7"/>
      <c r="P164" s="7"/>
      <c r="Q164" s="154">
        <v>0</v>
      </c>
      <c r="R164" s="154">
        <v>1</v>
      </c>
      <c r="S164" s="7"/>
      <c r="T164" s="7"/>
      <c r="U164" s="7"/>
      <c r="V164" s="7"/>
      <c r="W164" s="7"/>
      <c r="X164" s="7"/>
      <c r="Y164" s="7"/>
      <c r="Z164" s="7"/>
      <c r="AA164" s="7"/>
      <c r="AB164" s="7"/>
      <c r="AC164" s="7"/>
      <c r="AD164" s="7"/>
      <c r="AE164" s="7"/>
      <c r="AF164" s="7"/>
      <c r="AG164" s="7"/>
      <c r="AH164" s="7"/>
      <c r="AI164" s="154">
        <v>0</v>
      </c>
      <c r="AJ164" s="154">
        <v>1</v>
      </c>
      <c r="AK164" s="7"/>
      <c r="AL164" s="7"/>
      <c r="AM164" s="7"/>
      <c r="AN164" s="7"/>
      <c r="AO164" s="7"/>
      <c r="AP164" s="7"/>
      <c r="AQ164" s="7"/>
      <c r="AR164" s="7"/>
      <c r="AS164" s="7"/>
      <c r="AT164" s="7"/>
      <c r="AU164" s="7"/>
      <c r="AV164" s="7"/>
      <c r="AW164" s="7"/>
      <c r="AX164" s="7"/>
      <c r="AY164" s="7"/>
      <c r="AZ164" s="7"/>
      <c r="BA164" s="7"/>
      <c r="BB164" s="7"/>
      <c r="BC164" s="7"/>
      <c r="BD164" s="7"/>
      <c r="BE164" s="7"/>
      <c r="BF164" s="7"/>
      <c r="BG164" s="7"/>
      <c r="BH164" s="7"/>
      <c r="BI164" s="7"/>
      <c r="BJ164" s="7"/>
      <c r="BK164" s="7"/>
      <c r="BL164" s="7"/>
      <c r="BM164" s="7"/>
      <c r="BN164" s="7"/>
      <c r="BO164" s="7"/>
      <c r="BP164" s="7"/>
      <c r="BQ164" s="7"/>
      <c r="BR164" s="7"/>
      <c r="BS164" s="7"/>
      <c r="BT164" s="7"/>
      <c r="BU164" s="7"/>
      <c r="BV164" s="7"/>
      <c r="BW164" s="7"/>
      <c r="BX164" s="7"/>
      <c r="BY164" s="7"/>
      <c r="BZ164" s="7"/>
      <c r="CA164" s="7"/>
      <c r="CB164" s="7"/>
      <c r="CC164" s="7"/>
      <c r="CD164" s="7"/>
      <c r="CE164" s="7"/>
      <c r="CF164" s="7"/>
      <c r="CG164" s="7"/>
      <c r="CH164" s="7"/>
      <c r="CI164" s="7"/>
      <c r="CJ164" s="7"/>
      <c r="CK164" s="7"/>
      <c r="CL164" s="7"/>
      <c r="CM164" s="7"/>
      <c r="CN164" s="7"/>
      <c r="CO164" s="7"/>
      <c r="CP164" s="7"/>
      <c r="CQ164" s="7"/>
      <c r="CR164" s="7"/>
      <c r="CS164" s="7"/>
      <c r="CT164" s="7"/>
      <c r="CU164" s="7">
        <v>1</v>
      </c>
      <c r="CV164" s="7"/>
      <c r="CW164" s="7">
        <v>1</v>
      </c>
      <c r="CX164" s="7"/>
      <c r="CY164" s="7"/>
      <c r="CZ164" s="7"/>
      <c r="DA164" s="7"/>
      <c r="DB164" s="7"/>
      <c r="DC164" s="7">
        <v>1</v>
      </c>
      <c r="DD164" s="7"/>
      <c r="DE164" s="7"/>
      <c r="DF164" s="7"/>
      <c r="DG164" s="7"/>
      <c r="DH164" s="7"/>
      <c r="DI164" s="7"/>
      <c r="DJ164" s="7"/>
      <c r="DK164" s="7"/>
      <c r="DL164" s="7"/>
      <c r="DM164" s="154">
        <v>1</v>
      </c>
      <c r="DN164" s="7"/>
      <c r="DO164" s="154">
        <v>0</v>
      </c>
      <c r="DP164" s="7">
        <v>1</v>
      </c>
      <c r="DQ164" s="7"/>
      <c r="DR164" s="7"/>
      <c r="DS164" s="7"/>
      <c r="DT164" s="7"/>
      <c r="DU164" s="7"/>
      <c r="DV164" s="7"/>
      <c r="DW164" s="7"/>
      <c r="DX164" s="7"/>
      <c r="DY164" s="7"/>
      <c r="DZ164" s="7"/>
      <c r="EA164" s="7"/>
      <c r="EB164" s="7"/>
      <c r="EC164" s="7"/>
      <c r="ED164" s="7"/>
      <c r="EE164" s="7"/>
      <c r="EF164" s="7"/>
      <c r="EG164" s="7"/>
      <c r="EH164" s="7"/>
      <c r="EI164" s="7"/>
      <c r="EJ164" s="7"/>
      <c r="EK164" s="7"/>
      <c r="EL164" s="7"/>
      <c r="EM164" s="7"/>
      <c r="EN164" s="7"/>
      <c r="EO164" s="7"/>
      <c r="EP164" s="7"/>
      <c r="EQ164" s="7"/>
      <c r="ER164" s="7"/>
      <c r="ES164" s="7"/>
      <c r="ET164" s="7"/>
      <c r="EU164" s="7"/>
      <c r="EV164" s="7"/>
      <c r="EW164" s="7"/>
      <c r="EX164" s="7"/>
      <c r="EY164" s="7"/>
      <c r="EZ164" s="7"/>
      <c r="FA164" s="7"/>
      <c r="FB164" s="7">
        <v>1</v>
      </c>
      <c r="FC164" s="7"/>
      <c r="FD164" s="7"/>
      <c r="FE164" s="7"/>
      <c r="FF164" s="7"/>
      <c r="FG164" s="7"/>
      <c r="FH164" s="7"/>
      <c r="FI164" s="7"/>
      <c r="FJ164" s="7"/>
      <c r="FK164" s="7"/>
      <c r="FL164" s="7"/>
      <c r="FM164" s="7"/>
      <c r="FN164" s="7"/>
      <c r="FO164" s="7"/>
      <c r="FP164" s="7"/>
      <c r="FQ164" s="7"/>
      <c r="FR164" s="7"/>
      <c r="FS164" s="7"/>
      <c r="FT164" s="7"/>
      <c r="FU164" s="7"/>
      <c r="FV164" s="7"/>
      <c r="FW164" s="7"/>
      <c r="FX164" s="7"/>
      <c r="FY164" s="7"/>
      <c r="FZ164" s="7"/>
      <c r="GA164" s="7"/>
      <c r="GB164" s="7"/>
      <c r="GC164" s="7"/>
      <c r="GD164" s="7"/>
      <c r="GE164" s="7"/>
      <c r="GF164" s="7"/>
      <c r="GG164" s="7"/>
      <c r="GH164" s="7"/>
      <c r="GI164" s="7"/>
      <c r="GJ164" s="7"/>
      <c r="GK164" s="7"/>
      <c r="GL164" s="7"/>
      <c r="GM164" s="7"/>
      <c r="GN164" s="7"/>
      <c r="GO164" s="7"/>
      <c r="GP164" s="7"/>
      <c r="GQ164" s="7"/>
      <c r="GR164" s="7"/>
      <c r="GS164" s="7"/>
      <c r="GT164" s="7"/>
      <c r="GU164" s="7"/>
      <c r="GV164" s="7"/>
      <c r="GW164" s="7"/>
      <c r="GX164" s="7"/>
      <c r="GY164" s="7"/>
      <c r="GZ164" s="7"/>
      <c r="HA164" s="34"/>
      <c r="HB164" s="34"/>
      <c r="HC164" s="34"/>
      <c r="HD164" s="34"/>
      <c r="HE164" s="34"/>
      <c r="HF164" s="34"/>
      <c r="HG164" s="34"/>
      <c r="HH164" s="34"/>
      <c r="HI164" s="34"/>
      <c r="HJ164" s="34"/>
      <c r="HK164" s="34"/>
      <c r="HL164" s="34"/>
      <c r="HM164" s="34"/>
      <c r="HN164" s="34"/>
      <c r="HO164" s="34"/>
      <c r="HP164" s="34"/>
    </row>
    <row r="165" spans="1:224" ht="45" customHeight="1">
      <c r="A165" s="5">
        <f t="shared" si="0"/>
        <v>163</v>
      </c>
      <c r="B165" s="5"/>
      <c r="C165" s="41" t="s">
        <v>35</v>
      </c>
      <c r="D165" s="179">
        <f t="shared" si="7"/>
        <v>163</v>
      </c>
      <c r="E165" s="7" t="s">
        <v>476</v>
      </c>
      <c r="F165" s="7" t="s">
        <v>222</v>
      </c>
      <c r="G165" s="6">
        <v>2000</v>
      </c>
      <c r="H165" s="7" t="s">
        <v>738</v>
      </c>
      <c r="I165" s="7"/>
      <c r="J165" s="7" t="s">
        <v>475</v>
      </c>
      <c r="K165" s="6" t="s">
        <v>1459</v>
      </c>
      <c r="L165" s="7"/>
      <c r="M165" s="7"/>
      <c r="N165" s="7"/>
      <c r="O165" s="7">
        <v>1</v>
      </c>
      <c r="P165" s="7"/>
      <c r="Q165" s="7">
        <v>0</v>
      </c>
      <c r="R165" s="7">
        <v>1</v>
      </c>
      <c r="S165" s="7"/>
      <c r="T165" s="7"/>
      <c r="U165" s="7"/>
      <c r="V165" s="7"/>
      <c r="W165" s="7"/>
      <c r="X165" s="7"/>
      <c r="Y165" s="7"/>
      <c r="Z165" s="7"/>
      <c r="AA165" s="7"/>
      <c r="AB165" s="7"/>
      <c r="AC165" s="7">
        <v>1</v>
      </c>
      <c r="AD165" s="7"/>
      <c r="AE165" s="7"/>
      <c r="AF165" s="7"/>
      <c r="AG165" s="7"/>
      <c r="AH165" s="7"/>
      <c r="AI165" s="7"/>
      <c r="AJ165" s="7"/>
      <c r="AK165" s="7"/>
      <c r="AL165" s="7"/>
      <c r="AM165" s="7"/>
      <c r="AN165" s="7">
        <v>1</v>
      </c>
      <c r="AO165" s="7"/>
      <c r="AP165" s="7"/>
      <c r="AQ165" s="7"/>
      <c r="AR165" s="7"/>
      <c r="AS165" s="7"/>
      <c r="AT165" s="7"/>
      <c r="AU165" s="7"/>
      <c r="AV165" s="7"/>
      <c r="AW165" s="7"/>
      <c r="AX165" s="7"/>
      <c r="AY165" s="7"/>
      <c r="AZ165" s="7"/>
      <c r="BA165" s="7"/>
      <c r="BB165" s="7"/>
      <c r="BC165" s="7"/>
      <c r="BD165" s="7">
        <v>1</v>
      </c>
      <c r="BE165" s="7"/>
      <c r="BF165" s="7"/>
      <c r="BG165" s="7"/>
      <c r="BH165" s="7"/>
      <c r="BI165" s="7"/>
      <c r="BJ165" s="7"/>
      <c r="BK165" s="7"/>
      <c r="BL165" s="7"/>
      <c r="BM165" s="7"/>
      <c r="BN165" s="7"/>
      <c r="BO165" s="7"/>
      <c r="BP165" s="7"/>
      <c r="BQ165" s="7"/>
      <c r="BR165" s="7"/>
      <c r="BS165" s="7"/>
      <c r="BT165" s="7"/>
      <c r="BU165" s="7"/>
      <c r="BV165" s="7"/>
      <c r="BW165" s="7"/>
      <c r="BX165" s="7"/>
      <c r="BY165" s="7"/>
      <c r="BZ165" s="7"/>
      <c r="CA165" s="7"/>
      <c r="CB165" s="7"/>
      <c r="CC165" s="7"/>
      <c r="CD165" s="7"/>
      <c r="CE165" s="7"/>
      <c r="CF165" s="7"/>
      <c r="CG165" s="7"/>
      <c r="CH165" s="7"/>
      <c r="CI165" s="7"/>
      <c r="CJ165" s="7"/>
      <c r="CK165" s="7"/>
      <c r="CL165" s="7"/>
      <c r="CM165" s="7"/>
      <c r="CN165" s="7"/>
      <c r="CO165" s="7"/>
      <c r="CP165" s="7"/>
      <c r="CQ165" s="7"/>
      <c r="CR165" s="7"/>
      <c r="CS165" s="7"/>
      <c r="CT165" s="7"/>
      <c r="CU165" s="7">
        <v>1</v>
      </c>
      <c r="CV165" s="7"/>
      <c r="CW165" s="7"/>
      <c r="CX165" s="7"/>
      <c r="CY165" s="7"/>
      <c r="CZ165" s="7"/>
      <c r="DA165" s="7"/>
      <c r="DB165" s="7"/>
      <c r="DC165" s="7">
        <v>1</v>
      </c>
      <c r="DD165" s="7"/>
      <c r="DE165" s="7"/>
      <c r="DF165" s="7">
        <v>1</v>
      </c>
      <c r="DG165" s="7"/>
      <c r="DH165" s="7"/>
      <c r="DI165" s="7"/>
      <c r="DJ165" s="7"/>
      <c r="DK165" s="7"/>
      <c r="DL165" s="7"/>
      <c r="DM165" s="154">
        <v>1</v>
      </c>
      <c r="DN165" s="7"/>
      <c r="DO165" s="154">
        <v>0</v>
      </c>
      <c r="DP165" s="7">
        <v>1</v>
      </c>
      <c r="DQ165" s="7"/>
      <c r="DR165" s="7"/>
      <c r="DS165" s="7"/>
      <c r="DT165" s="7"/>
      <c r="DU165" s="7"/>
      <c r="DV165" s="7"/>
      <c r="DW165" s="7"/>
      <c r="DX165" s="7"/>
      <c r="DY165" s="7"/>
      <c r="DZ165" s="7"/>
      <c r="EA165" s="7"/>
      <c r="EB165" s="7"/>
      <c r="EC165" s="7"/>
      <c r="ED165" s="7"/>
      <c r="EE165" s="7"/>
      <c r="EF165" s="7"/>
      <c r="EG165" s="7"/>
      <c r="EH165" s="7"/>
      <c r="EI165" s="7"/>
      <c r="EJ165" s="7"/>
      <c r="EK165" s="7"/>
      <c r="EL165" s="7"/>
      <c r="EM165" s="7"/>
      <c r="EN165" s="7"/>
      <c r="EO165" s="7"/>
      <c r="EP165" s="7"/>
      <c r="EQ165" s="7"/>
      <c r="ER165" s="7"/>
      <c r="ES165" s="7"/>
      <c r="ET165" s="7"/>
      <c r="EU165" s="7"/>
      <c r="EV165" s="7"/>
      <c r="EW165" s="7"/>
      <c r="EX165" s="7"/>
      <c r="EY165" s="7"/>
      <c r="EZ165" s="7"/>
      <c r="FA165" s="7"/>
      <c r="FB165" s="7"/>
      <c r="FC165" s="7"/>
      <c r="FD165" s="7"/>
      <c r="FE165" s="7">
        <v>1</v>
      </c>
      <c r="FF165" s="7"/>
      <c r="FG165" s="7"/>
      <c r="FH165" s="7"/>
      <c r="FI165" s="7"/>
      <c r="FJ165" s="7"/>
      <c r="FK165" s="7"/>
      <c r="FL165" s="7"/>
      <c r="FM165" s="7"/>
      <c r="FN165" s="7"/>
      <c r="FO165" s="7"/>
      <c r="FP165" s="7"/>
      <c r="FQ165" s="7"/>
      <c r="FR165" s="7"/>
      <c r="FS165" s="7"/>
      <c r="FT165" s="7"/>
      <c r="FU165" s="7"/>
      <c r="FV165" s="7"/>
      <c r="FW165" s="7"/>
      <c r="FX165" s="7"/>
      <c r="FY165" s="7"/>
      <c r="FZ165" s="7"/>
      <c r="GA165" s="7"/>
      <c r="GB165" s="7"/>
      <c r="GC165" s="7"/>
      <c r="GD165" s="7"/>
      <c r="GE165" s="7"/>
      <c r="GF165" s="7"/>
      <c r="GG165" s="7"/>
      <c r="GH165" s="7"/>
      <c r="GI165" s="7"/>
      <c r="GJ165" s="7"/>
      <c r="GK165" s="7"/>
      <c r="GL165" s="7"/>
      <c r="GM165" s="7"/>
      <c r="GN165" s="7"/>
      <c r="GO165" s="7"/>
      <c r="GP165" s="7"/>
      <c r="GQ165" s="7"/>
      <c r="GR165" s="7"/>
      <c r="GS165" s="7"/>
      <c r="GT165" s="7"/>
      <c r="GU165" s="7"/>
      <c r="GV165" s="7"/>
      <c r="GW165" s="7"/>
      <c r="GX165" s="7"/>
      <c r="GY165" s="7"/>
      <c r="GZ165" s="7"/>
      <c r="HA165" s="34"/>
      <c r="HB165" s="34"/>
      <c r="HC165" s="34"/>
      <c r="HD165" s="34"/>
      <c r="HE165" s="34"/>
      <c r="HF165" s="34"/>
      <c r="HG165" s="34"/>
      <c r="HH165" s="34"/>
      <c r="HI165" s="34"/>
      <c r="HJ165" s="34"/>
      <c r="HK165" s="34"/>
      <c r="HL165" s="34"/>
      <c r="HM165" s="34"/>
      <c r="HN165" s="34"/>
      <c r="HO165" s="34"/>
      <c r="HP165" s="34"/>
    </row>
    <row r="166" spans="1:224" ht="45" customHeight="1">
      <c r="A166" s="5">
        <f t="shared" si="0"/>
        <v>164</v>
      </c>
      <c r="B166" s="5"/>
      <c r="C166" s="41" t="s">
        <v>55</v>
      </c>
      <c r="D166" s="179">
        <f t="shared" si="7"/>
        <v>164</v>
      </c>
      <c r="E166" s="7" t="s">
        <v>479</v>
      </c>
      <c r="F166" s="7" t="s">
        <v>478</v>
      </c>
      <c r="G166" s="6">
        <v>2018</v>
      </c>
      <c r="H166" s="7" t="s">
        <v>1456</v>
      </c>
      <c r="I166" s="7"/>
      <c r="J166" s="7" t="s">
        <v>477</v>
      </c>
      <c r="K166" s="6" t="s">
        <v>1460</v>
      </c>
      <c r="L166" s="7">
        <v>1</v>
      </c>
      <c r="M166" s="7"/>
      <c r="N166" s="7"/>
      <c r="O166" s="7"/>
      <c r="P166" s="7"/>
      <c r="Q166" s="7"/>
      <c r="R166" s="7"/>
      <c r="S166" s="7">
        <v>1</v>
      </c>
      <c r="T166" s="7"/>
      <c r="U166" s="7"/>
      <c r="V166" s="7"/>
      <c r="W166" s="7"/>
      <c r="X166" s="7"/>
      <c r="Y166" s="7"/>
      <c r="Z166" s="7"/>
      <c r="AA166" s="7"/>
      <c r="AB166" s="7"/>
      <c r="AC166" s="7"/>
      <c r="AD166" s="7"/>
      <c r="AE166" s="7"/>
      <c r="AF166" s="7">
        <v>1</v>
      </c>
      <c r="AG166" s="7"/>
      <c r="AH166" s="7"/>
      <c r="AI166" s="7"/>
      <c r="AJ166" s="7"/>
      <c r="AK166" s="7"/>
      <c r="AL166" s="7"/>
      <c r="AM166" s="7"/>
      <c r="AN166" s="7"/>
      <c r="AO166" s="7"/>
      <c r="AP166" s="7"/>
      <c r="AQ166" s="7"/>
      <c r="AR166" s="7"/>
      <c r="AS166" s="7"/>
      <c r="AT166" s="7"/>
      <c r="AU166" s="7"/>
      <c r="AV166" s="7"/>
      <c r="AW166" s="7"/>
      <c r="AX166" s="7"/>
      <c r="AY166" s="7"/>
      <c r="AZ166" s="7"/>
      <c r="BA166" s="7"/>
      <c r="BB166" s="7"/>
      <c r="BC166" s="7"/>
      <c r="BD166" s="7"/>
      <c r="BE166" s="7"/>
      <c r="BF166" s="7"/>
      <c r="BG166" s="7"/>
      <c r="BH166" s="7"/>
      <c r="BI166" s="7"/>
      <c r="BJ166" s="7"/>
      <c r="BK166" s="7"/>
      <c r="BL166" s="7"/>
      <c r="BM166" s="7"/>
      <c r="BN166" s="7"/>
      <c r="BO166" s="7"/>
      <c r="BP166" s="7"/>
      <c r="BQ166" s="7"/>
      <c r="BR166" s="7"/>
      <c r="BS166" s="7"/>
      <c r="BT166" s="7"/>
      <c r="BU166" s="7"/>
      <c r="BV166" s="7"/>
      <c r="BW166" s="7"/>
      <c r="BX166" s="7"/>
      <c r="BY166" s="7"/>
      <c r="BZ166" s="7"/>
      <c r="CA166" s="7"/>
      <c r="CB166" s="7"/>
      <c r="CC166" s="7"/>
      <c r="CD166" s="7"/>
      <c r="CE166" s="7"/>
      <c r="CF166" s="7"/>
      <c r="CG166" s="7"/>
      <c r="CH166" s="7"/>
      <c r="CI166" s="7"/>
      <c r="CJ166" s="7"/>
      <c r="CK166" s="7"/>
      <c r="CL166" s="7"/>
      <c r="CM166" s="7"/>
      <c r="CN166" s="7"/>
      <c r="CO166" s="7"/>
      <c r="CP166" s="7"/>
      <c r="CQ166" s="7"/>
      <c r="CR166" s="7"/>
      <c r="CS166" s="7"/>
      <c r="CT166" s="7"/>
      <c r="CU166" s="7"/>
      <c r="CV166" s="7"/>
      <c r="CW166" s="7"/>
      <c r="CX166" s="7"/>
      <c r="CY166" s="7"/>
      <c r="CZ166" s="7"/>
      <c r="DA166" s="7"/>
      <c r="DB166" s="7"/>
      <c r="DC166" s="7"/>
      <c r="DD166" s="7"/>
      <c r="DE166" s="7"/>
      <c r="DF166" s="7"/>
      <c r="DG166" s="7"/>
      <c r="DH166" s="7"/>
      <c r="DI166" s="7"/>
      <c r="DJ166" s="7"/>
      <c r="DK166" s="7">
        <v>1</v>
      </c>
      <c r="DL166" s="7"/>
      <c r="DM166" s="154">
        <v>1</v>
      </c>
      <c r="DN166" s="154">
        <v>0</v>
      </c>
      <c r="DO166" s="7"/>
      <c r="DP166" s="7">
        <v>1</v>
      </c>
      <c r="DQ166" s="7"/>
      <c r="DR166" s="7"/>
      <c r="DS166" s="7"/>
      <c r="DT166" s="7"/>
      <c r="DU166" s="7"/>
      <c r="DV166" s="7"/>
      <c r="DW166" s="7"/>
      <c r="DX166" s="7"/>
      <c r="DY166" s="7"/>
      <c r="DZ166" s="7"/>
      <c r="EA166" s="7"/>
      <c r="EB166" s="7"/>
      <c r="EC166" s="7"/>
      <c r="ED166" s="7"/>
      <c r="EE166" s="7"/>
      <c r="EF166" s="7"/>
      <c r="EG166" s="7"/>
      <c r="EH166" s="7"/>
      <c r="EI166" s="7"/>
      <c r="EJ166" s="7"/>
      <c r="EK166" s="7"/>
      <c r="EL166" s="7"/>
      <c r="EM166" s="7"/>
      <c r="EN166" s="7"/>
      <c r="EO166" s="7"/>
      <c r="EP166" s="7"/>
      <c r="EQ166" s="7"/>
      <c r="ER166" s="7"/>
      <c r="ES166" s="7"/>
      <c r="ET166" s="7"/>
      <c r="EU166" s="7"/>
      <c r="EV166" s="7"/>
      <c r="EW166" s="7"/>
      <c r="EX166" s="7"/>
      <c r="EY166" s="7"/>
      <c r="EZ166" s="7"/>
      <c r="FA166" s="7"/>
      <c r="FB166" s="7">
        <v>1</v>
      </c>
      <c r="FC166" s="7"/>
      <c r="FD166" s="7"/>
      <c r="FE166" s="7"/>
      <c r="FF166" s="7"/>
      <c r="FG166" s="7"/>
      <c r="FH166" s="7"/>
      <c r="FI166" s="7"/>
      <c r="FJ166" s="7"/>
      <c r="FK166" s="7"/>
      <c r="FL166" s="7"/>
      <c r="FM166" s="7"/>
      <c r="FN166" s="7"/>
      <c r="FO166" s="7"/>
      <c r="FP166" s="7"/>
      <c r="FQ166" s="7"/>
      <c r="FR166" s="7"/>
      <c r="FS166" s="7"/>
      <c r="FT166" s="7"/>
      <c r="FU166" s="7"/>
      <c r="FV166" s="7"/>
      <c r="FW166" s="7"/>
      <c r="FX166" s="7"/>
      <c r="FY166" s="7"/>
      <c r="FZ166" s="7"/>
      <c r="GA166" s="7"/>
      <c r="GB166" s="7"/>
      <c r="GC166" s="7"/>
      <c r="GD166" s="7"/>
      <c r="GE166" s="7"/>
      <c r="GF166" s="7"/>
      <c r="GG166" s="7"/>
      <c r="GH166" s="7"/>
      <c r="GI166" s="7"/>
      <c r="GJ166" s="7"/>
      <c r="GK166" s="7"/>
      <c r="GL166" s="7"/>
      <c r="GM166" s="7"/>
      <c r="GN166" s="7"/>
      <c r="GO166" s="7"/>
      <c r="GP166" s="7"/>
      <c r="GQ166" s="7"/>
      <c r="GR166" s="7"/>
      <c r="GS166" s="7"/>
      <c r="GT166" s="7"/>
      <c r="GU166" s="7"/>
      <c r="GV166" s="7"/>
      <c r="GW166" s="7"/>
      <c r="GX166" s="7"/>
      <c r="GY166" s="7"/>
      <c r="GZ166" s="7"/>
      <c r="HA166" s="34"/>
      <c r="HB166" s="34"/>
      <c r="HC166" s="34"/>
      <c r="HD166" s="34"/>
      <c r="HE166" s="34"/>
      <c r="HF166" s="34"/>
      <c r="HG166" s="34"/>
      <c r="HH166" s="34"/>
      <c r="HI166" s="34"/>
      <c r="HJ166" s="34"/>
      <c r="HK166" s="34"/>
      <c r="HL166" s="34"/>
      <c r="HM166" s="34"/>
      <c r="HN166" s="34"/>
      <c r="HO166" s="34"/>
      <c r="HP166" s="34"/>
    </row>
    <row r="167" spans="1:224" ht="45" customHeight="1">
      <c r="A167" s="5">
        <f t="shared" si="0"/>
        <v>165</v>
      </c>
      <c r="B167" s="5"/>
      <c r="C167" s="41" t="s">
        <v>35</v>
      </c>
      <c r="D167" s="179">
        <f t="shared" si="7"/>
        <v>165</v>
      </c>
      <c r="E167" s="7" t="s">
        <v>482</v>
      </c>
      <c r="F167" s="7" t="s">
        <v>481</v>
      </c>
      <c r="G167" s="6">
        <v>2016</v>
      </c>
      <c r="H167" s="7" t="s">
        <v>1456</v>
      </c>
      <c r="I167" s="7"/>
      <c r="J167" s="7" t="s">
        <v>480</v>
      </c>
      <c r="K167" s="6" t="s">
        <v>1461</v>
      </c>
      <c r="L167" s="7">
        <v>1</v>
      </c>
      <c r="M167" s="7"/>
      <c r="N167" s="7"/>
      <c r="O167" s="7"/>
      <c r="P167" s="7"/>
      <c r="Q167" s="7"/>
      <c r="R167" s="7"/>
      <c r="S167" s="7">
        <v>1</v>
      </c>
      <c r="T167" s="7"/>
      <c r="U167" s="7"/>
      <c r="V167" s="7"/>
      <c r="W167" s="7"/>
      <c r="X167" s="7"/>
      <c r="Y167" s="7"/>
      <c r="Z167" s="7"/>
      <c r="AA167" s="7"/>
      <c r="AB167" s="7"/>
      <c r="AC167" s="7"/>
      <c r="AD167" s="7"/>
      <c r="AE167" s="7"/>
      <c r="AF167" s="7"/>
      <c r="AG167" s="7"/>
      <c r="AH167" s="7"/>
      <c r="AI167" s="7">
        <v>1</v>
      </c>
      <c r="AJ167" s="7"/>
      <c r="AK167" s="7"/>
      <c r="AL167" s="7"/>
      <c r="AM167" s="7"/>
      <c r="AN167" s="7"/>
      <c r="AO167" s="7"/>
      <c r="AP167" s="7"/>
      <c r="AQ167" s="7"/>
      <c r="AR167" s="7"/>
      <c r="AS167" s="7"/>
      <c r="AT167" s="7"/>
      <c r="AU167" s="7"/>
      <c r="AV167" s="7"/>
      <c r="AW167" s="7"/>
      <c r="AX167" s="7"/>
      <c r="AY167" s="7"/>
      <c r="AZ167" s="7"/>
      <c r="BA167" s="7"/>
      <c r="BB167" s="7"/>
      <c r="BC167" s="7"/>
      <c r="BD167" s="7"/>
      <c r="BE167" s="7"/>
      <c r="BF167" s="7"/>
      <c r="BG167" s="7"/>
      <c r="BH167" s="7"/>
      <c r="BI167" s="7"/>
      <c r="BJ167" s="7"/>
      <c r="BK167" s="7"/>
      <c r="BL167" s="7"/>
      <c r="BM167" s="7"/>
      <c r="BN167" s="7"/>
      <c r="BO167" s="7"/>
      <c r="BP167" s="7"/>
      <c r="BQ167" s="7"/>
      <c r="BR167" s="7"/>
      <c r="BS167" s="7"/>
      <c r="BT167" s="7"/>
      <c r="BU167" s="7"/>
      <c r="BV167" s="7"/>
      <c r="BW167" s="7"/>
      <c r="BX167" s="7"/>
      <c r="BY167" s="7">
        <v>1</v>
      </c>
      <c r="BZ167" s="7"/>
      <c r="CA167" s="7"/>
      <c r="CB167" s="7">
        <v>1</v>
      </c>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c r="DA167" s="7"/>
      <c r="DB167" s="7"/>
      <c r="DC167" s="7"/>
      <c r="DD167" s="7"/>
      <c r="DE167" s="7"/>
      <c r="DF167" s="7"/>
      <c r="DG167" s="7"/>
      <c r="DH167" s="7"/>
      <c r="DI167" s="7"/>
      <c r="DJ167" s="7"/>
      <c r="DK167" s="7"/>
      <c r="DL167" s="7"/>
      <c r="DM167" s="7"/>
      <c r="DN167" s="7"/>
      <c r="DO167" s="7">
        <v>1</v>
      </c>
      <c r="DP167" s="7">
        <v>1</v>
      </c>
      <c r="DQ167" s="7"/>
      <c r="DR167" s="7"/>
      <c r="DS167" s="7"/>
      <c r="DT167" s="7"/>
      <c r="DU167" s="7"/>
      <c r="DV167" s="7"/>
      <c r="DW167" s="7"/>
      <c r="DX167" s="7"/>
      <c r="DY167" s="7"/>
      <c r="DZ167" s="7"/>
      <c r="EA167" s="7"/>
      <c r="EB167" s="7"/>
      <c r="EC167" s="7"/>
      <c r="ED167" s="7"/>
      <c r="EE167" s="7"/>
      <c r="EF167" s="7"/>
      <c r="EG167" s="7"/>
      <c r="EH167" s="7"/>
      <c r="EI167" s="7"/>
      <c r="EJ167" s="7"/>
      <c r="EK167" s="7"/>
      <c r="EL167" s="7"/>
      <c r="EM167" s="7"/>
      <c r="EN167" s="7"/>
      <c r="EO167" s="7"/>
      <c r="EP167" s="7"/>
      <c r="EQ167" s="7"/>
      <c r="ER167" s="7"/>
      <c r="ES167" s="7"/>
      <c r="ET167" s="7"/>
      <c r="EU167" s="7"/>
      <c r="EV167" s="7"/>
      <c r="EW167" s="7"/>
      <c r="EX167" s="7"/>
      <c r="EY167" s="7"/>
      <c r="EZ167" s="7"/>
      <c r="FA167" s="7"/>
      <c r="FB167" s="7">
        <v>1</v>
      </c>
      <c r="FC167" s="7"/>
      <c r="FD167" s="7"/>
      <c r="FE167" s="7"/>
      <c r="FF167" s="7"/>
      <c r="FG167" s="7"/>
      <c r="FH167" s="7"/>
      <c r="FI167" s="7"/>
      <c r="FJ167" s="7"/>
      <c r="FK167" s="7"/>
      <c r="FL167" s="7"/>
      <c r="FM167" s="7"/>
      <c r="FN167" s="7"/>
      <c r="FO167" s="7"/>
      <c r="FP167" s="7"/>
      <c r="FQ167" s="7"/>
      <c r="FR167" s="7"/>
      <c r="FS167" s="7"/>
      <c r="FT167" s="7"/>
      <c r="FU167" s="7"/>
      <c r="FV167" s="7"/>
      <c r="FW167" s="7"/>
      <c r="FX167" s="7"/>
      <c r="FY167" s="7"/>
      <c r="FZ167" s="7"/>
      <c r="GA167" s="7"/>
      <c r="GB167" s="7"/>
      <c r="GC167" s="7"/>
      <c r="GD167" s="7"/>
      <c r="GE167" s="7"/>
      <c r="GF167" s="7"/>
      <c r="GG167" s="7"/>
      <c r="GH167" s="7"/>
      <c r="GI167" s="7"/>
      <c r="GJ167" s="7"/>
      <c r="GK167" s="7"/>
      <c r="GL167" s="7"/>
      <c r="GM167" s="7"/>
      <c r="GN167" s="7"/>
      <c r="GO167" s="7"/>
      <c r="GP167" s="7"/>
      <c r="GQ167" s="7"/>
      <c r="GR167" s="7"/>
      <c r="GS167" s="7"/>
      <c r="GT167" s="7"/>
      <c r="GU167" s="7"/>
      <c r="GV167" s="7"/>
      <c r="GW167" s="7"/>
      <c r="GX167" s="7"/>
      <c r="GY167" s="7"/>
      <c r="GZ167" s="7"/>
      <c r="HA167" s="34"/>
      <c r="HB167" s="34"/>
      <c r="HC167" s="34"/>
      <c r="HD167" s="34"/>
      <c r="HE167" s="34"/>
      <c r="HF167" s="34"/>
      <c r="HG167" s="34"/>
      <c r="HH167" s="34"/>
      <c r="HI167" s="34"/>
      <c r="HJ167" s="34"/>
      <c r="HK167" s="34"/>
      <c r="HL167" s="34"/>
      <c r="HM167" s="34"/>
      <c r="HN167" s="34"/>
      <c r="HO167" s="34"/>
      <c r="HP167" s="34"/>
    </row>
    <row r="168" spans="1:224" ht="45" customHeight="1">
      <c r="A168" s="5">
        <f t="shared" si="0"/>
        <v>166</v>
      </c>
      <c r="B168" s="5"/>
      <c r="C168" s="41" t="s">
        <v>35</v>
      </c>
      <c r="D168" s="179">
        <f t="shared" si="7"/>
        <v>166</v>
      </c>
      <c r="E168" s="7" t="s">
        <v>485</v>
      </c>
      <c r="F168" s="7" t="s">
        <v>484</v>
      </c>
      <c r="G168" s="6">
        <v>2015</v>
      </c>
      <c r="H168" s="7" t="s">
        <v>738</v>
      </c>
      <c r="I168" s="7"/>
      <c r="J168" s="7" t="s">
        <v>483</v>
      </c>
      <c r="K168" s="6" t="s">
        <v>1462</v>
      </c>
      <c r="L168" s="7"/>
      <c r="M168" s="7"/>
      <c r="N168" s="7">
        <v>1</v>
      </c>
      <c r="O168" s="7"/>
      <c r="P168" s="7"/>
      <c r="Q168" s="7">
        <v>0</v>
      </c>
      <c r="R168" s="7">
        <v>1</v>
      </c>
      <c r="S168" s="7"/>
      <c r="T168" s="7"/>
      <c r="U168" s="7"/>
      <c r="V168" s="7"/>
      <c r="W168" s="7"/>
      <c r="X168" s="7"/>
      <c r="Y168" s="7"/>
      <c r="Z168" s="7"/>
      <c r="AA168" s="7"/>
      <c r="AB168" s="7"/>
      <c r="AC168" s="7"/>
      <c r="AD168" s="7"/>
      <c r="AE168" s="7"/>
      <c r="AF168" s="7"/>
      <c r="AG168" s="7"/>
      <c r="AH168" s="7"/>
      <c r="AI168" s="7"/>
      <c r="AJ168" s="7"/>
      <c r="AK168" s="7"/>
      <c r="AL168" s="7"/>
      <c r="AM168" s="7"/>
      <c r="AN168" s="7">
        <v>1</v>
      </c>
      <c r="AO168" s="7"/>
      <c r="AP168" s="7"/>
      <c r="AQ168" s="7"/>
      <c r="AR168" s="7"/>
      <c r="AS168" s="7"/>
      <c r="AT168" s="7"/>
      <c r="AU168" s="7"/>
      <c r="AV168" s="7"/>
      <c r="AW168" s="7"/>
      <c r="AX168" s="7"/>
      <c r="AY168" s="7"/>
      <c r="AZ168" s="7"/>
      <c r="BA168" s="7"/>
      <c r="BB168" s="7"/>
      <c r="BC168" s="7"/>
      <c r="BD168" s="7"/>
      <c r="BE168" s="7"/>
      <c r="BF168" s="7"/>
      <c r="BG168" s="7"/>
      <c r="BH168" s="7"/>
      <c r="BI168" s="7"/>
      <c r="BJ168" s="7"/>
      <c r="BK168" s="7"/>
      <c r="BL168" s="7"/>
      <c r="BM168" s="7">
        <v>1</v>
      </c>
      <c r="BN168" s="7">
        <v>1</v>
      </c>
      <c r="BO168" s="7"/>
      <c r="BP168" s="7"/>
      <c r="BQ168" s="7"/>
      <c r="BR168" s="7"/>
      <c r="BS168" s="7"/>
      <c r="BT168" s="7"/>
      <c r="BU168" s="7"/>
      <c r="BV168" s="7"/>
      <c r="BW168" s="7"/>
      <c r="BX168" s="7"/>
      <c r="BY168" s="7">
        <v>1</v>
      </c>
      <c r="BZ168" s="7"/>
      <c r="CA168" s="7">
        <v>1</v>
      </c>
      <c r="CB168" s="7"/>
      <c r="CC168" s="7"/>
      <c r="CD168" s="7"/>
      <c r="CE168" s="7"/>
      <c r="CF168" s="7"/>
      <c r="CG168" s="7"/>
      <c r="CH168" s="7"/>
      <c r="CI168" s="7"/>
      <c r="CJ168" s="7"/>
      <c r="CK168" s="7"/>
      <c r="CL168" s="7"/>
      <c r="CM168" s="7"/>
      <c r="CN168" s="7"/>
      <c r="CO168" s="7"/>
      <c r="CP168" s="7"/>
      <c r="CQ168" s="7"/>
      <c r="CR168" s="7"/>
      <c r="CS168" s="7"/>
      <c r="CT168" s="7"/>
      <c r="CU168" s="154">
        <v>0</v>
      </c>
      <c r="CV168" s="154">
        <v>0</v>
      </c>
      <c r="CW168" s="7"/>
      <c r="CX168" s="7"/>
      <c r="CY168" s="7"/>
      <c r="CZ168" s="7"/>
      <c r="DA168" s="7"/>
      <c r="DB168" s="7"/>
      <c r="DC168" s="7"/>
      <c r="DD168" s="7"/>
      <c r="DE168" s="7"/>
      <c r="DF168" s="7"/>
      <c r="DG168" s="7"/>
      <c r="DH168" s="7"/>
      <c r="DI168" s="7"/>
      <c r="DJ168" s="7"/>
      <c r="DK168" s="7"/>
      <c r="DL168" s="7"/>
      <c r="DM168" s="7"/>
      <c r="DN168" s="7"/>
      <c r="DO168" s="7">
        <v>1</v>
      </c>
      <c r="DP168" s="7">
        <v>1</v>
      </c>
      <c r="DQ168" s="7"/>
      <c r="DR168" s="7"/>
      <c r="DS168" s="7"/>
      <c r="DT168" s="7"/>
      <c r="DU168" s="7"/>
      <c r="DV168" s="7"/>
      <c r="DW168" s="7"/>
      <c r="DX168" s="7"/>
      <c r="DY168" s="7"/>
      <c r="DZ168" s="7"/>
      <c r="EA168" s="7"/>
      <c r="EB168" s="7"/>
      <c r="EC168" s="7"/>
      <c r="ED168" s="7"/>
      <c r="EE168" s="7"/>
      <c r="EF168" s="7"/>
      <c r="EG168" s="7"/>
      <c r="EH168" s="7"/>
      <c r="EI168" s="7"/>
      <c r="EJ168" s="7"/>
      <c r="EK168" s="7"/>
      <c r="EL168" s="7"/>
      <c r="EM168" s="7"/>
      <c r="EN168" s="7"/>
      <c r="EO168" s="7"/>
      <c r="EP168" s="7"/>
      <c r="EQ168" s="7"/>
      <c r="ER168" s="7"/>
      <c r="ES168" s="7"/>
      <c r="ET168" s="7"/>
      <c r="EU168" s="7"/>
      <c r="EV168" s="7"/>
      <c r="EW168" s="7"/>
      <c r="EX168" s="7"/>
      <c r="EY168" s="7"/>
      <c r="EZ168" s="7"/>
      <c r="FA168" s="7"/>
      <c r="FB168" s="7"/>
      <c r="FC168" s="7"/>
      <c r="FD168" s="7"/>
      <c r="FE168" s="7"/>
      <c r="FF168" s="7"/>
      <c r="FG168" s="7"/>
      <c r="FH168" s="7">
        <v>1</v>
      </c>
      <c r="FI168" s="7"/>
      <c r="FJ168" s="7"/>
      <c r="FK168" s="7"/>
      <c r="FL168" s="7"/>
      <c r="FM168" s="7"/>
      <c r="FN168" s="7"/>
      <c r="FO168" s="7"/>
      <c r="FP168" s="7"/>
      <c r="FQ168" s="7"/>
      <c r="FR168" s="7"/>
      <c r="FS168" s="7"/>
      <c r="FT168" s="7"/>
      <c r="FU168" s="7"/>
      <c r="FV168" s="7"/>
      <c r="FW168" s="7"/>
      <c r="FX168" s="7"/>
      <c r="FY168" s="7"/>
      <c r="FZ168" s="7"/>
      <c r="GA168" s="7"/>
      <c r="GB168" s="7"/>
      <c r="GC168" s="7"/>
      <c r="GD168" s="7"/>
      <c r="GE168" s="7"/>
      <c r="GF168" s="7"/>
      <c r="GG168" s="7"/>
      <c r="GH168" s="7"/>
      <c r="GI168" s="7"/>
      <c r="GJ168" s="7"/>
      <c r="GK168" s="7"/>
      <c r="GL168" s="7"/>
      <c r="GM168" s="7"/>
      <c r="GN168" s="7"/>
      <c r="GO168" s="7"/>
      <c r="GP168" s="7"/>
      <c r="GQ168" s="7"/>
      <c r="GR168" s="7"/>
      <c r="GS168" s="7"/>
      <c r="GT168" s="7"/>
      <c r="GU168" s="7"/>
      <c r="GV168" s="7"/>
      <c r="GW168" s="7"/>
      <c r="GX168" s="7"/>
      <c r="GY168" s="7"/>
      <c r="GZ168" s="7"/>
      <c r="HA168" s="34"/>
      <c r="HB168" s="34"/>
      <c r="HC168" s="34"/>
      <c r="HD168" s="34"/>
      <c r="HE168" s="34"/>
      <c r="HF168" s="34"/>
      <c r="HG168" s="34"/>
      <c r="HH168" s="34"/>
      <c r="HI168" s="34"/>
      <c r="HJ168" s="34"/>
      <c r="HK168" s="34"/>
      <c r="HL168" s="34"/>
      <c r="HM168" s="34"/>
      <c r="HN168" s="34"/>
      <c r="HO168" s="34"/>
      <c r="HP168" s="34"/>
    </row>
    <row r="169" spans="1:224" ht="45" customHeight="1">
      <c r="A169" s="5">
        <f t="shared" si="0"/>
        <v>167</v>
      </c>
      <c r="B169" s="5"/>
      <c r="C169" s="41" t="s">
        <v>35</v>
      </c>
      <c r="D169" s="179">
        <f t="shared" si="7"/>
        <v>167</v>
      </c>
      <c r="E169" s="7" t="s">
        <v>488</v>
      </c>
      <c r="F169" s="7" t="s">
        <v>487</v>
      </c>
      <c r="G169" s="6">
        <v>1994</v>
      </c>
      <c r="H169" s="7" t="s">
        <v>738</v>
      </c>
      <c r="I169" s="7"/>
      <c r="J169" s="7" t="s">
        <v>486</v>
      </c>
      <c r="K169" s="6" t="s">
        <v>1463</v>
      </c>
      <c r="L169" s="7"/>
      <c r="M169" s="7"/>
      <c r="N169" s="7">
        <v>1</v>
      </c>
      <c r="O169" s="7"/>
      <c r="P169" s="7"/>
      <c r="Q169" s="7">
        <v>0</v>
      </c>
      <c r="R169" s="7">
        <v>1</v>
      </c>
      <c r="S169" s="7"/>
      <c r="T169" s="7"/>
      <c r="U169" s="7"/>
      <c r="V169" s="7"/>
      <c r="W169" s="7"/>
      <c r="X169" s="7"/>
      <c r="Y169" s="7"/>
      <c r="Z169" s="7"/>
      <c r="AA169" s="7"/>
      <c r="AB169" s="7"/>
      <c r="AC169" s="7"/>
      <c r="AD169" s="7"/>
      <c r="AE169" s="7"/>
      <c r="AF169" s="7"/>
      <c r="AG169" s="7"/>
      <c r="AH169" s="7"/>
      <c r="AI169" s="7"/>
      <c r="AJ169" s="7"/>
      <c r="AK169" s="7"/>
      <c r="AL169" s="7"/>
      <c r="AM169" s="7"/>
      <c r="AN169" s="7">
        <v>1</v>
      </c>
      <c r="AO169" s="7"/>
      <c r="AP169" s="7"/>
      <c r="AQ169" s="7"/>
      <c r="AR169" s="7"/>
      <c r="AS169" s="7"/>
      <c r="AT169" s="7"/>
      <c r="AU169" s="7"/>
      <c r="AV169" s="7"/>
      <c r="AW169" s="7"/>
      <c r="AX169" s="7"/>
      <c r="AY169" s="7"/>
      <c r="AZ169" s="7"/>
      <c r="BA169" s="7"/>
      <c r="BB169" s="7"/>
      <c r="BC169" s="7"/>
      <c r="BD169" s="7"/>
      <c r="BE169" s="7"/>
      <c r="BF169" s="7"/>
      <c r="BG169" s="7"/>
      <c r="BH169" s="7"/>
      <c r="BI169" s="7"/>
      <c r="BJ169" s="7"/>
      <c r="BK169" s="7"/>
      <c r="BL169" s="7"/>
      <c r="BM169" s="7">
        <v>1</v>
      </c>
      <c r="BN169" s="7">
        <v>1</v>
      </c>
      <c r="BO169" s="7"/>
      <c r="BP169" s="7"/>
      <c r="BQ169" s="7"/>
      <c r="BR169" s="7"/>
      <c r="BS169" s="7"/>
      <c r="BT169" s="7"/>
      <c r="BU169" s="7"/>
      <c r="BV169" s="7"/>
      <c r="BW169" s="7"/>
      <c r="BX169" s="7"/>
      <c r="BY169" s="154">
        <v>0</v>
      </c>
      <c r="BZ169" s="154">
        <v>0</v>
      </c>
      <c r="CA169" s="7"/>
      <c r="CB169" s="7"/>
      <c r="CC169" s="7"/>
      <c r="CD169" s="7"/>
      <c r="CE169" s="7"/>
      <c r="CF169" s="7"/>
      <c r="CG169" s="7"/>
      <c r="CH169" s="7"/>
      <c r="CI169" s="7"/>
      <c r="CJ169" s="7"/>
      <c r="CK169" s="7"/>
      <c r="CL169" s="7"/>
      <c r="CM169" s="7"/>
      <c r="CN169" s="7"/>
      <c r="CO169" s="7"/>
      <c r="CP169" s="7"/>
      <c r="CQ169" s="7"/>
      <c r="CR169" s="7"/>
      <c r="CS169" s="7"/>
      <c r="CT169" s="7"/>
      <c r="CU169" s="7">
        <v>1</v>
      </c>
      <c r="CV169" s="7"/>
      <c r="CW169" s="7"/>
      <c r="CX169" s="7"/>
      <c r="CY169" s="7"/>
      <c r="CZ169" s="7"/>
      <c r="DA169" s="7"/>
      <c r="DB169" s="7">
        <v>1</v>
      </c>
      <c r="DC169" s="7"/>
      <c r="DD169" s="7"/>
      <c r="DE169" s="7"/>
      <c r="DF169" s="7"/>
      <c r="DG169" s="7"/>
      <c r="DH169" s="7"/>
      <c r="DI169" s="7"/>
      <c r="DJ169" s="7"/>
      <c r="DK169" s="7"/>
      <c r="DL169" s="7"/>
      <c r="DM169" s="154">
        <v>1</v>
      </c>
      <c r="DN169" s="7"/>
      <c r="DO169" s="154">
        <v>0</v>
      </c>
      <c r="DP169" s="7">
        <v>1</v>
      </c>
      <c r="DQ169" s="7"/>
      <c r="DR169" s="7"/>
      <c r="DS169" s="7"/>
      <c r="DT169" s="7"/>
      <c r="DU169" s="7"/>
      <c r="DV169" s="7"/>
      <c r="DW169" s="7"/>
      <c r="DX169" s="7"/>
      <c r="DY169" s="7"/>
      <c r="DZ169" s="7"/>
      <c r="EA169" s="7"/>
      <c r="EB169" s="7"/>
      <c r="EC169" s="7"/>
      <c r="ED169" s="7"/>
      <c r="EE169" s="7"/>
      <c r="EF169" s="7"/>
      <c r="EG169" s="7"/>
      <c r="EH169" s="7"/>
      <c r="EI169" s="7"/>
      <c r="EJ169" s="7"/>
      <c r="EK169" s="7"/>
      <c r="EL169" s="7"/>
      <c r="EM169" s="7"/>
      <c r="EN169" s="7"/>
      <c r="EO169" s="7"/>
      <c r="EP169" s="7"/>
      <c r="EQ169" s="7"/>
      <c r="ER169" s="7"/>
      <c r="ES169" s="7"/>
      <c r="ET169" s="7"/>
      <c r="EU169" s="7"/>
      <c r="EV169" s="7"/>
      <c r="EW169" s="7"/>
      <c r="EX169" s="7"/>
      <c r="EY169" s="7"/>
      <c r="EZ169" s="7"/>
      <c r="FA169" s="7"/>
      <c r="FB169" s="7"/>
      <c r="FC169" s="7"/>
      <c r="FD169" s="7"/>
      <c r="FE169" s="7"/>
      <c r="FF169" s="7"/>
      <c r="FG169" s="7"/>
      <c r="FH169" s="7"/>
      <c r="FI169" s="7"/>
      <c r="FJ169" s="7"/>
      <c r="FK169" s="7"/>
      <c r="FL169" s="7"/>
      <c r="FM169" s="7">
        <v>1</v>
      </c>
      <c r="FN169" s="7"/>
      <c r="FO169" s="7"/>
      <c r="FP169" s="7"/>
      <c r="FQ169" s="7"/>
      <c r="FR169" s="7"/>
      <c r="FS169" s="7"/>
      <c r="FT169" s="7"/>
      <c r="FU169" s="7"/>
      <c r="FV169" s="7"/>
      <c r="FW169" s="7"/>
      <c r="FX169" s="7"/>
      <c r="FY169" s="7"/>
      <c r="FZ169" s="7"/>
      <c r="GA169" s="7"/>
      <c r="GB169" s="7"/>
      <c r="GC169" s="7"/>
      <c r="GD169" s="7"/>
      <c r="GE169" s="7"/>
      <c r="GF169" s="7"/>
      <c r="GG169" s="7"/>
      <c r="GH169" s="7"/>
      <c r="GI169" s="7"/>
      <c r="GJ169" s="7"/>
      <c r="GK169" s="7"/>
      <c r="GL169" s="7"/>
      <c r="GM169" s="7"/>
      <c r="GN169" s="7"/>
      <c r="GO169" s="7"/>
      <c r="GP169" s="7"/>
      <c r="GQ169" s="7"/>
      <c r="GR169" s="7"/>
      <c r="GS169" s="7"/>
      <c r="GT169" s="7"/>
      <c r="GU169" s="7"/>
      <c r="GV169" s="7"/>
      <c r="GW169" s="7"/>
      <c r="GX169" s="7"/>
      <c r="GY169" s="7"/>
      <c r="GZ169" s="7"/>
      <c r="HA169" s="34"/>
      <c r="HB169" s="34"/>
      <c r="HC169" s="34"/>
      <c r="HD169" s="34"/>
      <c r="HE169" s="34"/>
      <c r="HF169" s="34"/>
      <c r="HG169" s="34"/>
      <c r="HH169" s="34"/>
      <c r="HI169" s="34"/>
      <c r="HJ169" s="34"/>
      <c r="HK169" s="34"/>
      <c r="HL169" s="34"/>
      <c r="HM169" s="34"/>
      <c r="HN169" s="34"/>
      <c r="HO169" s="34"/>
      <c r="HP169" s="34"/>
    </row>
    <row r="170" spans="1:224" ht="45" customHeight="1">
      <c r="A170" s="5">
        <f t="shared" si="0"/>
        <v>168</v>
      </c>
      <c r="B170" s="5"/>
      <c r="C170" s="41" t="s">
        <v>35</v>
      </c>
      <c r="D170" s="179">
        <f t="shared" si="7"/>
        <v>168</v>
      </c>
      <c r="E170" s="7" t="s">
        <v>491</v>
      </c>
      <c r="F170" s="7" t="s">
        <v>490</v>
      </c>
      <c r="G170" s="6">
        <v>2019</v>
      </c>
      <c r="H170" s="7" t="s">
        <v>738</v>
      </c>
      <c r="I170" s="7"/>
      <c r="J170" s="7" t="s">
        <v>489</v>
      </c>
      <c r="K170" s="6" t="s">
        <v>1464</v>
      </c>
      <c r="L170" s="7">
        <v>1</v>
      </c>
      <c r="M170" s="7"/>
      <c r="N170" s="7"/>
      <c r="O170" s="7"/>
      <c r="P170" s="7"/>
      <c r="Q170" s="7">
        <v>0</v>
      </c>
      <c r="R170" s="7">
        <v>1</v>
      </c>
      <c r="S170" s="7"/>
      <c r="T170" s="7"/>
      <c r="U170" s="7"/>
      <c r="V170" s="7"/>
      <c r="W170" s="7"/>
      <c r="X170" s="7"/>
      <c r="Y170" s="7"/>
      <c r="Z170" s="7"/>
      <c r="AA170" s="7"/>
      <c r="AB170" s="7"/>
      <c r="AC170" s="7"/>
      <c r="AD170" s="7"/>
      <c r="AE170" s="154">
        <v>0</v>
      </c>
      <c r="AF170" s="7"/>
      <c r="AG170" s="7"/>
      <c r="AH170" s="7"/>
      <c r="AI170" s="7"/>
      <c r="AJ170" s="7"/>
      <c r="AK170" s="7"/>
      <c r="AL170" s="7"/>
      <c r="AM170" s="7"/>
      <c r="AN170" s="154">
        <v>1</v>
      </c>
      <c r="AO170" s="7"/>
      <c r="AP170" s="7"/>
      <c r="AQ170" s="7"/>
      <c r="AR170" s="7"/>
      <c r="AS170" s="7"/>
      <c r="AT170" s="7"/>
      <c r="AU170" s="7"/>
      <c r="AV170" s="7"/>
      <c r="AW170" s="7"/>
      <c r="AX170" s="7"/>
      <c r="AY170" s="7"/>
      <c r="AZ170" s="7"/>
      <c r="BA170" s="7"/>
      <c r="BB170" s="7"/>
      <c r="BC170" s="7"/>
      <c r="BD170" s="7"/>
      <c r="BE170" s="7"/>
      <c r="BF170" s="7"/>
      <c r="BG170" s="7">
        <v>1</v>
      </c>
      <c r="BH170" s="7"/>
      <c r="BI170" s="7"/>
      <c r="BJ170" s="7"/>
      <c r="BK170" s="7"/>
      <c r="BL170" s="7"/>
      <c r="BM170" s="7"/>
      <c r="BN170" s="7"/>
      <c r="BO170" s="7"/>
      <c r="BP170" s="7"/>
      <c r="BQ170" s="7"/>
      <c r="BR170" s="7"/>
      <c r="BS170" s="7"/>
      <c r="BT170" s="7"/>
      <c r="BU170" s="7"/>
      <c r="BV170" s="7"/>
      <c r="BW170" s="7"/>
      <c r="BX170" s="7"/>
      <c r="BY170" s="154">
        <v>0</v>
      </c>
      <c r="BZ170" s="7"/>
      <c r="CA170" s="7"/>
      <c r="CB170" s="7"/>
      <c r="CC170" s="7"/>
      <c r="CD170" s="7"/>
      <c r="CE170" s="7"/>
      <c r="CF170" s="7"/>
      <c r="CG170" s="7"/>
      <c r="CH170" s="7"/>
      <c r="CI170" s="7"/>
      <c r="CJ170" s="7"/>
      <c r="CK170" s="7"/>
      <c r="CL170" s="7"/>
      <c r="CM170" s="7"/>
      <c r="CN170" s="7"/>
      <c r="CO170" s="7"/>
      <c r="CP170" s="7"/>
      <c r="CQ170" s="7"/>
      <c r="CR170" s="7"/>
      <c r="CS170" s="7"/>
      <c r="CT170" s="7"/>
      <c r="CU170" s="7"/>
      <c r="CV170" s="7"/>
      <c r="CW170" s="7"/>
      <c r="CX170" s="7"/>
      <c r="CY170" s="7"/>
      <c r="CZ170" s="7"/>
      <c r="DA170" s="7"/>
      <c r="DB170" s="7"/>
      <c r="DC170" s="7"/>
      <c r="DD170" s="7"/>
      <c r="DE170" s="7"/>
      <c r="DF170" s="7"/>
      <c r="DG170" s="7"/>
      <c r="DH170" s="7"/>
      <c r="DI170" s="7"/>
      <c r="DJ170" s="7"/>
      <c r="DK170" s="7"/>
      <c r="DL170" s="7">
        <v>1</v>
      </c>
      <c r="DM170" s="154">
        <v>1</v>
      </c>
      <c r="DN170" s="7"/>
      <c r="DO170" s="154">
        <v>0</v>
      </c>
      <c r="DP170" s="7">
        <v>1</v>
      </c>
      <c r="DQ170" s="7"/>
      <c r="DR170" s="7"/>
      <c r="DS170" s="7"/>
      <c r="DT170" s="7"/>
      <c r="DU170" s="7"/>
      <c r="DV170" s="7"/>
      <c r="DW170" s="7"/>
      <c r="DX170" s="7"/>
      <c r="DY170" s="7"/>
      <c r="DZ170" s="7"/>
      <c r="EA170" s="7"/>
      <c r="EB170" s="7"/>
      <c r="EC170" s="7"/>
      <c r="ED170" s="7"/>
      <c r="EE170" s="7"/>
      <c r="EF170" s="7"/>
      <c r="EG170" s="7"/>
      <c r="EH170" s="7"/>
      <c r="EI170" s="7"/>
      <c r="EJ170" s="7"/>
      <c r="EK170" s="7"/>
      <c r="EL170" s="7"/>
      <c r="EM170" s="7"/>
      <c r="EN170" s="7"/>
      <c r="EO170" s="7"/>
      <c r="EP170" s="7"/>
      <c r="EQ170" s="7"/>
      <c r="ER170" s="7"/>
      <c r="ES170" s="7"/>
      <c r="ET170" s="7"/>
      <c r="EU170" s="7"/>
      <c r="EV170" s="7"/>
      <c r="EW170" s="7"/>
      <c r="EX170" s="7"/>
      <c r="EY170" s="7"/>
      <c r="EZ170" s="7"/>
      <c r="FA170" s="7"/>
      <c r="FB170" s="7">
        <v>1</v>
      </c>
      <c r="FC170" s="7"/>
      <c r="FD170" s="7"/>
      <c r="FE170" s="7"/>
      <c r="FF170" s="7"/>
      <c r="FG170" s="7"/>
      <c r="FH170" s="7"/>
      <c r="FI170" s="7"/>
      <c r="FJ170" s="7"/>
      <c r="FK170" s="7"/>
      <c r="FL170" s="7"/>
      <c r="FM170" s="7"/>
      <c r="FN170" s="7"/>
      <c r="FO170" s="7"/>
      <c r="FP170" s="7"/>
      <c r="FQ170" s="7"/>
      <c r="FR170" s="7"/>
      <c r="FS170" s="7"/>
      <c r="FT170" s="7"/>
      <c r="FU170" s="7"/>
      <c r="FV170" s="7"/>
      <c r="FW170" s="7"/>
      <c r="FX170" s="7"/>
      <c r="FY170" s="7"/>
      <c r="FZ170" s="7"/>
      <c r="GA170" s="7"/>
      <c r="GB170" s="7"/>
      <c r="GC170" s="7"/>
      <c r="GD170" s="7"/>
      <c r="GE170" s="7"/>
      <c r="GF170" s="7"/>
      <c r="GG170" s="7"/>
      <c r="GH170" s="7"/>
      <c r="GI170" s="7"/>
      <c r="GJ170" s="7"/>
      <c r="GK170" s="7"/>
      <c r="GL170" s="7"/>
      <c r="GM170" s="7"/>
      <c r="GN170" s="7"/>
      <c r="GO170" s="7"/>
      <c r="GP170" s="7"/>
      <c r="GQ170" s="7"/>
      <c r="GR170" s="7"/>
      <c r="GS170" s="7"/>
      <c r="GT170" s="7"/>
      <c r="GU170" s="7"/>
      <c r="GV170" s="7"/>
      <c r="GW170" s="7"/>
      <c r="GX170" s="7"/>
      <c r="GY170" s="7"/>
      <c r="GZ170" s="7"/>
      <c r="HA170" s="34"/>
      <c r="HB170" s="34"/>
      <c r="HC170" s="34"/>
      <c r="HD170" s="34"/>
      <c r="HE170" s="34"/>
      <c r="HF170" s="34"/>
      <c r="HG170" s="34"/>
      <c r="HH170" s="34"/>
      <c r="HI170" s="34"/>
      <c r="HJ170" s="34"/>
      <c r="HK170" s="34"/>
      <c r="HL170" s="34"/>
      <c r="HM170" s="34"/>
      <c r="HN170" s="34"/>
      <c r="HO170" s="34"/>
      <c r="HP170" s="34"/>
    </row>
    <row r="171" spans="1:224" ht="15.75" customHeight="1">
      <c r="A171" s="5">
        <f t="shared" si="0"/>
        <v>169</v>
      </c>
      <c r="B171" s="5"/>
      <c r="C171" s="51"/>
      <c r="D171" s="184">
        <f t="shared" si="7"/>
        <v>169</v>
      </c>
      <c r="E171" s="185"/>
      <c r="F171" s="185"/>
      <c r="G171" s="186"/>
      <c r="H171" s="185"/>
      <c r="I171" s="185"/>
      <c r="J171" s="185"/>
      <c r="K171" s="186"/>
      <c r="L171" s="185"/>
      <c r="M171" s="185"/>
      <c r="N171" s="185"/>
      <c r="O171" s="185"/>
      <c r="P171" s="185"/>
      <c r="Q171" s="185"/>
      <c r="R171" s="185"/>
      <c r="S171" s="185"/>
      <c r="T171" s="185"/>
      <c r="U171" s="185"/>
      <c r="V171" s="185"/>
      <c r="W171" s="185"/>
      <c r="X171" s="185"/>
      <c r="Y171" s="185"/>
      <c r="Z171" s="185"/>
      <c r="AA171" s="185"/>
      <c r="AB171" s="185"/>
      <c r="AC171" s="185"/>
      <c r="AD171" s="185"/>
      <c r="AE171" s="185"/>
      <c r="AF171" s="185"/>
      <c r="AG171" s="185"/>
      <c r="AH171" s="185"/>
      <c r="AI171" s="185"/>
      <c r="AJ171" s="185"/>
      <c r="AK171" s="185"/>
      <c r="AL171" s="185"/>
      <c r="AM171" s="185"/>
      <c r="AN171" s="185"/>
      <c r="AO171" s="185"/>
      <c r="AP171" s="185"/>
      <c r="AQ171" s="185"/>
      <c r="AR171" s="185"/>
      <c r="AS171" s="185"/>
      <c r="AT171" s="185"/>
      <c r="AU171" s="185"/>
      <c r="AV171" s="185"/>
      <c r="AW171" s="185"/>
      <c r="AX171" s="185"/>
      <c r="AY171" s="185"/>
      <c r="AZ171" s="185"/>
      <c r="BA171" s="185"/>
      <c r="BB171" s="185"/>
      <c r="BC171" s="185"/>
      <c r="BD171" s="185"/>
      <c r="BE171" s="185"/>
      <c r="BF171" s="185"/>
      <c r="BG171" s="185"/>
      <c r="BH171" s="185"/>
      <c r="BI171" s="185"/>
      <c r="BJ171" s="185"/>
      <c r="BK171" s="185"/>
      <c r="BL171" s="185"/>
      <c r="BM171" s="185"/>
      <c r="BN171" s="185"/>
      <c r="BO171" s="185"/>
      <c r="BP171" s="185"/>
      <c r="BQ171" s="185"/>
      <c r="BR171" s="185"/>
      <c r="BS171" s="185"/>
      <c r="BT171" s="185"/>
      <c r="BU171" s="185"/>
      <c r="BV171" s="185"/>
      <c r="BW171" s="185"/>
      <c r="BX171" s="185"/>
      <c r="BY171" s="185"/>
      <c r="BZ171" s="185"/>
      <c r="CA171" s="185"/>
      <c r="CB171" s="185"/>
      <c r="CC171" s="185"/>
      <c r="CD171" s="185"/>
      <c r="CE171" s="185"/>
      <c r="CF171" s="185"/>
      <c r="CG171" s="185"/>
      <c r="CH171" s="185"/>
      <c r="CI171" s="185"/>
      <c r="CJ171" s="185"/>
      <c r="CK171" s="185"/>
      <c r="CL171" s="185"/>
      <c r="CM171" s="185"/>
      <c r="CN171" s="185"/>
      <c r="CO171" s="185"/>
      <c r="CP171" s="185"/>
      <c r="CQ171" s="185"/>
      <c r="CR171" s="185"/>
      <c r="CS171" s="185"/>
      <c r="CT171" s="185"/>
      <c r="CU171" s="185"/>
      <c r="CV171" s="185"/>
      <c r="CW171" s="185"/>
      <c r="CX171" s="185"/>
      <c r="CY171" s="185"/>
      <c r="CZ171" s="185"/>
      <c r="DA171" s="185"/>
      <c r="DB171" s="185"/>
      <c r="DC171" s="185"/>
      <c r="DD171" s="185"/>
      <c r="DE171" s="185"/>
      <c r="DF171" s="185"/>
      <c r="DG171" s="185"/>
      <c r="DH171" s="185"/>
      <c r="DI171" s="185"/>
      <c r="DJ171" s="185"/>
      <c r="DK171" s="185"/>
      <c r="DL171" s="185"/>
      <c r="DM171" s="185"/>
      <c r="DN171" s="185"/>
      <c r="DO171" s="185"/>
      <c r="DP171" s="185"/>
      <c r="DQ171" s="185"/>
      <c r="DR171" s="185"/>
      <c r="DS171" s="185"/>
      <c r="DT171" s="185"/>
      <c r="DU171" s="185"/>
      <c r="DV171" s="185"/>
      <c r="DW171" s="185"/>
      <c r="DX171" s="185"/>
      <c r="DY171" s="185"/>
      <c r="DZ171" s="185"/>
      <c r="EA171" s="185"/>
      <c r="EB171" s="185"/>
      <c r="EC171" s="185"/>
      <c r="ED171" s="185"/>
      <c r="EE171" s="185"/>
      <c r="EF171" s="185"/>
      <c r="EG171" s="185"/>
      <c r="EH171" s="185"/>
      <c r="EI171" s="185"/>
      <c r="EJ171" s="185"/>
      <c r="EK171" s="185"/>
      <c r="EL171" s="185"/>
      <c r="EM171" s="185"/>
      <c r="EN171" s="185"/>
      <c r="EO171" s="185"/>
      <c r="EP171" s="185"/>
      <c r="EQ171" s="185"/>
      <c r="ER171" s="185"/>
      <c r="ES171" s="185"/>
      <c r="ET171" s="185"/>
      <c r="EU171" s="185"/>
      <c r="EV171" s="185"/>
      <c r="EW171" s="185"/>
      <c r="EX171" s="185"/>
      <c r="EY171" s="185"/>
      <c r="EZ171" s="185"/>
      <c r="FA171" s="185"/>
      <c r="FB171" s="185"/>
      <c r="FC171" s="185"/>
      <c r="FD171" s="185"/>
      <c r="FE171" s="185"/>
      <c r="FF171" s="185"/>
      <c r="FG171" s="185"/>
      <c r="FH171" s="185"/>
      <c r="FI171" s="185"/>
      <c r="FJ171" s="185"/>
      <c r="FK171" s="185"/>
      <c r="FL171" s="185"/>
      <c r="FM171" s="185"/>
      <c r="FN171" s="185"/>
      <c r="FO171" s="185"/>
      <c r="FP171" s="185"/>
      <c r="FQ171" s="185"/>
      <c r="FR171" s="185"/>
      <c r="FS171" s="185"/>
      <c r="FT171" s="185"/>
      <c r="FU171" s="185"/>
      <c r="FV171" s="185"/>
      <c r="FW171" s="185"/>
      <c r="FX171" s="185"/>
      <c r="FY171" s="185"/>
      <c r="FZ171" s="185"/>
      <c r="GA171" s="185"/>
      <c r="GB171" s="185"/>
      <c r="GC171" s="185"/>
      <c r="GD171" s="185"/>
      <c r="GE171" s="185"/>
      <c r="GF171" s="185"/>
      <c r="GG171" s="185"/>
      <c r="GH171" s="185"/>
      <c r="GI171" s="185"/>
      <c r="GJ171" s="185"/>
      <c r="GK171" s="185"/>
      <c r="GL171" s="185"/>
      <c r="GM171" s="185"/>
      <c r="GN171" s="185"/>
      <c r="GO171" s="185"/>
      <c r="GP171" s="185"/>
      <c r="GQ171" s="185"/>
      <c r="GR171" s="185"/>
      <c r="GS171" s="185"/>
      <c r="GT171" s="185"/>
      <c r="GU171" s="185"/>
      <c r="GV171" s="185"/>
      <c r="GW171" s="185"/>
      <c r="GX171" s="185"/>
      <c r="GY171" s="185"/>
      <c r="GZ171" s="185"/>
      <c r="HA171" s="187"/>
      <c r="HB171" s="187"/>
      <c r="HC171" s="187"/>
      <c r="HD171" s="187"/>
      <c r="HE171" s="187"/>
      <c r="HF171" s="187"/>
      <c r="HG171" s="187"/>
      <c r="HH171" s="187"/>
      <c r="HI171" s="187"/>
      <c r="HJ171" s="187"/>
      <c r="HK171" s="187"/>
      <c r="HL171" s="187"/>
      <c r="HM171" s="187"/>
      <c r="HN171" s="187"/>
      <c r="HO171" s="187"/>
      <c r="HP171" s="187"/>
    </row>
    <row r="172" spans="1:224" ht="15.75" customHeight="1">
      <c r="A172" s="5">
        <f t="shared" si="0"/>
        <v>170</v>
      </c>
      <c r="B172" s="5"/>
      <c r="C172" s="54"/>
      <c r="D172" s="188"/>
      <c r="E172" s="108"/>
      <c r="F172" s="108"/>
      <c r="G172" s="189"/>
      <c r="H172" s="108"/>
      <c r="I172" s="108"/>
      <c r="J172" s="108"/>
      <c r="K172" s="189"/>
      <c r="L172" s="108"/>
      <c r="M172" s="108"/>
      <c r="N172" s="108"/>
      <c r="O172" s="108"/>
      <c r="P172" s="108"/>
      <c r="Q172" s="108"/>
      <c r="R172" s="108"/>
      <c r="S172" s="108"/>
      <c r="T172" s="108"/>
      <c r="U172" s="108"/>
      <c r="V172" s="108"/>
      <c r="W172" s="108"/>
      <c r="X172" s="108"/>
      <c r="Y172" s="108"/>
      <c r="Z172" s="108"/>
      <c r="AA172" s="108"/>
      <c r="AB172" s="108"/>
      <c r="AC172" s="108"/>
      <c r="AD172" s="108"/>
      <c r="AE172" s="108"/>
      <c r="AF172" s="108"/>
      <c r="AG172" s="108"/>
      <c r="AH172" s="108"/>
      <c r="AI172" s="108"/>
      <c r="AJ172" s="108"/>
      <c r="AK172" s="108"/>
      <c r="AL172" s="108"/>
      <c r="AM172" s="108"/>
      <c r="AN172" s="108"/>
      <c r="AO172" s="108"/>
      <c r="AP172" s="108"/>
      <c r="AQ172" s="108"/>
      <c r="AR172" s="108"/>
      <c r="AS172" s="108"/>
      <c r="AT172" s="108"/>
      <c r="AU172" s="108"/>
      <c r="AV172" s="108"/>
      <c r="AW172" s="108"/>
      <c r="AX172" s="108"/>
      <c r="AY172" s="108"/>
      <c r="AZ172" s="108"/>
      <c r="BA172" s="108"/>
      <c r="BB172" s="108"/>
      <c r="BC172" s="108"/>
      <c r="BD172" s="108"/>
      <c r="BE172" s="108"/>
      <c r="BF172" s="108"/>
      <c r="BG172" s="108"/>
      <c r="BH172" s="108"/>
      <c r="BI172" s="108"/>
      <c r="BJ172" s="108"/>
      <c r="BK172" s="108"/>
      <c r="BL172" s="108"/>
      <c r="BM172" s="108"/>
      <c r="BN172" s="108"/>
      <c r="BO172" s="108"/>
      <c r="BP172" s="108"/>
      <c r="BQ172" s="108"/>
      <c r="BR172" s="108"/>
      <c r="BS172" s="108"/>
      <c r="BT172" s="108"/>
      <c r="BU172" s="108"/>
      <c r="BV172" s="108"/>
      <c r="BW172" s="108"/>
      <c r="BX172" s="108"/>
      <c r="BY172" s="108"/>
      <c r="BZ172" s="108"/>
      <c r="CA172" s="108"/>
      <c r="CB172" s="108"/>
      <c r="CC172" s="108"/>
      <c r="CD172" s="108"/>
      <c r="CE172" s="108"/>
      <c r="CF172" s="108"/>
      <c r="CG172" s="108"/>
      <c r="CH172" s="108"/>
      <c r="CI172" s="108"/>
      <c r="CJ172" s="108"/>
      <c r="CK172" s="108"/>
      <c r="CL172" s="108"/>
      <c r="CM172" s="108"/>
      <c r="CN172" s="108"/>
      <c r="CO172" s="108"/>
      <c r="CP172" s="108"/>
      <c r="CQ172" s="108"/>
      <c r="CR172" s="108"/>
      <c r="CS172" s="108"/>
      <c r="CT172" s="108"/>
      <c r="CU172" s="108"/>
      <c r="CV172" s="108"/>
      <c r="CW172" s="108"/>
      <c r="CX172" s="108"/>
      <c r="CY172" s="108"/>
      <c r="CZ172" s="108"/>
      <c r="DA172" s="108"/>
      <c r="DB172" s="108"/>
      <c r="DC172" s="108"/>
      <c r="DD172" s="108"/>
      <c r="DE172" s="108"/>
      <c r="DF172" s="108"/>
      <c r="DG172" s="108"/>
      <c r="DH172" s="108"/>
      <c r="DI172" s="108"/>
      <c r="DJ172" s="108"/>
      <c r="DK172" s="108"/>
      <c r="DL172" s="108"/>
      <c r="DM172" s="108"/>
      <c r="DN172" s="108"/>
      <c r="DO172" s="108"/>
      <c r="DP172" s="108"/>
      <c r="DQ172" s="108"/>
      <c r="DR172" s="108"/>
      <c r="DS172" s="108"/>
      <c r="DT172" s="108"/>
      <c r="DU172" s="108"/>
      <c r="DV172" s="108"/>
      <c r="DW172" s="108"/>
      <c r="DX172" s="108"/>
      <c r="DY172" s="108"/>
      <c r="DZ172" s="108"/>
      <c r="EA172" s="108"/>
      <c r="EB172" s="108"/>
      <c r="EC172" s="108"/>
      <c r="ED172" s="108"/>
      <c r="EE172" s="108"/>
      <c r="EF172" s="108"/>
      <c r="EG172" s="108"/>
      <c r="EH172" s="108"/>
      <c r="EI172" s="108"/>
      <c r="EJ172" s="108"/>
      <c r="EK172" s="108"/>
      <c r="EL172" s="108"/>
      <c r="EM172" s="108"/>
      <c r="EN172" s="108"/>
      <c r="EO172" s="108"/>
      <c r="EP172" s="108"/>
      <c r="EQ172" s="108"/>
      <c r="ER172" s="108"/>
      <c r="ES172" s="108"/>
      <c r="ET172" s="108"/>
      <c r="EU172" s="108"/>
      <c r="EV172" s="108"/>
      <c r="EW172" s="108"/>
      <c r="EX172" s="108"/>
      <c r="EY172" s="108"/>
      <c r="EZ172" s="108"/>
      <c r="FA172" s="108"/>
      <c r="FB172" s="108"/>
      <c r="FC172" s="108"/>
      <c r="FD172" s="108"/>
      <c r="FE172" s="108"/>
      <c r="FF172" s="108"/>
      <c r="FG172" s="108"/>
      <c r="FH172" s="108"/>
      <c r="FI172" s="108"/>
      <c r="FJ172" s="108"/>
      <c r="FK172" s="108"/>
      <c r="FL172" s="108"/>
      <c r="FM172" s="108"/>
      <c r="FN172" s="108"/>
      <c r="FO172" s="108"/>
      <c r="FP172" s="108"/>
      <c r="FQ172" s="108"/>
      <c r="FR172" s="108"/>
      <c r="FS172" s="108"/>
      <c r="FT172" s="108"/>
      <c r="FU172" s="108"/>
      <c r="FV172" s="108"/>
      <c r="FW172" s="108"/>
      <c r="FX172" s="108"/>
      <c r="FY172" s="108"/>
      <c r="FZ172" s="108"/>
      <c r="GA172" s="108"/>
      <c r="GB172" s="108"/>
      <c r="GC172" s="108"/>
      <c r="GD172" s="108"/>
      <c r="GE172" s="108"/>
      <c r="GF172" s="108"/>
      <c r="GG172" s="108"/>
      <c r="GH172" s="108"/>
      <c r="GI172" s="108"/>
      <c r="GJ172" s="108"/>
      <c r="GK172" s="108"/>
      <c r="GL172" s="108"/>
      <c r="GM172" s="108"/>
      <c r="GN172" s="108"/>
      <c r="GO172" s="108"/>
      <c r="GP172" s="108"/>
      <c r="GQ172" s="108"/>
      <c r="GR172" s="108"/>
      <c r="GS172" s="108"/>
      <c r="GT172" s="108"/>
      <c r="GU172" s="108"/>
      <c r="GV172" s="108"/>
      <c r="GW172" s="108"/>
      <c r="GX172" s="108"/>
      <c r="GY172" s="108"/>
      <c r="GZ172" s="108"/>
    </row>
    <row r="173" spans="1:224" ht="15.75" customHeight="1">
      <c r="A173" s="5">
        <f t="shared" si="0"/>
        <v>171</v>
      </c>
      <c r="B173" s="5"/>
      <c r="C173" s="54"/>
      <c r="D173" s="190"/>
      <c r="G173" s="191"/>
      <c r="J173" s="192"/>
      <c r="K173" s="191"/>
      <c r="R173" s="192"/>
      <c r="V173" s="192"/>
      <c r="Y173" s="192"/>
      <c r="Z173" s="192"/>
      <c r="AG173" s="112"/>
      <c r="AL173" s="192"/>
      <c r="AM173" s="192"/>
      <c r="BA173" s="192"/>
      <c r="BB173" s="192"/>
      <c r="BD173" s="192"/>
      <c r="BF173" s="192"/>
      <c r="BG173" s="192"/>
      <c r="BH173" s="192"/>
      <c r="BI173" s="192"/>
      <c r="BK173" s="192"/>
      <c r="BN173" s="192"/>
      <c r="BP173" s="192"/>
      <c r="BR173" s="192"/>
      <c r="BT173" s="192"/>
      <c r="BU173" s="192"/>
      <c r="BX173" s="192"/>
      <c r="BZ173" s="192"/>
      <c r="CA173" s="192"/>
      <c r="CB173" s="192"/>
      <c r="CC173" s="192"/>
      <c r="CD173" s="192"/>
      <c r="CE173" s="192"/>
      <c r="CF173" s="192"/>
      <c r="CG173" s="192"/>
      <c r="CH173" s="192"/>
      <c r="CI173" s="192"/>
      <c r="CJ173" s="192"/>
      <c r="CK173" s="192"/>
      <c r="CL173" s="192"/>
      <c r="CM173" s="192"/>
      <c r="CN173" s="192"/>
      <c r="CO173" s="192"/>
      <c r="CP173" s="192"/>
      <c r="CQ173" s="192"/>
      <c r="CR173" s="192"/>
      <c r="CV173" s="192"/>
      <c r="CW173" s="192"/>
      <c r="CX173" s="192"/>
      <c r="CY173" s="192"/>
      <c r="CZ173" s="192"/>
      <c r="DA173" s="192"/>
      <c r="DB173" s="192"/>
      <c r="DC173" s="192"/>
      <c r="DD173" s="192"/>
      <c r="DE173" s="192"/>
      <c r="DF173" s="192"/>
      <c r="DR173" s="192"/>
      <c r="DS173" s="192"/>
      <c r="DT173" s="192"/>
      <c r="EA173" s="192"/>
      <c r="EI173" s="192"/>
      <c r="EJ173" s="192"/>
      <c r="ER173" s="192"/>
      <c r="ET173" s="192"/>
      <c r="EV173" s="192"/>
      <c r="EZ173" s="192"/>
    </row>
    <row r="174" spans="1:224" ht="15.75" customHeight="1">
      <c r="A174" s="5">
        <f t="shared" si="0"/>
        <v>172</v>
      </c>
      <c r="B174" s="5"/>
      <c r="C174" s="54"/>
      <c r="D174" s="190"/>
      <c r="G174" s="191"/>
      <c r="I174" s="193">
        <f>SUM(I1:I170)</f>
        <v>8</v>
      </c>
      <c r="J174" s="192"/>
      <c r="K174" s="191"/>
      <c r="L174" s="194">
        <f t="shared" ref="L174:GA174" si="8">SUM(L3:L170)</f>
        <v>31</v>
      </c>
      <c r="M174" s="194">
        <f t="shared" si="8"/>
        <v>19</v>
      </c>
      <c r="N174" s="194">
        <f t="shared" si="8"/>
        <v>72</v>
      </c>
      <c r="O174" s="194">
        <f t="shared" si="8"/>
        <v>76</v>
      </c>
      <c r="P174" s="194">
        <f t="shared" si="8"/>
        <v>30</v>
      </c>
      <c r="Q174" s="195">
        <f t="shared" si="8"/>
        <v>6</v>
      </c>
      <c r="R174" s="195">
        <f t="shared" si="8"/>
        <v>114</v>
      </c>
      <c r="S174" s="195">
        <f t="shared" si="8"/>
        <v>13</v>
      </c>
      <c r="T174" s="195">
        <f t="shared" si="8"/>
        <v>14</v>
      </c>
      <c r="U174" s="195">
        <f t="shared" si="8"/>
        <v>29</v>
      </c>
      <c r="V174" s="195">
        <f t="shared" si="8"/>
        <v>2</v>
      </c>
      <c r="W174" s="195">
        <f t="shared" si="8"/>
        <v>2</v>
      </c>
      <c r="X174" s="195">
        <f t="shared" si="8"/>
        <v>0</v>
      </c>
      <c r="Y174" s="195">
        <f t="shared" si="8"/>
        <v>0</v>
      </c>
      <c r="Z174" s="195">
        <f t="shared" si="8"/>
        <v>0</v>
      </c>
      <c r="AA174" s="195">
        <f t="shared" si="8"/>
        <v>0</v>
      </c>
      <c r="AB174" s="195">
        <f t="shared" si="8"/>
        <v>6</v>
      </c>
      <c r="AC174" s="195">
        <f t="shared" si="8"/>
        <v>24</v>
      </c>
      <c r="AD174" s="196">
        <f t="shared" si="8"/>
        <v>36</v>
      </c>
      <c r="AE174" s="197">
        <f t="shared" si="8"/>
        <v>5</v>
      </c>
      <c r="AF174" s="197">
        <f t="shared" si="8"/>
        <v>9</v>
      </c>
      <c r="AG174" s="197">
        <f t="shared" si="8"/>
        <v>16</v>
      </c>
      <c r="AH174" s="197">
        <f t="shared" si="8"/>
        <v>4</v>
      </c>
      <c r="AI174" s="197">
        <f t="shared" si="8"/>
        <v>2</v>
      </c>
      <c r="AJ174" s="197">
        <f t="shared" si="8"/>
        <v>9</v>
      </c>
      <c r="AK174" s="197">
        <f t="shared" si="8"/>
        <v>4</v>
      </c>
      <c r="AL174" s="197">
        <f t="shared" si="8"/>
        <v>4</v>
      </c>
      <c r="AM174" s="197">
        <f t="shared" si="8"/>
        <v>2</v>
      </c>
      <c r="AN174" s="196">
        <f t="shared" si="8"/>
        <v>107</v>
      </c>
      <c r="AO174" s="197">
        <f t="shared" si="8"/>
        <v>20</v>
      </c>
      <c r="AP174" s="198">
        <f t="shared" si="8"/>
        <v>25</v>
      </c>
      <c r="AQ174" s="198">
        <f t="shared" si="8"/>
        <v>33</v>
      </c>
      <c r="AR174" s="198">
        <f t="shared" si="8"/>
        <v>0</v>
      </c>
      <c r="AS174" s="198">
        <f t="shared" si="8"/>
        <v>0</v>
      </c>
      <c r="AT174" s="198">
        <f t="shared" si="8"/>
        <v>24</v>
      </c>
      <c r="AU174" s="198">
        <f t="shared" si="8"/>
        <v>10</v>
      </c>
      <c r="AV174" s="198">
        <f t="shared" si="8"/>
        <v>1</v>
      </c>
      <c r="AW174" s="199">
        <f t="shared" si="8"/>
        <v>12</v>
      </c>
      <c r="AX174" s="199">
        <f t="shared" si="8"/>
        <v>16</v>
      </c>
      <c r="AY174" s="199">
        <f t="shared" si="8"/>
        <v>9</v>
      </c>
      <c r="AZ174" s="199">
        <f t="shared" si="8"/>
        <v>31</v>
      </c>
      <c r="BA174" s="199">
        <f t="shared" si="8"/>
        <v>0</v>
      </c>
      <c r="BB174" s="199">
        <f t="shared" si="8"/>
        <v>0</v>
      </c>
      <c r="BC174" s="199">
        <f t="shared" si="8"/>
        <v>11</v>
      </c>
      <c r="BD174" s="199">
        <f t="shared" si="8"/>
        <v>11</v>
      </c>
      <c r="BE174" s="199">
        <f t="shared" si="8"/>
        <v>4</v>
      </c>
      <c r="BF174" s="199">
        <f t="shared" si="8"/>
        <v>2</v>
      </c>
      <c r="BG174" s="199">
        <f t="shared" si="8"/>
        <v>6</v>
      </c>
      <c r="BH174" s="199">
        <f t="shared" si="8"/>
        <v>3</v>
      </c>
      <c r="BI174" s="199">
        <f t="shared" si="8"/>
        <v>0</v>
      </c>
      <c r="BJ174" s="199">
        <f t="shared" si="8"/>
        <v>5</v>
      </c>
      <c r="BK174" s="199">
        <f t="shared" si="8"/>
        <v>1</v>
      </c>
      <c r="BL174" s="199">
        <f t="shared" si="8"/>
        <v>3</v>
      </c>
      <c r="BM174" s="199">
        <f t="shared" si="8"/>
        <v>19</v>
      </c>
      <c r="BN174" s="199">
        <f t="shared" si="8"/>
        <v>7</v>
      </c>
      <c r="BO174" s="199">
        <f t="shared" si="8"/>
        <v>24</v>
      </c>
      <c r="BP174" s="199">
        <f t="shared" si="8"/>
        <v>12</v>
      </c>
      <c r="BQ174" s="200">
        <f t="shared" si="8"/>
        <v>6</v>
      </c>
      <c r="BR174" s="200">
        <f t="shared" si="8"/>
        <v>2</v>
      </c>
      <c r="BS174" s="200">
        <f t="shared" si="8"/>
        <v>1</v>
      </c>
      <c r="BT174" s="200">
        <f t="shared" si="8"/>
        <v>3</v>
      </c>
      <c r="BU174" s="200">
        <f t="shared" si="8"/>
        <v>1</v>
      </c>
      <c r="BV174" s="200">
        <f t="shared" si="8"/>
        <v>9</v>
      </c>
      <c r="BW174" s="200">
        <f t="shared" si="8"/>
        <v>3</v>
      </c>
      <c r="BX174" s="200">
        <f t="shared" si="8"/>
        <v>1</v>
      </c>
      <c r="BY174" s="201">
        <f t="shared" si="8"/>
        <v>22</v>
      </c>
      <c r="BZ174" s="145">
        <f t="shared" si="8"/>
        <v>0</v>
      </c>
      <c r="CA174" s="145">
        <f t="shared" si="8"/>
        <v>1</v>
      </c>
      <c r="CB174" s="145">
        <f t="shared" si="8"/>
        <v>1</v>
      </c>
      <c r="CC174" s="145">
        <f t="shared" si="8"/>
        <v>1</v>
      </c>
      <c r="CD174" s="145">
        <f t="shared" si="8"/>
        <v>1</v>
      </c>
      <c r="CE174" s="145">
        <f t="shared" si="8"/>
        <v>0</v>
      </c>
      <c r="CF174" s="145">
        <f t="shared" si="8"/>
        <v>1</v>
      </c>
      <c r="CG174" s="145">
        <f t="shared" si="8"/>
        <v>1</v>
      </c>
      <c r="CH174" s="145">
        <f t="shared" si="8"/>
        <v>1</v>
      </c>
      <c r="CI174" s="145">
        <f t="shared" si="8"/>
        <v>1</v>
      </c>
      <c r="CJ174" s="145">
        <f t="shared" si="8"/>
        <v>1</v>
      </c>
      <c r="CK174" s="145">
        <f t="shared" si="8"/>
        <v>1</v>
      </c>
      <c r="CL174" s="145">
        <f t="shared" si="8"/>
        <v>1</v>
      </c>
      <c r="CM174" s="145">
        <f t="shared" si="8"/>
        <v>1</v>
      </c>
      <c r="CN174" s="145">
        <f t="shared" si="8"/>
        <v>2</v>
      </c>
      <c r="CO174" s="145">
        <f t="shared" si="8"/>
        <v>1</v>
      </c>
      <c r="CP174" s="145">
        <f t="shared" si="8"/>
        <v>1</v>
      </c>
      <c r="CQ174" s="145">
        <f t="shared" si="8"/>
        <v>2</v>
      </c>
      <c r="CR174" s="145">
        <f t="shared" si="8"/>
        <v>2</v>
      </c>
      <c r="CS174" s="145">
        <f t="shared" si="8"/>
        <v>3</v>
      </c>
      <c r="CT174" s="76">
        <f>SUM(CT3:CT170)</f>
        <v>62</v>
      </c>
      <c r="CU174" s="202">
        <f t="shared" si="8"/>
        <v>17</v>
      </c>
      <c r="CV174" s="203">
        <f t="shared" si="8"/>
        <v>0</v>
      </c>
      <c r="CW174" s="203">
        <f t="shared" si="8"/>
        <v>1</v>
      </c>
      <c r="CX174" s="203">
        <f t="shared" si="8"/>
        <v>1</v>
      </c>
      <c r="CY174" s="203">
        <f t="shared" si="8"/>
        <v>0</v>
      </c>
      <c r="CZ174" s="203">
        <f t="shared" si="8"/>
        <v>0</v>
      </c>
      <c r="DA174" s="203">
        <f t="shared" si="8"/>
        <v>1</v>
      </c>
      <c r="DB174" s="203">
        <f t="shared" si="8"/>
        <v>2</v>
      </c>
      <c r="DC174" s="203">
        <f t="shared" si="8"/>
        <v>7</v>
      </c>
      <c r="DD174" s="203">
        <f t="shared" si="8"/>
        <v>1</v>
      </c>
      <c r="DE174" s="203">
        <f t="shared" si="8"/>
        <v>1</v>
      </c>
      <c r="DF174" s="203">
        <f t="shared" si="8"/>
        <v>7</v>
      </c>
      <c r="DG174" s="204">
        <f t="shared" si="8"/>
        <v>13</v>
      </c>
      <c r="DH174" s="167">
        <f t="shared" si="8"/>
        <v>7</v>
      </c>
      <c r="DI174" s="167">
        <f t="shared" si="8"/>
        <v>6</v>
      </c>
      <c r="DJ174" s="145">
        <f t="shared" si="8"/>
        <v>6</v>
      </c>
      <c r="DK174" s="108">
        <f>SUM(DK3:DK170)</f>
        <v>35</v>
      </c>
      <c r="DL174" s="108">
        <f t="shared" si="8"/>
        <v>19</v>
      </c>
      <c r="DM174" s="205">
        <f>SUM(DM3:DM170)</f>
        <v>146</v>
      </c>
      <c r="DN174" s="205">
        <f t="shared" si="8"/>
        <v>0</v>
      </c>
      <c r="DO174" s="205">
        <f>SUM(DO3:DO170)</f>
        <v>22</v>
      </c>
      <c r="DP174" s="206">
        <f t="shared" si="8"/>
        <v>137</v>
      </c>
      <c r="DQ174" s="76">
        <f t="shared" si="8"/>
        <v>10</v>
      </c>
      <c r="DR174" s="108">
        <f t="shared" si="8"/>
        <v>1</v>
      </c>
      <c r="DS174" s="108">
        <f t="shared" si="8"/>
        <v>1</v>
      </c>
      <c r="DT174" s="108">
        <f t="shared" si="8"/>
        <v>1</v>
      </c>
      <c r="DU174" s="108">
        <f t="shared" si="8"/>
        <v>4</v>
      </c>
      <c r="DV174" s="108">
        <f t="shared" si="8"/>
        <v>3</v>
      </c>
      <c r="DW174" s="206">
        <f t="shared" si="8"/>
        <v>9</v>
      </c>
      <c r="DX174" s="108">
        <f t="shared" si="8"/>
        <v>4</v>
      </c>
      <c r="DY174" s="108">
        <f t="shared" si="8"/>
        <v>2</v>
      </c>
      <c r="DZ174" s="108">
        <f t="shared" si="8"/>
        <v>4</v>
      </c>
      <c r="EA174" s="108">
        <f t="shared" si="8"/>
        <v>2</v>
      </c>
      <c r="EB174" s="108">
        <f t="shared" si="8"/>
        <v>3</v>
      </c>
      <c r="EC174" s="108">
        <f t="shared" si="8"/>
        <v>3</v>
      </c>
      <c r="ED174" s="207">
        <f t="shared" si="8"/>
        <v>12</v>
      </c>
      <c r="EE174" s="108">
        <f t="shared" si="8"/>
        <v>7</v>
      </c>
      <c r="EF174" s="108">
        <f t="shared" si="8"/>
        <v>7</v>
      </c>
      <c r="EG174" s="108">
        <f t="shared" si="8"/>
        <v>8</v>
      </c>
      <c r="EH174" s="108">
        <f t="shared" si="8"/>
        <v>3</v>
      </c>
      <c r="EI174" s="108">
        <f t="shared" si="8"/>
        <v>2</v>
      </c>
      <c r="EJ174" s="108">
        <f t="shared" si="8"/>
        <v>2</v>
      </c>
      <c r="EK174" s="108">
        <f t="shared" si="8"/>
        <v>4</v>
      </c>
      <c r="EL174" s="108">
        <f t="shared" si="8"/>
        <v>6</v>
      </c>
      <c r="EM174" s="108">
        <f t="shared" si="8"/>
        <v>4</v>
      </c>
      <c r="EN174" s="108">
        <f t="shared" si="8"/>
        <v>2</v>
      </c>
      <c r="EO174" s="108">
        <f t="shared" si="8"/>
        <v>9</v>
      </c>
      <c r="EP174" s="108">
        <f t="shared" si="8"/>
        <v>6</v>
      </c>
      <c r="EQ174" s="108">
        <f t="shared" si="8"/>
        <v>4</v>
      </c>
      <c r="ER174" s="108">
        <f t="shared" si="8"/>
        <v>2</v>
      </c>
      <c r="ES174" s="108">
        <f t="shared" si="8"/>
        <v>4</v>
      </c>
      <c r="ET174" s="108">
        <f t="shared" si="8"/>
        <v>1</v>
      </c>
      <c r="EU174" s="108">
        <f t="shared" si="8"/>
        <v>3</v>
      </c>
      <c r="EV174" s="108">
        <f t="shared" si="8"/>
        <v>1</v>
      </c>
      <c r="EW174" s="108">
        <f t="shared" si="8"/>
        <v>4</v>
      </c>
      <c r="EX174" s="108">
        <f t="shared" si="8"/>
        <v>4</v>
      </c>
      <c r="EY174" s="108">
        <f t="shared" si="8"/>
        <v>4</v>
      </c>
      <c r="EZ174" s="76">
        <f t="shared" si="8"/>
        <v>3</v>
      </c>
      <c r="FA174" s="108">
        <f t="shared" si="8"/>
        <v>4</v>
      </c>
      <c r="FB174" s="196">
        <f t="shared" si="8"/>
        <v>22</v>
      </c>
      <c r="FC174" s="196">
        <f t="shared" si="8"/>
        <v>25</v>
      </c>
      <c r="FD174" s="196">
        <f t="shared" si="8"/>
        <v>0</v>
      </c>
      <c r="FE174" s="196">
        <f t="shared" si="8"/>
        <v>10</v>
      </c>
      <c r="FF174" s="196">
        <f t="shared" si="8"/>
        <v>6</v>
      </c>
      <c r="FG174" s="196">
        <f t="shared" si="8"/>
        <v>13</v>
      </c>
      <c r="FH174" s="196">
        <f t="shared" si="8"/>
        <v>14</v>
      </c>
      <c r="FI174" s="196">
        <f t="shared" si="8"/>
        <v>1</v>
      </c>
      <c r="FJ174" s="196">
        <f t="shared" si="8"/>
        <v>4</v>
      </c>
      <c r="FK174" s="196">
        <f t="shared" si="8"/>
        <v>4</v>
      </c>
      <c r="FL174" s="196">
        <f t="shared" si="8"/>
        <v>7</v>
      </c>
      <c r="FM174" s="196">
        <f t="shared" si="8"/>
        <v>14</v>
      </c>
      <c r="FN174" s="196">
        <f t="shared" si="8"/>
        <v>1</v>
      </c>
      <c r="FO174" s="196">
        <f t="shared" si="8"/>
        <v>10</v>
      </c>
      <c r="FP174" s="196">
        <f t="shared" si="8"/>
        <v>20</v>
      </c>
      <c r="FQ174" s="196">
        <f t="shared" si="8"/>
        <v>12</v>
      </c>
      <c r="FR174" s="196">
        <f t="shared" si="8"/>
        <v>10</v>
      </c>
      <c r="FS174" s="196">
        <f t="shared" si="8"/>
        <v>9</v>
      </c>
      <c r="FT174" s="196">
        <f t="shared" si="8"/>
        <v>13</v>
      </c>
      <c r="FU174" s="196">
        <f t="shared" si="8"/>
        <v>5</v>
      </c>
      <c r="FV174" s="196">
        <f t="shared" si="8"/>
        <v>20</v>
      </c>
      <c r="FW174" s="196">
        <f t="shared" si="8"/>
        <v>4</v>
      </c>
      <c r="FX174" s="196">
        <f t="shared" si="8"/>
        <v>5</v>
      </c>
      <c r="FY174" s="196">
        <f t="shared" si="8"/>
        <v>0</v>
      </c>
      <c r="FZ174" s="196">
        <f t="shared" si="8"/>
        <v>4</v>
      </c>
      <c r="GA174" s="196">
        <f t="shared" si="8"/>
        <v>8</v>
      </c>
    </row>
    <row r="175" spans="1:224" ht="15.75" customHeight="1">
      <c r="A175" s="5">
        <f t="shared" si="0"/>
        <v>173</v>
      </c>
      <c r="B175" s="5"/>
      <c r="C175" s="54"/>
      <c r="D175" s="190"/>
      <c r="G175" s="191"/>
      <c r="J175" s="192"/>
      <c r="K175" s="191"/>
      <c r="N175" s="112">
        <f>N174-P174</f>
        <v>42</v>
      </c>
      <c r="O175" s="112">
        <f>O174-P174</f>
        <v>46</v>
      </c>
      <c r="R175" s="192"/>
      <c r="V175" s="192"/>
      <c r="Y175" s="192"/>
      <c r="Z175" s="192"/>
      <c r="AD175" s="193">
        <f>AD174-AO174</f>
        <v>16</v>
      </c>
      <c r="AL175" s="192"/>
      <c r="AM175" s="192"/>
      <c r="AN175" s="193">
        <f>AN174-AO174</f>
        <v>87</v>
      </c>
      <c r="BA175" s="192"/>
      <c r="BB175" s="192"/>
      <c r="BD175" s="192"/>
      <c r="BF175" s="192"/>
      <c r="BG175" s="192"/>
      <c r="BH175" s="192"/>
      <c r="BI175" s="192"/>
      <c r="BK175" s="192"/>
      <c r="BN175" s="192"/>
      <c r="BP175" s="192"/>
      <c r="BR175" s="192"/>
      <c r="BT175" s="192"/>
      <c r="BU175" s="192"/>
      <c r="BX175" s="192"/>
      <c r="BZ175" s="192"/>
      <c r="CA175" s="192"/>
      <c r="CB175" s="192"/>
      <c r="CC175" s="192"/>
      <c r="CD175" s="192"/>
      <c r="CE175" s="192"/>
      <c r="CF175" s="192"/>
      <c r="CG175" s="192"/>
      <c r="CH175" s="192"/>
      <c r="CI175" s="192"/>
      <c r="CJ175" s="192"/>
      <c r="CK175" s="192"/>
      <c r="CL175" s="192"/>
      <c r="CM175" s="192"/>
      <c r="CN175" s="192"/>
      <c r="CO175" s="192"/>
      <c r="CP175" s="192"/>
      <c r="CQ175" s="192"/>
      <c r="CR175" s="192"/>
      <c r="CV175" s="192"/>
      <c r="CW175" s="192"/>
      <c r="CX175" s="192"/>
      <c r="CY175" s="192"/>
      <c r="CZ175" s="192"/>
      <c r="DA175" s="192"/>
      <c r="DB175" s="192"/>
      <c r="DC175" s="192"/>
      <c r="DD175" s="192"/>
      <c r="DE175" s="192"/>
      <c r="DF175" s="192"/>
      <c r="DR175" s="192"/>
      <c r="DS175" s="192"/>
      <c r="DT175" s="192"/>
      <c r="EA175" s="192"/>
      <c r="EI175" s="192"/>
      <c r="EJ175" s="192"/>
      <c r="ER175" s="192"/>
      <c r="ET175" s="192"/>
      <c r="EV175" s="192"/>
      <c r="EZ175" s="192"/>
    </row>
    <row r="176" spans="1:224" ht="15.75" customHeight="1">
      <c r="A176" s="5">
        <f t="shared" si="0"/>
        <v>174</v>
      </c>
      <c r="B176" s="5"/>
      <c r="C176" s="54"/>
      <c r="D176" s="190"/>
      <c r="G176" s="191"/>
      <c r="J176" s="192"/>
      <c r="K176" s="191"/>
      <c r="R176" s="192"/>
      <c r="V176" s="192"/>
      <c r="Y176" s="192"/>
      <c r="Z176" s="192"/>
      <c r="AL176" s="192"/>
      <c r="AM176" s="192"/>
      <c r="BA176" s="192"/>
      <c r="BB176" s="192"/>
      <c r="BD176" s="192"/>
      <c r="BF176" s="192"/>
      <c r="BG176" s="192"/>
      <c r="BH176" s="192"/>
      <c r="BI176" s="192"/>
      <c r="BK176" s="192"/>
      <c r="BN176" s="192"/>
      <c r="BP176" s="192"/>
      <c r="BR176" s="192"/>
      <c r="BT176" s="192"/>
      <c r="BU176" s="192"/>
      <c r="BX176" s="192"/>
      <c r="BZ176" s="192"/>
      <c r="CA176" s="192"/>
      <c r="CB176" s="192"/>
      <c r="CC176" s="192"/>
      <c r="CD176" s="192"/>
      <c r="CE176" s="192"/>
      <c r="CF176" s="192"/>
      <c r="CG176" s="192"/>
      <c r="CH176" s="192"/>
      <c r="CI176" s="192"/>
      <c r="CJ176" s="192"/>
      <c r="CK176" s="192"/>
      <c r="CL176" s="192"/>
      <c r="CM176" s="192"/>
      <c r="CN176" s="192"/>
      <c r="CO176" s="192"/>
      <c r="CP176" s="192"/>
      <c r="CQ176" s="192"/>
      <c r="CR176" s="192"/>
      <c r="CS176" s="112"/>
      <c r="CT176" s="112" t="s">
        <v>1465</v>
      </c>
      <c r="CU176" s="112">
        <f>SUM(CT174,CU174)</f>
        <v>79</v>
      </c>
      <c r="CV176" s="112"/>
      <c r="CW176" s="112"/>
      <c r="CX176" s="112"/>
      <c r="CY176" s="112"/>
      <c r="CZ176" s="112"/>
      <c r="DA176" s="112"/>
      <c r="DB176" s="112"/>
      <c r="DC176" s="112"/>
      <c r="DD176" s="112"/>
      <c r="DE176" s="112"/>
      <c r="DF176" s="112"/>
      <c r="DM176" s="208" t="s">
        <v>1466</v>
      </c>
      <c r="DN176" s="208">
        <f>SUM(DM174:DO174)</f>
        <v>168</v>
      </c>
      <c r="DP176" s="112" t="s">
        <v>1466</v>
      </c>
      <c r="DQ176" s="112">
        <f>SUM(DP174,DQ174,DW174,ED174)</f>
        <v>168</v>
      </c>
      <c r="DR176" s="112"/>
      <c r="DS176" s="112"/>
      <c r="DT176" s="112"/>
      <c r="EA176" s="192"/>
      <c r="EI176" s="192"/>
      <c r="EJ176" s="192"/>
      <c r="ER176" s="192"/>
      <c r="ET176" s="192"/>
      <c r="EV176" s="192"/>
      <c r="EZ176" s="192"/>
    </row>
    <row r="177" spans="1:208" ht="15.75" customHeight="1">
      <c r="A177" s="5">
        <f t="shared" si="0"/>
        <v>175</v>
      </c>
      <c r="B177" s="5"/>
      <c r="C177" s="54"/>
      <c r="D177" s="190"/>
      <c r="G177" s="191"/>
      <c r="J177" s="192"/>
      <c r="K177" s="191"/>
      <c r="L177" s="192" t="s">
        <v>550</v>
      </c>
      <c r="Q177" s="112" t="s">
        <v>1466</v>
      </c>
      <c r="R177" s="112"/>
      <c r="S177" s="112">
        <f>SUM(Q174:AC174)</f>
        <v>210</v>
      </c>
      <c r="V177" s="192"/>
      <c r="Y177" s="192"/>
      <c r="Z177" s="192"/>
      <c r="AH177" s="112" t="s">
        <v>1467</v>
      </c>
      <c r="AI177" s="112">
        <f>SUM(AD174:AN174)</f>
        <v>198</v>
      </c>
      <c r="AL177" s="192"/>
      <c r="AM177" s="192"/>
      <c r="BA177" s="192"/>
      <c r="BB177" s="192"/>
      <c r="BD177" s="192"/>
      <c r="BF177" s="192"/>
      <c r="BG177" s="192"/>
      <c r="BH177" s="192"/>
      <c r="BI177" s="192"/>
      <c r="BK177" s="192"/>
      <c r="BN177" s="192"/>
      <c r="BP177" s="192"/>
      <c r="BR177" s="192"/>
      <c r="BT177" s="192"/>
      <c r="BU177" s="192"/>
      <c r="BX177" s="192"/>
      <c r="BZ177" s="192"/>
      <c r="CA177" s="192"/>
      <c r="CB177" s="192"/>
      <c r="CC177" s="192"/>
      <c r="CD177" s="192"/>
      <c r="CE177" s="192"/>
      <c r="CF177" s="192"/>
      <c r="CG177" s="192"/>
      <c r="CH177" s="192"/>
      <c r="CI177" s="192"/>
      <c r="CJ177" s="192"/>
      <c r="CK177" s="192"/>
      <c r="CL177" s="192"/>
      <c r="CM177" s="192"/>
      <c r="CN177" s="192"/>
      <c r="CO177" s="192"/>
      <c r="CP177" s="192"/>
      <c r="CQ177" s="192"/>
      <c r="CR177" s="192"/>
      <c r="CS177" s="112"/>
      <c r="CT177" s="112" t="s">
        <v>656</v>
      </c>
      <c r="CU177" s="112">
        <f>DG174</f>
        <v>13</v>
      </c>
      <c r="CV177" s="112"/>
      <c r="CW177" s="112"/>
      <c r="CX177" s="112"/>
      <c r="CY177" s="112"/>
      <c r="CZ177" s="112"/>
      <c r="DA177" s="112"/>
      <c r="DB177" s="112"/>
      <c r="DC177" s="112"/>
      <c r="DD177" s="112"/>
      <c r="DE177" s="112"/>
      <c r="DF177" s="112"/>
      <c r="DR177" s="192"/>
      <c r="DS177" s="192"/>
      <c r="DT177" s="192"/>
      <c r="EA177" s="192"/>
      <c r="EI177" s="192"/>
      <c r="EJ177" s="192"/>
      <c r="ER177" s="192"/>
      <c r="ET177" s="192"/>
      <c r="EV177" s="192"/>
      <c r="EZ177" s="192"/>
    </row>
    <row r="178" spans="1:208" ht="15.75" customHeight="1">
      <c r="A178" s="5">
        <f t="shared" si="0"/>
        <v>176</v>
      </c>
      <c r="B178" s="5"/>
      <c r="C178" s="54"/>
      <c r="D178" s="190"/>
      <c r="G178" s="191"/>
      <c r="J178" s="192"/>
      <c r="K178" s="191"/>
      <c r="L178" s="112">
        <f>SUM(L174,M174,N175,O175,P174)</f>
        <v>168</v>
      </c>
      <c r="M178" s="112" t="s">
        <v>1466</v>
      </c>
      <c r="R178" s="192"/>
      <c r="V178" s="192"/>
      <c r="Y178" s="192"/>
      <c r="Z178" s="192"/>
      <c r="AH178" s="112" t="s">
        <v>1468</v>
      </c>
      <c r="AI178" s="112">
        <f>AN174</f>
        <v>107</v>
      </c>
      <c r="AL178" s="192"/>
      <c r="AM178" s="192"/>
      <c r="BA178" s="192"/>
      <c r="BB178" s="192"/>
      <c r="BD178" s="192"/>
      <c r="BF178" s="192"/>
      <c r="BG178" s="192"/>
      <c r="BH178" s="192"/>
      <c r="BI178" s="192"/>
      <c r="BK178" s="192"/>
      <c r="BN178" s="192"/>
      <c r="BP178" s="192"/>
      <c r="BR178" s="192"/>
      <c r="BT178" s="192"/>
      <c r="BU178" s="192"/>
      <c r="BX178" s="192"/>
      <c r="BZ178" s="192"/>
      <c r="CA178" s="192"/>
      <c r="CB178" s="192"/>
      <c r="CC178" s="192"/>
      <c r="CD178" s="192"/>
      <c r="CE178" s="192"/>
      <c r="CF178" s="192"/>
      <c r="CG178" s="192"/>
      <c r="CH178" s="192"/>
      <c r="CI178" s="192"/>
      <c r="CJ178" s="192"/>
      <c r="CK178" s="192"/>
      <c r="CL178" s="192"/>
      <c r="CM178" s="192"/>
      <c r="CN178" s="192"/>
      <c r="CO178" s="192"/>
      <c r="CP178" s="192"/>
      <c r="CQ178" s="192"/>
      <c r="CR178" s="192"/>
      <c r="CS178" s="112"/>
      <c r="CT178" s="112" t="s">
        <v>1469</v>
      </c>
      <c r="CU178" s="112">
        <f>SUM(DK174)</f>
        <v>35</v>
      </c>
      <c r="CV178" s="112"/>
      <c r="CW178" s="112"/>
      <c r="CX178" s="112"/>
      <c r="CY178" s="112"/>
      <c r="CZ178" s="112"/>
      <c r="DA178" s="112"/>
      <c r="DB178" s="112"/>
      <c r="DC178" s="112"/>
      <c r="DD178" s="112"/>
      <c r="DE178" s="112"/>
      <c r="DF178" s="112"/>
      <c r="DR178" s="192"/>
      <c r="DS178" s="192"/>
      <c r="DT178" s="192"/>
      <c r="EA178" s="192"/>
      <c r="EI178" s="192"/>
      <c r="EJ178" s="192"/>
      <c r="ER178" s="192"/>
      <c r="ET178" s="192"/>
      <c r="EV178" s="192"/>
      <c r="EZ178" s="192"/>
    </row>
    <row r="179" spans="1:208" ht="15.75" customHeight="1">
      <c r="A179" s="5">
        <f t="shared" si="0"/>
        <v>177</v>
      </c>
      <c r="B179" s="5"/>
      <c r="C179" s="54"/>
      <c r="D179" s="190"/>
      <c r="G179" s="191"/>
      <c r="J179" s="192"/>
      <c r="K179" s="191"/>
      <c r="R179" s="192"/>
      <c r="V179" s="192"/>
      <c r="Y179" s="192"/>
      <c r="Z179" s="192"/>
      <c r="AH179" s="192" t="s">
        <v>1470</v>
      </c>
      <c r="AI179" s="193">
        <f>AD174</f>
        <v>36</v>
      </c>
      <c r="AL179" s="192"/>
      <c r="AM179" s="192"/>
      <c r="BA179" s="192"/>
      <c r="BB179" s="192"/>
      <c r="BD179" s="192"/>
      <c r="BF179" s="192"/>
      <c r="BG179" s="192"/>
      <c r="BH179" s="192"/>
      <c r="BI179" s="192"/>
      <c r="BK179" s="192"/>
      <c r="BN179" s="192"/>
      <c r="BP179" s="192"/>
      <c r="BR179" s="192"/>
      <c r="BT179" s="192"/>
      <c r="BU179" s="192"/>
      <c r="BX179" s="192"/>
      <c r="BZ179" s="192"/>
      <c r="CA179" s="192"/>
      <c r="CB179" s="192"/>
      <c r="CC179" s="192"/>
      <c r="CD179" s="192"/>
      <c r="CE179" s="192"/>
      <c r="CF179" s="192"/>
      <c r="CG179" s="192"/>
      <c r="CH179" s="192"/>
      <c r="CI179" s="192"/>
      <c r="CJ179" s="192"/>
      <c r="CK179" s="192"/>
      <c r="CL179" s="192"/>
      <c r="CM179" s="192"/>
      <c r="CN179" s="192"/>
      <c r="CO179" s="192"/>
      <c r="CP179" s="192"/>
      <c r="CQ179" s="192"/>
      <c r="CR179" s="192"/>
      <c r="CT179" s="112" t="s">
        <v>661</v>
      </c>
      <c r="CU179" s="193">
        <f>DL174</f>
        <v>19</v>
      </c>
      <c r="CV179" s="192"/>
      <c r="CW179" s="192"/>
      <c r="CX179" s="192"/>
      <c r="CY179" s="192"/>
      <c r="CZ179" s="192"/>
      <c r="DA179" s="192"/>
      <c r="DB179" s="192"/>
      <c r="DC179" s="192"/>
      <c r="DD179" s="192"/>
      <c r="DE179" s="192"/>
      <c r="DF179" s="192"/>
      <c r="DR179" s="192"/>
      <c r="DS179" s="192"/>
      <c r="DT179" s="192"/>
      <c r="EA179" s="192"/>
      <c r="EI179" s="192"/>
      <c r="EJ179" s="192"/>
      <c r="ER179" s="192"/>
      <c r="ET179" s="192"/>
      <c r="EV179" s="192"/>
      <c r="EZ179" s="192"/>
    </row>
    <row r="180" spans="1:208" ht="15.75" customHeight="1">
      <c r="A180" s="5">
        <f t="shared" si="0"/>
        <v>178</v>
      </c>
      <c r="B180" s="5"/>
      <c r="C180" s="54"/>
      <c r="D180" s="190"/>
      <c r="G180" s="191"/>
      <c r="J180" s="192"/>
      <c r="K180" s="191"/>
      <c r="Q180" s="192" t="s">
        <v>1471</v>
      </c>
      <c r="R180" s="192">
        <f>SUM(Q174,V174,W174,AB174)</f>
        <v>16</v>
      </c>
      <c r="V180" s="192"/>
      <c r="Y180" s="192"/>
      <c r="Z180" s="192"/>
      <c r="AL180" s="192"/>
      <c r="AM180" s="192"/>
      <c r="BA180" s="192"/>
      <c r="BB180" s="192"/>
      <c r="BD180" s="192"/>
      <c r="BF180" s="192"/>
      <c r="BG180" s="192"/>
      <c r="BH180" s="192"/>
      <c r="BI180" s="192"/>
      <c r="BK180" s="192"/>
      <c r="BN180" s="192"/>
      <c r="BP180" s="192"/>
      <c r="BR180" s="192"/>
      <c r="BT180" s="192"/>
      <c r="BU180" s="192"/>
      <c r="BX180" s="192"/>
      <c r="BZ180" s="192"/>
      <c r="CA180" s="192"/>
      <c r="CB180" s="192"/>
      <c r="CC180" s="192"/>
      <c r="CD180" s="192"/>
      <c r="CE180" s="192"/>
      <c r="CF180" s="192"/>
      <c r="CG180" s="192"/>
      <c r="CH180" s="192"/>
      <c r="CI180" s="192"/>
      <c r="CJ180" s="192"/>
      <c r="CK180" s="192"/>
      <c r="CL180" s="192"/>
      <c r="CM180" s="192"/>
      <c r="CN180" s="192"/>
      <c r="CO180" s="192"/>
      <c r="CP180" s="192"/>
      <c r="CQ180" s="192"/>
      <c r="CR180" s="192"/>
      <c r="CU180" s="193">
        <f>SUM(CU176:CU179)</f>
        <v>146</v>
      </c>
      <c r="CV180" s="192"/>
      <c r="CW180" s="192"/>
      <c r="CX180" s="192"/>
      <c r="CY180" s="192"/>
      <c r="CZ180" s="192"/>
      <c r="DA180" s="192"/>
      <c r="DB180" s="192"/>
      <c r="DC180" s="192"/>
      <c r="DD180" s="192"/>
      <c r="DE180" s="192"/>
      <c r="DF180" s="192"/>
      <c r="DR180" s="192"/>
      <c r="DS180" s="192"/>
      <c r="DT180" s="192"/>
      <c r="EA180" s="192"/>
      <c r="EI180" s="192"/>
      <c r="EJ180" s="192"/>
      <c r="ER180" s="192"/>
      <c r="ET180" s="192"/>
      <c r="EV180" s="192"/>
      <c r="EZ180" s="192"/>
    </row>
    <row r="181" spans="1:208" ht="15.75" customHeight="1">
      <c r="A181" s="5">
        <f t="shared" si="0"/>
        <v>179</v>
      </c>
      <c r="B181" s="5"/>
      <c r="C181" s="54"/>
      <c r="D181" s="190"/>
      <c r="G181" s="191"/>
      <c r="J181" s="192"/>
      <c r="K181" s="191"/>
      <c r="R181" s="192"/>
      <c r="V181" s="192"/>
      <c r="Y181" s="192"/>
      <c r="Z181" s="192"/>
      <c r="AL181" s="192"/>
      <c r="AM181" s="192"/>
      <c r="BA181" s="192"/>
      <c r="BB181" s="192"/>
      <c r="BD181" s="192"/>
      <c r="BF181" s="192"/>
      <c r="BG181" s="192"/>
      <c r="BH181" s="192"/>
      <c r="BI181" s="192"/>
      <c r="BK181" s="192"/>
      <c r="BN181" s="192"/>
      <c r="BP181" s="192"/>
      <c r="BR181" s="192"/>
      <c r="BT181" s="192"/>
      <c r="BU181" s="192"/>
      <c r="BX181" s="192"/>
      <c r="BY181" s="208" t="s">
        <v>1466</v>
      </c>
      <c r="BZ181" s="208"/>
      <c r="CA181" s="208"/>
      <c r="CB181" s="208"/>
      <c r="CC181" s="208"/>
      <c r="CD181" s="208"/>
      <c r="CE181" s="208"/>
      <c r="CF181" s="208"/>
      <c r="CG181" s="208"/>
      <c r="CH181" s="208"/>
      <c r="CI181" s="208"/>
      <c r="CJ181" s="208"/>
      <c r="CK181" s="208"/>
      <c r="CL181" s="208"/>
      <c r="CM181" s="208"/>
      <c r="CN181" s="208"/>
      <c r="CO181" s="208"/>
      <c r="CP181" s="208"/>
      <c r="CQ181" s="208"/>
      <c r="CR181" s="208"/>
      <c r="CS181" s="208"/>
      <c r="CT181" s="208">
        <f>SUM(BY174:DL174)</f>
        <v>231</v>
      </c>
      <c r="CV181" s="192"/>
      <c r="CW181" s="192"/>
      <c r="CX181" s="192"/>
      <c r="CY181" s="192"/>
      <c r="CZ181" s="192"/>
      <c r="DA181" s="192"/>
      <c r="DB181" s="192"/>
      <c r="DC181" s="192"/>
      <c r="DD181" s="192"/>
      <c r="DE181" s="192"/>
      <c r="DF181" s="192"/>
      <c r="DR181" s="192"/>
      <c r="DS181" s="192"/>
      <c r="DT181" s="192"/>
      <c r="EA181" s="192"/>
      <c r="EI181" s="192"/>
      <c r="EJ181" s="192"/>
      <c r="ER181" s="192"/>
      <c r="ET181" s="192"/>
      <c r="EV181" s="192"/>
      <c r="EZ181" s="192"/>
    </row>
    <row r="182" spans="1:208" ht="15.75" customHeight="1">
      <c r="A182" s="5">
        <f t="shared" si="0"/>
        <v>180</v>
      </c>
      <c r="B182" s="5"/>
      <c r="C182" s="54"/>
      <c r="D182" s="209"/>
      <c r="G182" s="191"/>
      <c r="J182" s="192"/>
      <c r="K182" s="191"/>
      <c r="R182" s="192"/>
      <c r="V182" s="192"/>
      <c r="Y182" s="192"/>
      <c r="Z182" s="192"/>
      <c r="AE182" s="210" t="s">
        <v>1472</v>
      </c>
      <c r="AL182" s="192"/>
      <c r="AM182" s="192"/>
      <c r="BA182" s="192"/>
      <c r="BB182" s="192"/>
      <c r="BD182" s="192"/>
      <c r="BF182" s="192"/>
      <c r="BG182" s="192"/>
      <c r="BH182" s="192"/>
      <c r="BI182" s="192"/>
      <c r="BK182" s="192"/>
      <c r="BN182" s="192"/>
      <c r="BP182" s="192"/>
      <c r="BR182" s="192"/>
      <c r="BT182" s="192"/>
      <c r="BU182" s="192"/>
      <c r="BX182" s="192"/>
      <c r="BZ182" s="192"/>
      <c r="CA182" s="192"/>
      <c r="CB182" s="192"/>
      <c r="CC182" s="192"/>
      <c r="CD182" s="192"/>
      <c r="CE182" s="192"/>
      <c r="CF182" s="192"/>
      <c r="CG182" s="192"/>
      <c r="CH182" s="192"/>
      <c r="CI182" s="192"/>
      <c r="CJ182" s="192"/>
      <c r="CK182" s="192"/>
      <c r="CL182" s="192"/>
      <c r="CM182" s="192"/>
      <c r="CN182" s="192"/>
      <c r="CO182" s="192"/>
      <c r="CP182" s="192"/>
      <c r="CQ182" s="192"/>
      <c r="CR182" s="192"/>
      <c r="CV182" s="192"/>
      <c r="CW182" s="192"/>
      <c r="CX182" s="192"/>
      <c r="CY182" s="192"/>
      <c r="CZ182" s="192"/>
      <c r="DA182" s="192"/>
      <c r="DB182" s="192"/>
      <c r="DC182" s="192"/>
      <c r="DD182" s="192"/>
      <c r="DE182" s="192"/>
      <c r="DF182" s="192"/>
      <c r="DR182" s="192"/>
      <c r="DS182" s="192"/>
      <c r="DT182" s="192"/>
      <c r="EA182" s="192"/>
      <c r="EI182" s="192"/>
      <c r="EJ182" s="192"/>
      <c r="ER182" s="192"/>
      <c r="ET182" s="192"/>
      <c r="EV182" s="192"/>
      <c r="EZ182" s="192"/>
    </row>
    <row r="183" spans="1:208" ht="15.75" customHeight="1">
      <c r="A183" s="5">
        <f t="shared" si="0"/>
        <v>181</v>
      </c>
      <c r="B183" s="5"/>
      <c r="C183" s="54"/>
      <c r="D183" s="188"/>
      <c r="E183" s="211"/>
      <c r="F183" s="211"/>
      <c r="G183" s="212"/>
      <c r="H183" s="211"/>
      <c r="I183" s="211"/>
      <c r="J183" s="175"/>
      <c r="K183" s="212"/>
      <c r="L183" s="211"/>
      <c r="M183" s="211"/>
      <c r="N183" s="211"/>
      <c r="O183" s="211"/>
      <c r="P183" s="211"/>
      <c r="Q183" s="211"/>
      <c r="R183" s="175"/>
      <c r="S183" s="211"/>
      <c r="T183" s="211"/>
      <c r="U183" s="211"/>
      <c r="V183" s="175"/>
      <c r="W183" s="211"/>
      <c r="X183" s="211"/>
      <c r="Y183" s="175"/>
      <c r="Z183" s="175"/>
      <c r="AA183" s="211"/>
      <c r="AB183" s="211"/>
      <c r="AC183" s="211"/>
      <c r="AD183" s="211"/>
      <c r="AE183" s="211"/>
      <c r="AF183" s="211"/>
      <c r="AG183" s="211"/>
      <c r="AH183" s="211"/>
      <c r="AI183" s="211"/>
      <c r="AJ183" s="211"/>
      <c r="AK183" s="211"/>
      <c r="AL183" s="175"/>
      <c r="AM183" s="175"/>
      <c r="AN183" s="211"/>
      <c r="AO183" s="211"/>
      <c r="AP183" s="211"/>
      <c r="AQ183" s="211"/>
      <c r="AR183" s="211"/>
      <c r="AS183" s="211"/>
      <c r="AT183" s="211"/>
      <c r="AU183" s="211"/>
      <c r="AV183" s="211"/>
      <c r="AW183" s="211"/>
      <c r="AX183" s="211"/>
      <c r="AY183" s="211"/>
      <c r="AZ183" s="211"/>
      <c r="BA183" s="175"/>
      <c r="BB183" s="175"/>
      <c r="BC183" s="211"/>
      <c r="BD183" s="175"/>
      <c r="BE183" s="211"/>
      <c r="BF183" s="175"/>
      <c r="BG183" s="175"/>
      <c r="BH183" s="175"/>
      <c r="BI183" s="175"/>
      <c r="BJ183" s="211"/>
      <c r="BK183" s="175"/>
      <c r="BL183" s="211"/>
      <c r="BM183" s="211"/>
      <c r="BN183" s="175"/>
      <c r="BO183" s="211"/>
      <c r="BP183" s="175"/>
      <c r="BQ183" s="211"/>
      <c r="BR183" s="175"/>
      <c r="BS183" s="211"/>
      <c r="BT183" s="175"/>
      <c r="BU183" s="175"/>
      <c r="BV183" s="211"/>
      <c r="BW183" s="211"/>
      <c r="BX183" s="175"/>
      <c r="BY183" s="211"/>
      <c r="BZ183" s="175"/>
      <c r="CA183" s="175"/>
      <c r="CB183" s="175"/>
      <c r="CC183" s="175"/>
      <c r="CD183" s="175"/>
      <c r="CE183" s="175"/>
      <c r="CF183" s="175"/>
      <c r="CG183" s="175"/>
      <c r="CH183" s="175"/>
      <c r="CI183" s="175"/>
      <c r="CJ183" s="175"/>
      <c r="CK183" s="175"/>
      <c r="CL183" s="175"/>
      <c r="CM183" s="175"/>
      <c r="CN183" s="175"/>
      <c r="CO183" s="175"/>
      <c r="CP183" s="175"/>
      <c r="CQ183" s="175"/>
      <c r="CR183" s="175"/>
      <c r="CS183" s="211"/>
      <c r="CT183" s="211"/>
      <c r="CU183" s="211"/>
      <c r="CV183" s="175"/>
      <c r="CW183" s="175"/>
      <c r="CX183" s="175"/>
      <c r="CY183" s="175"/>
      <c r="CZ183" s="175"/>
      <c r="DA183" s="175"/>
      <c r="DB183" s="175"/>
      <c r="DC183" s="175"/>
      <c r="DD183" s="175"/>
      <c r="DE183" s="175"/>
      <c r="DF183" s="175"/>
      <c r="DG183" s="211"/>
      <c r="DH183" s="211"/>
      <c r="DI183" s="211"/>
      <c r="DJ183" s="211"/>
      <c r="DK183" s="211"/>
      <c r="DL183" s="211"/>
      <c r="DM183" s="211"/>
      <c r="DN183" s="211"/>
      <c r="DO183" s="211"/>
      <c r="DP183" s="211"/>
      <c r="DQ183" s="211"/>
      <c r="DR183" s="175"/>
      <c r="DS183" s="175"/>
      <c r="DT183" s="175"/>
      <c r="DU183" s="211"/>
      <c r="DV183" s="211"/>
      <c r="DW183" s="211"/>
      <c r="DX183" s="211"/>
      <c r="DY183" s="211"/>
      <c r="DZ183" s="211"/>
      <c r="EA183" s="175"/>
      <c r="EB183" s="211"/>
      <c r="EC183" s="211"/>
      <c r="ED183" s="211"/>
      <c r="EE183" s="211"/>
      <c r="EF183" s="211"/>
      <c r="EG183" s="211"/>
      <c r="EH183" s="211"/>
      <c r="EI183" s="175"/>
      <c r="EJ183" s="175"/>
      <c r="EK183" s="211"/>
      <c r="EL183" s="211"/>
      <c r="EM183" s="211"/>
      <c r="EN183" s="211"/>
      <c r="EO183" s="211"/>
      <c r="EP183" s="211"/>
      <c r="EQ183" s="211"/>
      <c r="ER183" s="175"/>
      <c r="ES183" s="211"/>
      <c r="ET183" s="175"/>
      <c r="EU183" s="211"/>
      <c r="EV183" s="175"/>
      <c r="EW183" s="211"/>
      <c r="EX183" s="211"/>
      <c r="EY183" s="211"/>
      <c r="EZ183" s="175"/>
      <c r="FA183" s="211"/>
      <c r="FB183" s="211"/>
      <c r="FC183" s="211"/>
      <c r="FD183" s="211"/>
      <c r="FE183" s="211"/>
      <c r="FF183" s="211"/>
      <c r="FG183" s="211"/>
      <c r="FH183" s="211"/>
      <c r="FI183" s="211"/>
      <c r="FJ183" s="211"/>
      <c r="FK183" s="211"/>
      <c r="FL183" s="211"/>
      <c r="FM183" s="211"/>
      <c r="FN183" s="211"/>
      <c r="FO183" s="211"/>
      <c r="FP183" s="211"/>
      <c r="FQ183" s="211"/>
      <c r="FR183" s="211"/>
      <c r="FS183" s="211"/>
      <c r="FT183" s="211"/>
      <c r="FU183" s="211"/>
      <c r="FV183" s="211"/>
      <c r="FW183" s="211"/>
      <c r="FX183" s="211"/>
      <c r="FY183" s="211"/>
      <c r="FZ183" s="211"/>
      <c r="GA183" s="211"/>
      <c r="GB183" s="211"/>
      <c r="GC183" s="211"/>
      <c r="GD183" s="211"/>
      <c r="GE183" s="211"/>
      <c r="GF183" s="211"/>
      <c r="GG183" s="211"/>
      <c r="GH183" s="211"/>
      <c r="GI183" s="211"/>
      <c r="GJ183" s="211"/>
      <c r="GK183" s="211"/>
      <c r="GL183" s="211"/>
      <c r="GM183" s="211"/>
      <c r="GN183" s="211"/>
      <c r="GO183" s="211"/>
      <c r="GP183" s="211"/>
      <c r="GQ183" s="211"/>
      <c r="GR183" s="211"/>
      <c r="GS183" s="211"/>
      <c r="GT183" s="211"/>
      <c r="GU183" s="211"/>
      <c r="GV183" s="211"/>
      <c r="GW183" s="211"/>
      <c r="GX183" s="211"/>
      <c r="GY183" s="211"/>
      <c r="GZ183" s="211"/>
    </row>
    <row r="184" spans="1:208" ht="15.75" customHeight="1">
      <c r="C184" s="191"/>
      <c r="D184" s="213"/>
      <c r="E184" s="211"/>
      <c r="F184" s="211"/>
      <c r="G184" s="212"/>
      <c r="H184" s="211"/>
      <c r="I184" s="211"/>
      <c r="J184" s="175"/>
      <c r="K184" s="212"/>
      <c r="L184" s="211"/>
      <c r="M184" s="211"/>
      <c r="N184" s="211"/>
      <c r="O184" s="211"/>
      <c r="P184" s="211"/>
      <c r="Q184" s="211"/>
      <c r="R184" s="175"/>
      <c r="S184" s="211"/>
      <c r="T184" s="211"/>
      <c r="U184" s="211"/>
      <c r="V184" s="175"/>
      <c r="W184" s="211"/>
      <c r="X184" s="211"/>
      <c r="Y184" s="175"/>
      <c r="Z184" s="175"/>
      <c r="AA184" s="211"/>
      <c r="AB184" s="211"/>
      <c r="AC184" s="211"/>
      <c r="AD184" s="211"/>
      <c r="AE184" s="211"/>
      <c r="AF184" s="211"/>
      <c r="AG184" s="211"/>
      <c r="AH184" s="211"/>
      <c r="AI184" s="211"/>
      <c r="AJ184" s="211"/>
      <c r="AK184" s="211"/>
      <c r="AL184" s="175"/>
      <c r="AM184" s="175"/>
      <c r="AN184" s="211"/>
      <c r="AO184" s="211"/>
      <c r="AP184" s="211"/>
      <c r="AQ184" s="211"/>
      <c r="AR184" s="211"/>
      <c r="AS184" s="211"/>
      <c r="AT184" s="211"/>
      <c r="AU184" s="211"/>
      <c r="AV184" s="211"/>
      <c r="AW184" s="211"/>
      <c r="AX184" s="211"/>
      <c r="AY184" s="211"/>
      <c r="AZ184" s="211"/>
      <c r="BA184" s="175"/>
      <c r="BB184" s="175"/>
      <c r="BC184" s="211"/>
      <c r="BD184" s="175"/>
      <c r="BE184" s="211"/>
      <c r="BF184" s="175"/>
      <c r="BG184" s="175"/>
      <c r="BH184" s="175"/>
      <c r="BI184" s="175"/>
      <c r="BJ184" s="211"/>
      <c r="BK184" s="175"/>
      <c r="BL184" s="211"/>
      <c r="BM184" s="211"/>
      <c r="BN184" s="175"/>
      <c r="BO184" s="211"/>
      <c r="BP184" s="175"/>
      <c r="BQ184" s="211"/>
      <c r="BR184" s="175"/>
      <c r="BS184" s="211"/>
      <c r="BT184" s="175"/>
      <c r="BU184" s="175"/>
      <c r="BV184" s="211"/>
      <c r="BW184" s="211"/>
      <c r="BX184" s="175"/>
      <c r="BY184" s="211"/>
      <c r="BZ184" s="175"/>
      <c r="CA184" s="175"/>
      <c r="CB184" s="175"/>
      <c r="CC184" s="175"/>
      <c r="CD184" s="175"/>
      <c r="CE184" s="175"/>
      <c r="CF184" s="175"/>
      <c r="CG184" s="175"/>
      <c r="CH184" s="175"/>
      <c r="CI184" s="175"/>
      <c r="CJ184" s="175"/>
      <c r="CK184" s="175"/>
      <c r="CL184" s="175"/>
      <c r="CM184" s="175"/>
      <c r="CN184" s="175"/>
      <c r="CO184" s="175"/>
      <c r="CP184" s="175"/>
      <c r="CQ184" s="175"/>
      <c r="CR184" s="175"/>
      <c r="CS184" s="211"/>
      <c r="CT184" s="211"/>
      <c r="CU184" s="211"/>
      <c r="CV184" s="175"/>
      <c r="CW184" s="175"/>
      <c r="CX184" s="175"/>
      <c r="CY184" s="175"/>
      <c r="CZ184" s="175"/>
      <c r="DA184" s="175"/>
      <c r="DB184" s="175"/>
      <c r="DC184" s="175"/>
      <c r="DD184" s="175"/>
      <c r="DE184" s="175"/>
      <c r="DF184" s="175"/>
      <c r="DG184" s="211"/>
      <c r="DH184" s="211"/>
      <c r="DI184" s="211"/>
      <c r="DJ184" s="211"/>
      <c r="DK184" s="211"/>
      <c r="DL184" s="211"/>
      <c r="DM184" s="211"/>
      <c r="DN184" s="211"/>
      <c r="DO184" s="211"/>
      <c r="DP184" s="211"/>
      <c r="DQ184" s="211"/>
      <c r="DR184" s="175"/>
      <c r="DS184" s="175"/>
      <c r="DT184" s="175"/>
      <c r="DU184" s="211"/>
      <c r="DV184" s="211"/>
      <c r="DW184" s="211"/>
      <c r="DX184" s="211"/>
      <c r="DY184" s="211"/>
      <c r="DZ184" s="211"/>
      <c r="EA184" s="175"/>
      <c r="EB184" s="211"/>
      <c r="EC184" s="211"/>
      <c r="ED184" s="211"/>
      <c r="EE184" s="211"/>
      <c r="EF184" s="211"/>
      <c r="EG184" s="211"/>
      <c r="EH184" s="211"/>
      <c r="EI184" s="175"/>
      <c r="EJ184" s="175"/>
      <c r="EK184" s="211"/>
      <c r="EL184" s="211"/>
      <c r="EM184" s="211"/>
      <c r="EN184" s="211"/>
      <c r="EO184" s="211"/>
      <c r="EP184" s="211"/>
      <c r="EQ184" s="211"/>
      <c r="ER184" s="175"/>
      <c r="ES184" s="211"/>
      <c r="ET184" s="175"/>
      <c r="EU184" s="211"/>
      <c r="EV184" s="175"/>
      <c r="EW184" s="211"/>
      <c r="EX184" s="211"/>
      <c r="EY184" s="211"/>
      <c r="EZ184" s="175"/>
      <c r="FA184" s="211"/>
      <c r="FB184" s="211"/>
      <c r="FC184" s="211"/>
      <c r="FD184" s="211"/>
      <c r="FE184" s="211"/>
      <c r="FF184" s="211"/>
      <c r="FG184" s="211"/>
      <c r="FH184" s="211"/>
      <c r="FI184" s="211"/>
      <c r="FJ184" s="211"/>
      <c r="FK184" s="211"/>
      <c r="FL184" s="211"/>
      <c r="FM184" s="211"/>
      <c r="FN184" s="211"/>
      <c r="FO184" s="211"/>
      <c r="FP184" s="211"/>
      <c r="FQ184" s="211"/>
      <c r="FR184" s="211"/>
      <c r="FS184" s="211"/>
      <c r="FT184" s="211"/>
      <c r="FU184" s="211"/>
      <c r="FV184" s="211"/>
      <c r="FW184" s="211"/>
      <c r="FX184" s="211"/>
      <c r="FY184" s="211"/>
      <c r="FZ184" s="211"/>
      <c r="GA184" s="211"/>
      <c r="GB184" s="211"/>
      <c r="GC184" s="211"/>
      <c r="GD184" s="211"/>
      <c r="GE184" s="211"/>
      <c r="GF184" s="211"/>
      <c r="GG184" s="211"/>
      <c r="GH184" s="211"/>
      <c r="GI184" s="211"/>
      <c r="GJ184" s="211"/>
      <c r="GK184" s="211"/>
      <c r="GL184" s="211"/>
      <c r="GM184" s="211"/>
      <c r="GN184" s="211"/>
      <c r="GO184" s="211"/>
      <c r="GP184" s="211"/>
      <c r="GQ184" s="211"/>
      <c r="GR184" s="211"/>
      <c r="GS184" s="211"/>
      <c r="GT184" s="211"/>
      <c r="GU184" s="211"/>
      <c r="GV184" s="211"/>
      <c r="GW184" s="211"/>
      <c r="GX184" s="211"/>
      <c r="GY184" s="211"/>
      <c r="GZ184" s="211"/>
    </row>
    <row r="185" spans="1:208" ht="15.75" customHeight="1">
      <c r="C185" s="191"/>
      <c r="D185" s="213"/>
      <c r="E185" s="211"/>
      <c r="F185" s="211"/>
      <c r="G185" s="212"/>
      <c r="H185" s="211"/>
      <c r="I185" s="211"/>
      <c r="J185" s="175"/>
      <c r="K185" s="212"/>
      <c r="L185" s="211"/>
      <c r="M185" s="211"/>
      <c r="N185" s="211"/>
      <c r="O185" s="211"/>
      <c r="P185" s="211"/>
      <c r="Q185" s="211"/>
      <c r="R185" s="175"/>
      <c r="S185" s="211"/>
      <c r="T185" s="211"/>
      <c r="U185" s="211"/>
      <c r="V185" s="175"/>
      <c r="W185" s="211"/>
      <c r="X185" s="211"/>
      <c r="Y185" s="175"/>
      <c r="Z185" s="175"/>
      <c r="AA185" s="211"/>
      <c r="AB185" s="211"/>
      <c r="AC185" s="211"/>
      <c r="AD185" s="211"/>
      <c r="AE185" s="211"/>
      <c r="AF185" s="211"/>
      <c r="AG185" s="211"/>
      <c r="AH185" s="211"/>
      <c r="AI185" s="211"/>
      <c r="AJ185" s="211"/>
      <c r="AK185" s="211"/>
      <c r="AL185" s="175"/>
      <c r="AM185" s="175"/>
      <c r="AN185" s="211"/>
      <c r="AO185" s="211"/>
      <c r="AP185" s="211"/>
      <c r="AQ185" s="211"/>
      <c r="AR185" s="211"/>
      <c r="AS185" s="211"/>
      <c r="AT185" s="211"/>
      <c r="AU185" s="211"/>
      <c r="AV185" s="211"/>
      <c r="AW185" s="211"/>
      <c r="AX185" s="211"/>
      <c r="AY185" s="211"/>
      <c r="AZ185" s="211"/>
      <c r="BA185" s="175"/>
      <c r="BB185" s="175"/>
      <c r="BC185" s="211"/>
      <c r="BD185" s="175"/>
      <c r="BE185" s="211"/>
      <c r="BF185" s="175"/>
      <c r="BG185" s="175"/>
      <c r="BH185" s="175"/>
      <c r="BI185" s="175"/>
      <c r="BJ185" s="211"/>
      <c r="BK185" s="175"/>
      <c r="BL185" s="211"/>
      <c r="BM185" s="211"/>
      <c r="BN185" s="175"/>
      <c r="BO185" s="211"/>
      <c r="BP185" s="175"/>
      <c r="BQ185" s="211"/>
      <c r="BR185" s="175"/>
      <c r="BS185" s="211"/>
      <c r="BT185" s="175"/>
      <c r="BU185" s="175"/>
      <c r="BV185" s="211"/>
      <c r="BW185" s="211"/>
      <c r="BX185" s="175"/>
      <c r="BY185" s="211"/>
      <c r="BZ185" s="175"/>
      <c r="CA185" s="175"/>
      <c r="CB185" s="175"/>
      <c r="CC185" s="175"/>
      <c r="CD185" s="175"/>
      <c r="CE185" s="175"/>
      <c r="CF185" s="175"/>
      <c r="CG185" s="175"/>
      <c r="CH185" s="175"/>
      <c r="CI185" s="175"/>
      <c r="CJ185" s="175"/>
      <c r="CK185" s="175"/>
      <c r="CL185" s="175"/>
      <c r="CM185" s="175"/>
      <c r="CN185" s="175"/>
      <c r="CO185" s="175"/>
      <c r="CP185" s="175"/>
      <c r="CQ185" s="175"/>
      <c r="CR185" s="175"/>
      <c r="CS185" s="211"/>
      <c r="CT185" s="211"/>
      <c r="CU185" s="211"/>
      <c r="CV185" s="175"/>
      <c r="CW185" s="175"/>
      <c r="CX185" s="175"/>
      <c r="CY185" s="175"/>
      <c r="CZ185" s="175"/>
      <c r="DA185" s="175"/>
      <c r="DB185" s="175"/>
      <c r="DC185" s="175"/>
      <c r="DD185" s="175"/>
      <c r="DE185" s="175"/>
      <c r="DF185" s="175"/>
      <c r="DG185" s="211"/>
      <c r="DH185" s="211"/>
      <c r="DI185" s="211"/>
      <c r="DJ185" s="211"/>
      <c r="DK185" s="211"/>
      <c r="DL185" s="211"/>
      <c r="DM185" s="211"/>
      <c r="DN185" s="211"/>
      <c r="DO185" s="211"/>
      <c r="DP185" s="211"/>
      <c r="DQ185" s="211"/>
      <c r="DR185" s="175"/>
      <c r="DS185" s="175"/>
      <c r="DT185" s="175"/>
      <c r="DU185" s="211"/>
      <c r="DV185" s="211"/>
      <c r="DW185" s="211"/>
      <c r="DX185" s="211"/>
      <c r="DY185" s="211"/>
      <c r="DZ185" s="211"/>
      <c r="EA185" s="175"/>
      <c r="EB185" s="211"/>
      <c r="EC185" s="211"/>
      <c r="ED185" s="211"/>
      <c r="EE185" s="211"/>
      <c r="EF185" s="211"/>
      <c r="EG185" s="211"/>
      <c r="EH185" s="211"/>
      <c r="EI185" s="175"/>
      <c r="EJ185" s="175"/>
      <c r="EK185" s="211"/>
      <c r="EL185" s="211"/>
      <c r="EM185" s="211"/>
      <c r="EN185" s="211"/>
      <c r="EO185" s="211"/>
      <c r="EP185" s="211"/>
      <c r="EQ185" s="211"/>
      <c r="ER185" s="175"/>
      <c r="ES185" s="211"/>
      <c r="ET185" s="175"/>
      <c r="EU185" s="211"/>
      <c r="EV185" s="175"/>
      <c r="EW185" s="211"/>
      <c r="EX185" s="211"/>
      <c r="EY185" s="211"/>
      <c r="EZ185" s="175"/>
      <c r="FA185" s="211"/>
      <c r="FB185" s="211"/>
      <c r="FC185" s="211"/>
      <c r="FD185" s="211"/>
      <c r="FE185" s="211"/>
      <c r="FF185" s="211"/>
      <c r="FG185" s="211"/>
      <c r="FH185" s="211"/>
      <c r="FI185" s="211"/>
      <c r="FJ185" s="211"/>
      <c r="FK185" s="211"/>
      <c r="FL185" s="211"/>
      <c r="FM185" s="211"/>
      <c r="FN185" s="211"/>
      <c r="FO185" s="211"/>
      <c r="FP185" s="211"/>
      <c r="FQ185" s="211"/>
      <c r="FR185" s="211"/>
      <c r="FS185" s="211"/>
      <c r="FT185" s="211"/>
      <c r="FU185" s="211"/>
      <c r="FV185" s="211"/>
      <c r="FW185" s="211"/>
      <c r="FX185" s="211"/>
      <c r="FY185" s="211"/>
      <c r="FZ185" s="211"/>
      <c r="GA185" s="211"/>
      <c r="GB185" s="211"/>
      <c r="GC185" s="211"/>
      <c r="GD185" s="211"/>
      <c r="GE185" s="211"/>
      <c r="GF185" s="211"/>
      <c r="GG185" s="211"/>
      <c r="GH185" s="211"/>
      <c r="GI185" s="211"/>
      <c r="GJ185" s="211"/>
      <c r="GK185" s="211"/>
      <c r="GL185" s="211"/>
      <c r="GM185" s="211"/>
      <c r="GN185" s="211"/>
      <c r="GO185" s="211"/>
      <c r="GP185" s="211"/>
      <c r="GQ185" s="211"/>
      <c r="GR185" s="211"/>
      <c r="GS185" s="211"/>
      <c r="GT185" s="211"/>
      <c r="GU185" s="211"/>
      <c r="GV185" s="211"/>
      <c r="GW185" s="211"/>
      <c r="GX185" s="211"/>
      <c r="GY185" s="211"/>
      <c r="GZ185" s="211"/>
    </row>
    <row r="186" spans="1:208" ht="15.75" customHeight="1">
      <c r="C186" s="191"/>
      <c r="D186" s="213"/>
      <c r="E186" s="211"/>
      <c r="F186" s="211"/>
      <c r="G186" s="212"/>
      <c r="H186" s="211"/>
      <c r="I186" s="211"/>
      <c r="J186" s="175"/>
      <c r="K186" s="212"/>
      <c r="L186" s="211"/>
      <c r="M186" s="211"/>
      <c r="N186" s="211"/>
      <c r="O186" s="211"/>
      <c r="P186" s="211"/>
      <c r="Q186" s="211"/>
      <c r="R186" s="175"/>
      <c r="S186" s="211"/>
      <c r="T186" s="211"/>
      <c r="U186" s="211"/>
      <c r="V186" s="175"/>
      <c r="W186" s="211"/>
      <c r="X186" s="211"/>
      <c r="Y186" s="175"/>
      <c r="Z186" s="175"/>
      <c r="AA186" s="211"/>
      <c r="AB186" s="211"/>
      <c r="AC186" s="211"/>
      <c r="AD186" s="211"/>
      <c r="AE186" s="211"/>
      <c r="AF186" s="211"/>
      <c r="AG186" s="211"/>
      <c r="AH186" s="211"/>
      <c r="AI186" s="211"/>
      <c r="AJ186" s="211"/>
      <c r="AK186" s="211"/>
      <c r="AL186" s="175"/>
      <c r="AM186" s="175"/>
      <c r="AN186" s="211"/>
      <c r="AO186" s="211"/>
      <c r="AP186" s="211"/>
      <c r="AQ186" s="211"/>
      <c r="AR186" s="211"/>
      <c r="AS186" s="211"/>
      <c r="AT186" s="211"/>
      <c r="AU186" s="211"/>
      <c r="AV186" s="211"/>
      <c r="AW186" s="211"/>
      <c r="AX186" s="211"/>
      <c r="AY186" s="211"/>
      <c r="AZ186" s="211"/>
      <c r="BA186" s="175"/>
      <c r="BB186" s="175"/>
      <c r="BC186" s="211"/>
      <c r="BD186" s="175"/>
      <c r="BE186" s="211"/>
      <c r="BF186" s="175"/>
      <c r="BG186" s="175"/>
      <c r="BH186" s="175"/>
      <c r="BI186" s="175"/>
      <c r="BJ186" s="211"/>
      <c r="BK186" s="175"/>
      <c r="BL186" s="211"/>
      <c r="BM186" s="211"/>
      <c r="BN186" s="175"/>
      <c r="BO186" s="211"/>
      <c r="BP186" s="175"/>
      <c r="BQ186" s="211"/>
      <c r="BR186" s="175"/>
      <c r="BS186" s="211"/>
      <c r="BT186" s="175"/>
      <c r="BU186" s="175"/>
      <c r="BV186" s="211"/>
      <c r="BW186" s="211"/>
      <c r="BX186" s="175"/>
      <c r="BY186" s="211"/>
      <c r="BZ186" s="175"/>
      <c r="CA186" s="175"/>
      <c r="CB186" s="175"/>
      <c r="CC186" s="175"/>
      <c r="CD186" s="175"/>
      <c r="CE186" s="175"/>
      <c r="CF186" s="175"/>
      <c r="CG186" s="175"/>
      <c r="CH186" s="175"/>
      <c r="CI186" s="175"/>
      <c r="CJ186" s="175"/>
      <c r="CK186" s="175"/>
      <c r="CL186" s="175"/>
      <c r="CM186" s="175"/>
      <c r="CN186" s="175"/>
      <c r="CO186" s="175"/>
      <c r="CP186" s="175"/>
      <c r="CQ186" s="175"/>
      <c r="CR186" s="175"/>
      <c r="CS186" s="211"/>
      <c r="CT186" s="211"/>
      <c r="CU186" s="211"/>
      <c r="CV186" s="175"/>
      <c r="CW186" s="175"/>
      <c r="CX186" s="175"/>
      <c r="CY186" s="175"/>
      <c r="CZ186" s="175"/>
      <c r="DA186" s="175"/>
      <c r="DB186" s="175"/>
      <c r="DC186" s="175"/>
      <c r="DD186" s="175"/>
      <c r="DE186" s="175"/>
      <c r="DF186" s="175"/>
      <c r="DG186" s="211"/>
      <c r="DH186" s="211"/>
      <c r="DI186" s="211"/>
      <c r="DJ186" s="211"/>
      <c r="DK186" s="211"/>
      <c r="DL186" s="211"/>
      <c r="DM186" s="211"/>
      <c r="DN186" s="211"/>
      <c r="DO186" s="211"/>
      <c r="DP186" s="211"/>
      <c r="DQ186" s="211"/>
      <c r="DR186" s="175"/>
      <c r="DS186" s="175"/>
      <c r="DT186" s="175"/>
      <c r="DU186" s="211"/>
      <c r="DV186" s="211"/>
      <c r="DW186" s="211"/>
      <c r="DX186" s="211"/>
      <c r="DY186" s="211"/>
      <c r="DZ186" s="211"/>
      <c r="EA186" s="175"/>
      <c r="EB186" s="211"/>
      <c r="EC186" s="211"/>
      <c r="ED186" s="211"/>
      <c r="EE186" s="211"/>
      <c r="EF186" s="211"/>
      <c r="EG186" s="211"/>
      <c r="EH186" s="211"/>
      <c r="EI186" s="175"/>
      <c r="EJ186" s="175"/>
      <c r="EK186" s="211"/>
      <c r="EL186" s="211"/>
      <c r="EM186" s="211"/>
      <c r="EN186" s="211"/>
      <c r="EO186" s="211"/>
      <c r="EP186" s="211"/>
      <c r="EQ186" s="211"/>
      <c r="ER186" s="175"/>
      <c r="ES186" s="211"/>
      <c r="ET186" s="175"/>
      <c r="EU186" s="211"/>
      <c r="EV186" s="175"/>
      <c r="EW186" s="211"/>
      <c r="EX186" s="211"/>
      <c r="EY186" s="211"/>
      <c r="EZ186" s="175"/>
      <c r="FA186" s="211"/>
      <c r="FB186" s="211"/>
      <c r="FC186" s="211"/>
      <c r="FD186" s="211"/>
      <c r="FE186" s="211"/>
      <c r="FF186" s="211"/>
      <c r="FG186" s="211"/>
      <c r="FH186" s="211"/>
      <c r="FI186" s="211"/>
      <c r="FJ186" s="211"/>
      <c r="FK186" s="211"/>
      <c r="FL186" s="211"/>
      <c r="FM186" s="211"/>
      <c r="FN186" s="211"/>
      <c r="FO186" s="211"/>
      <c r="FP186" s="211"/>
      <c r="FQ186" s="211"/>
      <c r="FR186" s="211"/>
      <c r="FS186" s="211"/>
      <c r="FT186" s="211"/>
      <c r="FU186" s="211"/>
      <c r="FV186" s="211"/>
      <c r="FW186" s="211"/>
      <c r="FX186" s="211"/>
      <c r="FY186" s="211"/>
      <c r="FZ186" s="211"/>
      <c r="GA186" s="211"/>
      <c r="GB186" s="211"/>
      <c r="GC186" s="211"/>
      <c r="GD186" s="211"/>
      <c r="GE186" s="211"/>
      <c r="GF186" s="211"/>
      <c r="GG186" s="211"/>
      <c r="GH186" s="211"/>
      <c r="GI186" s="211"/>
      <c r="GJ186" s="211"/>
      <c r="GK186" s="211"/>
      <c r="GL186" s="211"/>
      <c r="GM186" s="211"/>
      <c r="GN186" s="211"/>
      <c r="GO186" s="211"/>
      <c r="GP186" s="211"/>
      <c r="GQ186" s="211"/>
      <c r="GR186" s="211"/>
      <c r="GS186" s="211"/>
      <c r="GT186" s="211"/>
      <c r="GU186" s="211"/>
      <c r="GV186" s="211"/>
      <c r="GW186" s="211"/>
      <c r="GX186" s="211"/>
      <c r="GY186" s="211"/>
      <c r="GZ186" s="211"/>
    </row>
    <row r="187" spans="1:208" ht="15.75" customHeight="1">
      <c r="C187" s="191"/>
      <c r="D187" s="213"/>
      <c r="E187" s="211"/>
      <c r="F187" s="211"/>
      <c r="G187" s="212"/>
      <c r="H187" s="211"/>
      <c r="I187" s="211"/>
      <c r="J187" s="175"/>
      <c r="K187" s="212"/>
      <c r="L187" s="211"/>
      <c r="M187" s="211"/>
      <c r="N187" s="211"/>
      <c r="O187" s="211"/>
      <c r="P187" s="211"/>
      <c r="Q187" s="211"/>
      <c r="R187" s="175"/>
      <c r="S187" s="211"/>
      <c r="T187" s="211"/>
      <c r="U187" s="211"/>
      <c r="V187" s="175"/>
      <c r="W187" s="211"/>
      <c r="X187" s="211"/>
      <c r="Y187" s="175"/>
      <c r="Z187" s="175"/>
      <c r="AA187" s="211"/>
      <c r="AB187" s="211"/>
      <c r="AC187" s="211"/>
      <c r="AD187" s="211"/>
      <c r="AE187" s="211"/>
      <c r="AF187" s="211"/>
      <c r="AG187" s="211"/>
      <c r="AH187" s="211"/>
      <c r="AI187" s="211"/>
      <c r="AJ187" s="211"/>
      <c r="AK187" s="211"/>
      <c r="AL187" s="175"/>
      <c r="AM187" s="175"/>
      <c r="AN187" s="211"/>
      <c r="AO187" s="211"/>
      <c r="AP187" s="211"/>
      <c r="AQ187" s="211"/>
      <c r="AR187" s="211"/>
      <c r="AS187" s="211"/>
      <c r="AT187" s="211"/>
      <c r="AU187" s="211"/>
      <c r="AV187" s="211"/>
      <c r="AW187" s="211"/>
      <c r="AX187" s="211"/>
      <c r="AY187" s="211"/>
      <c r="AZ187" s="211"/>
      <c r="BA187" s="175"/>
      <c r="BB187" s="175"/>
      <c r="BC187" s="211"/>
      <c r="BD187" s="175"/>
      <c r="BE187" s="211"/>
      <c r="BF187" s="175"/>
      <c r="BG187" s="175"/>
      <c r="BH187" s="175"/>
      <c r="BI187" s="175"/>
      <c r="BJ187" s="211"/>
      <c r="BK187" s="175"/>
      <c r="BL187" s="211"/>
      <c r="BM187" s="211"/>
      <c r="BN187" s="175"/>
      <c r="BO187" s="211"/>
      <c r="BP187" s="175"/>
      <c r="BQ187" s="211"/>
      <c r="BR187" s="175"/>
      <c r="BS187" s="211"/>
      <c r="BT187" s="175"/>
      <c r="BU187" s="175"/>
      <c r="BV187" s="211"/>
      <c r="BW187" s="211"/>
      <c r="BX187" s="175"/>
      <c r="BY187" s="211"/>
      <c r="BZ187" s="175"/>
      <c r="CA187" s="175"/>
      <c r="CB187" s="175"/>
      <c r="CC187" s="175"/>
      <c r="CD187" s="175"/>
      <c r="CE187" s="175"/>
      <c r="CF187" s="175"/>
      <c r="CG187" s="175"/>
      <c r="CH187" s="175"/>
      <c r="CI187" s="175"/>
      <c r="CJ187" s="175"/>
      <c r="CK187" s="175"/>
      <c r="CL187" s="175"/>
      <c r="CM187" s="175"/>
      <c r="CN187" s="175"/>
      <c r="CO187" s="175"/>
      <c r="CP187" s="175"/>
      <c r="CQ187" s="175"/>
      <c r="CR187" s="175"/>
      <c r="CS187" s="211"/>
      <c r="CT187" s="211"/>
      <c r="CU187" s="211"/>
      <c r="CV187" s="175"/>
      <c r="CW187" s="175"/>
      <c r="CX187" s="175"/>
      <c r="CY187" s="175"/>
      <c r="CZ187" s="175"/>
      <c r="DA187" s="175"/>
      <c r="DB187" s="175"/>
      <c r="DC187" s="175"/>
      <c r="DD187" s="175"/>
      <c r="DE187" s="175"/>
      <c r="DF187" s="175"/>
      <c r="DG187" s="211"/>
      <c r="DH187" s="211"/>
      <c r="DI187" s="211"/>
      <c r="DJ187" s="211"/>
      <c r="DK187" s="211"/>
      <c r="DL187" s="211"/>
      <c r="DM187" s="211"/>
      <c r="DN187" s="211"/>
      <c r="DO187" s="211"/>
      <c r="DP187" s="211"/>
      <c r="DQ187" s="211"/>
      <c r="DR187" s="175"/>
      <c r="DS187" s="175"/>
      <c r="DT187" s="175"/>
      <c r="DU187" s="211"/>
      <c r="DV187" s="211"/>
      <c r="DW187" s="211"/>
      <c r="DX187" s="211"/>
      <c r="DY187" s="211"/>
      <c r="DZ187" s="211"/>
      <c r="EA187" s="175"/>
      <c r="EB187" s="211"/>
      <c r="EC187" s="211"/>
      <c r="ED187" s="211"/>
      <c r="EE187" s="211"/>
      <c r="EF187" s="211"/>
      <c r="EG187" s="211"/>
      <c r="EH187" s="211"/>
      <c r="EI187" s="175"/>
      <c r="EJ187" s="175"/>
      <c r="EK187" s="211"/>
      <c r="EL187" s="211"/>
      <c r="EM187" s="211"/>
      <c r="EN187" s="211"/>
      <c r="EO187" s="211"/>
      <c r="EP187" s="211"/>
      <c r="EQ187" s="211"/>
      <c r="ER187" s="175"/>
      <c r="ES187" s="211"/>
      <c r="ET187" s="175"/>
      <c r="EU187" s="211"/>
      <c r="EV187" s="175"/>
      <c r="EW187" s="211"/>
      <c r="EX187" s="211"/>
      <c r="EY187" s="211"/>
      <c r="EZ187" s="175"/>
      <c r="FA187" s="211"/>
      <c r="FB187" s="211"/>
      <c r="FC187" s="211"/>
      <c r="FD187" s="211"/>
      <c r="FE187" s="211"/>
      <c r="FF187" s="211"/>
      <c r="FG187" s="211"/>
      <c r="FH187" s="211"/>
      <c r="FI187" s="211"/>
      <c r="FJ187" s="211"/>
      <c r="FK187" s="211"/>
      <c r="FL187" s="211"/>
      <c r="FM187" s="211"/>
      <c r="FN187" s="211"/>
      <c r="FO187" s="211"/>
      <c r="FP187" s="211"/>
      <c r="FQ187" s="211"/>
      <c r="FR187" s="211"/>
      <c r="FS187" s="211"/>
      <c r="FT187" s="211"/>
      <c r="FU187" s="211"/>
      <c r="FV187" s="211"/>
      <c r="FW187" s="211"/>
      <c r="FX187" s="211"/>
      <c r="FY187" s="211"/>
      <c r="FZ187" s="211"/>
      <c r="GA187" s="211"/>
      <c r="GB187" s="211"/>
      <c r="GC187" s="211"/>
      <c r="GD187" s="211"/>
      <c r="GE187" s="211"/>
      <c r="GF187" s="211"/>
      <c r="GG187" s="211"/>
      <c r="GH187" s="211"/>
      <c r="GI187" s="211"/>
      <c r="GJ187" s="211"/>
      <c r="GK187" s="211"/>
      <c r="GL187" s="211"/>
      <c r="GM187" s="211"/>
      <c r="GN187" s="211"/>
      <c r="GO187" s="211"/>
      <c r="GP187" s="211"/>
      <c r="GQ187" s="211"/>
      <c r="GR187" s="211"/>
      <c r="GS187" s="211"/>
      <c r="GT187" s="211"/>
      <c r="GU187" s="211"/>
      <c r="GV187" s="211"/>
      <c r="GW187" s="211"/>
      <c r="GX187" s="211"/>
      <c r="GY187" s="211"/>
      <c r="GZ187" s="211"/>
    </row>
    <row r="188" spans="1:208" ht="15.75" customHeight="1">
      <c r="C188" s="191"/>
      <c r="D188" s="213"/>
      <c r="E188" s="211"/>
      <c r="F188" s="211"/>
      <c r="G188" s="212"/>
      <c r="H188" s="211"/>
      <c r="I188" s="211"/>
      <c r="J188" s="175"/>
      <c r="K188" s="212"/>
      <c r="L188" s="211"/>
      <c r="M188" s="211"/>
      <c r="N188" s="211"/>
      <c r="O188" s="211"/>
      <c r="P188" s="211"/>
      <c r="Q188" s="211"/>
      <c r="R188" s="175"/>
      <c r="S188" s="211"/>
      <c r="T188" s="211"/>
      <c r="U188" s="211"/>
      <c r="V188" s="175"/>
      <c r="W188" s="211"/>
      <c r="X188" s="211"/>
      <c r="Y188" s="175"/>
      <c r="Z188" s="175"/>
      <c r="AA188" s="211"/>
      <c r="AB188" s="211"/>
      <c r="AC188" s="211"/>
      <c r="AD188" s="211"/>
      <c r="AE188" s="211"/>
      <c r="AF188" s="211"/>
      <c r="AG188" s="211"/>
      <c r="AH188" s="211"/>
      <c r="AI188" s="211"/>
      <c r="AJ188" s="211"/>
      <c r="AK188" s="211"/>
      <c r="AL188" s="175"/>
      <c r="AM188" s="175"/>
      <c r="AN188" s="211"/>
      <c r="AO188" s="211"/>
      <c r="AP188" s="211"/>
      <c r="AQ188" s="211"/>
      <c r="AR188" s="211"/>
      <c r="AS188" s="211"/>
      <c r="AT188" s="211"/>
      <c r="AU188" s="211"/>
      <c r="AV188" s="211"/>
      <c r="AW188" s="211"/>
      <c r="AX188" s="211"/>
      <c r="AY188" s="211"/>
      <c r="AZ188" s="211"/>
      <c r="BA188" s="175"/>
      <c r="BB188" s="175"/>
      <c r="BC188" s="211"/>
      <c r="BD188" s="175"/>
      <c r="BE188" s="211"/>
      <c r="BF188" s="175"/>
      <c r="BG188" s="175"/>
      <c r="BH188" s="175"/>
      <c r="BI188" s="175"/>
      <c r="BJ188" s="211"/>
      <c r="BK188" s="175"/>
      <c r="BL188" s="211"/>
      <c r="BM188" s="211"/>
      <c r="BN188" s="175"/>
      <c r="BO188" s="211"/>
      <c r="BP188" s="175"/>
      <c r="BQ188" s="211"/>
      <c r="BR188" s="175"/>
      <c r="BS188" s="211"/>
      <c r="BT188" s="175"/>
      <c r="BU188" s="175"/>
      <c r="BV188" s="211"/>
      <c r="BW188" s="211"/>
      <c r="BX188" s="175"/>
      <c r="BY188" s="211"/>
      <c r="BZ188" s="175"/>
      <c r="CA188" s="175"/>
      <c r="CB188" s="175"/>
      <c r="CC188" s="175"/>
      <c r="CD188" s="175"/>
      <c r="CE188" s="175"/>
      <c r="CF188" s="175"/>
      <c r="CG188" s="175"/>
      <c r="CH188" s="175"/>
      <c r="CI188" s="175"/>
      <c r="CJ188" s="175"/>
      <c r="CK188" s="175"/>
      <c r="CL188" s="175"/>
      <c r="CM188" s="175"/>
      <c r="CN188" s="175"/>
      <c r="CO188" s="175"/>
      <c r="CP188" s="175"/>
      <c r="CQ188" s="175"/>
      <c r="CR188" s="175"/>
      <c r="CS188" s="211"/>
      <c r="CT188" s="211"/>
      <c r="CU188" s="211"/>
      <c r="CV188" s="175"/>
      <c r="CW188" s="175"/>
      <c r="CX188" s="175"/>
      <c r="CY188" s="175"/>
      <c r="CZ188" s="175"/>
      <c r="DA188" s="175"/>
      <c r="DB188" s="175"/>
      <c r="DC188" s="175"/>
      <c r="DD188" s="175"/>
      <c r="DE188" s="175"/>
      <c r="DF188" s="175"/>
      <c r="DG188" s="211"/>
      <c r="DH188" s="211"/>
      <c r="DI188" s="211"/>
      <c r="DJ188" s="211"/>
      <c r="DK188" s="211"/>
      <c r="DL188" s="211"/>
      <c r="DM188" s="211"/>
      <c r="DN188" s="211"/>
      <c r="DO188" s="211"/>
      <c r="DP188" s="211"/>
      <c r="DQ188" s="211"/>
      <c r="DR188" s="175"/>
      <c r="DS188" s="175"/>
      <c r="DT188" s="175"/>
      <c r="DU188" s="211"/>
      <c r="DV188" s="211"/>
      <c r="DW188" s="211"/>
      <c r="DX188" s="211"/>
      <c r="DY188" s="211"/>
      <c r="DZ188" s="211"/>
      <c r="EA188" s="175"/>
      <c r="EB188" s="211"/>
      <c r="EC188" s="211"/>
      <c r="ED188" s="211"/>
      <c r="EE188" s="211"/>
      <c r="EF188" s="211"/>
      <c r="EG188" s="211"/>
      <c r="EH188" s="211"/>
      <c r="EI188" s="175"/>
      <c r="EJ188" s="175"/>
      <c r="EK188" s="211"/>
      <c r="EL188" s="211"/>
      <c r="EM188" s="211"/>
      <c r="EN188" s="211"/>
      <c r="EO188" s="211"/>
      <c r="EP188" s="211"/>
      <c r="EQ188" s="211"/>
      <c r="ER188" s="175"/>
      <c r="ES188" s="211"/>
      <c r="ET188" s="175"/>
      <c r="EU188" s="211"/>
      <c r="EV188" s="175"/>
      <c r="EW188" s="211"/>
      <c r="EX188" s="211"/>
      <c r="EY188" s="211"/>
      <c r="EZ188" s="175"/>
      <c r="FA188" s="211"/>
      <c r="FB188" s="211"/>
      <c r="FC188" s="211"/>
      <c r="FD188" s="211"/>
      <c r="FE188" s="211"/>
      <c r="FF188" s="211"/>
      <c r="FG188" s="211"/>
      <c r="FH188" s="211"/>
      <c r="FI188" s="211"/>
      <c r="FJ188" s="211"/>
      <c r="FK188" s="211"/>
      <c r="FL188" s="211"/>
      <c r="FM188" s="211"/>
      <c r="FN188" s="211"/>
      <c r="FO188" s="211"/>
      <c r="FP188" s="211"/>
      <c r="FQ188" s="211"/>
      <c r="FR188" s="211"/>
      <c r="FS188" s="211"/>
      <c r="FT188" s="211"/>
      <c r="FU188" s="211"/>
      <c r="FV188" s="211"/>
      <c r="FW188" s="211"/>
      <c r="FX188" s="211"/>
      <c r="FY188" s="211"/>
      <c r="FZ188" s="211"/>
      <c r="GA188" s="211"/>
      <c r="GB188" s="211"/>
      <c r="GC188" s="211"/>
      <c r="GD188" s="211"/>
      <c r="GE188" s="211"/>
      <c r="GF188" s="211"/>
      <c r="GG188" s="211"/>
      <c r="GH188" s="211"/>
      <c r="GI188" s="211"/>
      <c r="GJ188" s="211"/>
      <c r="GK188" s="211"/>
      <c r="GL188" s="211"/>
      <c r="GM188" s="211"/>
      <c r="GN188" s="211"/>
      <c r="GO188" s="211"/>
      <c r="GP188" s="211"/>
      <c r="GQ188" s="211"/>
      <c r="GR188" s="211"/>
      <c r="GS188" s="211"/>
      <c r="GT188" s="211"/>
      <c r="GU188" s="211"/>
      <c r="GV188" s="211"/>
      <c r="GW188" s="211"/>
      <c r="GX188" s="211"/>
      <c r="GY188" s="211"/>
      <c r="GZ188" s="211"/>
    </row>
    <row r="189" spans="1:208" ht="15.75" customHeight="1">
      <c r="C189" s="191"/>
      <c r="D189" s="213"/>
      <c r="E189" s="211"/>
      <c r="F189" s="211"/>
      <c r="G189" s="212"/>
      <c r="H189" s="211"/>
      <c r="I189" s="211"/>
      <c r="J189" s="175"/>
      <c r="K189" s="212"/>
      <c r="L189" s="211"/>
      <c r="M189" s="211"/>
      <c r="N189" s="211"/>
      <c r="O189" s="211"/>
      <c r="P189" s="211"/>
      <c r="Q189" s="211"/>
      <c r="R189" s="175"/>
      <c r="S189" s="211"/>
      <c r="T189" s="211"/>
      <c r="U189" s="211"/>
      <c r="V189" s="175"/>
      <c r="W189" s="211"/>
      <c r="X189" s="211"/>
      <c r="Y189" s="175"/>
      <c r="Z189" s="175"/>
      <c r="AA189" s="211"/>
      <c r="AB189" s="211"/>
      <c r="AC189" s="211"/>
      <c r="AD189" s="211"/>
      <c r="AE189" s="211"/>
      <c r="AF189" s="211"/>
      <c r="AG189" s="211"/>
      <c r="AH189" s="211"/>
      <c r="AI189" s="211"/>
      <c r="AJ189" s="211"/>
      <c r="AK189" s="211"/>
      <c r="AL189" s="175"/>
      <c r="AM189" s="175"/>
      <c r="AN189" s="211"/>
      <c r="AO189" s="211"/>
      <c r="AP189" s="211"/>
      <c r="AQ189" s="211"/>
      <c r="AR189" s="211"/>
      <c r="AS189" s="211"/>
      <c r="AT189" s="211"/>
      <c r="AU189" s="211"/>
      <c r="AV189" s="211"/>
      <c r="AW189" s="211"/>
      <c r="AX189" s="211"/>
      <c r="AY189" s="211"/>
      <c r="AZ189" s="211"/>
      <c r="BA189" s="175"/>
      <c r="BB189" s="175"/>
      <c r="BC189" s="211"/>
      <c r="BD189" s="175"/>
      <c r="BE189" s="211"/>
      <c r="BF189" s="175"/>
      <c r="BG189" s="175"/>
      <c r="BH189" s="175"/>
      <c r="BI189" s="175"/>
      <c r="BJ189" s="211"/>
      <c r="BK189" s="175"/>
      <c r="BL189" s="211"/>
      <c r="BM189" s="211"/>
      <c r="BN189" s="175"/>
      <c r="BO189" s="211"/>
      <c r="BP189" s="175"/>
      <c r="BQ189" s="211"/>
      <c r="BR189" s="175"/>
      <c r="BS189" s="211"/>
      <c r="BT189" s="175"/>
      <c r="BU189" s="175"/>
      <c r="BV189" s="211"/>
      <c r="BW189" s="211"/>
      <c r="BX189" s="175"/>
      <c r="BY189" s="211"/>
      <c r="BZ189" s="175"/>
      <c r="CA189" s="175"/>
      <c r="CB189" s="175"/>
      <c r="CC189" s="175"/>
      <c r="CD189" s="175"/>
      <c r="CE189" s="175"/>
      <c r="CF189" s="175"/>
      <c r="CG189" s="175"/>
      <c r="CH189" s="175"/>
      <c r="CI189" s="175"/>
      <c r="CJ189" s="175"/>
      <c r="CK189" s="175"/>
      <c r="CL189" s="175"/>
      <c r="CM189" s="175"/>
      <c r="CN189" s="175"/>
      <c r="CO189" s="175"/>
      <c r="CP189" s="175"/>
      <c r="CQ189" s="175"/>
      <c r="CR189" s="175"/>
      <c r="CS189" s="211"/>
      <c r="CT189" s="211"/>
      <c r="CU189" s="211"/>
      <c r="CV189" s="175"/>
      <c r="CW189" s="175"/>
      <c r="CX189" s="175"/>
      <c r="CY189" s="175"/>
      <c r="CZ189" s="175"/>
      <c r="DA189" s="175"/>
      <c r="DB189" s="175"/>
      <c r="DC189" s="175"/>
      <c r="DD189" s="175"/>
      <c r="DE189" s="175"/>
      <c r="DF189" s="175"/>
      <c r="DG189" s="211"/>
      <c r="DH189" s="211"/>
      <c r="DI189" s="211"/>
      <c r="DJ189" s="211"/>
      <c r="DK189" s="211"/>
      <c r="DL189" s="211"/>
      <c r="DM189" s="211"/>
      <c r="DN189" s="211"/>
      <c r="DO189" s="211"/>
      <c r="DP189" s="211"/>
      <c r="DQ189" s="211"/>
      <c r="DR189" s="175"/>
      <c r="DS189" s="175"/>
      <c r="DT189" s="175"/>
      <c r="DU189" s="211"/>
      <c r="DV189" s="211"/>
      <c r="DW189" s="211"/>
      <c r="DX189" s="211"/>
      <c r="DY189" s="211"/>
      <c r="DZ189" s="211"/>
      <c r="EA189" s="175"/>
      <c r="EB189" s="211"/>
      <c r="EC189" s="211"/>
      <c r="ED189" s="211"/>
      <c r="EE189" s="211"/>
      <c r="EF189" s="211"/>
      <c r="EG189" s="211"/>
      <c r="EH189" s="211"/>
      <c r="EI189" s="175"/>
      <c r="EJ189" s="175"/>
      <c r="EK189" s="211"/>
      <c r="EL189" s="211"/>
      <c r="EM189" s="211"/>
      <c r="EN189" s="211"/>
      <c r="EO189" s="211"/>
      <c r="EP189" s="211"/>
      <c r="EQ189" s="211"/>
      <c r="ER189" s="175"/>
      <c r="ES189" s="211"/>
      <c r="ET189" s="175"/>
      <c r="EU189" s="211"/>
      <c r="EV189" s="175"/>
      <c r="EW189" s="211"/>
      <c r="EX189" s="211"/>
      <c r="EY189" s="211"/>
      <c r="EZ189" s="175"/>
      <c r="FA189" s="211"/>
      <c r="FB189" s="211"/>
      <c r="FC189" s="211"/>
      <c r="FD189" s="211"/>
      <c r="FE189" s="211"/>
      <c r="FF189" s="211"/>
      <c r="FG189" s="211"/>
      <c r="FH189" s="211"/>
      <c r="FI189" s="211"/>
      <c r="FJ189" s="211"/>
      <c r="FK189" s="211"/>
      <c r="FL189" s="211"/>
      <c r="FM189" s="211"/>
      <c r="FN189" s="211"/>
      <c r="FO189" s="211"/>
      <c r="FP189" s="211"/>
      <c r="FQ189" s="211"/>
      <c r="FR189" s="211"/>
      <c r="FS189" s="211"/>
      <c r="FT189" s="211"/>
      <c r="FU189" s="211"/>
      <c r="FV189" s="211"/>
      <c r="FW189" s="211"/>
      <c r="FX189" s="211"/>
      <c r="FY189" s="211"/>
      <c r="FZ189" s="211"/>
      <c r="GA189" s="211"/>
      <c r="GB189" s="211"/>
      <c r="GC189" s="211"/>
      <c r="GD189" s="211"/>
      <c r="GE189" s="211"/>
      <c r="GF189" s="211"/>
      <c r="GG189" s="211"/>
      <c r="GH189" s="211"/>
      <c r="GI189" s="211"/>
      <c r="GJ189" s="211"/>
      <c r="GK189" s="211"/>
      <c r="GL189" s="211"/>
      <c r="GM189" s="211"/>
      <c r="GN189" s="211"/>
      <c r="GO189" s="211"/>
      <c r="GP189" s="211"/>
      <c r="GQ189" s="211"/>
      <c r="GR189" s="211"/>
      <c r="GS189" s="211"/>
      <c r="GT189" s="211"/>
      <c r="GU189" s="211"/>
      <c r="GV189" s="211"/>
      <c r="GW189" s="211"/>
      <c r="GX189" s="211"/>
      <c r="GY189" s="211"/>
      <c r="GZ189" s="211"/>
    </row>
    <row r="190" spans="1:208" ht="15.75" customHeight="1">
      <c r="C190" s="191"/>
      <c r="D190" s="213"/>
      <c r="E190" s="211"/>
      <c r="F190" s="211"/>
      <c r="G190" s="212"/>
      <c r="H190" s="211"/>
      <c r="I190" s="211"/>
      <c r="J190" s="175"/>
      <c r="K190" s="212"/>
      <c r="L190" s="211"/>
      <c r="M190" s="211"/>
      <c r="N190" s="211"/>
      <c r="O190" s="211"/>
      <c r="P190" s="211"/>
      <c r="Q190" s="211"/>
      <c r="R190" s="175"/>
      <c r="S190" s="211"/>
      <c r="T190" s="211"/>
      <c r="U190" s="211"/>
      <c r="V190" s="175"/>
      <c r="W190" s="211"/>
      <c r="X190" s="211"/>
      <c r="Y190" s="175"/>
      <c r="Z190" s="175"/>
      <c r="AA190" s="211"/>
      <c r="AB190" s="211"/>
      <c r="AC190" s="211"/>
      <c r="AD190" s="211"/>
      <c r="AE190" s="211"/>
      <c r="AF190" s="211"/>
      <c r="AG190" s="211"/>
      <c r="AH190" s="211"/>
      <c r="AI190" s="211"/>
      <c r="AJ190" s="211"/>
      <c r="AK190" s="211"/>
      <c r="AL190" s="175"/>
      <c r="AM190" s="175"/>
      <c r="AN190" s="211"/>
      <c r="AO190" s="211"/>
      <c r="AP190" s="211"/>
      <c r="AQ190" s="211"/>
      <c r="AR190" s="211"/>
      <c r="AS190" s="211"/>
      <c r="AT190" s="211"/>
      <c r="AU190" s="211"/>
      <c r="AV190" s="211"/>
      <c r="AW190" s="211"/>
      <c r="AX190" s="211"/>
      <c r="AY190" s="211"/>
      <c r="AZ190" s="211"/>
      <c r="BA190" s="175"/>
      <c r="BB190" s="175"/>
      <c r="BC190" s="211"/>
      <c r="BD190" s="175"/>
      <c r="BE190" s="211"/>
      <c r="BF190" s="175"/>
      <c r="BG190" s="175"/>
      <c r="BH190" s="175"/>
      <c r="BI190" s="175"/>
      <c r="BJ190" s="211"/>
      <c r="BK190" s="175"/>
      <c r="BL190" s="211"/>
      <c r="BM190" s="211"/>
      <c r="BN190" s="175"/>
      <c r="BO190" s="211"/>
      <c r="BP190" s="175"/>
      <c r="BQ190" s="211"/>
      <c r="BR190" s="175"/>
      <c r="BS190" s="211"/>
      <c r="BT190" s="175"/>
      <c r="BU190" s="175"/>
      <c r="BV190" s="211"/>
      <c r="BW190" s="211"/>
      <c r="BX190" s="175"/>
      <c r="BY190" s="211"/>
      <c r="BZ190" s="175"/>
      <c r="CA190" s="175"/>
      <c r="CB190" s="175"/>
      <c r="CC190" s="175"/>
      <c r="CD190" s="175"/>
      <c r="CE190" s="175"/>
      <c r="CF190" s="175"/>
      <c r="CG190" s="175"/>
      <c r="CH190" s="175"/>
      <c r="CI190" s="175"/>
      <c r="CJ190" s="175"/>
      <c r="CK190" s="175"/>
      <c r="CL190" s="175"/>
      <c r="CM190" s="175"/>
      <c r="CN190" s="175"/>
      <c r="CO190" s="175"/>
      <c r="CP190" s="175"/>
      <c r="CQ190" s="175"/>
      <c r="CR190" s="175"/>
      <c r="CS190" s="211"/>
      <c r="CT190" s="211"/>
      <c r="CU190" s="211"/>
      <c r="CV190" s="175"/>
      <c r="CW190" s="175"/>
      <c r="CX190" s="175"/>
      <c r="CY190" s="175"/>
      <c r="CZ190" s="175"/>
      <c r="DA190" s="175"/>
      <c r="DB190" s="175"/>
      <c r="DC190" s="175"/>
      <c r="DD190" s="175"/>
      <c r="DE190" s="175"/>
      <c r="DF190" s="175"/>
      <c r="DG190" s="211"/>
      <c r="DH190" s="211"/>
      <c r="DI190" s="211"/>
      <c r="DJ190" s="211"/>
      <c r="DK190" s="211"/>
      <c r="DL190" s="211"/>
      <c r="DM190" s="211"/>
      <c r="DN190" s="211"/>
      <c r="DO190" s="211"/>
      <c r="DP190" s="211"/>
      <c r="DQ190" s="211"/>
      <c r="DR190" s="175"/>
      <c r="DS190" s="175"/>
      <c r="DT190" s="175"/>
      <c r="DU190" s="211"/>
      <c r="DV190" s="211"/>
      <c r="DW190" s="211"/>
      <c r="DX190" s="211"/>
      <c r="DY190" s="211"/>
      <c r="DZ190" s="211"/>
      <c r="EA190" s="175"/>
      <c r="EB190" s="211"/>
      <c r="EC190" s="211"/>
      <c r="ED190" s="211"/>
      <c r="EE190" s="211"/>
      <c r="EF190" s="211"/>
      <c r="EG190" s="211"/>
      <c r="EH190" s="211"/>
      <c r="EI190" s="175"/>
      <c r="EJ190" s="175"/>
      <c r="EK190" s="211"/>
      <c r="EL190" s="211"/>
      <c r="EM190" s="211"/>
      <c r="EN190" s="211"/>
      <c r="EO190" s="211"/>
      <c r="EP190" s="211"/>
      <c r="EQ190" s="211"/>
      <c r="ER190" s="175"/>
      <c r="ES190" s="211"/>
      <c r="ET190" s="175"/>
      <c r="EU190" s="211"/>
      <c r="EV190" s="175"/>
      <c r="EW190" s="211"/>
      <c r="EX190" s="211"/>
      <c r="EY190" s="211"/>
      <c r="EZ190" s="175"/>
      <c r="FA190" s="211"/>
      <c r="FB190" s="211"/>
      <c r="FC190" s="211"/>
      <c r="FD190" s="211"/>
      <c r="FE190" s="211"/>
      <c r="FF190" s="211"/>
      <c r="FG190" s="211"/>
      <c r="FH190" s="211"/>
      <c r="FI190" s="211"/>
      <c r="FJ190" s="211"/>
      <c r="FK190" s="211"/>
      <c r="FL190" s="211"/>
      <c r="FM190" s="211"/>
      <c r="FN190" s="211"/>
      <c r="FO190" s="211"/>
      <c r="FP190" s="211"/>
      <c r="FQ190" s="211"/>
      <c r="FR190" s="211"/>
      <c r="FS190" s="211"/>
      <c r="FT190" s="211"/>
      <c r="FU190" s="211"/>
      <c r="FV190" s="211"/>
      <c r="FW190" s="211"/>
      <c r="FX190" s="211"/>
      <c r="FY190" s="211"/>
      <c r="FZ190" s="211"/>
      <c r="GA190" s="211"/>
      <c r="GB190" s="211"/>
      <c r="GC190" s="211"/>
      <c r="GD190" s="211"/>
      <c r="GE190" s="211"/>
      <c r="GF190" s="211"/>
      <c r="GG190" s="211"/>
      <c r="GH190" s="211"/>
      <c r="GI190" s="211"/>
      <c r="GJ190" s="211"/>
      <c r="GK190" s="211"/>
      <c r="GL190" s="211"/>
      <c r="GM190" s="211"/>
      <c r="GN190" s="211"/>
      <c r="GO190" s="211"/>
      <c r="GP190" s="211"/>
      <c r="GQ190" s="211"/>
      <c r="GR190" s="211"/>
      <c r="GS190" s="211"/>
      <c r="GT190" s="211"/>
      <c r="GU190" s="211"/>
      <c r="GV190" s="211"/>
      <c r="GW190" s="211"/>
      <c r="GX190" s="211"/>
      <c r="GY190" s="211"/>
      <c r="GZ190" s="211"/>
    </row>
    <row r="191" spans="1:208" ht="15.75" customHeight="1">
      <c r="C191" s="191"/>
      <c r="D191" s="213"/>
      <c r="E191" s="211"/>
      <c r="F191" s="211"/>
      <c r="G191" s="212"/>
      <c r="H191" s="211"/>
      <c r="I191" s="211"/>
      <c r="J191" s="175"/>
      <c r="K191" s="212"/>
      <c r="L191" s="211"/>
      <c r="M191" s="211"/>
      <c r="N191" s="211"/>
      <c r="O191" s="211"/>
      <c r="P191" s="211"/>
      <c r="Q191" s="211"/>
      <c r="R191" s="175"/>
      <c r="S191" s="211"/>
      <c r="T191" s="211"/>
      <c r="U191" s="211"/>
      <c r="V191" s="175"/>
      <c r="W191" s="211"/>
      <c r="X191" s="211"/>
      <c r="Y191" s="175"/>
      <c r="Z191" s="175"/>
      <c r="AA191" s="211"/>
      <c r="AB191" s="211"/>
      <c r="AC191" s="211"/>
      <c r="AD191" s="211"/>
      <c r="AE191" s="211"/>
      <c r="AF191" s="211"/>
      <c r="AG191" s="211"/>
      <c r="AH191" s="211"/>
      <c r="AI191" s="211"/>
      <c r="AJ191" s="211"/>
      <c r="AK191" s="211"/>
      <c r="AL191" s="175"/>
      <c r="AM191" s="175"/>
      <c r="AN191" s="211"/>
      <c r="AO191" s="211"/>
      <c r="AP191" s="211"/>
      <c r="AQ191" s="211"/>
      <c r="AR191" s="211"/>
      <c r="AS191" s="211"/>
      <c r="AT191" s="211"/>
      <c r="AU191" s="211"/>
      <c r="AV191" s="211"/>
      <c r="AW191" s="211"/>
      <c r="AX191" s="211"/>
      <c r="AY191" s="211"/>
      <c r="AZ191" s="211"/>
      <c r="BA191" s="175"/>
      <c r="BB191" s="175"/>
      <c r="BC191" s="211"/>
      <c r="BD191" s="175"/>
      <c r="BE191" s="211"/>
      <c r="BF191" s="175"/>
      <c r="BG191" s="175"/>
      <c r="BH191" s="175"/>
      <c r="BI191" s="175"/>
      <c r="BJ191" s="211"/>
      <c r="BK191" s="175"/>
      <c r="BL191" s="211"/>
      <c r="BM191" s="211"/>
      <c r="BN191" s="175"/>
      <c r="BO191" s="211"/>
      <c r="BP191" s="175"/>
      <c r="BQ191" s="211"/>
      <c r="BR191" s="175"/>
      <c r="BS191" s="211"/>
      <c r="BT191" s="175"/>
      <c r="BU191" s="175"/>
      <c r="BV191" s="211"/>
      <c r="BW191" s="211"/>
      <c r="BX191" s="175"/>
      <c r="BY191" s="211"/>
      <c r="BZ191" s="175"/>
      <c r="CA191" s="175"/>
      <c r="CB191" s="175"/>
      <c r="CC191" s="175"/>
      <c r="CD191" s="175"/>
      <c r="CE191" s="175"/>
      <c r="CF191" s="175"/>
      <c r="CG191" s="175"/>
      <c r="CH191" s="175"/>
      <c r="CI191" s="175"/>
      <c r="CJ191" s="175"/>
      <c r="CK191" s="175"/>
      <c r="CL191" s="175"/>
      <c r="CM191" s="175"/>
      <c r="CN191" s="175"/>
      <c r="CO191" s="175"/>
      <c r="CP191" s="175"/>
      <c r="CQ191" s="175"/>
      <c r="CR191" s="175"/>
      <c r="CS191" s="211"/>
      <c r="CT191" s="211"/>
      <c r="CU191" s="211"/>
      <c r="CV191" s="175"/>
      <c r="CW191" s="175"/>
      <c r="CX191" s="175"/>
      <c r="CY191" s="175"/>
      <c r="CZ191" s="175"/>
      <c r="DA191" s="175"/>
      <c r="DB191" s="175"/>
      <c r="DC191" s="175"/>
      <c r="DD191" s="175"/>
      <c r="DE191" s="175"/>
      <c r="DF191" s="175"/>
      <c r="DG191" s="211"/>
      <c r="DH191" s="211"/>
      <c r="DI191" s="211"/>
      <c r="DJ191" s="211"/>
      <c r="DK191" s="211"/>
      <c r="DL191" s="211"/>
      <c r="DM191" s="211"/>
      <c r="DN191" s="211"/>
      <c r="DO191" s="211"/>
      <c r="DP191" s="211"/>
      <c r="DQ191" s="211"/>
      <c r="DR191" s="175"/>
      <c r="DS191" s="175"/>
      <c r="DT191" s="175"/>
      <c r="DU191" s="211"/>
      <c r="DV191" s="211"/>
      <c r="DW191" s="211"/>
      <c r="DX191" s="211"/>
      <c r="DY191" s="211"/>
      <c r="DZ191" s="211"/>
      <c r="EA191" s="175"/>
      <c r="EB191" s="211"/>
      <c r="EC191" s="211"/>
      <c r="ED191" s="211"/>
      <c r="EE191" s="211"/>
      <c r="EF191" s="211"/>
      <c r="EG191" s="211"/>
      <c r="EH191" s="211"/>
      <c r="EI191" s="175"/>
      <c r="EJ191" s="175"/>
      <c r="EK191" s="211"/>
      <c r="EL191" s="211"/>
      <c r="EM191" s="211"/>
      <c r="EN191" s="211"/>
      <c r="EO191" s="211"/>
      <c r="EP191" s="211"/>
      <c r="EQ191" s="211"/>
      <c r="ER191" s="175"/>
      <c r="ES191" s="211"/>
      <c r="ET191" s="175"/>
      <c r="EU191" s="211"/>
      <c r="EV191" s="175"/>
      <c r="EW191" s="211"/>
      <c r="EX191" s="211"/>
      <c r="EY191" s="211"/>
      <c r="EZ191" s="175"/>
      <c r="FA191" s="211"/>
      <c r="FB191" s="211"/>
      <c r="FC191" s="211"/>
      <c r="FD191" s="211"/>
      <c r="FE191" s="211"/>
      <c r="FF191" s="211"/>
      <c r="FG191" s="211"/>
      <c r="FH191" s="211"/>
      <c r="FI191" s="211"/>
      <c r="FJ191" s="211"/>
      <c r="FK191" s="211"/>
      <c r="FL191" s="211"/>
      <c r="FM191" s="211"/>
      <c r="FN191" s="211"/>
      <c r="FO191" s="211"/>
      <c r="FP191" s="211"/>
      <c r="FQ191" s="211"/>
      <c r="FR191" s="211"/>
      <c r="FS191" s="211"/>
      <c r="FT191" s="211"/>
      <c r="FU191" s="211"/>
      <c r="FV191" s="211"/>
      <c r="FW191" s="211"/>
      <c r="FX191" s="211"/>
      <c r="FY191" s="211"/>
      <c r="FZ191" s="211"/>
      <c r="GA191" s="211"/>
      <c r="GB191" s="211"/>
      <c r="GC191" s="211"/>
      <c r="GD191" s="211"/>
      <c r="GE191" s="211"/>
      <c r="GF191" s="211"/>
      <c r="GG191" s="211"/>
      <c r="GH191" s="211"/>
      <c r="GI191" s="211"/>
      <c r="GJ191" s="211"/>
      <c r="GK191" s="211"/>
      <c r="GL191" s="211"/>
      <c r="GM191" s="211"/>
      <c r="GN191" s="211"/>
      <c r="GO191" s="211"/>
      <c r="GP191" s="211"/>
      <c r="GQ191" s="211"/>
      <c r="GR191" s="211"/>
      <c r="GS191" s="211"/>
      <c r="GT191" s="211"/>
      <c r="GU191" s="211"/>
      <c r="GV191" s="211"/>
      <c r="GW191" s="211"/>
      <c r="GX191" s="211"/>
      <c r="GY191" s="211"/>
      <c r="GZ191" s="211"/>
    </row>
    <row r="192" spans="1:208" ht="15.75" customHeight="1">
      <c r="C192" s="191"/>
      <c r="D192" s="213"/>
      <c r="E192" s="211"/>
      <c r="F192" s="211"/>
      <c r="G192" s="212"/>
      <c r="H192" s="211"/>
      <c r="I192" s="211"/>
      <c r="J192" s="175"/>
      <c r="K192" s="212"/>
      <c r="L192" s="211"/>
      <c r="M192" s="211"/>
      <c r="N192" s="211"/>
      <c r="O192" s="211"/>
      <c r="P192" s="211"/>
      <c r="Q192" s="211"/>
      <c r="R192" s="175"/>
      <c r="S192" s="211"/>
      <c r="T192" s="211"/>
      <c r="U192" s="211"/>
      <c r="V192" s="175"/>
      <c r="W192" s="211"/>
      <c r="X192" s="211"/>
      <c r="Y192" s="175"/>
      <c r="Z192" s="175"/>
      <c r="AA192" s="211"/>
      <c r="AB192" s="211"/>
      <c r="AC192" s="211"/>
      <c r="AD192" s="211"/>
      <c r="AE192" s="211"/>
      <c r="AF192" s="211"/>
      <c r="AG192" s="211"/>
      <c r="AH192" s="211"/>
      <c r="AI192" s="211"/>
      <c r="AJ192" s="211"/>
      <c r="AK192" s="211"/>
      <c r="AL192" s="175"/>
      <c r="AM192" s="175"/>
      <c r="AN192" s="211"/>
      <c r="AO192" s="211"/>
      <c r="AP192" s="211"/>
      <c r="AQ192" s="211"/>
      <c r="AR192" s="211"/>
      <c r="AS192" s="211"/>
      <c r="AT192" s="211"/>
      <c r="AU192" s="211"/>
      <c r="AV192" s="211"/>
      <c r="AW192" s="211"/>
      <c r="AX192" s="211"/>
      <c r="AY192" s="211"/>
      <c r="AZ192" s="211"/>
      <c r="BA192" s="175"/>
      <c r="BB192" s="175"/>
      <c r="BC192" s="211"/>
      <c r="BD192" s="175"/>
      <c r="BE192" s="211"/>
      <c r="BF192" s="175"/>
      <c r="BG192" s="175"/>
      <c r="BH192" s="175"/>
      <c r="BI192" s="175"/>
      <c r="BJ192" s="211"/>
      <c r="BK192" s="175"/>
      <c r="BL192" s="211"/>
      <c r="BM192" s="211"/>
      <c r="BN192" s="175"/>
      <c r="BO192" s="211"/>
      <c r="BP192" s="175"/>
      <c r="BQ192" s="211"/>
      <c r="BR192" s="175"/>
      <c r="BS192" s="211"/>
      <c r="BT192" s="175"/>
      <c r="BU192" s="175"/>
      <c r="BV192" s="211"/>
      <c r="BW192" s="211"/>
      <c r="BX192" s="175"/>
      <c r="BY192" s="211"/>
      <c r="BZ192" s="175"/>
      <c r="CA192" s="175"/>
      <c r="CB192" s="175"/>
      <c r="CC192" s="175"/>
      <c r="CD192" s="175"/>
      <c r="CE192" s="175"/>
      <c r="CF192" s="175"/>
      <c r="CG192" s="175"/>
      <c r="CH192" s="175"/>
      <c r="CI192" s="175"/>
      <c r="CJ192" s="175"/>
      <c r="CK192" s="175"/>
      <c r="CL192" s="175"/>
      <c r="CM192" s="175"/>
      <c r="CN192" s="175"/>
      <c r="CO192" s="175"/>
      <c r="CP192" s="175"/>
      <c r="CQ192" s="175"/>
      <c r="CR192" s="175"/>
      <c r="CS192" s="211"/>
      <c r="CT192" s="211"/>
      <c r="CU192" s="211"/>
      <c r="CV192" s="175"/>
      <c r="CW192" s="175"/>
      <c r="CX192" s="175"/>
      <c r="CY192" s="175"/>
      <c r="CZ192" s="175"/>
      <c r="DA192" s="175"/>
      <c r="DB192" s="175"/>
      <c r="DC192" s="175"/>
      <c r="DD192" s="175"/>
      <c r="DE192" s="175"/>
      <c r="DF192" s="175"/>
      <c r="DG192" s="211"/>
      <c r="DH192" s="211"/>
      <c r="DI192" s="211"/>
      <c r="DJ192" s="211"/>
      <c r="DK192" s="211"/>
      <c r="DL192" s="211"/>
      <c r="DM192" s="211"/>
      <c r="DN192" s="211"/>
      <c r="DO192" s="211"/>
      <c r="DP192" s="211"/>
      <c r="DQ192" s="211"/>
      <c r="DR192" s="175"/>
      <c r="DS192" s="175"/>
      <c r="DT192" s="175"/>
      <c r="DU192" s="211"/>
      <c r="DV192" s="211"/>
      <c r="DW192" s="211"/>
      <c r="DX192" s="211"/>
      <c r="DY192" s="211"/>
      <c r="DZ192" s="211"/>
      <c r="EA192" s="175"/>
      <c r="EB192" s="211"/>
      <c r="EC192" s="211"/>
      <c r="ED192" s="211"/>
      <c r="EE192" s="211"/>
      <c r="EF192" s="211"/>
      <c r="EG192" s="211"/>
      <c r="EH192" s="211"/>
      <c r="EI192" s="175"/>
      <c r="EJ192" s="175"/>
      <c r="EK192" s="211"/>
      <c r="EL192" s="211"/>
      <c r="EM192" s="211"/>
      <c r="EN192" s="211"/>
      <c r="EO192" s="211"/>
      <c r="EP192" s="211"/>
      <c r="EQ192" s="211"/>
      <c r="ER192" s="175"/>
      <c r="ES192" s="211"/>
      <c r="ET192" s="175"/>
      <c r="EU192" s="211"/>
      <c r="EV192" s="175"/>
      <c r="EW192" s="211"/>
      <c r="EX192" s="211"/>
      <c r="EY192" s="211"/>
      <c r="EZ192" s="175"/>
      <c r="FA192" s="211"/>
      <c r="FB192" s="211"/>
      <c r="FC192" s="211"/>
      <c r="FD192" s="211"/>
      <c r="FE192" s="211"/>
      <c r="FF192" s="211"/>
      <c r="FG192" s="211"/>
      <c r="FH192" s="211"/>
      <c r="FI192" s="211"/>
      <c r="FJ192" s="211"/>
      <c r="FK192" s="211"/>
      <c r="FL192" s="211"/>
      <c r="FM192" s="211"/>
      <c r="FN192" s="211"/>
      <c r="FO192" s="211"/>
      <c r="FP192" s="211"/>
      <c r="FQ192" s="211"/>
      <c r="FR192" s="211"/>
      <c r="FS192" s="211"/>
      <c r="FT192" s="211"/>
      <c r="FU192" s="211"/>
      <c r="FV192" s="211"/>
      <c r="FW192" s="211"/>
      <c r="FX192" s="211"/>
      <c r="FY192" s="211"/>
      <c r="FZ192" s="211"/>
      <c r="GA192" s="211"/>
      <c r="GB192" s="211"/>
      <c r="GC192" s="211"/>
      <c r="GD192" s="211"/>
      <c r="GE192" s="211"/>
      <c r="GF192" s="211"/>
      <c r="GG192" s="211"/>
      <c r="GH192" s="211"/>
      <c r="GI192" s="211"/>
      <c r="GJ192" s="211"/>
      <c r="GK192" s="211"/>
      <c r="GL192" s="211"/>
      <c r="GM192" s="211"/>
      <c r="GN192" s="211"/>
      <c r="GO192" s="211"/>
      <c r="GP192" s="211"/>
      <c r="GQ192" s="211"/>
      <c r="GR192" s="211"/>
      <c r="GS192" s="211"/>
      <c r="GT192" s="211"/>
      <c r="GU192" s="211"/>
      <c r="GV192" s="211"/>
      <c r="GW192" s="211"/>
      <c r="GX192" s="211"/>
      <c r="GY192" s="211"/>
      <c r="GZ192" s="211"/>
    </row>
    <row r="193" spans="3:208" ht="15.75" customHeight="1">
      <c r="C193" s="191"/>
      <c r="D193" s="213"/>
      <c r="E193" s="211"/>
      <c r="F193" s="211"/>
      <c r="G193" s="212"/>
      <c r="H193" s="211"/>
      <c r="I193" s="211"/>
      <c r="J193" s="175"/>
      <c r="K193" s="212"/>
      <c r="L193" s="211"/>
      <c r="M193" s="211"/>
      <c r="N193" s="211"/>
      <c r="O193" s="211"/>
      <c r="P193" s="211"/>
      <c r="Q193" s="211"/>
      <c r="R193" s="175"/>
      <c r="S193" s="211"/>
      <c r="T193" s="211"/>
      <c r="U193" s="211"/>
      <c r="V193" s="175"/>
      <c r="W193" s="211"/>
      <c r="X193" s="211"/>
      <c r="Y193" s="175"/>
      <c r="Z193" s="175"/>
      <c r="AA193" s="211"/>
      <c r="AB193" s="211"/>
      <c r="AC193" s="211"/>
      <c r="AD193" s="211"/>
      <c r="AE193" s="211"/>
      <c r="AF193" s="211"/>
      <c r="AG193" s="211"/>
      <c r="AH193" s="211"/>
      <c r="AI193" s="211"/>
      <c r="AJ193" s="211"/>
      <c r="AK193" s="211"/>
      <c r="AL193" s="175"/>
      <c r="AM193" s="175"/>
      <c r="AN193" s="211"/>
      <c r="AO193" s="211"/>
      <c r="AP193" s="211"/>
      <c r="AQ193" s="211"/>
      <c r="AR193" s="211"/>
      <c r="AS193" s="211"/>
      <c r="AT193" s="211"/>
      <c r="AU193" s="211"/>
      <c r="AV193" s="211"/>
      <c r="AW193" s="211"/>
      <c r="AX193" s="211"/>
      <c r="AY193" s="211"/>
      <c r="AZ193" s="211"/>
      <c r="BA193" s="175"/>
      <c r="BB193" s="175"/>
      <c r="BC193" s="211"/>
      <c r="BD193" s="175"/>
      <c r="BE193" s="211"/>
      <c r="BF193" s="175"/>
      <c r="BG193" s="175"/>
      <c r="BH193" s="175"/>
      <c r="BI193" s="175"/>
      <c r="BJ193" s="211"/>
      <c r="BK193" s="175"/>
      <c r="BL193" s="211"/>
      <c r="BM193" s="211"/>
      <c r="BN193" s="175"/>
      <c r="BO193" s="211"/>
      <c r="BP193" s="175"/>
      <c r="BQ193" s="211"/>
      <c r="BR193" s="175"/>
      <c r="BS193" s="211"/>
      <c r="BT193" s="175"/>
      <c r="BU193" s="175"/>
      <c r="BV193" s="211"/>
      <c r="BW193" s="211"/>
      <c r="BX193" s="175"/>
      <c r="BY193" s="211"/>
      <c r="BZ193" s="175"/>
      <c r="CA193" s="175"/>
      <c r="CB193" s="175"/>
      <c r="CC193" s="175"/>
      <c r="CD193" s="175"/>
      <c r="CE193" s="175"/>
      <c r="CF193" s="175"/>
      <c r="CG193" s="175"/>
      <c r="CH193" s="175"/>
      <c r="CI193" s="175"/>
      <c r="CJ193" s="175"/>
      <c r="CK193" s="175"/>
      <c r="CL193" s="175"/>
      <c r="CM193" s="175"/>
      <c r="CN193" s="175"/>
      <c r="CO193" s="175"/>
      <c r="CP193" s="175"/>
      <c r="CQ193" s="175"/>
      <c r="CR193" s="175"/>
      <c r="CS193" s="211"/>
      <c r="CT193" s="211"/>
      <c r="CU193" s="211"/>
      <c r="CV193" s="175"/>
      <c r="CW193" s="175"/>
      <c r="CX193" s="175"/>
      <c r="CY193" s="175"/>
      <c r="CZ193" s="175"/>
      <c r="DA193" s="175"/>
      <c r="DB193" s="175"/>
      <c r="DC193" s="175"/>
      <c r="DD193" s="175"/>
      <c r="DE193" s="175"/>
      <c r="DF193" s="175"/>
      <c r="DG193" s="211"/>
      <c r="DH193" s="211"/>
      <c r="DI193" s="211"/>
      <c r="DJ193" s="211"/>
      <c r="DK193" s="211"/>
      <c r="DL193" s="211"/>
      <c r="DM193" s="211"/>
      <c r="DN193" s="211"/>
      <c r="DO193" s="211"/>
      <c r="DP193" s="211"/>
      <c r="DQ193" s="211"/>
      <c r="DR193" s="175"/>
      <c r="DS193" s="175"/>
      <c r="DT193" s="175"/>
      <c r="DU193" s="211"/>
      <c r="DV193" s="211"/>
      <c r="DW193" s="211"/>
      <c r="DX193" s="211"/>
      <c r="DY193" s="211"/>
      <c r="DZ193" s="211"/>
      <c r="EA193" s="175"/>
      <c r="EB193" s="211"/>
      <c r="EC193" s="211"/>
      <c r="ED193" s="211"/>
      <c r="EE193" s="211"/>
      <c r="EF193" s="211"/>
      <c r="EG193" s="211"/>
      <c r="EH193" s="211"/>
      <c r="EI193" s="175"/>
      <c r="EJ193" s="175"/>
      <c r="EK193" s="211"/>
      <c r="EL193" s="211"/>
      <c r="EM193" s="211"/>
      <c r="EN193" s="211"/>
      <c r="EO193" s="211"/>
      <c r="EP193" s="211"/>
      <c r="EQ193" s="211"/>
      <c r="ER193" s="175"/>
      <c r="ES193" s="211"/>
      <c r="ET193" s="175"/>
      <c r="EU193" s="211"/>
      <c r="EV193" s="175"/>
      <c r="EW193" s="211"/>
      <c r="EX193" s="211"/>
      <c r="EY193" s="211"/>
      <c r="EZ193" s="175"/>
      <c r="FA193" s="211"/>
      <c r="FB193" s="211"/>
      <c r="FC193" s="211"/>
      <c r="FD193" s="211"/>
      <c r="FE193" s="211"/>
      <c r="FF193" s="211"/>
      <c r="FG193" s="211"/>
      <c r="FH193" s="211"/>
      <c r="FI193" s="211"/>
      <c r="FJ193" s="211"/>
      <c r="FK193" s="211"/>
      <c r="FL193" s="211"/>
      <c r="FM193" s="211"/>
      <c r="FN193" s="211"/>
      <c r="FO193" s="211"/>
      <c r="FP193" s="211"/>
      <c r="FQ193" s="211"/>
      <c r="FR193" s="211"/>
      <c r="FS193" s="211"/>
      <c r="FT193" s="211"/>
      <c r="FU193" s="211"/>
      <c r="FV193" s="211"/>
      <c r="FW193" s="211"/>
      <c r="FX193" s="211"/>
      <c r="FY193" s="211"/>
      <c r="FZ193" s="211"/>
      <c r="GA193" s="211"/>
      <c r="GB193" s="211"/>
      <c r="GC193" s="211"/>
      <c r="GD193" s="211"/>
      <c r="GE193" s="211"/>
      <c r="GF193" s="211"/>
      <c r="GG193" s="211"/>
      <c r="GH193" s="211"/>
      <c r="GI193" s="211"/>
      <c r="GJ193" s="211"/>
      <c r="GK193" s="211"/>
      <c r="GL193" s="211"/>
      <c r="GM193" s="211"/>
      <c r="GN193" s="211"/>
      <c r="GO193" s="211"/>
      <c r="GP193" s="211"/>
      <c r="GQ193" s="211"/>
      <c r="GR193" s="211"/>
      <c r="GS193" s="211"/>
      <c r="GT193" s="211"/>
      <c r="GU193" s="211"/>
      <c r="GV193" s="211"/>
      <c r="GW193" s="211"/>
      <c r="GX193" s="211"/>
      <c r="GY193" s="211"/>
      <c r="GZ193" s="211"/>
    </row>
    <row r="194" spans="3:208" ht="15.75" customHeight="1">
      <c r="C194" s="191"/>
      <c r="D194" s="213"/>
      <c r="E194" s="211"/>
      <c r="F194" s="211"/>
      <c r="G194" s="212"/>
      <c r="H194" s="211"/>
      <c r="I194" s="211"/>
      <c r="J194" s="175"/>
      <c r="K194" s="212"/>
      <c r="L194" s="211"/>
      <c r="M194" s="211"/>
      <c r="N194" s="211"/>
      <c r="O194" s="211"/>
      <c r="P194" s="211"/>
      <c r="Q194" s="211"/>
      <c r="R194" s="175"/>
      <c r="S194" s="211"/>
      <c r="T194" s="211"/>
      <c r="U194" s="211"/>
      <c r="V194" s="175"/>
      <c r="W194" s="211"/>
      <c r="X194" s="211"/>
      <c r="Y194" s="175"/>
      <c r="Z194" s="175"/>
      <c r="AA194" s="211"/>
      <c r="AB194" s="211"/>
      <c r="AC194" s="211"/>
      <c r="AD194" s="211"/>
      <c r="AE194" s="211"/>
      <c r="AF194" s="211"/>
      <c r="AG194" s="211"/>
      <c r="AH194" s="211"/>
      <c r="AI194" s="211"/>
      <c r="AJ194" s="211"/>
      <c r="AK194" s="211"/>
      <c r="AL194" s="175"/>
      <c r="AM194" s="175"/>
      <c r="AN194" s="211"/>
      <c r="AO194" s="211"/>
      <c r="AP194" s="211"/>
      <c r="AQ194" s="211"/>
      <c r="AR194" s="211"/>
      <c r="AS194" s="211"/>
      <c r="AT194" s="211"/>
      <c r="AU194" s="211"/>
      <c r="AV194" s="211"/>
      <c r="AW194" s="211"/>
      <c r="AX194" s="211"/>
      <c r="AY194" s="211"/>
      <c r="AZ194" s="211"/>
      <c r="BA194" s="175"/>
      <c r="BB194" s="175"/>
      <c r="BC194" s="211"/>
      <c r="BD194" s="175"/>
      <c r="BE194" s="211"/>
      <c r="BF194" s="175"/>
      <c r="BG194" s="175"/>
      <c r="BH194" s="175"/>
      <c r="BI194" s="175"/>
      <c r="BJ194" s="211"/>
      <c r="BK194" s="175"/>
      <c r="BL194" s="211"/>
      <c r="BM194" s="211"/>
      <c r="BN194" s="175"/>
      <c r="BO194" s="211"/>
      <c r="BP194" s="175"/>
      <c r="BQ194" s="211"/>
      <c r="BR194" s="175"/>
      <c r="BS194" s="211"/>
      <c r="BT194" s="175"/>
      <c r="BU194" s="175"/>
      <c r="BV194" s="211"/>
      <c r="BW194" s="211"/>
      <c r="BX194" s="175"/>
      <c r="BY194" s="211"/>
      <c r="BZ194" s="175"/>
      <c r="CA194" s="175"/>
      <c r="CB194" s="175"/>
      <c r="CC194" s="175"/>
      <c r="CD194" s="175"/>
      <c r="CE194" s="175"/>
      <c r="CF194" s="175"/>
      <c r="CG194" s="175"/>
      <c r="CH194" s="175"/>
      <c r="CI194" s="175"/>
      <c r="CJ194" s="175"/>
      <c r="CK194" s="175"/>
      <c r="CL194" s="175"/>
      <c r="CM194" s="175"/>
      <c r="CN194" s="175"/>
      <c r="CO194" s="175"/>
      <c r="CP194" s="175"/>
      <c r="CQ194" s="175"/>
      <c r="CR194" s="175"/>
      <c r="CS194" s="211"/>
      <c r="CT194" s="211"/>
      <c r="CU194" s="211"/>
      <c r="CV194" s="175"/>
      <c r="CW194" s="175"/>
      <c r="CX194" s="175"/>
      <c r="CY194" s="175"/>
      <c r="CZ194" s="175"/>
      <c r="DA194" s="175"/>
      <c r="DB194" s="175"/>
      <c r="DC194" s="175"/>
      <c r="DD194" s="175"/>
      <c r="DE194" s="175"/>
      <c r="DF194" s="175"/>
      <c r="DG194" s="211"/>
      <c r="DH194" s="211"/>
      <c r="DI194" s="211"/>
      <c r="DJ194" s="211"/>
      <c r="DK194" s="211"/>
      <c r="DL194" s="211"/>
      <c r="DM194" s="211"/>
      <c r="DN194" s="211"/>
      <c r="DO194" s="211"/>
      <c r="DP194" s="211"/>
      <c r="DQ194" s="211"/>
      <c r="DR194" s="175"/>
      <c r="DS194" s="175"/>
      <c r="DT194" s="175"/>
      <c r="DU194" s="211"/>
      <c r="DV194" s="211"/>
      <c r="DW194" s="211"/>
      <c r="DX194" s="211"/>
      <c r="DY194" s="211"/>
      <c r="DZ194" s="211"/>
      <c r="EA194" s="175"/>
      <c r="EB194" s="211"/>
      <c r="EC194" s="211"/>
      <c r="ED194" s="211"/>
      <c r="EE194" s="211"/>
      <c r="EF194" s="211"/>
      <c r="EG194" s="211"/>
      <c r="EH194" s="211"/>
      <c r="EI194" s="175"/>
      <c r="EJ194" s="175"/>
      <c r="EK194" s="211"/>
      <c r="EL194" s="211"/>
      <c r="EM194" s="211"/>
      <c r="EN194" s="211"/>
      <c r="EO194" s="211"/>
      <c r="EP194" s="211"/>
      <c r="EQ194" s="211"/>
      <c r="ER194" s="175"/>
      <c r="ES194" s="211"/>
      <c r="ET194" s="175"/>
      <c r="EU194" s="211"/>
      <c r="EV194" s="175"/>
      <c r="EW194" s="211"/>
      <c r="EX194" s="211"/>
      <c r="EY194" s="211"/>
      <c r="EZ194" s="175"/>
      <c r="FA194" s="211"/>
      <c r="FB194" s="211"/>
      <c r="FC194" s="211"/>
      <c r="FD194" s="211"/>
      <c r="FE194" s="211"/>
      <c r="FF194" s="211"/>
      <c r="FG194" s="211"/>
      <c r="FH194" s="211"/>
      <c r="FI194" s="211"/>
      <c r="FJ194" s="211"/>
      <c r="FK194" s="211"/>
      <c r="FL194" s="211"/>
      <c r="FM194" s="211"/>
      <c r="FN194" s="211"/>
      <c r="FO194" s="211"/>
      <c r="FP194" s="211"/>
      <c r="FQ194" s="211"/>
      <c r="FR194" s="211"/>
      <c r="FS194" s="211"/>
      <c r="FT194" s="211"/>
      <c r="FU194" s="211"/>
      <c r="FV194" s="211"/>
      <c r="FW194" s="211"/>
      <c r="FX194" s="211"/>
      <c r="FY194" s="211"/>
      <c r="FZ194" s="211"/>
      <c r="GA194" s="211"/>
      <c r="GB194" s="211"/>
      <c r="GC194" s="211"/>
      <c r="GD194" s="211"/>
      <c r="GE194" s="211"/>
      <c r="GF194" s="211"/>
      <c r="GG194" s="211"/>
      <c r="GH194" s="211"/>
      <c r="GI194" s="211"/>
      <c r="GJ194" s="211"/>
      <c r="GK194" s="211"/>
      <c r="GL194" s="211"/>
      <c r="GM194" s="211"/>
      <c r="GN194" s="211"/>
      <c r="GO194" s="211"/>
      <c r="GP194" s="211"/>
      <c r="GQ194" s="211"/>
      <c r="GR194" s="211"/>
      <c r="GS194" s="211"/>
      <c r="GT194" s="211"/>
      <c r="GU194" s="211"/>
      <c r="GV194" s="211"/>
      <c r="GW194" s="211"/>
      <c r="GX194" s="211"/>
      <c r="GY194" s="211"/>
      <c r="GZ194" s="211"/>
    </row>
    <row r="195" spans="3:208" ht="15.75" customHeight="1">
      <c r="C195" s="191"/>
      <c r="D195" s="213"/>
      <c r="E195" s="211"/>
      <c r="F195" s="211"/>
      <c r="G195" s="212"/>
      <c r="H195" s="211"/>
      <c r="I195" s="211"/>
      <c r="J195" s="175"/>
      <c r="K195" s="212"/>
      <c r="L195" s="211"/>
      <c r="M195" s="211"/>
      <c r="N195" s="211"/>
      <c r="O195" s="211"/>
      <c r="P195" s="211"/>
      <c r="Q195" s="211"/>
      <c r="R195" s="175"/>
      <c r="S195" s="211"/>
      <c r="T195" s="211"/>
      <c r="U195" s="211"/>
      <c r="V195" s="175"/>
      <c r="W195" s="211"/>
      <c r="X195" s="211"/>
      <c r="Y195" s="175"/>
      <c r="Z195" s="175"/>
      <c r="AA195" s="211"/>
      <c r="AB195" s="211"/>
      <c r="AC195" s="211"/>
      <c r="AD195" s="211"/>
      <c r="AE195" s="211"/>
      <c r="AF195" s="211"/>
      <c r="AG195" s="211"/>
      <c r="AH195" s="211"/>
      <c r="AI195" s="211"/>
      <c r="AJ195" s="211"/>
      <c r="AK195" s="211"/>
      <c r="AL195" s="175"/>
      <c r="AM195" s="175"/>
      <c r="AN195" s="211"/>
      <c r="AO195" s="211"/>
      <c r="AP195" s="211"/>
      <c r="AQ195" s="211"/>
      <c r="AR195" s="211"/>
      <c r="AS195" s="211"/>
      <c r="AT195" s="211"/>
      <c r="AU195" s="211"/>
      <c r="AV195" s="211"/>
      <c r="AW195" s="211"/>
      <c r="AX195" s="211"/>
      <c r="AY195" s="211"/>
      <c r="AZ195" s="211"/>
      <c r="BA195" s="175"/>
      <c r="BB195" s="175"/>
      <c r="BC195" s="211"/>
      <c r="BD195" s="175"/>
      <c r="BE195" s="211"/>
      <c r="BF195" s="175"/>
      <c r="BG195" s="175"/>
      <c r="BH195" s="175"/>
      <c r="BI195" s="175"/>
      <c r="BJ195" s="211"/>
      <c r="BK195" s="175"/>
      <c r="BL195" s="211"/>
      <c r="BM195" s="211"/>
      <c r="BN195" s="175"/>
      <c r="BO195" s="211"/>
      <c r="BP195" s="175"/>
      <c r="BQ195" s="211"/>
      <c r="BR195" s="175"/>
      <c r="BS195" s="211"/>
      <c r="BT195" s="175"/>
      <c r="BU195" s="175"/>
      <c r="BV195" s="211"/>
      <c r="BW195" s="211"/>
      <c r="BX195" s="175"/>
      <c r="BY195" s="211"/>
      <c r="BZ195" s="175"/>
      <c r="CA195" s="175"/>
      <c r="CB195" s="175"/>
      <c r="CC195" s="175"/>
      <c r="CD195" s="175"/>
      <c r="CE195" s="175"/>
      <c r="CF195" s="175"/>
      <c r="CG195" s="175"/>
      <c r="CH195" s="175"/>
      <c r="CI195" s="175"/>
      <c r="CJ195" s="175"/>
      <c r="CK195" s="175"/>
      <c r="CL195" s="175"/>
      <c r="CM195" s="175"/>
      <c r="CN195" s="175"/>
      <c r="CO195" s="175"/>
      <c r="CP195" s="175"/>
      <c r="CQ195" s="175"/>
      <c r="CR195" s="175"/>
      <c r="CS195" s="211"/>
      <c r="CT195" s="211"/>
      <c r="CU195" s="211"/>
      <c r="CV195" s="175"/>
      <c r="CW195" s="175"/>
      <c r="CX195" s="175"/>
      <c r="CY195" s="175"/>
      <c r="CZ195" s="175"/>
      <c r="DA195" s="175"/>
      <c r="DB195" s="175"/>
      <c r="DC195" s="175"/>
      <c r="DD195" s="175"/>
      <c r="DE195" s="175"/>
      <c r="DF195" s="175"/>
      <c r="DG195" s="211"/>
      <c r="DH195" s="211"/>
      <c r="DI195" s="211"/>
      <c r="DJ195" s="211"/>
      <c r="DK195" s="211"/>
      <c r="DL195" s="211"/>
      <c r="DM195" s="211"/>
      <c r="DN195" s="211"/>
      <c r="DO195" s="211"/>
      <c r="DP195" s="211"/>
      <c r="DQ195" s="211"/>
      <c r="DR195" s="175"/>
      <c r="DS195" s="175"/>
      <c r="DT195" s="175"/>
      <c r="DU195" s="211"/>
      <c r="DV195" s="211"/>
      <c r="DW195" s="211"/>
      <c r="DX195" s="211"/>
      <c r="DY195" s="211"/>
      <c r="DZ195" s="211"/>
      <c r="EA195" s="175"/>
      <c r="EB195" s="211"/>
      <c r="EC195" s="211"/>
      <c r="ED195" s="211"/>
      <c r="EE195" s="211"/>
      <c r="EF195" s="211"/>
      <c r="EG195" s="211"/>
      <c r="EH195" s="211"/>
      <c r="EI195" s="175"/>
      <c r="EJ195" s="175"/>
      <c r="EK195" s="211"/>
      <c r="EL195" s="211"/>
      <c r="EM195" s="211"/>
      <c r="EN195" s="211"/>
      <c r="EO195" s="211"/>
      <c r="EP195" s="211"/>
      <c r="EQ195" s="211"/>
      <c r="ER195" s="175"/>
      <c r="ES195" s="211"/>
      <c r="ET195" s="175"/>
      <c r="EU195" s="211"/>
      <c r="EV195" s="175"/>
      <c r="EW195" s="211"/>
      <c r="EX195" s="211"/>
      <c r="EY195" s="211"/>
      <c r="EZ195" s="175"/>
      <c r="FA195" s="211"/>
      <c r="FB195" s="211"/>
      <c r="FC195" s="211"/>
      <c r="FD195" s="211"/>
      <c r="FE195" s="211"/>
      <c r="FF195" s="211"/>
      <c r="FG195" s="211"/>
      <c r="FH195" s="211"/>
      <c r="FI195" s="211"/>
      <c r="FJ195" s="211"/>
      <c r="FK195" s="211"/>
      <c r="FL195" s="211"/>
      <c r="FM195" s="211"/>
      <c r="FN195" s="211"/>
      <c r="FO195" s="211"/>
      <c r="FP195" s="211"/>
      <c r="FQ195" s="211"/>
      <c r="FR195" s="211"/>
      <c r="FS195" s="211"/>
      <c r="FT195" s="211"/>
      <c r="FU195" s="211"/>
      <c r="FV195" s="211"/>
      <c r="FW195" s="211"/>
      <c r="FX195" s="211"/>
      <c r="FY195" s="211"/>
      <c r="FZ195" s="211"/>
      <c r="GA195" s="211"/>
      <c r="GB195" s="211"/>
      <c r="GC195" s="211"/>
      <c r="GD195" s="211"/>
      <c r="GE195" s="211"/>
      <c r="GF195" s="211"/>
      <c r="GG195" s="211"/>
      <c r="GH195" s="211"/>
      <c r="GI195" s="211"/>
      <c r="GJ195" s="211"/>
      <c r="GK195" s="211"/>
      <c r="GL195" s="211"/>
      <c r="GM195" s="211"/>
      <c r="GN195" s="211"/>
      <c r="GO195" s="211"/>
      <c r="GP195" s="211"/>
      <c r="GQ195" s="211"/>
      <c r="GR195" s="211"/>
      <c r="GS195" s="211"/>
      <c r="GT195" s="211"/>
      <c r="GU195" s="211"/>
      <c r="GV195" s="211"/>
      <c r="GW195" s="211"/>
      <c r="GX195" s="211"/>
      <c r="GY195" s="211"/>
      <c r="GZ195" s="211"/>
    </row>
    <row r="196" spans="3:208" ht="15.75" customHeight="1">
      <c r="C196" s="191"/>
      <c r="D196" s="213"/>
      <c r="E196" s="211"/>
      <c r="F196" s="211"/>
      <c r="G196" s="212"/>
      <c r="H196" s="211"/>
      <c r="I196" s="211"/>
      <c r="J196" s="175"/>
      <c r="K196" s="212"/>
      <c r="L196" s="211"/>
      <c r="M196" s="211"/>
      <c r="N196" s="211"/>
      <c r="O196" s="211"/>
      <c r="P196" s="211"/>
      <c r="Q196" s="211"/>
      <c r="R196" s="175"/>
      <c r="S196" s="211"/>
      <c r="T196" s="211"/>
      <c r="U196" s="211"/>
      <c r="V196" s="175"/>
      <c r="W196" s="211"/>
      <c r="X196" s="211"/>
      <c r="Y196" s="175"/>
      <c r="Z196" s="175"/>
      <c r="AA196" s="211"/>
      <c r="AB196" s="211"/>
      <c r="AC196" s="211"/>
      <c r="AD196" s="211"/>
      <c r="AE196" s="211"/>
      <c r="AF196" s="211"/>
      <c r="AG196" s="211"/>
      <c r="AH196" s="211"/>
      <c r="AI196" s="211"/>
      <c r="AJ196" s="211"/>
      <c r="AK196" s="211"/>
      <c r="AL196" s="175"/>
      <c r="AM196" s="175"/>
      <c r="AN196" s="211"/>
      <c r="AO196" s="211"/>
      <c r="AP196" s="211"/>
      <c r="AQ196" s="211"/>
      <c r="AR196" s="211"/>
      <c r="AS196" s="211"/>
      <c r="AT196" s="211"/>
      <c r="AU196" s="211"/>
      <c r="AV196" s="211"/>
      <c r="AW196" s="211"/>
      <c r="AX196" s="211"/>
      <c r="AY196" s="211"/>
      <c r="AZ196" s="211"/>
      <c r="BA196" s="175"/>
      <c r="BB196" s="175"/>
      <c r="BC196" s="211"/>
      <c r="BD196" s="175"/>
      <c r="BE196" s="211"/>
      <c r="BF196" s="175"/>
      <c r="BG196" s="175"/>
      <c r="BH196" s="175"/>
      <c r="BI196" s="175"/>
      <c r="BJ196" s="211"/>
      <c r="BK196" s="175"/>
      <c r="BL196" s="211"/>
      <c r="BM196" s="211"/>
      <c r="BN196" s="175"/>
      <c r="BO196" s="211"/>
      <c r="BP196" s="175"/>
      <c r="BQ196" s="211"/>
      <c r="BR196" s="175"/>
      <c r="BS196" s="211"/>
      <c r="BT196" s="175"/>
      <c r="BU196" s="175"/>
      <c r="BV196" s="211"/>
      <c r="BW196" s="211"/>
      <c r="BX196" s="175"/>
      <c r="BY196" s="211"/>
      <c r="BZ196" s="175"/>
      <c r="CA196" s="175"/>
      <c r="CB196" s="175"/>
      <c r="CC196" s="175"/>
      <c r="CD196" s="175"/>
      <c r="CE196" s="175"/>
      <c r="CF196" s="175"/>
      <c r="CG196" s="175"/>
      <c r="CH196" s="175"/>
      <c r="CI196" s="175"/>
      <c r="CJ196" s="175"/>
      <c r="CK196" s="175"/>
      <c r="CL196" s="175"/>
      <c r="CM196" s="175"/>
      <c r="CN196" s="175"/>
      <c r="CO196" s="175"/>
      <c r="CP196" s="175"/>
      <c r="CQ196" s="175"/>
      <c r="CR196" s="175"/>
      <c r="CS196" s="211"/>
      <c r="CT196" s="211"/>
      <c r="CU196" s="211"/>
      <c r="CV196" s="175"/>
      <c r="CW196" s="175"/>
      <c r="CX196" s="175"/>
      <c r="CY196" s="175"/>
      <c r="CZ196" s="175"/>
      <c r="DA196" s="175"/>
      <c r="DB196" s="175"/>
      <c r="DC196" s="175"/>
      <c r="DD196" s="175"/>
      <c r="DE196" s="175"/>
      <c r="DF196" s="175"/>
      <c r="DG196" s="211"/>
      <c r="DH196" s="211"/>
      <c r="DI196" s="211"/>
      <c r="DJ196" s="211"/>
      <c r="DK196" s="211"/>
      <c r="DL196" s="211"/>
      <c r="DM196" s="211"/>
      <c r="DN196" s="211"/>
      <c r="DO196" s="211"/>
      <c r="DP196" s="211"/>
      <c r="DQ196" s="211"/>
      <c r="DR196" s="175"/>
      <c r="DS196" s="175"/>
      <c r="DT196" s="175"/>
      <c r="DU196" s="211"/>
      <c r="DV196" s="211"/>
      <c r="DW196" s="211"/>
      <c r="DX196" s="211"/>
      <c r="DY196" s="211"/>
      <c r="DZ196" s="211"/>
      <c r="EA196" s="175"/>
      <c r="EB196" s="211"/>
      <c r="EC196" s="211"/>
      <c r="ED196" s="211"/>
      <c r="EE196" s="211"/>
      <c r="EF196" s="211"/>
      <c r="EG196" s="211"/>
      <c r="EH196" s="211"/>
      <c r="EI196" s="175"/>
      <c r="EJ196" s="175"/>
      <c r="EK196" s="211"/>
      <c r="EL196" s="211"/>
      <c r="EM196" s="211"/>
      <c r="EN196" s="211"/>
      <c r="EO196" s="211"/>
      <c r="EP196" s="211"/>
      <c r="EQ196" s="211"/>
      <c r="ER196" s="175"/>
      <c r="ES196" s="211"/>
      <c r="ET196" s="175"/>
      <c r="EU196" s="211"/>
      <c r="EV196" s="175"/>
      <c r="EW196" s="211"/>
      <c r="EX196" s="211"/>
      <c r="EY196" s="211"/>
      <c r="EZ196" s="175"/>
      <c r="FA196" s="211"/>
      <c r="FB196" s="211"/>
      <c r="FC196" s="211"/>
      <c r="FD196" s="211"/>
      <c r="FE196" s="211"/>
      <c r="FF196" s="211"/>
      <c r="FG196" s="211"/>
      <c r="FH196" s="211"/>
      <c r="FI196" s="211"/>
      <c r="FJ196" s="211"/>
      <c r="FK196" s="211"/>
      <c r="FL196" s="211"/>
      <c r="FM196" s="211"/>
      <c r="FN196" s="211"/>
      <c r="FO196" s="211"/>
      <c r="FP196" s="211"/>
      <c r="FQ196" s="211"/>
      <c r="FR196" s="211"/>
      <c r="FS196" s="211"/>
      <c r="FT196" s="211"/>
      <c r="FU196" s="211"/>
      <c r="FV196" s="211"/>
      <c r="FW196" s="211"/>
      <c r="FX196" s="211"/>
      <c r="FY196" s="211"/>
      <c r="FZ196" s="211"/>
      <c r="GA196" s="211"/>
      <c r="GB196" s="211"/>
      <c r="GC196" s="211"/>
      <c r="GD196" s="211"/>
      <c r="GE196" s="211"/>
      <c r="GF196" s="211"/>
      <c r="GG196" s="211"/>
      <c r="GH196" s="211"/>
      <c r="GI196" s="211"/>
      <c r="GJ196" s="211"/>
      <c r="GK196" s="211"/>
      <c r="GL196" s="211"/>
      <c r="GM196" s="211"/>
      <c r="GN196" s="211"/>
      <c r="GO196" s="211"/>
      <c r="GP196" s="211"/>
      <c r="GQ196" s="211"/>
      <c r="GR196" s="211"/>
      <c r="GS196" s="211"/>
      <c r="GT196" s="211"/>
      <c r="GU196" s="211"/>
      <c r="GV196" s="211"/>
      <c r="GW196" s="211"/>
      <c r="GX196" s="211"/>
      <c r="GY196" s="211"/>
      <c r="GZ196" s="211"/>
    </row>
    <row r="197" spans="3:208" ht="15.75" customHeight="1">
      <c r="C197" s="191"/>
      <c r="D197" s="213"/>
      <c r="E197" s="211"/>
      <c r="F197" s="211"/>
      <c r="G197" s="212"/>
      <c r="H197" s="211"/>
      <c r="I197" s="211"/>
      <c r="J197" s="175"/>
      <c r="K197" s="212"/>
      <c r="L197" s="211"/>
      <c r="M197" s="211"/>
      <c r="N197" s="211"/>
      <c r="O197" s="211"/>
      <c r="P197" s="211"/>
      <c r="Q197" s="211"/>
      <c r="R197" s="175"/>
      <c r="S197" s="211"/>
      <c r="T197" s="211"/>
      <c r="U197" s="211"/>
      <c r="V197" s="175"/>
      <c r="W197" s="211"/>
      <c r="X197" s="211"/>
      <c r="Y197" s="175"/>
      <c r="Z197" s="175"/>
      <c r="AA197" s="211"/>
      <c r="AB197" s="211"/>
      <c r="AC197" s="211"/>
      <c r="AD197" s="211"/>
      <c r="AE197" s="211"/>
      <c r="AF197" s="211"/>
      <c r="AG197" s="211"/>
      <c r="AH197" s="211"/>
      <c r="AI197" s="211"/>
      <c r="AJ197" s="211"/>
      <c r="AK197" s="211"/>
      <c r="AL197" s="175"/>
      <c r="AM197" s="175"/>
      <c r="AN197" s="211"/>
      <c r="AO197" s="211"/>
      <c r="AP197" s="211"/>
      <c r="AQ197" s="211"/>
      <c r="AR197" s="211"/>
      <c r="AS197" s="211"/>
      <c r="AT197" s="211"/>
      <c r="AU197" s="211"/>
      <c r="AV197" s="211"/>
      <c r="AW197" s="211"/>
      <c r="AX197" s="211"/>
      <c r="AY197" s="211"/>
      <c r="AZ197" s="211"/>
      <c r="BA197" s="175"/>
      <c r="BB197" s="175"/>
      <c r="BC197" s="211"/>
      <c r="BD197" s="175"/>
      <c r="BE197" s="211"/>
      <c r="BF197" s="175"/>
      <c r="BG197" s="175"/>
      <c r="BH197" s="175"/>
      <c r="BI197" s="175"/>
      <c r="BJ197" s="211"/>
      <c r="BK197" s="175"/>
      <c r="BL197" s="211"/>
      <c r="BM197" s="211"/>
      <c r="BN197" s="175"/>
      <c r="BO197" s="211"/>
      <c r="BP197" s="175"/>
      <c r="BQ197" s="211"/>
      <c r="BR197" s="175"/>
      <c r="BS197" s="211"/>
      <c r="BT197" s="175"/>
      <c r="BU197" s="175"/>
      <c r="BV197" s="211"/>
      <c r="BW197" s="211"/>
      <c r="BX197" s="175"/>
      <c r="BY197" s="211"/>
      <c r="BZ197" s="175"/>
      <c r="CA197" s="175"/>
      <c r="CB197" s="175"/>
      <c r="CC197" s="175"/>
      <c r="CD197" s="175"/>
      <c r="CE197" s="175"/>
      <c r="CF197" s="175"/>
      <c r="CG197" s="175"/>
      <c r="CH197" s="175"/>
      <c r="CI197" s="175"/>
      <c r="CJ197" s="175"/>
      <c r="CK197" s="175"/>
      <c r="CL197" s="175"/>
      <c r="CM197" s="175"/>
      <c r="CN197" s="175"/>
      <c r="CO197" s="175"/>
      <c r="CP197" s="175"/>
      <c r="CQ197" s="175"/>
      <c r="CR197" s="175"/>
      <c r="CS197" s="211"/>
      <c r="CT197" s="211"/>
      <c r="CU197" s="211"/>
      <c r="CV197" s="175"/>
      <c r="CW197" s="175"/>
      <c r="CX197" s="175"/>
      <c r="CY197" s="175"/>
      <c r="CZ197" s="175"/>
      <c r="DA197" s="175"/>
      <c r="DB197" s="175"/>
      <c r="DC197" s="175"/>
      <c r="DD197" s="175"/>
      <c r="DE197" s="175"/>
      <c r="DF197" s="175"/>
      <c r="DG197" s="211"/>
      <c r="DH197" s="211"/>
      <c r="DI197" s="211"/>
      <c r="DJ197" s="211"/>
      <c r="DK197" s="211"/>
      <c r="DL197" s="211"/>
      <c r="DM197" s="211"/>
      <c r="DN197" s="211"/>
      <c r="DO197" s="211"/>
      <c r="DP197" s="211"/>
      <c r="DQ197" s="211"/>
      <c r="DR197" s="175"/>
      <c r="DS197" s="175"/>
      <c r="DT197" s="175"/>
      <c r="DU197" s="211"/>
      <c r="DV197" s="211"/>
      <c r="DW197" s="211"/>
      <c r="DX197" s="211"/>
      <c r="DY197" s="211"/>
      <c r="DZ197" s="211"/>
      <c r="EA197" s="175"/>
      <c r="EB197" s="211"/>
      <c r="EC197" s="211"/>
      <c r="ED197" s="211"/>
      <c r="EE197" s="211"/>
      <c r="EF197" s="211"/>
      <c r="EG197" s="211"/>
      <c r="EH197" s="211"/>
      <c r="EI197" s="175"/>
      <c r="EJ197" s="175"/>
      <c r="EK197" s="211"/>
      <c r="EL197" s="211"/>
      <c r="EM197" s="211"/>
      <c r="EN197" s="211"/>
      <c r="EO197" s="211"/>
      <c r="EP197" s="211"/>
      <c r="EQ197" s="211"/>
      <c r="ER197" s="175"/>
      <c r="ES197" s="211"/>
      <c r="ET197" s="175"/>
      <c r="EU197" s="211"/>
      <c r="EV197" s="175"/>
      <c r="EW197" s="211"/>
      <c r="EX197" s="211"/>
      <c r="EY197" s="211"/>
      <c r="EZ197" s="175"/>
      <c r="FA197" s="211"/>
      <c r="FB197" s="211"/>
      <c r="FC197" s="211"/>
      <c r="FD197" s="211"/>
      <c r="FE197" s="211"/>
      <c r="FF197" s="211"/>
      <c r="FG197" s="211"/>
      <c r="FH197" s="211"/>
      <c r="FI197" s="211"/>
      <c r="FJ197" s="211"/>
      <c r="FK197" s="211"/>
      <c r="FL197" s="211"/>
      <c r="FM197" s="211"/>
      <c r="FN197" s="211"/>
      <c r="FO197" s="211"/>
      <c r="FP197" s="211"/>
      <c r="FQ197" s="211"/>
      <c r="FR197" s="211"/>
      <c r="FS197" s="211"/>
      <c r="FT197" s="211"/>
      <c r="FU197" s="211"/>
      <c r="FV197" s="211"/>
      <c r="FW197" s="211"/>
      <c r="FX197" s="211"/>
      <c r="FY197" s="211"/>
      <c r="FZ197" s="211"/>
      <c r="GA197" s="211"/>
      <c r="GB197" s="211"/>
      <c r="GC197" s="211"/>
      <c r="GD197" s="211"/>
      <c r="GE197" s="211"/>
      <c r="GF197" s="211"/>
      <c r="GG197" s="211"/>
      <c r="GH197" s="211"/>
      <c r="GI197" s="211"/>
      <c r="GJ197" s="211"/>
      <c r="GK197" s="211"/>
      <c r="GL197" s="211"/>
      <c r="GM197" s="211"/>
      <c r="GN197" s="211"/>
      <c r="GO197" s="211"/>
      <c r="GP197" s="211"/>
      <c r="GQ197" s="211"/>
      <c r="GR197" s="211"/>
      <c r="GS197" s="211"/>
      <c r="GT197" s="211"/>
      <c r="GU197" s="211"/>
      <c r="GV197" s="211"/>
      <c r="GW197" s="211"/>
      <c r="GX197" s="211"/>
      <c r="GY197" s="211"/>
      <c r="GZ197" s="211"/>
    </row>
    <row r="198" spans="3:208" ht="15.75" customHeight="1">
      <c r="C198" s="191"/>
      <c r="D198" s="213"/>
      <c r="E198" s="211"/>
      <c r="F198" s="211"/>
      <c r="G198" s="212"/>
      <c r="H198" s="211"/>
      <c r="I198" s="211"/>
      <c r="J198" s="175"/>
      <c r="K198" s="212"/>
      <c r="L198" s="211"/>
      <c r="M198" s="211"/>
      <c r="N198" s="211"/>
      <c r="O198" s="211"/>
      <c r="P198" s="211"/>
      <c r="Q198" s="211"/>
      <c r="R198" s="175"/>
      <c r="S198" s="211"/>
      <c r="T198" s="211"/>
      <c r="U198" s="211"/>
      <c r="V198" s="175"/>
      <c r="W198" s="211"/>
      <c r="X198" s="211"/>
      <c r="Y198" s="175"/>
      <c r="Z198" s="175"/>
      <c r="AA198" s="211"/>
      <c r="AB198" s="211"/>
      <c r="AC198" s="211"/>
      <c r="AD198" s="211"/>
      <c r="AE198" s="211"/>
      <c r="AF198" s="211"/>
      <c r="AG198" s="211"/>
      <c r="AH198" s="211"/>
      <c r="AI198" s="211"/>
      <c r="AJ198" s="211"/>
      <c r="AK198" s="211"/>
      <c r="AL198" s="175"/>
      <c r="AM198" s="175"/>
      <c r="AN198" s="211"/>
      <c r="AO198" s="211"/>
      <c r="AP198" s="211"/>
      <c r="AQ198" s="211"/>
      <c r="AR198" s="211"/>
      <c r="AS198" s="211"/>
      <c r="AT198" s="211"/>
      <c r="AU198" s="211"/>
      <c r="AV198" s="211"/>
      <c r="AW198" s="211"/>
      <c r="AX198" s="211"/>
      <c r="AY198" s="211"/>
      <c r="AZ198" s="211"/>
      <c r="BA198" s="175"/>
      <c r="BB198" s="175"/>
      <c r="BC198" s="211"/>
      <c r="BD198" s="175"/>
      <c r="BE198" s="211"/>
      <c r="BF198" s="175"/>
      <c r="BG198" s="175"/>
      <c r="BH198" s="175"/>
      <c r="BI198" s="175"/>
      <c r="BJ198" s="211"/>
      <c r="BK198" s="175"/>
      <c r="BL198" s="211"/>
      <c r="BM198" s="211"/>
      <c r="BN198" s="175"/>
      <c r="BO198" s="211"/>
      <c r="BP198" s="175"/>
      <c r="BQ198" s="211"/>
      <c r="BR198" s="175"/>
      <c r="BS198" s="211"/>
      <c r="BT198" s="175"/>
      <c r="BU198" s="175"/>
      <c r="BV198" s="211"/>
      <c r="BW198" s="211"/>
      <c r="BX198" s="175"/>
      <c r="BY198" s="211"/>
      <c r="BZ198" s="175"/>
      <c r="CA198" s="175"/>
      <c r="CB198" s="175"/>
      <c r="CC198" s="175"/>
      <c r="CD198" s="175"/>
      <c r="CE198" s="175"/>
      <c r="CF198" s="175"/>
      <c r="CG198" s="175"/>
      <c r="CH198" s="175"/>
      <c r="CI198" s="175"/>
      <c r="CJ198" s="175"/>
      <c r="CK198" s="175"/>
      <c r="CL198" s="175"/>
      <c r="CM198" s="175"/>
      <c r="CN198" s="175"/>
      <c r="CO198" s="175"/>
      <c r="CP198" s="175"/>
      <c r="CQ198" s="175"/>
      <c r="CR198" s="175"/>
      <c r="CS198" s="211"/>
      <c r="CT198" s="211"/>
      <c r="CU198" s="211"/>
      <c r="CV198" s="175"/>
      <c r="CW198" s="175"/>
      <c r="CX198" s="175"/>
      <c r="CY198" s="175"/>
      <c r="CZ198" s="175"/>
      <c r="DA198" s="175"/>
      <c r="DB198" s="175"/>
      <c r="DC198" s="175"/>
      <c r="DD198" s="175"/>
      <c r="DE198" s="175"/>
      <c r="DF198" s="175"/>
      <c r="DG198" s="211"/>
      <c r="DH198" s="211"/>
      <c r="DI198" s="211"/>
      <c r="DJ198" s="211"/>
      <c r="DK198" s="211"/>
      <c r="DL198" s="211"/>
      <c r="DM198" s="211"/>
      <c r="DN198" s="211"/>
      <c r="DO198" s="211"/>
      <c r="DP198" s="211"/>
      <c r="DQ198" s="211"/>
      <c r="DR198" s="175"/>
      <c r="DS198" s="175"/>
      <c r="DT198" s="175"/>
      <c r="DU198" s="211"/>
      <c r="DV198" s="211"/>
      <c r="DW198" s="211"/>
      <c r="DX198" s="211"/>
      <c r="DY198" s="211"/>
      <c r="DZ198" s="211"/>
      <c r="EA198" s="175"/>
      <c r="EB198" s="211"/>
      <c r="EC198" s="211"/>
      <c r="ED198" s="211"/>
      <c r="EE198" s="211"/>
      <c r="EF198" s="211"/>
      <c r="EG198" s="211"/>
      <c r="EH198" s="211"/>
      <c r="EI198" s="175"/>
      <c r="EJ198" s="175"/>
      <c r="EK198" s="211"/>
      <c r="EL198" s="211"/>
      <c r="EM198" s="211"/>
      <c r="EN198" s="211"/>
      <c r="EO198" s="211"/>
      <c r="EP198" s="211"/>
      <c r="EQ198" s="211"/>
      <c r="ER198" s="175"/>
      <c r="ES198" s="211"/>
      <c r="ET198" s="175"/>
      <c r="EU198" s="211"/>
      <c r="EV198" s="175"/>
      <c r="EW198" s="211"/>
      <c r="EX198" s="211"/>
      <c r="EY198" s="211"/>
      <c r="EZ198" s="175"/>
      <c r="FA198" s="211"/>
      <c r="FB198" s="211"/>
      <c r="FC198" s="211"/>
      <c r="FD198" s="211"/>
      <c r="FE198" s="211"/>
      <c r="FF198" s="211"/>
      <c r="FG198" s="211"/>
      <c r="FH198" s="211"/>
      <c r="FI198" s="211"/>
      <c r="FJ198" s="211"/>
      <c r="FK198" s="211"/>
      <c r="FL198" s="211"/>
      <c r="FM198" s="211"/>
      <c r="FN198" s="211"/>
      <c r="FO198" s="211"/>
      <c r="FP198" s="211"/>
      <c r="FQ198" s="211"/>
      <c r="FR198" s="211"/>
      <c r="FS198" s="211"/>
      <c r="FT198" s="211"/>
      <c r="FU198" s="211"/>
      <c r="FV198" s="211"/>
      <c r="FW198" s="211"/>
      <c r="FX198" s="211"/>
      <c r="FY198" s="211"/>
      <c r="FZ198" s="211"/>
      <c r="GA198" s="211"/>
      <c r="GB198" s="211"/>
      <c r="GC198" s="211"/>
      <c r="GD198" s="211"/>
      <c r="GE198" s="211"/>
      <c r="GF198" s="211"/>
      <c r="GG198" s="211"/>
      <c r="GH198" s="211"/>
      <c r="GI198" s="211"/>
      <c r="GJ198" s="211"/>
      <c r="GK198" s="211"/>
      <c r="GL198" s="211"/>
      <c r="GM198" s="211"/>
      <c r="GN198" s="211"/>
      <c r="GO198" s="211"/>
      <c r="GP198" s="211"/>
      <c r="GQ198" s="211"/>
      <c r="GR198" s="211"/>
      <c r="GS198" s="211"/>
      <c r="GT198" s="211"/>
      <c r="GU198" s="211"/>
      <c r="GV198" s="211"/>
      <c r="GW198" s="211"/>
      <c r="GX198" s="211"/>
      <c r="GY198" s="211"/>
      <c r="GZ198" s="211"/>
    </row>
    <row r="199" spans="3:208" ht="15.75" customHeight="1">
      <c r="C199" s="191"/>
      <c r="D199" s="213"/>
      <c r="E199" s="211"/>
      <c r="F199" s="211"/>
      <c r="G199" s="212"/>
      <c r="H199" s="211"/>
      <c r="I199" s="211"/>
      <c r="J199" s="175"/>
      <c r="K199" s="212"/>
      <c r="L199" s="211"/>
      <c r="M199" s="211"/>
      <c r="N199" s="211"/>
      <c r="O199" s="211"/>
      <c r="P199" s="211"/>
      <c r="Q199" s="211"/>
      <c r="R199" s="175"/>
      <c r="S199" s="211"/>
      <c r="T199" s="211"/>
      <c r="U199" s="211"/>
      <c r="V199" s="175"/>
      <c r="W199" s="211"/>
      <c r="X199" s="211"/>
      <c r="Y199" s="175"/>
      <c r="Z199" s="175"/>
      <c r="AA199" s="211"/>
      <c r="AB199" s="211"/>
      <c r="AC199" s="211"/>
      <c r="AD199" s="211"/>
      <c r="AE199" s="211"/>
      <c r="AF199" s="211"/>
      <c r="AG199" s="211"/>
      <c r="AH199" s="211"/>
      <c r="AI199" s="211"/>
      <c r="AJ199" s="211"/>
      <c r="AK199" s="211"/>
      <c r="AL199" s="175"/>
      <c r="AM199" s="175"/>
      <c r="AN199" s="211"/>
      <c r="AO199" s="211"/>
      <c r="AP199" s="211"/>
      <c r="AQ199" s="211"/>
      <c r="AR199" s="211"/>
      <c r="AS199" s="211"/>
      <c r="AT199" s="211"/>
      <c r="AU199" s="211"/>
      <c r="AV199" s="211"/>
      <c r="AW199" s="211"/>
      <c r="AX199" s="211"/>
      <c r="AY199" s="211"/>
      <c r="AZ199" s="211"/>
      <c r="BA199" s="175"/>
      <c r="BB199" s="175"/>
      <c r="BC199" s="211"/>
      <c r="BD199" s="175"/>
      <c r="BE199" s="211"/>
      <c r="BF199" s="175"/>
      <c r="BG199" s="175"/>
      <c r="BH199" s="175"/>
      <c r="BI199" s="175"/>
      <c r="BJ199" s="211"/>
      <c r="BK199" s="175"/>
      <c r="BL199" s="211"/>
      <c r="BM199" s="211"/>
      <c r="BN199" s="175"/>
      <c r="BO199" s="211"/>
      <c r="BP199" s="175"/>
      <c r="BQ199" s="211"/>
      <c r="BR199" s="175"/>
      <c r="BS199" s="211"/>
      <c r="BT199" s="175"/>
      <c r="BU199" s="175"/>
      <c r="BV199" s="211"/>
      <c r="BW199" s="211"/>
      <c r="BX199" s="175"/>
      <c r="BY199" s="211"/>
      <c r="BZ199" s="175"/>
      <c r="CA199" s="175"/>
      <c r="CB199" s="175"/>
      <c r="CC199" s="175"/>
      <c r="CD199" s="175"/>
      <c r="CE199" s="175"/>
      <c r="CF199" s="175"/>
      <c r="CG199" s="175"/>
      <c r="CH199" s="175"/>
      <c r="CI199" s="175"/>
      <c r="CJ199" s="175"/>
      <c r="CK199" s="175"/>
      <c r="CL199" s="175"/>
      <c r="CM199" s="175"/>
      <c r="CN199" s="175"/>
      <c r="CO199" s="175"/>
      <c r="CP199" s="175"/>
      <c r="CQ199" s="175"/>
      <c r="CR199" s="175"/>
      <c r="CS199" s="211"/>
      <c r="CT199" s="211"/>
      <c r="CU199" s="211"/>
      <c r="CV199" s="175"/>
      <c r="CW199" s="175"/>
      <c r="CX199" s="175"/>
      <c r="CY199" s="175"/>
      <c r="CZ199" s="175"/>
      <c r="DA199" s="175"/>
      <c r="DB199" s="175"/>
      <c r="DC199" s="175"/>
      <c r="DD199" s="175"/>
      <c r="DE199" s="175"/>
      <c r="DF199" s="175"/>
      <c r="DG199" s="211"/>
      <c r="DH199" s="211"/>
      <c r="DI199" s="211"/>
      <c r="DJ199" s="211"/>
      <c r="DK199" s="211"/>
      <c r="DL199" s="211"/>
      <c r="DM199" s="211"/>
      <c r="DN199" s="211"/>
      <c r="DO199" s="211"/>
      <c r="DP199" s="211"/>
      <c r="DQ199" s="211"/>
      <c r="DR199" s="175"/>
      <c r="DS199" s="175"/>
      <c r="DT199" s="175"/>
      <c r="DU199" s="211"/>
      <c r="DV199" s="211"/>
      <c r="DW199" s="211"/>
      <c r="DX199" s="211"/>
      <c r="DY199" s="211"/>
      <c r="DZ199" s="211"/>
      <c r="EA199" s="175"/>
      <c r="EB199" s="211"/>
      <c r="EC199" s="211"/>
      <c r="ED199" s="211"/>
      <c r="EE199" s="211"/>
      <c r="EF199" s="211"/>
      <c r="EG199" s="211"/>
      <c r="EH199" s="211"/>
      <c r="EI199" s="175"/>
      <c r="EJ199" s="175"/>
      <c r="EK199" s="211"/>
      <c r="EL199" s="211"/>
      <c r="EM199" s="211"/>
      <c r="EN199" s="211"/>
      <c r="EO199" s="211"/>
      <c r="EP199" s="211"/>
      <c r="EQ199" s="211"/>
      <c r="ER199" s="175"/>
      <c r="ES199" s="211"/>
      <c r="ET199" s="175"/>
      <c r="EU199" s="211"/>
      <c r="EV199" s="175"/>
      <c r="EW199" s="211"/>
      <c r="EX199" s="211"/>
      <c r="EY199" s="211"/>
      <c r="EZ199" s="175"/>
      <c r="FA199" s="211"/>
      <c r="FB199" s="211"/>
      <c r="FC199" s="211"/>
      <c r="FD199" s="211"/>
      <c r="FE199" s="211"/>
      <c r="FF199" s="211"/>
      <c r="FG199" s="211"/>
      <c r="FH199" s="211"/>
      <c r="FI199" s="211"/>
      <c r="FJ199" s="211"/>
      <c r="FK199" s="211"/>
      <c r="FL199" s="211"/>
      <c r="FM199" s="211"/>
      <c r="FN199" s="211"/>
      <c r="FO199" s="211"/>
      <c r="FP199" s="211"/>
      <c r="FQ199" s="211"/>
      <c r="FR199" s="211"/>
      <c r="FS199" s="211"/>
      <c r="FT199" s="211"/>
      <c r="FU199" s="211"/>
      <c r="FV199" s="211"/>
      <c r="FW199" s="211"/>
      <c r="FX199" s="211"/>
      <c r="FY199" s="211"/>
      <c r="FZ199" s="211"/>
      <c r="GA199" s="211"/>
      <c r="GB199" s="211"/>
      <c r="GC199" s="211"/>
      <c r="GD199" s="211"/>
      <c r="GE199" s="211"/>
      <c r="GF199" s="211"/>
      <c r="GG199" s="211"/>
      <c r="GH199" s="211"/>
      <c r="GI199" s="211"/>
      <c r="GJ199" s="211"/>
      <c r="GK199" s="211"/>
      <c r="GL199" s="211"/>
      <c r="GM199" s="211"/>
      <c r="GN199" s="211"/>
      <c r="GO199" s="211"/>
      <c r="GP199" s="211"/>
      <c r="GQ199" s="211"/>
      <c r="GR199" s="211"/>
      <c r="GS199" s="211"/>
      <c r="GT199" s="211"/>
      <c r="GU199" s="211"/>
      <c r="GV199" s="211"/>
      <c r="GW199" s="211"/>
      <c r="GX199" s="211"/>
      <c r="GY199" s="211"/>
      <c r="GZ199" s="211"/>
    </row>
    <row r="200" spans="3:208" ht="15.75" customHeight="1">
      <c r="C200" s="191"/>
      <c r="D200" s="213"/>
      <c r="E200" s="211"/>
      <c r="F200" s="211"/>
      <c r="G200" s="212"/>
      <c r="H200" s="211"/>
      <c r="I200" s="211"/>
      <c r="J200" s="175"/>
      <c r="K200" s="212"/>
      <c r="L200" s="211"/>
      <c r="M200" s="211"/>
      <c r="N200" s="211"/>
      <c r="O200" s="211"/>
      <c r="P200" s="211"/>
      <c r="Q200" s="211"/>
      <c r="R200" s="175"/>
      <c r="S200" s="211"/>
      <c r="T200" s="211"/>
      <c r="U200" s="211"/>
      <c r="V200" s="175"/>
      <c r="W200" s="211"/>
      <c r="X200" s="211"/>
      <c r="Y200" s="175"/>
      <c r="Z200" s="175"/>
      <c r="AA200" s="211"/>
      <c r="AB200" s="211"/>
      <c r="AC200" s="211"/>
      <c r="AD200" s="211"/>
      <c r="AE200" s="211"/>
      <c r="AF200" s="211"/>
      <c r="AG200" s="211"/>
      <c r="AH200" s="211"/>
      <c r="AI200" s="211"/>
      <c r="AJ200" s="211"/>
      <c r="AK200" s="211"/>
      <c r="AL200" s="175"/>
      <c r="AM200" s="175"/>
      <c r="AN200" s="211"/>
      <c r="AO200" s="211"/>
      <c r="AP200" s="211"/>
      <c r="AQ200" s="211"/>
      <c r="AR200" s="211"/>
      <c r="AS200" s="211"/>
      <c r="AT200" s="211"/>
      <c r="AU200" s="211"/>
      <c r="AV200" s="211"/>
      <c r="AW200" s="211"/>
      <c r="AX200" s="211"/>
      <c r="AY200" s="211"/>
      <c r="AZ200" s="211"/>
      <c r="BA200" s="175"/>
      <c r="BB200" s="175"/>
      <c r="BC200" s="211"/>
      <c r="BD200" s="175"/>
      <c r="BE200" s="211"/>
      <c r="BF200" s="175"/>
      <c r="BG200" s="175"/>
      <c r="BH200" s="175"/>
      <c r="BI200" s="175"/>
      <c r="BJ200" s="211"/>
      <c r="BK200" s="175"/>
      <c r="BL200" s="211"/>
      <c r="BM200" s="211"/>
      <c r="BN200" s="175"/>
      <c r="BO200" s="211"/>
      <c r="BP200" s="175"/>
      <c r="BQ200" s="211"/>
      <c r="BR200" s="175"/>
      <c r="BS200" s="211"/>
      <c r="BT200" s="175"/>
      <c r="BU200" s="175"/>
      <c r="BV200" s="211"/>
      <c r="BW200" s="211"/>
      <c r="BX200" s="175"/>
      <c r="BY200" s="211"/>
      <c r="BZ200" s="175"/>
      <c r="CA200" s="175"/>
      <c r="CB200" s="175"/>
      <c r="CC200" s="175"/>
      <c r="CD200" s="175"/>
      <c r="CE200" s="175"/>
      <c r="CF200" s="175"/>
      <c r="CG200" s="175"/>
      <c r="CH200" s="175"/>
      <c r="CI200" s="175"/>
      <c r="CJ200" s="175"/>
      <c r="CK200" s="175"/>
      <c r="CL200" s="175"/>
      <c r="CM200" s="175"/>
      <c r="CN200" s="175"/>
      <c r="CO200" s="175"/>
      <c r="CP200" s="175"/>
      <c r="CQ200" s="175"/>
      <c r="CR200" s="175"/>
      <c r="CS200" s="211"/>
      <c r="CT200" s="211"/>
      <c r="CU200" s="211"/>
      <c r="CV200" s="175"/>
      <c r="CW200" s="175"/>
      <c r="CX200" s="175"/>
      <c r="CY200" s="175"/>
      <c r="CZ200" s="175"/>
      <c r="DA200" s="175"/>
      <c r="DB200" s="175"/>
      <c r="DC200" s="175"/>
      <c r="DD200" s="175"/>
      <c r="DE200" s="175"/>
      <c r="DF200" s="175"/>
      <c r="DG200" s="211"/>
      <c r="DH200" s="211"/>
      <c r="DI200" s="211"/>
      <c r="DJ200" s="211"/>
      <c r="DK200" s="211"/>
      <c r="DL200" s="211"/>
      <c r="DM200" s="211"/>
      <c r="DN200" s="211"/>
      <c r="DO200" s="211"/>
      <c r="DP200" s="211"/>
      <c r="DQ200" s="211"/>
      <c r="DR200" s="175"/>
      <c r="DS200" s="175"/>
      <c r="DT200" s="175"/>
      <c r="DU200" s="211"/>
      <c r="DV200" s="211"/>
      <c r="DW200" s="211"/>
      <c r="DX200" s="211"/>
      <c r="DY200" s="211"/>
      <c r="DZ200" s="211"/>
      <c r="EA200" s="175"/>
      <c r="EB200" s="211"/>
      <c r="EC200" s="211"/>
      <c r="ED200" s="211"/>
      <c r="EE200" s="211"/>
      <c r="EF200" s="211"/>
      <c r="EG200" s="211"/>
      <c r="EH200" s="211"/>
      <c r="EI200" s="175"/>
      <c r="EJ200" s="175"/>
      <c r="EK200" s="211"/>
      <c r="EL200" s="211"/>
      <c r="EM200" s="211"/>
      <c r="EN200" s="211"/>
      <c r="EO200" s="211"/>
      <c r="EP200" s="211"/>
      <c r="EQ200" s="211"/>
      <c r="ER200" s="175"/>
      <c r="ES200" s="211"/>
      <c r="ET200" s="175"/>
      <c r="EU200" s="211"/>
      <c r="EV200" s="175"/>
      <c r="EW200" s="211"/>
      <c r="EX200" s="211"/>
      <c r="EY200" s="211"/>
      <c r="EZ200" s="175"/>
      <c r="FA200" s="211"/>
      <c r="FB200" s="211"/>
      <c r="FC200" s="211"/>
      <c r="FD200" s="211"/>
      <c r="FE200" s="211"/>
      <c r="FF200" s="211"/>
      <c r="FG200" s="211"/>
      <c r="FH200" s="211"/>
      <c r="FI200" s="211"/>
      <c r="FJ200" s="211"/>
      <c r="FK200" s="211"/>
      <c r="FL200" s="211"/>
      <c r="FM200" s="211"/>
      <c r="FN200" s="211"/>
      <c r="FO200" s="211"/>
      <c r="FP200" s="211"/>
      <c r="FQ200" s="211"/>
      <c r="FR200" s="211"/>
      <c r="FS200" s="211"/>
      <c r="FT200" s="211"/>
      <c r="FU200" s="211"/>
      <c r="FV200" s="211"/>
      <c r="FW200" s="211"/>
      <c r="FX200" s="211"/>
      <c r="FY200" s="211"/>
      <c r="FZ200" s="211"/>
      <c r="GA200" s="211"/>
      <c r="GB200" s="211"/>
      <c r="GC200" s="211"/>
      <c r="GD200" s="211"/>
      <c r="GE200" s="211"/>
      <c r="GF200" s="211"/>
      <c r="GG200" s="211"/>
      <c r="GH200" s="211"/>
      <c r="GI200" s="211"/>
      <c r="GJ200" s="211"/>
      <c r="GK200" s="211"/>
      <c r="GL200" s="211"/>
      <c r="GM200" s="211"/>
      <c r="GN200" s="211"/>
      <c r="GO200" s="211"/>
      <c r="GP200" s="211"/>
      <c r="GQ200" s="211"/>
      <c r="GR200" s="211"/>
      <c r="GS200" s="211"/>
      <c r="GT200" s="211"/>
      <c r="GU200" s="211"/>
      <c r="GV200" s="211"/>
      <c r="GW200" s="211"/>
      <c r="GX200" s="211"/>
      <c r="GY200" s="211"/>
      <c r="GZ200" s="211"/>
    </row>
    <row r="201" spans="3:208" ht="15.75" customHeight="1">
      <c r="C201" s="191"/>
      <c r="D201" s="214"/>
      <c r="G201" s="191"/>
      <c r="J201" s="192"/>
      <c r="K201" s="191"/>
      <c r="R201" s="192"/>
      <c r="V201" s="192"/>
      <c r="Y201" s="192"/>
      <c r="Z201" s="192"/>
      <c r="AL201" s="192"/>
      <c r="AM201" s="192"/>
      <c r="BA201" s="192"/>
      <c r="BB201" s="192"/>
      <c r="BD201" s="192"/>
      <c r="BF201" s="192"/>
      <c r="BG201" s="192"/>
      <c r="BH201" s="192"/>
      <c r="BI201" s="192"/>
      <c r="BK201" s="192"/>
      <c r="BN201" s="192"/>
      <c r="BP201" s="192"/>
      <c r="BR201" s="192"/>
      <c r="BT201" s="192"/>
      <c r="BU201" s="192"/>
      <c r="BX201" s="192"/>
      <c r="BZ201" s="192"/>
      <c r="CA201" s="192"/>
      <c r="CB201" s="192"/>
      <c r="CC201" s="192"/>
      <c r="CD201" s="192"/>
      <c r="CE201" s="192"/>
      <c r="CF201" s="192"/>
      <c r="CG201" s="192"/>
      <c r="CH201" s="192"/>
      <c r="CI201" s="192"/>
      <c r="CJ201" s="192"/>
      <c r="CK201" s="192"/>
      <c r="CL201" s="192"/>
      <c r="CM201" s="192"/>
      <c r="CN201" s="192"/>
      <c r="CO201" s="192"/>
      <c r="CP201" s="192"/>
      <c r="CQ201" s="192"/>
      <c r="CR201" s="192"/>
      <c r="CV201" s="192"/>
      <c r="CW201" s="192"/>
      <c r="CX201" s="192"/>
      <c r="CY201" s="192"/>
      <c r="CZ201" s="192"/>
      <c r="DA201" s="192"/>
      <c r="DB201" s="192"/>
      <c r="DC201" s="192"/>
      <c r="DD201" s="192"/>
      <c r="DE201" s="192"/>
      <c r="DF201" s="192"/>
      <c r="DR201" s="192"/>
      <c r="DS201" s="192"/>
      <c r="DT201" s="192"/>
      <c r="EA201" s="192"/>
      <c r="EI201" s="192"/>
      <c r="EJ201" s="192"/>
      <c r="ER201" s="192"/>
      <c r="ET201" s="192"/>
      <c r="EV201" s="192"/>
      <c r="EZ201" s="192"/>
    </row>
    <row r="202" spans="3:208" ht="15.75" customHeight="1">
      <c r="C202" s="191"/>
      <c r="D202" s="214"/>
      <c r="G202" s="191"/>
      <c r="J202" s="192"/>
      <c r="K202" s="191"/>
      <c r="R202" s="192"/>
      <c r="V202" s="192"/>
      <c r="Y202" s="192"/>
      <c r="Z202" s="192"/>
      <c r="AL202" s="192"/>
      <c r="AM202" s="192"/>
      <c r="BA202" s="192"/>
      <c r="BB202" s="192"/>
      <c r="BD202" s="192"/>
      <c r="BF202" s="192"/>
      <c r="BG202" s="192"/>
      <c r="BH202" s="192"/>
      <c r="BI202" s="192"/>
      <c r="BK202" s="192"/>
      <c r="BN202" s="192"/>
      <c r="BP202" s="192"/>
      <c r="BR202" s="192"/>
      <c r="BT202" s="192"/>
      <c r="BU202" s="192"/>
      <c r="BX202" s="192"/>
      <c r="BZ202" s="192"/>
      <c r="CA202" s="192"/>
      <c r="CB202" s="192"/>
      <c r="CC202" s="192"/>
      <c r="CD202" s="192"/>
      <c r="CE202" s="192"/>
      <c r="CF202" s="192"/>
      <c r="CG202" s="192"/>
      <c r="CH202" s="192"/>
      <c r="CI202" s="192"/>
      <c r="CJ202" s="192"/>
      <c r="CK202" s="192"/>
      <c r="CL202" s="192"/>
      <c r="CM202" s="192"/>
      <c r="CN202" s="192"/>
      <c r="CO202" s="192"/>
      <c r="CP202" s="192"/>
      <c r="CQ202" s="192"/>
      <c r="CR202" s="192"/>
      <c r="CV202" s="192"/>
      <c r="CW202" s="192"/>
      <c r="CX202" s="192"/>
      <c r="CY202" s="192"/>
      <c r="CZ202" s="192"/>
      <c r="DA202" s="192"/>
      <c r="DB202" s="192"/>
      <c r="DC202" s="192"/>
      <c r="DD202" s="192"/>
      <c r="DE202" s="192"/>
      <c r="DF202" s="192"/>
      <c r="DR202" s="192"/>
      <c r="DS202" s="192"/>
      <c r="DT202" s="192"/>
      <c r="EA202" s="192"/>
      <c r="EI202" s="192"/>
      <c r="EJ202" s="192"/>
      <c r="ER202" s="192"/>
      <c r="ET202" s="192"/>
      <c r="EV202" s="192"/>
      <c r="EZ202" s="192"/>
    </row>
    <row r="203" spans="3:208" ht="15.75" customHeight="1">
      <c r="C203" s="191"/>
      <c r="D203" s="214"/>
      <c r="G203" s="191"/>
      <c r="J203" s="192"/>
      <c r="K203" s="191"/>
      <c r="R203" s="192"/>
      <c r="V203" s="192"/>
      <c r="Y203" s="192"/>
      <c r="Z203" s="192"/>
      <c r="AL203" s="192"/>
      <c r="AM203" s="192"/>
      <c r="BA203" s="192"/>
      <c r="BB203" s="192"/>
      <c r="BD203" s="192"/>
      <c r="BF203" s="192"/>
      <c r="BG203" s="192"/>
      <c r="BH203" s="192"/>
      <c r="BI203" s="192"/>
      <c r="BK203" s="192"/>
      <c r="BN203" s="192"/>
      <c r="BP203" s="192"/>
      <c r="BR203" s="192"/>
      <c r="BT203" s="192"/>
      <c r="BU203" s="192"/>
      <c r="BX203" s="192"/>
      <c r="BZ203" s="192"/>
      <c r="CA203" s="192"/>
      <c r="CB203" s="192"/>
      <c r="CC203" s="192"/>
      <c r="CD203" s="192"/>
      <c r="CE203" s="192"/>
      <c r="CF203" s="192"/>
      <c r="CG203" s="192"/>
      <c r="CH203" s="192"/>
      <c r="CI203" s="192"/>
      <c r="CJ203" s="192"/>
      <c r="CK203" s="192"/>
      <c r="CL203" s="192"/>
      <c r="CM203" s="192"/>
      <c r="CN203" s="192"/>
      <c r="CO203" s="192"/>
      <c r="CP203" s="192"/>
      <c r="CQ203" s="192"/>
      <c r="CR203" s="192"/>
      <c r="CV203" s="192"/>
      <c r="CW203" s="192"/>
      <c r="CX203" s="192"/>
      <c r="CY203" s="192"/>
      <c r="CZ203" s="192"/>
      <c r="DA203" s="192"/>
      <c r="DB203" s="192"/>
      <c r="DC203" s="192"/>
      <c r="DD203" s="192"/>
      <c r="DE203" s="192"/>
      <c r="DF203" s="192"/>
      <c r="DR203" s="192"/>
      <c r="DS203" s="192"/>
      <c r="DT203" s="192"/>
      <c r="EA203" s="192"/>
      <c r="EI203" s="192"/>
      <c r="EJ203" s="192"/>
      <c r="ER203" s="192"/>
      <c r="ET203" s="192"/>
      <c r="EV203" s="192"/>
      <c r="EZ203" s="192"/>
    </row>
    <row r="204" spans="3:208" ht="15.75" customHeight="1">
      <c r="C204" s="191"/>
      <c r="D204" s="214"/>
      <c r="G204" s="191"/>
      <c r="J204" s="192"/>
      <c r="K204" s="191"/>
      <c r="R204" s="192"/>
      <c r="V204" s="192"/>
      <c r="Y204" s="192"/>
      <c r="Z204" s="192"/>
      <c r="AL204" s="192"/>
      <c r="AM204" s="192"/>
      <c r="BA204" s="192"/>
      <c r="BB204" s="192"/>
      <c r="BD204" s="192"/>
      <c r="BF204" s="192"/>
      <c r="BG204" s="192"/>
      <c r="BH204" s="192"/>
      <c r="BI204" s="192"/>
      <c r="BK204" s="192"/>
      <c r="BN204" s="192"/>
      <c r="BP204" s="192"/>
      <c r="BR204" s="192"/>
      <c r="BT204" s="192"/>
      <c r="BU204" s="192"/>
      <c r="BX204" s="192"/>
      <c r="BZ204" s="192"/>
      <c r="CA204" s="192"/>
      <c r="CB204" s="192"/>
      <c r="CC204" s="192"/>
      <c r="CD204" s="192"/>
      <c r="CE204" s="192"/>
      <c r="CF204" s="192"/>
      <c r="CG204" s="192"/>
      <c r="CH204" s="192"/>
      <c r="CI204" s="192"/>
      <c r="CJ204" s="192"/>
      <c r="CK204" s="192"/>
      <c r="CL204" s="192"/>
      <c r="CM204" s="192"/>
      <c r="CN204" s="192"/>
      <c r="CO204" s="192"/>
      <c r="CP204" s="192"/>
      <c r="CQ204" s="192"/>
      <c r="CR204" s="192"/>
      <c r="CV204" s="192"/>
      <c r="CW204" s="192"/>
      <c r="CX204" s="192"/>
      <c r="CY204" s="192"/>
      <c r="CZ204" s="192"/>
      <c r="DA204" s="192"/>
      <c r="DB204" s="192"/>
      <c r="DC204" s="192"/>
      <c r="DD204" s="192"/>
      <c r="DE204" s="192"/>
      <c r="DF204" s="192"/>
      <c r="DR204" s="192"/>
      <c r="DS204" s="192"/>
      <c r="DT204" s="192"/>
      <c r="EA204" s="192"/>
      <c r="EI204" s="192"/>
      <c r="EJ204" s="192"/>
      <c r="ER204" s="192"/>
      <c r="ET204" s="192"/>
      <c r="EV204" s="192"/>
      <c r="EZ204" s="192"/>
    </row>
    <row r="205" spans="3:208" ht="15.75" customHeight="1">
      <c r="C205" s="191"/>
      <c r="D205" s="214"/>
      <c r="G205" s="191"/>
      <c r="J205" s="192"/>
      <c r="K205" s="191"/>
      <c r="R205" s="192"/>
      <c r="V205" s="192"/>
      <c r="Y205" s="192"/>
      <c r="Z205" s="192"/>
      <c r="AL205" s="192"/>
      <c r="AM205" s="192"/>
      <c r="BA205" s="192"/>
      <c r="BB205" s="192"/>
      <c r="BD205" s="192"/>
      <c r="BF205" s="192"/>
      <c r="BG205" s="192"/>
      <c r="BH205" s="192"/>
      <c r="BI205" s="192"/>
      <c r="BK205" s="192"/>
      <c r="BN205" s="192"/>
      <c r="BP205" s="192"/>
      <c r="BR205" s="192"/>
      <c r="BT205" s="192"/>
      <c r="BU205" s="192"/>
      <c r="BX205" s="192"/>
      <c r="BZ205" s="192"/>
      <c r="CA205" s="192"/>
      <c r="CB205" s="192"/>
      <c r="CC205" s="192"/>
      <c r="CD205" s="192"/>
      <c r="CE205" s="192"/>
      <c r="CF205" s="192"/>
      <c r="CG205" s="192"/>
      <c r="CH205" s="192"/>
      <c r="CI205" s="192"/>
      <c r="CJ205" s="192"/>
      <c r="CK205" s="192"/>
      <c r="CL205" s="192"/>
      <c r="CM205" s="192"/>
      <c r="CN205" s="192"/>
      <c r="CO205" s="192"/>
      <c r="CP205" s="192"/>
      <c r="CQ205" s="192"/>
      <c r="CR205" s="192"/>
      <c r="CV205" s="192"/>
      <c r="CW205" s="192"/>
      <c r="CX205" s="192"/>
      <c r="CY205" s="192"/>
      <c r="CZ205" s="192"/>
      <c r="DA205" s="192"/>
      <c r="DB205" s="192"/>
      <c r="DC205" s="192"/>
      <c r="DD205" s="192"/>
      <c r="DE205" s="192"/>
      <c r="DF205" s="192"/>
      <c r="DR205" s="192"/>
      <c r="DS205" s="192"/>
      <c r="DT205" s="192"/>
      <c r="EA205" s="192"/>
      <c r="EI205" s="192"/>
      <c r="EJ205" s="192"/>
      <c r="ER205" s="192"/>
      <c r="ET205" s="192"/>
      <c r="EV205" s="192"/>
      <c r="EZ205" s="192"/>
    </row>
    <row r="206" spans="3:208" ht="15.75" customHeight="1">
      <c r="C206" s="191"/>
      <c r="D206" s="214"/>
      <c r="G206" s="191"/>
      <c r="J206" s="192"/>
      <c r="K206" s="191"/>
      <c r="R206" s="192"/>
      <c r="V206" s="192"/>
      <c r="Y206" s="192"/>
      <c r="Z206" s="192"/>
      <c r="AL206" s="192"/>
      <c r="AM206" s="192"/>
      <c r="BA206" s="192"/>
      <c r="BB206" s="192"/>
      <c r="BD206" s="192"/>
      <c r="BF206" s="192"/>
      <c r="BG206" s="192"/>
      <c r="BH206" s="192"/>
      <c r="BI206" s="192"/>
      <c r="BK206" s="192"/>
      <c r="BN206" s="192"/>
      <c r="BP206" s="192"/>
      <c r="BR206" s="192"/>
      <c r="BT206" s="192"/>
      <c r="BU206" s="192"/>
      <c r="BX206" s="192"/>
      <c r="BZ206" s="192"/>
      <c r="CA206" s="192"/>
      <c r="CB206" s="192"/>
      <c r="CC206" s="192"/>
      <c r="CD206" s="192"/>
      <c r="CE206" s="192"/>
      <c r="CF206" s="192"/>
      <c r="CG206" s="192"/>
      <c r="CH206" s="192"/>
      <c r="CI206" s="192"/>
      <c r="CJ206" s="192"/>
      <c r="CK206" s="192"/>
      <c r="CL206" s="192"/>
      <c r="CM206" s="192"/>
      <c r="CN206" s="192"/>
      <c r="CO206" s="192"/>
      <c r="CP206" s="192"/>
      <c r="CQ206" s="192"/>
      <c r="CR206" s="192"/>
      <c r="CV206" s="192"/>
      <c r="CW206" s="192"/>
      <c r="CX206" s="192"/>
      <c r="CY206" s="192"/>
      <c r="CZ206" s="192"/>
      <c r="DA206" s="192"/>
      <c r="DB206" s="192"/>
      <c r="DC206" s="192"/>
      <c r="DD206" s="192"/>
      <c r="DE206" s="192"/>
      <c r="DF206" s="192"/>
      <c r="DR206" s="192"/>
      <c r="DS206" s="192"/>
      <c r="DT206" s="192"/>
      <c r="EA206" s="192"/>
      <c r="EI206" s="192"/>
      <c r="EJ206" s="192"/>
      <c r="ER206" s="192"/>
      <c r="ET206" s="192"/>
      <c r="EV206" s="192"/>
      <c r="EZ206" s="192"/>
    </row>
    <row r="207" spans="3:208" ht="15.75" customHeight="1">
      <c r="C207" s="191"/>
      <c r="D207" s="214"/>
      <c r="G207" s="191"/>
      <c r="J207" s="192"/>
      <c r="K207" s="191"/>
      <c r="R207" s="192"/>
      <c r="V207" s="192"/>
      <c r="Y207" s="192"/>
      <c r="Z207" s="192"/>
      <c r="AL207" s="192"/>
      <c r="AM207" s="192"/>
      <c r="BA207" s="192"/>
      <c r="BB207" s="192"/>
      <c r="BD207" s="192"/>
      <c r="BF207" s="192"/>
      <c r="BG207" s="192"/>
      <c r="BH207" s="192"/>
      <c r="BI207" s="192"/>
      <c r="BK207" s="192"/>
      <c r="BN207" s="192"/>
      <c r="BP207" s="192"/>
      <c r="BR207" s="192"/>
      <c r="BT207" s="192"/>
      <c r="BU207" s="192"/>
      <c r="BX207" s="192"/>
      <c r="BZ207" s="192"/>
      <c r="CA207" s="192"/>
      <c r="CB207" s="192"/>
      <c r="CC207" s="192"/>
      <c r="CD207" s="192"/>
      <c r="CE207" s="192"/>
      <c r="CF207" s="192"/>
      <c r="CG207" s="192"/>
      <c r="CH207" s="192"/>
      <c r="CI207" s="192"/>
      <c r="CJ207" s="192"/>
      <c r="CK207" s="192"/>
      <c r="CL207" s="192"/>
      <c r="CM207" s="192"/>
      <c r="CN207" s="192"/>
      <c r="CO207" s="192"/>
      <c r="CP207" s="192"/>
      <c r="CQ207" s="192"/>
      <c r="CR207" s="192"/>
      <c r="CV207" s="192"/>
      <c r="CW207" s="192"/>
      <c r="CX207" s="192"/>
      <c r="CY207" s="192"/>
      <c r="CZ207" s="192"/>
      <c r="DA207" s="192"/>
      <c r="DB207" s="192"/>
      <c r="DC207" s="192"/>
      <c r="DD207" s="192"/>
      <c r="DE207" s="192"/>
      <c r="DF207" s="192"/>
      <c r="DR207" s="192"/>
      <c r="DS207" s="192"/>
      <c r="DT207" s="192"/>
      <c r="EA207" s="192"/>
      <c r="EI207" s="192"/>
      <c r="EJ207" s="192"/>
      <c r="ER207" s="192"/>
      <c r="ET207" s="192"/>
      <c r="EV207" s="192"/>
      <c r="EZ207" s="192"/>
    </row>
    <row r="208" spans="3:208" ht="15.75" customHeight="1">
      <c r="C208" s="191"/>
      <c r="D208" s="214"/>
      <c r="G208" s="191"/>
      <c r="J208" s="192"/>
      <c r="K208" s="191"/>
      <c r="R208" s="192"/>
      <c r="V208" s="192"/>
      <c r="Y208" s="192"/>
      <c r="Z208" s="192"/>
      <c r="AL208" s="192"/>
      <c r="AM208" s="192"/>
      <c r="BA208" s="192"/>
      <c r="BB208" s="192"/>
      <c r="BD208" s="192"/>
      <c r="BF208" s="192"/>
      <c r="BG208" s="192"/>
      <c r="BH208" s="192"/>
      <c r="BI208" s="192"/>
      <c r="BK208" s="192"/>
      <c r="BN208" s="192"/>
      <c r="BP208" s="192"/>
      <c r="BR208" s="192"/>
      <c r="BT208" s="192"/>
      <c r="BU208" s="192"/>
      <c r="BX208" s="192"/>
      <c r="BZ208" s="192"/>
      <c r="CA208" s="192"/>
      <c r="CB208" s="192"/>
      <c r="CC208" s="192"/>
      <c r="CD208" s="192"/>
      <c r="CE208" s="192"/>
      <c r="CF208" s="192"/>
      <c r="CG208" s="192"/>
      <c r="CH208" s="192"/>
      <c r="CI208" s="192"/>
      <c r="CJ208" s="192"/>
      <c r="CK208" s="192"/>
      <c r="CL208" s="192"/>
      <c r="CM208" s="192"/>
      <c r="CN208" s="192"/>
      <c r="CO208" s="192"/>
      <c r="CP208" s="192"/>
      <c r="CQ208" s="192"/>
      <c r="CR208" s="192"/>
      <c r="CV208" s="192"/>
      <c r="CW208" s="192"/>
      <c r="CX208" s="192"/>
      <c r="CY208" s="192"/>
      <c r="CZ208" s="192"/>
      <c r="DA208" s="192"/>
      <c r="DB208" s="192"/>
      <c r="DC208" s="192"/>
      <c r="DD208" s="192"/>
      <c r="DE208" s="192"/>
      <c r="DF208" s="192"/>
      <c r="DR208" s="192"/>
      <c r="DS208" s="192"/>
      <c r="DT208" s="192"/>
      <c r="EA208" s="192"/>
      <c r="EI208" s="192"/>
      <c r="EJ208" s="192"/>
      <c r="ER208" s="192"/>
      <c r="ET208" s="192"/>
      <c r="EV208" s="192"/>
      <c r="EZ208" s="192"/>
    </row>
    <row r="209" spans="3:156" ht="15.75" customHeight="1">
      <c r="C209" s="191"/>
      <c r="D209" s="214"/>
      <c r="G209" s="191"/>
      <c r="J209" s="192"/>
      <c r="K209" s="191"/>
      <c r="R209" s="192"/>
      <c r="V209" s="192"/>
      <c r="Y209" s="192"/>
      <c r="Z209" s="192"/>
      <c r="AL209" s="192"/>
      <c r="AM209" s="192"/>
      <c r="BA209" s="192"/>
      <c r="BB209" s="192"/>
      <c r="BD209" s="192"/>
      <c r="BF209" s="192"/>
      <c r="BG209" s="192"/>
      <c r="BH209" s="192"/>
      <c r="BI209" s="192"/>
      <c r="BK209" s="192"/>
      <c r="BN209" s="192"/>
      <c r="BP209" s="192"/>
      <c r="BR209" s="192"/>
      <c r="BT209" s="192"/>
      <c r="BU209" s="192"/>
      <c r="BX209" s="192"/>
      <c r="BZ209" s="192"/>
      <c r="CA209" s="192"/>
      <c r="CB209" s="192"/>
      <c r="CC209" s="192"/>
      <c r="CD209" s="192"/>
      <c r="CE209" s="192"/>
      <c r="CF209" s="192"/>
      <c r="CG209" s="192"/>
      <c r="CH209" s="192"/>
      <c r="CI209" s="192"/>
      <c r="CJ209" s="192"/>
      <c r="CK209" s="192"/>
      <c r="CL209" s="192"/>
      <c r="CM209" s="192"/>
      <c r="CN209" s="192"/>
      <c r="CO209" s="192"/>
      <c r="CP209" s="192"/>
      <c r="CQ209" s="192"/>
      <c r="CR209" s="192"/>
      <c r="CV209" s="192"/>
      <c r="CW209" s="192"/>
      <c r="CX209" s="192"/>
      <c r="CY209" s="192"/>
      <c r="CZ209" s="192"/>
      <c r="DA209" s="192"/>
      <c r="DB209" s="192"/>
      <c r="DC209" s="192"/>
      <c r="DD209" s="192"/>
      <c r="DE209" s="192"/>
      <c r="DF209" s="192"/>
      <c r="DR209" s="192"/>
      <c r="DS209" s="192"/>
      <c r="DT209" s="192"/>
      <c r="EA209" s="192"/>
      <c r="EI209" s="192"/>
      <c r="EJ209" s="192"/>
      <c r="ER209" s="192"/>
      <c r="ET209" s="192"/>
      <c r="EV209" s="192"/>
      <c r="EZ209" s="192"/>
    </row>
    <row r="210" spans="3:156" ht="15.75" customHeight="1">
      <c r="C210" s="191"/>
      <c r="D210" s="214"/>
      <c r="G210" s="191"/>
      <c r="J210" s="192"/>
      <c r="K210" s="191"/>
      <c r="R210" s="192"/>
      <c r="V210" s="192"/>
      <c r="Y210" s="192"/>
      <c r="Z210" s="192"/>
      <c r="AL210" s="192"/>
      <c r="AM210" s="192"/>
      <c r="BA210" s="192"/>
      <c r="BB210" s="192"/>
      <c r="BD210" s="192"/>
      <c r="BF210" s="192"/>
      <c r="BG210" s="192"/>
      <c r="BH210" s="192"/>
      <c r="BI210" s="192"/>
      <c r="BK210" s="192"/>
      <c r="BN210" s="192"/>
      <c r="BP210" s="192"/>
      <c r="BR210" s="192"/>
      <c r="BT210" s="192"/>
      <c r="BU210" s="192"/>
      <c r="BX210" s="192"/>
      <c r="BZ210" s="192"/>
      <c r="CA210" s="192"/>
      <c r="CB210" s="192"/>
      <c r="CC210" s="192"/>
      <c r="CD210" s="192"/>
      <c r="CE210" s="192"/>
      <c r="CF210" s="192"/>
      <c r="CG210" s="192"/>
      <c r="CH210" s="192"/>
      <c r="CI210" s="192"/>
      <c r="CJ210" s="192"/>
      <c r="CK210" s="192"/>
      <c r="CL210" s="192"/>
      <c r="CM210" s="192"/>
      <c r="CN210" s="192"/>
      <c r="CO210" s="192"/>
      <c r="CP210" s="192"/>
      <c r="CQ210" s="192"/>
      <c r="CR210" s="192"/>
      <c r="CV210" s="192"/>
      <c r="CW210" s="192"/>
      <c r="CX210" s="192"/>
      <c r="CY210" s="192"/>
      <c r="CZ210" s="192"/>
      <c r="DA210" s="192"/>
      <c r="DB210" s="192"/>
      <c r="DC210" s="192"/>
      <c r="DD210" s="192"/>
      <c r="DE210" s="192"/>
      <c r="DF210" s="192"/>
      <c r="DR210" s="192"/>
      <c r="DS210" s="192"/>
      <c r="DT210" s="192"/>
      <c r="EA210" s="192"/>
      <c r="EI210" s="192"/>
      <c r="EJ210" s="192"/>
      <c r="ER210" s="192"/>
      <c r="ET210" s="192"/>
      <c r="EV210" s="192"/>
      <c r="EZ210" s="192"/>
    </row>
    <row r="211" spans="3:156" ht="15.75" customHeight="1">
      <c r="C211" s="191"/>
      <c r="D211" s="214"/>
      <c r="G211" s="191"/>
      <c r="J211" s="192"/>
      <c r="K211" s="191"/>
      <c r="R211" s="192"/>
      <c r="V211" s="192"/>
      <c r="Y211" s="192"/>
      <c r="Z211" s="192"/>
      <c r="AL211" s="192"/>
      <c r="AM211" s="192"/>
      <c r="BA211" s="192"/>
      <c r="BB211" s="192"/>
      <c r="BD211" s="192"/>
      <c r="BF211" s="192"/>
      <c r="BG211" s="192"/>
      <c r="BH211" s="192"/>
      <c r="BI211" s="192"/>
      <c r="BK211" s="192"/>
      <c r="BN211" s="192"/>
      <c r="BP211" s="192"/>
      <c r="BR211" s="192"/>
      <c r="BT211" s="192"/>
      <c r="BU211" s="192"/>
      <c r="BX211" s="192"/>
      <c r="BZ211" s="192"/>
      <c r="CA211" s="192"/>
      <c r="CB211" s="192"/>
      <c r="CC211" s="192"/>
      <c r="CD211" s="192"/>
      <c r="CE211" s="192"/>
      <c r="CF211" s="192"/>
      <c r="CG211" s="192"/>
      <c r="CH211" s="192"/>
      <c r="CI211" s="192"/>
      <c r="CJ211" s="192"/>
      <c r="CK211" s="192"/>
      <c r="CL211" s="192"/>
      <c r="CM211" s="192"/>
      <c r="CN211" s="192"/>
      <c r="CO211" s="192"/>
      <c r="CP211" s="192"/>
      <c r="CQ211" s="192"/>
      <c r="CR211" s="192"/>
      <c r="CV211" s="192"/>
      <c r="CW211" s="192"/>
      <c r="CX211" s="192"/>
      <c r="CY211" s="192"/>
      <c r="CZ211" s="192"/>
      <c r="DA211" s="192"/>
      <c r="DB211" s="192"/>
      <c r="DC211" s="192"/>
      <c r="DD211" s="192"/>
      <c r="DE211" s="192"/>
      <c r="DF211" s="192"/>
      <c r="DR211" s="192"/>
      <c r="DS211" s="192"/>
      <c r="DT211" s="192"/>
      <c r="EA211" s="192"/>
      <c r="EI211" s="192"/>
      <c r="EJ211" s="192"/>
      <c r="ER211" s="192"/>
      <c r="ET211" s="192"/>
      <c r="EV211" s="192"/>
      <c r="EZ211" s="192"/>
    </row>
    <row r="212" spans="3:156" ht="15.75" customHeight="1">
      <c r="C212" s="191"/>
      <c r="D212" s="214"/>
      <c r="G212" s="191"/>
      <c r="J212" s="192"/>
      <c r="K212" s="191"/>
      <c r="R212" s="192"/>
      <c r="V212" s="192"/>
      <c r="Y212" s="192"/>
      <c r="Z212" s="192"/>
      <c r="AL212" s="192"/>
      <c r="AM212" s="192"/>
      <c r="BA212" s="192"/>
      <c r="BB212" s="192"/>
      <c r="BD212" s="192"/>
      <c r="BF212" s="192"/>
      <c r="BG212" s="192"/>
      <c r="BH212" s="192"/>
      <c r="BI212" s="192"/>
      <c r="BK212" s="192"/>
      <c r="BN212" s="192"/>
      <c r="BP212" s="192"/>
      <c r="BR212" s="192"/>
      <c r="BT212" s="192"/>
      <c r="BU212" s="192"/>
      <c r="BX212" s="192"/>
      <c r="BZ212" s="192"/>
      <c r="CA212" s="192"/>
      <c r="CB212" s="192"/>
      <c r="CC212" s="192"/>
      <c r="CD212" s="192"/>
      <c r="CE212" s="192"/>
      <c r="CF212" s="192"/>
      <c r="CG212" s="192"/>
      <c r="CH212" s="192"/>
      <c r="CI212" s="192"/>
      <c r="CJ212" s="192"/>
      <c r="CK212" s="192"/>
      <c r="CL212" s="192"/>
      <c r="CM212" s="192"/>
      <c r="CN212" s="192"/>
      <c r="CO212" s="192"/>
      <c r="CP212" s="192"/>
      <c r="CQ212" s="192"/>
      <c r="CR212" s="192"/>
      <c r="CV212" s="192"/>
      <c r="CW212" s="192"/>
      <c r="CX212" s="192"/>
      <c r="CY212" s="192"/>
      <c r="CZ212" s="192"/>
      <c r="DA212" s="192"/>
      <c r="DB212" s="192"/>
      <c r="DC212" s="192"/>
      <c r="DD212" s="192"/>
      <c r="DE212" s="192"/>
      <c r="DF212" s="192"/>
      <c r="DR212" s="192"/>
      <c r="DS212" s="192"/>
      <c r="DT212" s="192"/>
      <c r="EA212" s="192"/>
      <c r="EI212" s="192"/>
      <c r="EJ212" s="192"/>
      <c r="ER212" s="192"/>
      <c r="ET212" s="192"/>
      <c r="EV212" s="192"/>
      <c r="EZ212" s="192"/>
    </row>
    <row r="213" spans="3:156" ht="15.75" customHeight="1">
      <c r="C213" s="191"/>
      <c r="D213" s="214"/>
      <c r="G213" s="191"/>
      <c r="J213" s="192"/>
      <c r="K213" s="191"/>
      <c r="R213" s="192"/>
      <c r="V213" s="192"/>
      <c r="Y213" s="192"/>
      <c r="Z213" s="192"/>
      <c r="AL213" s="192"/>
      <c r="AM213" s="192"/>
      <c r="BA213" s="192"/>
      <c r="BB213" s="192"/>
      <c r="BD213" s="192"/>
      <c r="BF213" s="192"/>
      <c r="BG213" s="192"/>
      <c r="BH213" s="192"/>
      <c r="BI213" s="192"/>
      <c r="BK213" s="192"/>
      <c r="BN213" s="192"/>
      <c r="BP213" s="192"/>
      <c r="BR213" s="192"/>
      <c r="BT213" s="192"/>
      <c r="BU213" s="192"/>
      <c r="BX213" s="192"/>
      <c r="BZ213" s="192"/>
      <c r="CA213" s="192"/>
      <c r="CB213" s="192"/>
      <c r="CC213" s="192"/>
      <c r="CD213" s="192"/>
      <c r="CE213" s="192"/>
      <c r="CF213" s="192"/>
      <c r="CG213" s="192"/>
      <c r="CH213" s="192"/>
      <c r="CI213" s="192"/>
      <c r="CJ213" s="192"/>
      <c r="CK213" s="192"/>
      <c r="CL213" s="192"/>
      <c r="CM213" s="192"/>
      <c r="CN213" s="192"/>
      <c r="CO213" s="192"/>
      <c r="CP213" s="192"/>
      <c r="CQ213" s="192"/>
      <c r="CR213" s="192"/>
      <c r="CV213" s="192"/>
      <c r="CW213" s="192"/>
      <c r="CX213" s="192"/>
      <c r="CY213" s="192"/>
      <c r="CZ213" s="192"/>
      <c r="DA213" s="192"/>
      <c r="DB213" s="192"/>
      <c r="DC213" s="192"/>
      <c r="DD213" s="192"/>
      <c r="DE213" s="192"/>
      <c r="DF213" s="192"/>
      <c r="DR213" s="192"/>
      <c r="DS213" s="192"/>
      <c r="DT213" s="192"/>
      <c r="EA213" s="192"/>
      <c r="EI213" s="192"/>
      <c r="EJ213" s="192"/>
      <c r="ER213" s="192"/>
      <c r="ET213" s="192"/>
      <c r="EV213" s="192"/>
      <c r="EZ213" s="192"/>
    </row>
    <row r="214" spans="3:156" ht="15.75" customHeight="1">
      <c r="C214" s="191"/>
      <c r="D214" s="214"/>
      <c r="G214" s="191"/>
      <c r="J214" s="192"/>
      <c r="K214" s="191"/>
      <c r="R214" s="192"/>
      <c r="V214" s="192"/>
      <c r="Y214" s="192"/>
      <c r="Z214" s="192"/>
      <c r="AL214" s="192"/>
      <c r="AM214" s="192"/>
      <c r="BA214" s="192"/>
      <c r="BB214" s="192"/>
      <c r="BD214" s="192"/>
      <c r="BF214" s="192"/>
      <c r="BG214" s="192"/>
      <c r="BH214" s="192"/>
      <c r="BI214" s="192"/>
      <c r="BK214" s="192"/>
      <c r="BN214" s="192"/>
      <c r="BP214" s="192"/>
      <c r="BR214" s="192"/>
      <c r="BT214" s="192"/>
      <c r="BU214" s="192"/>
      <c r="BX214" s="192"/>
      <c r="BZ214" s="192"/>
      <c r="CA214" s="192"/>
      <c r="CB214" s="192"/>
      <c r="CC214" s="192"/>
      <c r="CD214" s="192"/>
      <c r="CE214" s="192"/>
      <c r="CF214" s="192"/>
      <c r="CG214" s="192"/>
      <c r="CH214" s="192"/>
      <c r="CI214" s="192"/>
      <c r="CJ214" s="192"/>
      <c r="CK214" s="192"/>
      <c r="CL214" s="192"/>
      <c r="CM214" s="192"/>
      <c r="CN214" s="192"/>
      <c r="CO214" s="192"/>
      <c r="CP214" s="192"/>
      <c r="CQ214" s="192"/>
      <c r="CR214" s="192"/>
      <c r="CV214" s="192"/>
      <c r="CW214" s="192"/>
      <c r="CX214" s="192"/>
      <c r="CY214" s="192"/>
      <c r="CZ214" s="192"/>
      <c r="DA214" s="192"/>
      <c r="DB214" s="192"/>
      <c r="DC214" s="192"/>
      <c r="DD214" s="192"/>
      <c r="DE214" s="192"/>
      <c r="DF214" s="192"/>
      <c r="DR214" s="192"/>
      <c r="DS214" s="192"/>
      <c r="DT214" s="192"/>
      <c r="EA214" s="192"/>
      <c r="EI214" s="192"/>
      <c r="EJ214" s="192"/>
      <c r="ER214" s="192"/>
      <c r="ET214" s="192"/>
      <c r="EV214" s="192"/>
      <c r="EZ214" s="192"/>
    </row>
    <row r="215" spans="3:156" ht="15.75" customHeight="1">
      <c r="C215" s="191"/>
      <c r="D215" s="214"/>
      <c r="G215" s="191"/>
      <c r="J215" s="192"/>
      <c r="K215" s="191"/>
      <c r="R215" s="192"/>
      <c r="V215" s="192"/>
      <c r="Y215" s="192"/>
      <c r="Z215" s="192"/>
      <c r="AL215" s="192"/>
      <c r="AM215" s="192"/>
      <c r="BA215" s="192"/>
      <c r="BB215" s="192"/>
      <c r="BD215" s="192"/>
      <c r="BF215" s="192"/>
      <c r="BG215" s="192"/>
      <c r="BH215" s="192"/>
      <c r="BI215" s="192"/>
      <c r="BK215" s="192"/>
      <c r="BN215" s="192"/>
      <c r="BP215" s="192"/>
      <c r="BR215" s="192"/>
      <c r="BT215" s="192"/>
      <c r="BU215" s="192"/>
      <c r="BX215" s="192"/>
      <c r="BZ215" s="192"/>
      <c r="CA215" s="192"/>
      <c r="CB215" s="192"/>
      <c r="CC215" s="192"/>
      <c r="CD215" s="192"/>
      <c r="CE215" s="192"/>
      <c r="CF215" s="192"/>
      <c r="CG215" s="192"/>
      <c r="CH215" s="192"/>
      <c r="CI215" s="192"/>
      <c r="CJ215" s="192"/>
      <c r="CK215" s="192"/>
      <c r="CL215" s="192"/>
      <c r="CM215" s="192"/>
      <c r="CN215" s="192"/>
      <c r="CO215" s="192"/>
      <c r="CP215" s="192"/>
      <c r="CQ215" s="192"/>
      <c r="CR215" s="192"/>
      <c r="CV215" s="192"/>
      <c r="CW215" s="192"/>
      <c r="CX215" s="192"/>
      <c r="CY215" s="192"/>
      <c r="CZ215" s="192"/>
      <c r="DA215" s="192"/>
      <c r="DB215" s="192"/>
      <c r="DC215" s="192"/>
      <c r="DD215" s="192"/>
      <c r="DE215" s="192"/>
      <c r="DF215" s="192"/>
      <c r="DR215" s="192"/>
      <c r="DS215" s="192"/>
      <c r="DT215" s="192"/>
      <c r="EA215" s="192"/>
      <c r="EI215" s="192"/>
      <c r="EJ215" s="192"/>
      <c r="ER215" s="192"/>
      <c r="ET215" s="192"/>
      <c r="EV215" s="192"/>
      <c r="EZ215" s="192"/>
    </row>
    <row r="216" spans="3:156" ht="15.75" customHeight="1">
      <c r="C216" s="191"/>
      <c r="D216" s="214"/>
      <c r="G216" s="191"/>
      <c r="J216" s="192"/>
      <c r="K216" s="191"/>
      <c r="R216" s="192"/>
      <c r="V216" s="192"/>
      <c r="Y216" s="192"/>
      <c r="Z216" s="192"/>
      <c r="AL216" s="192"/>
      <c r="AM216" s="192"/>
      <c r="BA216" s="192"/>
      <c r="BB216" s="192"/>
      <c r="BD216" s="192"/>
      <c r="BF216" s="192"/>
      <c r="BG216" s="192"/>
      <c r="BH216" s="192"/>
      <c r="BI216" s="192"/>
      <c r="BK216" s="192"/>
      <c r="BN216" s="192"/>
      <c r="BP216" s="192"/>
      <c r="BR216" s="192"/>
      <c r="BT216" s="192"/>
      <c r="BU216" s="192"/>
      <c r="BX216" s="192"/>
      <c r="BZ216" s="192"/>
      <c r="CA216" s="192"/>
      <c r="CB216" s="192"/>
      <c r="CC216" s="192"/>
      <c r="CD216" s="192"/>
      <c r="CE216" s="192"/>
      <c r="CF216" s="192"/>
      <c r="CG216" s="192"/>
      <c r="CH216" s="192"/>
      <c r="CI216" s="192"/>
      <c r="CJ216" s="192"/>
      <c r="CK216" s="192"/>
      <c r="CL216" s="192"/>
      <c r="CM216" s="192"/>
      <c r="CN216" s="192"/>
      <c r="CO216" s="192"/>
      <c r="CP216" s="192"/>
      <c r="CQ216" s="192"/>
      <c r="CR216" s="192"/>
      <c r="CV216" s="192"/>
      <c r="CW216" s="192"/>
      <c r="CX216" s="192"/>
      <c r="CY216" s="192"/>
      <c r="CZ216" s="192"/>
      <c r="DA216" s="192"/>
      <c r="DB216" s="192"/>
      <c r="DC216" s="192"/>
      <c r="DD216" s="192"/>
      <c r="DE216" s="192"/>
      <c r="DF216" s="192"/>
      <c r="DR216" s="192"/>
      <c r="DS216" s="192"/>
      <c r="DT216" s="192"/>
      <c r="EA216" s="192"/>
      <c r="EI216" s="192"/>
      <c r="EJ216" s="192"/>
      <c r="ER216" s="192"/>
      <c r="ET216" s="192"/>
      <c r="EV216" s="192"/>
      <c r="EZ216" s="192"/>
    </row>
    <row r="217" spans="3:156" ht="15.75" customHeight="1">
      <c r="C217" s="191"/>
      <c r="D217" s="214"/>
      <c r="G217" s="191"/>
      <c r="J217" s="192"/>
      <c r="K217" s="191"/>
      <c r="R217" s="192"/>
      <c r="V217" s="192"/>
      <c r="Y217" s="192"/>
      <c r="Z217" s="192"/>
      <c r="AL217" s="192"/>
      <c r="AM217" s="192"/>
      <c r="BA217" s="192"/>
      <c r="BB217" s="192"/>
      <c r="BD217" s="192"/>
      <c r="BF217" s="192"/>
      <c r="BG217" s="192"/>
      <c r="BH217" s="192"/>
      <c r="BI217" s="192"/>
      <c r="BK217" s="192"/>
      <c r="BN217" s="192"/>
      <c r="BP217" s="192"/>
      <c r="BR217" s="192"/>
      <c r="BT217" s="192"/>
      <c r="BU217" s="192"/>
      <c r="BX217" s="192"/>
      <c r="BZ217" s="192"/>
      <c r="CA217" s="192"/>
      <c r="CB217" s="192"/>
      <c r="CC217" s="192"/>
      <c r="CD217" s="192"/>
      <c r="CE217" s="192"/>
      <c r="CF217" s="192"/>
      <c r="CG217" s="192"/>
      <c r="CH217" s="192"/>
      <c r="CI217" s="192"/>
      <c r="CJ217" s="192"/>
      <c r="CK217" s="192"/>
      <c r="CL217" s="192"/>
      <c r="CM217" s="192"/>
      <c r="CN217" s="192"/>
      <c r="CO217" s="192"/>
      <c r="CP217" s="192"/>
      <c r="CQ217" s="192"/>
      <c r="CR217" s="192"/>
      <c r="CV217" s="192"/>
      <c r="CW217" s="192"/>
      <c r="CX217" s="192"/>
      <c r="CY217" s="192"/>
      <c r="CZ217" s="192"/>
      <c r="DA217" s="192"/>
      <c r="DB217" s="192"/>
      <c r="DC217" s="192"/>
      <c r="DD217" s="192"/>
      <c r="DE217" s="192"/>
      <c r="DF217" s="192"/>
      <c r="DR217" s="192"/>
      <c r="DS217" s="192"/>
      <c r="DT217" s="192"/>
      <c r="EA217" s="192"/>
      <c r="EI217" s="192"/>
      <c r="EJ217" s="192"/>
      <c r="ER217" s="192"/>
      <c r="ET217" s="192"/>
      <c r="EV217" s="192"/>
      <c r="EZ217" s="192"/>
    </row>
    <row r="218" spans="3:156" ht="15.75" customHeight="1">
      <c r="C218" s="191"/>
      <c r="D218" s="214"/>
      <c r="G218" s="191"/>
      <c r="J218" s="192"/>
      <c r="K218" s="191"/>
      <c r="R218" s="192"/>
      <c r="V218" s="192"/>
      <c r="Y218" s="192"/>
      <c r="Z218" s="192"/>
      <c r="AL218" s="192"/>
      <c r="AM218" s="192"/>
      <c r="BA218" s="192"/>
      <c r="BB218" s="192"/>
      <c r="BD218" s="192"/>
      <c r="BF218" s="192"/>
      <c r="BG218" s="192"/>
      <c r="BH218" s="192"/>
      <c r="BI218" s="192"/>
      <c r="BK218" s="192"/>
      <c r="BN218" s="192"/>
      <c r="BP218" s="192"/>
      <c r="BR218" s="192"/>
      <c r="BT218" s="192"/>
      <c r="BU218" s="192"/>
      <c r="BX218" s="192"/>
      <c r="BZ218" s="192"/>
      <c r="CA218" s="192"/>
      <c r="CB218" s="192"/>
      <c r="CC218" s="192"/>
      <c r="CD218" s="192"/>
      <c r="CE218" s="192"/>
      <c r="CF218" s="192"/>
      <c r="CG218" s="192"/>
      <c r="CH218" s="192"/>
      <c r="CI218" s="192"/>
      <c r="CJ218" s="192"/>
      <c r="CK218" s="192"/>
      <c r="CL218" s="192"/>
      <c r="CM218" s="192"/>
      <c r="CN218" s="192"/>
      <c r="CO218" s="192"/>
      <c r="CP218" s="192"/>
      <c r="CQ218" s="192"/>
      <c r="CR218" s="192"/>
      <c r="CV218" s="192"/>
      <c r="CW218" s="192"/>
      <c r="CX218" s="192"/>
      <c r="CY218" s="192"/>
      <c r="CZ218" s="192"/>
      <c r="DA218" s="192"/>
      <c r="DB218" s="192"/>
      <c r="DC218" s="192"/>
      <c r="DD218" s="192"/>
      <c r="DE218" s="192"/>
      <c r="DF218" s="192"/>
      <c r="DR218" s="192"/>
      <c r="DS218" s="192"/>
      <c r="DT218" s="192"/>
      <c r="EA218" s="192"/>
      <c r="EI218" s="192"/>
      <c r="EJ218" s="192"/>
      <c r="ER218" s="192"/>
      <c r="ET218" s="192"/>
      <c r="EV218" s="192"/>
      <c r="EZ218" s="192"/>
    </row>
    <row r="219" spans="3:156" ht="15.75" customHeight="1">
      <c r="C219" s="191"/>
      <c r="D219" s="214"/>
      <c r="G219" s="191"/>
      <c r="J219" s="192"/>
      <c r="K219" s="191"/>
      <c r="R219" s="192"/>
      <c r="V219" s="192"/>
      <c r="Y219" s="192"/>
      <c r="Z219" s="192"/>
      <c r="AL219" s="192"/>
      <c r="AM219" s="192"/>
      <c r="BA219" s="192"/>
      <c r="BB219" s="192"/>
      <c r="BD219" s="192"/>
      <c r="BF219" s="192"/>
      <c r="BG219" s="192"/>
      <c r="BH219" s="192"/>
      <c r="BI219" s="192"/>
      <c r="BK219" s="192"/>
      <c r="BN219" s="192"/>
      <c r="BP219" s="192"/>
      <c r="BR219" s="192"/>
      <c r="BT219" s="192"/>
      <c r="BU219" s="192"/>
      <c r="BX219" s="192"/>
      <c r="BZ219" s="192"/>
      <c r="CA219" s="192"/>
      <c r="CB219" s="192"/>
      <c r="CC219" s="192"/>
      <c r="CD219" s="192"/>
      <c r="CE219" s="192"/>
      <c r="CF219" s="192"/>
      <c r="CG219" s="192"/>
      <c r="CH219" s="192"/>
      <c r="CI219" s="192"/>
      <c r="CJ219" s="192"/>
      <c r="CK219" s="192"/>
      <c r="CL219" s="192"/>
      <c r="CM219" s="192"/>
      <c r="CN219" s="192"/>
      <c r="CO219" s="192"/>
      <c r="CP219" s="192"/>
      <c r="CQ219" s="192"/>
      <c r="CR219" s="192"/>
      <c r="CV219" s="192"/>
      <c r="CW219" s="192"/>
      <c r="CX219" s="192"/>
      <c r="CY219" s="192"/>
      <c r="CZ219" s="192"/>
      <c r="DA219" s="192"/>
      <c r="DB219" s="192"/>
      <c r="DC219" s="192"/>
      <c r="DD219" s="192"/>
      <c r="DE219" s="192"/>
      <c r="DF219" s="192"/>
      <c r="DR219" s="192"/>
      <c r="DS219" s="192"/>
      <c r="DT219" s="192"/>
      <c r="EA219" s="192"/>
      <c r="EI219" s="192"/>
      <c r="EJ219" s="192"/>
      <c r="ER219" s="192"/>
      <c r="ET219" s="192"/>
      <c r="EV219" s="192"/>
      <c r="EZ219" s="192"/>
    </row>
    <row r="220" spans="3:156" ht="15.75" customHeight="1">
      <c r="C220" s="191"/>
      <c r="D220" s="214"/>
      <c r="G220" s="191"/>
      <c r="J220" s="192"/>
      <c r="K220" s="191"/>
      <c r="R220" s="192"/>
      <c r="V220" s="192"/>
      <c r="Y220" s="192"/>
      <c r="Z220" s="192"/>
      <c r="AL220" s="192"/>
      <c r="AM220" s="192"/>
      <c r="BA220" s="192"/>
      <c r="BB220" s="192"/>
      <c r="BD220" s="192"/>
      <c r="BF220" s="192"/>
      <c r="BG220" s="192"/>
      <c r="BH220" s="192"/>
      <c r="BI220" s="192"/>
      <c r="BK220" s="192"/>
      <c r="BN220" s="192"/>
      <c r="BP220" s="192"/>
      <c r="BR220" s="192"/>
      <c r="BT220" s="192"/>
      <c r="BU220" s="192"/>
      <c r="BX220" s="192"/>
      <c r="BZ220" s="192"/>
      <c r="CA220" s="192"/>
      <c r="CB220" s="192"/>
      <c r="CC220" s="192"/>
      <c r="CD220" s="192"/>
      <c r="CE220" s="192"/>
      <c r="CF220" s="192"/>
      <c r="CG220" s="192"/>
      <c r="CH220" s="192"/>
      <c r="CI220" s="192"/>
      <c r="CJ220" s="192"/>
      <c r="CK220" s="192"/>
      <c r="CL220" s="192"/>
      <c r="CM220" s="192"/>
      <c r="CN220" s="192"/>
      <c r="CO220" s="192"/>
      <c r="CP220" s="192"/>
      <c r="CQ220" s="192"/>
      <c r="CR220" s="192"/>
      <c r="CV220" s="192"/>
      <c r="CW220" s="192"/>
      <c r="CX220" s="192"/>
      <c r="CY220" s="192"/>
      <c r="CZ220" s="192"/>
      <c r="DA220" s="192"/>
      <c r="DB220" s="192"/>
      <c r="DC220" s="192"/>
      <c r="DD220" s="192"/>
      <c r="DE220" s="192"/>
      <c r="DF220" s="192"/>
      <c r="DR220" s="192"/>
      <c r="DS220" s="192"/>
      <c r="DT220" s="192"/>
      <c r="EA220" s="192"/>
      <c r="EI220" s="192"/>
      <c r="EJ220" s="192"/>
      <c r="ER220" s="192"/>
      <c r="ET220" s="192"/>
      <c r="EV220" s="192"/>
      <c r="EZ220" s="192"/>
    </row>
    <row r="221" spans="3:156" ht="15.75" customHeight="1">
      <c r="C221" s="191"/>
      <c r="D221" s="214"/>
      <c r="G221" s="191"/>
      <c r="J221" s="192"/>
      <c r="K221" s="191"/>
      <c r="R221" s="192"/>
      <c r="V221" s="192"/>
      <c r="Y221" s="192"/>
      <c r="Z221" s="192"/>
      <c r="AL221" s="192"/>
      <c r="AM221" s="192"/>
      <c r="BA221" s="192"/>
      <c r="BB221" s="192"/>
      <c r="BD221" s="192"/>
      <c r="BF221" s="192"/>
      <c r="BG221" s="192"/>
      <c r="BH221" s="192"/>
      <c r="BI221" s="192"/>
      <c r="BK221" s="192"/>
      <c r="BN221" s="192"/>
      <c r="BP221" s="192"/>
      <c r="BR221" s="192"/>
      <c r="BT221" s="192"/>
      <c r="BU221" s="192"/>
      <c r="BX221" s="192"/>
      <c r="BZ221" s="192"/>
      <c r="CA221" s="192"/>
      <c r="CB221" s="192"/>
      <c r="CC221" s="192"/>
      <c r="CD221" s="192"/>
      <c r="CE221" s="192"/>
      <c r="CF221" s="192"/>
      <c r="CG221" s="192"/>
      <c r="CH221" s="192"/>
      <c r="CI221" s="192"/>
      <c r="CJ221" s="192"/>
      <c r="CK221" s="192"/>
      <c r="CL221" s="192"/>
      <c r="CM221" s="192"/>
      <c r="CN221" s="192"/>
      <c r="CO221" s="192"/>
      <c r="CP221" s="192"/>
      <c r="CQ221" s="192"/>
      <c r="CR221" s="192"/>
      <c r="CV221" s="192"/>
      <c r="CW221" s="192"/>
      <c r="CX221" s="192"/>
      <c r="CY221" s="192"/>
      <c r="CZ221" s="192"/>
      <c r="DA221" s="192"/>
      <c r="DB221" s="192"/>
      <c r="DC221" s="192"/>
      <c r="DD221" s="192"/>
      <c r="DE221" s="192"/>
      <c r="DF221" s="192"/>
      <c r="DR221" s="192"/>
      <c r="DS221" s="192"/>
      <c r="DT221" s="192"/>
      <c r="EA221" s="192"/>
      <c r="EI221" s="192"/>
      <c r="EJ221" s="192"/>
      <c r="ER221" s="192"/>
      <c r="ET221" s="192"/>
      <c r="EV221" s="192"/>
      <c r="EZ221" s="192"/>
    </row>
    <row r="222" spans="3:156" ht="15.75" customHeight="1">
      <c r="C222" s="191"/>
      <c r="D222" s="214"/>
      <c r="G222" s="191"/>
      <c r="J222" s="192"/>
      <c r="K222" s="191"/>
      <c r="R222" s="192"/>
      <c r="V222" s="192"/>
      <c r="Y222" s="192"/>
      <c r="Z222" s="192"/>
      <c r="AL222" s="192"/>
      <c r="AM222" s="192"/>
      <c r="BA222" s="192"/>
      <c r="BB222" s="192"/>
      <c r="BD222" s="192"/>
      <c r="BF222" s="192"/>
      <c r="BG222" s="192"/>
      <c r="BH222" s="192"/>
      <c r="BI222" s="192"/>
      <c r="BK222" s="192"/>
      <c r="BN222" s="192"/>
      <c r="BP222" s="192"/>
      <c r="BR222" s="192"/>
      <c r="BT222" s="192"/>
      <c r="BU222" s="192"/>
      <c r="BX222" s="192"/>
      <c r="BZ222" s="192"/>
      <c r="CA222" s="192"/>
      <c r="CB222" s="192"/>
      <c r="CC222" s="192"/>
      <c r="CD222" s="192"/>
      <c r="CE222" s="192"/>
      <c r="CF222" s="192"/>
      <c r="CG222" s="192"/>
      <c r="CH222" s="192"/>
      <c r="CI222" s="192"/>
      <c r="CJ222" s="192"/>
      <c r="CK222" s="192"/>
      <c r="CL222" s="192"/>
      <c r="CM222" s="192"/>
      <c r="CN222" s="192"/>
      <c r="CO222" s="192"/>
      <c r="CP222" s="192"/>
      <c r="CQ222" s="192"/>
      <c r="CR222" s="192"/>
      <c r="CV222" s="192"/>
      <c r="CW222" s="192"/>
      <c r="CX222" s="192"/>
      <c r="CY222" s="192"/>
      <c r="CZ222" s="192"/>
      <c r="DA222" s="192"/>
      <c r="DB222" s="192"/>
      <c r="DC222" s="192"/>
      <c r="DD222" s="192"/>
      <c r="DE222" s="192"/>
      <c r="DF222" s="192"/>
      <c r="DR222" s="192"/>
      <c r="DS222" s="192"/>
      <c r="DT222" s="192"/>
      <c r="EA222" s="192"/>
      <c r="EI222" s="192"/>
      <c r="EJ222" s="192"/>
      <c r="ER222" s="192"/>
      <c r="ET222" s="192"/>
      <c r="EV222" s="192"/>
      <c r="EZ222" s="192"/>
    </row>
    <row r="223" spans="3:156" ht="15.75" customHeight="1">
      <c r="C223" s="191"/>
      <c r="D223" s="214"/>
      <c r="G223" s="191"/>
      <c r="J223" s="192"/>
      <c r="K223" s="191"/>
      <c r="R223" s="192"/>
      <c r="V223" s="192"/>
      <c r="Y223" s="192"/>
      <c r="Z223" s="192"/>
      <c r="AL223" s="192"/>
      <c r="AM223" s="192"/>
      <c r="BA223" s="192"/>
      <c r="BB223" s="192"/>
      <c r="BD223" s="192"/>
      <c r="BF223" s="192"/>
      <c r="BG223" s="192"/>
      <c r="BH223" s="192"/>
      <c r="BI223" s="192"/>
      <c r="BK223" s="192"/>
      <c r="BN223" s="192"/>
      <c r="BP223" s="192"/>
      <c r="BR223" s="192"/>
      <c r="BT223" s="192"/>
      <c r="BU223" s="192"/>
      <c r="BX223" s="192"/>
      <c r="BZ223" s="192"/>
      <c r="CA223" s="192"/>
      <c r="CB223" s="192"/>
      <c r="CC223" s="192"/>
      <c r="CD223" s="192"/>
      <c r="CE223" s="192"/>
      <c r="CF223" s="192"/>
      <c r="CG223" s="192"/>
      <c r="CH223" s="192"/>
      <c r="CI223" s="192"/>
      <c r="CJ223" s="192"/>
      <c r="CK223" s="192"/>
      <c r="CL223" s="192"/>
      <c r="CM223" s="192"/>
      <c r="CN223" s="192"/>
      <c r="CO223" s="192"/>
      <c r="CP223" s="192"/>
      <c r="CQ223" s="192"/>
      <c r="CR223" s="192"/>
      <c r="CV223" s="192"/>
      <c r="CW223" s="192"/>
      <c r="CX223" s="192"/>
      <c r="CY223" s="192"/>
      <c r="CZ223" s="192"/>
      <c r="DA223" s="192"/>
      <c r="DB223" s="192"/>
      <c r="DC223" s="192"/>
      <c r="DD223" s="192"/>
      <c r="DE223" s="192"/>
      <c r="DF223" s="192"/>
      <c r="DR223" s="192"/>
      <c r="DS223" s="192"/>
      <c r="DT223" s="192"/>
      <c r="EA223" s="192"/>
      <c r="EI223" s="192"/>
      <c r="EJ223" s="192"/>
      <c r="ER223" s="192"/>
      <c r="ET223" s="192"/>
      <c r="EV223" s="192"/>
      <c r="EZ223" s="192"/>
    </row>
    <row r="224" spans="3:156" ht="15.75" customHeight="1">
      <c r="C224" s="191"/>
      <c r="D224" s="214"/>
      <c r="G224" s="191"/>
      <c r="J224" s="192"/>
      <c r="K224" s="191"/>
      <c r="R224" s="192"/>
      <c r="V224" s="192"/>
      <c r="Y224" s="192"/>
      <c r="Z224" s="192"/>
      <c r="AL224" s="192"/>
      <c r="AM224" s="192"/>
      <c r="BA224" s="192"/>
      <c r="BB224" s="192"/>
      <c r="BD224" s="192"/>
      <c r="BF224" s="192"/>
      <c r="BG224" s="192"/>
      <c r="BH224" s="192"/>
      <c r="BI224" s="192"/>
      <c r="BK224" s="192"/>
      <c r="BN224" s="192"/>
      <c r="BP224" s="192"/>
      <c r="BR224" s="192"/>
      <c r="BT224" s="192"/>
      <c r="BU224" s="192"/>
      <c r="BX224" s="192"/>
      <c r="BZ224" s="192"/>
      <c r="CA224" s="192"/>
      <c r="CB224" s="192"/>
      <c r="CC224" s="192"/>
      <c r="CD224" s="192"/>
      <c r="CE224" s="192"/>
      <c r="CF224" s="192"/>
      <c r="CG224" s="192"/>
      <c r="CH224" s="192"/>
      <c r="CI224" s="192"/>
      <c r="CJ224" s="192"/>
      <c r="CK224" s="192"/>
      <c r="CL224" s="192"/>
      <c r="CM224" s="192"/>
      <c r="CN224" s="192"/>
      <c r="CO224" s="192"/>
      <c r="CP224" s="192"/>
      <c r="CQ224" s="192"/>
      <c r="CR224" s="192"/>
      <c r="CV224" s="192"/>
      <c r="CW224" s="192"/>
      <c r="CX224" s="192"/>
      <c r="CY224" s="192"/>
      <c r="CZ224" s="192"/>
      <c r="DA224" s="192"/>
      <c r="DB224" s="192"/>
      <c r="DC224" s="192"/>
      <c r="DD224" s="192"/>
      <c r="DE224" s="192"/>
      <c r="DF224" s="192"/>
      <c r="DR224" s="192"/>
      <c r="DS224" s="192"/>
      <c r="DT224" s="192"/>
      <c r="EA224" s="192"/>
      <c r="EI224" s="192"/>
      <c r="EJ224" s="192"/>
      <c r="ER224" s="192"/>
      <c r="ET224" s="192"/>
      <c r="EV224" s="192"/>
      <c r="EZ224" s="192"/>
    </row>
    <row r="225" spans="3:156" ht="15.75" customHeight="1">
      <c r="C225" s="191"/>
      <c r="D225" s="214"/>
      <c r="G225" s="191"/>
      <c r="J225" s="192"/>
      <c r="K225" s="191"/>
      <c r="R225" s="192"/>
      <c r="V225" s="192"/>
      <c r="Y225" s="192"/>
      <c r="Z225" s="192"/>
      <c r="AL225" s="192"/>
      <c r="AM225" s="192"/>
      <c r="BA225" s="192"/>
      <c r="BB225" s="192"/>
      <c r="BD225" s="192"/>
      <c r="BF225" s="192"/>
      <c r="BG225" s="192"/>
      <c r="BH225" s="192"/>
      <c r="BI225" s="192"/>
      <c r="BK225" s="192"/>
      <c r="BN225" s="192"/>
      <c r="BP225" s="192"/>
      <c r="BR225" s="192"/>
      <c r="BT225" s="192"/>
      <c r="BU225" s="192"/>
      <c r="BX225" s="192"/>
      <c r="BZ225" s="192"/>
      <c r="CA225" s="192"/>
      <c r="CB225" s="192"/>
      <c r="CC225" s="192"/>
      <c r="CD225" s="192"/>
      <c r="CE225" s="192"/>
      <c r="CF225" s="192"/>
      <c r="CG225" s="192"/>
      <c r="CH225" s="192"/>
      <c r="CI225" s="192"/>
      <c r="CJ225" s="192"/>
      <c r="CK225" s="192"/>
      <c r="CL225" s="192"/>
      <c r="CM225" s="192"/>
      <c r="CN225" s="192"/>
      <c r="CO225" s="192"/>
      <c r="CP225" s="192"/>
      <c r="CQ225" s="192"/>
      <c r="CR225" s="192"/>
      <c r="CV225" s="192"/>
      <c r="CW225" s="192"/>
      <c r="CX225" s="192"/>
      <c r="CY225" s="192"/>
      <c r="CZ225" s="192"/>
      <c r="DA225" s="192"/>
      <c r="DB225" s="192"/>
      <c r="DC225" s="192"/>
      <c r="DD225" s="192"/>
      <c r="DE225" s="192"/>
      <c r="DF225" s="192"/>
      <c r="DR225" s="192"/>
      <c r="DS225" s="192"/>
      <c r="DT225" s="192"/>
      <c r="EA225" s="192"/>
      <c r="EI225" s="192"/>
      <c r="EJ225" s="192"/>
      <c r="ER225" s="192"/>
      <c r="ET225" s="192"/>
      <c r="EV225" s="192"/>
      <c r="EZ225" s="192"/>
    </row>
    <row r="226" spans="3:156" ht="15.75" customHeight="1">
      <c r="C226" s="191"/>
      <c r="D226" s="214"/>
      <c r="G226" s="191"/>
      <c r="J226" s="192"/>
      <c r="K226" s="191"/>
      <c r="R226" s="192"/>
      <c r="V226" s="192"/>
      <c r="Y226" s="192"/>
      <c r="Z226" s="192"/>
      <c r="AL226" s="192"/>
      <c r="AM226" s="192"/>
      <c r="BA226" s="192"/>
      <c r="BB226" s="192"/>
      <c r="BD226" s="192"/>
      <c r="BF226" s="192"/>
      <c r="BG226" s="192"/>
      <c r="BH226" s="192"/>
      <c r="BI226" s="192"/>
      <c r="BK226" s="192"/>
      <c r="BN226" s="192"/>
      <c r="BP226" s="192"/>
      <c r="BR226" s="192"/>
      <c r="BT226" s="192"/>
      <c r="BU226" s="192"/>
      <c r="BX226" s="192"/>
      <c r="BZ226" s="192"/>
      <c r="CA226" s="192"/>
      <c r="CB226" s="192"/>
      <c r="CC226" s="192"/>
      <c r="CD226" s="192"/>
      <c r="CE226" s="192"/>
      <c r="CF226" s="192"/>
      <c r="CG226" s="192"/>
      <c r="CH226" s="192"/>
      <c r="CI226" s="192"/>
      <c r="CJ226" s="192"/>
      <c r="CK226" s="192"/>
      <c r="CL226" s="192"/>
      <c r="CM226" s="192"/>
      <c r="CN226" s="192"/>
      <c r="CO226" s="192"/>
      <c r="CP226" s="192"/>
      <c r="CQ226" s="192"/>
      <c r="CR226" s="192"/>
      <c r="CV226" s="192"/>
      <c r="CW226" s="192"/>
      <c r="CX226" s="192"/>
      <c r="CY226" s="192"/>
      <c r="CZ226" s="192"/>
      <c r="DA226" s="192"/>
      <c r="DB226" s="192"/>
      <c r="DC226" s="192"/>
      <c r="DD226" s="192"/>
      <c r="DE226" s="192"/>
      <c r="DF226" s="192"/>
      <c r="DR226" s="192"/>
      <c r="DS226" s="192"/>
      <c r="DT226" s="192"/>
      <c r="EA226" s="192"/>
      <c r="EI226" s="192"/>
      <c r="EJ226" s="192"/>
      <c r="ER226" s="192"/>
      <c r="ET226" s="192"/>
      <c r="EV226" s="192"/>
      <c r="EZ226" s="192"/>
    </row>
    <row r="227" spans="3:156" ht="15.75" customHeight="1">
      <c r="C227" s="191"/>
      <c r="D227" s="214"/>
      <c r="G227" s="191"/>
      <c r="J227" s="192"/>
      <c r="K227" s="191"/>
      <c r="R227" s="192"/>
      <c r="V227" s="192"/>
      <c r="Y227" s="192"/>
      <c r="Z227" s="192"/>
      <c r="AL227" s="192"/>
      <c r="AM227" s="192"/>
      <c r="BA227" s="192"/>
      <c r="BB227" s="192"/>
      <c r="BD227" s="192"/>
      <c r="BF227" s="192"/>
      <c r="BG227" s="192"/>
      <c r="BH227" s="192"/>
      <c r="BI227" s="192"/>
      <c r="BK227" s="192"/>
      <c r="BN227" s="192"/>
      <c r="BP227" s="192"/>
      <c r="BR227" s="192"/>
      <c r="BT227" s="192"/>
      <c r="BU227" s="192"/>
      <c r="BX227" s="192"/>
      <c r="BZ227" s="192"/>
      <c r="CA227" s="192"/>
      <c r="CB227" s="192"/>
      <c r="CC227" s="192"/>
      <c r="CD227" s="192"/>
      <c r="CE227" s="192"/>
      <c r="CF227" s="192"/>
      <c r="CG227" s="192"/>
      <c r="CH227" s="192"/>
      <c r="CI227" s="192"/>
      <c r="CJ227" s="192"/>
      <c r="CK227" s="192"/>
      <c r="CL227" s="192"/>
      <c r="CM227" s="192"/>
      <c r="CN227" s="192"/>
      <c r="CO227" s="192"/>
      <c r="CP227" s="192"/>
      <c r="CQ227" s="192"/>
      <c r="CR227" s="192"/>
      <c r="CV227" s="192"/>
      <c r="CW227" s="192"/>
      <c r="CX227" s="192"/>
      <c r="CY227" s="192"/>
      <c r="CZ227" s="192"/>
      <c r="DA227" s="192"/>
      <c r="DB227" s="192"/>
      <c r="DC227" s="192"/>
      <c r="DD227" s="192"/>
      <c r="DE227" s="192"/>
      <c r="DF227" s="192"/>
      <c r="DR227" s="192"/>
      <c r="DS227" s="192"/>
      <c r="DT227" s="192"/>
      <c r="EA227" s="192"/>
      <c r="EI227" s="192"/>
      <c r="EJ227" s="192"/>
      <c r="ER227" s="192"/>
      <c r="ET227" s="192"/>
      <c r="EV227" s="192"/>
      <c r="EZ227" s="192"/>
    </row>
    <row r="228" spans="3:156" ht="15.75" customHeight="1">
      <c r="C228" s="191"/>
      <c r="D228" s="214"/>
      <c r="G228" s="191"/>
      <c r="J228" s="192"/>
      <c r="K228" s="191"/>
      <c r="R228" s="192"/>
      <c r="V228" s="192"/>
      <c r="Y228" s="192"/>
      <c r="Z228" s="192"/>
      <c r="AL228" s="192"/>
      <c r="AM228" s="192"/>
      <c r="BA228" s="192"/>
      <c r="BB228" s="192"/>
      <c r="BD228" s="192"/>
      <c r="BF228" s="192"/>
      <c r="BG228" s="192"/>
      <c r="BH228" s="192"/>
      <c r="BI228" s="192"/>
      <c r="BK228" s="192"/>
      <c r="BN228" s="192"/>
      <c r="BP228" s="192"/>
      <c r="BR228" s="192"/>
      <c r="BT228" s="192"/>
      <c r="BU228" s="192"/>
      <c r="BX228" s="192"/>
      <c r="BZ228" s="192"/>
      <c r="CA228" s="192"/>
      <c r="CB228" s="192"/>
      <c r="CC228" s="192"/>
      <c r="CD228" s="192"/>
      <c r="CE228" s="192"/>
      <c r="CF228" s="192"/>
      <c r="CG228" s="192"/>
      <c r="CH228" s="192"/>
      <c r="CI228" s="192"/>
      <c r="CJ228" s="192"/>
      <c r="CK228" s="192"/>
      <c r="CL228" s="192"/>
      <c r="CM228" s="192"/>
      <c r="CN228" s="192"/>
      <c r="CO228" s="192"/>
      <c r="CP228" s="192"/>
      <c r="CQ228" s="192"/>
      <c r="CR228" s="192"/>
      <c r="CV228" s="192"/>
      <c r="CW228" s="192"/>
      <c r="CX228" s="192"/>
      <c r="CY228" s="192"/>
      <c r="CZ228" s="192"/>
      <c r="DA228" s="192"/>
      <c r="DB228" s="192"/>
      <c r="DC228" s="192"/>
      <c r="DD228" s="192"/>
      <c r="DE228" s="192"/>
      <c r="DF228" s="192"/>
      <c r="DR228" s="192"/>
      <c r="DS228" s="192"/>
      <c r="DT228" s="192"/>
      <c r="EA228" s="192"/>
      <c r="EI228" s="192"/>
      <c r="EJ228" s="192"/>
      <c r="ER228" s="192"/>
      <c r="ET228" s="192"/>
      <c r="EV228" s="192"/>
      <c r="EZ228" s="192"/>
    </row>
    <row r="229" spans="3:156" ht="15.75" customHeight="1">
      <c r="C229" s="191"/>
      <c r="D229" s="214"/>
      <c r="G229" s="191"/>
      <c r="J229" s="192"/>
      <c r="K229" s="191"/>
      <c r="R229" s="192"/>
      <c r="V229" s="192"/>
      <c r="Y229" s="192"/>
      <c r="Z229" s="192"/>
      <c r="AL229" s="192"/>
      <c r="AM229" s="192"/>
      <c r="BA229" s="192"/>
      <c r="BB229" s="192"/>
      <c r="BD229" s="192"/>
      <c r="BF229" s="192"/>
      <c r="BG229" s="192"/>
      <c r="BH229" s="192"/>
      <c r="BI229" s="192"/>
      <c r="BK229" s="192"/>
      <c r="BN229" s="192"/>
      <c r="BP229" s="192"/>
      <c r="BR229" s="192"/>
      <c r="BT229" s="192"/>
      <c r="BU229" s="192"/>
      <c r="BX229" s="192"/>
      <c r="BZ229" s="192"/>
      <c r="CA229" s="192"/>
      <c r="CB229" s="192"/>
      <c r="CC229" s="192"/>
      <c r="CD229" s="192"/>
      <c r="CE229" s="192"/>
      <c r="CF229" s="192"/>
      <c r="CG229" s="192"/>
      <c r="CH229" s="192"/>
      <c r="CI229" s="192"/>
      <c r="CJ229" s="192"/>
      <c r="CK229" s="192"/>
      <c r="CL229" s="192"/>
      <c r="CM229" s="192"/>
      <c r="CN229" s="192"/>
      <c r="CO229" s="192"/>
      <c r="CP229" s="192"/>
      <c r="CQ229" s="192"/>
      <c r="CR229" s="192"/>
      <c r="CV229" s="192"/>
      <c r="CW229" s="192"/>
      <c r="CX229" s="192"/>
      <c r="CY229" s="192"/>
      <c r="CZ229" s="192"/>
      <c r="DA229" s="192"/>
      <c r="DB229" s="192"/>
      <c r="DC229" s="192"/>
      <c r="DD229" s="192"/>
      <c r="DE229" s="192"/>
      <c r="DF229" s="192"/>
      <c r="DR229" s="192"/>
      <c r="DS229" s="192"/>
      <c r="DT229" s="192"/>
      <c r="EA229" s="192"/>
      <c r="EI229" s="192"/>
      <c r="EJ229" s="192"/>
      <c r="ER229" s="192"/>
      <c r="ET229" s="192"/>
      <c r="EV229" s="192"/>
      <c r="EZ229" s="192"/>
    </row>
    <row r="230" spans="3:156" ht="15.75" customHeight="1">
      <c r="C230" s="191"/>
      <c r="D230" s="214"/>
      <c r="G230" s="191"/>
      <c r="J230" s="192"/>
      <c r="K230" s="191"/>
      <c r="R230" s="192"/>
      <c r="V230" s="192"/>
      <c r="Y230" s="192"/>
      <c r="Z230" s="192"/>
      <c r="AL230" s="192"/>
      <c r="AM230" s="192"/>
      <c r="BA230" s="192"/>
      <c r="BB230" s="192"/>
      <c r="BD230" s="192"/>
      <c r="BF230" s="192"/>
      <c r="BG230" s="192"/>
      <c r="BH230" s="192"/>
      <c r="BI230" s="192"/>
      <c r="BK230" s="192"/>
      <c r="BN230" s="192"/>
      <c r="BP230" s="192"/>
      <c r="BR230" s="192"/>
      <c r="BT230" s="192"/>
      <c r="BU230" s="192"/>
      <c r="BX230" s="192"/>
      <c r="BZ230" s="192"/>
      <c r="CA230" s="192"/>
      <c r="CB230" s="192"/>
      <c r="CC230" s="192"/>
      <c r="CD230" s="192"/>
      <c r="CE230" s="192"/>
      <c r="CF230" s="192"/>
      <c r="CG230" s="192"/>
      <c r="CH230" s="192"/>
      <c r="CI230" s="192"/>
      <c r="CJ230" s="192"/>
      <c r="CK230" s="192"/>
      <c r="CL230" s="192"/>
      <c r="CM230" s="192"/>
      <c r="CN230" s="192"/>
      <c r="CO230" s="192"/>
      <c r="CP230" s="192"/>
      <c r="CQ230" s="192"/>
      <c r="CR230" s="192"/>
      <c r="CV230" s="192"/>
      <c r="CW230" s="192"/>
      <c r="CX230" s="192"/>
      <c r="CY230" s="192"/>
      <c r="CZ230" s="192"/>
      <c r="DA230" s="192"/>
      <c r="DB230" s="192"/>
      <c r="DC230" s="192"/>
      <c r="DD230" s="192"/>
      <c r="DE230" s="192"/>
      <c r="DF230" s="192"/>
      <c r="DR230" s="192"/>
      <c r="DS230" s="192"/>
      <c r="DT230" s="192"/>
      <c r="EA230" s="192"/>
      <c r="EI230" s="192"/>
      <c r="EJ230" s="192"/>
      <c r="ER230" s="192"/>
      <c r="ET230" s="192"/>
      <c r="EV230" s="192"/>
      <c r="EZ230" s="192"/>
    </row>
    <row r="231" spans="3:156" ht="15.75" customHeight="1">
      <c r="C231" s="191"/>
      <c r="D231" s="214"/>
      <c r="G231" s="191"/>
      <c r="J231" s="192"/>
      <c r="K231" s="191"/>
      <c r="R231" s="192"/>
      <c r="V231" s="192"/>
      <c r="Y231" s="192"/>
      <c r="Z231" s="192"/>
      <c r="AL231" s="192"/>
      <c r="AM231" s="192"/>
      <c r="BA231" s="192"/>
      <c r="BB231" s="192"/>
      <c r="BD231" s="192"/>
      <c r="BF231" s="192"/>
      <c r="BG231" s="192"/>
      <c r="BH231" s="192"/>
      <c r="BI231" s="192"/>
      <c r="BK231" s="192"/>
      <c r="BN231" s="192"/>
      <c r="BP231" s="192"/>
      <c r="BR231" s="192"/>
      <c r="BT231" s="192"/>
      <c r="BU231" s="192"/>
      <c r="BX231" s="192"/>
      <c r="BZ231" s="192"/>
      <c r="CA231" s="192"/>
      <c r="CB231" s="192"/>
      <c r="CC231" s="192"/>
      <c r="CD231" s="192"/>
      <c r="CE231" s="192"/>
      <c r="CF231" s="192"/>
      <c r="CG231" s="192"/>
      <c r="CH231" s="192"/>
      <c r="CI231" s="192"/>
      <c r="CJ231" s="192"/>
      <c r="CK231" s="192"/>
      <c r="CL231" s="192"/>
      <c r="CM231" s="192"/>
      <c r="CN231" s="192"/>
      <c r="CO231" s="192"/>
      <c r="CP231" s="192"/>
      <c r="CQ231" s="192"/>
      <c r="CR231" s="192"/>
      <c r="CV231" s="192"/>
      <c r="CW231" s="192"/>
      <c r="CX231" s="192"/>
      <c r="CY231" s="192"/>
      <c r="CZ231" s="192"/>
      <c r="DA231" s="192"/>
      <c r="DB231" s="192"/>
      <c r="DC231" s="192"/>
      <c r="DD231" s="192"/>
      <c r="DE231" s="192"/>
      <c r="DF231" s="192"/>
      <c r="DR231" s="192"/>
      <c r="DS231" s="192"/>
      <c r="DT231" s="192"/>
      <c r="EA231" s="192"/>
      <c r="EI231" s="192"/>
      <c r="EJ231" s="192"/>
      <c r="ER231" s="192"/>
      <c r="ET231" s="192"/>
      <c r="EV231" s="192"/>
      <c r="EZ231" s="192"/>
    </row>
    <row r="232" spans="3:156" ht="15.75" customHeight="1">
      <c r="C232" s="191"/>
      <c r="D232" s="214"/>
      <c r="G232" s="191"/>
      <c r="J232" s="192"/>
      <c r="K232" s="191"/>
      <c r="R232" s="192"/>
      <c r="V232" s="192"/>
      <c r="Y232" s="192"/>
      <c r="Z232" s="192"/>
      <c r="AL232" s="192"/>
      <c r="AM232" s="192"/>
      <c r="BA232" s="192"/>
      <c r="BB232" s="192"/>
      <c r="BD232" s="192"/>
      <c r="BF232" s="192"/>
      <c r="BG232" s="192"/>
      <c r="BH232" s="192"/>
      <c r="BI232" s="192"/>
      <c r="BK232" s="192"/>
      <c r="BN232" s="192"/>
      <c r="BP232" s="192"/>
      <c r="BR232" s="192"/>
      <c r="BT232" s="192"/>
      <c r="BU232" s="192"/>
      <c r="BX232" s="192"/>
      <c r="BZ232" s="192"/>
      <c r="CA232" s="192"/>
      <c r="CB232" s="192"/>
      <c r="CC232" s="192"/>
      <c r="CD232" s="192"/>
      <c r="CE232" s="192"/>
      <c r="CF232" s="192"/>
      <c r="CG232" s="192"/>
      <c r="CH232" s="192"/>
      <c r="CI232" s="192"/>
      <c r="CJ232" s="192"/>
      <c r="CK232" s="192"/>
      <c r="CL232" s="192"/>
      <c r="CM232" s="192"/>
      <c r="CN232" s="192"/>
      <c r="CO232" s="192"/>
      <c r="CP232" s="192"/>
      <c r="CQ232" s="192"/>
      <c r="CR232" s="192"/>
      <c r="CV232" s="192"/>
      <c r="CW232" s="192"/>
      <c r="CX232" s="192"/>
      <c r="CY232" s="192"/>
      <c r="CZ232" s="192"/>
      <c r="DA232" s="192"/>
      <c r="DB232" s="192"/>
      <c r="DC232" s="192"/>
      <c r="DD232" s="192"/>
      <c r="DE232" s="192"/>
      <c r="DF232" s="192"/>
      <c r="DR232" s="192"/>
      <c r="DS232" s="192"/>
      <c r="DT232" s="192"/>
      <c r="EA232" s="192"/>
      <c r="EI232" s="192"/>
      <c r="EJ232" s="192"/>
      <c r="ER232" s="192"/>
      <c r="ET232" s="192"/>
      <c r="EV232" s="192"/>
      <c r="EZ232" s="192"/>
    </row>
    <row r="233" spans="3:156" ht="15.75" customHeight="1">
      <c r="C233" s="191"/>
      <c r="D233" s="214"/>
      <c r="G233" s="191"/>
      <c r="J233" s="192"/>
      <c r="K233" s="191"/>
      <c r="R233" s="192"/>
      <c r="V233" s="192"/>
      <c r="Y233" s="192"/>
      <c r="Z233" s="192"/>
      <c r="AL233" s="192"/>
      <c r="AM233" s="192"/>
      <c r="BA233" s="192"/>
      <c r="BB233" s="192"/>
      <c r="BD233" s="192"/>
      <c r="BF233" s="192"/>
      <c r="BG233" s="192"/>
      <c r="BH233" s="192"/>
      <c r="BI233" s="192"/>
      <c r="BK233" s="192"/>
      <c r="BN233" s="192"/>
      <c r="BP233" s="192"/>
      <c r="BR233" s="192"/>
      <c r="BT233" s="192"/>
      <c r="BU233" s="192"/>
      <c r="BX233" s="192"/>
      <c r="BZ233" s="192"/>
      <c r="CA233" s="192"/>
      <c r="CB233" s="192"/>
      <c r="CC233" s="192"/>
      <c r="CD233" s="192"/>
      <c r="CE233" s="192"/>
      <c r="CF233" s="192"/>
      <c r="CG233" s="192"/>
      <c r="CH233" s="192"/>
      <c r="CI233" s="192"/>
      <c r="CJ233" s="192"/>
      <c r="CK233" s="192"/>
      <c r="CL233" s="192"/>
      <c r="CM233" s="192"/>
      <c r="CN233" s="192"/>
      <c r="CO233" s="192"/>
      <c r="CP233" s="192"/>
      <c r="CQ233" s="192"/>
      <c r="CR233" s="192"/>
      <c r="CV233" s="192"/>
      <c r="CW233" s="192"/>
      <c r="CX233" s="192"/>
      <c r="CY233" s="192"/>
      <c r="CZ233" s="192"/>
      <c r="DA233" s="192"/>
      <c r="DB233" s="192"/>
      <c r="DC233" s="192"/>
      <c r="DD233" s="192"/>
      <c r="DE233" s="192"/>
      <c r="DF233" s="192"/>
      <c r="DR233" s="192"/>
      <c r="DS233" s="192"/>
      <c r="DT233" s="192"/>
      <c r="EA233" s="192"/>
      <c r="EI233" s="192"/>
      <c r="EJ233" s="192"/>
      <c r="ER233" s="192"/>
      <c r="ET233" s="192"/>
      <c r="EV233" s="192"/>
      <c r="EZ233" s="192"/>
    </row>
    <row r="234" spans="3:156" ht="15.75" customHeight="1">
      <c r="C234" s="191"/>
      <c r="D234" s="214"/>
      <c r="G234" s="191"/>
      <c r="J234" s="192"/>
      <c r="K234" s="191"/>
      <c r="R234" s="192"/>
      <c r="V234" s="192"/>
      <c r="Y234" s="192"/>
      <c r="Z234" s="192"/>
      <c r="AL234" s="192"/>
      <c r="AM234" s="192"/>
      <c r="BA234" s="192"/>
      <c r="BB234" s="192"/>
      <c r="BD234" s="192"/>
      <c r="BF234" s="192"/>
      <c r="BG234" s="192"/>
      <c r="BH234" s="192"/>
      <c r="BI234" s="192"/>
      <c r="BK234" s="192"/>
      <c r="BN234" s="192"/>
      <c r="BP234" s="192"/>
      <c r="BR234" s="192"/>
      <c r="BT234" s="192"/>
      <c r="BU234" s="192"/>
      <c r="BX234" s="192"/>
      <c r="BZ234" s="192"/>
      <c r="CA234" s="192"/>
      <c r="CB234" s="192"/>
      <c r="CC234" s="192"/>
      <c r="CD234" s="192"/>
      <c r="CE234" s="192"/>
      <c r="CF234" s="192"/>
      <c r="CG234" s="192"/>
      <c r="CH234" s="192"/>
      <c r="CI234" s="192"/>
      <c r="CJ234" s="192"/>
      <c r="CK234" s="192"/>
      <c r="CL234" s="192"/>
      <c r="CM234" s="192"/>
      <c r="CN234" s="192"/>
      <c r="CO234" s="192"/>
      <c r="CP234" s="192"/>
      <c r="CQ234" s="192"/>
      <c r="CR234" s="192"/>
      <c r="CV234" s="192"/>
      <c r="CW234" s="192"/>
      <c r="CX234" s="192"/>
      <c r="CY234" s="192"/>
      <c r="CZ234" s="192"/>
      <c r="DA234" s="192"/>
      <c r="DB234" s="192"/>
      <c r="DC234" s="192"/>
      <c r="DD234" s="192"/>
      <c r="DE234" s="192"/>
      <c r="DF234" s="192"/>
      <c r="DR234" s="192"/>
      <c r="DS234" s="192"/>
      <c r="DT234" s="192"/>
      <c r="EA234" s="192"/>
      <c r="EI234" s="192"/>
      <c r="EJ234" s="192"/>
      <c r="ER234" s="192"/>
      <c r="ET234" s="192"/>
      <c r="EV234" s="192"/>
      <c r="EZ234" s="192"/>
    </row>
    <row r="235" spans="3:156" ht="15.75" customHeight="1">
      <c r="C235" s="191"/>
      <c r="D235" s="214"/>
      <c r="G235" s="191"/>
      <c r="J235" s="192"/>
      <c r="K235" s="191"/>
      <c r="R235" s="192"/>
      <c r="V235" s="192"/>
      <c r="Y235" s="192"/>
      <c r="Z235" s="192"/>
      <c r="AL235" s="192"/>
      <c r="AM235" s="192"/>
      <c r="BA235" s="192"/>
      <c r="BB235" s="192"/>
      <c r="BD235" s="192"/>
      <c r="BF235" s="192"/>
      <c r="BG235" s="192"/>
      <c r="BH235" s="192"/>
      <c r="BI235" s="192"/>
      <c r="BK235" s="192"/>
      <c r="BN235" s="192"/>
      <c r="BP235" s="192"/>
      <c r="BR235" s="192"/>
      <c r="BT235" s="192"/>
      <c r="BU235" s="192"/>
      <c r="BX235" s="192"/>
      <c r="BZ235" s="192"/>
      <c r="CA235" s="192"/>
      <c r="CB235" s="192"/>
      <c r="CC235" s="192"/>
      <c r="CD235" s="192"/>
      <c r="CE235" s="192"/>
      <c r="CF235" s="192"/>
      <c r="CG235" s="192"/>
      <c r="CH235" s="192"/>
      <c r="CI235" s="192"/>
      <c r="CJ235" s="192"/>
      <c r="CK235" s="192"/>
      <c r="CL235" s="192"/>
      <c r="CM235" s="192"/>
      <c r="CN235" s="192"/>
      <c r="CO235" s="192"/>
      <c r="CP235" s="192"/>
      <c r="CQ235" s="192"/>
      <c r="CR235" s="192"/>
      <c r="CV235" s="192"/>
      <c r="CW235" s="192"/>
      <c r="CX235" s="192"/>
      <c r="CY235" s="192"/>
      <c r="CZ235" s="192"/>
      <c r="DA235" s="192"/>
      <c r="DB235" s="192"/>
      <c r="DC235" s="192"/>
      <c r="DD235" s="192"/>
      <c r="DE235" s="192"/>
      <c r="DF235" s="192"/>
      <c r="DR235" s="192"/>
      <c r="DS235" s="192"/>
      <c r="DT235" s="192"/>
      <c r="EA235" s="192"/>
      <c r="EI235" s="192"/>
      <c r="EJ235" s="192"/>
      <c r="ER235" s="192"/>
      <c r="ET235" s="192"/>
      <c r="EV235" s="192"/>
      <c r="EZ235" s="192"/>
    </row>
    <row r="236" spans="3:156" ht="15.75" customHeight="1">
      <c r="C236" s="191"/>
      <c r="D236" s="214"/>
      <c r="G236" s="191"/>
      <c r="J236" s="192"/>
      <c r="K236" s="191"/>
      <c r="R236" s="192"/>
      <c r="V236" s="192"/>
      <c r="Y236" s="192"/>
      <c r="Z236" s="192"/>
      <c r="AL236" s="192"/>
      <c r="AM236" s="192"/>
      <c r="BA236" s="192"/>
      <c r="BB236" s="192"/>
      <c r="BD236" s="192"/>
      <c r="BF236" s="192"/>
      <c r="BG236" s="192"/>
      <c r="BH236" s="192"/>
      <c r="BI236" s="192"/>
      <c r="BK236" s="192"/>
      <c r="BN236" s="192"/>
      <c r="BP236" s="192"/>
      <c r="BR236" s="192"/>
      <c r="BT236" s="192"/>
      <c r="BU236" s="192"/>
      <c r="BX236" s="192"/>
      <c r="BZ236" s="192"/>
      <c r="CA236" s="192"/>
      <c r="CB236" s="192"/>
      <c r="CC236" s="192"/>
      <c r="CD236" s="192"/>
      <c r="CE236" s="192"/>
      <c r="CF236" s="192"/>
      <c r="CG236" s="192"/>
      <c r="CH236" s="192"/>
      <c r="CI236" s="192"/>
      <c r="CJ236" s="192"/>
      <c r="CK236" s="192"/>
      <c r="CL236" s="192"/>
      <c r="CM236" s="192"/>
      <c r="CN236" s="192"/>
      <c r="CO236" s="192"/>
      <c r="CP236" s="192"/>
      <c r="CQ236" s="192"/>
      <c r="CR236" s="192"/>
      <c r="CV236" s="192"/>
      <c r="CW236" s="192"/>
      <c r="CX236" s="192"/>
      <c r="CY236" s="192"/>
      <c r="CZ236" s="192"/>
      <c r="DA236" s="192"/>
      <c r="DB236" s="192"/>
      <c r="DC236" s="192"/>
      <c r="DD236" s="192"/>
      <c r="DE236" s="192"/>
      <c r="DF236" s="192"/>
      <c r="DR236" s="192"/>
      <c r="DS236" s="192"/>
      <c r="DT236" s="192"/>
      <c r="EA236" s="192"/>
      <c r="EI236" s="192"/>
      <c r="EJ236" s="192"/>
      <c r="ER236" s="192"/>
      <c r="ET236" s="192"/>
      <c r="EV236" s="192"/>
      <c r="EZ236" s="192"/>
    </row>
    <row r="237" spans="3:156" ht="15.75" customHeight="1">
      <c r="C237" s="191"/>
      <c r="D237" s="214"/>
      <c r="G237" s="191"/>
      <c r="J237" s="192"/>
      <c r="K237" s="191"/>
      <c r="R237" s="192"/>
      <c r="V237" s="192"/>
      <c r="Y237" s="192"/>
      <c r="Z237" s="192"/>
      <c r="AL237" s="192"/>
      <c r="AM237" s="192"/>
      <c r="BA237" s="192"/>
      <c r="BB237" s="192"/>
      <c r="BD237" s="192"/>
      <c r="BF237" s="192"/>
      <c r="BG237" s="192"/>
      <c r="BH237" s="192"/>
      <c r="BI237" s="192"/>
      <c r="BK237" s="192"/>
      <c r="BN237" s="192"/>
      <c r="BP237" s="192"/>
      <c r="BR237" s="192"/>
      <c r="BT237" s="192"/>
      <c r="BU237" s="192"/>
      <c r="BX237" s="192"/>
      <c r="BZ237" s="192"/>
      <c r="CA237" s="192"/>
      <c r="CB237" s="192"/>
      <c r="CC237" s="192"/>
      <c r="CD237" s="192"/>
      <c r="CE237" s="192"/>
      <c r="CF237" s="192"/>
      <c r="CG237" s="192"/>
      <c r="CH237" s="192"/>
      <c r="CI237" s="192"/>
      <c r="CJ237" s="192"/>
      <c r="CK237" s="192"/>
      <c r="CL237" s="192"/>
      <c r="CM237" s="192"/>
      <c r="CN237" s="192"/>
      <c r="CO237" s="192"/>
      <c r="CP237" s="192"/>
      <c r="CQ237" s="192"/>
      <c r="CR237" s="192"/>
      <c r="CV237" s="192"/>
      <c r="CW237" s="192"/>
      <c r="CX237" s="192"/>
      <c r="CY237" s="192"/>
      <c r="CZ237" s="192"/>
      <c r="DA237" s="192"/>
      <c r="DB237" s="192"/>
      <c r="DC237" s="192"/>
      <c r="DD237" s="192"/>
      <c r="DE237" s="192"/>
      <c r="DF237" s="192"/>
      <c r="DR237" s="192"/>
      <c r="DS237" s="192"/>
      <c r="DT237" s="192"/>
      <c r="EA237" s="192"/>
      <c r="EI237" s="192"/>
      <c r="EJ237" s="192"/>
      <c r="ER237" s="192"/>
      <c r="ET237" s="192"/>
      <c r="EV237" s="192"/>
      <c r="EZ237" s="192"/>
    </row>
    <row r="238" spans="3:156" ht="15.75" customHeight="1">
      <c r="C238" s="191"/>
      <c r="D238" s="214"/>
      <c r="G238" s="191"/>
      <c r="J238" s="192"/>
      <c r="K238" s="191"/>
      <c r="R238" s="192"/>
      <c r="V238" s="192"/>
      <c r="Y238" s="192"/>
      <c r="Z238" s="192"/>
      <c r="AL238" s="192"/>
      <c r="AM238" s="192"/>
      <c r="BA238" s="192"/>
      <c r="BB238" s="192"/>
      <c r="BD238" s="192"/>
      <c r="BF238" s="192"/>
      <c r="BG238" s="192"/>
      <c r="BH238" s="192"/>
      <c r="BI238" s="192"/>
      <c r="BK238" s="192"/>
      <c r="BN238" s="192"/>
      <c r="BP238" s="192"/>
      <c r="BR238" s="192"/>
      <c r="BT238" s="192"/>
      <c r="BU238" s="192"/>
      <c r="BX238" s="192"/>
      <c r="BZ238" s="192"/>
      <c r="CA238" s="192"/>
      <c r="CB238" s="192"/>
      <c r="CC238" s="192"/>
      <c r="CD238" s="192"/>
      <c r="CE238" s="192"/>
      <c r="CF238" s="192"/>
      <c r="CG238" s="192"/>
      <c r="CH238" s="192"/>
      <c r="CI238" s="192"/>
      <c r="CJ238" s="192"/>
      <c r="CK238" s="192"/>
      <c r="CL238" s="192"/>
      <c r="CM238" s="192"/>
      <c r="CN238" s="192"/>
      <c r="CO238" s="192"/>
      <c r="CP238" s="192"/>
      <c r="CQ238" s="192"/>
      <c r="CR238" s="192"/>
      <c r="CV238" s="192"/>
      <c r="CW238" s="192"/>
      <c r="CX238" s="192"/>
      <c r="CY238" s="192"/>
      <c r="CZ238" s="192"/>
      <c r="DA238" s="192"/>
      <c r="DB238" s="192"/>
      <c r="DC238" s="192"/>
      <c r="DD238" s="192"/>
      <c r="DE238" s="192"/>
      <c r="DF238" s="192"/>
      <c r="DR238" s="192"/>
      <c r="DS238" s="192"/>
      <c r="DT238" s="192"/>
      <c r="EA238" s="192"/>
      <c r="EI238" s="192"/>
      <c r="EJ238" s="192"/>
      <c r="ER238" s="192"/>
      <c r="ET238" s="192"/>
      <c r="EV238" s="192"/>
      <c r="EZ238" s="192"/>
    </row>
    <row r="239" spans="3:156" ht="15.75" customHeight="1">
      <c r="C239" s="191"/>
      <c r="D239" s="214"/>
      <c r="G239" s="191"/>
      <c r="J239" s="192"/>
      <c r="K239" s="191"/>
      <c r="R239" s="192"/>
      <c r="V239" s="192"/>
      <c r="Y239" s="192"/>
      <c r="Z239" s="192"/>
      <c r="AL239" s="192"/>
      <c r="AM239" s="192"/>
      <c r="BA239" s="192"/>
      <c r="BB239" s="192"/>
      <c r="BD239" s="192"/>
      <c r="BF239" s="192"/>
      <c r="BG239" s="192"/>
      <c r="BH239" s="192"/>
      <c r="BI239" s="192"/>
      <c r="BK239" s="192"/>
      <c r="BN239" s="192"/>
      <c r="BP239" s="192"/>
      <c r="BR239" s="192"/>
      <c r="BT239" s="192"/>
      <c r="BU239" s="192"/>
      <c r="BX239" s="192"/>
      <c r="BZ239" s="192"/>
      <c r="CA239" s="192"/>
      <c r="CB239" s="192"/>
      <c r="CC239" s="192"/>
      <c r="CD239" s="192"/>
      <c r="CE239" s="192"/>
      <c r="CF239" s="192"/>
      <c r="CG239" s="192"/>
      <c r="CH239" s="192"/>
      <c r="CI239" s="192"/>
      <c r="CJ239" s="192"/>
      <c r="CK239" s="192"/>
      <c r="CL239" s="192"/>
      <c r="CM239" s="192"/>
      <c r="CN239" s="192"/>
      <c r="CO239" s="192"/>
      <c r="CP239" s="192"/>
      <c r="CQ239" s="192"/>
      <c r="CR239" s="192"/>
      <c r="CV239" s="192"/>
      <c r="CW239" s="192"/>
      <c r="CX239" s="192"/>
      <c r="CY239" s="192"/>
      <c r="CZ239" s="192"/>
      <c r="DA239" s="192"/>
      <c r="DB239" s="192"/>
      <c r="DC239" s="192"/>
      <c r="DD239" s="192"/>
      <c r="DE239" s="192"/>
      <c r="DF239" s="192"/>
      <c r="DR239" s="192"/>
      <c r="DS239" s="192"/>
      <c r="DT239" s="192"/>
      <c r="EA239" s="192"/>
      <c r="EI239" s="192"/>
      <c r="EJ239" s="192"/>
      <c r="ER239" s="192"/>
      <c r="ET239" s="192"/>
      <c r="EV239" s="192"/>
      <c r="EZ239" s="192"/>
    </row>
    <row r="240" spans="3:156" ht="15.75" customHeight="1">
      <c r="C240" s="191"/>
      <c r="D240" s="214"/>
      <c r="G240" s="191"/>
      <c r="J240" s="192"/>
      <c r="K240" s="191"/>
      <c r="R240" s="192"/>
      <c r="V240" s="192"/>
      <c r="Y240" s="192"/>
      <c r="Z240" s="192"/>
      <c r="AL240" s="192"/>
      <c r="AM240" s="192"/>
      <c r="BA240" s="192"/>
      <c r="BB240" s="192"/>
      <c r="BD240" s="192"/>
      <c r="BF240" s="192"/>
      <c r="BG240" s="192"/>
      <c r="BH240" s="192"/>
      <c r="BI240" s="192"/>
      <c r="BK240" s="192"/>
      <c r="BN240" s="192"/>
      <c r="BP240" s="192"/>
      <c r="BR240" s="192"/>
      <c r="BT240" s="192"/>
      <c r="BU240" s="192"/>
      <c r="BX240" s="192"/>
      <c r="BZ240" s="192"/>
      <c r="CA240" s="192"/>
      <c r="CB240" s="192"/>
      <c r="CC240" s="192"/>
      <c r="CD240" s="192"/>
      <c r="CE240" s="192"/>
      <c r="CF240" s="192"/>
      <c r="CG240" s="192"/>
      <c r="CH240" s="192"/>
      <c r="CI240" s="192"/>
      <c r="CJ240" s="192"/>
      <c r="CK240" s="192"/>
      <c r="CL240" s="192"/>
      <c r="CM240" s="192"/>
      <c r="CN240" s="192"/>
      <c r="CO240" s="192"/>
      <c r="CP240" s="192"/>
      <c r="CQ240" s="192"/>
      <c r="CR240" s="192"/>
      <c r="CV240" s="192"/>
      <c r="CW240" s="192"/>
      <c r="CX240" s="192"/>
      <c r="CY240" s="192"/>
      <c r="CZ240" s="192"/>
      <c r="DA240" s="192"/>
      <c r="DB240" s="192"/>
      <c r="DC240" s="192"/>
      <c r="DD240" s="192"/>
      <c r="DE240" s="192"/>
      <c r="DF240" s="192"/>
      <c r="DR240" s="192"/>
      <c r="DS240" s="192"/>
      <c r="DT240" s="192"/>
      <c r="EA240" s="192"/>
      <c r="EI240" s="192"/>
      <c r="EJ240" s="192"/>
      <c r="ER240" s="192"/>
      <c r="ET240" s="192"/>
      <c r="EV240" s="192"/>
      <c r="EZ240" s="192"/>
    </row>
    <row r="241" spans="3:156" ht="15.75" customHeight="1">
      <c r="C241" s="191"/>
      <c r="D241" s="214"/>
      <c r="G241" s="191"/>
      <c r="J241" s="192"/>
      <c r="K241" s="191"/>
      <c r="R241" s="192"/>
      <c r="V241" s="192"/>
      <c r="Y241" s="192"/>
      <c r="Z241" s="192"/>
      <c r="AL241" s="192"/>
      <c r="AM241" s="192"/>
      <c r="BA241" s="192"/>
      <c r="BB241" s="192"/>
      <c r="BD241" s="192"/>
      <c r="BF241" s="192"/>
      <c r="BG241" s="192"/>
      <c r="BH241" s="192"/>
      <c r="BI241" s="192"/>
      <c r="BK241" s="192"/>
      <c r="BN241" s="192"/>
      <c r="BP241" s="192"/>
      <c r="BR241" s="192"/>
      <c r="BT241" s="192"/>
      <c r="BU241" s="192"/>
      <c r="BX241" s="192"/>
      <c r="BZ241" s="192"/>
      <c r="CA241" s="192"/>
      <c r="CB241" s="192"/>
      <c r="CC241" s="192"/>
      <c r="CD241" s="192"/>
      <c r="CE241" s="192"/>
      <c r="CF241" s="192"/>
      <c r="CG241" s="192"/>
      <c r="CH241" s="192"/>
      <c r="CI241" s="192"/>
      <c r="CJ241" s="192"/>
      <c r="CK241" s="192"/>
      <c r="CL241" s="192"/>
      <c r="CM241" s="192"/>
      <c r="CN241" s="192"/>
      <c r="CO241" s="192"/>
      <c r="CP241" s="192"/>
      <c r="CQ241" s="192"/>
      <c r="CR241" s="192"/>
      <c r="CV241" s="192"/>
      <c r="CW241" s="192"/>
      <c r="CX241" s="192"/>
      <c r="CY241" s="192"/>
      <c r="CZ241" s="192"/>
      <c r="DA241" s="192"/>
      <c r="DB241" s="192"/>
      <c r="DC241" s="192"/>
      <c r="DD241" s="192"/>
      <c r="DE241" s="192"/>
      <c r="DF241" s="192"/>
      <c r="DR241" s="192"/>
      <c r="DS241" s="192"/>
      <c r="DT241" s="192"/>
      <c r="EA241" s="192"/>
      <c r="EI241" s="192"/>
      <c r="EJ241" s="192"/>
      <c r="ER241" s="192"/>
      <c r="ET241" s="192"/>
      <c r="EV241" s="192"/>
      <c r="EZ241" s="192"/>
    </row>
    <row r="242" spans="3:156" ht="15.75" customHeight="1">
      <c r="C242" s="191"/>
      <c r="D242" s="214"/>
      <c r="G242" s="191"/>
      <c r="J242" s="192"/>
      <c r="K242" s="191"/>
      <c r="R242" s="192"/>
      <c r="V242" s="192"/>
      <c r="Y242" s="192"/>
      <c r="Z242" s="192"/>
      <c r="AL242" s="192"/>
      <c r="AM242" s="192"/>
      <c r="BA242" s="192"/>
      <c r="BB242" s="192"/>
      <c r="BD242" s="192"/>
      <c r="BF242" s="192"/>
      <c r="BG242" s="192"/>
      <c r="BH242" s="192"/>
      <c r="BI242" s="192"/>
      <c r="BK242" s="192"/>
      <c r="BN242" s="192"/>
      <c r="BP242" s="192"/>
      <c r="BR242" s="192"/>
      <c r="BT242" s="192"/>
      <c r="BU242" s="192"/>
      <c r="BX242" s="192"/>
      <c r="BZ242" s="192"/>
      <c r="CA242" s="192"/>
      <c r="CB242" s="192"/>
      <c r="CC242" s="192"/>
      <c r="CD242" s="192"/>
      <c r="CE242" s="192"/>
      <c r="CF242" s="192"/>
      <c r="CG242" s="192"/>
      <c r="CH242" s="192"/>
      <c r="CI242" s="192"/>
      <c r="CJ242" s="192"/>
      <c r="CK242" s="192"/>
      <c r="CL242" s="192"/>
      <c r="CM242" s="192"/>
      <c r="CN242" s="192"/>
      <c r="CO242" s="192"/>
      <c r="CP242" s="192"/>
      <c r="CQ242" s="192"/>
      <c r="CR242" s="192"/>
      <c r="CV242" s="192"/>
      <c r="CW242" s="192"/>
      <c r="CX242" s="192"/>
      <c r="CY242" s="192"/>
      <c r="CZ242" s="192"/>
      <c r="DA242" s="192"/>
      <c r="DB242" s="192"/>
      <c r="DC242" s="192"/>
      <c r="DD242" s="192"/>
      <c r="DE242" s="192"/>
      <c r="DF242" s="192"/>
      <c r="DR242" s="192"/>
      <c r="DS242" s="192"/>
      <c r="DT242" s="192"/>
      <c r="EA242" s="192"/>
      <c r="EI242" s="192"/>
      <c r="EJ242" s="192"/>
      <c r="ER242" s="192"/>
      <c r="ET242" s="192"/>
      <c r="EV242" s="192"/>
      <c r="EZ242" s="192"/>
    </row>
    <row r="243" spans="3:156" ht="15.75" customHeight="1">
      <c r="C243" s="191"/>
      <c r="D243" s="214"/>
      <c r="G243" s="191"/>
      <c r="J243" s="192"/>
      <c r="K243" s="191"/>
      <c r="R243" s="192"/>
      <c r="V243" s="192"/>
      <c r="Y243" s="192"/>
      <c r="Z243" s="192"/>
      <c r="AL243" s="192"/>
      <c r="AM243" s="192"/>
      <c r="BA243" s="192"/>
      <c r="BB243" s="192"/>
      <c r="BD243" s="192"/>
      <c r="BF243" s="192"/>
      <c r="BG243" s="192"/>
      <c r="BH243" s="192"/>
      <c r="BI243" s="192"/>
      <c r="BK243" s="192"/>
      <c r="BN243" s="192"/>
      <c r="BP243" s="192"/>
      <c r="BR243" s="192"/>
      <c r="BT243" s="192"/>
      <c r="BU243" s="192"/>
      <c r="BX243" s="192"/>
      <c r="BZ243" s="192"/>
      <c r="CA243" s="192"/>
      <c r="CB243" s="192"/>
      <c r="CC243" s="192"/>
      <c r="CD243" s="192"/>
      <c r="CE243" s="192"/>
      <c r="CF243" s="192"/>
      <c r="CG243" s="192"/>
      <c r="CH243" s="192"/>
      <c r="CI243" s="192"/>
      <c r="CJ243" s="192"/>
      <c r="CK243" s="192"/>
      <c r="CL243" s="192"/>
      <c r="CM243" s="192"/>
      <c r="CN243" s="192"/>
      <c r="CO243" s="192"/>
      <c r="CP243" s="192"/>
      <c r="CQ243" s="192"/>
      <c r="CR243" s="192"/>
      <c r="CV243" s="192"/>
      <c r="CW243" s="192"/>
      <c r="CX243" s="192"/>
      <c r="CY243" s="192"/>
      <c r="CZ243" s="192"/>
      <c r="DA243" s="192"/>
      <c r="DB243" s="192"/>
      <c r="DC243" s="192"/>
      <c r="DD243" s="192"/>
      <c r="DE243" s="192"/>
      <c r="DF243" s="192"/>
      <c r="DR243" s="192"/>
      <c r="DS243" s="192"/>
      <c r="DT243" s="192"/>
      <c r="EA243" s="192"/>
      <c r="EI243" s="192"/>
      <c r="EJ243" s="192"/>
      <c r="ER243" s="192"/>
      <c r="ET243" s="192"/>
      <c r="EV243" s="192"/>
      <c r="EZ243" s="192"/>
    </row>
    <row r="244" spans="3:156" ht="15.75" customHeight="1">
      <c r="C244" s="191"/>
      <c r="D244" s="214"/>
      <c r="G244" s="191"/>
      <c r="J244" s="192"/>
      <c r="K244" s="191"/>
      <c r="R244" s="192"/>
      <c r="V244" s="192"/>
      <c r="Y244" s="192"/>
      <c r="Z244" s="192"/>
      <c r="AL244" s="192"/>
      <c r="AM244" s="192"/>
      <c r="BA244" s="192"/>
      <c r="BB244" s="192"/>
      <c r="BD244" s="192"/>
      <c r="BF244" s="192"/>
      <c r="BG244" s="192"/>
      <c r="BH244" s="192"/>
      <c r="BI244" s="192"/>
      <c r="BK244" s="192"/>
      <c r="BN244" s="192"/>
      <c r="BP244" s="192"/>
      <c r="BR244" s="192"/>
      <c r="BT244" s="192"/>
      <c r="BU244" s="192"/>
      <c r="BX244" s="192"/>
      <c r="BZ244" s="192"/>
      <c r="CA244" s="192"/>
      <c r="CB244" s="192"/>
      <c r="CC244" s="192"/>
      <c r="CD244" s="192"/>
      <c r="CE244" s="192"/>
      <c r="CF244" s="192"/>
      <c r="CG244" s="192"/>
      <c r="CH244" s="192"/>
      <c r="CI244" s="192"/>
      <c r="CJ244" s="192"/>
      <c r="CK244" s="192"/>
      <c r="CL244" s="192"/>
      <c r="CM244" s="192"/>
      <c r="CN244" s="192"/>
      <c r="CO244" s="192"/>
      <c r="CP244" s="192"/>
      <c r="CQ244" s="192"/>
      <c r="CR244" s="192"/>
      <c r="CV244" s="192"/>
      <c r="CW244" s="192"/>
      <c r="CX244" s="192"/>
      <c r="CY244" s="192"/>
      <c r="CZ244" s="192"/>
      <c r="DA244" s="192"/>
      <c r="DB244" s="192"/>
      <c r="DC244" s="192"/>
      <c r="DD244" s="192"/>
      <c r="DE244" s="192"/>
      <c r="DF244" s="192"/>
      <c r="DR244" s="192"/>
      <c r="DS244" s="192"/>
      <c r="DT244" s="192"/>
      <c r="EA244" s="192"/>
      <c r="EI244" s="192"/>
      <c r="EJ244" s="192"/>
      <c r="ER244" s="192"/>
      <c r="ET244" s="192"/>
      <c r="EV244" s="192"/>
      <c r="EZ244" s="192"/>
    </row>
    <row r="245" spans="3:156" ht="15.75" customHeight="1">
      <c r="C245" s="191"/>
      <c r="D245" s="214"/>
      <c r="G245" s="191"/>
      <c r="J245" s="192"/>
      <c r="K245" s="191"/>
      <c r="R245" s="192"/>
      <c r="V245" s="192"/>
      <c r="Y245" s="192"/>
      <c r="Z245" s="192"/>
      <c r="AL245" s="192"/>
      <c r="AM245" s="192"/>
      <c r="BA245" s="192"/>
      <c r="BB245" s="192"/>
      <c r="BD245" s="192"/>
      <c r="BF245" s="192"/>
      <c r="BG245" s="192"/>
      <c r="BH245" s="192"/>
      <c r="BI245" s="192"/>
      <c r="BK245" s="192"/>
      <c r="BN245" s="192"/>
      <c r="BP245" s="192"/>
      <c r="BR245" s="192"/>
      <c r="BT245" s="192"/>
      <c r="BU245" s="192"/>
      <c r="BX245" s="192"/>
      <c r="BZ245" s="192"/>
      <c r="CA245" s="192"/>
      <c r="CB245" s="192"/>
      <c r="CC245" s="192"/>
      <c r="CD245" s="192"/>
      <c r="CE245" s="192"/>
      <c r="CF245" s="192"/>
      <c r="CG245" s="192"/>
      <c r="CH245" s="192"/>
      <c r="CI245" s="192"/>
      <c r="CJ245" s="192"/>
      <c r="CK245" s="192"/>
      <c r="CL245" s="192"/>
      <c r="CM245" s="192"/>
      <c r="CN245" s="192"/>
      <c r="CO245" s="192"/>
      <c r="CP245" s="192"/>
      <c r="CQ245" s="192"/>
      <c r="CR245" s="192"/>
      <c r="CV245" s="192"/>
      <c r="CW245" s="192"/>
      <c r="CX245" s="192"/>
      <c r="CY245" s="192"/>
      <c r="CZ245" s="192"/>
      <c r="DA245" s="192"/>
      <c r="DB245" s="192"/>
      <c r="DC245" s="192"/>
      <c r="DD245" s="192"/>
      <c r="DE245" s="192"/>
      <c r="DF245" s="192"/>
      <c r="DR245" s="192"/>
      <c r="DS245" s="192"/>
      <c r="DT245" s="192"/>
      <c r="EA245" s="192"/>
      <c r="EI245" s="192"/>
      <c r="EJ245" s="192"/>
      <c r="ER245" s="192"/>
      <c r="ET245" s="192"/>
      <c r="EV245" s="192"/>
      <c r="EZ245" s="192"/>
    </row>
    <row r="246" spans="3:156" ht="15.75" customHeight="1">
      <c r="C246" s="191"/>
      <c r="D246" s="214"/>
      <c r="G246" s="191"/>
      <c r="J246" s="192"/>
      <c r="K246" s="191"/>
      <c r="R246" s="192"/>
      <c r="V246" s="192"/>
      <c r="Y246" s="192"/>
      <c r="Z246" s="192"/>
      <c r="AL246" s="192"/>
      <c r="AM246" s="192"/>
      <c r="BA246" s="192"/>
      <c r="BB246" s="192"/>
      <c r="BD246" s="192"/>
      <c r="BF246" s="192"/>
      <c r="BG246" s="192"/>
      <c r="BH246" s="192"/>
      <c r="BI246" s="192"/>
      <c r="BK246" s="192"/>
      <c r="BN246" s="192"/>
      <c r="BP246" s="192"/>
      <c r="BR246" s="192"/>
      <c r="BT246" s="192"/>
      <c r="BU246" s="192"/>
      <c r="BX246" s="192"/>
      <c r="BZ246" s="192"/>
      <c r="CA246" s="192"/>
      <c r="CB246" s="192"/>
      <c r="CC246" s="192"/>
      <c r="CD246" s="192"/>
      <c r="CE246" s="192"/>
      <c r="CF246" s="192"/>
      <c r="CG246" s="192"/>
      <c r="CH246" s="192"/>
      <c r="CI246" s="192"/>
      <c r="CJ246" s="192"/>
      <c r="CK246" s="192"/>
      <c r="CL246" s="192"/>
      <c r="CM246" s="192"/>
      <c r="CN246" s="192"/>
      <c r="CO246" s="192"/>
      <c r="CP246" s="192"/>
      <c r="CQ246" s="192"/>
      <c r="CR246" s="192"/>
      <c r="CV246" s="192"/>
      <c r="CW246" s="192"/>
      <c r="CX246" s="192"/>
      <c r="CY246" s="192"/>
      <c r="CZ246" s="192"/>
      <c r="DA246" s="192"/>
      <c r="DB246" s="192"/>
      <c r="DC246" s="192"/>
      <c r="DD246" s="192"/>
      <c r="DE246" s="192"/>
      <c r="DF246" s="192"/>
      <c r="DR246" s="192"/>
      <c r="DS246" s="192"/>
      <c r="DT246" s="192"/>
      <c r="EA246" s="192"/>
      <c r="EI246" s="192"/>
      <c r="EJ246" s="192"/>
      <c r="ER246" s="192"/>
      <c r="ET246" s="192"/>
      <c r="EV246" s="192"/>
      <c r="EZ246" s="192"/>
    </row>
    <row r="247" spans="3:156" ht="15.75" customHeight="1">
      <c r="C247" s="191"/>
      <c r="D247" s="214"/>
      <c r="G247" s="191"/>
      <c r="J247" s="192"/>
      <c r="K247" s="191"/>
      <c r="R247" s="192"/>
      <c r="V247" s="192"/>
      <c r="Y247" s="192"/>
      <c r="Z247" s="192"/>
      <c r="AL247" s="192"/>
      <c r="AM247" s="192"/>
      <c r="BA247" s="192"/>
      <c r="BB247" s="192"/>
      <c r="BD247" s="192"/>
      <c r="BF247" s="192"/>
      <c r="BG247" s="192"/>
      <c r="BH247" s="192"/>
      <c r="BI247" s="192"/>
      <c r="BK247" s="192"/>
      <c r="BN247" s="192"/>
      <c r="BP247" s="192"/>
      <c r="BR247" s="192"/>
      <c r="BT247" s="192"/>
      <c r="BU247" s="192"/>
      <c r="BX247" s="192"/>
      <c r="BZ247" s="192"/>
      <c r="CA247" s="192"/>
      <c r="CB247" s="192"/>
      <c r="CC247" s="192"/>
      <c r="CD247" s="192"/>
      <c r="CE247" s="192"/>
      <c r="CF247" s="192"/>
      <c r="CG247" s="192"/>
      <c r="CH247" s="192"/>
      <c r="CI247" s="192"/>
      <c r="CJ247" s="192"/>
      <c r="CK247" s="192"/>
      <c r="CL247" s="192"/>
      <c r="CM247" s="192"/>
      <c r="CN247" s="192"/>
      <c r="CO247" s="192"/>
      <c r="CP247" s="192"/>
      <c r="CQ247" s="192"/>
      <c r="CR247" s="192"/>
      <c r="CV247" s="192"/>
      <c r="CW247" s="192"/>
      <c r="CX247" s="192"/>
      <c r="CY247" s="192"/>
      <c r="CZ247" s="192"/>
      <c r="DA247" s="192"/>
      <c r="DB247" s="192"/>
      <c r="DC247" s="192"/>
      <c r="DD247" s="192"/>
      <c r="DE247" s="192"/>
      <c r="DF247" s="192"/>
      <c r="DR247" s="192"/>
      <c r="DS247" s="192"/>
      <c r="DT247" s="192"/>
      <c r="EA247" s="192"/>
      <c r="EI247" s="192"/>
      <c r="EJ247" s="192"/>
      <c r="ER247" s="192"/>
      <c r="ET247" s="192"/>
      <c r="EV247" s="192"/>
      <c r="EZ247" s="192"/>
    </row>
    <row r="248" spans="3:156" ht="15.75" customHeight="1">
      <c r="C248" s="191"/>
      <c r="D248" s="214"/>
      <c r="G248" s="191"/>
      <c r="J248" s="192"/>
      <c r="K248" s="191"/>
      <c r="R248" s="192"/>
      <c r="V248" s="192"/>
      <c r="Y248" s="192"/>
      <c r="Z248" s="192"/>
      <c r="AL248" s="192"/>
      <c r="AM248" s="192"/>
      <c r="BA248" s="192"/>
      <c r="BB248" s="192"/>
      <c r="BD248" s="192"/>
      <c r="BF248" s="192"/>
      <c r="BG248" s="192"/>
      <c r="BH248" s="192"/>
      <c r="BI248" s="192"/>
      <c r="BK248" s="192"/>
      <c r="BN248" s="192"/>
      <c r="BP248" s="192"/>
      <c r="BR248" s="192"/>
      <c r="BT248" s="192"/>
      <c r="BU248" s="192"/>
      <c r="BX248" s="192"/>
      <c r="BZ248" s="192"/>
      <c r="CA248" s="192"/>
      <c r="CB248" s="192"/>
      <c r="CC248" s="192"/>
      <c r="CD248" s="192"/>
      <c r="CE248" s="192"/>
      <c r="CF248" s="192"/>
      <c r="CG248" s="192"/>
      <c r="CH248" s="192"/>
      <c r="CI248" s="192"/>
      <c r="CJ248" s="192"/>
      <c r="CK248" s="192"/>
      <c r="CL248" s="192"/>
      <c r="CM248" s="192"/>
      <c r="CN248" s="192"/>
      <c r="CO248" s="192"/>
      <c r="CP248" s="192"/>
      <c r="CQ248" s="192"/>
      <c r="CR248" s="192"/>
      <c r="CV248" s="192"/>
      <c r="CW248" s="192"/>
      <c r="CX248" s="192"/>
      <c r="CY248" s="192"/>
      <c r="CZ248" s="192"/>
      <c r="DA248" s="192"/>
      <c r="DB248" s="192"/>
      <c r="DC248" s="192"/>
      <c r="DD248" s="192"/>
      <c r="DE248" s="192"/>
      <c r="DF248" s="192"/>
      <c r="DR248" s="192"/>
      <c r="DS248" s="192"/>
      <c r="DT248" s="192"/>
      <c r="EA248" s="192"/>
      <c r="EI248" s="192"/>
      <c r="EJ248" s="192"/>
      <c r="ER248" s="192"/>
      <c r="ET248" s="192"/>
      <c r="EV248" s="192"/>
      <c r="EZ248" s="192"/>
    </row>
    <row r="249" spans="3:156" ht="15.75" customHeight="1">
      <c r="C249" s="191"/>
      <c r="D249" s="214"/>
      <c r="G249" s="191"/>
      <c r="J249" s="192"/>
      <c r="K249" s="191"/>
      <c r="R249" s="192"/>
      <c r="V249" s="192"/>
      <c r="Y249" s="192"/>
      <c r="Z249" s="192"/>
      <c r="AL249" s="192"/>
      <c r="AM249" s="192"/>
      <c r="BA249" s="192"/>
      <c r="BB249" s="192"/>
      <c r="BD249" s="192"/>
      <c r="BF249" s="192"/>
      <c r="BG249" s="192"/>
      <c r="BH249" s="192"/>
      <c r="BI249" s="192"/>
      <c r="BK249" s="192"/>
      <c r="BN249" s="192"/>
      <c r="BP249" s="192"/>
      <c r="BR249" s="192"/>
      <c r="BT249" s="192"/>
      <c r="BU249" s="192"/>
      <c r="BX249" s="192"/>
      <c r="BZ249" s="192"/>
      <c r="CA249" s="192"/>
      <c r="CB249" s="192"/>
      <c r="CC249" s="192"/>
      <c r="CD249" s="192"/>
      <c r="CE249" s="192"/>
      <c r="CF249" s="192"/>
      <c r="CG249" s="192"/>
      <c r="CH249" s="192"/>
      <c r="CI249" s="192"/>
      <c r="CJ249" s="192"/>
      <c r="CK249" s="192"/>
      <c r="CL249" s="192"/>
      <c r="CM249" s="192"/>
      <c r="CN249" s="192"/>
      <c r="CO249" s="192"/>
      <c r="CP249" s="192"/>
      <c r="CQ249" s="192"/>
      <c r="CR249" s="192"/>
      <c r="CV249" s="192"/>
      <c r="CW249" s="192"/>
      <c r="CX249" s="192"/>
      <c r="CY249" s="192"/>
      <c r="CZ249" s="192"/>
      <c r="DA249" s="192"/>
      <c r="DB249" s="192"/>
      <c r="DC249" s="192"/>
      <c r="DD249" s="192"/>
      <c r="DE249" s="192"/>
      <c r="DF249" s="192"/>
      <c r="DR249" s="192"/>
      <c r="DS249" s="192"/>
      <c r="DT249" s="192"/>
      <c r="EA249" s="192"/>
      <c r="EI249" s="192"/>
      <c r="EJ249" s="192"/>
      <c r="ER249" s="192"/>
      <c r="ET249" s="192"/>
      <c r="EV249" s="192"/>
      <c r="EZ249" s="192"/>
    </row>
    <row r="250" spans="3:156" ht="15.75" customHeight="1">
      <c r="C250" s="191"/>
      <c r="D250" s="214"/>
      <c r="G250" s="191"/>
      <c r="J250" s="192"/>
      <c r="K250" s="191"/>
      <c r="R250" s="192"/>
      <c r="V250" s="192"/>
      <c r="Y250" s="192"/>
      <c r="Z250" s="192"/>
      <c r="AL250" s="192"/>
      <c r="AM250" s="192"/>
      <c r="BA250" s="192"/>
      <c r="BB250" s="192"/>
      <c r="BD250" s="192"/>
      <c r="BF250" s="192"/>
      <c r="BG250" s="192"/>
      <c r="BH250" s="192"/>
      <c r="BI250" s="192"/>
      <c r="BK250" s="192"/>
      <c r="BN250" s="192"/>
      <c r="BP250" s="192"/>
      <c r="BR250" s="192"/>
      <c r="BT250" s="192"/>
      <c r="BU250" s="192"/>
      <c r="BX250" s="192"/>
      <c r="BZ250" s="192"/>
      <c r="CA250" s="192"/>
      <c r="CB250" s="192"/>
      <c r="CC250" s="192"/>
      <c r="CD250" s="192"/>
      <c r="CE250" s="192"/>
      <c r="CF250" s="192"/>
      <c r="CG250" s="192"/>
      <c r="CH250" s="192"/>
      <c r="CI250" s="192"/>
      <c r="CJ250" s="192"/>
      <c r="CK250" s="192"/>
      <c r="CL250" s="192"/>
      <c r="CM250" s="192"/>
      <c r="CN250" s="192"/>
      <c r="CO250" s="192"/>
      <c r="CP250" s="192"/>
      <c r="CQ250" s="192"/>
      <c r="CR250" s="192"/>
      <c r="CV250" s="192"/>
      <c r="CW250" s="192"/>
      <c r="CX250" s="192"/>
      <c r="CY250" s="192"/>
      <c r="CZ250" s="192"/>
      <c r="DA250" s="192"/>
      <c r="DB250" s="192"/>
      <c r="DC250" s="192"/>
      <c r="DD250" s="192"/>
      <c r="DE250" s="192"/>
      <c r="DF250" s="192"/>
      <c r="DR250" s="192"/>
      <c r="DS250" s="192"/>
      <c r="DT250" s="192"/>
      <c r="EA250" s="192"/>
      <c r="EI250" s="192"/>
      <c r="EJ250" s="192"/>
      <c r="ER250" s="192"/>
      <c r="ET250" s="192"/>
      <c r="EV250" s="192"/>
      <c r="EZ250" s="192"/>
    </row>
    <row r="251" spans="3:156" ht="15.75" customHeight="1">
      <c r="C251" s="191"/>
      <c r="D251" s="214"/>
      <c r="G251" s="191"/>
      <c r="J251" s="192"/>
      <c r="K251" s="191"/>
      <c r="R251" s="192"/>
      <c r="V251" s="192"/>
      <c r="Y251" s="192"/>
      <c r="Z251" s="192"/>
      <c r="AL251" s="192"/>
      <c r="AM251" s="192"/>
      <c r="BA251" s="192"/>
      <c r="BB251" s="192"/>
      <c r="BD251" s="192"/>
      <c r="BF251" s="192"/>
      <c r="BG251" s="192"/>
      <c r="BH251" s="192"/>
      <c r="BI251" s="192"/>
      <c r="BK251" s="192"/>
      <c r="BN251" s="192"/>
      <c r="BP251" s="192"/>
      <c r="BR251" s="192"/>
      <c r="BT251" s="192"/>
      <c r="BU251" s="192"/>
      <c r="BX251" s="192"/>
      <c r="BZ251" s="192"/>
      <c r="CA251" s="192"/>
      <c r="CB251" s="192"/>
      <c r="CC251" s="192"/>
      <c r="CD251" s="192"/>
      <c r="CE251" s="192"/>
      <c r="CF251" s="192"/>
      <c r="CG251" s="192"/>
      <c r="CH251" s="192"/>
      <c r="CI251" s="192"/>
      <c r="CJ251" s="192"/>
      <c r="CK251" s="192"/>
      <c r="CL251" s="192"/>
      <c r="CM251" s="192"/>
      <c r="CN251" s="192"/>
      <c r="CO251" s="192"/>
      <c r="CP251" s="192"/>
      <c r="CQ251" s="192"/>
      <c r="CR251" s="192"/>
      <c r="CV251" s="192"/>
      <c r="CW251" s="192"/>
      <c r="CX251" s="192"/>
      <c r="CY251" s="192"/>
      <c r="CZ251" s="192"/>
      <c r="DA251" s="192"/>
      <c r="DB251" s="192"/>
      <c r="DC251" s="192"/>
      <c r="DD251" s="192"/>
      <c r="DE251" s="192"/>
      <c r="DF251" s="192"/>
      <c r="DR251" s="192"/>
      <c r="DS251" s="192"/>
      <c r="DT251" s="192"/>
      <c r="EA251" s="192"/>
      <c r="EI251" s="192"/>
      <c r="EJ251" s="192"/>
      <c r="ER251" s="192"/>
      <c r="ET251" s="192"/>
      <c r="EV251" s="192"/>
      <c r="EZ251" s="192"/>
    </row>
    <row r="252" spans="3:156" ht="15.75" customHeight="1">
      <c r="C252" s="191"/>
      <c r="D252" s="214"/>
      <c r="G252" s="191"/>
      <c r="J252" s="192"/>
      <c r="K252" s="191"/>
      <c r="R252" s="192"/>
      <c r="V252" s="192"/>
      <c r="Y252" s="192"/>
      <c r="Z252" s="192"/>
      <c r="AL252" s="192"/>
      <c r="AM252" s="192"/>
      <c r="BA252" s="192"/>
      <c r="BB252" s="192"/>
      <c r="BD252" s="192"/>
      <c r="BF252" s="192"/>
      <c r="BG252" s="192"/>
      <c r="BH252" s="192"/>
      <c r="BI252" s="192"/>
      <c r="BK252" s="192"/>
      <c r="BN252" s="192"/>
      <c r="BP252" s="192"/>
      <c r="BR252" s="192"/>
      <c r="BT252" s="192"/>
      <c r="BU252" s="192"/>
      <c r="BX252" s="192"/>
      <c r="BZ252" s="192"/>
      <c r="CA252" s="192"/>
      <c r="CB252" s="192"/>
      <c r="CC252" s="192"/>
      <c r="CD252" s="192"/>
      <c r="CE252" s="192"/>
      <c r="CF252" s="192"/>
      <c r="CG252" s="192"/>
      <c r="CH252" s="192"/>
      <c r="CI252" s="192"/>
      <c r="CJ252" s="192"/>
      <c r="CK252" s="192"/>
      <c r="CL252" s="192"/>
      <c r="CM252" s="192"/>
      <c r="CN252" s="192"/>
      <c r="CO252" s="192"/>
      <c r="CP252" s="192"/>
      <c r="CQ252" s="192"/>
      <c r="CR252" s="192"/>
      <c r="CV252" s="192"/>
      <c r="CW252" s="192"/>
      <c r="CX252" s="192"/>
      <c r="CY252" s="192"/>
      <c r="CZ252" s="192"/>
      <c r="DA252" s="192"/>
      <c r="DB252" s="192"/>
      <c r="DC252" s="192"/>
      <c r="DD252" s="192"/>
      <c r="DE252" s="192"/>
      <c r="DF252" s="192"/>
      <c r="DR252" s="192"/>
      <c r="DS252" s="192"/>
      <c r="DT252" s="192"/>
      <c r="EA252" s="192"/>
      <c r="EI252" s="192"/>
      <c r="EJ252" s="192"/>
      <c r="ER252" s="192"/>
      <c r="ET252" s="192"/>
      <c r="EV252" s="192"/>
      <c r="EZ252" s="192"/>
    </row>
    <row r="253" spans="3:156" ht="15.75" customHeight="1">
      <c r="C253" s="191"/>
      <c r="D253" s="214"/>
      <c r="G253" s="191"/>
      <c r="J253" s="192"/>
      <c r="K253" s="191"/>
      <c r="R253" s="192"/>
      <c r="V253" s="192"/>
      <c r="Y253" s="192"/>
      <c r="Z253" s="192"/>
      <c r="AL253" s="192"/>
      <c r="AM253" s="192"/>
      <c r="BA253" s="192"/>
      <c r="BB253" s="192"/>
      <c r="BD253" s="192"/>
      <c r="BF253" s="192"/>
      <c r="BG253" s="192"/>
      <c r="BH253" s="192"/>
      <c r="BI253" s="192"/>
      <c r="BK253" s="192"/>
      <c r="BN253" s="192"/>
      <c r="BP253" s="192"/>
      <c r="BR253" s="192"/>
      <c r="BT253" s="192"/>
      <c r="BU253" s="192"/>
      <c r="BX253" s="192"/>
      <c r="BZ253" s="192"/>
      <c r="CA253" s="192"/>
      <c r="CB253" s="192"/>
      <c r="CC253" s="192"/>
      <c r="CD253" s="192"/>
      <c r="CE253" s="192"/>
      <c r="CF253" s="192"/>
      <c r="CG253" s="192"/>
      <c r="CH253" s="192"/>
      <c r="CI253" s="192"/>
      <c r="CJ253" s="192"/>
      <c r="CK253" s="192"/>
      <c r="CL253" s="192"/>
      <c r="CM253" s="192"/>
      <c r="CN253" s="192"/>
      <c r="CO253" s="192"/>
      <c r="CP253" s="192"/>
      <c r="CQ253" s="192"/>
      <c r="CR253" s="192"/>
      <c r="CV253" s="192"/>
      <c r="CW253" s="192"/>
      <c r="CX253" s="192"/>
      <c r="CY253" s="192"/>
      <c r="CZ253" s="192"/>
      <c r="DA253" s="192"/>
      <c r="DB253" s="192"/>
      <c r="DC253" s="192"/>
      <c r="DD253" s="192"/>
      <c r="DE253" s="192"/>
      <c r="DF253" s="192"/>
      <c r="DR253" s="192"/>
      <c r="DS253" s="192"/>
      <c r="DT253" s="192"/>
      <c r="EA253" s="192"/>
      <c r="EI253" s="192"/>
      <c r="EJ253" s="192"/>
      <c r="ER253" s="192"/>
      <c r="ET253" s="192"/>
      <c r="EV253" s="192"/>
      <c r="EZ253" s="192"/>
    </row>
    <row r="254" spans="3:156" ht="15.75" customHeight="1">
      <c r="C254" s="191"/>
      <c r="D254" s="214"/>
      <c r="G254" s="191"/>
      <c r="J254" s="192"/>
      <c r="K254" s="191"/>
      <c r="R254" s="192"/>
      <c r="V254" s="192"/>
      <c r="Y254" s="192"/>
      <c r="Z254" s="192"/>
      <c r="AL254" s="192"/>
      <c r="AM254" s="192"/>
      <c r="BA254" s="192"/>
      <c r="BB254" s="192"/>
      <c r="BD254" s="192"/>
      <c r="BF254" s="192"/>
      <c r="BG254" s="192"/>
      <c r="BH254" s="192"/>
      <c r="BI254" s="192"/>
      <c r="BK254" s="192"/>
      <c r="BN254" s="192"/>
      <c r="BP254" s="192"/>
      <c r="BR254" s="192"/>
      <c r="BT254" s="192"/>
      <c r="BU254" s="192"/>
      <c r="BX254" s="192"/>
      <c r="BZ254" s="192"/>
      <c r="CA254" s="192"/>
      <c r="CB254" s="192"/>
      <c r="CC254" s="192"/>
      <c r="CD254" s="192"/>
      <c r="CE254" s="192"/>
      <c r="CF254" s="192"/>
      <c r="CG254" s="192"/>
      <c r="CH254" s="192"/>
      <c r="CI254" s="192"/>
      <c r="CJ254" s="192"/>
      <c r="CK254" s="192"/>
      <c r="CL254" s="192"/>
      <c r="CM254" s="192"/>
      <c r="CN254" s="192"/>
      <c r="CO254" s="192"/>
      <c r="CP254" s="192"/>
      <c r="CQ254" s="192"/>
      <c r="CR254" s="192"/>
      <c r="CV254" s="192"/>
      <c r="CW254" s="192"/>
      <c r="CX254" s="192"/>
      <c r="CY254" s="192"/>
      <c r="CZ254" s="192"/>
      <c r="DA254" s="192"/>
      <c r="DB254" s="192"/>
      <c r="DC254" s="192"/>
      <c r="DD254" s="192"/>
      <c r="DE254" s="192"/>
      <c r="DF254" s="192"/>
      <c r="DR254" s="192"/>
      <c r="DS254" s="192"/>
      <c r="DT254" s="192"/>
      <c r="EA254" s="192"/>
      <c r="EI254" s="192"/>
      <c r="EJ254" s="192"/>
      <c r="ER254" s="192"/>
      <c r="ET254" s="192"/>
      <c r="EV254" s="192"/>
      <c r="EZ254" s="192"/>
    </row>
    <row r="255" spans="3:156" ht="15.75" customHeight="1">
      <c r="C255" s="191"/>
      <c r="D255" s="214"/>
      <c r="G255" s="191"/>
      <c r="J255" s="192"/>
      <c r="K255" s="191"/>
      <c r="R255" s="192"/>
      <c r="V255" s="192"/>
      <c r="Y255" s="192"/>
      <c r="Z255" s="192"/>
      <c r="AL255" s="192"/>
      <c r="AM255" s="192"/>
      <c r="BA255" s="192"/>
      <c r="BB255" s="192"/>
      <c r="BD255" s="192"/>
      <c r="BF255" s="192"/>
      <c r="BG255" s="192"/>
      <c r="BH255" s="192"/>
      <c r="BI255" s="192"/>
      <c r="BK255" s="192"/>
      <c r="BN255" s="192"/>
      <c r="BP255" s="192"/>
      <c r="BR255" s="192"/>
      <c r="BT255" s="192"/>
      <c r="BU255" s="192"/>
      <c r="BX255" s="192"/>
      <c r="BZ255" s="192"/>
      <c r="CA255" s="192"/>
      <c r="CB255" s="192"/>
      <c r="CC255" s="192"/>
      <c r="CD255" s="192"/>
      <c r="CE255" s="192"/>
      <c r="CF255" s="192"/>
      <c r="CG255" s="192"/>
      <c r="CH255" s="192"/>
      <c r="CI255" s="192"/>
      <c r="CJ255" s="192"/>
      <c r="CK255" s="192"/>
      <c r="CL255" s="192"/>
      <c r="CM255" s="192"/>
      <c r="CN255" s="192"/>
      <c r="CO255" s="192"/>
      <c r="CP255" s="192"/>
      <c r="CQ255" s="192"/>
      <c r="CR255" s="192"/>
      <c r="CV255" s="192"/>
      <c r="CW255" s="192"/>
      <c r="CX255" s="192"/>
      <c r="CY255" s="192"/>
      <c r="CZ255" s="192"/>
      <c r="DA255" s="192"/>
      <c r="DB255" s="192"/>
      <c r="DC255" s="192"/>
      <c r="DD255" s="192"/>
      <c r="DE255" s="192"/>
      <c r="DF255" s="192"/>
      <c r="DR255" s="192"/>
      <c r="DS255" s="192"/>
      <c r="DT255" s="192"/>
      <c r="EA255" s="192"/>
      <c r="EI255" s="192"/>
      <c r="EJ255" s="192"/>
      <c r="ER255" s="192"/>
      <c r="ET255" s="192"/>
      <c r="EV255" s="192"/>
      <c r="EZ255" s="192"/>
    </row>
    <row r="256" spans="3:156" ht="15.75" customHeight="1">
      <c r="C256" s="191"/>
      <c r="D256" s="214"/>
      <c r="G256" s="191"/>
      <c r="J256" s="192"/>
      <c r="K256" s="191"/>
      <c r="R256" s="192"/>
      <c r="V256" s="192"/>
      <c r="Y256" s="192"/>
      <c r="Z256" s="192"/>
      <c r="AL256" s="192"/>
      <c r="AM256" s="192"/>
      <c r="BA256" s="192"/>
      <c r="BB256" s="192"/>
      <c r="BD256" s="192"/>
      <c r="BF256" s="192"/>
      <c r="BG256" s="192"/>
      <c r="BH256" s="192"/>
      <c r="BI256" s="192"/>
      <c r="BK256" s="192"/>
      <c r="BN256" s="192"/>
      <c r="BP256" s="192"/>
      <c r="BR256" s="192"/>
      <c r="BT256" s="192"/>
      <c r="BU256" s="192"/>
      <c r="BX256" s="192"/>
      <c r="BZ256" s="192"/>
      <c r="CA256" s="192"/>
      <c r="CB256" s="192"/>
      <c r="CC256" s="192"/>
      <c r="CD256" s="192"/>
      <c r="CE256" s="192"/>
      <c r="CF256" s="192"/>
      <c r="CG256" s="192"/>
      <c r="CH256" s="192"/>
      <c r="CI256" s="192"/>
      <c r="CJ256" s="192"/>
      <c r="CK256" s="192"/>
      <c r="CL256" s="192"/>
      <c r="CM256" s="192"/>
      <c r="CN256" s="192"/>
      <c r="CO256" s="192"/>
      <c r="CP256" s="192"/>
      <c r="CQ256" s="192"/>
      <c r="CR256" s="192"/>
      <c r="CV256" s="192"/>
      <c r="CW256" s="192"/>
      <c r="CX256" s="192"/>
      <c r="CY256" s="192"/>
      <c r="CZ256" s="192"/>
      <c r="DA256" s="192"/>
      <c r="DB256" s="192"/>
      <c r="DC256" s="192"/>
      <c r="DD256" s="192"/>
      <c r="DE256" s="192"/>
      <c r="DF256" s="192"/>
      <c r="DR256" s="192"/>
      <c r="DS256" s="192"/>
      <c r="DT256" s="192"/>
      <c r="EA256" s="192"/>
      <c r="EI256" s="192"/>
      <c r="EJ256" s="192"/>
      <c r="ER256" s="192"/>
      <c r="ET256" s="192"/>
      <c r="EV256" s="192"/>
      <c r="EZ256" s="192"/>
    </row>
    <row r="257" spans="3:156" ht="15.75" customHeight="1">
      <c r="C257" s="191"/>
      <c r="D257" s="214"/>
      <c r="G257" s="191"/>
      <c r="J257" s="192"/>
      <c r="K257" s="191"/>
      <c r="R257" s="192"/>
      <c r="V257" s="192"/>
      <c r="Y257" s="192"/>
      <c r="Z257" s="192"/>
      <c r="AL257" s="192"/>
      <c r="AM257" s="192"/>
      <c r="BA257" s="192"/>
      <c r="BB257" s="192"/>
      <c r="BD257" s="192"/>
      <c r="BF257" s="192"/>
      <c r="BG257" s="192"/>
      <c r="BH257" s="192"/>
      <c r="BI257" s="192"/>
      <c r="BK257" s="192"/>
      <c r="BN257" s="192"/>
      <c r="BP257" s="192"/>
      <c r="BR257" s="192"/>
      <c r="BT257" s="192"/>
      <c r="BU257" s="192"/>
      <c r="BX257" s="192"/>
      <c r="BZ257" s="192"/>
      <c r="CA257" s="192"/>
      <c r="CB257" s="192"/>
      <c r="CC257" s="192"/>
      <c r="CD257" s="192"/>
      <c r="CE257" s="192"/>
      <c r="CF257" s="192"/>
      <c r="CG257" s="192"/>
      <c r="CH257" s="192"/>
      <c r="CI257" s="192"/>
      <c r="CJ257" s="192"/>
      <c r="CK257" s="192"/>
      <c r="CL257" s="192"/>
      <c r="CM257" s="192"/>
      <c r="CN257" s="192"/>
      <c r="CO257" s="192"/>
      <c r="CP257" s="192"/>
      <c r="CQ257" s="192"/>
      <c r="CR257" s="192"/>
      <c r="CV257" s="192"/>
      <c r="CW257" s="192"/>
      <c r="CX257" s="192"/>
      <c r="CY257" s="192"/>
      <c r="CZ257" s="192"/>
      <c r="DA257" s="192"/>
      <c r="DB257" s="192"/>
      <c r="DC257" s="192"/>
      <c r="DD257" s="192"/>
      <c r="DE257" s="192"/>
      <c r="DF257" s="192"/>
      <c r="DR257" s="192"/>
      <c r="DS257" s="192"/>
      <c r="DT257" s="192"/>
      <c r="EA257" s="192"/>
      <c r="EI257" s="192"/>
      <c r="EJ257" s="192"/>
      <c r="ER257" s="192"/>
      <c r="ET257" s="192"/>
      <c r="EV257" s="192"/>
      <c r="EZ257" s="192"/>
    </row>
    <row r="258" spans="3:156" ht="15.75" customHeight="1">
      <c r="C258" s="191"/>
      <c r="D258" s="214"/>
      <c r="G258" s="191"/>
      <c r="J258" s="192"/>
      <c r="K258" s="191"/>
      <c r="R258" s="192"/>
      <c r="V258" s="192"/>
      <c r="Y258" s="192"/>
      <c r="Z258" s="192"/>
      <c r="AL258" s="192"/>
      <c r="AM258" s="192"/>
      <c r="BA258" s="192"/>
      <c r="BB258" s="192"/>
      <c r="BD258" s="192"/>
      <c r="BF258" s="192"/>
      <c r="BG258" s="192"/>
      <c r="BH258" s="192"/>
      <c r="BI258" s="192"/>
      <c r="BK258" s="192"/>
      <c r="BN258" s="192"/>
      <c r="BP258" s="192"/>
      <c r="BR258" s="192"/>
      <c r="BT258" s="192"/>
      <c r="BU258" s="192"/>
      <c r="BX258" s="192"/>
      <c r="BZ258" s="192"/>
      <c r="CA258" s="192"/>
      <c r="CB258" s="192"/>
      <c r="CC258" s="192"/>
      <c r="CD258" s="192"/>
      <c r="CE258" s="192"/>
      <c r="CF258" s="192"/>
      <c r="CG258" s="192"/>
      <c r="CH258" s="192"/>
      <c r="CI258" s="192"/>
      <c r="CJ258" s="192"/>
      <c r="CK258" s="192"/>
      <c r="CL258" s="192"/>
      <c r="CM258" s="192"/>
      <c r="CN258" s="192"/>
      <c r="CO258" s="192"/>
      <c r="CP258" s="192"/>
      <c r="CQ258" s="192"/>
      <c r="CR258" s="192"/>
      <c r="CV258" s="192"/>
      <c r="CW258" s="192"/>
      <c r="CX258" s="192"/>
      <c r="CY258" s="192"/>
      <c r="CZ258" s="192"/>
      <c r="DA258" s="192"/>
      <c r="DB258" s="192"/>
      <c r="DC258" s="192"/>
      <c r="DD258" s="192"/>
      <c r="DE258" s="192"/>
      <c r="DF258" s="192"/>
      <c r="DR258" s="192"/>
      <c r="DS258" s="192"/>
      <c r="DT258" s="192"/>
      <c r="EA258" s="192"/>
      <c r="EI258" s="192"/>
      <c r="EJ258" s="192"/>
      <c r="ER258" s="192"/>
      <c r="ET258" s="192"/>
      <c r="EV258" s="192"/>
      <c r="EZ258" s="192"/>
    </row>
    <row r="259" spans="3:156" ht="15.75" customHeight="1">
      <c r="C259" s="191"/>
      <c r="D259" s="214"/>
      <c r="G259" s="191"/>
      <c r="J259" s="192"/>
      <c r="K259" s="191"/>
      <c r="R259" s="192"/>
      <c r="V259" s="192"/>
      <c r="Y259" s="192"/>
      <c r="Z259" s="192"/>
      <c r="AL259" s="192"/>
      <c r="AM259" s="192"/>
      <c r="BA259" s="192"/>
      <c r="BB259" s="192"/>
      <c r="BD259" s="192"/>
      <c r="BF259" s="192"/>
      <c r="BG259" s="192"/>
      <c r="BH259" s="192"/>
      <c r="BI259" s="192"/>
      <c r="BK259" s="192"/>
      <c r="BN259" s="192"/>
      <c r="BP259" s="192"/>
      <c r="BR259" s="192"/>
      <c r="BT259" s="192"/>
      <c r="BU259" s="192"/>
      <c r="BX259" s="192"/>
      <c r="BZ259" s="192"/>
      <c r="CA259" s="192"/>
      <c r="CB259" s="192"/>
      <c r="CC259" s="192"/>
      <c r="CD259" s="192"/>
      <c r="CE259" s="192"/>
      <c r="CF259" s="192"/>
      <c r="CG259" s="192"/>
      <c r="CH259" s="192"/>
      <c r="CI259" s="192"/>
      <c r="CJ259" s="192"/>
      <c r="CK259" s="192"/>
      <c r="CL259" s="192"/>
      <c r="CM259" s="192"/>
      <c r="CN259" s="192"/>
      <c r="CO259" s="192"/>
      <c r="CP259" s="192"/>
      <c r="CQ259" s="192"/>
      <c r="CR259" s="192"/>
      <c r="CV259" s="192"/>
      <c r="CW259" s="192"/>
      <c r="CX259" s="192"/>
      <c r="CY259" s="192"/>
      <c r="CZ259" s="192"/>
      <c r="DA259" s="192"/>
      <c r="DB259" s="192"/>
      <c r="DC259" s="192"/>
      <c r="DD259" s="192"/>
      <c r="DE259" s="192"/>
      <c r="DF259" s="192"/>
      <c r="DR259" s="192"/>
      <c r="DS259" s="192"/>
      <c r="DT259" s="192"/>
      <c r="EA259" s="192"/>
      <c r="EI259" s="192"/>
      <c r="EJ259" s="192"/>
      <c r="ER259" s="192"/>
      <c r="ET259" s="192"/>
      <c r="EV259" s="192"/>
      <c r="EZ259" s="192"/>
    </row>
    <row r="260" spans="3:156" ht="15.75" customHeight="1">
      <c r="C260" s="191"/>
      <c r="D260" s="214"/>
      <c r="G260" s="191"/>
      <c r="J260" s="192"/>
      <c r="K260" s="191"/>
      <c r="R260" s="192"/>
      <c r="V260" s="192"/>
      <c r="Y260" s="192"/>
      <c r="Z260" s="192"/>
      <c r="AL260" s="192"/>
      <c r="AM260" s="192"/>
      <c r="BA260" s="192"/>
      <c r="BB260" s="192"/>
      <c r="BD260" s="192"/>
      <c r="BF260" s="192"/>
      <c r="BG260" s="192"/>
      <c r="BH260" s="192"/>
      <c r="BI260" s="192"/>
      <c r="BK260" s="192"/>
      <c r="BN260" s="192"/>
      <c r="BP260" s="192"/>
      <c r="BR260" s="192"/>
      <c r="BT260" s="192"/>
      <c r="BU260" s="192"/>
      <c r="BX260" s="192"/>
      <c r="BZ260" s="192"/>
      <c r="CA260" s="192"/>
      <c r="CB260" s="192"/>
      <c r="CC260" s="192"/>
      <c r="CD260" s="192"/>
      <c r="CE260" s="192"/>
      <c r="CF260" s="192"/>
      <c r="CG260" s="192"/>
      <c r="CH260" s="192"/>
      <c r="CI260" s="192"/>
      <c r="CJ260" s="192"/>
      <c r="CK260" s="192"/>
      <c r="CL260" s="192"/>
      <c r="CM260" s="192"/>
      <c r="CN260" s="192"/>
      <c r="CO260" s="192"/>
      <c r="CP260" s="192"/>
      <c r="CQ260" s="192"/>
      <c r="CR260" s="192"/>
      <c r="CV260" s="192"/>
      <c r="CW260" s="192"/>
      <c r="CX260" s="192"/>
      <c r="CY260" s="192"/>
      <c r="CZ260" s="192"/>
      <c r="DA260" s="192"/>
      <c r="DB260" s="192"/>
      <c r="DC260" s="192"/>
      <c r="DD260" s="192"/>
      <c r="DE260" s="192"/>
      <c r="DF260" s="192"/>
      <c r="DR260" s="192"/>
      <c r="DS260" s="192"/>
      <c r="DT260" s="192"/>
      <c r="EA260" s="192"/>
      <c r="EI260" s="192"/>
      <c r="EJ260" s="192"/>
      <c r="ER260" s="192"/>
      <c r="ET260" s="192"/>
      <c r="EV260" s="192"/>
      <c r="EZ260" s="192"/>
    </row>
    <row r="261" spans="3:156" ht="15.75" customHeight="1">
      <c r="C261" s="191"/>
      <c r="D261" s="214"/>
      <c r="G261" s="191"/>
      <c r="J261" s="192"/>
      <c r="K261" s="191"/>
      <c r="R261" s="192"/>
      <c r="V261" s="192"/>
      <c r="Y261" s="192"/>
      <c r="Z261" s="192"/>
      <c r="AL261" s="192"/>
      <c r="AM261" s="192"/>
      <c r="BA261" s="192"/>
      <c r="BB261" s="192"/>
      <c r="BD261" s="192"/>
      <c r="BF261" s="192"/>
      <c r="BG261" s="192"/>
      <c r="BH261" s="192"/>
      <c r="BI261" s="192"/>
      <c r="BK261" s="192"/>
      <c r="BN261" s="192"/>
      <c r="BP261" s="192"/>
      <c r="BR261" s="192"/>
      <c r="BT261" s="192"/>
      <c r="BU261" s="192"/>
      <c r="BX261" s="192"/>
      <c r="BZ261" s="192"/>
      <c r="CA261" s="192"/>
      <c r="CB261" s="192"/>
      <c r="CC261" s="192"/>
      <c r="CD261" s="192"/>
      <c r="CE261" s="192"/>
      <c r="CF261" s="192"/>
      <c r="CG261" s="192"/>
      <c r="CH261" s="192"/>
      <c r="CI261" s="192"/>
      <c r="CJ261" s="192"/>
      <c r="CK261" s="192"/>
      <c r="CL261" s="192"/>
      <c r="CM261" s="192"/>
      <c r="CN261" s="192"/>
      <c r="CO261" s="192"/>
      <c r="CP261" s="192"/>
      <c r="CQ261" s="192"/>
      <c r="CR261" s="192"/>
      <c r="CV261" s="192"/>
      <c r="CW261" s="192"/>
      <c r="CX261" s="192"/>
      <c r="CY261" s="192"/>
      <c r="CZ261" s="192"/>
      <c r="DA261" s="192"/>
      <c r="DB261" s="192"/>
      <c r="DC261" s="192"/>
      <c r="DD261" s="192"/>
      <c r="DE261" s="192"/>
      <c r="DF261" s="192"/>
      <c r="DR261" s="192"/>
      <c r="DS261" s="192"/>
      <c r="DT261" s="192"/>
      <c r="EA261" s="192"/>
      <c r="EI261" s="192"/>
      <c r="EJ261" s="192"/>
      <c r="ER261" s="192"/>
      <c r="ET261" s="192"/>
      <c r="EV261" s="192"/>
      <c r="EZ261" s="192"/>
    </row>
    <row r="262" spans="3:156" ht="15.75" customHeight="1">
      <c r="C262" s="191"/>
      <c r="D262" s="214"/>
      <c r="G262" s="191"/>
      <c r="J262" s="192"/>
      <c r="K262" s="191"/>
      <c r="R262" s="192"/>
      <c r="V262" s="192"/>
      <c r="Y262" s="192"/>
      <c r="Z262" s="192"/>
      <c r="AL262" s="192"/>
      <c r="AM262" s="192"/>
      <c r="BA262" s="192"/>
      <c r="BB262" s="192"/>
      <c r="BD262" s="192"/>
      <c r="BF262" s="192"/>
      <c r="BG262" s="192"/>
      <c r="BH262" s="192"/>
      <c r="BI262" s="192"/>
      <c r="BK262" s="192"/>
      <c r="BN262" s="192"/>
      <c r="BP262" s="192"/>
      <c r="BR262" s="192"/>
      <c r="BT262" s="192"/>
      <c r="BU262" s="192"/>
      <c r="BX262" s="192"/>
      <c r="BZ262" s="192"/>
      <c r="CA262" s="192"/>
      <c r="CB262" s="192"/>
      <c r="CC262" s="192"/>
      <c r="CD262" s="192"/>
      <c r="CE262" s="192"/>
      <c r="CF262" s="192"/>
      <c r="CG262" s="192"/>
      <c r="CH262" s="192"/>
      <c r="CI262" s="192"/>
      <c r="CJ262" s="192"/>
      <c r="CK262" s="192"/>
      <c r="CL262" s="192"/>
      <c r="CM262" s="192"/>
      <c r="CN262" s="192"/>
      <c r="CO262" s="192"/>
      <c r="CP262" s="192"/>
      <c r="CQ262" s="192"/>
      <c r="CR262" s="192"/>
      <c r="CV262" s="192"/>
      <c r="CW262" s="192"/>
      <c r="CX262" s="192"/>
      <c r="CY262" s="192"/>
      <c r="CZ262" s="192"/>
      <c r="DA262" s="192"/>
      <c r="DB262" s="192"/>
      <c r="DC262" s="192"/>
      <c r="DD262" s="192"/>
      <c r="DE262" s="192"/>
      <c r="DF262" s="192"/>
      <c r="DR262" s="192"/>
      <c r="DS262" s="192"/>
      <c r="DT262" s="192"/>
      <c r="EA262" s="192"/>
      <c r="EI262" s="192"/>
      <c r="EJ262" s="192"/>
      <c r="ER262" s="192"/>
      <c r="ET262" s="192"/>
      <c r="EV262" s="192"/>
      <c r="EZ262" s="192"/>
    </row>
    <row r="263" spans="3:156" ht="15.75" customHeight="1">
      <c r="C263" s="191"/>
      <c r="D263" s="214"/>
      <c r="G263" s="191"/>
      <c r="J263" s="192"/>
      <c r="K263" s="191"/>
      <c r="R263" s="192"/>
      <c r="V263" s="192"/>
      <c r="Y263" s="192"/>
      <c r="Z263" s="192"/>
      <c r="AL263" s="192"/>
      <c r="AM263" s="192"/>
      <c r="BA263" s="192"/>
      <c r="BB263" s="192"/>
      <c r="BD263" s="192"/>
      <c r="BF263" s="192"/>
      <c r="BG263" s="192"/>
      <c r="BH263" s="192"/>
      <c r="BI263" s="192"/>
      <c r="BK263" s="192"/>
      <c r="BN263" s="192"/>
      <c r="BP263" s="192"/>
      <c r="BR263" s="192"/>
      <c r="BT263" s="192"/>
      <c r="BU263" s="192"/>
      <c r="BX263" s="192"/>
      <c r="BZ263" s="192"/>
      <c r="CA263" s="192"/>
      <c r="CB263" s="192"/>
      <c r="CC263" s="192"/>
      <c r="CD263" s="192"/>
      <c r="CE263" s="192"/>
      <c r="CF263" s="192"/>
      <c r="CG263" s="192"/>
      <c r="CH263" s="192"/>
      <c r="CI263" s="192"/>
      <c r="CJ263" s="192"/>
      <c r="CK263" s="192"/>
      <c r="CL263" s="192"/>
      <c r="CM263" s="192"/>
      <c r="CN263" s="192"/>
      <c r="CO263" s="192"/>
      <c r="CP263" s="192"/>
      <c r="CQ263" s="192"/>
      <c r="CR263" s="192"/>
      <c r="CV263" s="192"/>
      <c r="CW263" s="192"/>
      <c r="CX263" s="192"/>
      <c r="CY263" s="192"/>
      <c r="CZ263" s="192"/>
      <c r="DA263" s="192"/>
      <c r="DB263" s="192"/>
      <c r="DC263" s="192"/>
      <c r="DD263" s="192"/>
      <c r="DE263" s="192"/>
      <c r="DF263" s="192"/>
      <c r="DR263" s="192"/>
      <c r="DS263" s="192"/>
      <c r="DT263" s="192"/>
      <c r="EA263" s="192"/>
      <c r="EI263" s="192"/>
      <c r="EJ263" s="192"/>
      <c r="ER263" s="192"/>
      <c r="ET263" s="192"/>
      <c r="EV263" s="192"/>
      <c r="EZ263" s="192"/>
    </row>
    <row r="264" spans="3:156" ht="15.75" customHeight="1">
      <c r="C264" s="191"/>
      <c r="D264" s="214"/>
      <c r="G264" s="191"/>
      <c r="J264" s="192"/>
      <c r="K264" s="191"/>
      <c r="R264" s="192"/>
      <c r="V264" s="192"/>
      <c r="Y264" s="192"/>
      <c r="Z264" s="192"/>
      <c r="AL264" s="192"/>
      <c r="AM264" s="192"/>
      <c r="BA264" s="192"/>
      <c r="BB264" s="192"/>
      <c r="BD264" s="192"/>
      <c r="BF264" s="192"/>
      <c r="BG264" s="192"/>
      <c r="BH264" s="192"/>
      <c r="BI264" s="192"/>
      <c r="BK264" s="192"/>
      <c r="BN264" s="192"/>
      <c r="BP264" s="192"/>
      <c r="BR264" s="192"/>
      <c r="BT264" s="192"/>
      <c r="BU264" s="192"/>
      <c r="BX264" s="192"/>
      <c r="BZ264" s="192"/>
      <c r="CA264" s="192"/>
      <c r="CB264" s="192"/>
      <c r="CC264" s="192"/>
      <c r="CD264" s="192"/>
      <c r="CE264" s="192"/>
      <c r="CF264" s="192"/>
      <c r="CG264" s="192"/>
      <c r="CH264" s="192"/>
      <c r="CI264" s="192"/>
      <c r="CJ264" s="192"/>
      <c r="CK264" s="192"/>
      <c r="CL264" s="192"/>
      <c r="CM264" s="192"/>
      <c r="CN264" s="192"/>
      <c r="CO264" s="192"/>
      <c r="CP264" s="192"/>
      <c r="CQ264" s="192"/>
      <c r="CR264" s="192"/>
      <c r="CV264" s="192"/>
      <c r="CW264" s="192"/>
      <c r="CX264" s="192"/>
      <c r="CY264" s="192"/>
      <c r="CZ264" s="192"/>
      <c r="DA264" s="192"/>
      <c r="DB264" s="192"/>
      <c r="DC264" s="192"/>
      <c r="DD264" s="192"/>
      <c r="DE264" s="192"/>
      <c r="DF264" s="192"/>
      <c r="DR264" s="192"/>
      <c r="DS264" s="192"/>
      <c r="DT264" s="192"/>
      <c r="EA264" s="192"/>
      <c r="EI264" s="192"/>
      <c r="EJ264" s="192"/>
      <c r="ER264" s="192"/>
      <c r="ET264" s="192"/>
      <c r="EV264" s="192"/>
      <c r="EZ264" s="192"/>
    </row>
    <row r="265" spans="3:156" ht="15.75" customHeight="1">
      <c r="C265" s="191"/>
      <c r="D265" s="214"/>
      <c r="G265" s="191"/>
      <c r="J265" s="192"/>
      <c r="K265" s="191"/>
      <c r="R265" s="192"/>
      <c r="V265" s="192"/>
      <c r="Y265" s="192"/>
      <c r="Z265" s="192"/>
      <c r="AL265" s="192"/>
      <c r="AM265" s="192"/>
      <c r="BA265" s="192"/>
      <c r="BB265" s="192"/>
      <c r="BD265" s="192"/>
      <c r="BF265" s="192"/>
      <c r="BG265" s="192"/>
      <c r="BH265" s="192"/>
      <c r="BI265" s="192"/>
      <c r="BK265" s="192"/>
      <c r="BN265" s="192"/>
      <c r="BP265" s="192"/>
      <c r="BR265" s="192"/>
      <c r="BT265" s="192"/>
      <c r="BU265" s="192"/>
      <c r="BX265" s="192"/>
      <c r="BZ265" s="192"/>
      <c r="CA265" s="192"/>
      <c r="CB265" s="192"/>
      <c r="CC265" s="192"/>
      <c r="CD265" s="192"/>
      <c r="CE265" s="192"/>
      <c r="CF265" s="192"/>
      <c r="CG265" s="192"/>
      <c r="CH265" s="192"/>
      <c r="CI265" s="192"/>
      <c r="CJ265" s="192"/>
      <c r="CK265" s="192"/>
      <c r="CL265" s="192"/>
      <c r="CM265" s="192"/>
      <c r="CN265" s="192"/>
      <c r="CO265" s="192"/>
      <c r="CP265" s="192"/>
      <c r="CQ265" s="192"/>
      <c r="CR265" s="192"/>
      <c r="CV265" s="192"/>
      <c r="CW265" s="192"/>
      <c r="CX265" s="192"/>
      <c r="CY265" s="192"/>
      <c r="CZ265" s="192"/>
      <c r="DA265" s="192"/>
      <c r="DB265" s="192"/>
      <c r="DC265" s="192"/>
      <c r="DD265" s="192"/>
      <c r="DE265" s="192"/>
      <c r="DF265" s="192"/>
      <c r="DR265" s="192"/>
      <c r="DS265" s="192"/>
      <c r="DT265" s="192"/>
      <c r="EA265" s="192"/>
      <c r="EI265" s="192"/>
      <c r="EJ265" s="192"/>
      <c r="ER265" s="192"/>
      <c r="ET265" s="192"/>
      <c r="EV265" s="192"/>
      <c r="EZ265" s="192"/>
    </row>
    <row r="266" spans="3:156" ht="15.75" customHeight="1">
      <c r="C266" s="191"/>
      <c r="D266" s="214"/>
      <c r="G266" s="191"/>
      <c r="J266" s="192"/>
      <c r="K266" s="191"/>
      <c r="R266" s="192"/>
      <c r="V266" s="192"/>
      <c r="Y266" s="192"/>
      <c r="Z266" s="192"/>
      <c r="AL266" s="192"/>
      <c r="AM266" s="192"/>
      <c r="BA266" s="192"/>
      <c r="BB266" s="192"/>
      <c r="BD266" s="192"/>
      <c r="BF266" s="192"/>
      <c r="BG266" s="192"/>
      <c r="BH266" s="192"/>
      <c r="BI266" s="192"/>
      <c r="BK266" s="192"/>
      <c r="BN266" s="192"/>
      <c r="BP266" s="192"/>
      <c r="BR266" s="192"/>
      <c r="BT266" s="192"/>
      <c r="BU266" s="192"/>
      <c r="BX266" s="192"/>
      <c r="BZ266" s="192"/>
      <c r="CA266" s="192"/>
      <c r="CB266" s="192"/>
      <c r="CC266" s="192"/>
      <c r="CD266" s="192"/>
      <c r="CE266" s="192"/>
      <c r="CF266" s="192"/>
      <c r="CG266" s="192"/>
      <c r="CH266" s="192"/>
      <c r="CI266" s="192"/>
      <c r="CJ266" s="192"/>
      <c r="CK266" s="192"/>
      <c r="CL266" s="192"/>
      <c r="CM266" s="192"/>
      <c r="CN266" s="192"/>
      <c r="CO266" s="192"/>
      <c r="CP266" s="192"/>
      <c r="CQ266" s="192"/>
      <c r="CR266" s="192"/>
      <c r="CV266" s="192"/>
      <c r="CW266" s="192"/>
      <c r="CX266" s="192"/>
      <c r="CY266" s="192"/>
      <c r="CZ266" s="192"/>
      <c r="DA266" s="192"/>
      <c r="DB266" s="192"/>
      <c r="DC266" s="192"/>
      <c r="DD266" s="192"/>
      <c r="DE266" s="192"/>
      <c r="DF266" s="192"/>
      <c r="DR266" s="192"/>
      <c r="DS266" s="192"/>
      <c r="DT266" s="192"/>
      <c r="EA266" s="192"/>
      <c r="EI266" s="192"/>
      <c r="EJ266" s="192"/>
      <c r="ER266" s="192"/>
      <c r="ET266" s="192"/>
      <c r="EV266" s="192"/>
      <c r="EZ266" s="192"/>
    </row>
    <row r="267" spans="3:156" ht="15.75" customHeight="1">
      <c r="C267" s="191"/>
      <c r="D267" s="214"/>
      <c r="G267" s="191"/>
      <c r="J267" s="192"/>
      <c r="K267" s="191"/>
      <c r="R267" s="192"/>
      <c r="V267" s="192"/>
      <c r="Y267" s="192"/>
      <c r="Z267" s="192"/>
      <c r="AL267" s="192"/>
      <c r="AM267" s="192"/>
      <c r="BA267" s="192"/>
      <c r="BB267" s="192"/>
      <c r="BD267" s="192"/>
      <c r="BF267" s="192"/>
      <c r="BG267" s="192"/>
      <c r="BH267" s="192"/>
      <c r="BI267" s="192"/>
      <c r="BK267" s="192"/>
      <c r="BN267" s="192"/>
      <c r="BP267" s="192"/>
      <c r="BR267" s="192"/>
      <c r="BT267" s="192"/>
      <c r="BU267" s="192"/>
      <c r="BX267" s="192"/>
      <c r="BZ267" s="192"/>
      <c r="CA267" s="192"/>
      <c r="CB267" s="192"/>
      <c r="CC267" s="192"/>
      <c r="CD267" s="192"/>
      <c r="CE267" s="192"/>
      <c r="CF267" s="192"/>
      <c r="CG267" s="192"/>
      <c r="CH267" s="192"/>
      <c r="CI267" s="192"/>
      <c r="CJ267" s="192"/>
      <c r="CK267" s="192"/>
      <c r="CL267" s="192"/>
      <c r="CM267" s="192"/>
      <c r="CN267" s="192"/>
      <c r="CO267" s="192"/>
      <c r="CP267" s="192"/>
      <c r="CQ267" s="192"/>
      <c r="CR267" s="192"/>
      <c r="CV267" s="192"/>
      <c r="CW267" s="192"/>
      <c r="CX267" s="192"/>
      <c r="CY267" s="192"/>
      <c r="CZ267" s="192"/>
      <c r="DA267" s="192"/>
      <c r="DB267" s="192"/>
      <c r="DC267" s="192"/>
      <c r="DD267" s="192"/>
      <c r="DE267" s="192"/>
      <c r="DF267" s="192"/>
      <c r="DR267" s="192"/>
      <c r="DS267" s="192"/>
      <c r="DT267" s="192"/>
      <c r="EA267" s="192"/>
      <c r="EI267" s="192"/>
      <c r="EJ267" s="192"/>
      <c r="ER267" s="192"/>
      <c r="ET267" s="192"/>
      <c r="EV267" s="192"/>
      <c r="EZ267" s="192"/>
    </row>
    <row r="268" spans="3:156" ht="15.75" customHeight="1">
      <c r="C268" s="191"/>
      <c r="D268" s="214"/>
      <c r="G268" s="191"/>
      <c r="J268" s="192"/>
      <c r="K268" s="191"/>
      <c r="R268" s="192"/>
      <c r="V268" s="192"/>
      <c r="Y268" s="192"/>
      <c r="Z268" s="192"/>
      <c r="AL268" s="192"/>
      <c r="AM268" s="192"/>
      <c r="BA268" s="192"/>
      <c r="BB268" s="192"/>
      <c r="BD268" s="192"/>
      <c r="BF268" s="192"/>
      <c r="BG268" s="192"/>
      <c r="BH268" s="192"/>
      <c r="BI268" s="192"/>
      <c r="BK268" s="192"/>
      <c r="BN268" s="192"/>
      <c r="BP268" s="192"/>
      <c r="BR268" s="192"/>
      <c r="BT268" s="192"/>
      <c r="BU268" s="192"/>
      <c r="BX268" s="192"/>
      <c r="BZ268" s="192"/>
      <c r="CA268" s="192"/>
      <c r="CB268" s="192"/>
      <c r="CC268" s="192"/>
      <c r="CD268" s="192"/>
      <c r="CE268" s="192"/>
      <c r="CF268" s="192"/>
      <c r="CG268" s="192"/>
      <c r="CH268" s="192"/>
      <c r="CI268" s="192"/>
      <c r="CJ268" s="192"/>
      <c r="CK268" s="192"/>
      <c r="CL268" s="192"/>
      <c r="CM268" s="192"/>
      <c r="CN268" s="192"/>
      <c r="CO268" s="192"/>
      <c r="CP268" s="192"/>
      <c r="CQ268" s="192"/>
      <c r="CR268" s="192"/>
      <c r="CV268" s="192"/>
      <c r="CW268" s="192"/>
      <c r="CX268" s="192"/>
      <c r="CY268" s="192"/>
      <c r="CZ268" s="192"/>
      <c r="DA268" s="192"/>
      <c r="DB268" s="192"/>
      <c r="DC268" s="192"/>
      <c r="DD268" s="192"/>
      <c r="DE268" s="192"/>
      <c r="DF268" s="192"/>
      <c r="DR268" s="192"/>
      <c r="DS268" s="192"/>
      <c r="DT268" s="192"/>
      <c r="EA268" s="192"/>
      <c r="EI268" s="192"/>
      <c r="EJ268" s="192"/>
      <c r="ER268" s="192"/>
      <c r="ET268" s="192"/>
      <c r="EV268" s="192"/>
      <c r="EZ268" s="192"/>
    </row>
    <row r="269" spans="3:156" ht="15.75" customHeight="1">
      <c r="C269" s="191"/>
      <c r="D269" s="214"/>
      <c r="G269" s="191"/>
      <c r="J269" s="192"/>
      <c r="K269" s="191"/>
      <c r="R269" s="192"/>
      <c r="V269" s="192"/>
      <c r="Y269" s="192"/>
      <c r="Z269" s="192"/>
      <c r="AL269" s="192"/>
      <c r="AM269" s="192"/>
      <c r="BA269" s="192"/>
      <c r="BB269" s="192"/>
      <c r="BD269" s="192"/>
      <c r="BF269" s="192"/>
      <c r="BG269" s="192"/>
      <c r="BH269" s="192"/>
      <c r="BI269" s="192"/>
      <c r="BK269" s="192"/>
      <c r="BN269" s="192"/>
      <c r="BP269" s="192"/>
      <c r="BR269" s="192"/>
      <c r="BT269" s="192"/>
      <c r="BU269" s="192"/>
      <c r="BX269" s="192"/>
      <c r="BZ269" s="192"/>
      <c r="CA269" s="192"/>
      <c r="CB269" s="192"/>
      <c r="CC269" s="192"/>
      <c r="CD269" s="192"/>
      <c r="CE269" s="192"/>
      <c r="CF269" s="192"/>
      <c r="CG269" s="192"/>
      <c r="CH269" s="192"/>
      <c r="CI269" s="192"/>
      <c r="CJ269" s="192"/>
      <c r="CK269" s="192"/>
      <c r="CL269" s="192"/>
      <c r="CM269" s="192"/>
      <c r="CN269" s="192"/>
      <c r="CO269" s="192"/>
      <c r="CP269" s="192"/>
      <c r="CQ269" s="192"/>
      <c r="CR269" s="192"/>
      <c r="CV269" s="192"/>
      <c r="CW269" s="192"/>
      <c r="CX269" s="192"/>
      <c r="CY269" s="192"/>
      <c r="CZ269" s="192"/>
      <c r="DA269" s="192"/>
      <c r="DB269" s="192"/>
      <c r="DC269" s="192"/>
      <c r="DD269" s="192"/>
      <c r="DE269" s="192"/>
      <c r="DF269" s="192"/>
      <c r="DR269" s="192"/>
      <c r="DS269" s="192"/>
      <c r="DT269" s="192"/>
      <c r="EA269" s="192"/>
      <c r="EI269" s="192"/>
      <c r="EJ269" s="192"/>
      <c r="ER269" s="192"/>
      <c r="ET269" s="192"/>
      <c r="EV269" s="192"/>
      <c r="EZ269" s="192"/>
    </row>
    <row r="270" spans="3:156" ht="15.75" customHeight="1">
      <c r="C270" s="191"/>
      <c r="D270" s="214"/>
      <c r="G270" s="191"/>
      <c r="J270" s="192"/>
      <c r="K270" s="191"/>
      <c r="R270" s="192"/>
      <c r="V270" s="192"/>
      <c r="Y270" s="192"/>
      <c r="Z270" s="192"/>
      <c r="AL270" s="192"/>
      <c r="AM270" s="192"/>
      <c r="BA270" s="192"/>
      <c r="BB270" s="192"/>
      <c r="BD270" s="192"/>
      <c r="BF270" s="192"/>
      <c r="BG270" s="192"/>
      <c r="BH270" s="192"/>
      <c r="BI270" s="192"/>
      <c r="BK270" s="192"/>
      <c r="BN270" s="192"/>
      <c r="BP270" s="192"/>
      <c r="BR270" s="192"/>
      <c r="BT270" s="192"/>
      <c r="BU270" s="192"/>
      <c r="BX270" s="192"/>
      <c r="BZ270" s="192"/>
      <c r="CA270" s="192"/>
      <c r="CB270" s="192"/>
      <c r="CC270" s="192"/>
      <c r="CD270" s="192"/>
      <c r="CE270" s="192"/>
      <c r="CF270" s="192"/>
      <c r="CG270" s="192"/>
      <c r="CH270" s="192"/>
      <c r="CI270" s="192"/>
      <c r="CJ270" s="192"/>
      <c r="CK270" s="192"/>
      <c r="CL270" s="192"/>
      <c r="CM270" s="192"/>
      <c r="CN270" s="192"/>
      <c r="CO270" s="192"/>
      <c r="CP270" s="192"/>
      <c r="CQ270" s="192"/>
      <c r="CR270" s="192"/>
      <c r="CV270" s="192"/>
      <c r="CW270" s="192"/>
      <c r="CX270" s="192"/>
      <c r="CY270" s="192"/>
      <c r="CZ270" s="192"/>
      <c r="DA270" s="192"/>
      <c r="DB270" s="192"/>
      <c r="DC270" s="192"/>
      <c r="DD270" s="192"/>
      <c r="DE270" s="192"/>
      <c r="DF270" s="192"/>
      <c r="DR270" s="192"/>
      <c r="DS270" s="192"/>
      <c r="DT270" s="192"/>
      <c r="EA270" s="192"/>
      <c r="EI270" s="192"/>
      <c r="EJ270" s="192"/>
      <c r="ER270" s="192"/>
      <c r="ET270" s="192"/>
      <c r="EV270" s="192"/>
      <c r="EZ270" s="192"/>
    </row>
    <row r="271" spans="3:156" ht="15.75" customHeight="1">
      <c r="C271" s="191"/>
      <c r="D271" s="214"/>
      <c r="G271" s="191"/>
      <c r="J271" s="192"/>
      <c r="K271" s="191"/>
      <c r="R271" s="192"/>
      <c r="V271" s="192"/>
      <c r="Y271" s="192"/>
      <c r="Z271" s="192"/>
      <c r="AL271" s="192"/>
      <c r="AM271" s="192"/>
      <c r="BA271" s="192"/>
      <c r="BB271" s="192"/>
      <c r="BD271" s="192"/>
      <c r="BF271" s="192"/>
      <c r="BG271" s="192"/>
      <c r="BH271" s="192"/>
      <c r="BI271" s="192"/>
      <c r="BK271" s="192"/>
      <c r="BN271" s="192"/>
      <c r="BP271" s="192"/>
      <c r="BR271" s="192"/>
      <c r="BT271" s="192"/>
      <c r="BU271" s="192"/>
      <c r="BX271" s="192"/>
      <c r="BZ271" s="192"/>
      <c r="CA271" s="192"/>
      <c r="CB271" s="192"/>
      <c r="CC271" s="192"/>
      <c r="CD271" s="192"/>
      <c r="CE271" s="192"/>
      <c r="CF271" s="192"/>
      <c r="CG271" s="192"/>
      <c r="CH271" s="192"/>
      <c r="CI271" s="192"/>
      <c r="CJ271" s="192"/>
      <c r="CK271" s="192"/>
      <c r="CL271" s="192"/>
      <c r="CM271" s="192"/>
      <c r="CN271" s="192"/>
      <c r="CO271" s="192"/>
      <c r="CP271" s="192"/>
      <c r="CQ271" s="192"/>
      <c r="CR271" s="192"/>
      <c r="CV271" s="192"/>
      <c r="CW271" s="192"/>
      <c r="CX271" s="192"/>
      <c r="CY271" s="192"/>
      <c r="CZ271" s="192"/>
      <c r="DA271" s="192"/>
      <c r="DB271" s="192"/>
      <c r="DC271" s="192"/>
      <c r="DD271" s="192"/>
      <c r="DE271" s="192"/>
      <c r="DF271" s="192"/>
      <c r="DR271" s="192"/>
      <c r="DS271" s="192"/>
      <c r="DT271" s="192"/>
      <c r="EA271" s="192"/>
      <c r="EI271" s="192"/>
      <c r="EJ271" s="192"/>
      <c r="ER271" s="192"/>
      <c r="ET271" s="192"/>
      <c r="EV271" s="192"/>
      <c r="EZ271" s="192"/>
    </row>
    <row r="272" spans="3:156" ht="15.75" customHeight="1">
      <c r="C272" s="191"/>
      <c r="D272" s="214"/>
      <c r="G272" s="191"/>
      <c r="J272" s="192"/>
      <c r="K272" s="191"/>
      <c r="R272" s="192"/>
      <c r="V272" s="192"/>
      <c r="Y272" s="192"/>
      <c r="Z272" s="192"/>
      <c r="AL272" s="192"/>
      <c r="AM272" s="192"/>
      <c r="BA272" s="192"/>
      <c r="BB272" s="192"/>
      <c r="BD272" s="192"/>
      <c r="BF272" s="192"/>
      <c r="BG272" s="192"/>
      <c r="BH272" s="192"/>
      <c r="BI272" s="192"/>
      <c r="BK272" s="192"/>
      <c r="BN272" s="192"/>
      <c r="BP272" s="192"/>
      <c r="BR272" s="192"/>
      <c r="BT272" s="192"/>
      <c r="BU272" s="192"/>
      <c r="BX272" s="192"/>
      <c r="BZ272" s="192"/>
      <c r="CA272" s="192"/>
      <c r="CB272" s="192"/>
      <c r="CC272" s="192"/>
      <c r="CD272" s="192"/>
      <c r="CE272" s="192"/>
      <c r="CF272" s="192"/>
      <c r="CG272" s="192"/>
      <c r="CH272" s="192"/>
      <c r="CI272" s="192"/>
      <c r="CJ272" s="192"/>
      <c r="CK272" s="192"/>
      <c r="CL272" s="192"/>
      <c r="CM272" s="192"/>
      <c r="CN272" s="192"/>
      <c r="CO272" s="192"/>
      <c r="CP272" s="192"/>
      <c r="CQ272" s="192"/>
      <c r="CR272" s="192"/>
      <c r="CV272" s="192"/>
      <c r="CW272" s="192"/>
      <c r="CX272" s="192"/>
      <c r="CY272" s="192"/>
      <c r="CZ272" s="192"/>
      <c r="DA272" s="192"/>
      <c r="DB272" s="192"/>
      <c r="DC272" s="192"/>
      <c r="DD272" s="192"/>
      <c r="DE272" s="192"/>
      <c r="DF272" s="192"/>
      <c r="DR272" s="192"/>
      <c r="DS272" s="192"/>
      <c r="DT272" s="192"/>
      <c r="EA272" s="192"/>
      <c r="EI272" s="192"/>
      <c r="EJ272" s="192"/>
      <c r="ER272" s="192"/>
      <c r="ET272" s="192"/>
      <c r="EV272" s="192"/>
      <c r="EZ272" s="192"/>
    </row>
    <row r="273" spans="3:156" ht="15.75" customHeight="1">
      <c r="C273" s="191"/>
      <c r="D273" s="214"/>
      <c r="G273" s="191"/>
      <c r="J273" s="192"/>
      <c r="K273" s="191"/>
      <c r="R273" s="192"/>
      <c r="V273" s="192"/>
      <c r="Y273" s="192"/>
      <c r="Z273" s="192"/>
      <c r="AL273" s="192"/>
      <c r="AM273" s="192"/>
      <c r="BA273" s="192"/>
      <c r="BB273" s="192"/>
      <c r="BD273" s="192"/>
      <c r="BF273" s="192"/>
      <c r="BG273" s="192"/>
      <c r="BH273" s="192"/>
      <c r="BI273" s="192"/>
      <c r="BK273" s="192"/>
      <c r="BN273" s="192"/>
      <c r="BP273" s="192"/>
      <c r="BR273" s="192"/>
      <c r="BT273" s="192"/>
      <c r="BU273" s="192"/>
      <c r="BX273" s="192"/>
      <c r="BZ273" s="192"/>
      <c r="CA273" s="192"/>
      <c r="CB273" s="192"/>
      <c r="CC273" s="192"/>
      <c r="CD273" s="192"/>
      <c r="CE273" s="192"/>
      <c r="CF273" s="192"/>
      <c r="CG273" s="192"/>
      <c r="CH273" s="192"/>
      <c r="CI273" s="192"/>
      <c r="CJ273" s="192"/>
      <c r="CK273" s="192"/>
      <c r="CL273" s="192"/>
      <c r="CM273" s="192"/>
      <c r="CN273" s="192"/>
      <c r="CO273" s="192"/>
      <c r="CP273" s="192"/>
      <c r="CQ273" s="192"/>
      <c r="CR273" s="192"/>
      <c r="CV273" s="192"/>
      <c r="CW273" s="192"/>
      <c r="CX273" s="192"/>
      <c r="CY273" s="192"/>
      <c r="CZ273" s="192"/>
      <c r="DA273" s="192"/>
      <c r="DB273" s="192"/>
      <c r="DC273" s="192"/>
      <c r="DD273" s="192"/>
      <c r="DE273" s="192"/>
      <c r="DF273" s="192"/>
      <c r="DR273" s="192"/>
      <c r="DS273" s="192"/>
      <c r="DT273" s="192"/>
      <c r="EA273" s="192"/>
      <c r="EI273" s="192"/>
      <c r="EJ273" s="192"/>
      <c r="ER273" s="192"/>
      <c r="ET273" s="192"/>
      <c r="EV273" s="192"/>
      <c r="EZ273" s="192"/>
    </row>
    <row r="274" spans="3:156" ht="15.75" customHeight="1">
      <c r="C274" s="191"/>
      <c r="D274" s="214"/>
      <c r="G274" s="191"/>
      <c r="J274" s="192"/>
      <c r="K274" s="191"/>
      <c r="R274" s="192"/>
      <c r="V274" s="192"/>
      <c r="Y274" s="192"/>
      <c r="Z274" s="192"/>
      <c r="AL274" s="192"/>
      <c r="AM274" s="192"/>
      <c r="BA274" s="192"/>
      <c r="BB274" s="192"/>
      <c r="BD274" s="192"/>
      <c r="BF274" s="192"/>
      <c r="BG274" s="192"/>
      <c r="BH274" s="192"/>
      <c r="BI274" s="192"/>
      <c r="BK274" s="192"/>
      <c r="BN274" s="192"/>
      <c r="BP274" s="192"/>
      <c r="BR274" s="192"/>
      <c r="BT274" s="192"/>
      <c r="BU274" s="192"/>
      <c r="BX274" s="192"/>
      <c r="BZ274" s="192"/>
      <c r="CA274" s="192"/>
      <c r="CB274" s="192"/>
      <c r="CC274" s="192"/>
      <c r="CD274" s="192"/>
      <c r="CE274" s="192"/>
      <c r="CF274" s="192"/>
      <c r="CG274" s="192"/>
      <c r="CH274" s="192"/>
      <c r="CI274" s="192"/>
      <c r="CJ274" s="192"/>
      <c r="CK274" s="192"/>
      <c r="CL274" s="192"/>
      <c r="CM274" s="192"/>
      <c r="CN274" s="192"/>
      <c r="CO274" s="192"/>
      <c r="CP274" s="192"/>
      <c r="CQ274" s="192"/>
      <c r="CR274" s="192"/>
      <c r="CV274" s="192"/>
      <c r="CW274" s="192"/>
      <c r="CX274" s="192"/>
      <c r="CY274" s="192"/>
      <c r="CZ274" s="192"/>
      <c r="DA274" s="192"/>
      <c r="DB274" s="192"/>
      <c r="DC274" s="192"/>
      <c r="DD274" s="192"/>
      <c r="DE274" s="192"/>
      <c r="DF274" s="192"/>
      <c r="DR274" s="192"/>
      <c r="DS274" s="192"/>
      <c r="DT274" s="192"/>
      <c r="EA274" s="192"/>
      <c r="EI274" s="192"/>
      <c r="EJ274" s="192"/>
      <c r="ER274" s="192"/>
      <c r="ET274" s="192"/>
      <c r="EV274" s="192"/>
      <c r="EZ274" s="192"/>
    </row>
    <row r="275" spans="3:156" ht="15.75" customHeight="1">
      <c r="C275" s="191"/>
      <c r="D275" s="214"/>
      <c r="G275" s="191"/>
      <c r="J275" s="192"/>
      <c r="K275" s="191"/>
      <c r="R275" s="192"/>
      <c r="V275" s="192"/>
      <c r="Y275" s="192"/>
      <c r="Z275" s="192"/>
      <c r="AL275" s="192"/>
      <c r="AM275" s="192"/>
      <c r="BA275" s="192"/>
      <c r="BB275" s="192"/>
      <c r="BD275" s="192"/>
      <c r="BF275" s="192"/>
      <c r="BG275" s="192"/>
      <c r="BH275" s="192"/>
      <c r="BI275" s="192"/>
      <c r="BK275" s="192"/>
      <c r="BN275" s="192"/>
      <c r="BP275" s="192"/>
      <c r="BR275" s="192"/>
      <c r="BT275" s="192"/>
      <c r="BU275" s="192"/>
      <c r="BX275" s="192"/>
      <c r="BZ275" s="192"/>
      <c r="CA275" s="192"/>
      <c r="CB275" s="192"/>
      <c r="CC275" s="192"/>
      <c r="CD275" s="192"/>
      <c r="CE275" s="192"/>
      <c r="CF275" s="192"/>
      <c r="CG275" s="192"/>
      <c r="CH275" s="192"/>
      <c r="CI275" s="192"/>
      <c r="CJ275" s="192"/>
      <c r="CK275" s="192"/>
      <c r="CL275" s="192"/>
      <c r="CM275" s="192"/>
      <c r="CN275" s="192"/>
      <c r="CO275" s="192"/>
      <c r="CP275" s="192"/>
      <c r="CQ275" s="192"/>
      <c r="CR275" s="192"/>
      <c r="CV275" s="192"/>
      <c r="CW275" s="192"/>
      <c r="CX275" s="192"/>
      <c r="CY275" s="192"/>
      <c r="CZ275" s="192"/>
      <c r="DA275" s="192"/>
      <c r="DB275" s="192"/>
      <c r="DC275" s="192"/>
      <c r="DD275" s="192"/>
      <c r="DE275" s="192"/>
      <c r="DF275" s="192"/>
      <c r="DR275" s="192"/>
      <c r="DS275" s="192"/>
      <c r="DT275" s="192"/>
      <c r="EA275" s="192"/>
      <c r="EI275" s="192"/>
      <c r="EJ275" s="192"/>
      <c r="ER275" s="192"/>
      <c r="ET275" s="192"/>
      <c r="EV275" s="192"/>
      <c r="EZ275" s="192"/>
    </row>
    <row r="276" spans="3:156" ht="15.75" customHeight="1">
      <c r="C276" s="191"/>
      <c r="D276" s="214"/>
      <c r="G276" s="191"/>
      <c r="J276" s="192"/>
      <c r="K276" s="191"/>
      <c r="R276" s="192"/>
      <c r="V276" s="192"/>
      <c r="Y276" s="192"/>
      <c r="Z276" s="192"/>
      <c r="AL276" s="192"/>
      <c r="AM276" s="192"/>
      <c r="BA276" s="192"/>
      <c r="BB276" s="192"/>
      <c r="BD276" s="192"/>
      <c r="BF276" s="192"/>
      <c r="BG276" s="192"/>
      <c r="BH276" s="192"/>
      <c r="BI276" s="192"/>
      <c r="BK276" s="192"/>
      <c r="BN276" s="192"/>
      <c r="BP276" s="192"/>
      <c r="BR276" s="192"/>
      <c r="BT276" s="192"/>
      <c r="BU276" s="192"/>
      <c r="BX276" s="192"/>
      <c r="BZ276" s="192"/>
      <c r="CA276" s="192"/>
      <c r="CB276" s="192"/>
      <c r="CC276" s="192"/>
      <c r="CD276" s="192"/>
      <c r="CE276" s="192"/>
      <c r="CF276" s="192"/>
      <c r="CG276" s="192"/>
      <c r="CH276" s="192"/>
      <c r="CI276" s="192"/>
      <c r="CJ276" s="192"/>
      <c r="CK276" s="192"/>
      <c r="CL276" s="192"/>
      <c r="CM276" s="192"/>
      <c r="CN276" s="192"/>
      <c r="CO276" s="192"/>
      <c r="CP276" s="192"/>
      <c r="CQ276" s="192"/>
      <c r="CR276" s="192"/>
      <c r="CV276" s="192"/>
      <c r="CW276" s="192"/>
      <c r="CX276" s="192"/>
      <c r="CY276" s="192"/>
      <c r="CZ276" s="192"/>
      <c r="DA276" s="192"/>
      <c r="DB276" s="192"/>
      <c r="DC276" s="192"/>
      <c r="DD276" s="192"/>
      <c r="DE276" s="192"/>
      <c r="DF276" s="192"/>
      <c r="DR276" s="192"/>
      <c r="DS276" s="192"/>
      <c r="DT276" s="192"/>
      <c r="EA276" s="192"/>
      <c r="EI276" s="192"/>
      <c r="EJ276" s="192"/>
      <c r="ER276" s="192"/>
      <c r="ET276" s="192"/>
      <c r="EV276" s="192"/>
      <c r="EZ276" s="192"/>
    </row>
    <row r="277" spans="3:156" ht="15.75" customHeight="1">
      <c r="C277" s="191"/>
      <c r="D277" s="214"/>
      <c r="G277" s="191"/>
      <c r="J277" s="192"/>
      <c r="K277" s="191"/>
      <c r="R277" s="192"/>
      <c r="V277" s="192"/>
      <c r="Y277" s="192"/>
      <c r="Z277" s="192"/>
      <c r="AL277" s="192"/>
      <c r="AM277" s="192"/>
      <c r="BA277" s="192"/>
      <c r="BB277" s="192"/>
      <c r="BD277" s="192"/>
      <c r="BF277" s="192"/>
      <c r="BG277" s="192"/>
      <c r="BH277" s="192"/>
      <c r="BI277" s="192"/>
      <c r="BK277" s="192"/>
      <c r="BN277" s="192"/>
      <c r="BP277" s="192"/>
      <c r="BR277" s="192"/>
      <c r="BT277" s="192"/>
      <c r="BU277" s="192"/>
      <c r="BX277" s="192"/>
      <c r="BZ277" s="192"/>
      <c r="CA277" s="192"/>
      <c r="CB277" s="192"/>
      <c r="CC277" s="192"/>
      <c r="CD277" s="192"/>
      <c r="CE277" s="192"/>
      <c r="CF277" s="192"/>
      <c r="CG277" s="192"/>
      <c r="CH277" s="192"/>
      <c r="CI277" s="192"/>
      <c r="CJ277" s="192"/>
      <c r="CK277" s="192"/>
      <c r="CL277" s="192"/>
      <c r="CM277" s="192"/>
      <c r="CN277" s="192"/>
      <c r="CO277" s="192"/>
      <c r="CP277" s="192"/>
      <c r="CQ277" s="192"/>
      <c r="CR277" s="192"/>
      <c r="CV277" s="192"/>
      <c r="CW277" s="192"/>
      <c r="CX277" s="192"/>
      <c r="CY277" s="192"/>
      <c r="CZ277" s="192"/>
      <c r="DA277" s="192"/>
      <c r="DB277" s="192"/>
      <c r="DC277" s="192"/>
      <c r="DD277" s="192"/>
      <c r="DE277" s="192"/>
      <c r="DF277" s="192"/>
      <c r="DR277" s="192"/>
      <c r="DS277" s="192"/>
      <c r="DT277" s="192"/>
      <c r="EA277" s="192"/>
      <c r="EI277" s="192"/>
      <c r="EJ277" s="192"/>
      <c r="ER277" s="192"/>
      <c r="ET277" s="192"/>
      <c r="EV277" s="192"/>
      <c r="EZ277" s="192"/>
    </row>
    <row r="278" spans="3:156" ht="15.75" customHeight="1">
      <c r="C278" s="191"/>
      <c r="D278" s="214"/>
      <c r="G278" s="191"/>
      <c r="J278" s="192"/>
      <c r="K278" s="191"/>
      <c r="R278" s="192"/>
      <c r="V278" s="192"/>
      <c r="Y278" s="192"/>
      <c r="Z278" s="192"/>
      <c r="AL278" s="192"/>
      <c r="AM278" s="192"/>
      <c r="BA278" s="192"/>
      <c r="BB278" s="192"/>
      <c r="BD278" s="192"/>
      <c r="BF278" s="192"/>
      <c r="BG278" s="192"/>
      <c r="BH278" s="192"/>
      <c r="BI278" s="192"/>
      <c r="BK278" s="192"/>
      <c r="BN278" s="192"/>
      <c r="BP278" s="192"/>
      <c r="BR278" s="192"/>
      <c r="BT278" s="192"/>
      <c r="BU278" s="192"/>
      <c r="BX278" s="192"/>
      <c r="BZ278" s="192"/>
      <c r="CA278" s="192"/>
      <c r="CB278" s="192"/>
      <c r="CC278" s="192"/>
      <c r="CD278" s="192"/>
      <c r="CE278" s="192"/>
      <c r="CF278" s="192"/>
      <c r="CG278" s="192"/>
      <c r="CH278" s="192"/>
      <c r="CI278" s="192"/>
      <c r="CJ278" s="192"/>
      <c r="CK278" s="192"/>
      <c r="CL278" s="192"/>
      <c r="CM278" s="192"/>
      <c r="CN278" s="192"/>
      <c r="CO278" s="192"/>
      <c r="CP278" s="192"/>
      <c r="CQ278" s="192"/>
      <c r="CR278" s="192"/>
      <c r="CV278" s="192"/>
      <c r="CW278" s="192"/>
      <c r="CX278" s="192"/>
      <c r="CY278" s="192"/>
      <c r="CZ278" s="192"/>
      <c r="DA278" s="192"/>
      <c r="DB278" s="192"/>
      <c r="DC278" s="192"/>
      <c r="DD278" s="192"/>
      <c r="DE278" s="192"/>
      <c r="DF278" s="192"/>
      <c r="DR278" s="192"/>
      <c r="DS278" s="192"/>
      <c r="DT278" s="192"/>
      <c r="EA278" s="192"/>
      <c r="EI278" s="192"/>
      <c r="EJ278" s="192"/>
      <c r="ER278" s="192"/>
      <c r="ET278" s="192"/>
      <c r="EV278" s="192"/>
      <c r="EZ278" s="192"/>
    </row>
    <row r="279" spans="3:156" ht="15.75" customHeight="1">
      <c r="C279" s="191"/>
      <c r="D279" s="214"/>
      <c r="G279" s="191"/>
      <c r="J279" s="192"/>
      <c r="K279" s="191"/>
      <c r="R279" s="192"/>
      <c r="V279" s="192"/>
      <c r="Y279" s="192"/>
      <c r="Z279" s="192"/>
      <c r="AL279" s="192"/>
      <c r="AM279" s="192"/>
      <c r="BA279" s="192"/>
      <c r="BB279" s="192"/>
      <c r="BD279" s="192"/>
      <c r="BF279" s="192"/>
      <c r="BG279" s="192"/>
      <c r="BH279" s="192"/>
      <c r="BI279" s="192"/>
      <c r="BK279" s="192"/>
      <c r="BN279" s="192"/>
      <c r="BP279" s="192"/>
      <c r="BR279" s="192"/>
      <c r="BT279" s="192"/>
      <c r="BU279" s="192"/>
      <c r="BX279" s="192"/>
      <c r="BZ279" s="192"/>
      <c r="CA279" s="192"/>
      <c r="CB279" s="192"/>
      <c r="CC279" s="192"/>
      <c r="CD279" s="192"/>
      <c r="CE279" s="192"/>
      <c r="CF279" s="192"/>
      <c r="CG279" s="192"/>
      <c r="CH279" s="192"/>
      <c r="CI279" s="192"/>
      <c r="CJ279" s="192"/>
      <c r="CK279" s="192"/>
      <c r="CL279" s="192"/>
      <c r="CM279" s="192"/>
      <c r="CN279" s="192"/>
      <c r="CO279" s="192"/>
      <c r="CP279" s="192"/>
      <c r="CQ279" s="192"/>
      <c r="CR279" s="192"/>
      <c r="CV279" s="192"/>
      <c r="CW279" s="192"/>
      <c r="CX279" s="192"/>
      <c r="CY279" s="192"/>
      <c r="CZ279" s="192"/>
      <c r="DA279" s="192"/>
      <c r="DB279" s="192"/>
      <c r="DC279" s="192"/>
      <c r="DD279" s="192"/>
      <c r="DE279" s="192"/>
      <c r="DF279" s="192"/>
      <c r="DR279" s="192"/>
      <c r="DS279" s="192"/>
      <c r="DT279" s="192"/>
      <c r="EA279" s="192"/>
      <c r="EI279" s="192"/>
      <c r="EJ279" s="192"/>
      <c r="ER279" s="192"/>
      <c r="ET279" s="192"/>
      <c r="EV279" s="192"/>
      <c r="EZ279" s="192"/>
    </row>
    <row r="280" spans="3:156" ht="15.75" customHeight="1">
      <c r="C280" s="191"/>
      <c r="D280" s="214"/>
      <c r="G280" s="191"/>
      <c r="J280" s="192"/>
      <c r="K280" s="191"/>
      <c r="R280" s="192"/>
      <c r="V280" s="192"/>
      <c r="Y280" s="192"/>
      <c r="Z280" s="192"/>
      <c r="AL280" s="192"/>
      <c r="AM280" s="192"/>
      <c r="BA280" s="192"/>
      <c r="BB280" s="192"/>
      <c r="BD280" s="192"/>
      <c r="BF280" s="192"/>
      <c r="BG280" s="192"/>
      <c r="BH280" s="192"/>
      <c r="BI280" s="192"/>
      <c r="BK280" s="192"/>
      <c r="BN280" s="192"/>
      <c r="BP280" s="192"/>
      <c r="BR280" s="192"/>
      <c r="BT280" s="192"/>
      <c r="BU280" s="192"/>
      <c r="BX280" s="192"/>
      <c r="BZ280" s="192"/>
      <c r="CA280" s="192"/>
      <c r="CB280" s="192"/>
      <c r="CC280" s="192"/>
      <c r="CD280" s="192"/>
      <c r="CE280" s="192"/>
      <c r="CF280" s="192"/>
      <c r="CG280" s="192"/>
      <c r="CH280" s="192"/>
      <c r="CI280" s="192"/>
      <c r="CJ280" s="192"/>
      <c r="CK280" s="192"/>
      <c r="CL280" s="192"/>
      <c r="CM280" s="192"/>
      <c r="CN280" s="192"/>
      <c r="CO280" s="192"/>
      <c r="CP280" s="192"/>
      <c r="CQ280" s="192"/>
      <c r="CR280" s="192"/>
      <c r="CV280" s="192"/>
      <c r="CW280" s="192"/>
      <c r="CX280" s="192"/>
      <c r="CY280" s="192"/>
      <c r="CZ280" s="192"/>
      <c r="DA280" s="192"/>
      <c r="DB280" s="192"/>
      <c r="DC280" s="192"/>
      <c r="DD280" s="192"/>
      <c r="DE280" s="192"/>
      <c r="DF280" s="192"/>
      <c r="DR280" s="192"/>
      <c r="DS280" s="192"/>
      <c r="DT280" s="192"/>
      <c r="EA280" s="192"/>
      <c r="EI280" s="192"/>
      <c r="EJ280" s="192"/>
      <c r="ER280" s="192"/>
      <c r="ET280" s="192"/>
      <c r="EV280" s="192"/>
      <c r="EZ280" s="192"/>
    </row>
    <row r="281" spans="3:156" ht="15.75" customHeight="1">
      <c r="C281" s="191"/>
      <c r="D281" s="214"/>
      <c r="G281" s="191"/>
      <c r="J281" s="192"/>
      <c r="K281" s="191"/>
      <c r="R281" s="192"/>
      <c r="V281" s="192"/>
      <c r="Y281" s="192"/>
      <c r="Z281" s="192"/>
      <c r="AL281" s="192"/>
      <c r="AM281" s="192"/>
      <c r="BA281" s="192"/>
      <c r="BB281" s="192"/>
      <c r="BD281" s="192"/>
      <c r="BF281" s="192"/>
      <c r="BG281" s="192"/>
      <c r="BH281" s="192"/>
      <c r="BI281" s="192"/>
      <c r="BK281" s="192"/>
      <c r="BN281" s="192"/>
      <c r="BP281" s="192"/>
      <c r="BR281" s="192"/>
      <c r="BT281" s="192"/>
      <c r="BU281" s="192"/>
      <c r="BX281" s="192"/>
      <c r="BZ281" s="192"/>
      <c r="CA281" s="192"/>
      <c r="CB281" s="192"/>
      <c r="CC281" s="192"/>
      <c r="CD281" s="192"/>
      <c r="CE281" s="192"/>
      <c r="CF281" s="192"/>
      <c r="CG281" s="192"/>
      <c r="CH281" s="192"/>
      <c r="CI281" s="192"/>
      <c r="CJ281" s="192"/>
      <c r="CK281" s="192"/>
      <c r="CL281" s="192"/>
      <c r="CM281" s="192"/>
      <c r="CN281" s="192"/>
      <c r="CO281" s="192"/>
      <c r="CP281" s="192"/>
      <c r="CQ281" s="192"/>
      <c r="CR281" s="192"/>
      <c r="CV281" s="192"/>
      <c r="CW281" s="192"/>
      <c r="CX281" s="192"/>
      <c r="CY281" s="192"/>
      <c r="CZ281" s="192"/>
      <c r="DA281" s="192"/>
      <c r="DB281" s="192"/>
      <c r="DC281" s="192"/>
      <c r="DD281" s="192"/>
      <c r="DE281" s="192"/>
      <c r="DF281" s="192"/>
      <c r="DR281" s="192"/>
      <c r="DS281" s="192"/>
      <c r="DT281" s="192"/>
      <c r="EA281" s="192"/>
      <c r="EI281" s="192"/>
      <c r="EJ281" s="192"/>
      <c r="ER281" s="192"/>
      <c r="ET281" s="192"/>
      <c r="EV281" s="192"/>
      <c r="EZ281" s="192"/>
    </row>
    <row r="282" spans="3:156" ht="15.75" customHeight="1">
      <c r="C282" s="191"/>
      <c r="D282" s="214"/>
      <c r="G282" s="191"/>
      <c r="J282" s="192"/>
      <c r="K282" s="191"/>
      <c r="R282" s="192"/>
      <c r="V282" s="192"/>
      <c r="Y282" s="192"/>
      <c r="Z282" s="192"/>
      <c r="AL282" s="192"/>
      <c r="AM282" s="192"/>
      <c r="BA282" s="192"/>
      <c r="BB282" s="192"/>
      <c r="BD282" s="192"/>
      <c r="BF282" s="192"/>
      <c r="BG282" s="192"/>
      <c r="BH282" s="192"/>
      <c r="BI282" s="192"/>
      <c r="BK282" s="192"/>
      <c r="BN282" s="192"/>
      <c r="BP282" s="192"/>
      <c r="BR282" s="192"/>
      <c r="BT282" s="192"/>
      <c r="BU282" s="192"/>
      <c r="BX282" s="192"/>
      <c r="BZ282" s="192"/>
      <c r="CA282" s="192"/>
      <c r="CB282" s="192"/>
      <c r="CC282" s="192"/>
      <c r="CD282" s="192"/>
      <c r="CE282" s="192"/>
      <c r="CF282" s="192"/>
      <c r="CG282" s="192"/>
      <c r="CH282" s="192"/>
      <c r="CI282" s="192"/>
      <c r="CJ282" s="192"/>
      <c r="CK282" s="192"/>
      <c r="CL282" s="192"/>
      <c r="CM282" s="192"/>
      <c r="CN282" s="192"/>
      <c r="CO282" s="192"/>
      <c r="CP282" s="192"/>
      <c r="CQ282" s="192"/>
      <c r="CR282" s="192"/>
      <c r="CV282" s="192"/>
      <c r="CW282" s="192"/>
      <c r="CX282" s="192"/>
      <c r="CY282" s="192"/>
      <c r="CZ282" s="192"/>
      <c r="DA282" s="192"/>
      <c r="DB282" s="192"/>
      <c r="DC282" s="192"/>
      <c r="DD282" s="192"/>
      <c r="DE282" s="192"/>
      <c r="DF282" s="192"/>
      <c r="DR282" s="192"/>
      <c r="DS282" s="192"/>
      <c r="DT282" s="192"/>
      <c r="EA282" s="192"/>
      <c r="EI282" s="192"/>
      <c r="EJ282" s="192"/>
      <c r="ER282" s="192"/>
      <c r="ET282" s="192"/>
      <c r="EV282" s="192"/>
      <c r="EZ282" s="192"/>
    </row>
    <row r="283" spans="3:156" ht="15.75" customHeight="1">
      <c r="C283" s="191"/>
      <c r="D283" s="214"/>
      <c r="G283" s="191"/>
      <c r="J283" s="192"/>
      <c r="K283" s="191"/>
      <c r="R283" s="192"/>
      <c r="V283" s="192"/>
      <c r="Y283" s="192"/>
      <c r="Z283" s="192"/>
      <c r="AL283" s="192"/>
      <c r="AM283" s="192"/>
      <c r="BA283" s="192"/>
      <c r="BB283" s="192"/>
      <c r="BD283" s="192"/>
      <c r="BF283" s="192"/>
      <c r="BG283" s="192"/>
      <c r="BH283" s="192"/>
      <c r="BI283" s="192"/>
      <c r="BK283" s="192"/>
      <c r="BN283" s="192"/>
      <c r="BP283" s="192"/>
      <c r="BR283" s="192"/>
      <c r="BT283" s="192"/>
      <c r="BU283" s="192"/>
      <c r="BX283" s="192"/>
      <c r="BZ283" s="192"/>
      <c r="CA283" s="192"/>
      <c r="CB283" s="192"/>
      <c r="CC283" s="192"/>
      <c r="CD283" s="192"/>
      <c r="CE283" s="192"/>
      <c r="CF283" s="192"/>
      <c r="CG283" s="192"/>
      <c r="CH283" s="192"/>
      <c r="CI283" s="192"/>
      <c r="CJ283" s="192"/>
      <c r="CK283" s="192"/>
      <c r="CL283" s="192"/>
      <c r="CM283" s="192"/>
      <c r="CN283" s="192"/>
      <c r="CO283" s="192"/>
      <c r="CP283" s="192"/>
      <c r="CQ283" s="192"/>
      <c r="CR283" s="192"/>
      <c r="CV283" s="192"/>
      <c r="CW283" s="192"/>
      <c r="CX283" s="192"/>
      <c r="CY283" s="192"/>
      <c r="CZ283" s="192"/>
      <c r="DA283" s="192"/>
      <c r="DB283" s="192"/>
      <c r="DC283" s="192"/>
      <c r="DD283" s="192"/>
      <c r="DE283" s="192"/>
      <c r="DF283" s="192"/>
      <c r="DR283" s="192"/>
      <c r="DS283" s="192"/>
      <c r="DT283" s="192"/>
      <c r="EA283" s="192"/>
      <c r="EI283" s="192"/>
      <c r="EJ283" s="192"/>
      <c r="ER283" s="192"/>
      <c r="ET283" s="192"/>
      <c r="EV283" s="192"/>
      <c r="EZ283" s="192"/>
    </row>
    <row r="284" spans="3:156" ht="15.75" customHeight="1">
      <c r="C284" s="191"/>
      <c r="D284" s="214"/>
      <c r="G284" s="191"/>
      <c r="J284" s="192"/>
      <c r="K284" s="191"/>
      <c r="R284" s="192"/>
      <c r="V284" s="192"/>
      <c r="Y284" s="192"/>
      <c r="Z284" s="192"/>
      <c r="AL284" s="192"/>
      <c r="AM284" s="192"/>
      <c r="BA284" s="192"/>
      <c r="BB284" s="192"/>
      <c r="BD284" s="192"/>
      <c r="BF284" s="192"/>
      <c r="BG284" s="192"/>
      <c r="BH284" s="192"/>
      <c r="BI284" s="192"/>
      <c r="BK284" s="192"/>
      <c r="BN284" s="192"/>
      <c r="BP284" s="192"/>
      <c r="BR284" s="192"/>
      <c r="BT284" s="192"/>
      <c r="BU284" s="192"/>
      <c r="BX284" s="192"/>
      <c r="BZ284" s="192"/>
      <c r="CA284" s="192"/>
      <c r="CB284" s="192"/>
      <c r="CC284" s="192"/>
      <c r="CD284" s="192"/>
      <c r="CE284" s="192"/>
      <c r="CF284" s="192"/>
      <c r="CG284" s="192"/>
      <c r="CH284" s="192"/>
      <c r="CI284" s="192"/>
      <c r="CJ284" s="192"/>
      <c r="CK284" s="192"/>
      <c r="CL284" s="192"/>
      <c r="CM284" s="192"/>
      <c r="CN284" s="192"/>
      <c r="CO284" s="192"/>
      <c r="CP284" s="192"/>
      <c r="CQ284" s="192"/>
      <c r="CR284" s="192"/>
      <c r="CV284" s="192"/>
      <c r="CW284" s="192"/>
      <c r="CX284" s="192"/>
      <c r="CY284" s="192"/>
      <c r="CZ284" s="192"/>
      <c r="DA284" s="192"/>
      <c r="DB284" s="192"/>
      <c r="DC284" s="192"/>
      <c r="DD284" s="192"/>
      <c r="DE284" s="192"/>
      <c r="DF284" s="192"/>
      <c r="DR284" s="192"/>
      <c r="DS284" s="192"/>
      <c r="DT284" s="192"/>
      <c r="EA284" s="192"/>
      <c r="EI284" s="192"/>
      <c r="EJ284" s="192"/>
      <c r="ER284" s="192"/>
      <c r="ET284" s="192"/>
      <c r="EV284" s="192"/>
      <c r="EZ284" s="192"/>
    </row>
    <row r="285" spans="3:156" ht="15.75" customHeight="1">
      <c r="C285" s="191"/>
      <c r="D285" s="214"/>
      <c r="G285" s="191"/>
      <c r="J285" s="192"/>
      <c r="K285" s="191"/>
      <c r="R285" s="192"/>
      <c r="V285" s="192"/>
      <c r="Y285" s="192"/>
      <c r="Z285" s="192"/>
      <c r="AL285" s="192"/>
      <c r="AM285" s="192"/>
      <c r="BA285" s="192"/>
      <c r="BB285" s="192"/>
      <c r="BD285" s="192"/>
      <c r="BF285" s="192"/>
      <c r="BG285" s="192"/>
      <c r="BH285" s="192"/>
      <c r="BI285" s="192"/>
      <c r="BK285" s="192"/>
      <c r="BN285" s="192"/>
      <c r="BP285" s="192"/>
      <c r="BR285" s="192"/>
      <c r="BT285" s="192"/>
      <c r="BU285" s="192"/>
      <c r="BX285" s="192"/>
      <c r="BZ285" s="192"/>
      <c r="CA285" s="192"/>
      <c r="CB285" s="192"/>
      <c r="CC285" s="192"/>
      <c r="CD285" s="192"/>
      <c r="CE285" s="192"/>
      <c r="CF285" s="192"/>
      <c r="CG285" s="192"/>
      <c r="CH285" s="192"/>
      <c r="CI285" s="192"/>
      <c r="CJ285" s="192"/>
      <c r="CK285" s="192"/>
      <c r="CL285" s="192"/>
      <c r="CM285" s="192"/>
      <c r="CN285" s="192"/>
      <c r="CO285" s="192"/>
      <c r="CP285" s="192"/>
      <c r="CQ285" s="192"/>
      <c r="CR285" s="192"/>
      <c r="CV285" s="192"/>
      <c r="CW285" s="192"/>
      <c r="CX285" s="192"/>
      <c r="CY285" s="192"/>
      <c r="CZ285" s="192"/>
      <c r="DA285" s="192"/>
      <c r="DB285" s="192"/>
      <c r="DC285" s="192"/>
      <c r="DD285" s="192"/>
      <c r="DE285" s="192"/>
      <c r="DF285" s="192"/>
      <c r="DR285" s="192"/>
      <c r="DS285" s="192"/>
      <c r="DT285" s="192"/>
      <c r="EA285" s="192"/>
      <c r="EI285" s="192"/>
      <c r="EJ285" s="192"/>
      <c r="ER285" s="192"/>
      <c r="ET285" s="192"/>
      <c r="EV285" s="192"/>
      <c r="EZ285" s="192"/>
    </row>
    <row r="286" spans="3:156" ht="15.75" customHeight="1">
      <c r="C286" s="191"/>
      <c r="D286" s="214"/>
      <c r="G286" s="191"/>
      <c r="J286" s="192"/>
      <c r="K286" s="191"/>
      <c r="R286" s="192"/>
      <c r="V286" s="192"/>
      <c r="Y286" s="192"/>
      <c r="Z286" s="192"/>
      <c r="AL286" s="192"/>
      <c r="AM286" s="192"/>
      <c r="BA286" s="192"/>
      <c r="BB286" s="192"/>
      <c r="BD286" s="192"/>
      <c r="BF286" s="192"/>
      <c r="BG286" s="192"/>
      <c r="BH286" s="192"/>
      <c r="BI286" s="192"/>
      <c r="BK286" s="192"/>
      <c r="BN286" s="192"/>
      <c r="BP286" s="192"/>
      <c r="BR286" s="192"/>
      <c r="BT286" s="192"/>
      <c r="BU286" s="192"/>
      <c r="BX286" s="192"/>
      <c r="BZ286" s="192"/>
      <c r="CA286" s="192"/>
      <c r="CB286" s="192"/>
      <c r="CC286" s="192"/>
      <c r="CD286" s="192"/>
      <c r="CE286" s="192"/>
      <c r="CF286" s="192"/>
      <c r="CG286" s="192"/>
      <c r="CH286" s="192"/>
      <c r="CI286" s="192"/>
      <c r="CJ286" s="192"/>
      <c r="CK286" s="192"/>
      <c r="CL286" s="192"/>
      <c r="CM286" s="192"/>
      <c r="CN286" s="192"/>
      <c r="CO286" s="192"/>
      <c r="CP286" s="192"/>
      <c r="CQ286" s="192"/>
      <c r="CR286" s="192"/>
      <c r="CV286" s="192"/>
      <c r="CW286" s="192"/>
      <c r="CX286" s="192"/>
      <c r="CY286" s="192"/>
      <c r="CZ286" s="192"/>
      <c r="DA286" s="192"/>
      <c r="DB286" s="192"/>
      <c r="DC286" s="192"/>
      <c r="DD286" s="192"/>
      <c r="DE286" s="192"/>
      <c r="DF286" s="192"/>
      <c r="DR286" s="192"/>
      <c r="DS286" s="192"/>
      <c r="DT286" s="192"/>
      <c r="EA286" s="192"/>
      <c r="EI286" s="192"/>
      <c r="EJ286" s="192"/>
      <c r="ER286" s="192"/>
      <c r="ET286" s="192"/>
      <c r="EV286" s="192"/>
      <c r="EZ286" s="192"/>
    </row>
    <row r="287" spans="3:156" ht="15.75" customHeight="1">
      <c r="C287" s="191"/>
      <c r="D287" s="214"/>
      <c r="G287" s="191"/>
      <c r="J287" s="192"/>
      <c r="K287" s="191"/>
      <c r="R287" s="192"/>
      <c r="V287" s="192"/>
      <c r="Y287" s="192"/>
      <c r="Z287" s="192"/>
      <c r="AL287" s="192"/>
      <c r="AM287" s="192"/>
      <c r="BA287" s="192"/>
      <c r="BB287" s="192"/>
      <c r="BD287" s="192"/>
      <c r="BF287" s="192"/>
      <c r="BG287" s="192"/>
      <c r="BH287" s="192"/>
      <c r="BI287" s="192"/>
      <c r="BK287" s="192"/>
      <c r="BN287" s="192"/>
      <c r="BP287" s="192"/>
      <c r="BR287" s="192"/>
      <c r="BT287" s="192"/>
      <c r="BU287" s="192"/>
      <c r="BX287" s="192"/>
      <c r="BZ287" s="192"/>
      <c r="CA287" s="192"/>
      <c r="CB287" s="192"/>
      <c r="CC287" s="192"/>
      <c r="CD287" s="192"/>
      <c r="CE287" s="192"/>
      <c r="CF287" s="192"/>
      <c r="CG287" s="192"/>
      <c r="CH287" s="192"/>
      <c r="CI287" s="192"/>
      <c r="CJ287" s="192"/>
      <c r="CK287" s="192"/>
      <c r="CL287" s="192"/>
      <c r="CM287" s="192"/>
      <c r="CN287" s="192"/>
      <c r="CO287" s="192"/>
      <c r="CP287" s="192"/>
      <c r="CQ287" s="192"/>
      <c r="CR287" s="192"/>
      <c r="CV287" s="192"/>
      <c r="CW287" s="192"/>
      <c r="CX287" s="192"/>
      <c r="CY287" s="192"/>
      <c r="CZ287" s="192"/>
      <c r="DA287" s="192"/>
      <c r="DB287" s="192"/>
      <c r="DC287" s="192"/>
      <c r="DD287" s="192"/>
      <c r="DE287" s="192"/>
      <c r="DF287" s="192"/>
      <c r="DR287" s="192"/>
      <c r="DS287" s="192"/>
      <c r="DT287" s="192"/>
      <c r="EA287" s="192"/>
      <c r="EI287" s="192"/>
      <c r="EJ287" s="192"/>
      <c r="ER287" s="192"/>
      <c r="ET287" s="192"/>
      <c r="EV287" s="192"/>
      <c r="EZ287" s="192"/>
    </row>
    <row r="288" spans="3:156" ht="15.75" customHeight="1">
      <c r="C288" s="191"/>
      <c r="D288" s="214"/>
      <c r="G288" s="191"/>
      <c r="J288" s="192"/>
      <c r="K288" s="191"/>
      <c r="R288" s="192"/>
      <c r="V288" s="192"/>
      <c r="Y288" s="192"/>
      <c r="Z288" s="192"/>
      <c r="AL288" s="192"/>
      <c r="AM288" s="192"/>
      <c r="BA288" s="192"/>
      <c r="BB288" s="192"/>
      <c r="BD288" s="192"/>
      <c r="BF288" s="192"/>
      <c r="BG288" s="192"/>
      <c r="BH288" s="192"/>
      <c r="BI288" s="192"/>
      <c r="BK288" s="192"/>
      <c r="BN288" s="192"/>
      <c r="BP288" s="192"/>
      <c r="BR288" s="192"/>
      <c r="BT288" s="192"/>
      <c r="BU288" s="192"/>
      <c r="BX288" s="192"/>
      <c r="BZ288" s="192"/>
      <c r="CA288" s="192"/>
      <c r="CB288" s="192"/>
      <c r="CC288" s="192"/>
      <c r="CD288" s="192"/>
      <c r="CE288" s="192"/>
      <c r="CF288" s="192"/>
      <c r="CG288" s="192"/>
      <c r="CH288" s="192"/>
      <c r="CI288" s="192"/>
      <c r="CJ288" s="192"/>
      <c r="CK288" s="192"/>
      <c r="CL288" s="192"/>
      <c r="CM288" s="192"/>
      <c r="CN288" s="192"/>
      <c r="CO288" s="192"/>
      <c r="CP288" s="192"/>
      <c r="CQ288" s="192"/>
      <c r="CR288" s="192"/>
      <c r="CV288" s="192"/>
      <c r="CW288" s="192"/>
      <c r="CX288" s="192"/>
      <c r="CY288" s="192"/>
      <c r="CZ288" s="192"/>
      <c r="DA288" s="192"/>
      <c r="DB288" s="192"/>
      <c r="DC288" s="192"/>
      <c r="DD288" s="192"/>
      <c r="DE288" s="192"/>
      <c r="DF288" s="192"/>
      <c r="DR288" s="192"/>
      <c r="DS288" s="192"/>
      <c r="DT288" s="192"/>
      <c r="EA288" s="192"/>
      <c r="EI288" s="192"/>
      <c r="EJ288" s="192"/>
      <c r="ER288" s="192"/>
      <c r="ET288" s="192"/>
      <c r="EV288" s="192"/>
      <c r="EZ288" s="192"/>
    </row>
    <row r="289" spans="3:156" ht="15.75" customHeight="1">
      <c r="C289" s="191"/>
      <c r="D289" s="214"/>
      <c r="G289" s="191"/>
      <c r="J289" s="192"/>
      <c r="K289" s="191"/>
      <c r="R289" s="192"/>
      <c r="V289" s="192"/>
      <c r="Y289" s="192"/>
      <c r="Z289" s="192"/>
      <c r="AL289" s="192"/>
      <c r="AM289" s="192"/>
      <c r="BA289" s="192"/>
      <c r="BB289" s="192"/>
      <c r="BD289" s="192"/>
      <c r="BF289" s="192"/>
      <c r="BG289" s="192"/>
      <c r="BH289" s="192"/>
      <c r="BI289" s="192"/>
      <c r="BK289" s="192"/>
      <c r="BN289" s="192"/>
      <c r="BP289" s="192"/>
      <c r="BR289" s="192"/>
      <c r="BT289" s="192"/>
      <c r="BU289" s="192"/>
      <c r="BX289" s="192"/>
      <c r="BZ289" s="192"/>
      <c r="CA289" s="192"/>
      <c r="CB289" s="192"/>
      <c r="CC289" s="192"/>
      <c r="CD289" s="192"/>
      <c r="CE289" s="192"/>
      <c r="CF289" s="192"/>
      <c r="CG289" s="192"/>
      <c r="CH289" s="192"/>
      <c r="CI289" s="192"/>
      <c r="CJ289" s="192"/>
      <c r="CK289" s="192"/>
      <c r="CL289" s="192"/>
      <c r="CM289" s="192"/>
      <c r="CN289" s="192"/>
      <c r="CO289" s="192"/>
      <c r="CP289" s="192"/>
      <c r="CQ289" s="192"/>
      <c r="CR289" s="192"/>
      <c r="CV289" s="192"/>
      <c r="CW289" s="192"/>
      <c r="CX289" s="192"/>
      <c r="CY289" s="192"/>
      <c r="CZ289" s="192"/>
      <c r="DA289" s="192"/>
      <c r="DB289" s="192"/>
      <c r="DC289" s="192"/>
      <c r="DD289" s="192"/>
      <c r="DE289" s="192"/>
      <c r="DF289" s="192"/>
      <c r="DR289" s="192"/>
      <c r="DS289" s="192"/>
      <c r="DT289" s="192"/>
      <c r="EA289" s="192"/>
      <c r="EI289" s="192"/>
      <c r="EJ289" s="192"/>
      <c r="ER289" s="192"/>
      <c r="ET289" s="192"/>
      <c r="EV289" s="192"/>
      <c r="EZ289" s="192"/>
    </row>
    <row r="290" spans="3:156" ht="15.75" customHeight="1">
      <c r="C290" s="191"/>
      <c r="D290" s="214"/>
      <c r="G290" s="191"/>
      <c r="J290" s="192"/>
      <c r="K290" s="191"/>
      <c r="R290" s="192"/>
      <c r="V290" s="192"/>
      <c r="Y290" s="192"/>
      <c r="Z290" s="192"/>
      <c r="AL290" s="192"/>
      <c r="AM290" s="192"/>
      <c r="BA290" s="192"/>
      <c r="BB290" s="192"/>
      <c r="BD290" s="192"/>
      <c r="BF290" s="192"/>
      <c r="BG290" s="192"/>
      <c r="BH290" s="192"/>
      <c r="BI290" s="192"/>
      <c r="BK290" s="192"/>
      <c r="BN290" s="192"/>
      <c r="BP290" s="192"/>
      <c r="BR290" s="192"/>
      <c r="BT290" s="192"/>
      <c r="BU290" s="192"/>
      <c r="BX290" s="192"/>
      <c r="BZ290" s="192"/>
      <c r="CA290" s="192"/>
      <c r="CB290" s="192"/>
      <c r="CC290" s="192"/>
      <c r="CD290" s="192"/>
      <c r="CE290" s="192"/>
      <c r="CF290" s="192"/>
      <c r="CG290" s="192"/>
      <c r="CH290" s="192"/>
      <c r="CI290" s="192"/>
      <c r="CJ290" s="192"/>
      <c r="CK290" s="192"/>
      <c r="CL290" s="192"/>
      <c r="CM290" s="192"/>
      <c r="CN290" s="192"/>
      <c r="CO290" s="192"/>
      <c r="CP290" s="192"/>
      <c r="CQ290" s="192"/>
      <c r="CR290" s="192"/>
      <c r="CV290" s="192"/>
      <c r="CW290" s="192"/>
      <c r="CX290" s="192"/>
      <c r="CY290" s="192"/>
      <c r="CZ290" s="192"/>
      <c r="DA290" s="192"/>
      <c r="DB290" s="192"/>
      <c r="DC290" s="192"/>
      <c r="DD290" s="192"/>
      <c r="DE290" s="192"/>
      <c r="DF290" s="192"/>
      <c r="DR290" s="192"/>
      <c r="DS290" s="192"/>
      <c r="DT290" s="192"/>
      <c r="EA290" s="192"/>
      <c r="EI290" s="192"/>
      <c r="EJ290" s="192"/>
      <c r="ER290" s="192"/>
      <c r="ET290" s="192"/>
      <c r="EV290" s="192"/>
      <c r="EZ290" s="192"/>
    </row>
    <row r="291" spans="3:156" ht="15.75" customHeight="1">
      <c r="C291" s="191"/>
      <c r="D291" s="214"/>
      <c r="G291" s="191"/>
      <c r="J291" s="192"/>
      <c r="K291" s="191"/>
      <c r="R291" s="192"/>
      <c r="V291" s="192"/>
      <c r="Y291" s="192"/>
      <c r="Z291" s="192"/>
      <c r="AL291" s="192"/>
      <c r="AM291" s="192"/>
      <c r="BA291" s="192"/>
      <c r="BB291" s="192"/>
      <c r="BD291" s="192"/>
      <c r="BF291" s="192"/>
      <c r="BG291" s="192"/>
      <c r="BH291" s="192"/>
      <c r="BI291" s="192"/>
      <c r="BK291" s="192"/>
      <c r="BN291" s="192"/>
      <c r="BP291" s="192"/>
      <c r="BR291" s="192"/>
      <c r="BT291" s="192"/>
      <c r="BU291" s="192"/>
      <c r="BX291" s="192"/>
      <c r="BZ291" s="192"/>
      <c r="CA291" s="192"/>
      <c r="CB291" s="192"/>
      <c r="CC291" s="192"/>
      <c r="CD291" s="192"/>
      <c r="CE291" s="192"/>
      <c r="CF291" s="192"/>
      <c r="CG291" s="192"/>
      <c r="CH291" s="192"/>
      <c r="CI291" s="192"/>
      <c r="CJ291" s="192"/>
      <c r="CK291" s="192"/>
      <c r="CL291" s="192"/>
      <c r="CM291" s="192"/>
      <c r="CN291" s="192"/>
      <c r="CO291" s="192"/>
      <c r="CP291" s="192"/>
      <c r="CQ291" s="192"/>
      <c r="CR291" s="192"/>
      <c r="CV291" s="192"/>
      <c r="CW291" s="192"/>
      <c r="CX291" s="192"/>
      <c r="CY291" s="192"/>
      <c r="CZ291" s="192"/>
      <c r="DA291" s="192"/>
      <c r="DB291" s="192"/>
      <c r="DC291" s="192"/>
      <c r="DD291" s="192"/>
      <c r="DE291" s="192"/>
      <c r="DF291" s="192"/>
      <c r="DR291" s="192"/>
      <c r="DS291" s="192"/>
      <c r="DT291" s="192"/>
      <c r="EA291" s="192"/>
      <c r="EI291" s="192"/>
      <c r="EJ291" s="192"/>
      <c r="ER291" s="192"/>
      <c r="ET291" s="192"/>
      <c r="EV291" s="192"/>
      <c r="EZ291" s="192"/>
    </row>
    <row r="292" spans="3:156" ht="15.75" customHeight="1">
      <c r="C292" s="191"/>
      <c r="D292" s="214"/>
      <c r="G292" s="191"/>
      <c r="J292" s="192"/>
      <c r="K292" s="191"/>
      <c r="R292" s="192"/>
      <c r="V292" s="192"/>
      <c r="Y292" s="192"/>
      <c r="Z292" s="192"/>
      <c r="AL292" s="192"/>
      <c r="AM292" s="192"/>
      <c r="BA292" s="192"/>
      <c r="BB292" s="192"/>
      <c r="BD292" s="192"/>
      <c r="BF292" s="192"/>
      <c r="BG292" s="192"/>
      <c r="BH292" s="192"/>
      <c r="BI292" s="192"/>
      <c r="BK292" s="192"/>
      <c r="BN292" s="192"/>
      <c r="BP292" s="192"/>
      <c r="BR292" s="192"/>
      <c r="BT292" s="192"/>
      <c r="BU292" s="192"/>
      <c r="BX292" s="192"/>
      <c r="BZ292" s="192"/>
      <c r="CA292" s="192"/>
      <c r="CB292" s="192"/>
      <c r="CC292" s="192"/>
      <c r="CD292" s="192"/>
      <c r="CE292" s="192"/>
      <c r="CF292" s="192"/>
      <c r="CG292" s="192"/>
      <c r="CH292" s="192"/>
      <c r="CI292" s="192"/>
      <c r="CJ292" s="192"/>
      <c r="CK292" s="192"/>
      <c r="CL292" s="192"/>
      <c r="CM292" s="192"/>
      <c r="CN292" s="192"/>
      <c r="CO292" s="192"/>
      <c r="CP292" s="192"/>
      <c r="CQ292" s="192"/>
      <c r="CR292" s="192"/>
      <c r="CV292" s="192"/>
      <c r="CW292" s="192"/>
      <c r="CX292" s="192"/>
      <c r="CY292" s="192"/>
      <c r="CZ292" s="192"/>
      <c r="DA292" s="192"/>
      <c r="DB292" s="192"/>
      <c r="DC292" s="192"/>
      <c r="DD292" s="192"/>
      <c r="DE292" s="192"/>
      <c r="DF292" s="192"/>
      <c r="DR292" s="192"/>
      <c r="DS292" s="192"/>
      <c r="DT292" s="192"/>
      <c r="EA292" s="192"/>
      <c r="EI292" s="192"/>
      <c r="EJ292" s="192"/>
      <c r="ER292" s="192"/>
      <c r="ET292" s="192"/>
      <c r="EV292" s="192"/>
      <c r="EZ292" s="192"/>
    </row>
    <row r="293" spans="3:156" ht="15.75" customHeight="1">
      <c r="C293" s="191"/>
      <c r="D293" s="214"/>
      <c r="G293" s="191"/>
      <c r="J293" s="192"/>
      <c r="K293" s="191"/>
      <c r="R293" s="192"/>
      <c r="V293" s="192"/>
      <c r="Y293" s="192"/>
      <c r="Z293" s="192"/>
      <c r="AL293" s="192"/>
      <c r="AM293" s="192"/>
      <c r="BA293" s="192"/>
      <c r="BB293" s="192"/>
      <c r="BD293" s="192"/>
      <c r="BF293" s="192"/>
      <c r="BG293" s="192"/>
      <c r="BH293" s="192"/>
      <c r="BI293" s="192"/>
      <c r="BK293" s="192"/>
      <c r="BN293" s="192"/>
      <c r="BP293" s="192"/>
      <c r="BR293" s="192"/>
      <c r="BT293" s="192"/>
      <c r="BU293" s="192"/>
      <c r="BX293" s="192"/>
      <c r="BZ293" s="192"/>
      <c r="CA293" s="192"/>
      <c r="CB293" s="192"/>
      <c r="CC293" s="192"/>
      <c r="CD293" s="192"/>
      <c r="CE293" s="192"/>
      <c r="CF293" s="192"/>
      <c r="CG293" s="192"/>
      <c r="CH293" s="192"/>
      <c r="CI293" s="192"/>
      <c r="CJ293" s="192"/>
      <c r="CK293" s="192"/>
      <c r="CL293" s="192"/>
      <c r="CM293" s="192"/>
      <c r="CN293" s="192"/>
      <c r="CO293" s="192"/>
      <c r="CP293" s="192"/>
      <c r="CQ293" s="192"/>
      <c r="CR293" s="192"/>
      <c r="CV293" s="192"/>
      <c r="CW293" s="192"/>
      <c r="CX293" s="192"/>
      <c r="CY293" s="192"/>
      <c r="CZ293" s="192"/>
      <c r="DA293" s="192"/>
      <c r="DB293" s="192"/>
      <c r="DC293" s="192"/>
      <c r="DD293" s="192"/>
      <c r="DE293" s="192"/>
      <c r="DF293" s="192"/>
      <c r="DR293" s="192"/>
      <c r="DS293" s="192"/>
      <c r="DT293" s="192"/>
      <c r="EA293" s="192"/>
      <c r="EI293" s="192"/>
      <c r="EJ293" s="192"/>
      <c r="ER293" s="192"/>
      <c r="ET293" s="192"/>
      <c r="EV293" s="192"/>
      <c r="EZ293" s="192"/>
    </row>
    <row r="294" spans="3:156" ht="15.75" customHeight="1">
      <c r="C294" s="191"/>
      <c r="D294" s="214"/>
      <c r="G294" s="191"/>
      <c r="J294" s="192"/>
      <c r="K294" s="191"/>
      <c r="R294" s="192"/>
      <c r="V294" s="192"/>
      <c r="Y294" s="192"/>
      <c r="Z294" s="192"/>
      <c r="AL294" s="192"/>
      <c r="AM294" s="192"/>
      <c r="BA294" s="192"/>
      <c r="BB294" s="192"/>
      <c r="BD294" s="192"/>
      <c r="BF294" s="192"/>
      <c r="BG294" s="192"/>
      <c r="BH294" s="192"/>
      <c r="BI294" s="192"/>
      <c r="BK294" s="192"/>
      <c r="BN294" s="192"/>
      <c r="BP294" s="192"/>
      <c r="BR294" s="192"/>
      <c r="BT294" s="192"/>
      <c r="BU294" s="192"/>
      <c r="BX294" s="192"/>
      <c r="BZ294" s="192"/>
      <c r="CA294" s="192"/>
      <c r="CB294" s="192"/>
      <c r="CC294" s="192"/>
      <c r="CD294" s="192"/>
      <c r="CE294" s="192"/>
      <c r="CF294" s="192"/>
      <c r="CG294" s="192"/>
      <c r="CH294" s="192"/>
      <c r="CI294" s="192"/>
      <c r="CJ294" s="192"/>
      <c r="CK294" s="192"/>
      <c r="CL294" s="192"/>
      <c r="CM294" s="192"/>
      <c r="CN294" s="192"/>
      <c r="CO294" s="192"/>
      <c r="CP294" s="192"/>
      <c r="CQ294" s="192"/>
      <c r="CR294" s="192"/>
      <c r="CV294" s="192"/>
      <c r="CW294" s="192"/>
      <c r="CX294" s="192"/>
      <c r="CY294" s="192"/>
      <c r="CZ294" s="192"/>
      <c r="DA294" s="192"/>
      <c r="DB294" s="192"/>
      <c r="DC294" s="192"/>
      <c r="DD294" s="192"/>
      <c r="DE294" s="192"/>
      <c r="DF294" s="192"/>
      <c r="DR294" s="192"/>
      <c r="DS294" s="192"/>
      <c r="DT294" s="192"/>
      <c r="EA294" s="192"/>
      <c r="EI294" s="192"/>
      <c r="EJ294" s="192"/>
      <c r="ER294" s="192"/>
      <c r="ET294" s="192"/>
      <c r="EV294" s="192"/>
      <c r="EZ294" s="192"/>
    </row>
    <row r="295" spans="3:156" ht="15.75" customHeight="1">
      <c r="C295" s="191"/>
      <c r="D295" s="214"/>
      <c r="G295" s="191"/>
      <c r="J295" s="192"/>
      <c r="K295" s="191"/>
      <c r="R295" s="192"/>
      <c r="V295" s="192"/>
      <c r="Y295" s="192"/>
      <c r="Z295" s="192"/>
      <c r="AL295" s="192"/>
      <c r="AM295" s="192"/>
      <c r="BA295" s="192"/>
      <c r="BB295" s="192"/>
      <c r="BD295" s="192"/>
      <c r="BF295" s="192"/>
      <c r="BG295" s="192"/>
      <c r="BH295" s="192"/>
      <c r="BI295" s="192"/>
      <c r="BK295" s="192"/>
      <c r="BN295" s="192"/>
      <c r="BP295" s="192"/>
      <c r="BR295" s="192"/>
      <c r="BT295" s="192"/>
      <c r="BU295" s="192"/>
      <c r="BX295" s="192"/>
      <c r="BZ295" s="192"/>
      <c r="CA295" s="192"/>
      <c r="CB295" s="192"/>
      <c r="CC295" s="192"/>
      <c r="CD295" s="192"/>
      <c r="CE295" s="192"/>
      <c r="CF295" s="192"/>
      <c r="CG295" s="192"/>
      <c r="CH295" s="192"/>
      <c r="CI295" s="192"/>
      <c r="CJ295" s="192"/>
      <c r="CK295" s="192"/>
      <c r="CL295" s="192"/>
      <c r="CM295" s="192"/>
      <c r="CN295" s="192"/>
      <c r="CO295" s="192"/>
      <c r="CP295" s="192"/>
      <c r="CQ295" s="192"/>
      <c r="CR295" s="192"/>
      <c r="CV295" s="192"/>
      <c r="CW295" s="192"/>
      <c r="CX295" s="192"/>
      <c r="CY295" s="192"/>
      <c r="CZ295" s="192"/>
      <c r="DA295" s="192"/>
      <c r="DB295" s="192"/>
      <c r="DC295" s="192"/>
      <c r="DD295" s="192"/>
      <c r="DE295" s="192"/>
      <c r="DF295" s="192"/>
      <c r="DR295" s="192"/>
      <c r="DS295" s="192"/>
      <c r="DT295" s="192"/>
      <c r="EA295" s="192"/>
      <c r="EI295" s="192"/>
      <c r="EJ295" s="192"/>
      <c r="ER295" s="192"/>
      <c r="ET295" s="192"/>
      <c r="EV295" s="192"/>
      <c r="EZ295" s="192"/>
    </row>
    <row r="296" spans="3:156" ht="15.75" customHeight="1">
      <c r="C296" s="191"/>
      <c r="D296" s="214"/>
      <c r="G296" s="191"/>
      <c r="J296" s="192"/>
      <c r="K296" s="191"/>
      <c r="R296" s="192"/>
      <c r="V296" s="192"/>
      <c r="Y296" s="192"/>
      <c r="Z296" s="192"/>
      <c r="AL296" s="192"/>
      <c r="AM296" s="192"/>
      <c r="BA296" s="192"/>
      <c r="BB296" s="192"/>
      <c r="BD296" s="192"/>
      <c r="BF296" s="192"/>
      <c r="BG296" s="192"/>
      <c r="BH296" s="192"/>
      <c r="BI296" s="192"/>
      <c r="BK296" s="192"/>
      <c r="BN296" s="192"/>
      <c r="BP296" s="192"/>
      <c r="BR296" s="192"/>
      <c r="BT296" s="192"/>
      <c r="BU296" s="192"/>
      <c r="BX296" s="192"/>
      <c r="BZ296" s="192"/>
      <c r="CA296" s="192"/>
      <c r="CB296" s="192"/>
      <c r="CC296" s="192"/>
      <c r="CD296" s="192"/>
      <c r="CE296" s="192"/>
      <c r="CF296" s="192"/>
      <c r="CG296" s="192"/>
      <c r="CH296" s="192"/>
      <c r="CI296" s="192"/>
      <c r="CJ296" s="192"/>
      <c r="CK296" s="192"/>
      <c r="CL296" s="192"/>
      <c r="CM296" s="192"/>
      <c r="CN296" s="192"/>
      <c r="CO296" s="192"/>
      <c r="CP296" s="192"/>
      <c r="CQ296" s="192"/>
      <c r="CR296" s="192"/>
      <c r="CV296" s="192"/>
      <c r="CW296" s="192"/>
      <c r="CX296" s="192"/>
      <c r="CY296" s="192"/>
      <c r="CZ296" s="192"/>
      <c r="DA296" s="192"/>
      <c r="DB296" s="192"/>
      <c r="DC296" s="192"/>
      <c r="DD296" s="192"/>
      <c r="DE296" s="192"/>
      <c r="DF296" s="192"/>
      <c r="DR296" s="192"/>
      <c r="DS296" s="192"/>
      <c r="DT296" s="192"/>
      <c r="EA296" s="192"/>
      <c r="EI296" s="192"/>
      <c r="EJ296" s="192"/>
      <c r="ER296" s="192"/>
      <c r="ET296" s="192"/>
      <c r="EV296" s="192"/>
      <c r="EZ296" s="192"/>
    </row>
    <row r="297" spans="3:156" ht="15.75" customHeight="1">
      <c r="C297" s="191"/>
      <c r="D297" s="214"/>
      <c r="G297" s="191"/>
      <c r="J297" s="192"/>
      <c r="K297" s="191"/>
      <c r="R297" s="192"/>
      <c r="V297" s="192"/>
      <c r="Y297" s="192"/>
      <c r="Z297" s="192"/>
      <c r="AL297" s="192"/>
      <c r="AM297" s="192"/>
      <c r="BA297" s="192"/>
      <c r="BB297" s="192"/>
      <c r="BD297" s="192"/>
      <c r="BF297" s="192"/>
      <c r="BG297" s="192"/>
      <c r="BH297" s="192"/>
      <c r="BI297" s="192"/>
      <c r="BK297" s="192"/>
      <c r="BN297" s="192"/>
      <c r="BP297" s="192"/>
      <c r="BR297" s="192"/>
      <c r="BT297" s="192"/>
      <c r="BU297" s="192"/>
      <c r="BX297" s="192"/>
      <c r="BZ297" s="192"/>
      <c r="CA297" s="192"/>
      <c r="CB297" s="192"/>
      <c r="CC297" s="192"/>
      <c r="CD297" s="192"/>
      <c r="CE297" s="192"/>
      <c r="CF297" s="192"/>
      <c r="CG297" s="192"/>
      <c r="CH297" s="192"/>
      <c r="CI297" s="192"/>
      <c r="CJ297" s="192"/>
      <c r="CK297" s="192"/>
      <c r="CL297" s="192"/>
      <c r="CM297" s="192"/>
      <c r="CN297" s="192"/>
      <c r="CO297" s="192"/>
      <c r="CP297" s="192"/>
      <c r="CQ297" s="192"/>
      <c r="CR297" s="192"/>
      <c r="CV297" s="192"/>
      <c r="CW297" s="192"/>
      <c r="CX297" s="192"/>
      <c r="CY297" s="192"/>
      <c r="CZ297" s="192"/>
      <c r="DA297" s="192"/>
      <c r="DB297" s="192"/>
      <c r="DC297" s="192"/>
      <c r="DD297" s="192"/>
      <c r="DE297" s="192"/>
      <c r="DF297" s="192"/>
      <c r="DR297" s="192"/>
      <c r="DS297" s="192"/>
      <c r="DT297" s="192"/>
      <c r="EA297" s="192"/>
      <c r="EI297" s="192"/>
      <c r="EJ297" s="192"/>
      <c r="ER297" s="192"/>
      <c r="ET297" s="192"/>
      <c r="EV297" s="192"/>
      <c r="EZ297" s="192"/>
    </row>
    <row r="298" spans="3:156" ht="15.75" customHeight="1">
      <c r="C298" s="191"/>
      <c r="D298" s="214"/>
      <c r="G298" s="191"/>
      <c r="J298" s="192"/>
      <c r="K298" s="191"/>
      <c r="R298" s="192"/>
      <c r="V298" s="192"/>
      <c r="Y298" s="192"/>
      <c r="Z298" s="192"/>
      <c r="AL298" s="192"/>
      <c r="AM298" s="192"/>
      <c r="BA298" s="192"/>
      <c r="BB298" s="192"/>
      <c r="BD298" s="192"/>
      <c r="BF298" s="192"/>
      <c r="BG298" s="192"/>
      <c r="BH298" s="192"/>
      <c r="BI298" s="192"/>
      <c r="BK298" s="192"/>
      <c r="BN298" s="192"/>
      <c r="BP298" s="192"/>
      <c r="BR298" s="192"/>
      <c r="BT298" s="192"/>
      <c r="BU298" s="192"/>
      <c r="BX298" s="192"/>
      <c r="BZ298" s="192"/>
      <c r="CA298" s="192"/>
      <c r="CB298" s="192"/>
      <c r="CC298" s="192"/>
      <c r="CD298" s="192"/>
      <c r="CE298" s="192"/>
      <c r="CF298" s="192"/>
      <c r="CG298" s="192"/>
      <c r="CH298" s="192"/>
      <c r="CI298" s="192"/>
      <c r="CJ298" s="192"/>
      <c r="CK298" s="192"/>
      <c r="CL298" s="192"/>
      <c r="CM298" s="192"/>
      <c r="CN298" s="192"/>
      <c r="CO298" s="192"/>
      <c r="CP298" s="192"/>
      <c r="CQ298" s="192"/>
      <c r="CR298" s="192"/>
      <c r="CV298" s="192"/>
      <c r="CW298" s="192"/>
      <c r="CX298" s="192"/>
      <c r="CY298" s="192"/>
      <c r="CZ298" s="192"/>
      <c r="DA298" s="192"/>
      <c r="DB298" s="192"/>
      <c r="DC298" s="192"/>
      <c r="DD298" s="192"/>
      <c r="DE298" s="192"/>
      <c r="DF298" s="192"/>
      <c r="DR298" s="192"/>
      <c r="DS298" s="192"/>
      <c r="DT298" s="192"/>
      <c r="EA298" s="192"/>
      <c r="EI298" s="192"/>
      <c r="EJ298" s="192"/>
      <c r="ER298" s="192"/>
      <c r="ET298" s="192"/>
      <c r="EV298" s="192"/>
      <c r="EZ298" s="192"/>
    </row>
    <row r="299" spans="3:156" ht="15.75" customHeight="1">
      <c r="C299" s="191"/>
      <c r="D299" s="214"/>
      <c r="G299" s="191"/>
      <c r="J299" s="192"/>
      <c r="K299" s="191"/>
      <c r="R299" s="192"/>
      <c r="V299" s="192"/>
      <c r="Y299" s="192"/>
      <c r="Z299" s="192"/>
      <c r="AL299" s="192"/>
      <c r="AM299" s="192"/>
      <c r="BA299" s="192"/>
      <c r="BB299" s="192"/>
      <c r="BD299" s="192"/>
      <c r="BF299" s="192"/>
      <c r="BG299" s="192"/>
      <c r="BH299" s="192"/>
      <c r="BI299" s="192"/>
      <c r="BK299" s="192"/>
      <c r="BN299" s="192"/>
      <c r="BP299" s="192"/>
      <c r="BR299" s="192"/>
      <c r="BT299" s="192"/>
      <c r="BU299" s="192"/>
      <c r="BX299" s="192"/>
      <c r="BZ299" s="192"/>
      <c r="CA299" s="192"/>
      <c r="CB299" s="192"/>
      <c r="CC299" s="192"/>
      <c r="CD299" s="192"/>
      <c r="CE299" s="192"/>
      <c r="CF299" s="192"/>
      <c r="CG299" s="192"/>
      <c r="CH299" s="192"/>
      <c r="CI299" s="192"/>
      <c r="CJ299" s="192"/>
      <c r="CK299" s="192"/>
      <c r="CL299" s="192"/>
      <c r="CM299" s="192"/>
      <c r="CN299" s="192"/>
      <c r="CO299" s="192"/>
      <c r="CP299" s="192"/>
      <c r="CQ299" s="192"/>
      <c r="CR299" s="192"/>
      <c r="CV299" s="192"/>
      <c r="CW299" s="192"/>
      <c r="CX299" s="192"/>
      <c r="CY299" s="192"/>
      <c r="CZ299" s="192"/>
      <c r="DA299" s="192"/>
      <c r="DB299" s="192"/>
      <c r="DC299" s="192"/>
      <c r="DD299" s="192"/>
      <c r="DE299" s="192"/>
      <c r="DF299" s="192"/>
      <c r="DR299" s="192"/>
      <c r="DS299" s="192"/>
      <c r="DT299" s="192"/>
      <c r="EA299" s="192"/>
      <c r="EI299" s="192"/>
      <c r="EJ299" s="192"/>
      <c r="ER299" s="192"/>
      <c r="ET299" s="192"/>
      <c r="EV299" s="192"/>
      <c r="EZ299" s="192"/>
    </row>
    <row r="300" spans="3:156" ht="15.75" customHeight="1">
      <c r="C300" s="191"/>
      <c r="D300" s="214"/>
      <c r="G300" s="191"/>
      <c r="J300" s="192"/>
      <c r="K300" s="191"/>
      <c r="R300" s="192"/>
      <c r="V300" s="192"/>
      <c r="Y300" s="192"/>
      <c r="Z300" s="192"/>
      <c r="AL300" s="192"/>
      <c r="AM300" s="192"/>
      <c r="BA300" s="192"/>
      <c r="BB300" s="192"/>
      <c r="BD300" s="192"/>
      <c r="BF300" s="192"/>
      <c r="BG300" s="192"/>
      <c r="BH300" s="192"/>
      <c r="BI300" s="192"/>
      <c r="BK300" s="192"/>
      <c r="BN300" s="192"/>
      <c r="BP300" s="192"/>
      <c r="BR300" s="192"/>
      <c r="BT300" s="192"/>
      <c r="BU300" s="192"/>
      <c r="BX300" s="192"/>
      <c r="BZ300" s="192"/>
      <c r="CA300" s="192"/>
      <c r="CB300" s="192"/>
      <c r="CC300" s="192"/>
      <c r="CD300" s="192"/>
      <c r="CE300" s="192"/>
      <c r="CF300" s="192"/>
      <c r="CG300" s="192"/>
      <c r="CH300" s="192"/>
      <c r="CI300" s="192"/>
      <c r="CJ300" s="192"/>
      <c r="CK300" s="192"/>
      <c r="CL300" s="192"/>
      <c r="CM300" s="192"/>
      <c r="CN300" s="192"/>
      <c r="CO300" s="192"/>
      <c r="CP300" s="192"/>
      <c r="CQ300" s="192"/>
      <c r="CR300" s="192"/>
      <c r="CV300" s="192"/>
      <c r="CW300" s="192"/>
      <c r="CX300" s="192"/>
      <c r="CY300" s="192"/>
      <c r="CZ300" s="192"/>
      <c r="DA300" s="192"/>
      <c r="DB300" s="192"/>
      <c r="DC300" s="192"/>
      <c r="DD300" s="192"/>
      <c r="DE300" s="192"/>
      <c r="DF300" s="192"/>
      <c r="DR300" s="192"/>
      <c r="DS300" s="192"/>
      <c r="DT300" s="192"/>
      <c r="EA300" s="192"/>
      <c r="EI300" s="192"/>
      <c r="EJ300" s="192"/>
      <c r="ER300" s="192"/>
      <c r="ET300" s="192"/>
      <c r="EV300" s="192"/>
      <c r="EZ300" s="192"/>
    </row>
    <row r="301" spans="3:156" ht="15.75" customHeight="1">
      <c r="C301" s="191"/>
      <c r="D301" s="214"/>
      <c r="G301" s="191"/>
      <c r="J301" s="192"/>
      <c r="K301" s="191"/>
      <c r="R301" s="192"/>
      <c r="V301" s="192"/>
      <c r="Y301" s="192"/>
      <c r="Z301" s="192"/>
      <c r="AL301" s="192"/>
      <c r="AM301" s="192"/>
      <c r="BA301" s="192"/>
      <c r="BB301" s="192"/>
      <c r="BD301" s="192"/>
      <c r="BF301" s="192"/>
      <c r="BG301" s="192"/>
      <c r="BH301" s="192"/>
      <c r="BI301" s="192"/>
      <c r="BK301" s="192"/>
      <c r="BN301" s="192"/>
      <c r="BP301" s="192"/>
      <c r="BR301" s="192"/>
      <c r="BT301" s="192"/>
      <c r="BU301" s="192"/>
      <c r="BX301" s="192"/>
      <c r="BZ301" s="192"/>
      <c r="CA301" s="192"/>
      <c r="CB301" s="192"/>
      <c r="CC301" s="192"/>
      <c r="CD301" s="192"/>
      <c r="CE301" s="192"/>
      <c r="CF301" s="192"/>
      <c r="CG301" s="192"/>
      <c r="CH301" s="192"/>
      <c r="CI301" s="192"/>
      <c r="CJ301" s="192"/>
      <c r="CK301" s="192"/>
      <c r="CL301" s="192"/>
      <c r="CM301" s="192"/>
      <c r="CN301" s="192"/>
      <c r="CO301" s="192"/>
      <c r="CP301" s="192"/>
      <c r="CQ301" s="192"/>
      <c r="CR301" s="192"/>
      <c r="CV301" s="192"/>
      <c r="CW301" s="192"/>
      <c r="CX301" s="192"/>
      <c r="CY301" s="192"/>
      <c r="CZ301" s="192"/>
      <c r="DA301" s="192"/>
      <c r="DB301" s="192"/>
      <c r="DC301" s="192"/>
      <c r="DD301" s="192"/>
      <c r="DE301" s="192"/>
      <c r="DF301" s="192"/>
      <c r="DR301" s="192"/>
      <c r="DS301" s="192"/>
      <c r="DT301" s="192"/>
      <c r="EA301" s="192"/>
      <c r="EI301" s="192"/>
      <c r="EJ301" s="192"/>
      <c r="ER301" s="192"/>
      <c r="ET301" s="192"/>
      <c r="EV301" s="192"/>
      <c r="EZ301" s="192"/>
    </row>
    <row r="302" spans="3:156" ht="15.75" customHeight="1">
      <c r="C302" s="191"/>
      <c r="D302" s="214"/>
      <c r="G302" s="191"/>
      <c r="J302" s="192"/>
      <c r="K302" s="191"/>
      <c r="R302" s="192"/>
      <c r="V302" s="192"/>
      <c r="Y302" s="192"/>
      <c r="Z302" s="192"/>
      <c r="AL302" s="192"/>
      <c r="AM302" s="192"/>
      <c r="BA302" s="192"/>
      <c r="BB302" s="192"/>
      <c r="BD302" s="192"/>
      <c r="BF302" s="192"/>
      <c r="BG302" s="192"/>
      <c r="BH302" s="192"/>
      <c r="BI302" s="192"/>
      <c r="BK302" s="192"/>
      <c r="BN302" s="192"/>
      <c r="BP302" s="192"/>
      <c r="BR302" s="192"/>
      <c r="BT302" s="192"/>
      <c r="BU302" s="192"/>
      <c r="BX302" s="192"/>
      <c r="BZ302" s="192"/>
      <c r="CA302" s="192"/>
      <c r="CB302" s="192"/>
      <c r="CC302" s="192"/>
      <c r="CD302" s="192"/>
      <c r="CE302" s="192"/>
      <c r="CF302" s="192"/>
      <c r="CG302" s="192"/>
      <c r="CH302" s="192"/>
      <c r="CI302" s="192"/>
      <c r="CJ302" s="192"/>
      <c r="CK302" s="192"/>
      <c r="CL302" s="192"/>
      <c r="CM302" s="192"/>
      <c r="CN302" s="192"/>
      <c r="CO302" s="192"/>
      <c r="CP302" s="192"/>
      <c r="CQ302" s="192"/>
      <c r="CR302" s="192"/>
      <c r="CV302" s="192"/>
      <c r="CW302" s="192"/>
      <c r="CX302" s="192"/>
      <c r="CY302" s="192"/>
      <c r="CZ302" s="192"/>
      <c r="DA302" s="192"/>
      <c r="DB302" s="192"/>
      <c r="DC302" s="192"/>
      <c r="DD302" s="192"/>
      <c r="DE302" s="192"/>
      <c r="DF302" s="192"/>
      <c r="DR302" s="192"/>
      <c r="DS302" s="192"/>
      <c r="DT302" s="192"/>
      <c r="EA302" s="192"/>
      <c r="EI302" s="192"/>
      <c r="EJ302" s="192"/>
      <c r="ER302" s="192"/>
      <c r="ET302" s="192"/>
      <c r="EV302" s="192"/>
      <c r="EZ302" s="192"/>
    </row>
    <row r="303" spans="3:156" ht="15.75" customHeight="1">
      <c r="C303" s="191"/>
      <c r="D303" s="214"/>
      <c r="G303" s="191"/>
      <c r="J303" s="192"/>
      <c r="K303" s="191"/>
      <c r="R303" s="192"/>
      <c r="V303" s="192"/>
      <c r="Y303" s="192"/>
      <c r="Z303" s="192"/>
      <c r="AL303" s="192"/>
      <c r="AM303" s="192"/>
      <c r="BA303" s="192"/>
      <c r="BB303" s="192"/>
      <c r="BD303" s="192"/>
      <c r="BF303" s="192"/>
      <c r="BG303" s="192"/>
      <c r="BH303" s="192"/>
      <c r="BI303" s="192"/>
      <c r="BK303" s="192"/>
      <c r="BN303" s="192"/>
      <c r="BP303" s="192"/>
      <c r="BR303" s="192"/>
      <c r="BT303" s="192"/>
      <c r="BU303" s="192"/>
      <c r="BX303" s="192"/>
      <c r="BZ303" s="192"/>
      <c r="CA303" s="192"/>
      <c r="CB303" s="192"/>
      <c r="CC303" s="192"/>
      <c r="CD303" s="192"/>
      <c r="CE303" s="192"/>
      <c r="CF303" s="192"/>
      <c r="CG303" s="192"/>
      <c r="CH303" s="192"/>
      <c r="CI303" s="192"/>
      <c r="CJ303" s="192"/>
      <c r="CK303" s="192"/>
      <c r="CL303" s="192"/>
      <c r="CM303" s="192"/>
      <c r="CN303" s="192"/>
      <c r="CO303" s="192"/>
      <c r="CP303" s="192"/>
      <c r="CQ303" s="192"/>
      <c r="CR303" s="192"/>
      <c r="CV303" s="192"/>
      <c r="CW303" s="192"/>
      <c r="CX303" s="192"/>
      <c r="CY303" s="192"/>
      <c r="CZ303" s="192"/>
      <c r="DA303" s="192"/>
      <c r="DB303" s="192"/>
      <c r="DC303" s="192"/>
      <c r="DD303" s="192"/>
      <c r="DE303" s="192"/>
      <c r="DF303" s="192"/>
      <c r="DR303" s="192"/>
      <c r="DS303" s="192"/>
      <c r="DT303" s="192"/>
      <c r="EA303" s="192"/>
      <c r="EI303" s="192"/>
      <c r="EJ303" s="192"/>
      <c r="ER303" s="192"/>
      <c r="ET303" s="192"/>
      <c r="EV303" s="192"/>
      <c r="EZ303" s="192"/>
    </row>
    <row r="304" spans="3:156" ht="15.75" customHeight="1">
      <c r="C304" s="191"/>
      <c r="D304" s="214"/>
      <c r="G304" s="191"/>
      <c r="J304" s="192"/>
      <c r="K304" s="191"/>
      <c r="R304" s="192"/>
      <c r="V304" s="192"/>
      <c r="Y304" s="192"/>
      <c r="Z304" s="192"/>
      <c r="AL304" s="192"/>
      <c r="AM304" s="192"/>
      <c r="BA304" s="192"/>
      <c r="BB304" s="192"/>
      <c r="BD304" s="192"/>
      <c r="BF304" s="192"/>
      <c r="BG304" s="192"/>
      <c r="BH304" s="192"/>
      <c r="BI304" s="192"/>
      <c r="BK304" s="192"/>
      <c r="BN304" s="192"/>
      <c r="BP304" s="192"/>
      <c r="BR304" s="192"/>
      <c r="BT304" s="192"/>
      <c r="BU304" s="192"/>
      <c r="BX304" s="192"/>
      <c r="BZ304" s="192"/>
      <c r="CA304" s="192"/>
      <c r="CB304" s="192"/>
      <c r="CC304" s="192"/>
      <c r="CD304" s="192"/>
      <c r="CE304" s="192"/>
      <c r="CF304" s="192"/>
      <c r="CG304" s="192"/>
      <c r="CH304" s="192"/>
      <c r="CI304" s="192"/>
      <c r="CJ304" s="192"/>
      <c r="CK304" s="192"/>
      <c r="CL304" s="192"/>
      <c r="CM304" s="192"/>
      <c r="CN304" s="192"/>
      <c r="CO304" s="192"/>
      <c r="CP304" s="192"/>
      <c r="CQ304" s="192"/>
      <c r="CR304" s="192"/>
      <c r="CV304" s="192"/>
      <c r="CW304" s="192"/>
      <c r="CX304" s="192"/>
      <c r="CY304" s="192"/>
      <c r="CZ304" s="192"/>
      <c r="DA304" s="192"/>
      <c r="DB304" s="192"/>
      <c r="DC304" s="192"/>
      <c r="DD304" s="192"/>
      <c r="DE304" s="192"/>
      <c r="DF304" s="192"/>
      <c r="DR304" s="192"/>
      <c r="DS304" s="192"/>
      <c r="DT304" s="192"/>
      <c r="EA304" s="192"/>
      <c r="EI304" s="192"/>
      <c r="EJ304" s="192"/>
      <c r="ER304" s="192"/>
      <c r="ET304" s="192"/>
      <c r="EV304" s="192"/>
      <c r="EZ304" s="192"/>
    </row>
    <row r="305" spans="3:156" ht="15.75" customHeight="1">
      <c r="C305" s="191"/>
      <c r="D305" s="214"/>
      <c r="G305" s="191"/>
      <c r="J305" s="192"/>
      <c r="K305" s="191"/>
      <c r="R305" s="192"/>
      <c r="V305" s="192"/>
      <c r="Y305" s="192"/>
      <c r="Z305" s="192"/>
      <c r="AL305" s="192"/>
      <c r="AM305" s="192"/>
      <c r="BA305" s="192"/>
      <c r="BB305" s="192"/>
      <c r="BD305" s="192"/>
      <c r="BF305" s="192"/>
      <c r="BG305" s="192"/>
      <c r="BH305" s="192"/>
      <c r="BI305" s="192"/>
      <c r="BK305" s="192"/>
      <c r="BN305" s="192"/>
      <c r="BP305" s="192"/>
      <c r="BR305" s="192"/>
      <c r="BT305" s="192"/>
      <c r="BU305" s="192"/>
      <c r="BX305" s="192"/>
      <c r="BZ305" s="192"/>
      <c r="CA305" s="192"/>
      <c r="CB305" s="192"/>
      <c r="CC305" s="192"/>
      <c r="CD305" s="192"/>
      <c r="CE305" s="192"/>
      <c r="CF305" s="192"/>
      <c r="CG305" s="192"/>
      <c r="CH305" s="192"/>
      <c r="CI305" s="192"/>
      <c r="CJ305" s="192"/>
      <c r="CK305" s="192"/>
      <c r="CL305" s="192"/>
      <c r="CM305" s="192"/>
      <c r="CN305" s="192"/>
      <c r="CO305" s="192"/>
      <c r="CP305" s="192"/>
      <c r="CQ305" s="192"/>
      <c r="CR305" s="192"/>
      <c r="CV305" s="192"/>
      <c r="CW305" s="192"/>
      <c r="CX305" s="192"/>
      <c r="CY305" s="192"/>
      <c r="CZ305" s="192"/>
      <c r="DA305" s="192"/>
      <c r="DB305" s="192"/>
      <c r="DC305" s="192"/>
      <c r="DD305" s="192"/>
      <c r="DE305" s="192"/>
      <c r="DF305" s="192"/>
      <c r="DR305" s="192"/>
      <c r="DS305" s="192"/>
      <c r="DT305" s="192"/>
      <c r="EA305" s="192"/>
      <c r="EI305" s="192"/>
      <c r="EJ305" s="192"/>
      <c r="ER305" s="192"/>
      <c r="ET305" s="192"/>
      <c r="EV305" s="192"/>
      <c r="EZ305" s="192"/>
    </row>
    <row r="306" spans="3:156" ht="15.75" customHeight="1">
      <c r="C306" s="191"/>
      <c r="D306" s="214"/>
      <c r="G306" s="191"/>
      <c r="J306" s="192"/>
      <c r="K306" s="191"/>
      <c r="R306" s="192"/>
      <c r="V306" s="192"/>
      <c r="Y306" s="192"/>
      <c r="Z306" s="192"/>
      <c r="AL306" s="192"/>
      <c r="AM306" s="192"/>
      <c r="BA306" s="192"/>
      <c r="BB306" s="192"/>
      <c r="BD306" s="192"/>
      <c r="BF306" s="192"/>
      <c r="BG306" s="192"/>
      <c r="BH306" s="192"/>
      <c r="BI306" s="192"/>
      <c r="BK306" s="192"/>
      <c r="BN306" s="192"/>
      <c r="BP306" s="192"/>
      <c r="BR306" s="192"/>
      <c r="BT306" s="192"/>
      <c r="BU306" s="192"/>
      <c r="BX306" s="192"/>
      <c r="BZ306" s="192"/>
      <c r="CA306" s="192"/>
      <c r="CB306" s="192"/>
      <c r="CC306" s="192"/>
      <c r="CD306" s="192"/>
      <c r="CE306" s="192"/>
      <c r="CF306" s="192"/>
      <c r="CG306" s="192"/>
      <c r="CH306" s="192"/>
      <c r="CI306" s="192"/>
      <c r="CJ306" s="192"/>
      <c r="CK306" s="192"/>
      <c r="CL306" s="192"/>
      <c r="CM306" s="192"/>
      <c r="CN306" s="192"/>
      <c r="CO306" s="192"/>
      <c r="CP306" s="192"/>
      <c r="CQ306" s="192"/>
      <c r="CR306" s="192"/>
      <c r="CV306" s="192"/>
      <c r="CW306" s="192"/>
      <c r="CX306" s="192"/>
      <c r="CY306" s="192"/>
      <c r="CZ306" s="192"/>
      <c r="DA306" s="192"/>
      <c r="DB306" s="192"/>
      <c r="DC306" s="192"/>
      <c r="DD306" s="192"/>
      <c r="DE306" s="192"/>
      <c r="DF306" s="192"/>
      <c r="DR306" s="192"/>
      <c r="DS306" s="192"/>
      <c r="DT306" s="192"/>
      <c r="EA306" s="192"/>
      <c r="EI306" s="192"/>
      <c r="EJ306" s="192"/>
      <c r="ER306" s="192"/>
      <c r="ET306" s="192"/>
      <c r="EV306" s="192"/>
      <c r="EZ306" s="192"/>
    </row>
    <row r="307" spans="3:156" ht="15.75" customHeight="1">
      <c r="C307" s="191"/>
      <c r="D307" s="214"/>
      <c r="G307" s="191"/>
      <c r="J307" s="192"/>
      <c r="K307" s="191"/>
      <c r="R307" s="192"/>
      <c r="V307" s="192"/>
      <c r="Y307" s="192"/>
      <c r="Z307" s="192"/>
      <c r="AL307" s="192"/>
      <c r="AM307" s="192"/>
      <c r="BA307" s="192"/>
      <c r="BB307" s="192"/>
      <c r="BD307" s="192"/>
      <c r="BF307" s="192"/>
      <c r="BG307" s="192"/>
      <c r="BH307" s="192"/>
      <c r="BI307" s="192"/>
      <c r="BK307" s="192"/>
      <c r="BN307" s="192"/>
      <c r="BP307" s="192"/>
      <c r="BR307" s="192"/>
      <c r="BT307" s="192"/>
      <c r="BU307" s="192"/>
      <c r="BX307" s="192"/>
      <c r="BZ307" s="192"/>
      <c r="CA307" s="192"/>
      <c r="CB307" s="192"/>
      <c r="CC307" s="192"/>
      <c r="CD307" s="192"/>
      <c r="CE307" s="192"/>
      <c r="CF307" s="192"/>
      <c r="CG307" s="192"/>
      <c r="CH307" s="192"/>
      <c r="CI307" s="192"/>
      <c r="CJ307" s="192"/>
      <c r="CK307" s="192"/>
      <c r="CL307" s="192"/>
      <c r="CM307" s="192"/>
      <c r="CN307" s="192"/>
      <c r="CO307" s="192"/>
      <c r="CP307" s="192"/>
      <c r="CQ307" s="192"/>
      <c r="CR307" s="192"/>
      <c r="CV307" s="192"/>
      <c r="CW307" s="192"/>
      <c r="CX307" s="192"/>
      <c r="CY307" s="192"/>
      <c r="CZ307" s="192"/>
      <c r="DA307" s="192"/>
      <c r="DB307" s="192"/>
      <c r="DC307" s="192"/>
      <c r="DD307" s="192"/>
      <c r="DE307" s="192"/>
      <c r="DF307" s="192"/>
      <c r="DR307" s="192"/>
      <c r="DS307" s="192"/>
      <c r="DT307" s="192"/>
      <c r="EA307" s="192"/>
      <c r="EI307" s="192"/>
      <c r="EJ307" s="192"/>
      <c r="ER307" s="192"/>
      <c r="ET307" s="192"/>
      <c r="EV307" s="192"/>
      <c r="EZ307" s="192"/>
    </row>
    <row r="308" spans="3:156" ht="15.75" customHeight="1">
      <c r="C308" s="191"/>
      <c r="D308" s="214"/>
      <c r="G308" s="191"/>
      <c r="J308" s="192"/>
      <c r="K308" s="191"/>
      <c r="R308" s="192"/>
      <c r="V308" s="192"/>
      <c r="Y308" s="192"/>
      <c r="Z308" s="192"/>
      <c r="AL308" s="192"/>
      <c r="AM308" s="192"/>
      <c r="BA308" s="192"/>
      <c r="BB308" s="192"/>
      <c r="BD308" s="192"/>
      <c r="BF308" s="192"/>
      <c r="BG308" s="192"/>
      <c r="BH308" s="192"/>
      <c r="BI308" s="192"/>
      <c r="BK308" s="192"/>
      <c r="BN308" s="192"/>
      <c r="BP308" s="192"/>
      <c r="BR308" s="192"/>
      <c r="BT308" s="192"/>
      <c r="BU308" s="192"/>
      <c r="BX308" s="192"/>
      <c r="BZ308" s="192"/>
      <c r="CA308" s="192"/>
      <c r="CB308" s="192"/>
      <c r="CC308" s="192"/>
      <c r="CD308" s="192"/>
      <c r="CE308" s="192"/>
      <c r="CF308" s="192"/>
      <c r="CG308" s="192"/>
      <c r="CH308" s="192"/>
      <c r="CI308" s="192"/>
      <c r="CJ308" s="192"/>
      <c r="CK308" s="192"/>
      <c r="CL308" s="192"/>
      <c r="CM308" s="192"/>
      <c r="CN308" s="192"/>
      <c r="CO308" s="192"/>
      <c r="CP308" s="192"/>
      <c r="CQ308" s="192"/>
      <c r="CR308" s="192"/>
      <c r="CV308" s="192"/>
      <c r="CW308" s="192"/>
      <c r="CX308" s="192"/>
      <c r="CY308" s="192"/>
      <c r="CZ308" s="192"/>
      <c r="DA308" s="192"/>
      <c r="DB308" s="192"/>
      <c r="DC308" s="192"/>
      <c r="DD308" s="192"/>
      <c r="DE308" s="192"/>
      <c r="DF308" s="192"/>
      <c r="DR308" s="192"/>
      <c r="DS308" s="192"/>
      <c r="DT308" s="192"/>
      <c r="EA308" s="192"/>
      <c r="EI308" s="192"/>
      <c r="EJ308" s="192"/>
      <c r="ER308" s="192"/>
      <c r="ET308" s="192"/>
      <c r="EV308" s="192"/>
      <c r="EZ308" s="192"/>
    </row>
    <row r="309" spans="3:156" ht="15.75" customHeight="1">
      <c r="C309" s="191"/>
      <c r="D309" s="214"/>
      <c r="G309" s="191"/>
      <c r="J309" s="192"/>
      <c r="K309" s="191"/>
      <c r="R309" s="192"/>
      <c r="V309" s="192"/>
      <c r="Y309" s="192"/>
      <c r="Z309" s="192"/>
      <c r="AL309" s="192"/>
      <c r="AM309" s="192"/>
      <c r="BA309" s="192"/>
      <c r="BB309" s="192"/>
      <c r="BD309" s="192"/>
      <c r="BF309" s="192"/>
      <c r="BG309" s="192"/>
      <c r="BH309" s="192"/>
      <c r="BI309" s="192"/>
      <c r="BK309" s="192"/>
      <c r="BN309" s="192"/>
      <c r="BP309" s="192"/>
      <c r="BR309" s="192"/>
      <c r="BT309" s="192"/>
      <c r="BU309" s="192"/>
      <c r="BX309" s="192"/>
      <c r="BZ309" s="192"/>
      <c r="CA309" s="192"/>
      <c r="CB309" s="192"/>
      <c r="CC309" s="192"/>
      <c r="CD309" s="192"/>
      <c r="CE309" s="192"/>
      <c r="CF309" s="192"/>
      <c r="CG309" s="192"/>
      <c r="CH309" s="192"/>
      <c r="CI309" s="192"/>
      <c r="CJ309" s="192"/>
      <c r="CK309" s="192"/>
      <c r="CL309" s="192"/>
      <c r="CM309" s="192"/>
      <c r="CN309" s="192"/>
      <c r="CO309" s="192"/>
      <c r="CP309" s="192"/>
      <c r="CQ309" s="192"/>
      <c r="CR309" s="192"/>
      <c r="CV309" s="192"/>
      <c r="CW309" s="192"/>
      <c r="CX309" s="192"/>
      <c r="CY309" s="192"/>
      <c r="CZ309" s="192"/>
      <c r="DA309" s="192"/>
      <c r="DB309" s="192"/>
      <c r="DC309" s="192"/>
      <c r="DD309" s="192"/>
      <c r="DE309" s="192"/>
      <c r="DF309" s="192"/>
      <c r="DR309" s="192"/>
      <c r="DS309" s="192"/>
      <c r="DT309" s="192"/>
      <c r="EA309" s="192"/>
      <c r="EI309" s="192"/>
      <c r="EJ309" s="192"/>
      <c r="ER309" s="192"/>
      <c r="ET309" s="192"/>
      <c r="EV309" s="192"/>
      <c r="EZ309" s="192"/>
    </row>
    <row r="310" spans="3:156" ht="15.75" customHeight="1">
      <c r="C310" s="191"/>
      <c r="D310" s="214"/>
      <c r="G310" s="191"/>
      <c r="J310" s="192"/>
      <c r="K310" s="191"/>
      <c r="R310" s="192"/>
      <c r="V310" s="192"/>
      <c r="Y310" s="192"/>
      <c r="Z310" s="192"/>
      <c r="AL310" s="192"/>
      <c r="AM310" s="192"/>
      <c r="BA310" s="192"/>
      <c r="BB310" s="192"/>
      <c r="BD310" s="192"/>
      <c r="BF310" s="192"/>
      <c r="BG310" s="192"/>
      <c r="BH310" s="192"/>
      <c r="BI310" s="192"/>
      <c r="BK310" s="192"/>
      <c r="BN310" s="192"/>
      <c r="BP310" s="192"/>
      <c r="BR310" s="192"/>
      <c r="BT310" s="192"/>
      <c r="BU310" s="192"/>
      <c r="BX310" s="192"/>
      <c r="BZ310" s="192"/>
      <c r="CA310" s="192"/>
      <c r="CB310" s="192"/>
      <c r="CC310" s="192"/>
      <c r="CD310" s="192"/>
      <c r="CE310" s="192"/>
      <c r="CF310" s="192"/>
      <c r="CG310" s="192"/>
      <c r="CH310" s="192"/>
      <c r="CI310" s="192"/>
      <c r="CJ310" s="192"/>
      <c r="CK310" s="192"/>
      <c r="CL310" s="192"/>
      <c r="CM310" s="192"/>
      <c r="CN310" s="192"/>
      <c r="CO310" s="192"/>
      <c r="CP310" s="192"/>
      <c r="CQ310" s="192"/>
      <c r="CR310" s="192"/>
      <c r="CV310" s="192"/>
      <c r="CW310" s="192"/>
      <c r="CX310" s="192"/>
      <c r="CY310" s="192"/>
      <c r="CZ310" s="192"/>
      <c r="DA310" s="192"/>
      <c r="DB310" s="192"/>
      <c r="DC310" s="192"/>
      <c r="DD310" s="192"/>
      <c r="DE310" s="192"/>
      <c r="DF310" s="192"/>
      <c r="DR310" s="192"/>
      <c r="DS310" s="192"/>
      <c r="DT310" s="192"/>
      <c r="EA310" s="192"/>
      <c r="EI310" s="192"/>
      <c r="EJ310" s="192"/>
      <c r="ER310" s="192"/>
      <c r="ET310" s="192"/>
      <c r="EV310" s="192"/>
      <c r="EZ310" s="192"/>
    </row>
    <row r="311" spans="3:156" ht="15.75" customHeight="1">
      <c r="C311" s="191"/>
      <c r="D311" s="214"/>
      <c r="G311" s="191"/>
      <c r="J311" s="192"/>
      <c r="K311" s="191"/>
      <c r="R311" s="192"/>
      <c r="V311" s="192"/>
      <c r="Y311" s="192"/>
      <c r="Z311" s="192"/>
      <c r="AL311" s="192"/>
      <c r="AM311" s="192"/>
      <c r="BA311" s="192"/>
      <c r="BB311" s="192"/>
      <c r="BD311" s="192"/>
      <c r="BF311" s="192"/>
      <c r="BG311" s="192"/>
      <c r="BH311" s="192"/>
      <c r="BI311" s="192"/>
      <c r="BK311" s="192"/>
      <c r="BN311" s="192"/>
      <c r="BP311" s="192"/>
      <c r="BR311" s="192"/>
      <c r="BT311" s="192"/>
      <c r="BU311" s="192"/>
      <c r="BX311" s="192"/>
      <c r="BZ311" s="192"/>
      <c r="CA311" s="192"/>
      <c r="CB311" s="192"/>
      <c r="CC311" s="192"/>
      <c r="CD311" s="192"/>
      <c r="CE311" s="192"/>
      <c r="CF311" s="192"/>
      <c r="CG311" s="192"/>
      <c r="CH311" s="192"/>
      <c r="CI311" s="192"/>
      <c r="CJ311" s="192"/>
      <c r="CK311" s="192"/>
      <c r="CL311" s="192"/>
      <c r="CM311" s="192"/>
      <c r="CN311" s="192"/>
      <c r="CO311" s="192"/>
      <c r="CP311" s="192"/>
      <c r="CQ311" s="192"/>
      <c r="CR311" s="192"/>
      <c r="CV311" s="192"/>
      <c r="CW311" s="192"/>
      <c r="CX311" s="192"/>
      <c r="CY311" s="192"/>
      <c r="CZ311" s="192"/>
      <c r="DA311" s="192"/>
      <c r="DB311" s="192"/>
      <c r="DC311" s="192"/>
      <c r="DD311" s="192"/>
      <c r="DE311" s="192"/>
      <c r="DF311" s="192"/>
      <c r="DR311" s="192"/>
      <c r="DS311" s="192"/>
      <c r="DT311" s="192"/>
      <c r="EA311" s="192"/>
      <c r="EI311" s="192"/>
      <c r="EJ311" s="192"/>
      <c r="ER311" s="192"/>
      <c r="ET311" s="192"/>
      <c r="EV311" s="192"/>
      <c r="EZ311" s="192"/>
    </row>
    <row r="312" spans="3:156" ht="15.75" customHeight="1">
      <c r="C312" s="191"/>
      <c r="D312" s="214"/>
      <c r="G312" s="191"/>
      <c r="J312" s="192"/>
      <c r="K312" s="191"/>
      <c r="R312" s="192"/>
      <c r="V312" s="192"/>
      <c r="Y312" s="192"/>
      <c r="Z312" s="192"/>
      <c r="AL312" s="192"/>
      <c r="AM312" s="192"/>
      <c r="BA312" s="192"/>
      <c r="BB312" s="192"/>
      <c r="BD312" s="192"/>
      <c r="BF312" s="192"/>
      <c r="BG312" s="192"/>
      <c r="BH312" s="192"/>
      <c r="BI312" s="192"/>
      <c r="BK312" s="192"/>
      <c r="BN312" s="192"/>
      <c r="BP312" s="192"/>
      <c r="BR312" s="192"/>
      <c r="BT312" s="192"/>
      <c r="BU312" s="192"/>
      <c r="BX312" s="192"/>
      <c r="BZ312" s="192"/>
      <c r="CA312" s="192"/>
      <c r="CB312" s="192"/>
      <c r="CC312" s="192"/>
      <c r="CD312" s="192"/>
      <c r="CE312" s="192"/>
      <c r="CF312" s="192"/>
      <c r="CG312" s="192"/>
      <c r="CH312" s="192"/>
      <c r="CI312" s="192"/>
      <c r="CJ312" s="192"/>
      <c r="CK312" s="192"/>
      <c r="CL312" s="192"/>
      <c r="CM312" s="192"/>
      <c r="CN312" s="192"/>
      <c r="CO312" s="192"/>
      <c r="CP312" s="192"/>
      <c r="CQ312" s="192"/>
      <c r="CR312" s="192"/>
      <c r="CV312" s="192"/>
      <c r="CW312" s="192"/>
      <c r="CX312" s="192"/>
      <c r="CY312" s="192"/>
      <c r="CZ312" s="192"/>
      <c r="DA312" s="192"/>
      <c r="DB312" s="192"/>
      <c r="DC312" s="192"/>
      <c r="DD312" s="192"/>
      <c r="DE312" s="192"/>
      <c r="DF312" s="192"/>
      <c r="DR312" s="192"/>
      <c r="DS312" s="192"/>
      <c r="DT312" s="192"/>
      <c r="EA312" s="192"/>
      <c r="EI312" s="192"/>
      <c r="EJ312" s="192"/>
      <c r="ER312" s="192"/>
      <c r="ET312" s="192"/>
      <c r="EV312" s="192"/>
      <c r="EZ312" s="192"/>
    </row>
    <row r="313" spans="3:156" ht="15.75" customHeight="1">
      <c r="C313" s="191"/>
      <c r="D313" s="214"/>
      <c r="G313" s="191"/>
      <c r="J313" s="192"/>
      <c r="K313" s="191"/>
      <c r="R313" s="192"/>
      <c r="V313" s="192"/>
      <c r="Y313" s="192"/>
      <c r="Z313" s="192"/>
      <c r="AL313" s="192"/>
      <c r="AM313" s="192"/>
      <c r="BA313" s="192"/>
      <c r="BB313" s="192"/>
      <c r="BD313" s="192"/>
      <c r="BF313" s="192"/>
      <c r="BG313" s="192"/>
      <c r="BH313" s="192"/>
      <c r="BI313" s="192"/>
      <c r="BK313" s="192"/>
      <c r="BN313" s="192"/>
      <c r="BP313" s="192"/>
      <c r="BR313" s="192"/>
      <c r="BT313" s="192"/>
      <c r="BU313" s="192"/>
      <c r="BX313" s="192"/>
      <c r="BZ313" s="192"/>
      <c r="CA313" s="192"/>
      <c r="CB313" s="192"/>
      <c r="CC313" s="192"/>
      <c r="CD313" s="192"/>
      <c r="CE313" s="192"/>
      <c r="CF313" s="192"/>
      <c r="CG313" s="192"/>
      <c r="CH313" s="192"/>
      <c r="CI313" s="192"/>
      <c r="CJ313" s="192"/>
      <c r="CK313" s="192"/>
      <c r="CL313" s="192"/>
      <c r="CM313" s="192"/>
      <c r="CN313" s="192"/>
      <c r="CO313" s="192"/>
      <c r="CP313" s="192"/>
      <c r="CQ313" s="192"/>
      <c r="CR313" s="192"/>
      <c r="CV313" s="192"/>
      <c r="CW313" s="192"/>
      <c r="CX313" s="192"/>
      <c r="CY313" s="192"/>
      <c r="CZ313" s="192"/>
      <c r="DA313" s="192"/>
      <c r="DB313" s="192"/>
      <c r="DC313" s="192"/>
      <c r="DD313" s="192"/>
      <c r="DE313" s="192"/>
      <c r="DF313" s="192"/>
      <c r="DR313" s="192"/>
      <c r="DS313" s="192"/>
      <c r="DT313" s="192"/>
      <c r="EA313" s="192"/>
      <c r="EI313" s="192"/>
      <c r="EJ313" s="192"/>
      <c r="ER313" s="192"/>
      <c r="ET313" s="192"/>
      <c r="EV313" s="192"/>
      <c r="EZ313" s="192"/>
    </row>
    <row r="314" spans="3:156" ht="15.75" customHeight="1">
      <c r="C314" s="191"/>
      <c r="D314" s="214"/>
      <c r="G314" s="191"/>
      <c r="J314" s="192"/>
      <c r="K314" s="191"/>
      <c r="R314" s="192"/>
      <c r="V314" s="192"/>
      <c r="Y314" s="192"/>
      <c r="Z314" s="192"/>
      <c r="AL314" s="192"/>
      <c r="AM314" s="192"/>
      <c r="BA314" s="192"/>
      <c r="BB314" s="192"/>
      <c r="BD314" s="192"/>
      <c r="BF314" s="192"/>
      <c r="BG314" s="192"/>
      <c r="BH314" s="192"/>
      <c r="BI314" s="192"/>
      <c r="BK314" s="192"/>
      <c r="BN314" s="192"/>
      <c r="BP314" s="192"/>
      <c r="BR314" s="192"/>
      <c r="BT314" s="192"/>
      <c r="BU314" s="192"/>
      <c r="BX314" s="192"/>
      <c r="BZ314" s="192"/>
      <c r="CA314" s="192"/>
      <c r="CB314" s="192"/>
      <c r="CC314" s="192"/>
      <c r="CD314" s="192"/>
      <c r="CE314" s="192"/>
      <c r="CF314" s="192"/>
      <c r="CG314" s="192"/>
      <c r="CH314" s="192"/>
      <c r="CI314" s="192"/>
      <c r="CJ314" s="192"/>
      <c r="CK314" s="192"/>
      <c r="CL314" s="192"/>
      <c r="CM314" s="192"/>
      <c r="CN314" s="192"/>
      <c r="CO314" s="192"/>
      <c r="CP314" s="192"/>
      <c r="CQ314" s="192"/>
      <c r="CR314" s="192"/>
      <c r="CV314" s="192"/>
      <c r="CW314" s="192"/>
      <c r="CX314" s="192"/>
      <c r="CY314" s="192"/>
      <c r="CZ314" s="192"/>
      <c r="DA314" s="192"/>
      <c r="DB314" s="192"/>
      <c r="DC314" s="192"/>
      <c r="DD314" s="192"/>
      <c r="DE314" s="192"/>
      <c r="DF314" s="192"/>
      <c r="DR314" s="192"/>
      <c r="DS314" s="192"/>
      <c r="DT314" s="192"/>
      <c r="EA314" s="192"/>
      <c r="EI314" s="192"/>
      <c r="EJ314" s="192"/>
      <c r="ER314" s="192"/>
      <c r="ET314" s="192"/>
      <c r="EV314" s="192"/>
      <c r="EZ314" s="192"/>
    </row>
    <row r="315" spans="3:156" ht="15.75" customHeight="1">
      <c r="C315" s="191"/>
      <c r="D315" s="214"/>
      <c r="G315" s="191"/>
      <c r="J315" s="192"/>
      <c r="K315" s="191"/>
      <c r="R315" s="192"/>
      <c r="V315" s="192"/>
      <c r="Y315" s="192"/>
      <c r="Z315" s="192"/>
      <c r="AL315" s="192"/>
      <c r="AM315" s="192"/>
      <c r="BA315" s="192"/>
      <c r="BB315" s="192"/>
      <c r="BD315" s="192"/>
      <c r="BF315" s="192"/>
      <c r="BG315" s="192"/>
      <c r="BH315" s="192"/>
      <c r="BI315" s="192"/>
      <c r="BK315" s="192"/>
      <c r="BN315" s="192"/>
      <c r="BP315" s="192"/>
      <c r="BR315" s="192"/>
      <c r="BT315" s="192"/>
      <c r="BU315" s="192"/>
      <c r="BX315" s="192"/>
      <c r="BZ315" s="192"/>
      <c r="CA315" s="192"/>
      <c r="CB315" s="192"/>
      <c r="CC315" s="192"/>
      <c r="CD315" s="192"/>
      <c r="CE315" s="192"/>
      <c r="CF315" s="192"/>
      <c r="CG315" s="192"/>
      <c r="CH315" s="192"/>
      <c r="CI315" s="192"/>
      <c r="CJ315" s="192"/>
      <c r="CK315" s="192"/>
      <c r="CL315" s="192"/>
      <c r="CM315" s="192"/>
      <c r="CN315" s="192"/>
      <c r="CO315" s="192"/>
      <c r="CP315" s="192"/>
      <c r="CQ315" s="192"/>
      <c r="CR315" s="192"/>
      <c r="CV315" s="192"/>
      <c r="CW315" s="192"/>
      <c r="CX315" s="192"/>
      <c r="CY315" s="192"/>
      <c r="CZ315" s="192"/>
      <c r="DA315" s="192"/>
      <c r="DB315" s="192"/>
      <c r="DC315" s="192"/>
      <c r="DD315" s="192"/>
      <c r="DE315" s="192"/>
      <c r="DF315" s="192"/>
      <c r="DR315" s="192"/>
      <c r="DS315" s="192"/>
      <c r="DT315" s="192"/>
      <c r="EA315" s="192"/>
      <c r="EI315" s="192"/>
      <c r="EJ315" s="192"/>
      <c r="ER315" s="192"/>
      <c r="ET315" s="192"/>
      <c r="EV315" s="192"/>
      <c r="EZ315" s="192"/>
    </row>
    <row r="316" spans="3:156" ht="15.75" customHeight="1">
      <c r="C316" s="191"/>
      <c r="D316" s="214"/>
      <c r="G316" s="191"/>
      <c r="J316" s="192"/>
      <c r="K316" s="191"/>
      <c r="R316" s="192"/>
      <c r="V316" s="192"/>
      <c r="Y316" s="192"/>
      <c r="Z316" s="192"/>
      <c r="AL316" s="192"/>
      <c r="AM316" s="192"/>
      <c r="BA316" s="192"/>
      <c r="BB316" s="192"/>
      <c r="BD316" s="192"/>
      <c r="BF316" s="192"/>
      <c r="BG316" s="192"/>
      <c r="BH316" s="192"/>
      <c r="BI316" s="192"/>
      <c r="BK316" s="192"/>
      <c r="BN316" s="192"/>
      <c r="BP316" s="192"/>
      <c r="BR316" s="192"/>
      <c r="BT316" s="192"/>
      <c r="BU316" s="192"/>
      <c r="BX316" s="192"/>
      <c r="BZ316" s="192"/>
      <c r="CA316" s="192"/>
      <c r="CB316" s="192"/>
      <c r="CC316" s="192"/>
      <c r="CD316" s="192"/>
      <c r="CE316" s="192"/>
      <c r="CF316" s="192"/>
      <c r="CG316" s="192"/>
      <c r="CH316" s="192"/>
      <c r="CI316" s="192"/>
      <c r="CJ316" s="192"/>
      <c r="CK316" s="192"/>
      <c r="CL316" s="192"/>
      <c r="CM316" s="192"/>
      <c r="CN316" s="192"/>
      <c r="CO316" s="192"/>
      <c r="CP316" s="192"/>
      <c r="CQ316" s="192"/>
      <c r="CR316" s="192"/>
      <c r="CV316" s="192"/>
      <c r="CW316" s="192"/>
      <c r="CX316" s="192"/>
      <c r="CY316" s="192"/>
      <c r="CZ316" s="192"/>
      <c r="DA316" s="192"/>
      <c r="DB316" s="192"/>
      <c r="DC316" s="192"/>
      <c r="DD316" s="192"/>
      <c r="DE316" s="192"/>
      <c r="DF316" s="192"/>
      <c r="DR316" s="192"/>
      <c r="DS316" s="192"/>
      <c r="DT316" s="192"/>
      <c r="EA316" s="192"/>
      <c r="EI316" s="192"/>
      <c r="EJ316" s="192"/>
      <c r="ER316" s="192"/>
      <c r="ET316" s="192"/>
      <c r="EV316" s="192"/>
      <c r="EZ316" s="192"/>
    </row>
    <row r="317" spans="3:156" ht="15.75" customHeight="1">
      <c r="C317" s="191"/>
      <c r="D317" s="214"/>
      <c r="G317" s="191"/>
      <c r="J317" s="192"/>
      <c r="K317" s="191"/>
      <c r="R317" s="192"/>
      <c r="V317" s="192"/>
      <c r="Y317" s="192"/>
      <c r="Z317" s="192"/>
      <c r="AL317" s="192"/>
      <c r="AM317" s="192"/>
      <c r="BA317" s="192"/>
      <c r="BB317" s="192"/>
      <c r="BD317" s="192"/>
      <c r="BF317" s="192"/>
      <c r="BG317" s="192"/>
      <c r="BH317" s="192"/>
      <c r="BI317" s="192"/>
      <c r="BK317" s="192"/>
      <c r="BN317" s="192"/>
      <c r="BP317" s="192"/>
      <c r="BR317" s="192"/>
      <c r="BT317" s="192"/>
      <c r="BU317" s="192"/>
      <c r="BX317" s="192"/>
      <c r="BZ317" s="192"/>
      <c r="CA317" s="192"/>
      <c r="CB317" s="192"/>
      <c r="CC317" s="192"/>
      <c r="CD317" s="192"/>
      <c r="CE317" s="192"/>
      <c r="CF317" s="192"/>
      <c r="CG317" s="192"/>
      <c r="CH317" s="192"/>
      <c r="CI317" s="192"/>
      <c r="CJ317" s="192"/>
      <c r="CK317" s="192"/>
      <c r="CL317" s="192"/>
      <c r="CM317" s="192"/>
      <c r="CN317" s="192"/>
      <c r="CO317" s="192"/>
      <c r="CP317" s="192"/>
      <c r="CQ317" s="192"/>
      <c r="CR317" s="192"/>
      <c r="CV317" s="192"/>
      <c r="CW317" s="192"/>
      <c r="CX317" s="192"/>
      <c r="CY317" s="192"/>
      <c r="CZ317" s="192"/>
      <c r="DA317" s="192"/>
      <c r="DB317" s="192"/>
      <c r="DC317" s="192"/>
      <c r="DD317" s="192"/>
      <c r="DE317" s="192"/>
      <c r="DF317" s="192"/>
      <c r="DR317" s="192"/>
      <c r="DS317" s="192"/>
      <c r="DT317" s="192"/>
      <c r="EA317" s="192"/>
      <c r="EI317" s="192"/>
      <c r="EJ317" s="192"/>
      <c r="ER317" s="192"/>
      <c r="ET317" s="192"/>
      <c r="EV317" s="192"/>
      <c r="EZ317" s="192"/>
    </row>
    <row r="318" spans="3:156" ht="15.75" customHeight="1">
      <c r="C318" s="191"/>
      <c r="D318" s="214"/>
      <c r="G318" s="191"/>
      <c r="J318" s="192"/>
      <c r="K318" s="191"/>
      <c r="R318" s="192"/>
      <c r="V318" s="192"/>
      <c r="Y318" s="192"/>
      <c r="Z318" s="192"/>
      <c r="AL318" s="192"/>
      <c r="AM318" s="192"/>
      <c r="BA318" s="192"/>
      <c r="BB318" s="192"/>
      <c r="BD318" s="192"/>
      <c r="BF318" s="192"/>
      <c r="BG318" s="192"/>
      <c r="BH318" s="192"/>
      <c r="BI318" s="192"/>
      <c r="BK318" s="192"/>
      <c r="BN318" s="192"/>
      <c r="BP318" s="192"/>
      <c r="BR318" s="192"/>
      <c r="BT318" s="192"/>
      <c r="BU318" s="192"/>
      <c r="BX318" s="192"/>
      <c r="BZ318" s="192"/>
      <c r="CA318" s="192"/>
      <c r="CB318" s="192"/>
      <c r="CC318" s="192"/>
      <c r="CD318" s="192"/>
      <c r="CE318" s="192"/>
      <c r="CF318" s="192"/>
      <c r="CG318" s="192"/>
      <c r="CH318" s="192"/>
      <c r="CI318" s="192"/>
      <c r="CJ318" s="192"/>
      <c r="CK318" s="192"/>
      <c r="CL318" s="192"/>
      <c r="CM318" s="192"/>
      <c r="CN318" s="192"/>
      <c r="CO318" s="192"/>
      <c r="CP318" s="192"/>
      <c r="CQ318" s="192"/>
      <c r="CR318" s="192"/>
      <c r="CV318" s="192"/>
      <c r="CW318" s="192"/>
      <c r="CX318" s="192"/>
      <c r="CY318" s="192"/>
      <c r="CZ318" s="192"/>
      <c r="DA318" s="192"/>
      <c r="DB318" s="192"/>
      <c r="DC318" s="192"/>
      <c r="DD318" s="192"/>
      <c r="DE318" s="192"/>
      <c r="DF318" s="192"/>
      <c r="DR318" s="192"/>
      <c r="DS318" s="192"/>
      <c r="DT318" s="192"/>
      <c r="EA318" s="192"/>
      <c r="EI318" s="192"/>
      <c r="EJ318" s="192"/>
      <c r="ER318" s="192"/>
      <c r="ET318" s="192"/>
      <c r="EV318" s="192"/>
      <c r="EZ318" s="192"/>
    </row>
    <row r="319" spans="3:156" ht="15.75" customHeight="1">
      <c r="C319" s="191"/>
      <c r="D319" s="214"/>
      <c r="G319" s="191"/>
      <c r="J319" s="192"/>
      <c r="K319" s="191"/>
      <c r="R319" s="192"/>
      <c r="V319" s="192"/>
      <c r="Y319" s="192"/>
      <c r="Z319" s="192"/>
      <c r="AL319" s="192"/>
      <c r="AM319" s="192"/>
      <c r="BA319" s="192"/>
      <c r="BB319" s="192"/>
      <c r="BD319" s="192"/>
      <c r="BF319" s="192"/>
      <c r="BG319" s="192"/>
      <c r="BH319" s="192"/>
      <c r="BI319" s="192"/>
      <c r="BK319" s="192"/>
      <c r="BN319" s="192"/>
      <c r="BP319" s="192"/>
      <c r="BR319" s="192"/>
      <c r="BT319" s="192"/>
      <c r="BU319" s="192"/>
      <c r="BX319" s="192"/>
      <c r="BZ319" s="192"/>
      <c r="CA319" s="192"/>
      <c r="CB319" s="192"/>
      <c r="CC319" s="192"/>
      <c r="CD319" s="192"/>
      <c r="CE319" s="192"/>
      <c r="CF319" s="192"/>
      <c r="CG319" s="192"/>
      <c r="CH319" s="192"/>
      <c r="CI319" s="192"/>
      <c r="CJ319" s="192"/>
      <c r="CK319" s="192"/>
      <c r="CL319" s="192"/>
      <c r="CM319" s="192"/>
      <c r="CN319" s="192"/>
      <c r="CO319" s="192"/>
      <c r="CP319" s="192"/>
      <c r="CQ319" s="192"/>
      <c r="CR319" s="192"/>
      <c r="CV319" s="192"/>
      <c r="CW319" s="192"/>
      <c r="CX319" s="192"/>
      <c r="CY319" s="192"/>
      <c r="CZ319" s="192"/>
      <c r="DA319" s="192"/>
      <c r="DB319" s="192"/>
      <c r="DC319" s="192"/>
      <c r="DD319" s="192"/>
      <c r="DE319" s="192"/>
      <c r="DF319" s="192"/>
      <c r="DR319" s="192"/>
      <c r="DS319" s="192"/>
      <c r="DT319" s="192"/>
      <c r="EA319" s="192"/>
      <c r="EI319" s="192"/>
      <c r="EJ319" s="192"/>
      <c r="ER319" s="192"/>
      <c r="ET319" s="192"/>
      <c r="EV319" s="192"/>
      <c r="EZ319" s="192"/>
    </row>
    <row r="320" spans="3:156" ht="15.75" customHeight="1">
      <c r="C320" s="191"/>
      <c r="D320" s="214"/>
      <c r="G320" s="191"/>
      <c r="J320" s="192"/>
      <c r="K320" s="191"/>
      <c r="R320" s="192"/>
      <c r="V320" s="192"/>
      <c r="Y320" s="192"/>
      <c r="Z320" s="192"/>
      <c r="AL320" s="192"/>
      <c r="AM320" s="192"/>
      <c r="BA320" s="192"/>
      <c r="BB320" s="192"/>
      <c r="BD320" s="192"/>
      <c r="BF320" s="192"/>
      <c r="BG320" s="192"/>
      <c r="BH320" s="192"/>
      <c r="BI320" s="192"/>
      <c r="BK320" s="192"/>
      <c r="BN320" s="192"/>
      <c r="BP320" s="192"/>
      <c r="BR320" s="192"/>
      <c r="BT320" s="192"/>
      <c r="BU320" s="192"/>
      <c r="BX320" s="192"/>
      <c r="BZ320" s="192"/>
      <c r="CA320" s="192"/>
      <c r="CB320" s="192"/>
      <c r="CC320" s="192"/>
      <c r="CD320" s="192"/>
      <c r="CE320" s="192"/>
      <c r="CF320" s="192"/>
      <c r="CG320" s="192"/>
      <c r="CH320" s="192"/>
      <c r="CI320" s="192"/>
      <c r="CJ320" s="192"/>
      <c r="CK320" s="192"/>
      <c r="CL320" s="192"/>
      <c r="CM320" s="192"/>
      <c r="CN320" s="192"/>
      <c r="CO320" s="192"/>
      <c r="CP320" s="192"/>
      <c r="CQ320" s="192"/>
      <c r="CR320" s="192"/>
      <c r="CV320" s="192"/>
      <c r="CW320" s="192"/>
      <c r="CX320" s="192"/>
      <c r="CY320" s="192"/>
      <c r="CZ320" s="192"/>
      <c r="DA320" s="192"/>
      <c r="DB320" s="192"/>
      <c r="DC320" s="192"/>
      <c r="DD320" s="192"/>
      <c r="DE320" s="192"/>
      <c r="DF320" s="192"/>
      <c r="DR320" s="192"/>
      <c r="DS320" s="192"/>
      <c r="DT320" s="192"/>
      <c r="EA320" s="192"/>
      <c r="EI320" s="192"/>
      <c r="EJ320" s="192"/>
      <c r="ER320" s="192"/>
      <c r="ET320" s="192"/>
      <c r="EV320" s="192"/>
      <c r="EZ320" s="192"/>
    </row>
    <row r="321" spans="3:156" ht="15.75" customHeight="1">
      <c r="C321" s="191"/>
      <c r="D321" s="214"/>
      <c r="G321" s="191"/>
      <c r="J321" s="192"/>
      <c r="K321" s="191"/>
      <c r="R321" s="192"/>
      <c r="V321" s="192"/>
      <c r="Y321" s="192"/>
      <c r="Z321" s="192"/>
      <c r="AL321" s="192"/>
      <c r="AM321" s="192"/>
      <c r="BA321" s="192"/>
      <c r="BB321" s="192"/>
      <c r="BD321" s="192"/>
      <c r="BF321" s="192"/>
      <c r="BG321" s="192"/>
      <c r="BH321" s="192"/>
      <c r="BI321" s="192"/>
      <c r="BK321" s="192"/>
      <c r="BN321" s="192"/>
      <c r="BP321" s="192"/>
      <c r="BR321" s="192"/>
      <c r="BT321" s="192"/>
      <c r="BU321" s="192"/>
      <c r="BX321" s="192"/>
      <c r="BZ321" s="192"/>
      <c r="CA321" s="192"/>
      <c r="CB321" s="192"/>
      <c r="CC321" s="192"/>
      <c r="CD321" s="192"/>
      <c r="CE321" s="192"/>
      <c r="CF321" s="192"/>
      <c r="CG321" s="192"/>
      <c r="CH321" s="192"/>
      <c r="CI321" s="192"/>
      <c r="CJ321" s="192"/>
      <c r="CK321" s="192"/>
      <c r="CL321" s="192"/>
      <c r="CM321" s="192"/>
      <c r="CN321" s="192"/>
      <c r="CO321" s="192"/>
      <c r="CP321" s="192"/>
      <c r="CQ321" s="192"/>
      <c r="CR321" s="192"/>
      <c r="CV321" s="192"/>
      <c r="CW321" s="192"/>
      <c r="CX321" s="192"/>
      <c r="CY321" s="192"/>
      <c r="CZ321" s="192"/>
      <c r="DA321" s="192"/>
      <c r="DB321" s="192"/>
      <c r="DC321" s="192"/>
      <c r="DD321" s="192"/>
      <c r="DE321" s="192"/>
      <c r="DF321" s="192"/>
      <c r="DR321" s="192"/>
      <c r="DS321" s="192"/>
      <c r="DT321" s="192"/>
      <c r="EA321" s="192"/>
      <c r="EI321" s="192"/>
      <c r="EJ321" s="192"/>
      <c r="ER321" s="192"/>
      <c r="ET321" s="192"/>
      <c r="EV321" s="192"/>
      <c r="EZ321" s="192"/>
    </row>
    <row r="322" spans="3:156" ht="15.75" customHeight="1">
      <c r="C322" s="191"/>
      <c r="D322" s="214"/>
      <c r="G322" s="191"/>
      <c r="J322" s="192"/>
      <c r="K322" s="191"/>
      <c r="R322" s="192"/>
      <c r="V322" s="192"/>
      <c r="Y322" s="192"/>
      <c r="Z322" s="192"/>
      <c r="AL322" s="192"/>
      <c r="AM322" s="192"/>
      <c r="BA322" s="192"/>
      <c r="BB322" s="192"/>
      <c r="BD322" s="192"/>
      <c r="BF322" s="192"/>
      <c r="BG322" s="192"/>
      <c r="BH322" s="192"/>
      <c r="BI322" s="192"/>
      <c r="BK322" s="192"/>
      <c r="BN322" s="192"/>
      <c r="BP322" s="192"/>
      <c r="BR322" s="192"/>
      <c r="BT322" s="192"/>
      <c r="BU322" s="192"/>
      <c r="BX322" s="192"/>
      <c r="BZ322" s="192"/>
      <c r="CA322" s="192"/>
      <c r="CB322" s="192"/>
      <c r="CC322" s="192"/>
      <c r="CD322" s="192"/>
      <c r="CE322" s="192"/>
      <c r="CF322" s="192"/>
      <c r="CG322" s="192"/>
      <c r="CH322" s="192"/>
      <c r="CI322" s="192"/>
      <c r="CJ322" s="192"/>
      <c r="CK322" s="192"/>
      <c r="CL322" s="192"/>
      <c r="CM322" s="192"/>
      <c r="CN322" s="192"/>
      <c r="CO322" s="192"/>
      <c r="CP322" s="192"/>
      <c r="CQ322" s="192"/>
      <c r="CR322" s="192"/>
      <c r="CV322" s="192"/>
      <c r="CW322" s="192"/>
      <c r="CX322" s="192"/>
      <c r="CY322" s="192"/>
      <c r="CZ322" s="192"/>
      <c r="DA322" s="192"/>
      <c r="DB322" s="192"/>
      <c r="DC322" s="192"/>
      <c r="DD322" s="192"/>
      <c r="DE322" s="192"/>
      <c r="DF322" s="192"/>
      <c r="DR322" s="192"/>
      <c r="DS322" s="192"/>
      <c r="DT322" s="192"/>
      <c r="EA322" s="192"/>
      <c r="EI322" s="192"/>
      <c r="EJ322" s="192"/>
      <c r="ER322" s="192"/>
      <c r="ET322" s="192"/>
      <c r="EV322" s="192"/>
      <c r="EZ322" s="192"/>
    </row>
    <row r="323" spans="3:156" ht="15.75" customHeight="1">
      <c r="C323" s="191"/>
      <c r="D323" s="214"/>
      <c r="G323" s="191"/>
      <c r="J323" s="192"/>
      <c r="K323" s="191"/>
      <c r="R323" s="192"/>
      <c r="V323" s="192"/>
      <c r="Y323" s="192"/>
      <c r="Z323" s="192"/>
      <c r="AL323" s="192"/>
      <c r="AM323" s="192"/>
      <c r="BA323" s="192"/>
      <c r="BB323" s="192"/>
      <c r="BD323" s="192"/>
      <c r="BF323" s="192"/>
      <c r="BG323" s="192"/>
      <c r="BH323" s="192"/>
      <c r="BI323" s="192"/>
      <c r="BK323" s="192"/>
      <c r="BN323" s="192"/>
      <c r="BP323" s="192"/>
      <c r="BR323" s="192"/>
      <c r="BT323" s="192"/>
      <c r="BU323" s="192"/>
      <c r="BX323" s="192"/>
      <c r="BZ323" s="192"/>
      <c r="CA323" s="192"/>
      <c r="CB323" s="192"/>
      <c r="CC323" s="192"/>
      <c r="CD323" s="192"/>
      <c r="CE323" s="192"/>
      <c r="CF323" s="192"/>
      <c r="CG323" s="192"/>
      <c r="CH323" s="192"/>
      <c r="CI323" s="192"/>
      <c r="CJ323" s="192"/>
      <c r="CK323" s="192"/>
      <c r="CL323" s="192"/>
      <c r="CM323" s="192"/>
      <c r="CN323" s="192"/>
      <c r="CO323" s="192"/>
      <c r="CP323" s="192"/>
      <c r="CQ323" s="192"/>
      <c r="CR323" s="192"/>
      <c r="CV323" s="192"/>
      <c r="CW323" s="192"/>
      <c r="CX323" s="192"/>
      <c r="CY323" s="192"/>
      <c r="CZ323" s="192"/>
      <c r="DA323" s="192"/>
      <c r="DB323" s="192"/>
      <c r="DC323" s="192"/>
      <c r="DD323" s="192"/>
      <c r="DE323" s="192"/>
      <c r="DF323" s="192"/>
      <c r="DR323" s="192"/>
      <c r="DS323" s="192"/>
      <c r="DT323" s="192"/>
      <c r="EA323" s="192"/>
      <c r="EI323" s="192"/>
      <c r="EJ323" s="192"/>
      <c r="ER323" s="192"/>
      <c r="ET323" s="192"/>
      <c r="EV323" s="192"/>
      <c r="EZ323" s="192"/>
    </row>
    <row r="324" spans="3:156" ht="15.75" customHeight="1">
      <c r="C324" s="191"/>
      <c r="D324" s="214"/>
      <c r="G324" s="191"/>
      <c r="J324" s="192"/>
      <c r="K324" s="191"/>
      <c r="R324" s="192"/>
      <c r="V324" s="192"/>
      <c r="Y324" s="192"/>
      <c r="Z324" s="192"/>
      <c r="AL324" s="192"/>
      <c r="AM324" s="192"/>
      <c r="BA324" s="192"/>
      <c r="BB324" s="192"/>
      <c r="BD324" s="192"/>
      <c r="BF324" s="192"/>
      <c r="BG324" s="192"/>
      <c r="BH324" s="192"/>
      <c r="BI324" s="192"/>
      <c r="BK324" s="192"/>
      <c r="BN324" s="192"/>
      <c r="BP324" s="192"/>
      <c r="BR324" s="192"/>
      <c r="BT324" s="192"/>
      <c r="BU324" s="192"/>
      <c r="BX324" s="192"/>
      <c r="BZ324" s="192"/>
      <c r="CA324" s="192"/>
      <c r="CB324" s="192"/>
      <c r="CC324" s="192"/>
      <c r="CD324" s="192"/>
      <c r="CE324" s="192"/>
      <c r="CF324" s="192"/>
      <c r="CG324" s="192"/>
      <c r="CH324" s="192"/>
      <c r="CI324" s="192"/>
      <c r="CJ324" s="192"/>
      <c r="CK324" s="192"/>
      <c r="CL324" s="192"/>
      <c r="CM324" s="192"/>
      <c r="CN324" s="192"/>
      <c r="CO324" s="192"/>
      <c r="CP324" s="192"/>
      <c r="CQ324" s="192"/>
      <c r="CR324" s="192"/>
      <c r="CV324" s="192"/>
      <c r="CW324" s="192"/>
      <c r="CX324" s="192"/>
      <c r="CY324" s="192"/>
      <c r="CZ324" s="192"/>
      <c r="DA324" s="192"/>
      <c r="DB324" s="192"/>
      <c r="DC324" s="192"/>
      <c r="DD324" s="192"/>
      <c r="DE324" s="192"/>
      <c r="DF324" s="192"/>
      <c r="DR324" s="192"/>
      <c r="DS324" s="192"/>
      <c r="DT324" s="192"/>
      <c r="EA324" s="192"/>
      <c r="EI324" s="192"/>
      <c r="EJ324" s="192"/>
      <c r="ER324" s="192"/>
      <c r="ET324" s="192"/>
      <c r="EV324" s="192"/>
      <c r="EZ324" s="192"/>
    </row>
    <row r="325" spans="3:156" ht="15.75" customHeight="1">
      <c r="C325" s="191"/>
      <c r="D325" s="214"/>
      <c r="G325" s="191"/>
      <c r="J325" s="192"/>
      <c r="K325" s="191"/>
      <c r="R325" s="192"/>
      <c r="V325" s="192"/>
      <c r="Y325" s="192"/>
      <c r="Z325" s="192"/>
      <c r="AL325" s="192"/>
      <c r="AM325" s="192"/>
      <c r="BA325" s="192"/>
      <c r="BB325" s="192"/>
      <c r="BD325" s="192"/>
      <c r="BF325" s="192"/>
      <c r="BG325" s="192"/>
      <c r="BH325" s="192"/>
      <c r="BI325" s="192"/>
      <c r="BK325" s="192"/>
      <c r="BN325" s="192"/>
      <c r="BP325" s="192"/>
      <c r="BR325" s="192"/>
      <c r="BT325" s="192"/>
      <c r="BU325" s="192"/>
      <c r="BX325" s="192"/>
      <c r="BZ325" s="192"/>
      <c r="CA325" s="192"/>
      <c r="CB325" s="192"/>
      <c r="CC325" s="192"/>
      <c r="CD325" s="192"/>
      <c r="CE325" s="192"/>
      <c r="CF325" s="192"/>
      <c r="CG325" s="192"/>
      <c r="CH325" s="192"/>
      <c r="CI325" s="192"/>
      <c r="CJ325" s="192"/>
      <c r="CK325" s="192"/>
      <c r="CL325" s="192"/>
      <c r="CM325" s="192"/>
      <c r="CN325" s="192"/>
      <c r="CO325" s="192"/>
      <c r="CP325" s="192"/>
      <c r="CQ325" s="192"/>
      <c r="CR325" s="192"/>
      <c r="CV325" s="192"/>
      <c r="CW325" s="192"/>
      <c r="CX325" s="192"/>
      <c r="CY325" s="192"/>
      <c r="CZ325" s="192"/>
      <c r="DA325" s="192"/>
      <c r="DB325" s="192"/>
      <c r="DC325" s="192"/>
      <c r="DD325" s="192"/>
      <c r="DE325" s="192"/>
      <c r="DF325" s="192"/>
      <c r="DR325" s="192"/>
      <c r="DS325" s="192"/>
      <c r="DT325" s="192"/>
      <c r="EA325" s="192"/>
      <c r="EI325" s="192"/>
      <c r="EJ325" s="192"/>
      <c r="ER325" s="192"/>
      <c r="ET325" s="192"/>
      <c r="EV325" s="192"/>
      <c r="EZ325" s="192"/>
    </row>
    <row r="326" spans="3:156" ht="15.75" customHeight="1">
      <c r="C326" s="191"/>
      <c r="D326" s="214"/>
      <c r="G326" s="191"/>
      <c r="J326" s="192"/>
      <c r="K326" s="191"/>
      <c r="R326" s="192"/>
      <c r="V326" s="192"/>
      <c r="Y326" s="192"/>
      <c r="Z326" s="192"/>
      <c r="AL326" s="192"/>
      <c r="AM326" s="192"/>
      <c r="BA326" s="192"/>
      <c r="BB326" s="192"/>
      <c r="BD326" s="192"/>
      <c r="BF326" s="192"/>
      <c r="BG326" s="192"/>
      <c r="BH326" s="192"/>
      <c r="BI326" s="192"/>
      <c r="BK326" s="192"/>
      <c r="BN326" s="192"/>
      <c r="BP326" s="192"/>
      <c r="BR326" s="192"/>
      <c r="BT326" s="192"/>
      <c r="BU326" s="192"/>
      <c r="BX326" s="192"/>
      <c r="BZ326" s="192"/>
      <c r="CA326" s="192"/>
      <c r="CB326" s="192"/>
      <c r="CC326" s="192"/>
      <c r="CD326" s="192"/>
      <c r="CE326" s="192"/>
      <c r="CF326" s="192"/>
      <c r="CG326" s="192"/>
      <c r="CH326" s="192"/>
      <c r="CI326" s="192"/>
      <c r="CJ326" s="192"/>
      <c r="CK326" s="192"/>
      <c r="CL326" s="192"/>
      <c r="CM326" s="192"/>
      <c r="CN326" s="192"/>
      <c r="CO326" s="192"/>
      <c r="CP326" s="192"/>
      <c r="CQ326" s="192"/>
      <c r="CR326" s="192"/>
      <c r="CV326" s="192"/>
      <c r="CW326" s="192"/>
      <c r="CX326" s="192"/>
      <c r="CY326" s="192"/>
      <c r="CZ326" s="192"/>
      <c r="DA326" s="192"/>
      <c r="DB326" s="192"/>
      <c r="DC326" s="192"/>
      <c r="DD326" s="192"/>
      <c r="DE326" s="192"/>
      <c r="DF326" s="192"/>
      <c r="DR326" s="192"/>
      <c r="DS326" s="192"/>
      <c r="DT326" s="192"/>
      <c r="EA326" s="192"/>
      <c r="EI326" s="192"/>
      <c r="EJ326" s="192"/>
      <c r="ER326" s="192"/>
      <c r="ET326" s="192"/>
      <c r="EV326" s="192"/>
      <c r="EZ326" s="192"/>
    </row>
    <row r="327" spans="3:156" ht="15.75" customHeight="1">
      <c r="C327" s="191"/>
      <c r="D327" s="214"/>
      <c r="G327" s="191"/>
      <c r="J327" s="192"/>
      <c r="K327" s="191"/>
      <c r="R327" s="192"/>
      <c r="V327" s="192"/>
      <c r="Y327" s="192"/>
      <c r="Z327" s="192"/>
      <c r="AL327" s="192"/>
      <c r="AM327" s="192"/>
      <c r="BA327" s="192"/>
      <c r="BB327" s="192"/>
      <c r="BD327" s="192"/>
      <c r="BF327" s="192"/>
      <c r="BG327" s="192"/>
      <c r="BH327" s="192"/>
      <c r="BI327" s="192"/>
      <c r="BK327" s="192"/>
      <c r="BN327" s="192"/>
      <c r="BP327" s="192"/>
      <c r="BR327" s="192"/>
      <c r="BT327" s="192"/>
      <c r="BU327" s="192"/>
      <c r="BX327" s="192"/>
      <c r="BZ327" s="192"/>
      <c r="CA327" s="192"/>
      <c r="CB327" s="192"/>
      <c r="CC327" s="192"/>
      <c r="CD327" s="192"/>
      <c r="CE327" s="192"/>
      <c r="CF327" s="192"/>
      <c r="CG327" s="192"/>
      <c r="CH327" s="192"/>
      <c r="CI327" s="192"/>
      <c r="CJ327" s="192"/>
      <c r="CK327" s="192"/>
      <c r="CL327" s="192"/>
      <c r="CM327" s="192"/>
      <c r="CN327" s="192"/>
      <c r="CO327" s="192"/>
      <c r="CP327" s="192"/>
      <c r="CQ327" s="192"/>
      <c r="CR327" s="192"/>
      <c r="CV327" s="192"/>
      <c r="CW327" s="192"/>
      <c r="CX327" s="192"/>
      <c r="CY327" s="192"/>
      <c r="CZ327" s="192"/>
      <c r="DA327" s="192"/>
      <c r="DB327" s="192"/>
      <c r="DC327" s="192"/>
      <c r="DD327" s="192"/>
      <c r="DE327" s="192"/>
      <c r="DF327" s="192"/>
      <c r="DR327" s="192"/>
      <c r="DS327" s="192"/>
      <c r="DT327" s="192"/>
      <c r="EA327" s="192"/>
      <c r="EI327" s="192"/>
      <c r="EJ327" s="192"/>
      <c r="ER327" s="192"/>
      <c r="ET327" s="192"/>
      <c r="EV327" s="192"/>
      <c r="EZ327" s="192"/>
    </row>
    <row r="328" spans="3:156" ht="15.75" customHeight="1">
      <c r="C328" s="191"/>
      <c r="D328" s="214"/>
      <c r="G328" s="191"/>
      <c r="J328" s="192"/>
      <c r="K328" s="191"/>
      <c r="R328" s="192"/>
      <c r="V328" s="192"/>
      <c r="Y328" s="192"/>
      <c r="Z328" s="192"/>
      <c r="AL328" s="192"/>
      <c r="AM328" s="192"/>
      <c r="BA328" s="192"/>
      <c r="BB328" s="192"/>
      <c r="BD328" s="192"/>
      <c r="BF328" s="192"/>
      <c r="BG328" s="192"/>
      <c r="BH328" s="192"/>
      <c r="BI328" s="192"/>
      <c r="BK328" s="192"/>
      <c r="BN328" s="192"/>
      <c r="BP328" s="192"/>
      <c r="BR328" s="192"/>
      <c r="BT328" s="192"/>
      <c r="BU328" s="192"/>
      <c r="BX328" s="192"/>
      <c r="BZ328" s="192"/>
      <c r="CA328" s="192"/>
      <c r="CB328" s="192"/>
      <c r="CC328" s="192"/>
      <c r="CD328" s="192"/>
      <c r="CE328" s="192"/>
      <c r="CF328" s="192"/>
      <c r="CG328" s="192"/>
      <c r="CH328" s="192"/>
      <c r="CI328" s="192"/>
      <c r="CJ328" s="192"/>
      <c r="CK328" s="192"/>
      <c r="CL328" s="192"/>
      <c r="CM328" s="192"/>
      <c r="CN328" s="192"/>
      <c r="CO328" s="192"/>
      <c r="CP328" s="192"/>
      <c r="CQ328" s="192"/>
      <c r="CR328" s="192"/>
      <c r="CV328" s="192"/>
      <c r="CW328" s="192"/>
      <c r="CX328" s="192"/>
      <c r="CY328" s="192"/>
      <c r="CZ328" s="192"/>
      <c r="DA328" s="192"/>
      <c r="DB328" s="192"/>
      <c r="DC328" s="192"/>
      <c r="DD328" s="192"/>
      <c r="DE328" s="192"/>
      <c r="DF328" s="192"/>
      <c r="DR328" s="192"/>
      <c r="DS328" s="192"/>
      <c r="DT328" s="192"/>
      <c r="EA328" s="192"/>
      <c r="EI328" s="192"/>
      <c r="EJ328" s="192"/>
      <c r="ER328" s="192"/>
      <c r="ET328" s="192"/>
      <c r="EV328" s="192"/>
      <c r="EZ328" s="192"/>
    </row>
    <row r="329" spans="3:156" ht="15.75" customHeight="1">
      <c r="C329" s="191"/>
      <c r="D329" s="214"/>
      <c r="G329" s="191"/>
      <c r="J329" s="192"/>
      <c r="K329" s="191"/>
      <c r="R329" s="192"/>
      <c r="V329" s="192"/>
      <c r="Y329" s="192"/>
      <c r="Z329" s="192"/>
      <c r="AL329" s="192"/>
      <c r="AM329" s="192"/>
      <c r="BA329" s="192"/>
      <c r="BB329" s="192"/>
      <c r="BD329" s="192"/>
      <c r="BF329" s="192"/>
      <c r="BG329" s="192"/>
      <c r="BH329" s="192"/>
      <c r="BI329" s="192"/>
      <c r="BK329" s="192"/>
      <c r="BN329" s="192"/>
      <c r="BP329" s="192"/>
      <c r="BR329" s="192"/>
      <c r="BT329" s="192"/>
      <c r="BU329" s="192"/>
      <c r="BX329" s="192"/>
      <c r="BZ329" s="192"/>
      <c r="CA329" s="192"/>
      <c r="CB329" s="192"/>
      <c r="CC329" s="192"/>
      <c r="CD329" s="192"/>
      <c r="CE329" s="192"/>
      <c r="CF329" s="192"/>
      <c r="CG329" s="192"/>
      <c r="CH329" s="192"/>
      <c r="CI329" s="192"/>
      <c r="CJ329" s="192"/>
      <c r="CK329" s="192"/>
      <c r="CL329" s="192"/>
      <c r="CM329" s="192"/>
      <c r="CN329" s="192"/>
      <c r="CO329" s="192"/>
      <c r="CP329" s="192"/>
      <c r="CQ329" s="192"/>
      <c r="CR329" s="192"/>
      <c r="CV329" s="192"/>
      <c r="CW329" s="192"/>
      <c r="CX329" s="192"/>
      <c r="CY329" s="192"/>
      <c r="CZ329" s="192"/>
      <c r="DA329" s="192"/>
      <c r="DB329" s="192"/>
      <c r="DC329" s="192"/>
      <c r="DD329" s="192"/>
      <c r="DE329" s="192"/>
      <c r="DF329" s="192"/>
      <c r="DR329" s="192"/>
      <c r="DS329" s="192"/>
      <c r="DT329" s="192"/>
      <c r="EA329" s="192"/>
      <c r="EI329" s="192"/>
      <c r="EJ329" s="192"/>
      <c r="ER329" s="192"/>
      <c r="ET329" s="192"/>
      <c r="EV329" s="192"/>
      <c r="EZ329" s="192"/>
    </row>
    <row r="330" spans="3:156" ht="15.75" customHeight="1">
      <c r="C330" s="191"/>
      <c r="D330" s="214"/>
      <c r="G330" s="191"/>
      <c r="J330" s="192"/>
      <c r="K330" s="191"/>
      <c r="R330" s="192"/>
      <c r="V330" s="192"/>
      <c r="Y330" s="192"/>
      <c r="Z330" s="192"/>
      <c r="AL330" s="192"/>
      <c r="AM330" s="192"/>
      <c r="BA330" s="192"/>
      <c r="BB330" s="192"/>
      <c r="BD330" s="192"/>
      <c r="BF330" s="192"/>
      <c r="BG330" s="192"/>
      <c r="BH330" s="192"/>
      <c r="BI330" s="192"/>
      <c r="BK330" s="192"/>
      <c r="BN330" s="192"/>
      <c r="BP330" s="192"/>
      <c r="BR330" s="192"/>
      <c r="BT330" s="192"/>
      <c r="BU330" s="192"/>
      <c r="BX330" s="192"/>
      <c r="BZ330" s="192"/>
      <c r="CA330" s="192"/>
      <c r="CB330" s="192"/>
      <c r="CC330" s="192"/>
      <c r="CD330" s="192"/>
      <c r="CE330" s="192"/>
      <c r="CF330" s="192"/>
      <c r="CG330" s="192"/>
      <c r="CH330" s="192"/>
      <c r="CI330" s="192"/>
      <c r="CJ330" s="192"/>
      <c r="CK330" s="192"/>
      <c r="CL330" s="192"/>
      <c r="CM330" s="192"/>
      <c r="CN330" s="192"/>
      <c r="CO330" s="192"/>
      <c r="CP330" s="192"/>
      <c r="CQ330" s="192"/>
      <c r="CR330" s="192"/>
      <c r="CV330" s="192"/>
      <c r="CW330" s="192"/>
      <c r="CX330" s="192"/>
      <c r="CY330" s="192"/>
      <c r="CZ330" s="192"/>
      <c r="DA330" s="192"/>
      <c r="DB330" s="192"/>
      <c r="DC330" s="192"/>
      <c r="DD330" s="192"/>
      <c r="DE330" s="192"/>
      <c r="DF330" s="192"/>
      <c r="DR330" s="192"/>
      <c r="DS330" s="192"/>
      <c r="DT330" s="192"/>
      <c r="EA330" s="192"/>
      <c r="EI330" s="192"/>
      <c r="EJ330" s="192"/>
      <c r="ER330" s="192"/>
      <c r="ET330" s="192"/>
      <c r="EV330" s="192"/>
      <c r="EZ330" s="192"/>
    </row>
    <row r="331" spans="3:156" ht="15.75" customHeight="1">
      <c r="C331" s="191"/>
      <c r="D331" s="214"/>
      <c r="G331" s="191"/>
      <c r="J331" s="192"/>
      <c r="K331" s="191"/>
      <c r="R331" s="192"/>
      <c r="V331" s="192"/>
      <c r="Y331" s="192"/>
      <c r="Z331" s="192"/>
      <c r="AL331" s="192"/>
      <c r="AM331" s="192"/>
      <c r="BA331" s="192"/>
      <c r="BB331" s="192"/>
      <c r="BD331" s="192"/>
      <c r="BF331" s="192"/>
      <c r="BG331" s="192"/>
      <c r="BH331" s="192"/>
      <c r="BI331" s="192"/>
      <c r="BK331" s="192"/>
      <c r="BN331" s="192"/>
      <c r="BP331" s="192"/>
      <c r="BR331" s="192"/>
      <c r="BT331" s="192"/>
      <c r="BU331" s="192"/>
      <c r="BX331" s="192"/>
      <c r="BZ331" s="192"/>
      <c r="CA331" s="192"/>
      <c r="CB331" s="192"/>
      <c r="CC331" s="192"/>
      <c r="CD331" s="192"/>
      <c r="CE331" s="192"/>
      <c r="CF331" s="192"/>
      <c r="CG331" s="192"/>
      <c r="CH331" s="192"/>
      <c r="CI331" s="192"/>
      <c r="CJ331" s="192"/>
      <c r="CK331" s="192"/>
      <c r="CL331" s="192"/>
      <c r="CM331" s="192"/>
      <c r="CN331" s="192"/>
      <c r="CO331" s="192"/>
      <c r="CP331" s="192"/>
      <c r="CQ331" s="192"/>
      <c r="CR331" s="192"/>
      <c r="CV331" s="192"/>
      <c r="CW331" s="192"/>
      <c r="CX331" s="192"/>
      <c r="CY331" s="192"/>
      <c r="CZ331" s="192"/>
      <c r="DA331" s="192"/>
      <c r="DB331" s="192"/>
      <c r="DC331" s="192"/>
      <c r="DD331" s="192"/>
      <c r="DE331" s="192"/>
      <c r="DF331" s="192"/>
      <c r="DR331" s="192"/>
      <c r="DS331" s="192"/>
      <c r="DT331" s="192"/>
      <c r="EA331" s="192"/>
      <c r="EI331" s="192"/>
      <c r="EJ331" s="192"/>
      <c r="ER331" s="192"/>
      <c r="ET331" s="192"/>
      <c r="EV331" s="192"/>
      <c r="EZ331" s="192"/>
    </row>
    <row r="332" spans="3:156" ht="15.75" customHeight="1">
      <c r="C332" s="191"/>
      <c r="D332" s="214"/>
      <c r="G332" s="191"/>
      <c r="J332" s="192"/>
      <c r="K332" s="191"/>
      <c r="R332" s="192"/>
      <c r="V332" s="192"/>
      <c r="Y332" s="192"/>
      <c r="Z332" s="192"/>
      <c r="AL332" s="192"/>
      <c r="AM332" s="192"/>
      <c r="BA332" s="192"/>
      <c r="BB332" s="192"/>
      <c r="BD332" s="192"/>
      <c r="BF332" s="192"/>
      <c r="BG332" s="192"/>
      <c r="BH332" s="192"/>
      <c r="BI332" s="192"/>
      <c r="BK332" s="192"/>
      <c r="BN332" s="192"/>
      <c r="BP332" s="192"/>
      <c r="BR332" s="192"/>
      <c r="BT332" s="192"/>
      <c r="BU332" s="192"/>
      <c r="BX332" s="192"/>
      <c r="BZ332" s="192"/>
      <c r="CA332" s="192"/>
      <c r="CB332" s="192"/>
      <c r="CC332" s="192"/>
      <c r="CD332" s="192"/>
      <c r="CE332" s="192"/>
      <c r="CF332" s="192"/>
      <c r="CG332" s="192"/>
      <c r="CH332" s="192"/>
      <c r="CI332" s="192"/>
      <c r="CJ332" s="192"/>
      <c r="CK332" s="192"/>
      <c r="CL332" s="192"/>
      <c r="CM332" s="192"/>
      <c r="CN332" s="192"/>
      <c r="CO332" s="192"/>
      <c r="CP332" s="192"/>
      <c r="CQ332" s="192"/>
      <c r="CR332" s="192"/>
      <c r="CV332" s="192"/>
      <c r="CW332" s="192"/>
      <c r="CX332" s="192"/>
      <c r="CY332" s="192"/>
      <c r="CZ332" s="192"/>
      <c r="DA332" s="192"/>
      <c r="DB332" s="192"/>
      <c r="DC332" s="192"/>
      <c r="DD332" s="192"/>
      <c r="DE332" s="192"/>
      <c r="DF332" s="192"/>
      <c r="DR332" s="192"/>
      <c r="DS332" s="192"/>
      <c r="DT332" s="192"/>
      <c r="EA332" s="192"/>
      <c r="EI332" s="192"/>
      <c r="EJ332" s="192"/>
      <c r="ER332" s="192"/>
      <c r="ET332" s="192"/>
      <c r="EV332" s="192"/>
      <c r="EZ332" s="192"/>
    </row>
    <row r="333" spans="3:156" ht="15.75" customHeight="1">
      <c r="C333" s="191"/>
      <c r="D333" s="214"/>
      <c r="G333" s="191"/>
      <c r="J333" s="192"/>
      <c r="K333" s="191"/>
      <c r="R333" s="192"/>
      <c r="V333" s="192"/>
      <c r="Y333" s="192"/>
      <c r="Z333" s="192"/>
      <c r="AL333" s="192"/>
      <c r="AM333" s="192"/>
      <c r="BA333" s="192"/>
      <c r="BB333" s="192"/>
      <c r="BD333" s="192"/>
      <c r="BF333" s="192"/>
      <c r="BG333" s="192"/>
      <c r="BH333" s="192"/>
      <c r="BI333" s="192"/>
      <c r="BK333" s="192"/>
      <c r="BN333" s="192"/>
      <c r="BP333" s="192"/>
      <c r="BR333" s="192"/>
      <c r="BT333" s="192"/>
      <c r="BU333" s="192"/>
      <c r="BX333" s="192"/>
      <c r="BZ333" s="192"/>
      <c r="CA333" s="192"/>
      <c r="CB333" s="192"/>
      <c r="CC333" s="192"/>
      <c r="CD333" s="192"/>
      <c r="CE333" s="192"/>
      <c r="CF333" s="192"/>
      <c r="CG333" s="192"/>
      <c r="CH333" s="192"/>
      <c r="CI333" s="192"/>
      <c r="CJ333" s="192"/>
      <c r="CK333" s="192"/>
      <c r="CL333" s="192"/>
      <c r="CM333" s="192"/>
      <c r="CN333" s="192"/>
      <c r="CO333" s="192"/>
      <c r="CP333" s="192"/>
      <c r="CQ333" s="192"/>
      <c r="CR333" s="192"/>
      <c r="CV333" s="192"/>
      <c r="CW333" s="192"/>
      <c r="CX333" s="192"/>
      <c r="CY333" s="192"/>
      <c r="CZ333" s="192"/>
      <c r="DA333" s="192"/>
      <c r="DB333" s="192"/>
      <c r="DC333" s="192"/>
      <c r="DD333" s="192"/>
      <c r="DE333" s="192"/>
      <c r="DF333" s="192"/>
      <c r="DR333" s="192"/>
      <c r="DS333" s="192"/>
      <c r="DT333" s="192"/>
      <c r="EA333" s="192"/>
      <c r="EI333" s="192"/>
      <c r="EJ333" s="192"/>
      <c r="ER333" s="192"/>
      <c r="ET333" s="192"/>
      <c r="EV333" s="192"/>
      <c r="EZ333" s="192"/>
    </row>
    <row r="334" spans="3:156" ht="15.75" customHeight="1">
      <c r="C334" s="191"/>
      <c r="D334" s="214"/>
      <c r="G334" s="191"/>
      <c r="J334" s="192"/>
      <c r="K334" s="191"/>
      <c r="R334" s="192"/>
      <c r="V334" s="192"/>
      <c r="Y334" s="192"/>
      <c r="Z334" s="192"/>
      <c r="AL334" s="192"/>
      <c r="AM334" s="192"/>
      <c r="BA334" s="192"/>
      <c r="BB334" s="192"/>
      <c r="BD334" s="192"/>
      <c r="BF334" s="192"/>
      <c r="BG334" s="192"/>
      <c r="BH334" s="192"/>
      <c r="BI334" s="192"/>
      <c r="BK334" s="192"/>
      <c r="BN334" s="192"/>
      <c r="BP334" s="192"/>
      <c r="BR334" s="192"/>
      <c r="BT334" s="192"/>
      <c r="BU334" s="192"/>
      <c r="BX334" s="192"/>
      <c r="BZ334" s="192"/>
      <c r="CA334" s="192"/>
      <c r="CB334" s="192"/>
      <c r="CC334" s="192"/>
      <c r="CD334" s="192"/>
      <c r="CE334" s="192"/>
      <c r="CF334" s="192"/>
      <c r="CG334" s="192"/>
      <c r="CH334" s="192"/>
      <c r="CI334" s="192"/>
      <c r="CJ334" s="192"/>
      <c r="CK334" s="192"/>
      <c r="CL334" s="192"/>
      <c r="CM334" s="192"/>
      <c r="CN334" s="192"/>
      <c r="CO334" s="192"/>
      <c r="CP334" s="192"/>
      <c r="CQ334" s="192"/>
      <c r="CR334" s="192"/>
      <c r="CV334" s="192"/>
      <c r="CW334" s="192"/>
      <c r="CX334" s="192"/>
      <c r="CY334" s="192"/>
      <c r="CZ334" s="192"/>
      <c r="DA334" s="192"/>
      <c r="DB334" s="192"/>
      <c r="DC334" s="192"/>
      <c r="DD334" s="192"/>
      <c r="DE334" s="192"/>
      <c r="DF334" s="192"/>
      <c r="DR334" s="192"/>
      <c r="DS334" s="192"/>
      <c r="DT334" s="192"/>
      <c r="EA334" s="192"/>
      <c r="EI334" s="192"/>
      <c r="EJ334" s="192"/>
      <c r="ER334" s="192"/>
      <c r="ET334" s="192"/>
      <c r="EV334" s="192"/>
      <c r="EZ334" s="192"/>
    </row>
    <row r="335" spans="3:156" ht="15.75" customHeight="1">
      <c r="C335" s="191"/>
      <c r="D335" s="214"/>
      <c r="G335" s="191"/>
      <c r="J335" s="192"/>
      <c r="K335" s="191"/>
      <c r="R335" s="192"/>
      <c r="V335" s="192"/>
      <c r="Y335" s="192"/>
      <c r="Z335" s="192"/>
      <c r="AL335" s="192"/>
      <c r="AM335" s="192"/>
      <c r="BA335" s="192"/>
      <c r="BB335" s="192"/>
      <c r="BD335" s="192"/>
      <c r="BF335" s="192"/>
      <c r="BG335" s="192"/>
      <c r="BH335" s="192"/>
      <c r="BI335" s="192"/>
      <c r="BK335" s="192"/>
      <c r="BN335" s="192"/>
      <c r="BP335" s="192"/>
      <c r="BR335" s="192"/>
      <c r="BT335" s="192"/>
      <c r="BU335" s="192"/>
      <c r="BX335" s="192"/>
      <c r="BZ335" s="192"/>
      <c r="CA335" s="192"/>
      <c r="CB335" s="192"/>
      <c r="CC335" s="192"/>
      <c r="CD335" s="192"/>
      <c r="CE335" s="192"/>
      <c r="CF335" s="192"/>
      <c r="CG335" s="192"/>
      <c r="CH335" s="192"/>
      <c r="CI335" s="192"/>
      <c r="CJ335" s="192"/>
      <c r="CK335" s="192"/>
      <c r="CL335" s="192"/>
      <c r="CM335" s="192"/>
      <c r="CN335" s="192"/>
      <c r="CO335" s="192"/>
      <c r="CP335" s="192"/>
      <c r="CQ335" s="192"/>
      <c r="CR335" s="192"/>
      <c r="CV335" s="192"/>
      <c r="CW335" s="192"/>
      <c r="CX335" s="192"/>
      <c r="CY335" s="192"/>
      <c r="CZ335" s="192"/>
      <c r="DA335" s="192"/>
      <c r="DB335" s="192"/>
      <c r="DC335" s="192"/>
      <c r="DD335" s="192"/>
      <c r="DE335" s="192"/>
      <c r="DF335" s="192"/>
      <c r="DR335" s="192"/>
      <c r="DS335" s="192"/>
      <c r="DT335" s="192"/>
      <c r="EA335" s="192"/>
      <c r="EI335" s="192"/>
      <c r="EJ335" s="192"/>
      <c r="ER335" s="192"/>
      <c r="ET335" s="192"/>
      <c r="EV335" s="192"/>
      <c r="EZ335" s="192"/>
    </row>
    <row r="336" spans="3:156" ht="15.75" customHeight="1">
      <c r="C336" s="191"/>
      <c r="D336" s="214"/>
      <c r="G336" s="191"/>
      <c r="J336" s="192"/>
      <c r="K336" s="191"/>
      <c r="R336" s="192"/>
      <c r="V336" s="192"/>
      <c r="Y336" s="192"/>
      <c r="Z336" s="192"/>
      <c r="AL336" s="192"/>
      <c r="AM336" s="192"/>
      <c r="BA336" s="192"/>
      <c r="BB336" s="192"/>
      <c r="BD336" s="192"/>
      <c r="BF336" s="192"/>
      <c r="BG336" s="192"/>
      <c r="BH336" s="192"/>
      <c r="BI336" s="192"/>
      <c r="BK336" s="192"/>
      <c r="BN336" s="192"/>
      <c r="BP336" s="192"/>
      <c r="BR336" s="192"/>
      <c r="BT336" s="192"/>
      <c r="BU336" s="192"/>
      <c r="BX336" s="192"/>
      <c r="BZ336" s="192"/>
      <c r="CA336" s="192"/>
      <c r="CB336" s="192"/>
      <c r="CC336" s="192"/>
      <c r="CD336" s="192"/>
      <c r="CE336" s="192"/>
      <c r="CF336" s="192"/>
      <c r="CG336" s="192"/>
      <c r="CH336" s="192"/>
      <c r="CI336" s="192"/>
      <c r="CJ336" s="192"/>
      <c r="CK336" s="192"/>
      <c r="CL336" s="192"/>
      <c r="CM336" s="192"/>
      <c r="CN336" s="192"/>
      <c r="CO336" s="192"/>
      <c r="CP336" s="192"/>
      <c r="CQ336" s="192"/>
      <c r="CR336" s="192"/>
      <c r="CV336" s="192"/>
      <c r="CW336" s="192"/>
      <c r="CX336" s="192"/>
      <c r="CY336" s="192"/>
      <c r="CZ336" s="192"/>
      <c r="DA336" s="192"/>
      <c r="DB336" s="192"/>
      <c r="DC336" s="192"/>
      <c r="DD336" s="192"/>
      <c r="DE336" s="192"/>
      <c r="DF336" s="192"/>
      <c r="DR336" s="192"/>
      <c r="DS336" s="192"/>
      <c r="DT336" s="192"/>
      <c r="EA336" s="192"/>
      <c r="EI336" s="192"/>
      <c r="EJ336" s="192"/>
      <c r="ER336" s="192"/>
      <c r="ET336" s="192"/>
      <c r="EV336" s="192"/>
      <c r="EZ336" s="192"/>
    </row>
    <row r="337" spans="3:156" ht="15.75" customHeight="1">
      <c r="C337" s="191"/>
      <c r="D337" s="214"/>
      <c r="G337" s="191"/>
      <c r="J337" s="192"/>
      <c r="K337" s="191"/>
      <c r="R337" s="192"/>
      <c r="V337" s="192"/>
      <c r="Y337" s="192"/>
      <c r="Z337" s="192"/>
      <c r="AL337" s="192"/>
      <c r="AM337" s="192"/>
      <c r="BA337" s="192"/>
      <c r="BB337" s="192"/>
      <c r="BD337" s="192"/>
      <c r="BF337" s="192"/>
      <c r="BG337" s="192"/>
      <c r="BH337" s="192"/>
      <c r="BI337" s="192"/>
      <c r="BK337" s="192"/>
      <c r="BN337" s="192"/>
      <c r="BP337" s="192"/>
      <c r="BR337" s="192"/>
      <c r="BT337" s="192"/>
      <c r="BU337" s="192"/>
      <c r="BX337" s="192"/>
      <c r="BZ337" s="192"/>
      <c r="CA337" s="192"/>
      <c r="CB337" s="192"/>
      <c r="CC337" s="192"/>
      <c r="CD337" s="192"/>
      <c r="CE337" s="192"/>
      <c r="CF337" s="192"/>
      <c r="CG337" s="192"/>
      <c r="CH337" s="192"/>
      <c r="CI337" s="192"/>
      <c r="CJ337" s="192"/>
      <c r="CK337" s="192"/>
      <c r="CL337" s="192"/>
      <c r="CM337" s="192"/>
      <c r="CN337" s="192"/>
      <c r="CO337" s="192"/>
      <c r="CP337" s="192"/>
      <c r="CQ337" s="192"/>
      <c r="CR337" s="192"/>
      <c r="CV337" s="192"/>
      <c r="CW337" s="192"/>
      <c r="CX337" s="192"/>
      <c r="CY337" s="192"/>
      <c r="CZ337" s="192"/>
      <c r="DA337" s="192"/>
      <c r="DB337" s="192"/>
      <c r="DC337" s="192"/>
      <c r="DD337" s="192"/>
      <c r="DE337" s="192"/>
      <c r="DF337" s="192"/>
      <c r="DR337" s="192"/>
      <c r="DS337" s="192"/>
      <c r="DT337" s="192"/>
      <c r="EA337" s="192"/>
      <c r="EI337" s="192"/>
      <c r="EJ337" s="192"/>
      <c r="ER337" s="192"/>
      <c r="ET337" s="192"/>
      <c r="EV337" s="192"/>
      <c r="EZ337" s="192"/>
    </row>
    <row r="338" spans="3:156" ht="15.75" customHeight="1">
      <c r="C338" s="191"/>
      <c r="D338" s="214"/>
      <c r="G338" s="191"/>
      <c r="J338" s="192"/>
      <c r="K338" s="191"/>
      <c r="R338" s="192"/>
      <c r="V338" s="192"/>
      <c r="Y338" s="192"/>
      <c r="Z338" s="192"/>
      <c r="AL338" s="192"/>
      <c r="AM338" s="192"/>
      <c r="BA338" s="192"/>
      <c r="BB338" s="192"/>
      <c r="BD338" s="192"/>
      <c r="BF338" s="192"/>
      <c r="BG338" s="192"/>
      <c r="BH338" s="192"/>
      <c r="BI338" s="192"/>
      <c r="BK338" s="192"/>
      <c r="BN338" s="192"/>
      <c r="BP338" s="192"/>
      <c r="BR338" s="192"/>
      <c r="BT338" s="192"/>
      <c r="BU338" s="192"/>
      <c r="BX338" s="192"/>
      <c r="BZ338" s="192"/>
      <c r="CA338" s="192"/>
      <c r="CB338" s="192"/>
      <c r="CC338" s="192"/>
      <c r="CD338" s="192"/>
      <c r="CE338" s="192"/>
      <c r="CF338" s="192"/>
      <c r="CG338" s="192"/>
      <c r="CH338" s="192"/>
      <c r="CI338" s="192"/>
      <c r="CJ338" s="192"/>
      <c r="CK338" s="192"/>
      <c r="CL338" s="192"/>
      <c r="CM338" s="192"/>
      <c r="CN338" s="192"/>
      <c r="CO338" s="192"/>
      <c r="CP338" s="192"/>
      <c r="CQ338" s="192"/>
      <c r="CR338" s="192"/>
      <c r="CV338" s="192"/>
      <c r="CW338" s="192"/>
      <c r="CX338" s="192"/>
      <c r="CY338" s="192"/>
      <c r="CZ338" s="192"/>
      <c r="DA338" s="192"/>
      <c r="DB338" s="192"/>
      <c r="DC338" s="192"/>
      <c r="DD338" s="192"/>
      <c r="DE338" s="192"/>
      <c r="DF338" s="192"/>
      <c r="DR338" s="192"/>
      <c r="DS338" s="192"/>
      <c r="DT338" s="192"/>
      <c r="EA338" s="192"/>
      <c r="EI338" s="192"/>
      <c r="EJ338" s="192"/>
      <c r="ER338" s="192"/>
      <c r="ET338" s="192"/>
      <c r="EV338" s="192"/>
      <c r="EZ338" s="192"/>
    </row>
    <row r="339" spans="3:156" ht="15.75" customHeight="1">
      <c r="C339" s="191"/>
      <c r="D339" s="214"/>
      <c r="G339" s="191"/>
      <c r="J339" s="192"/>
      <c r="K339" s="191"/>
      <c r="R339" s="192"/>
      <c r="V339" s="192"/>
      <c r="Y339" s="192"/>
      <c r="Z339" s="192"/>
      <c r="AL339" s="192"/>
      <c r="AM339" s="192"/>
      <c r="BA339" s="192"/>
      <c r="BB339" s="192"/>
      <c r="BD339" s="192"/>
      <c r="BF339" s="192"/>
      <c r="BG339" s="192"/>
      <c r="BH339" s="192"/>
      <c r="BI339" s="192"/>
      <c r="BK339" s="192"/>
      <c r="BN339" s="192"/>
      <c r="BP339" s="192"/>
      <c r="BR339" s="192"/>
      <c r="BT339" s="192"/>
      <c r="BU339" s="192"/>
      <c r="BX339" s="192"/>
      <c r="BZ339" s="192"/>
      <c r="CA339" s="192"/>
      <c r="CB339" s="192"/>
      <c r="CC339" s="192"/>
      <c r="CD339" s="192"/>
      <c r="CE339" s="192"/>
      <c r="CF339" s="192"/>
      <c r="CG339" s="192"/>
      <c r="CH339" s="192"/>
      <c r="CI339" s="192"/>
      <c r="CJ339" s="192"/>
      <c r="CK339" s="192"/>
      <c r="CL339" s="192"/>
      <c r="CM339" s="192"/>
      <c r="CN339" s="192"/>
      <c r="CO339" s="192"/>
      <c r="CP339" s="192"/>
      <c r="CQ339" s="192"/>
      <c r="CR339" s="192"/>
      <c r="CV339" s="192"/>
      <c r="CW339" s="192"/>
      <c r="CX339" s="192"/>
      <c r="CY339" s="192"/>
      <c r="CZ339" s="192"/>
      <c r="DA339" s="192"/>
      <c r="DB339" s="192"/>
      <c r="DC339" s="192"/>
      <c r="DD339" s="192"/>
      <c r="DE339" s="192"/>
      <c r="DF339" s="192"/>
      <c r="DR339" s="192"/>
      <c r="DS339" s="192"/>
      <c r="DT339" s="192"/>
      <c r="EA339" s="192"/>
      <c r="EI339" s="192"/>
      <c r="EJ339" s="192"/>
      <c r="ER339" s="192"/>
      <c r="ET339" s="192"/>
      <c r="EV339" s="192"/>
      <c r="EZ339" s="192"/>
    </row>
    <row r="340" spans="3:156" ht="15.75" customHeight="1">
      <c r="C340" s="191"/>
      <c r="D340" s="214"/>
      <c r="G340" s="191"/>
      <c r="J340" s="192"/>
      <c r="K340" s="191"/>
      <c r="R340" s="192"/>
      <c r="V340" s="192"/>
      <c r="Y340" s="192"/>
      <c r="Z340" s="192"/>
      <c r="AL340" s="192"/>
      <c r="AM340" s="192"/>
      <c r="BA340" s="192"/>
      <c r="BB340" s="192"/>
      <c r="BD340" s="192"/>
      <c r="BF340" s="192"/>
      <c r="BG340" s="192"/>
      <c r="BH340" s="192"/>
      <c r="BI340" s="192"/>
      <c r="BK340" s="192"/>
      <c r="BN340" s="192"/>
      <c r="BP340" s="192"/>
      <c r="BR340" s="192"/>
      <c r="BT340" s="192"/>
      <c r="BU340" s="192"/>
      <c r="BX340" s="192"/>
      <c r="BZ340" s="192"/>
      <c r="CA340" s="192"/>
      <c r="CB340" s="192"/>
      <c r="CC340" s="192"/>
      <c r="CD340" s="192"/>
      <c r="CE340" s="192"/>
      <c r="CF340" s="192"/>
      <c r="CG340" s="192"/>
      <c r="CH340" s="192"/>
      <c r="CI340" s="192"/>
      <c r="CJ340" s="192"/>
      <c r="CK340" s="192"/>
      <c r="CL340" s="192"/>
      <c r="CM340" s="192"/>
      <c r="CN340" s="192"/>
      <c r="CO340" s="192"/>
      <c r="CP340" s="192"/>
      <c r="CQ340" s="192"/>
      <c r="CR340" s="192"/>
      <c r="CV340" s="192"/>
      <c r="CW340" s="192"/>
      <c r="CX340" s="192"/>
      <c r="CY340" s="192"/>
      <c r="CZ340" s="192"/>
      <c r="DA340" s="192"/>
      <c r="DB340" s="192"/>
      <c r="DC340" s="192"/>
      <c r="DD340" s="192"/>
      <c r="DE340" s="192"/>
      <c r="DF340" s="192"/>
      <c r="DR340" s="192"/>
      <c r="DS340" s="192"/>
      <c r="DT340" s="192"/>
      <c r="EA340" s="192"/>
      <c r="EI340" s="192"/>
      <c r="EJ340" s="192"/>
      <c r="ER340" s="192"/>
      <c r="ET340" s="192"/>
      <c r="EV340" s="192"/>
      <c r="EZ340" s="192"/>
    </row>
    <row r="341" spans="3:156" ht="15.75" customHeight="1">
      <c r="C341" s="191"/>
      <c r="D341" s="214"/>
      <c r="G341" s="191"/>
      <c r="J341" s="192"/>
      <c r="K341" s="191"/>
      <c r="R341" s="192"/>
      <c r="V341" s="192"/>
      <c r="Y341" s="192"/>
      <c r="Z341" s="192"/>
      <c r="AL341" s="192"/>
      <c r="AM341" s="192"/>
      <c r="BA341" s="192"/>
      <c r="BB341" s="192"/>
      <c r="BD341" s="192"/>
      <c r="BF341" s="192"/>
      <c r="BG341" s="192"/>
      <c r="BH341" s="192"/>
      <c r="BI341" s="192"/>
      <c r="BK341" s="192"/>
      <c r="BN341" s="192"/>
      <c r="BP341" s="192"/>
      <c r="BR341" s="192"/>
      <c r="BT341" s="192"/>
      <c r="BU341" s="192"/>
      <c r="BX341" s="192"/>
      <c r="BZ341" s="192"/>
      <c r="CA341" s="192"/>
      <c r="CB341" s="192"/>
      <c r="CC341" s="192"/>
      <c r="CD341" s="192"/>
      <c r="CE341" s="192"/>
      <c r="CF341" s="192"/>
      <c r="CG341" s="192"/>
      <c r="CH341" s="192"/>
      <c r="CI341" s="192"/>
      <c r="CJ341" s="192"/>
      <c r="CK341" s="192"/>
      <c r="CL341" s="192"/>
      <c r="CM341" s="192"/>
      <c r="CN341" s="192"/>
      <c r="CO341" s="192"/>
      <c r="CP341" s="192"/>
      <c r="CQ341" s="192"/>
      <c r="CR341" s="192"/>
      <c r="CV341" s="192"/>
      <c r="CW341" s="192"/>
      <c r="CX341" s="192"/>
      <c r="CY341" s="192"/>
      <c r="CZ341" s="192"/>
      <c r="DA341" s="192"/>
      <c r="DB341" s="192"/>
      <c r="DC341" s="192"/>
      <c r="DD341" s="192"/>
      <c r="DE341" s="192"/>
      <c r="DF341" s="192"/>
      <c r="DR341" s="192"/>
      <c r="DS341" s="192"/>
      <c r="DT341" s="192"/>
      <c r="EA341" s="192"/>
      <c r="EI341" s="192"/>
      <c r="EJ341" s="192"/>
      <c r="ER341" s="192"/>
      <c r="ET341" s="192"/>
      <c r="EV341" s="192"/>
      <c r="EZ341" s="192"/>
    </row>
    <row r="342" spans="3:156" ht="15.75" customHeight="1">
      <c r="C342" s="191"/>
      <c r="D342" s="214"/>
      <c r="G342" s="191"/>
      <c r="J342" s="192"/>
      <c r="K342" s="191"/>
      <c r="R342" s="192"/>
      <c r="V342" s="192"/>
      <c r="Y342" s="192"/>
      <c r="Z342" s="192"/>
      <c r="AL342" s="192"/>
      <c r="AM342" s="192"/>
      <c r="BA342" s="192"/>
      <c r="BB342" s="192"/>
      <c r="BD342" s="192"/>
      <c r="BF342" s="192"/>
      <c r="BG342" s="192"/>
      <c r="BH342" s="192"/>
      <c r="BI342" s="192"/>
      <c r="BK342" s="192"/>
      <c r="BN342" s="192"/>
      <c r="BP342" s="192"/>
      <c r="BR342" s="192"/>
      <c r="BT342" s="192"/>
      <c r="BU342" s="192"/>
      <c r="BX342" s="192"/>
      <c r="BZ342" s="192"/>
      <c r="CA342" s="192"/>
      <c r="CB342" s="192"/>
      <c r="CC342" s="192"/>
      <c r="CD342" s="192"/>
      <c r="CE342" s="192"/>
      <c r="CF342" s="192"/>
      <c r="CG342" s="192"/>
      <c r="CH342" s="192"/>
      <c r="CI342" s="192"/>
      <c r="CJ342" s="192"/>
      <c r="CK342" s="192"/>
      <c r="CL342" s="192"/>
      <c r="CM342" s="192"/>
      <c r="CN342" s="192"/>
      <c r="CO342" s="192"/>
      <c r="CP342" s="192"/>
      <c r="CQ342" s="192"/>
      <c r="CR342" s="192"/>
      <c r="CV342" s="192"/>
      <c r="CW342" s="192"/>
      <c r="CX342" s="192"/>
      <c r="CY342" s="192"/>
      <c r="CZ342" s="192"/>
      <c r="DA342" s="192"/>
      <c r="DB342" s="192"/>
      <c r="DC342" s="192"/>
      <c r="DD342" s="192"/>
      <c r="DE342" s="192"/>
      <c r="DF342" s="192"/>
      <c r="DR342" s="192"/>
      <c r="DS342" s="192"/>
      <c r="DT342" s="192"/>
      <c r="EA342" s="192"/>
      <c r="EI342" s="192"/>
      <c r="EJ342" s="192"/>
      <c r="ER342" s="192"/>
      <c r="ET342" s="192"/>
      <c r="EV342" s="192"/>
      <c r="EZ342" s="192"/>
    </row>
    <row r="343" spans="3:156" ht="15.75" customHeight="1">
      <c r="C343" s="191"/>
      <c r="D343" s="214"/>
      <c r="G343" s="191"/>
      <c r="J343" s="192"/>
      <c r="K343" s="191"/>
      <c r="R343" s="192"/>
      <c r="V343" s="192"/>
      <c r="Y343" s="192"/>
      <c r="Z343" s="192"/>
      <c r="AL343" s="192"/>
      <c r="AM343" s="192"/>
      <c r="BA343" s="192"/>
      <c r="BB343" s="192"/>
      <c r="BD343" s="192"/>
      <c r="BF343" s="192"/>
      <c r="BG343" s="192"/>
      <c r="BH343" s="192"/>
      <c r="BI343" s="192"/>
      <c r="BK343" s="192"/>
      <c r="BN343" s="192"/>
      <c r="BP343" s="192"/>
      <c r="BR343" s="192"/>
      <c r="BT343" s="192"/>
      <c r="BU343" s="192"/>
      <c r="BX343" s="192"/>
      <c r="BZ343" s="192"/>
      <c r="CA343" s="192"/>
      <c r="CB343" s="192"/>
      <c r="CC343" s="192"/>
      <c r="CD343" s="192"/>
      <c r="CE343" s="192"/>
      <c r="CF343" s="192"/>
      <c r="CG343" s="192"/>
      <c r="CH343" s="192"/>
      <c r="CI343" s="192"/>
      <c r="CJ343" s="192"/>
      <c r="CK343" s="192"/>
      <c r="CL343" s="192"/>
      <c r="CM343" s="192"/>
      <c r="CN343" s="192"/>
      <c r="CO343" s="192"/>
      <c r="CP343" s="192"/>
      <c r="CQ343" s="192"/>
      <c r="CR343" s="192"/>
      <c r="CV343" s="192"/>
      <c r="CW343" s="192"/>
      <c r="CX343" s="192"/>
      <c r="CY343" s="192"/>
      <c r="CZ343" s="192"/>
      <c r="DA343" s="192"/>
      <c r="DB343" s="192"/>
      <c r="DC343" s="192"/>
      <c r="DD343" s="192"/>
      <c r="DE343" s="192"/>
      <c r="DF343" s="192"/>
      <c r="DR343" s="192"/>
      <c r="DS343" s="192"/>
      <c r="DT343" s="192"/>
      <c r="EA343" s="192"/>
      <c r="EI343" s="192"/>
      <c r="EJ343" s="192"/>
      <c r="ER343" s="192"/>
      <c r="ET343" s="192"/>
      <c r="EV343" s="192"/>
      <c r="EZ343" s="192"/>
    </row>
    <row r="344" spans="3:156" ht="15.75" customHeight="1">
      <c r="C344" s="191"/>
      <c r="D344" s="214"/>
      <c r="G344" s="191"/>
      <c r="J344" s="192"/>
      <c r="K344" s="191"/>
      <c r="R344" s="192"/>
      <c r="V344" s="192"/>
      <c r="Y344" s="192"/>
      <c r="Z344" s="192"/>
      <c r="AL344" s="192"/>
      <c r="AM344" s="192"/>
      <c r="BA344" s="192"/>
      <c r="BB344" s="192"/>
      <c r="BD344" s="192"/>
      <c r="BF344" s="192"/>
      <c r="BG344" s="192"/>
      <c r="BH344" s="192"/>
      <c r="BI344" s="192"/>
      <c r="BK344" s="192"/>
      <c r="BN344" s="192"/>
      <c r="BP344" s="192"/>
      <c r="BR344" s="192"/>
      <c r="BT344" s="192"/>
      <c r="BU344" s="192"/>
      <c r="BX344" s="192"/>
      <c r="BZ344" s="192"/>
      <c r="CA344" s="192"/>
      <c r="CB344" s="192"/>
      <c r="CC344" s="192"/>
      <c r="CD344" s="192"/>
      <c r="CE344" s="192"/>
      <c r="CF344" s="192"/>
      <c r="CG344" s="192"/>
      <c r="CH344" s="192"/>
      <c r="CI344" s="192"/>
      <c r="CJ344" s="192"/>
      <c r="CK344" s="192"/>
      <c r="CL344" s="192"/>
      <c r="CM344" s="192"/>
      <c r="CN344" s="192"/>
      <c r="CO344" s="192"/>
      <c r="CP344" s="192"/>
      <c r="CQ344" s="192"/>
      <c r="CR344" s="192"/>
      <c r="CV344" s="192"/>
      <c r="CW344" s="192"/>
      <c r="CX344" s="192"/>
      <c r="CY344" s="192"/>
      <c r="CZ344" s="192"/>
      <c r="DA344" s="192"/>
      <c r="DB344" s="192"/>
      <c r="DC344" s="192"/>
      <c r="DD344" s="192"/>
      <c r="DE344" s="192"/>
      <c r="DF344" s="192"/>
      <c r="DR344" s="192"/>
      <c r="DS344" s="192"/>
      <c r="DT344" s="192"/>
      <c r="EA344" s="192"/>
      <c r="EI344" s="192"/>
      <c r="EJ344" s="192"/>
      <c r="ER344" s="192"/>
      <c r="ET344" s="192"/>
      <c r="EV344" s="192"/>
      <c r="EZ344" s="192"/>
    </row>
    <row r="345" spans="3:156" ht="15.75" customHeight="1">
      <c r="C345" s="191"/>
      <c r="D345" s="214"/>
      <c r="G345" s="191"/>
      <c r="J345" s="192"/>
      <c r="K345" s="191"/>
      <c r="R345" s="192"/>
      <c r="V345" s="192"/>
      <c r="Y345" s="192"/>
      <c r="Z345" s="192"/>
      <c r="AL345" s="192"/>
      <c r="AM345" s="192"/>
      <c r="BA345" s="192"/>
      <c r="BB345" s="192"/>
      <c r="BD345" s="192"/>
      <c r="BF345" s="192"/>
      <c r="BG345" s="192"/>
      <c r="BH345" s="192"/>
      <c r="BI345" s="192"/>
      <c r="BK345" s="192"/>
      <c r="BN345" s="192"/>
      <c r="BP345" s="192"/>
      <c r="BR345" s="192"/>
      <c r="BT345" s="192"/>
      <c r="BU345" s="192"/>
      <c r="BX345" s="192"/>
      <c r="BZ345" s="192"/>
      <c r="CA345" s="192"/>
      <c r="CB345" s="192"/>
      <c r="CC345" s="192"/>
      <c r="CD345" s="192"/>
      <c r="CE345" s="192"/>
      <c r="CF345" s="192"/>
      <c r="CG345" s="192"/>
      <c r="CH345" s="192"/>
      <c r="CI345" s="192"/>
      <c r="CJ345" s="192"/>
      <c r="CK345" s="192"/>
      <c r="CL345" s="192"/>
      <c r="CM345" s="192"/>
      <c r="CN345" s="192"/>
      <c r="CO345" s="192"/>
      <c r="CP345" s="192"/>
      <c r="CQ345" s="192"/>
      <c r="CR345" s="192"/>
      <c r="CV345" s="192"/>
      <c r="CW345" s="192"/>
      <c r="CX345" s="192"/>
      <c r="CY345" s="192"/>
      <c r="CZ345" s="192"/>
      <c r="DA345" s="192"/>
      <c r="DB345" s="192"/>
      <c r="DC345" s="192"/>
      <c r="DD345" s="192"/>
      <c r="DE345" s="192"/>
      <c r="DF345" s="192"/>
      <c r="DR345" s="192"/>
      <c r="DS345" s="192"/>
      <c r="DT345" s="192"/>
      <c r="EA345" s="192"/>
      <c r="EI345" s="192"/>
      <c r="EJ345" s="192"/>
      <c r="ER345" s="192"/>
      <c r="ET345" s="192"/>
      <c r="EV345" s="192"/>
      <c r="EZ345" s="192"/>
    </row>
    <row r="346" spans="3:156" ht="15.75" customHeight="1">
      <c r="C346" s="191"/>
      <c r="D346" s="214"/>
      <c r="G346" s="191"/>
      <c r="J346" s="192"/>
      <c r="K346" s="191"/>
      <c r="R346" s="192"/>
      <c r="V346" s="192"/>
      <c r="Y346" s="192"/>
      <c r="Z346" s="192"/>
      <c r="AL346" s="192"/>
      <c r="AM346" s="192"/>
      <c r="BA346" s="192"/>
      <c r="BB346" s="192"/>
      <c r="BD346" s="192"/>
      <c r="BF346" s="192"/>
      <c r="BG346" s="192"/>
      <c r="BH346" s="192"/>
      <c r="BI346" s="192"/>
      <c r="BK346" s="192"/>
      <c r="BN346" s="192"/>
      <c r="BP346" s="192"/>
      <c r="BR346" s="192"/>
      <c r="BT346" s="192"/>
      <c r="BU346" s="192"/>
      <c r="BX346" s="192"/>
      <c r="BZ346" s="192"/>
      <c r="CA346" s="192"/>
      <c r="CB346" s="192"/>
      <c r="CC346" s="192"/>
      <c r="CD346" s="192"/>
      <c r="CE346" s="192"/>
      <c r="CF346" s="192"/>
      <c r="CG346" s="192"/>
      <c r="CH346" s="192"/>
      <c r="CI346" s="192"/>
      <c r="CJ346" s="192"/>
      <c r="CK346" s="192"/>
      <c r="CL346" s="192"/>
      <c r="CM346" s="192"/>
      <c r="CN346" s="192"/>
      <c r="CO346" s="192"/>
      <c r="CP346" s="192"/>
      <c r="CQ346" s="192"/>
      <c r="CR346" s="192"/>
      <c r="CV346" s="192"/>
      <c r="CW346" s="192"/>
      <c r="CX346" s="192"/>
      <c r="CY346" s="192"/>
      <c r="CZ346" s="192"/>
      <c r="DA346" s="192"/>
      <c r="DB346" s="192"/>
      <c r="DC346" s="192"/>
      <c r="DD346" s="192"/>
      <c r="DE346" s="192"/>
      <c r="DF346" s="192"/>
      <c r="DR346" s="192"/>
      <c r="DS346" s="192"/>
      <c r="DT346" s="192"/>
      <c r="EA346" s="192"/>
      <c r="EI346" s="192"/>
      <c r="EJ346" s="192"/>
      <c r="ER346" s="192"/>
      <c r="ET346" s="192"/>
      <c r="EV346" s="192"/>
      <c r="EZ346" s="192"/>
    </row>
    <row r="347" spans="3:156" ht="15.75" customHeight="1">
      <c r="C347" s="191"/>
      <c r="D347" s="214"/>
      <c r="G347" s="191"/>
      <c r="J347" s="192"/>
      <c r="K347" s="191"/>
      <c r="R347" s="192"/>
      <c r="V347" s="192"/>
      <c r="Y347" s="192"/>
      <c r="Z347" s="192"/>
      <c r="AL347" s="192"/>
      <c r="AM347" s="192"/>
      <c r="BA347" s="192"/>
      <c r="BB347" s="192"/>
      <c r="BD347" s="192"/>
      <c r="BF347" s="192"/>
      <c r="BG347" s="192"/>
      <c r="BH347" s="192"/>
      <c r="BI347" s="192"/>
      <c r="BK347" s="192"/>
      <c r="BN347" s="192"/>
      <c r="BP347" s="192"/>
      <c r="BR347" s="192"/>
      <c r="BT347" s="192"/>
      <c r="BU347" s="192"/>
      <c r="BX347" s="192"/>
      <c r="BZ347" s="192"/>
      <c r="CA347" s="192"/>
      <c r="CB347" s="192"/>
      <c r="CC347" s="192"/>
      <c r="CD347" s="192"/>
      <c r="CE347" s="192"/>
      <c r="CF347" s="192"/>
      <c r="CG347" s="192"/>
      <c r="CH347" s="192"/>
      <c r="CI347" s="192"/>
      <c r="CJ347" s="192"/>
      <c r="CK347" s="192"/>
      <c r="CL347" s="192"/>
      <c r="CM347" s="192"/>
      <c r="CN347" s="192"/>
      <c r="CO347" s="192"/>
      <c r="CP347" s="192"/>
      <c r="CQ347" s="192"/>
      <c r="CR347" s="192"/>
      <c r="CV347" s="192"/>
      <c r="CW347" s="192"/>
      <c r="CX347" s="192"/>
      <c r="CY347" s="192"/>
      <c r="CZ347" s="192"/>
      <c r="DA347" s="192"/>
      <c r="DB347" s="192"/>
      <c r="DC347" s="192"/>
      <c r="DD347" s="192"/>
      <c r="DE347" s="192"/>
      <c r="DF347" s="192"/>
      <c r="DR347" s="192"/>
      <c r="DS347" s="192"/>
      <c r="DT347" s="192"/>
      <c r="EA347" s="192"/>
      <c r="EI347" s="192"/>
      <c r="EJ347" s="192"/>
      <c r="ER347" s="192"/>
      <c r="ET347" s="192"/>
      <c r="EV347" s="192"/>
      <c r="EZ347" s="192"/>
    </row>
    <row r="348" spans="3:156" ht="15.75" customHeight="1">
      <c r="C348" s="191"/>
      <c r="D348" s="214"/>
      <c r="G348" s="191"/>
      <c r="J348" s="192"/>
      <c r="K348" s="191"/>
      <c r="R348" s="192"/>
      <c r="V348" s="192"/>
      <c r="Y348" s="192"/>
      <c r="Z348" s="192"/>
      <c r="AL348" s="192"/>
      <c r="AM348" s="192"/>
      <c r="BA348" s="192"/>
      <c r="BB348" s="192"/>
      <c r="BD348" s="192"/>
      <c r="BF348" s="192"/>
      <c r="BG348" s="192"/>
      <c r="BH348" s="192"/>
      <c r="BI348" s="192"/>
      <c r="BK348" s="192"/>
      <c r="BN348" s="192"/>
      <c r="BP348" s="192"/>
      <c r="BR348" s="192"/>
      <c r="BT348" s="192"/>
      <c r="BU348" s="192"/>
      <c r="BX348" s="192"/>
      <c r="BZ348" s="192"/>
      <c r="CA348" s="192"/>
      <c r="CB348" s="192"/>
      <c r="CC348" s="192"/>
      <c r="CD348" s="192"/>
      <c r="CE348" s="192"/>
      <c r="CF348" s="192"/>
      <c r="CG348" s="192"/>
      <c r="CH348" s="192"/>
      <c r="CI348" s="192"/>
      <c r="CJ348" s="192"/>
      <c r="CK348" s="192"/>
      <c r="CL348" s="192"/>
      <c r="CM348" s="192"/>
      <c r="CN348" s="192"/>
      <c r="CO348" s="192"/>
      <c r="CP348" s="192"/>
      <c r="CQ348" s="192"/>
      <c r="CR348" s="192"/>
      <c r="CV348" s="192"/>
      <c r="CW348" s="192"/>
      <c r="CX348" s="192"/>
      <c r="CY348" s="192"/>
      <c r="CZ348" s="192"/>
      <c r="DA348" s="192"/>
      <c r="DB348" s="192"/>
      <c r="DC348" s="192"/>
      <c r="DD348" s="192"/>
      <c r="DE348" s="192"/>
      <c r="DF348" s="192"/>
      <c r="DR348" s="192"/>
      <c r="DS348" s="192"/>
      <c r="DT348" s="192"/>
      <c r="EA348" s="192"/>
      <c r="EI348" s="192"/>
      <c r="EJ348" s="192"/>
      <c r="ER348" s="192"/>
      <c r="ET348" s="192"/>
      <c r="EV348" s="192"/>
      <c r="EZ348" s="192"/>
    </row>
    <row r="349" spans="3:156" ht="15.75" customHeight="1">
      <c r="C349" s="191"/>
      <c r="D349" s="214"/>
      <c r="G349" s="191"/>
      <c r="J349" s="192"/>
      <c r="K349" s="191"/>
      <c r="R349" s="192"/>
      <c r="V349" s="192"/>
      <c r="Y349" s="192"/>
      <c r="Z349" s="192"/>
      <c r="AL349" s="192"/>
      <c r="AM349" s="192"/>
      <c r="BA349" s="192"/>
      <c r="BB349" s="192"/>
      <c r="BD349" s="192"/>
      <c r="BF349" s="192"/>
      <c r="BG349" s="192"/>
      <c r="BH349" s="192"/>
      <c r="BI349" s="192"/>
      <c r="BK349" s="192"/>
      <c r="BN349" s="192"/>
      <c r="BP349" s="192"/>
      <c r="BR349" s="192"/>
      <c r="BT349" s="192"/>
      <c r="BU349" s="192"/>
      <c r="BX349" s="192"/>
      <c r="BZ349" s="192"/>
      <c r="CA349" s="192"/>
      <c r="CB349" s="192"/>
      <c r="CC349" s="192"/>
      <c r="CD349" s="192"/>
      <c r="CE349" s="192"/>
      <c r="CF349" s="192"/>
      <c r="CG349" s="192"/>
      <c r="CH349" s="192"/>
      <c r="CI349" s="192"/>
      <c r="CJ349" s="192"/>
      <c r="CK349" s="192"/>
      <c r="CL349" s="192"/>
      <c r="CM349" s="192"/>
      <c r="CN349" s="192"/>
      <c r="CO349" s="192"/>
      <c r="CP349" s="192"/>
      <c r="CQ349" s="192"/>
      <c r="CR349" s="192"/>
      <c r="CV349" s="192"/>
      <c r="CW349" s="192"/>
      <c r="CX349" s="192"/>
      <c r="CY349" s="192"/>
      <c r="CZ349" s="192"/>
      <c r="DA349" s="192"/>
      <c r="DB349" s="192"/>
      <c r="DC349" s="192"/>
      <c r="DD349" s="192"/>
      <c r="DE349" s="192"/>
      <c r="DF349" s="192"/>
      <c r="DR349" s="192"/>
      <c r="DS349" s="192"/>
      <c r="DT349" s="192"/>
      <c r="EA349" s="192"/>
      <c r="EI349" s="192"/>
      <c r="EJ349" s="192"/>
      <c r="ER349" s="192"/>
      <c r="ET349" s="192"/>
      <c r="EV349" s="192"/>
      <c r="EZ349" s="192"/>
    </row>
    <row r="350" spans="3:156" ht="15.75" customHeight="1">
      <c r="C350" s="191"/>
      <c r="D350" s="214"/>
      <c r="G350" s="191"/>
      <c r="J350" s="192"/>
      <c r="K350" s="191"/>
      <c r="R350" s="192"/>
      <c r="V350" s="192"/>
      <c r="Y350" s="192"/>
      <c r="Z350" s="192"/>
      <c r="AL350" s="192"/>
      <c r="AM350" s="192"/>
      <c r="BA350" s="192"/>
      <c r="BB350" s="192"/>
      <c r="BD350" s="192"/>
      <c r="BF350" s="192"/>
      <c r="BG350" s="192"/>
      <c r="BH350" s="192"/>
      <c r="BI350" s="192"/>
      <c r="BK350" s="192"/>
      <c r="BN350" s="192"/>
      <c r="BP350" s="192"/>
      <c r="BR350" s="192"/>
      <c r="BT350" s="192"/>
      <c r="BU350" s="192"/>
      <c r="BX350" s="192"/>
      <c r="BZ350" s="192"/>
      <c r="CA350" s="192"/>
      <c r="CB350" s="192"/>
      <c r="CC350" s="192"/>
      <c r="CD350" s="192"/>
      <c r="CE350" s="192"/>
      <c r="CF350" s="192"/>
      <c r="CG350" s="192"/>
      <c r="CH350" s="192"/>
      <c r="CI350" s="192"/>
      <c r="CJ350" s="192"/>
      <c r="CK350" s="192"/>
      <c r="CL350" s="192"/>
      <c r="CM350" s="192"/>
      <c r="CN350" s="192"/>
      <c r="CO350" s="192"/>
      <c r="CP350" s="192"/>
      <c r="CQ350" s="192"/>
      <c r="CR350" s="192"/>
      <c r="CV350" s="192"/>
      <c r="CW350" s="192"/>
      <c r="CX350" s="192"/>
      <c r="CY350" s="192"/>
      <c r="CZ350" s="192"/>
      <c r="DA350" s="192"/>
      <c r="DB350" s="192"/>
      <c r="DC350" s="192"/>
      <c r="DD350" s="192"/>
      <c r="DE350" s="192"/>
      <c r="DF350" s="192"/>
      <c r="DR350" s="192"/>
      <c r="DS350" s="192"/>
      <c r="DT350" s="192"/>
      <c r="EA350" s="192"/>
      <c r="EI350" s="192"/>
      <c r="EJ350" s="192"/>
      <c r="ER350" s="192"/>
      <c r="ET350" s="192"/>
      <c r="EV350" s="192"/>
      <c r="EZ350" s="192"/>
    </row>
    <row r="351" spans="3:156" ht="15.75" customHeight="1">
      <c r="C351" s="191"/>
      <c r="D351" s="214"/>
      <c r="G351" s="191"/>
      <c r="J351" s="192"/>
      <c r="K351" s="191"/>
      <c r="R351" s="192"/>
      <c r="V351" s="192"/>
      <c r="Y351" s="192"/>
      <c r="Z351" s="192"/>
      <c r="AL351" s="192"/>
      <c r="AM351" s="192"/>
      <c r="BA351" s="192"/>
      <c r="BB351" s="192"/>
      <c r="BD351" s="192"/>
      <c r="BF351" s="192"/>
      <c r="BG351" s="192"/>
      <c r="BH351" s="192"/>
      <c r="BI351" s="192"/>
      <c r="BK351" s="192"/>
      <c r="BN351" s="192"/>
      <c r="BP351" s="192"/>
      <c r="BR351" s="192"/>
      <c r="BT351" s="192"/>
      <c r="BU351" s="192"/>
      <c r="BX351" s="192"/>
      <c r="BZ351" s="192"/>
      <c r="CA351" s="192"/>
      <c r="CB351" s="192"/>
      <c r="CC351" s="192"/>
      <c r="CD351" s="192"/>
      <c r="CE351" s="192"/>
      <c r="CF351" s="192"/>
      <c r="CG351" s="192"/>
      <c r="CH351" s="192"/>
      <c r="CI351" s="192"/>
      <c r="CJ351" s="192"/>
      <c r="CK351" s="192"/>
      <c r="CL351" s="192"/>
      <c r="CM351" s="192"/>
      <c r="CN351" s="192"/>
      <c r="CO351" s="192"/>
      <c r="CP351" s="192"/>
      <c r="CQ351" s="192"/>
      <c r="CR351" s="192"/>
      <c r="CV351" s="192"/>
      <c r="CW351" s="192"/>
      <c r="CX351" s="192"/>
      <c r="CY351" s="192"/>
      <c r="CZ351" s="192"/>
      <c r="DA351" s="192"/>
      <c r="DB351" s="192"/>
      <c r="DC351" s="192"/>
      <c r="DD351" s="192"/>
      <c r="DE351" s="192"/>
      <c r="DF351" s="192"/>
      <c r="DR351" s="192"/>
      <c r="DS351" s="192"/>
      <c r="DT351" s="192"/>
      <c r="EA351" s="192"/>
      <c r="EI351" s="192"/>
      <c r="EJ351" s="192"/>
      <c r="ER351" s="192"/>
      <c r="ET351" s="192"/>
      <c r="EV351" s="192"/>
      <c r="EZ351" s="192"/>
    </row>
    <row r="352" spans="3:156" ht="15.75" customHeight="1">
      <c r="C352" s="191"/>
      <c r="D352" s="214"/>
      <c r="G352" s="191"/>
      <c r="J352" s="192"/>
      <c r="K352" s="191"/>
      <c r="R352" s="192"/>
      <c r="V352" s="192"/>
      <c r="Y352" s="192"/>
      <c r="Z352" s="192"/>
      <c r="AL352" s="192"/>
      <c r="AM352" s="192"/>
      <c r="BA352" s="192"/>
      <c r="BB352" s="192"/>
      <c r="BD352" s="192"/>
      <c r="BF352" s="192"/>
      <c r="BG352" s="192"/>
      <c r="BH352" s="192"/>
      <c r="BI352" s="192"/>
      <c r="BK352" s="192"/>
      <c r="BN352" s="192"/>
      <c r="BP352" s="192"/>
      <c r="BR352" s="192"/>
      <c r="BT352" s="192"/>
      <c r="BU352" s="192"/>
      <c r="BX352" s="192"/>
      <c r="BZ352" s="192"/>
      <c r="CA352" s="192"/>
      <c r="CB352" s="192"/>
      <c r="CC352" s="192"/>
      <c r="CD352" s="192"/>
      <c r="CE352" s="192"/>
      <c r="CF352" s="192"/>
      <c r="CG352" s="192"/>
      <c r="CH352" s="192"/>
      <c r="CI352" s="192"/>
      <c r="CJ352" s="192"/>
      <c r="CK352" s="192"/>
      <c r="CL352" s="192"/>
      <c r="CM352" s="192"/>
      <c r="CN352" s="192"/>
      <c r="CO352" s="192"/>
      <c r="CP352" s="192"/>
      <c r="CQ352" s="192"/>
      <c r="CR352" s="192"/>
      <c r="CV352" s="192"/>
      <c r="CW352" s="192"/>
      <c r="CX352" s="192"/>
      <c r="CY352" s="192"/>
      <c r="CZ352" s="192"/>
      <c r="DA352" s="192"/>
      <c r="DB352" s="192"/>
      <c r="DC352" s="192"/>
      <c r="DD352" s="192"/>
      <c r="DE352" s="192"/>
      <c r="DF352" s="192"/>
      <c r="DR352" s="192"/>
      <c r="DS352" s="192"/>
      <c r="DT352" s="192"/>
      <c r="EA352" s="192"/>
      <c r="EI352" s="192"/>
      <c r="EJ352" s="192"/>
      <c r="ER352" s="192"/>
      <c r="ET352" s="192"/>
      <c r="EV352" s="192"/>
      <c r="EZ352" s="192"/>
    </row>
    <row r="353" spans="3:156" ht="15.75" customHeight="1">
      <c r="C353" s="191"/>
      <c r="D353" s="214"/>
      <c r="G353" s="191"/>
      <c r="J353" s="192"/>
      <c r="K353" s="191"/>
      <c r="R353" s="192"/>
      <c r="V353" s="192"/>
      <c r="Y353" s="192"/>
      <c r="Z353" s="192"/>
      <c r="AL353" s="192"/>
      <c r="AM353" s="192"/>
      <c r="BA353" s="192"/>
      <c r="BB353" s="192"/>
      <c r="BD353" s="192"/>
      <c r="BF353" s="192"/>
      <c r="BG353" s="192"/>
      <c r="BH353" s="192"/>
      <c r="BI353" s="192"/>
      <c r="BK353" s="192"/>
      <c r="BN353" s="192"/>
      <c r="BP353" s="192"/>
      <c r="BR353" s="192"/>
      <c r="BT353" s="192"/>
      <c r="BU353" s="192"/>
      <c r="BX353" s="192"/>
      <c r="BZ353" s="192"/>
      <c r="CA353" s="192"/>
      <c r="CB353" s="192"/>
      <c r="CC353" s="192"/>
      <c r="CD353" s="192"/>
      <c r="CE353" s="192"/>
      <c r="CF353" s="192"/>
      <c r="CG353" s="192"/>
      <c r="CH353" s="192"/>
      <c r="CI353" s="192"/>
      <c r="CJ353" s="192"/>
      <c r="CK353" s="192"/>
      <c r="CL353" s="192"/>
      <c r="CM353" s="192"/>
      <c r="CN353" s="192"/>
      <c r="CO353" s="192"/>
      <c r="CP353" s="192"/>
      <c r="CQ353" s="192"/>
      <c r="CR353" s="192"/>
      <c r="CV353" s="192"/>
      <c r="CW353" s="192"/>
      <c r="CX353" s="192"/>
      <c r="CY353" s="192"/>
      <c r="CZ353" s="192"/>
      <c r="DA353" s="192"/>
      <c r="DB353" s="192"/>
      <c r="DC353" s="192"/>
      <c r="DD353" s="192"/>
      <c r="DE353" s="192"/>
      <c r="DF353" s="192"/>
      <c r="DR353" s="192"/>
      <c r="DS353" s="192"/>
      <c r="DT353" s="192"/>
      <c r="EA353" s="192"/>
      <c r="EI353" s="192"/>
      <c r="EJ353" s="192"/>
      <c r="ER353" s="192"/>
      <c r="ET353" s="192"/>
      <c r="EV353" s="192"/>
      <c r="EZ353" s="192"/>
    </row>
    <row r="354" spans="3:156" ht="15.75" customHeight="1">
      <c r="C354" s="191"/>
      <c r="D354" s="214"/>
      <c r="G354" s="191"/>
      <c r="J354" s="192"/>
      <c r="K354" s="191"/>
      <c r="R354" s="192"/>
      <c r="V354" s="192"/>
      <c r="Y354" s="192"/>
      <c r="Z354" s="192"/>
      <c r="AL354" s="192"/>
      <c r="AM354" s="192"/>
      <c r="BA354" s="192"/>
      <c r="BB354" s="192"/>
      <c r="BD354" s="192"/>
      <c r="BF354" s="192"/>
      <c r="BG354" s="192"/>
      <c r="BH354" s="192"/>
      <c r="BI354" s="192"/>
      <c r="BK354" s="192"/>
      <c r="BN354" s="192"/>
      <c r="BP354" s="192"/>
      <c r="BR354" s="192"/>
      <c r="BT354" s="192"/>
      <c r="BU354" s="192"/>
      <c r="BX354" s="192"/>
      <c r="BZ354" s="192"/>
      <c r="CA354" s="192"/>
      <c r="CB354" s="192"/>
      <c r="CC354" s="192"/>
      <c r="CD354" s="192"/>
      <c r="CE354" s="192"/>
      <c r="CF354" s="192"/>
      <c r="CG354" s="192"/>
      <c r="CH354" s="192"/>
      <c r="CI354" s="192"/>
      <c r="CJ354" s="192"/>
      <c r="CK354" s="192"/>
      <c r="CL354" s="192"/>
      <c r="CM354" s="192"/>
      <c r="CN354" s="192"/>
      <c r="CO354" s="192"/>
      <c r="CP354" s="192"/>
      <c r="CQ354" s="192"/>
      <c r="CR354" s="192"/>
      <c r="CV354" s="192"/>
      <c r="CW354" s="192"/>
      <c r="CX354" s="192"/>
      <c r="CY354" s="192"/>
      <c r="CZ354" s="192"/>
      <c r="DA354" s="192"/>
      <c r="DB354" s="192"/>
      <c r="DC354" s="192"/>
      <c r="DD354" s="192"/>
      <c r="DE354" s="192"/>
      <c r="DF354" s="192"/>
      <c r="DR354" s="192"/>
      <c r="DS354" s="192"/>
      <c r="DT354" s="192"/>
      <c r="EA354" s="192"/>
      <c r="EI354" s="192"/>
      <c r="EJ354" s="192"/>
      <c r="ER354" s="192"/>
      <c r="ET354" s="192"/>
      <c r="EV354" s="192"/>
      <c r="EZ354" s="192"/>
    </row>
    <row r="355" spans="3:156" ht="15.75" customHeight="1">
      <c r="C355" s="191"/>
      <c r="D355" s="214"/>
      <c r="G355" s="191"/>
      <c r="J355" s="192"/>
      <c r="K355" s="191"/>
      <c r="R355" s="192"/>
      <c r="V355" s="192"/>
      <c r="Y355" s="192"/>
      <c r="Z355" s="192"/>
      <c r="AL355" s="192"/>
      <c r="AM355" s="192"/>
      <c r="BA355" s="192"/>
      <c r="BB355" s="192"/>
      <c r="BD355" s="192"/>
      <c r="BF355" s="192"/>
      <c r="BG355" s="192"/>
      <c r="BH355" s="192"/>
      <c r="BI355" s="192"/>
      <c r="BK355" s="192"/>
      <c r="BN355" s="192"/>
      <c r="BP355" s="192"/>
      <c r="BR355" s="192"/>
      <c r="BT355" s="192"/>
      <c r="BU355" s="192"/>
      <c r="BX355" s="192"/>
      <c r="BZ355" s="192"/>
      <c r="CA355" s="192"/>
      <c r="CB355" s="192"/>
      <c r="CC355" s="192"/>
      <c r="CD355" s="192"/>
      <c r="CE355" s="192"/>
      <c r="CF355" s="192"/>
      <c r="CG355" s="192"/>
      <c r="CH355" s="192"/>
      <c r="CI355" s="192"/>
      <c r="CJ355" s="192"/>
      <c r="CK355" s="192"/>
      <c r="CL355" s="192"/>
      <c r="CM355" s="192"/>
      <c r="CN355" s="192"/>
      <c r="CO355" s="192"/>
      <c r="CP355" s="192"/>
      <c r="CQ355" s="192"/>
      <c r="CR355" s="192"/>
      <c r="CV355" s="192"/>
      <c r="CW355" s="192"/>
      <c r="CX355" s="192"/>
      <c r="CY355" s="192"/>
      <c r="CZ355" s="192"/>
      <c r="DA355" s="192"/>
      <c r="DB355" s="192"/>
      <c r="DC355" s="192"/>
      <c r="DD355" s="192"/>
      <c r="DE355" s="192"/>
      <c r="DF355" s="192"/>
      <c r="DR355" s="192"/>
      <c r="DS355" s="192"/>
      <c r="DT355" s="192"/>
      <c r="EA355" s="192"/>
      <c r="EI355" s="192"/>
      <c r="EJ355" s="192"/>
      <c r="ER355" s="192"/>
      <c r="ET355" s="192"/>
      <c r="EV355" s="192"/>
      <c r="EZ355" s="192"/>
    </row>
    <row r="356" spans="3:156" ht="15.75" customHeight="1">
      <c r="C356" s="191"/>
      <c r="D356" s="214"/>
      <c r="G356" s="191"/>
      <c r="J356" s="192"/>
      <c r="K356" s="191"/>
      <c r="R356" s="192"/>
      <c r="V356" s="192"/>
      <c r="Y356" s="192"/>
      <c r="Z356" s="192"/>
      <c r="AL356" s="192"/>
      <c r="AM356" s="192"/>
      <c r="BA356" s="192"/>
      <c r="BB356" s="192"/>
      <c r="BD356" s="192"/>
      <c r="BF356" s="192"/>
      <c r="BG356" s="192"/>
      <c r="BH356" s="192"/>
      <c r="BI356" s="192"/>
      <c r="BK356" s="192"/>
      <c r="BN356" s="192"/>
      <c r="BP356" s="192"/>
      <c r="BR356" s="192"/>
      <c r="BT356" s="192"/>
      <c r="BU356" s="192"/>
      <c r="BX356" s="192"/>
      <c r="BZ356" s="192"/>
      <c r="CA356" s="192"/>
      <c r="CB356" s="192"/>
      <c r="CC356" s="192"/>
      <c r="CD356" s="192"/>
      <c r="CE356" s="192"/>
      <c r="CF356" s="192"/>
      <c r="CG356" s="192"/>
      <c r="CH356" s="192"/>
      <c r="CI356" s="192"/>
      <c r="CJ356" s="192"/>
      <c r="CK356" s="192"/>
      <c r="CL356" s="192"/>
      <c r="CM356" s="192"/>
      <c r="CN356" s="192"/>
      <c r="CO356" s="192"/>
      <c r="CP356" s="192"/>
      <c r="CQ356" s="192"/>
      <c r="CR356" s="192"/>
      <c r="CV356" s="192"/>
      <c r="CW356" s="192"/>
      <c r="CX356" s="192"/>
      <c r="CY356" s="192"/>
      <c r="CZ356" s="192"/>
      <c r="DA356" s="192"/>
      <c r="DB356" s="192"/>
      <c r="DC356" s="192"/>
      <c r="DD356" s="192"/>
      <c r="DE356" s="192"/>
      <c r="DF356" s="192"/>
      <c r="DR356" s="192"/>
      <c r="DS356" s="192"/>
      <c r="DT356" s="192"/>
      <c r="EA356" s="192"/>
      <c r="EI356" s="192"/>
      <c r="EJ356" s="192"/>
      <c r="ER356" s="192"/>
      <c r="ET356" s="192"/>
      <c r="EV356" s="192"/>
      <c r="EZ356" s="192"/>
    </row>
    <row r="357" spans="3:156" ht="15.75" customHeight="1">
      <c r="C357" s="191"/>
      <c r="D357" s="214"/>
      <c r="G357" s="191"/>
      <c r="J357" s="192"/>
      <c r="K357" s="191"/>
      <c r="R357" s="192"/>
      <c r="V357" s="192"/>
      <c r="Y357" s="192"/>
      <c r="Z357" s="192"/>
      <c r="AL357" s="192"/>
      <c r="AM357" s="192"/>
      <c r="BA357" s="192"/>
      <c r="BB357" s="192"/>
      <c r="BD357" s="192"/>
      <c r="BF357" s="192"/>
      <c r="BG357" s="192"/>
      <c r="BH357" s="192"/>
      <c r="BI357" s="192"/>
      <c r="BK357" s="192"/>
      <c r="BN357" s="192"/>
      <c r="BP357" s="192"/>
      <c r="BR357" s="192"/>
      <c r="BT357" s="192"/>
      <c r="BU357" s="192"/>
      <c r="BX357" s="192"/>
      <c r="BZ357" s="192"/>
      <c r="CA357" s="192"/>
      <c r="CB357" s="192"/>
      <c r="CC357" s="192"/>
      <c r="CD357" s="192"/>
      <c r="CE357" s="192"/>
      <c r="CF357" s="192"/>
      <c r="CG357" s="192"/>
      <c r="CH357" s="192"/>
      <c r="CI357" s="192"/>
      <c r="CJ357" s="192"/>
      <c r="CK357" s="192"/>
      <c r="CL357" s="192"/>
      <c r="CM357" s="192"/>
      <c r="CN357" s="192"/>
      <c r="CO357" s="192"/>
      <c r="CP357" s="192"/>
      <c r="CQ357" s="192"/>
      <c r="CR357" s="192"/>
      <c r="CV357" s="192"/>
      <c r="CW357" s="192"/>
      <c r="CX357" s="192"/>
      <c r="CY357" s="192"/>
      <c r="CZ357" s="192"/>
      <c r="DA357" s="192"/>
      <c r="DB357" s="192"/>
      <c r="DC357" s="192"/>
      <c r="DD357" s="192"/>
      <c r="DE357" s="192"/>
      <c r="DF357" s="192"/>
      <c r="DR357" s="192"/>
      <c r="DS357" s="192"/>
      <c r="DT357" s="192"/>
      <c r="EA357" s="192"/>
      <c r="EI357" s="192"/>
      <c r="EJ357" s="192"/>
      <c r="ER357" s="192"/>
      <c r="ET357" s="192"/>
      <c r="EV357" s="192"/>
      <c r="EZ357" s="192"/>
    </row>
    <row r="358" spans="3:156" ht="15.75" customHeight="1">
      <c r="C358" s="191"/>
      <c r="D358" s="214"/>
      <c r="G358" s="191"/>
      <c r="J358" s="192"/>
      <c r="K358" s="191"/>
      <c r="R358" s="192"/>
      <c r="V358" s="192"/>
      <c r="Y358" s="192"/>
      <c r="Z358" s="192"/>
      <c r="AL358" s="192"/>
      <c r="AM358" s="192"/>
      <c r="BA358" s="192"/>
      <c r="BB358" s="192"/>
      <c r="BD358" s="192"/>
      <c r="BF358" s="192"/>
      <c r="BG358" s="192"/>
      <c r="BH358" s="192"/>
      <c r="BI358" s="192"/>
      <c r="BK358" s="192"/>
      <c r="BN358" s="192"/>
      <c r="BP358" s="192"/>
      <c r="BR358" s="192"/>
      <c r="BT358" s="192"/>
      <c r="BU358" s="192"/>
      <c r="BX358" s="192"/>
      <c r="BZ358" s="192"/>
      <c r="CA358" s="192"/>
      <c r="CB358" s="192"/>
      <c r="CC358" s="192"/>
      <c r="CD358" s="192"/>
      <c r="CE358" s="192"/>
      <c r="CF358" s="192"/>
      <c r="CG358" s="192"/>
      <c r="CH358" s="192"/>
      <c r="CI358" s="192"/>
      <c r="CJ358" s="192"/>
      <c r="CK358" s="192"/>
      <c r="CL358" s="192"/>
      <c r="CM358" s="192"/>
      <c r="CN358" s="192"/>
      <c r="CO358" s="192"/>
      <c r="CP358" s="192"/>
      <c r="CQ358" s="192"/>
      <c r="CR358" s="192"/>
      <c r="CV358" s="192"/>
      <c r="CW358" s="192"/>
      <c r="CX358" s="192"/>
      <c r="CY358" s="192"/>
      <c r="CZ358" s="192"/>
      <c r="DA358" s="192"/>
      <c r="DB358" s="192"/>
      <c r="DC358" s="192"/>
      <c r="DD358" s="192"/>
      <c r="DE358" s="192"/>
      <c r="DF358" s="192"/>
      <c r="DR358" s="192"/>
      <c r="DS358" s="192"/>
      <c r="DT358" s="192"/>
      <c r="EA358" s="192"/>
      <c r="EI358" s="192"/>
      <c r="EJ358" s="192"/>
      <c r="ER358" s="192"/>
      <c r="ET358" s="192"/>
      <c r="EV358" s="192"/>
      <c r="EZ358" s="192"/>
    </row>
    <row r="359" spans="3:156" ht="15.75" customHeight="1">
      <c r="C359" s="191"/>
      <c r="D359" s="214"/>
      <c r="G359" s="191"/>
      <c r="J359" s="192"/>
      <c r="K359" s="191"/>
      <c r="R359" s="192"/>
      <c r="V359" s="192"/>
      <c r="Y359" s="192"/>
      <c r="Z359" s="192"/>
      <c r="AL359" s="192"/>
      <c r="AM359" s="192"/>
      <c r="BA359" s="192"/>
      <c r="BB359" s="192"/>
      <c r="BD359" s="192"/>
      <c r="BF359" s="192"/>
      <c r="BG359" s="192"/>
      <c r="BH359" s="192"/>
      <c r="BI359" s="192"/>
      <c r="BK359" s="192"/>
      <c r="BN359" s="192"/>
      <c r="BP359" s="192"/>
      <c r="BR359" s="192"/>
      <c r="BT359" s="192"/>
      <c r="BU359" s="192"/>
      <c r="BX359" s="192"/>
      <c r="BZ359" s="192"/>
      <c r="CA359" s="192"/>
      <c r="CB359" s="192"/>
      <c r="CC359" s="192"/>
      <c r="CD359" s="192"/>
      <c r="CE359" s="192"/>
      <c r="CF359" s="192"/>
      <c r="CG359" s="192"/>
      <c r="CH359" s="192"/>
      <c r="CI359" s="192"/>
      <c r="CJ359" s="192"/>
      <c r="CK359" s="192"/>
      <c r="CL359" s="192"/>
      <c r="CM359" s="192"/>
      <c r="CN359" s="192"/>
      <c r="CO359" s="192"/>
      <c r="CP359" s="192"/>
      <c r="CQ359" s="192"/>
      <c r="CR359" s="192"/>
      <c r="CV359" s="192"/>
      <c r="CW359" s="192"/>
      <c r="CX359" s="192"/>
      <c r="CY359" s="192"/>
      <c r="CZ359" s="192"/>
      <c r="DA359" s="192"/>
      <c r="DB359" s="192"/>
      <c r="DC359" s="192"/>
      <c r="DD359" s="192"/>
      <c r="DE359" s="192"/>
      <c r="DF359" s="192"/>
      <c r="DR359" s="192"/>
      <c r="DS359" s="192"/>
      <c r="DT359" s="192"/>
      <c r="EA359" s="192"/>
      <c r="EI359" s="192"/>
      <c r="EJ359" s="192"/>
      <c r="ER359" s="192"/>
      <c r="ET359" s="192"/>
      <c r="EV359" s="192"/>
      <c r="EZ359" s="192"/>
    </row>
    <row r="360" spans="3:156" ht="15.75" customHeight="1">
      <c r="C360" s="191"/>
      <c r="D360" s="214"/>
      <c r="G360" s="191"/>
      <c r="J360" s="192"/>
      <c r="K360" s="191"/>
      <c r="R360" s="192"/>
      <c r="V360" s="192"/>
      <c r="Y360" s="192"/>
      <c r="Z360" s="192"/>
      <c r="AL360" s="192"/>
      <c r="AM360" s="192"/>
      <c r="BA360" s="192"/>
      <c r="BB360" s="192"/>
      <c r="BD360" s="192"/>
      <c r="BF360" s="192"/>
      <c r="BG360" s="192"/>
      <c r="BH360" s="192"/>
      <c r="BI360" s="192"/>
      <c r="BK360" s="192"/>
      <c r="BN360" s="192"/>
      <c r="BP360" s="192"/>
      <c r="BR360" s="192"/>
      <c r="BT360" s="192"/>
      <c r="BU360" s="192"/>
      <c r="BX360" s="192"/>
      <c r="BZ360" s="192"/>
      <c r="CA360" s="192"/>
      <c r="CB360" s="192"/>
      <c r="CC360" s="192"/>
      <c r="CD360" s="192"/>
      <c r="CE360" s="192"/>
      <c r="CF360" s="192"/>
      <c r="CG360" s="192"/>
      <c r="CH360" s="192"/>
      <c r="CI360" s="192"/>
      <c r="CJ360" s="192"/>
      <c r="CK360" s="192"/>
      <c r="CL360" s="192"/>
      <c r="CM360" s="192"/>
      <c r="CN360" s="192"/>
      <c r="CO360" s="192"/>
      <c r="CP360" s="192"/>
      <c r="CQ360" s="192"/>
      <c r="CR360" s="192"/>
      <c r="CV360" s="192"/>
      <c r="CW360" s="192"/>
      <c r="CX360" s="192"/>
      <c r="CY360" s="192"/>
      <c r="CZ360" s="192"/>
      <c r="DA360" s="192"/>
      <c r="DB360" s="192"/>
      <c r="DC360" s="192"/>
      <c r="DD360" s="192"/>
      <c r="DE360" s="192"/>
      <c r="DF360" s="192"/>
      <c r="DR360" s="192"/>
      <c r="DS360" s="192"/>
      <c r="DT360" s="192"/>
      <c r="EA360" s="192"/>
      <c r="EI360" s="192"/>
      <c r="EJ360" s="192"/>
      <c r="ER360" s="192"/>
      <c r="ET360" s="192"/>
      <c r="EV360" s="192"/>
      <c r="EZ360" s="192"/>
    </row>
    <row r="361" spans="3:156" ht="15.75" customHeight="1">
      <c r="C361" s="191"/>
      <c r="D361" s="214"/>
      <c r="G361" s="191"/>
      <c r="J361" s="192"/>
      <c r="K361" s="191"/>
      <c r="R361" s="192"/>
      <c r="V361" s="192"/>
      <c r="Y361" s="192"/>
      <c r="Z361" s="192"/>
      <c r="AL361" s="192"/>
      <c r="AM361" s="192"/>
      <c r="BA361" s="192"/>
      <c r="BB361" s="192"/>
      <c r="BD361" s="192"/>
      <c r="BF361" s="192"/>
      <c r="BG361" s="192"/>
      <c r="BH361" s="192"/>
      <c r="BI361" s="192"/>
      <c r="BK361" s="192"/>
      <c r="BN361" s="192"/>
      <c r="BP361" s="192"/>
      <c r="BR361" s="192"/>
      <c r="BT361" s="192"/>
      <c r="BU361" s="192"/>
      <c r="BX361" s="192"/>
      <c r="BZ361" s="192"/>
      <c r="CA361" s="192"/>
      <c r="CB361" s="192"/>
      <c r="CC361" s="192"/>
      <c r="CD361" s="192"/>
      <c r="CE361" s="192"/>
      <c r="CF361" s="192"/>
      <c r="CG361" s="192"/>
      <c r="CH361" s="192"/>
      <c r="CI361" s="192"/>
      <c r="CJ361" s="192"/>
      <c r="CK361" s="192"/>
      <c r="CL361" s="192"/>
      <c r="CM361" s="192"/>
      <c r="CN361" s="192"/>
      <c r="CO361" s="192"/>
      <c r="CP361" s="192"/>
      <c r="CQ361" s="192"/>
      <c r="CR361" s="192"/>
      <c r="CV361" s="192"/>
      <c r="CW361" s="192"/>
      <c r="CX361" s="192"/>
      <c r="CY361" s="192"/>
      <c r="CZ361" s="192"/>
      <c r="DA361" s="192"/>
      <c r="DB361" s="192"/>
      <c r="DC361" s="192"/>
      <c r="DD361" s="192"/>
      <c r="DE361" s="192"/>
      <c r="DF361" s="192"/>
      <c r="DR361" s="192"/>
      <c r="DS361" s="192"/>
      <c r="DT361" s="192"/>
      <c r="EA361" s="192"/>
      <c r="EI361" s="192"/>
      <c r="EJ361" s="192"/>
      <c r="ER361" s="192"/>
      <c r="ET361" s="192"/>
      <c r="EV361" s="192"/>
      <c r="EZ361" s="192"/>
    </row>
    <row r="362" spans="3:156" ht="15.75" customHeight="1">
      <c r="C362" s="191"/>
      <c r="D362" s="214"/>
      <c r="G362" s="191"/>
      <c r="J362" s="192"/>
      <c r="K362" s="191"/>
      <c r="R362" s="192"/>
      <c r="V362" s="192"/>
      <c r="Y362" s="192"/>
      <c r="Z362" s="192"/>
      <c r="AL362" s="192"/>
      <c r="AM362" s="192"/>
      <c r="BA362" s="192"/>
      <c r="BB362" s="192"/>
      <c r="BD362" s="192"/>
      <c r="BF362" s="192"/>
      <c r="BG362" s="192"/>
      <c r="BH362" s="192"/>
      <c r="BI362" s="192"/>
      <c r="BK362" s="192"/>
      <c r="BN362" s="192"/>
      <c r="BP362" s="192"/>
      <c r="BR362" s="192"/>
      <c r="BT362" s="192"/>
      <c r="BU362" s="192"/>
      <c r="BX362" s="192"/>
      <c r="BZ362" s="192"/>
      <c r="CA362" s="192"/>
      <c r="CB362" s="192"/>
      <c r="CC362" s="192"/>
      <c r="CD362" s="192"/>
      <c r="CE362" s="192"/>
      <c r="CF362" s="192"/>
      <c r="CG362" s="192"/>
      <c r="CH362" s="192"/>
      <c r="CI362" s="192"/>
      <c r="CJ362" s="192"/>
      <c r="CK362" s="192"/>
      <c r="CL362" s="192"/>
      <c r="CM362" s="192"/>
      <c r="CN362" s="192"/>
      <c r="CO362" s="192"/>
      <c r="CP362" s="192"/>
      <c r="CQ362" s="192"/>
      <c r="CR362" s="192"/>
      <c r="CV362" s="192"/>
      <c r="CW362" s="192"/>
      <c r="CX362" s="192"/>
      <c r="CY362" s="192"/>
      <c r="CZ362" s="192"/>
      <c r="DA362" s="192"/>
      <c r="DB362" s="192"/>
      <c r="DC362" s="192"/>
      <c r="DD362" s="192"/>
      <c r="DE362" s="192"/>
      <c r="DF362" s="192"/>
      <c r="DR362" s="192"/>
      <c r="DS362" s="192"/>
      <c r="DT362" s="192"/>
      <c r="EA362" s="192"/>
      <c r="EI362" s="192"/>
      <c r="EJ362" s="192"/>
      <c r="ER362" s="192"/>
      <c r="ET362" s="192"/>
      <c r="EV362" s="192"/>
      <c r="EZ362" s="192"/>
    </row>
    <row r="363" spans="3:156" ht="15.75" customHeight="1">
      <c r="C363" s="191"/>
      <c r="D363" s="214"/>
      <c r="G363" s="191"/>
      <c r="J363" s="192"/>
      <c r="K363" s="191"/>
      <c r="R363" s="192"/>
      <c r="V363" s="192"/>
      <c r="Y363" s="192"/>
      <c r="Z363" s="192"/>
      <c r="AL363" s="192"/>
      <c r="AM363" s="192"/>
      <c r="BA363" s="192"/>
      <c r="BB363" s="192"/>
      <c r="BD363" s="192"/>
      <c r="BF363" s="192"/>
      <c r="BG363" s="192"/>
      <c r="BH363" s="192"/>
      <c r="BI363" s="192"/>
      <c r="BK363" s="192"/>
      <c r="BN363" s="192"/>
      <c r="BP363" s="192"/>
      <c r="BR363" s="192"/>
      <c r="BT363" s="192"/>
      <c r="BU363" s="192"/>
      <c r="BX363" s="192"/>
      <c r="BZ363" s="192"/>
      <c r="CA363" s="192"/>
      <c r="CB363" s="192"/>
      <c r="CC363" s="192"/>
      <c r="CD363" s="192"/>
      <c r="CE363" s="192"/>
      <c r="CF363" s="192"/>
      <c r="CG363" s="192"/>
      <c r="CH363" s="192"/>
      <c r="CI363" s="192"/>
      <c r="CJ363" s="192"/>
      <c r="CK363" s="192"/>
      <c r="CL363" s="192"/>
      <c r="CM363" s="192"/>
      <c r="CN363" s="192"/>
      <c r="CO363" s="192"/>
      <c r="CP363" s="192"/>
      <c r="CQ363" s="192"/>
      <c r="CR363" s="192"/>
      <c r="CV363" s="192"/>
      <c r="CW363" s="192"/>
      <c r="CX363" s="192"/>
      <c r="CY363" s="192"/>
      <c r="CZ363" s="192"/>
      <c r="DA363" s="192"/>
      <c r="DB363" s="192"/>
      <c r="DC363" s="192"/>
      <c r="DD363" s="192"/>
      <c r="DE363" s="192"/>
      <c r="DF363" s="192"/>
      <c r="DR363" s="192"/>
      <c r="DS363" s="192"/>
      <c r="DT363" s="192"/>
      <c r="EA363" s="192"/>
      <c r="EI363" s="192"/>
      <c r="EJ363" s="192"/>
      <c r="ER363" s="192"/>
      <c r="ET363" s="192"/>
      <c r="EV363" s="192"/>
      <c r="EZ363" s="192"/>
    </row>
    <row r="364" spans="3:156" ht="15.75" customHeight="1">
      <c r="C364" s="191"/>
      <c r="D364" s="214"/>
      <c r="G364" s="191"/>
      <c r="J364" s="192"/>
      <c r="K364" s="191"/>
      <c r="R364" s="192"/>
      <c r="V364" s="192"/>
      <c r="Y364" s="192"/>
      <c r="Z364" s="192"/>
      <c r="AL364" s="192"/>
      <c r="AM364" s="192"/>
      <c r="BA364" s="192"/>
      <c r="BB364" s="192"/>
      <c r="BD364" s="192"/>
      <c r="BF364" s="192"/>
      <c r="BG364" s="192"/>
      <c r="BH364" s="192"/>
      <c r="BI364" s="192"/>
      <c r="BK364" s="192"/>
      <c r="BN364" s="192"/>
      <c r="BP364" s="192"/>
      <c r="BR364" s="192"/>
      <c r="BT364" s="192"/>
      <c r="BU364" s="192"/>
      <c r="BX364" s="192"/>
      <c r="BZ364" s="192"/>
      <c r="CA364" s="192"/>
      <c r="CB364" s="192"/>
      <c r="CC364" s="192"/>
      <c r="CD364" s="192"/>
      <c r="CE364" s="192"/>
      <c r="CF364" s="192"/>
      <c r="CG364" s="192"/>
      <c r="CH364" s="192"/>
      <c r="CI364" s="192"/>
      <c r="CJ364" s="192"/>
      <c r="CK364" s="192"/>
      <c r="CL364" s="192"/>
      <c r="CM364" s="192"/>
      <c r="CN364" s="192"/>
      <c r="CO364" s="192"/>
      <c r="CP364" s="192"/>
      <c r="CQ364" s="192"/>
      <c r="CR364" s="192"/>
      <c r="CV364" s="192"/>
      <c r="CW364" s="192"/>
      <c r="CX364" s="192"/>
      <c r="CY364" s="192"/>
      <c r="CZ364" s="192"/>
      <c r="DA364" s="192"/>
      <c r="DB364" s="192"/>
      <c r="DC364" s="192"/>
      <c r="DD364" s="192"/>
      <c r="DE364" s="192"/>
      <c r="DF364" s="192"/>
      <c r="DR364" s="192"/>
      <c r="DS364" s="192"/>
      <c r="DT364" s="192"/>
      <c r="EA364" s="192"/>
      <c r="EI364" s="192"/>
      <c r="EJ364" s="192"/>
      <c r="ER364" s="192"/>
      <c r="ET364" s="192"/>
      <c r="EV364" s="192"/>
      <c r="EZ364" s="192"/>
    </row>
    <row r="365" spans="3:156" ht="15.75" customHeight="1">
      <c r="C365" s="191"/>
      <c r="D365" s="214"/>
      <c r="G365" s="191"/>
      <c r="J365" s="192"/>
      <c r="K365" s="191"/>
      <c r="R365" s="192"/>
      <c r="V365" s="192"/>
      <c r="Y365" s="192"/>
      <c r="Z365" s="192"/>
      <c r="AL365" s="192"/>
      <c r="AM365" s="192"/>
      <c r="BA365" s="192"/>
      <c r="BB365" s="192"/>
      <c r="BD365" s="192"/>
      <c r="BF365" s="192"/>
      <c r="BG365" s="192"/>
      <c r="BH365" s="192"/>
      <c r="BI365" s="192"/>
      <c r="BK365" s="192"/>
      <c r="BN365" s="192"/>
      <c r="BP365" s="192"/>
      <c r="BR365" s="192"/>
      <c r="BT365" s="192"/>
      <c r="BU365" s="192"/>
      <c r="BX365" s="192"/>
      <c r="BZ365" s="192"/>
      <c r="CA365" s="192"/>
      <c r="CB365" s="192"/>
      <c r="CC365" s="192"/>
      <c r="CD365" s="192"/>
      <c r="CE365" s="192"/>
      <c r="CF365" s="192"/>
      <c r="CG365" s="192"/>
      <c r="CH365" s="192"/>
      <c r="CI365" s="192"/>
      <c r="CJ365" s="192"/>
      <c r="CK365" s="192"/>
      <c r="CL365" s="192"/>
      <c r="CM365" s="192"/>
      <c r="CN365" s="192"/>
      <c r="CO365" s="192"/>
      <c r="CP365" s="192"/>
      <c r="CQ365" s="192"/>
      <c r="CR365" s="192"/>
      <c r="CV365" s="192"/>
      <c r="CW365" s="192"/>
      <c r="CX365" s="192"/>
      <c r="CY365" s="192"/>
      <c r="CZ365" s="192"/>
      <c r="DA365" s="192"/>
      <c r="DB365" s="192"/>
      <c r="DC365" s="192"/>
      <c r="DD365" s="192"/>
      <c r="DE365" s="192"/>
      <c r="DF365" s="192"/>
      <c r="DR365" s="192"/>
      <c r="DS365" s="192"/>
      <c r="DT365" s="192"/>
      <c r="EA365" s="192"/>
      <c r="EI365" s="192"/>
      <c r="EJ365" s="192"/>
      <c r="ER365" s="192"/>
      <c r="ET365" s="192"/>
      <c r="EV365" s="192"/>
      <c r="EZ365" s="192"/>
    </row>
    <row r="366" spans="3:156" ht="15.75" customHeight="1">
      <c r="C366" s="191"/>
      <c r="D366" s="214"/>
      <c r="G366" s="191"/>
      <c r="J366" s="192"/>
      <c r="K366" s="191"/>
      <c r="R366" s="192"/>
      <c r="V366" s="192"/>
      <c r="Y366" s="192"/>
      <c r="Z366" s="192"/>
      <c r="AL366" s="192"/>
      <c r="AM366" s="192"/>
      <c r="BA366" s="192"/>
      <c r="BB366" s="192"/>
      <c r="BD366" s="192"/>
      <c r="BF366" s="192"/>
      <c r="BG366" s="192"/>
      <c r="BH366" s="192"/>
      <c r="BI366" s="192"/>
      <c r="BK366" s="192"/>
      <c r="BN366" s="192"/>
      <c r="BP366" s="192"/>
      <c r="BR366" s="192"/>
      <c r="BT366" s="192"/>
      <c r="BU366" s="192"/>
      <c r="BX366" s="192"/>
      <c r="BZ366" s="192"/>
      <c r="CA366" s="192"/>
      <c r="CB366" s="192"/>
      <c r="CC366" s="192"/>
      <c r="CD366" s="192"/>
      <c r="CE366" s="192"/>
      <c r="CF366" s="192"/>
      <c r="CG366" s="192"/>
      <c r="CH366" s="192"/>
      <c r="CI366" s="192"/>
      <c r="CJ366" s="192"/>
      <c r="CK366" s="192"/>
      <c r="CL366" s="192"/>
      <c r="CM366" s="192"/>
      <c r="CN366" s="192"/>
      <c r="CO366" s="192"/>
      <c r="CP366" s="192"/>
      <c r="CQ366" s="192"/>
      <c r="CR366" s="192"/>
      <c r="CV366" s="192"/>
      <c r="CW366" s="192"/>
      <c r="CX366" s="192"/>
      <c r="CY366" s="192"/>
      <c r="CZ366" s="192"/>
      <c r="DA366" s="192"/>
      <c r="DB366" s="192"/>
      <c r="DC366" s="192"/>
      <c r="DD366" s="192"/>
      <c r="DE366" s="192"/>
      <c r="DF366" s="192"/>
      <c r="DR366" s="192"/>
      <c r="DS366" s="192"/>
      <c r="DT366" s="192"/>
      <c r="EA366" s="192"/>
      <c r="EI366" s="192"/>
      <c r="EJ366" s="192"/>
      <c r="ER366" s="192"/>
      <c r="ET366" s="192"/>
      <c r="EV366" s="192"/>
      <c r="EZ366" s="192"/>
    </row>
    <row r="367" spans="3:156" ht="15.75" customHeight="1">
      <c r="C367" s="191"/>
      <c r="D367" s="214"/>
      <c r="G367" s="191"/>
      <c r="J367" s="192"/>
      <c r="K367" s="191"/>
      <c r="R367" s="192"/>
      <c r="V367" s="192"/>
      <c r="Y367" s="192"/>
      <c r="Z367" s="192"/>
      <c r="AL367" s="192"/>
      <c r="AM367" s="192"/>
      <c r="BA367" s="192"/>
      <c r="BB367" s="192"/>
      <c r="BD367" s="192"/>
      <c r="BF367" s="192"/>
      <c r="BG367" s="192"/>
      <c r="BH367" s="192"/>
      <c r="BI367" s="192"/>
      <c r="BK367" s="192"/>
      <c r="BN367" s="192"/>
      <c r="BP367" s="192"/>
      <c r="BR367" s="192"/>
      <c r="BT367" s="192"/>
      <c r="BU367" s="192"/>
      <c r="BX367" s="192"/>
      <c r="BZ367" s="192"/>
      <c r="CA367" s="192"/>
      <c r="CB367" s="192"/>
      <c r="CC367" s="192"/>
      <c r="CD367" s="192"/>
      <c r="CE367" s="192"/>
      <c r="CF367" s="192"/>
      <c r="CG367" s="192"/>
      <c r="CH367" s="192"/>
      <c r="CI367" s="192"/>
      <c r="CJ367" s="192"/>
      <c r="CK367" s="192"/>
      <c r="CL367" s="192"/>
      <c r="CM367" s="192"/>
      <c r="CN367" s="192"/>
      <c r="CO367" s="192"/>
      <c r="CP367" s="192"/>
      <c r="CQ367" s="192"/>
      <c r="CR367" s="192"/>
      <c r="CV367" s="192"/>
      <c r="CW367" s="192"/>
      <c r="CX367" s="192"/>
      <c r="CY367" s="192"/>
      <c r="CZ367" s="192"/>
      <c r="DA367" s="192"/>
      <c r="DB367" s="192"/>
      <c r="DC367" s="192"/>
      <c r="DD367" s="192"/>
      <c r="DE367" s="192"/>
      <c r="DF367" s="192"/>
      <c r="DR367" s="192"/>
      <c r="DS367" s="192"/>
      <c r="DT367" s="192"/>
      <c r="EA367" s="192"/>
      <c r="EI367" s="192"/>
      <c r="EJ367" s="192"/>
      <c r="ER367" s="192"/>
      <c r="ET367" s="192"/>
      <c r="EV367" s="192"/>
      <c r="EZ367" s="192"/>
    </row>
    <row r="368" spans="3:156" ht="15.75" customHeight="1">
      <c r="C368" s="191"/>
      <c r="D368" s="214"/>
      <c r="G368" s="191"/>
      <c r="J368" s="192"/>
      <c r="K368" s="191"/>
      <c r="R368" s="192"/>
      <c r="V368" s="192"/>
      <c r="Y368" s="192"/>
      <c r="Z368" s="192"/>
      <c r="AL368" s="192"/>
      <c r="AM368" s="192"/>
      <c r="BA368" s="192"/>
      <c r="BB368" s="192"/>
      <c r="BD368" s="192"/>
      <c r="BF368" s="192"/>
      <c r="BG368" s="192"/>
      <c r="BH368" s="192"/>
      <c r="BI368" s="192"/>
      <c r="BK368" s="192"/>
      <c r="BN368" s="192"/>
      <c r="BP368" s="192"/>
      <c r="BR368" s="192"/>
      <c r="BT368" s="192"/>
      <c r="BU368" s="192"/>
      <c r="BX368" s="192"/>
      <c r="BZ368" s="192"/>
      <c r="CA368" s="192"/>
      <c r="CB368" s="192"/>
      <c r="CC368" s="192"/>
      <c r="CD368" s="192"/>
      <c r="CE368" s="192"/>
      <c r="CF368" s="192"/>
      <c r="CG368" s="192"/>
      <c r="CH368" s="192"/>
      <c r="CI368" s="192"/>
      <c r="CJ368" s="192"/>
      <c r="CK368" s="192"/>
      <c r="CL368" s="192"/>
      <c r="CM368" s="192"/>
      <c r="CN368" s="192"/>
      <c r="CO368" s="192"/>
      <c r="CP368" s="192"/>
      <c r="CQ368" s="192"/>
      <c r="CR368" s="192"/>
      <c r="CV368" s="192"/>
      <c r="CW368" s="192"/>
      <c r="CX368" s="192"/>
      <c r="CY368" s="192"/>
      <c r="CZ368" s="192"/>
      <c r="DA368" s="192"/>
      <c r="DB368" s="192"/>
      <c r="DC368" s="192"/>
      <c r="DD368" s="192"/>
      <c r="DE368" s="192"/>
      <c r="DF368" s="192"/>
      <c r="DR368" s="192"/>
      <c r="DS368" s="192"/>
      <c r="DT368" s="192"/>
      <c r="EA368" s="192"/>
      <c r="EI368" s="192"/>
      <c r="EJ368" s="192"/>
      <c r="ER368" s="192"/>
      <c r="ET368" s="192"/>
      <c r="EV368" s="192"/>
      <c r="EZ368" s="192"/>
    </row>
    <row r="369" spans="3:156" ht="15.75" customHeight="1">
      <c r="C369" s="191"/>
      <c r="D369" s="214"/>
      <c r="G369" s="191"/>
      <c r="J369" s="192"/>
      <c r="K369" s="191"/>
      <c r="R369" s="192"/>
      <c r="V369" s="192"/>
      <c r="Y369" s="192"/>
      <c r="Z369" s="192"/>
      <c r="AL369" s="192"/>
      <c r="AM369" s="192"/>
      <c r="BA369" s="192"/>
      <c r="BB369" s="192"/>
      <c r="BD369" s="192"/>
      <c r="BF369" s="192"/>
      <c r="BG369" s="192"/>
      <c r="BH369" s="192"/>
      <c r="BI369" s="192"/>
      <c r="BK369" s="192"/>
      <c r="BN369" s="192"/>
      <c r="BP369" s="192"/>
      <c r="BR369" s="192"/>
      <c r="BT369" s="192"/>
      <c r="BU369" s="192"/>
      <c r="BX369" s="192"/>
      <c r="BZ369" s="192"/>
      <c r="CA369" s="192"/>
      <c r="CB369" s="192"/>
      <c r="CC369" s="192"/>
      <c r="CD369" s="192"/>
      <c r="CE369" s="192"/>
      <c r="CF369" s="192"/>
      <c r="CG369" s="192"/>
      <c r="CH369" s="192"/>
      <c r="CI369" s="192"/>
      <c r="CJ369" s="192"/>
      <c r="CK369" s="192"/>
      <c r="CL369" s="192"/>
      <c r="CM369" s="192"/>
      <c r="CN369" s="192"/>
      <c r="CO369" s="192"/>
      <c r="CP369" s="192"/>
      <c r="CQ369" s="192"/>
      <c r="CR369" s="192"/>
      <c r="CV369" s="192"/>
      <c r="CW369" s="192"/>
      <c r="CX369" s="192"/>
      <c r="CY369" s="192"/>
      <c r="CZ369" s="192"/>
      <c r="DA369" s="192"/>
      <c r="DB369" s="192"/>
      <c r="DC369" s="192"/>
      <c r="DD369" s="192"/>
      <c r="DE369" s="192"/>
      <c r="DF369" s="192"/>
      <c r="DR369" s="192"/>
      <c r="DS369" s="192"/>
      <c r="DT369" s="192"/>
      <c r="EA369" s="192"/>
      <c r="EI369" s="192"/>
      <c r="EJ369" s="192"/>
      <c r="ER369" s="192"/>
      <c r="ET369" s="192"/>
      <c r="EV369" s="192"/>
      <c r="EZ369" s="192"/>
    </row>
    <row r="370" spans="3:156" ht="15.75" customHeight="1">
      <c r="C370" s="191"/>
      <c r="D370" s="214"/>
      <c r="G370" s="191"/>
      <c r="J370" s="192"/>
      <c r="K370" s="191"/>
      <c r="R370" s="192"/>
      <c r="V370" s="192"/>
      <c r="Y370" s="192"/>
      <c r="Z370" s="192"/>
      <c r="AL370" s="192"/>
      <c r="AM370" s="192"/>
      <c r="BA370" s="192"/>
      <c r="BB370" s="192"/>
      <c r="BD370" s="192"/>
      <c r="BF370" s="192"/>
      <c r="BG370" s="192"/>
      <c r="BH370" s="192"/>
      <c r="BI370" s="192"/>
      <c r="BK370" s="192"/>
      <c r="BN370" s="192"/>
      <c r="BP370" s="192"/>
      <c r="BR370" s="192"/>
      <c r="BT370" s="192"/>
      <c r="BU370" s="192"/>
      <c r="BX370" s="192"/>
      <c r="BZ370" s="192"/>
      <c r="CA370" s="192"/>
      <c r="CB370" s="192"/>
      <c r="CC370" s="192"/>
      <c r="CD370" s="192"/>
      <c r="CE370" s="192"/>
      <c r="CF370" s="192"/>
      <c r="CG370" s="192"/>
      <c r="CH370" s="192"/>
      <c r="CI370" s="192"/>
      <c r="CJ370" s="192"/>
      <c r="CK370" s="192"/>
      <c r="CL370" s="192"/>
      <c r="CM370" s="192"/>
      <c r="CN370" s="192"/>
      <c r="CO370" s="192"/>
      <c r="CP370" s="192"/>
      <c r="CQ370" s="192"/>
      <c r="CR370" s="192"/>
      <c r="CV370" s="192"/>
      <c r="CW370" s="192"/>
      <c r="CX370" s="192"/>
      <c r="CY370" s="192"/>
      <c r="CZ370" s="192"/>
      <c r="DA370" s="192"/>
      <c r="DB370" s="192"/>
      <c r="DC370" s="192"/>
      <c r="DD370" s="192"/>
      <c r="DE370" s="192"/>
      <c r="DF370" s="192"/>
      <c r="DR370" s="192"/>
      <c r="DS370" s="192"/>
      <c r="DT370" s="192"/>
      <c r="EA370" s="192"/>
      <c r="EI370" s="192"/>
      <c r="EJ370" s="192"/>
      <c r="ER370" s="192"/>
      <c r="ET370" s="192"/>
      <c r="EV370" s="192"/>
      <c r="EZ370" s="192"/>
    </row>
    <row r="371" spans="3:156" ht="15.75" customHeight="1">
      <c r="C371" s="191"/>
      <c r="D371" s="214"/>
      <c r="G371" s="191"/>
      <c r="J371" s="192"/>
      <c r="K371" s="191"/>
      <c r="R371" s="192"/>
      <c r="V371" s="192"/>
      <c r="Y371" s="192"/>
      <c r="Z371" s="192"/>
      <c r="AL371" s="192"/>
      <c r="AM371" s="192"/>
      <c r="BA371" s="192"/>
      <c r="BB371" s="192"/>
      <c r="BD371" s="192"/>
      <c r="BF371" s="192"/>
      <c r="BG371" s="192"/>
      <c r="BH371" s="192"/>
      <c r="BI371" s="192"/>
      <c r="BK371" s="192"/>
      <c r="BN371" s="192"/>
      <c r="BP371" s="192"/>
      <c r="BR371" s="192"/>
      <c r="BT371" s="192"/>
      <c r="BU371" s="192"/>
      <c r="BX371" s="192"/>
      <c r="BZ371" s="192"/>
      <c r="CA371" s="192"/>
      <c r="CB371" s="192"/>
      <c r="CC371" s="192"/>
      <c r="CD371" s="192"/>
      <c r="CE371" s="192"/>
      <c r="CF371" s="192"/>
      <c r="CG371" s="192"/>
      <c r="CH371" s="192"/>
      <c r="CI371" s="192"/>
      <c r="CJ371" s="192"/>
      <c r="CK371" s="192"/>
      <c r="CL371" s="192"/>
      <c r="CM371" s="192"/>
      <c r="CN371" s="192"/>
      <c r="CO371" s="192"/>
      <c r="CP371" s="192"/>
      <c r="CQ371" s="192"/>
      <c r="CR371" s="192"/>
      <c r="CV371" s="192"/>
      <c r="CW371" s="192"/>
      <c r="CX371" s="192"/>
      <c r="CY371" s="192"/>
      <c r="CZ371" s="192"/>
      <c r="DA371" s="192"/>
      <c r="DB371" s="192"/>
      <c r="DC371" s="192"/>
      <c r="DD371" s="192"/>
      <c r="DE371" s="192"/>
      <c r="DF371" s="192"/>
      <c r="DR371" s="192"/>
      <c r="DS371" s="192"/>
      <c r="DT371" s="192"/>
      <c r="EA371" s="192"/>
      <c r="EI371" s="192"/>
      <c r="EJ371" s="192"/>
      <c r="ER371" s="192"/>
      <c r="ET371" s="192"/>
      <c r="EV371" s="192"/>
      <c r="EZ371" s="192"/>
    </row>
    <row r="372" spans="3:156" ht="15.75" customHeight="1">
      <c r="C372" s="191"/>
      <c r="D372" s="214"/>
      <c r="G372" s="191"/>
      <c r="J372" s="192"/>
      <c r="K372" s="191"/>
      <c r="R372" s="192"/>
      <c r="V372" s="192"/>
      <c r="Y372" s="192"/>
      <c r="Z372" s="192"/>
      <c r="AL372" s="192"/>
      <c r="AM372" s="192"/>
      <c r="BA372" s="192"/>
      <c r="BB372" s="192"/>
      <c r="BD372" s="192"/>
      <c r="BF372" s="192"/>
      <c r="BG372" s="192"/>
      <c r="BH372" s="192"/>
      <c r="BI372" s="192"/>
      <c r="BK372" s="192"/>
      <c r="BN372" s="192"/>
      <c r="BP372" s="192"/>
      <c r="BR372" s="192"/>
      <c r="BT372" s="192"/>
      <c r="BU372" s="192"/>
      <c r="BX372" s="192"/>
      <c r="BZ372" s="192"/>
      <c r="CA372" s="192"/>
      <c r="CB372" s="192"/>
      <c r="CC372" s="192"/>
      <c r="CD372" s="192"/>
      <c r="CE372" s="192"/>
      <c r="CF372" s="192"/>
      <c r="CG372" s="192"/>
      <c r="CH372" s="192"/>
      <c r="CI372" s="192"/>
      <c r="CJ372" s="192"/>
      <c r="CK372" s="192"/>
      <c r="CL372" s="192"/>
      <c r="CM372" s="192"/>
      <c r="CN372" s="192"/>
      <c r="CO372" s="192"/>
      <c r="CP372" s="192"/>
      <c r="CQ372" s="192"/>
      <c r="CR372" s="192"/>
      <c r="CV372" s="192"/>
      <c r="CW372" s="192"/>
      <c r="CX372" s="192"/>
      <c r="CY372" s="192"/>
      <c r="CZ372" s="192"/>
      <c r="DA372" s="192"/>
      <c r="DB372" s="192"/>
      <c r="DC372" s="192"/>
      <c r="DD372" s="192"/>
      <c r="DE372" s="192"/>
      <c r="DF372" s="192"/>
      <c r="DR372" s="192"/>
      <c r="DS372" s="192"/>
      <c r="DT372" s="192"/>
      <c r="EA372" s="192"/>
      <c r="EI372" s="192"/>
      <c r="EJ372" s="192"/>
      <c r="ER372" s="192"/>
      <c r="ET372" s="192"/>
      <c r="EV372" s="192"/>
      <c r="EZ372" s="192"/>
    </row>
    <row r="373" spans="3:156" ht="15.75" customHeight="1">
      <c r="C373" s="191"/>
      <c r="D373" s="214"/>
      <c r="G373" s="191"/>
      <c r="J373" s="192"/>
      <c r="K373" s="191"/>
      <c r="R373" s="192"/>
      <c r="V373" s="192"/>
      <c r="Y373" s="192"/>
      <c r="Z373" s="192"/>
      <c r="AL373" s="192"/>
      <c r="AM373" s="192"/>
      <c r="BA373" s="192"/>
      <c r="BB373" s="192"/>
      <c r="BD373" s="192"/>
      <c r="BF373" s="192"/>
      <c r="BG373" s="192"/>
      <c r="BH373" s="192"/>
      <c r="BI373" s="192"/>
      <c r="BK373" s="192"/>
      <c r="BN373" s="192"/>
      <c r="BP373" s="192"/>
      <c r="BR373" s="192"/>
      <c r="BT373" s="192"/>
      <c r="BU373" s="192"/>
      <c r="BX373" s="192"/>
      <c r="BZ373" s="192"/>
      <c r="CA373" s="192"/>
      <c r="CB373" s="192"/>
      <c r="CC373" s="192"/>
      <c r="CD373" s="192"/>
      <c r="CE373" s="192"/>
      <c r="CF373" s="192"/>
      <c r="CG373" s="192"/>
      <c r="CH373" s="192"/>
      <c r="CI373" s="192"/>
      <c r="CJ373" s="192"/>
      <c r="CK373" s="192"/>
      <c r="CL373" s="192"/>
      <c r="CM373" s="192"/>
      <c r="CN373" s="192"/>
      <c r="CO373" s="192"/>
      <c r="CP373" s="192"/>
      <c r="CQ373" s="192"/>
      <c r="CR373" s="192"/>
      <c r="CV373" s="192"/>
      <c r="CW373" s="192"/>
      <c r="CX373" s="192"/>
      <c r="CY373" s="192"/>
      <c r="CZ373" s="192"/>
      <c r="DA373" s="192"/>
      <c r="DB373" s="192"/>
      <c r="DC373" s="192"/>
      <c r="DD373" s="192"/>
      <c r="DE373" s="192"/>
      <c r="DF373" s="192"/>
      <c r="DR373" s="192"/>
      <c r="DS373" s="192"/>
      <c r="DT373" s="192"/>
      <c r="EA373" s="192"/>
      <c r="EI373" s="192"/>
      <c r="EJ373" s="192"/>
      <c r="ER373" s="192"/>
      <c r="ET373" s="192"/>
      <c r="EV373" s="192"/>
      <c r="EZ373" s="192"/>
    </row>
    <row r="374" spans="3:156" ht="15.75" customHeight="1">
      <c r="C374" s="191"/>
      <c r="D374" s="214"/>
      <c r="G374" s="191"/>
      <c r="J374" s="192"/>
      <c r="K374" s="191"/>
      <c r="R374" s="192"/>
      <c r="V374" s="192"/>
      <c r="Y374" s="192"/>
      <c r="Z374" s="192"/>
      <c r="AL374" s="192"/>
      <c r="AM374" s="192"/>
      <c r="BA374" s="192"/>
      <c r="BB374" s="192"/>
      <c r="BD374" s="192"/>
      <c r="BF374" s="192"/>
      <c r="BG374" s="192"/>
      <c r="BH374" s="192"/>
      <c r="BI374" s="192"/>
      <c r="BK374" s="192"/>
      <c r="BN374" s="192"/>
      <c r="BP374" s="192"/>
      <c r="BR374" s="192"/>
      <c r="BT374" s="192"/>
      <c r="BU374" s="192"/>
      <c r="BX374" s="192"/>
      <c r="BZ374" s="192"/>
      <c r="CA374" s="192"/>
      <c r="CB374" s="192"/>
      <c r="CC374" s="192"/>
      <c r="CD374" s="192"/>
      <c r="CE374" s="192"/>
      <c r="CF374" s="192"/>
      <c r="CG374" s="192"/>
      <c r="CH374" s="192"/>
      <c r="CI374" s="192"/>
      <c r="CJ374" s="192"/>
      <c r="CK374" s="192"/>
      <c r="CL374" s="192"/>
      <c r="CM374" s="192"/>
      <c r="CN374" s="192"/>
      <c r="CO374" s="192"/>
      <c r="CP374" s="192"/>
      <c r="CQ374" s="192"/>
      <c r="CR374" s="192"/>
      <c r="CV374" s="192"/>
      <c r="CW374" s="192"/>
      <c r="CX374" s="192"/>
      <c r="CY374" s="192"/>
      <c r="CZ374" s="192"/>
      <c r="DA374" s="192"/>
      <c r="DB374" s="192"/>
      <c r="DC374" s="192"/>
      <c r="DD374" s="192"/>
      <c r="DE374" s="192"/>
      <c r="DF374" s="192"/>
      <c r="DR374" s="192"/>
      <c r="DS374" s="192"/>
      <c r="DT374" s="192"/>
      <c r="EA374" s="192"/>
      <c r="EI374" s="192"/>
      <c r="EJ374" s="192"/>
      <c r="ER374" s="192"/>
      <c r="ET374" s="192"/>
      <c r="EV374" s="192"/>
      <c r="EZ374" s="192"/>
    </row>
    <row r="375" spans="3:156" ht="15.75" customHeight="1">
      <c r="C375" s="191"/>
      <c r="D375" s="214"/>
      <c r="G375" s="191"/>
      <c r="J375" s="192"/>
      <c r="K375" s="191"/>
      <c r="R375" s="192"/>
      <c r="V375" s="192"/>
      <c r="Y375" s="192"/>
      <c r="Z375" s="192"/>
      <c r="AL375" s="192"/>
      <c r="AM375" s="192"/>
      <c r="BA375" s="192"/>
      <c r="BB375" s="192"/>
      <c r="BD375" s="192"/>
      <c r="BF375" s="192"/>
      <c r="BG375" s="192"/>
      <c r="BH375" s="192"/>
      <c r="BI375" s="192"/>
      <c r="BK375" s="192"/>
      <c r="BN375" s="192"/>
      <c r="BP375" s="192"/>
      <c r="BR375" s="192"/>
      <c r="BT375" s="192"/>
      <c r="BU375" s="192"/>
      <c r="BX375" s="192"/>
      <c r="BZ375" s="192"/>
      <c r="CA375" s="192"/>
      <c r="CB375" s="192"/>
      <c r="CC375" s="192"/>
      <c r="CD375" s="192"/>
      <c r="CE375" s="192"/>
      <c r="CF375" s="192"/>
      <c r="CG375" s="192"/>
      <c r="CH375" s="192"/>
      <c r="CI375" s="192"/>
      <c r="CJ375" s="192"/>
      <c r="CK375" s="192"/>
      <c r="CL375" s="192"/>
      <c r="CM375" s="192"/>
      <c r="CN375" s="192"/>
      <c r="CO375" s="192"/>
      <c r="CP375" s="192"/>
      <c r="CQ375" s="192"/>
      <c r="CR375" s="192"/>
      <c r="CV375" s="192"/>
      <c r="CW375" s="192"/>
      <c r="CX375" s="192"/>
      <c r="CY375" s="192"/>
      <c r="CZ375" s="192"/>
      <c r="DA375" s="192"/>
      <c r="DB375" s="192"/>
      <c r="DC375" s="192"/>
      <c r="DD375" s="192"/>
      <c r="DE375" s="192"/>
      <c r="DF375" s="192"/>
      <c r="DR375" s="192"/>
      <c r="DS375" s="192"/>
      <c r="DT375" s="192"/>
      <c r="EA375" s="192"/>
      <c r="EI375" s="192"/>
      <c r="EJ375" s="192"/>
      <c r="ER375" s="192"/>
      <c r="ET375" s="192"/>
      <c r="EV375" s="192"/>
      <c r="EZ375" s="192"/>
    </row>
    <row r="376" spans="3:156" ht="15.75" customHeight="1">
      <c r="C376" s="191"/>
      <c r="D376" s="214"/>
      <c r="G376" s="191"/>
      <c r="J376" s="192"/>
      <c r="K376" s="191"/>
      <c r="R376" s="192"/>
      <c r="V376" s="192"/>
      <c r="Y376" s="192"/>
      <c r="Z376" s="192"/>
      <c r="AL376" s="192"/>
      <c r="AM376" s="192"/>
      <c r="BA376" s="192"/>
      <c r="BB376" s="192"/>
      <c r="BD376" s="192"/>
      <c r="BF376" s="192"/>
      <c r="BG376" s="192"/>
      <c r="BH376" s="192"/>
      <c r="BI376" s="192"/>
      <c r="BK376" s="192"/>
      <c r="BN376" s="192"/>
      <c r="BP376" s="192"/>
      <c r="BR376" s="192"/>
      <c r="BT376" s="192"/>
      <c r="BU376" s="192"/>
      <c r="BX376" s="192"/>
      <c r="BZ376" s="192"/>
      <c r="CA376" s="192"/>
      <c r="CB376" s="192"/>
      <c r="CC376" s="192"/>
      <c r="CD376" s="192"/>
      <c r="CE376" s="192"/>
      <c r="CF376" s="192"/>
      <c r="CG376" s="192"/>
      <c r="CH376" s="192"/>
      <c r="CI376" s="192"/>
      <c r="CJ376" s="192"/>
      <c r="CK376" s="192"/>
      <c r="CL376" s="192"/>
      <c r="CM376" s="192"/>
      <c r="CN376" s="192"/>
      <c r="CO376" s="192"/>
      <c r="CP376" s="192"/>
      <c r="CQ376" s="192"/>
      <c r="CR376" s="192"/>
      <c r="CV376" s="192"/>
      <c r="CW376" s="192"/>
      <c r="CX376" s="192"/>
      <c r="CY376" s="192"/>
      <c r="CZ376" s="192"/>
      <c r="DA376" s="192"/>
      <c r="DB376" s="192"/>
      <c r="DC376" s="192"/>
      <c r="DD376" s="192"/>
      <c r="DE376" s="192"/>
      <c r="DF376" s="192"/>
      <c r="DR376" s="192"/>
      <c r="DS376" s="192"/>
      <c r="DT376" s="192"/>
      <c r="EA376" s="192"/>
      <c r="EI376" s="192"/>
      <c r="EJ376" s="192"/>
      <c r="ER376" s="192"/>
      <c r="ET376" s="192"/>
      <c r="EV376" s="192"/>
      <c r="EZ376" s="192"/>
    </row>
    <row r="377" spans="3:156" ht="15.75" customHeight="1">
      <c r="C377" s="191"/>
      <c r="D377" s="214"/>
      <c r="G377" s="191"/>
      <c r="J377" s="192"/>
      <c r="K377" s="191"/>
      <c r="R377" s="192"/>
      <c r="V377" s="192"/>
      <c r="Y377" s="192"/>
      <c r="Z377" s="192"/>
      <c r="AL377" s="192"/>
      <c r="AM377" s="192"/>
      <c r="BA377" s="192"/>
      <c r="BB377" s="192"/>
      <c r="BD377" s="192"/>
      <c r="BF377" s="192"/>
      <c r="BG377" s="192"/>
      <c r="BH377" s="192"/>
      <c r="BI377" s="192"/>
      <c r="BK377" s="192"/>
      <c r="BN377" s="192"/>
      <c r="BP377" s="192"/>
      <c r="BR377" s="192"/>
      <c r="BT377" s="192"/>
      <c r="BU377" s="192"/>
      <c r="BX377" s="192"/>
      <c r="BZ377" s="192"/>
      <c r="CA377" s="192"/>
      <c r="CB377" s="192"/>
      <c r="CC377" s="192"/>
      <c r="CD377" s="192"/>
      <c r="CE377" s="192"/>
      <c r="CF377" s="192"/>
      <c r="CG377" s="192"/>
      <c r="CH377" s="192"/>
      <c r="CI377" s="192"/>
      <c r="CJ377" s="192"/>
      <c r="CK377" s="192"/>
      <c r="CL377" s="192"/>
      <c r="CM377" s="192"/>
      <c r="CN377" s="192"/>
      <c r="CO377" s="192"/>
      <c r="CP377" s="192"/>
      <c r="CQ377" s="192"/>
      <c r="CR377" s="192"/>
      <c r="CV377" s="192"/>
      <c r="CW377" s="192"/>
      <c r="CX377" s="192"/>
      <c r="CY377" s="192"/>
      <c r="CZ377" s="192"/>
      <c r="DA377" s="192"/>
      <c r="DB377" s="192"/>
      <c r="DC377" s="192"/>
      <c r="DD377" s="192"/>
      <c r="DE377" s="192"/>
      <c r="DF377" s="192"/>
      <c r="DR377" s="192"/>
      <c r="DS377" s="192"/>
      <c r="DT377" s="192"/>
      <c r="EA377" s="192"/>
      <c r="EI377" s="192"/>
      <c r="EJ377" s="192"/>
      <c r="ER377" s="192"/>
      <c r="ET377" s="192"/>
      <c r="EV377" s="192"/>
      <c r="EZ377" s="192"/>
    </row>
    <row r="378" spans="3:156" ht="15.75" customHeight="1">
      <c r="C378" s="191"/>
      <c r="D378" s="214"/>
      <c r="G378" s="191"/>
      <c r="J378" s="192"/>
      <c r="K378" s="191"/>
      <c r="R378" s="192"/>
      <c r="V378" s="192"/>
      <c r="Y378" s="192"/>
      <c r="Z378" s="192"/>
      <c r="AL378" s="192"/>
      <c r="AM378" s="192"/>
      <c r="BA378" s="192"/>
      <c r="BB378" s="192"/>
      <c r="BD378" s="192"/>
      <c r="BF378" s="192"/>
      <c r="BG378" s="192"/>
      <c r="BH378" s="192"/>
      <c r="BI378" s="192"/>
      <c r="BK378" s="192"/>
      <c r="BN378" s="192"/>
      <c r="BP378" s="192"/>
      <c r="BR378" s="192"/>
      <c r="BT378" s="192"/>
      <c r="BU378" s="192"/>
      <c r="BX378" s="192"/>
      <c r="BZ378" s="192"/>
      <c r="CA378" s="192"/>
      <c r="CB378" s="192"/>
      <c r="CC378" s="192"/>
      <c r="CD378" s="192"/>
      <c r="CE378" s="192"/>
      <c r="CF378" s="192"/>
      <c r="CG378" s="192"/>
      <c r="CH378" s="192"/>
      <c r="CI378" s="192"/>
      <c r="CJ378" s="192"/>
      <c r="CK378" s="192"/>
      <c r="CL378" s="192"/>
      <c r="CM378" s="192"/>
      <c r="CN378" s="192"/>
      <c r="CO378" s="192"/>
      <c r="CP378" s="192"/>
      <c r="CQ378" s="192"/>
      <c r="CR378" s="192"/>
      <c r="CV378" s="192"/>
      <c r="CW378" s="192"/>
      <c r="CX378" s="192"/>
      <c r="CY378" s="192"/>
      <c r="CZ378" s="192"/>
      <c r="DA378" s="192"/>
      <c r="DB378" s="192"/>
      <c r="DC378" s="192"/>
      <c r="DD378" s="192"/>
      <c r="DE378" s="192"/>
      <c r="DF378" s="192"/>
      <c r="DR378" s="192"/>
      <c r="DS378" s="192"/>
      <c r="DT378" s="192"/>
      <c r="EA378" s="192"/>
      <c r="EI378" s="192"/>
      <c r="EJ378" s="192"/>
      <c r="ER378" s="192"/>
      <c r="ET378" s="192"/>
      <c r="EV378" s="192"/>
      <c r="EZ378" s="192"/>
    </row>
    <row r="379" spans="3:156" ht="15.75" customHeight="1">
      <c r="C379" s="191"/>
      <c r="D379" s="214"/>
      <c r="G379" s="191"/>
      <c r="J379" s="192"/>
      <c r="K379" s="191"/>
      <c r="R379" s="192"/>
      <c r="V379" s="192"/>
      <c r="Y379" s="192"/>
      <c r="Z379" s="192"/>
      <c r="AL379" s="192"/>
      <c r="AM379" s="192"/>
      <c r="BA379" s="192"/>
      <c r="BB379" s="192"/>
      <c r="BD379" s="192"/>
      <c r="BF379" s="192"/>
      <c r="BG379" s="192"/>
      <c r="BH379" s="192"/>
      <c r="BI379" s="192"/>
      <c r="BK379" s="192"/>
      <c r="BN379" s="192"/>
      <c r="BP379" s="192"/>
      <c r="BR379" s="192"/>
      <c r="BT379" s="192"/>
      <c r="BU379" s="192"/>
      <c r="BX379" s="192"/>
      <c r="BZ379" s="192"/>
      <c r="CA379" s="192"/>
      <c r="CB379" s="192"/>
      <c r="CC379" s="192"/>
      <c r="CD379" s="192"/>
      <c r="CE379" s="192"/>
      <c r="CF379" s="192"/>
      <c r="CG379" s="192"/>
      <c r="CH379" s="192"/>
      <c r="CI379" s="192"/>
      <c r="CJ379" s="192"/>
      <c r="CK379" s="192"/>
      <c r="CL379" s="192"/>
      <c r="CM379" s="192"/>
      <c r="CN379" s="192"/>
      <c r="CO379" s="192"/>
      <c r="CP379" s="192"/>
      <c r="CQ379" s="192"/>
      <c r="CR379" s="192"/>
      <c r="CV379" s="192"/>
      <c r="CW379" s="192"/>
      <c r="CX379" s="192"/>
      <c r="CY379" s="192"/>
      <c r="CZ379" s="192"/>
      <c r="DA379" s="192"/>
      <c r="DB379" s="192"/>
      <c r="DC379" s="192"/>
      <c r="DD379" s="192"/>
      <c r="DE379" s="192"/>
      <c r="DF379" s="192"/>
      <c r="DR379" s="192"/>
      <c r="DS379" s="192"/>
      <c r="DT379" s="192"/>
      <c r="EA379" s="192"/>
      <c r="EI379" s="192"/>
      <c r="EJ379" s="192"/>
      <c r="ER379" s="192"/>
      <c r="ET379" s="192"/>
      <c r="EV379" s="192"/>
      <c r="EZ379" s="192"/>
    </row>
    <row r="380" spans="3:156" ht="15.75" customHeight="1">
      <c r="C380" s="191"/>
      <c r="D380" s="214"/>
      <c r="G380" s="191"/>
      <c r="J380" s="192"/>
      <c r="K380" s="191"/>
      <c r="R380" s="192"/>
      <c r="V380" s="192"/>
      <c r="Y380" s="192"/>
      <c r="Z380" s="192"/>
      <c r="AL380" s="192"/>
      <c r="AM380" s="192"/>
      <c r="BA380" s="192"/>
      <c r="BB380" s="192"/>
      <c r="BD380" s="192"/>
      <c r="BF380" s="192"/>
      <c r="BG380" s="192"/>
      <c r="BH380" s="192"/>
      <c r="BI380" s="192"/>
      <c r="BK380" s="192"/>
      <c r="BN380" s="192"/>
      <c r="BP380" s="192"/>
      <c r="BR380" s="192"/>
      <c r="BT380" s="192"/>
      <c r="BU380" s="192"/>
      <c r="BX380" s="192"/>
      <c r="BZ380" s="192"/>
      <c r="CA380" s="192"/>
      <c r="CB380" s="192"/>
      <c r="CC380" s="192"/>
      <c r="CD380" s="192"/>
      <c r="CE380" s="192"/>
      <c r="CF380" s="192"/>
      <c r="CG380" s="192"/>
      <c r="CH380" s="192"/>
      <c r="CI380" s="192"/>
      <c r="CJ380" s="192"/>
      <c r="CK380" s="192"/>
      <c r="CL380" s="192"/>
      <c r="CM380" s="192"/>
      <c r="CN380" s="192"/>
      <c r="CO380" s="192"/>
      <c r="CP380" s="192"/>
      <c r="CQ380" s="192"/>
      <c r="CR380" s="192"/>
      <c r="CV380" s="192"/>
      <c r="CW380" s="192"/>
      <c r="CX380" s="192"/>
      <c r="CY380" s="192"/>
      <c r="CZ380" s="192"/>
      <c r="DA380" s="192"/>
      <c r="DB380" s="192"/>
      <c r="DC380" s="192"/>
      <c r="DD380" s="192"/>
      <c r="DE380" s="192"/>
      <c r="DF380" s="192"/>
      <c r="DR380" s="192"/>
      <c r="DS380" s="192"/>
      <c r="DT380" s="192"/>
      <c r="EA380" s="192"/>
      <c r="EI380" s="192"/>
      <c r="EJ380" s="192"/>
      <c r="ER380" s="192"/>
      <c r="ET380" s="192"/>
      <c r="EV380" s="192"/>
      <c r="EZ380" s="192"/>
    </row>
    <row r="381" spans="3:156" ht="15.75" customHeight="1">
      <c r="C381" s="191"/>
      <c r="D381" s="214"/>
      <c r="G381" s="191"/>
      <c r="J381" s="192"/>
      <c r="K381" s="191"/>
      <c r="R381" s="192"/>
      <c r="V381" s="192"/>
      <c r="Y381" s="192"/>
      <c r="Z381" s="192"/>
      <c r="AL381" s="192"/>
      <c r="AM381" s="192"/>
      <c r="BA381" s="192"/>
      <c r="BB381" s="192"/>
      <c r="BD381" s="192"/>
      <c r="BF381" s="192"/>
      <c r="BG381" s="192"/>
      <c r="BH381" s="192"/>
      <c r="BI381" s="192"/>
      <c r="BK381" s="192"/>
      <c r="BN381" s="192"/>
      <c r="BP381" s="192"/>
      <c r="BR381" s="192"/>
      <c r="BT381" s="192"/>
      <c r="BU381" s="192"/>
      <c r="BX381" s="192"/>
      <c r="BZ381" s="192"/>
      <c r="CA381" s="192"/>
      <c r="CB381" s="192"/>
      <c r="CC381" s="192"/>
      <c r="CD381" s="192"/>
      <c r="CE381" s="192"/>
      <c r="CF381" s="192"/>
      <c r="CG381" s="192"/>
      <c r="CH381" s="192"/>
      <c r="CI381" s="192"/>
      <c r="CJ381" s="192"/>
      <c r="CK381" s="192"/>
      <c r="CL381" s="192"/>
      <c r="CM381" s="192"/>
      <c r="CN381" s="192"/>
      <c r="CO381" s="192"/>
      <c r="CP381" s="192"/>
      <c r="CQ381" s="192"/>
      <c r="CR381" s="192"/>
      <c r="CV381" s="192"/>
      <c r="CW381" s="192"/>
      <c r="CX381" s="192"/>
      <c r="CY381" s="192"/>
      <c r="CZ381" s="192"/>
      <c r="DA381" s="192"/>
      <c r="DB381" s="192"/>
      <c r="DC381" s="192"/>
      <c r="DD381" s="192"/>
      <c r="DE381" s="192"/>
      <c r="DF381" s="192"/>
      <c r="DR381" s="192"/>
      <c r="DS381" s="192"/>
      <c r="DT381" s="192"/>
      <c r="EA381" s="192"/>
      <c r="EI381" s="192"/>
      <c r="EJ381" s="192"/>
      <c r="ER381" s="192"/>
      <c r="ET381" s="192"/>
      <c r="EV381" s="192"/>
      <c r="EZ381" s="192"/>
    </row>
    <row r="382" spans="3:156" ht="15.75" customHeight="1">
      <c r="C382" s="191"/>
      <c r="D382" s="214"/>
      <c r="G382" s="191"/>
      <c r="J382" s="192"/>
      <c r="K382" s="191"/>
      <c r="R382" s="192"/>
      <c r="V382" s="192"/>
      <c r="Y382" s="192"/>
      <c r="Z382" s="192"/>
      <c r="AL382" s="192"/>
      <c r="AM382" s="192"/>
      <c r="BA382" s="192"/>
      <c r="BB382" s="192"/>
      <c r="BD382" s="192"/>
      <c r="BF382" s="192"/>
      <c r="BG382" s="192"/>
      <c r="BH382" s="192"/>
      <c r="BI382" s="192"/>
      <c r="BK382" s="192"/>
      <c r="BN382" s="192"/>
      <c r="BP382" s="192"/>
      <c r="BR382" s="192"/>
      <c r="BT382" s="192"/>
      <c r="BU382" s="192"/>
      <c r="BX382" s="192"/>
      <c r="BZ382" s="192"/>
      <c r="CA382" s="192"/>
      <c r="CB382" s="192"/>
      <c r="CC382" s="192"/>
      <c r="CD382" s="192"/>
      <c r="CE382" s="192"/>
      <c r="CF382" s="192"/>
      <c r="CG382" s="192"/>
      <c r="CH382" s="192"/>
      <c r="CI382" s="192"/>
      <c r="CJ382" s="192"/>
      <c r="CK382" s="192"/>
      <c r="CL382" s="192"/>
      <c r="CM382" s="192"/>
      <c r="CN382" s="192"/>
      <c r="CO382" s="192"/>
      <c r="CP382" s="192"/>
      <c r="CQ382" s="192"/>
      <c r="CR382" s="192"/>
      <c r="CV382" s="192"/>
      <c r="CW382" s="192"/>
      <c r="CX382" s="192"/>
      <c r="CY382" s="192"/>
      <c r="CZ382" s="192"/>
      <c r="DA382" s="192"/>
      <c r="DB382" s="192"/>
      <c r="DC382" s="192"/>
      <c r="DD382" s="192"/>
      <c r="DE382" s="192"/>
      <c r="DF382" s="192"/>
      <c r="DR382" s="192"/>
      <c r="DS382" s="192"/>
      <c r="DT382" s="192"/>
      <c r="EA382" s="192"/>
      <c r="EI382" s="192"/>
      <c r="EJ382" s="192"/>
      <c r="ER382" s="192"/>
      <c r="ET382" s="192"/>
      <c r="EV382" s="192"/>
      <c r="EZ382" s="192"/>
    </row>
    <row r="383" spans="3:156" ht="15.75" customHeight="1">
      <c r="C383" s="191"/>
      <c r="D383" s="214"/>
      <c r="G383" s="191"/>
      <c r="J383" s="192"/>
      <c r="K383" s="191"/>
      <c r="R383" s="192"/>
      <c r="V383" s="192"/>
      <c r="Y383" s="192"/>
      <c r="Z383" s="192"/>
      <c r="AL383" s="192"/>
      <c r="AM383" s="192"/>
      <c r="BA383" s="192"/>
      <c r="BB383" s="192"/>
      <c r="BD383" s="192"/>
      <c r="BF383" s="192"/>
      <c r="BG383" s="192"/>
      <c r="BH383" s="192"/>
      <c r="BI383" s="192"/>
      <c r="BK383" s="192"/>
      <c r="BN383" s="192"/>
      <c r="BP383" s="192"/>
      <c r="BR383" s="192"/>
      <c r="BT383" s="192"/>
      <c r="BU383" s="192"/>
      <c r="BX383" s="192"/>
      <c r="BZ383" s="192"/>
      <c r="CA383" s="192"/>
      <c r="CB383" s="192"/>
      <c r="CC383" s="192"/>
      <c r="CD383" s="192"/>
      <c r="CE383" s="192"/>
      <c r="CF383" s="192"/>
      <c r="CG383" s="192"/>
      <c r="CH383" s="192"/>
      <c r="CI383" s="192"/>
      <c r="CJ383" s="192"/>
      <c r="CK383" s="192"/>
      <c r="CL383" s="192"/>
      <c r="CM383" s="192"/>
      <c r="CN383" s="192"/>
      <c r="CO383" s="192"/>
      <c r="CP383" s="192"/>
      <c r="CQ383" s="192"/>
      <c r="CR383" s="192"/>
      <c r="CV383" s="192"/>
      <c r="CW383" s="192"/>
      <c r="CX383" s="192"/>
      <c r="CY383" s="192"/>
      <c r="CZ383" s="192"/>
      <c r="DA383" s="192"/>
      <c r="DB383" s="192"/>
      <c r="DC383" s="192"/>
      <c r="DD383" s="192"/>
      <c r="DE383" s="192"/>
      <c r="DF383" s="192"/>
      <c r="DR383" s="192"/>
      <c r="DS383" s="192"/>
      <c r="DT383" s="192"/>
      <c r="EA383" s="192"/>
      <c r="EI383" s="192"/>
      <c r="EJ383" s="192"/>
      <c r="ER383" s="192"/>
      <c r="ET383" s="192"/>
      <c r="EV383" s="192"/>
      <c r="EZ383" s="192"/>
    </row>
  </sheetData>
  <mergeCells count="10">
    <mergeCell ref="DP1:GB1"/>
    <mergeCell ref="GC1:GF1"/>
    <mergeCell ref="GG1:GJ1"/>
    <mergeCell ref="G1:H1"/>
    <mergeCell ref="L1:P1"/>
    <mergeCell ref="Q1:AC1"/>
    <mergeCell ref="AD1:AN1"/>
    <mergeCell ref="AP1:AV1"/>
    <mergeCell ref="AW1:BP1"/>
    <mergeCell ref="DM1:DO1"/>
  </mergeCells>
  <hyperlinks>
    <hyperlink ref="GQ3" r:id="rId1" xr:uid="{00000000-0004-0000-0100-000000000000}"/>
    <hyperlink ref="GQ4" r:id="rId2" xr:uid="{00000000-0004-0000-0100-000001000000}"/>
    <hyperlink ref="GQ5" r:id="rId3" xr:uid="{00000000-0004-0000-0100-000002000000}"/>
    <hyperlink ref="GQ6" r:id="rId4" xr:uid="{00000000-0004-0000-0100-000003000000}"/>
    <hyperlink ref="GQ7" r:id="rId5" xr:uid="{00000000-0004-0000-0100-000004000000}"/>
    <hyperlink ref="GQ8" r:id="rId6" xr:uid="{00000000-0004-0000-0100-000005000000}"/>
    <hyperlink ref="GQ9" r:id="rId7" xr:uid="{00000000-0004-0000-0100-000006000000}"/>
    <hyperlink ref="GQ10" r:id="rId8" xr:uid="{00000000-0004-0000-0100-000007000000}"/>
    <hyperlink ref="GQ11" r:id="rId9" xr:uid="{00000000-0004-0000-0100-000008000000}"/>
    <hyperlink ref="GQ12" r:id="rId10" xr:uid="{00000000-0004-0000-0100-000009000000}"/>
    <hyperlink ref="GQ13" r:id="rId11" xr:uid="{00000000-0004-0000-0100-00000A000000}"/>
    <hyperlink ref="GQ14" r:id="rId12" xr:uid="{00000000-0004-0000-0100-00000B000000}"/>
    <hyperlink ref="GQ15" r:id="rId13" xr:uid="{00000000-0004-0000-0100-00000C000000}"/>
    <hyperlink ref="GQ16" r:id="rId14" xr:uid="{00000000-0004-0000-0100-00000D000000}"/>
    <hyperlink ref="GQ17" r:id="rId15" xr:uid="{00000000-0004-0000-0100-00000E000000}"/>
    <hyperlink ref="GQ18" r:id="rId16" xr:uid="{00000000-0004-0000-0100-00000F000000}"/>
    <hyperlink ref="GQ19" r:id="rId17" xr:uid="{00000000-0004-0000-0100-000010000000}"/>
    <hyperlink ref="GQ20" r:id="rId18" xr:uid="{00000000-0004-0000-0100-000011000000}"/>
    <hyperlink ref="GQ21" r:id="rId19" xr:uid="{00000000-0004-0000-0100-000012000000}"/>
    <hyperlink ref="GQ22" r:id="rId20" xr:uid="{00000000-0004-0000-0100-000013000000}"/>
    <hyperlink ref="GQ23" r:id="rId21" xr:uid="{00000000-0004-0000-0100-000014000000}"/>
    <hyperlink ref="GQ24" r:id="rId22" xr:uid="{00000000-0004-0000-0100-000015000000}"/>
    <hyperlink ref="GQ25" r:id="rId23" xr:uid="{00000000-0004-0000-0100-000016000000}"/>
    <hyperlink ref="GQ26" r:id="rId24" xr:uid="{00000000-0004-0000-0100-000017000000}"/>
    <hyperlink ref="GQ27" r:id="rId25" xr:uid="{00000000-0004-0000-0100-000018000000}"/>
    <hyperlink ref="GQ28" r:id="rId26" xr:uid="{00000000-0004-0000-0100-000019000000}"/>
    <hyperlink ref="GQ29" r:id="rId27" xr:uid="{00000000-0004-0000-0100-00001A000000}"/>
    <hyperlink ref="GQ30" r:id="rId28" xr:uid="{00000000-0004-0000-0100-00001B000000}"/>
    <hyperlink ref="GQ31" r:id="rId29" xr:uid="{00000000-0004-0000-0100-00001C000000}"/>
    <hyperlink ref="GQ32" r:id="rId30" xr:uid="{00000000-0004-0000-0100-00001D000000}"/>
  </hyperlinks>
  <pageMargins left="0.7" right="0.7" top="0.75" bottom="0.75" header="0" footer="0"/>
  <pageSetup orientation="portrait"/>
  <drawing r:id="rId31"/>
  <legacyDrawing r:id="rId3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FA230-14C1-46BD-B5AD-1B29ABA982B2}">
  <dimension ref="A1:X4"/>
  <sheetViews>
    <sheetView zoomScale="105" workbookViewId="0">
      <selection activeCell="E12" sqref="E12"/>
    </sheetView>
  </sheetViews>
  <sheetFormatPr baseColWidth="10" defaultRowHeight="12.75"/>
  <cols>
    <col min="5" max="5" width="22.140625" customWidth="1"/>
    <col min="6" max="6" width="5" bestFit="1" customWidth="1"/>
    <col min="7" max="7" width="14.28515625" bestFit="1" customWidth="1"/>
    <col min="8" max="8" width="4.5703125" customWidth="1"/>
    <col min="9" max="9" width="9.28515625" bestFit="1" customWidth="1"/>
    <col min="10" max="10" width="6.140625" bestFit="1" customWidth="1"/>
    <col min="11" max="11" width="13.85546875" bestFit="1" customWidth="1"/>
    <col min="12" max="12" width="8.7109375" bestFit="1" customWidth="1"/>
    <col min="13" max="13" width="12.85546875" bestFit="1" customWidth="1"/>
    <col min="14" max="14" width="10.28515625" bestFit="1" customWidth="1"/>
    <col min="15" max="15" width="12.140625" bestFit="1" customWidth="1"/>
    <col min="16" max="16" width="9.28515625" bestFit="1" customWidth="1"/>
    <col min="17" max="17" width="8" bestFit="1" customWidth="1"/>
    <col min="19" max="19" width="6.5703125" bestFit="1" customWidth="1"/>
    <col min="20" max="20" width="10.85546875" bestFit="1" customWidth="1"/>
  </cols>
  <sheetData>
    <row r="1" spans="1:24" ht="15">
      <c r="A1" s="422" t="s">
        <v>0</v>
      </c>
      <c r="B1" s="451"/>
      <c r="C1" s="423"/>
      <c r="D1" s="423"/>
      <c r="E1" s="604" t="s">
        <v>1</v>
      </c>
      <c r="F1" s="604"/>
      <c r="G1" s="604"/>
      <c r="H1" s="604"/>
      <c r="I1" s="604"/>
      <c r="J1" s="604"/>
      <c r="K1" s="604"/>
      <c r="L1" s="604"/>
      <c r="M1" s="604"/>
      <c r="N1" s="604"/>
      <c r="O1" s="604"/>
      <c r="P1" s="604"/>
      <c r="Q1" s="604"/>
      <c r="R1" s="604"/>
      <c r="S1" s="604"/>
      <c r="T1" s="604"/>
      <c r="U1" s="604"/>
      <c r="V1" s="604"/>
      <c r="W1" s="604"/>
      <c r="X1" s="604"/>
    </row>
    <row r="2" spans="1:24">
      <c r="A2" s="425" t="s">
        <v>4</v>
      </c>
      <c r="B2" s="426" t="s">
        <v>6</v>
      </c>
      <c r="C2" s="427" t="s">
        <v>8</v>
      </c>
      <c r="D2" s="428" t="s">
        <v>9</v>
      </c>
      <c r="E2" s="601" t="s">
        <v>11</v>
      </c>
      <c r="F2" s="601"/>
      <c r="G2" s="601"/>
      <c r="H2" s="452"/>
      <c r="I2" s="602" t="s">
        <v>4800</v>
      </c>
      <c r="J2" s="602"/>
      <c r="K2" s="602"/>
      <c r="L2" s="602"/>
      <c r="M2" s="602"/>
      <c r="N2" s="602"/>
      <c r="O2" s="602"/>
      <c r="P2" s="602"/>
      <c r="Q2" s="602"/>
      <c r="R2" s="602"/>
      <c r="S2" s="602"/>
      <c r="T2" s="602"/>
      <c r="U2" s="603" t="s">
        <v>13</v>
      </c>
      <c r="V2" s="603"/>
      <c r="W2" s="603"/>
      <c r="X2" s="603"/>
    </row>
    <row r="3" spans="1:24">
      <c r="D3" s="371"/>
      <c r="E3" s="453" t="s">
        <v>592</v>
      </c>
      <c r="F3" s="453" t="s">
        <v>4672</v>
      </c>
      <c r="G3" s="453" t="s">
        <v>4673</v>
      </c>
      <c r="H3" s="453" t="s">
        <v>585</v>
      </c>
      <c r="I3" s="453" t="s">
        <v>4674</v>
      </c>
      <c r="J3" s="453" t="s">
        <v>4675</v>
      </c>
      <c r="K3" s="453" t="s">
        <v>4676</v>
      </c>
      <c r="L3" s="453" t="s">
        <v>4677</v>
      </c>
      <c r="M3" s="453" t="s">
        <v>582</v>
      </c>
      <c r="N3" s="453" t="s">
        <v>583</v>
      </c>
      <c r="O3" s="453" t="s">
        <v>4678</v>
      </c>
      <c r="P3" s="453" t="s">
        <v>625</v>
      </c>
      <c r="Q3" s="453" t="s">
        <v>4679</v>
      </c>
      <c r="R3" s="453" t="s">
        <v>589</v>
      </c>
      <c r="S3" s="453" t="s">
        <v>4742</v>
      </c>
      <c r="T3" s="453" t="s">
        <v>29</v>
      </c>
      <c r="U3" s="453" t="s">
        <v>4680</v>
      </c>
      <c r="V3" s="453" t="s">
        <v>4585</v>
      </c>
      <c r="W3" s="453" t="s">
        <v>703</v>
      </c>
      <c r="X3" s="453" t="s">
        <v>563</v>
      </c>
    </row>
    <row r="4" spans="1:24">
      <c r="D4" s="371"/>
      <c r="E4" s="455">
        <f>COUNTIF('FORMATO DB PAPER'!I3:I199,'FORMATO DB PAPER'!I3)</f>
        <v>4</v>
      </c>
      <c r="F4" s="454"/>
      <c r="G4" s="454"/>
      <c r="H4" s="454"/>
      <c r="I4" s="455">
        <f>COUNTIF('FORMATO DB PAPER'!J3:J199,'FORMATO DB PAPER'!J10)</f>
        <v>8</v>
      </c>
      <c r="J4" s="454"/>
      <c r="K4" s="454"/>
      <c r="L4" s="454"/>
      <c r="M4" s="454"/>
      <c r="N4" s="454"/>
      <c r="O4" s="454"/>
      <c r="P4" s="454"/>
      <c r="Q4" s="454"/>
      <c r="R4" s="454"/>
      <c r="S4" s="454"/>
      <c r="T4" s="454"/>
      <c r="U4" s="454"/>
      <c r="V4" s="454"/>
      <c r="W4" s="454"/>
      <c r="X4" s="454"/>
    </row>
  </sheetData>
  <mergeCells count="4">
    <mergeCell ref="E2:G2"/>
    <mergeCell ref="I2:T2"/>
    <mergeCell ref="U2:X2"/>
    <mergeCell ref="E1:X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5C602-4F97-428D-A7C3-8249D388716F}">
  <sheetPr codeName="Hoja20"/>
  <dimension ref="A1:V48"/>
  <sheetViews>
    <sheetView topLeftCell="F10" workbookViewId="0">
      <selection activeCell="M16" sqref="M16"/>
    </sheetView>
  </sheetViews>
  <sheetFormatPr baseColWidth="10" defaultRowHeight="12.75"/>
  <cols>
    <col min="1" max="1" width="5" bestFit="1" customWidth="1"/>
    <col min="2" max="2" width="17.140625" bestFit="1" customWidth="1"/>
    <col min="3" max="3" width="18.140625" customWidth="1"/>
    <col min="4" max="4" width="21" bestFit="1" customWidth="1"/>
    <col min="5" max="5" width="15.5703125" customWidth="1"/>
    <col min="7" max="7" width="15.5703125" bestFit="1" customWidth="1"/>
    <col min="8" max="8" width="22.140625" bestFit="1" customWidth="1"/>
    <col min="9" max="9" width="19.42578125" bestFit="1" customWidth="1"/>
    <col min="10" max="10" width="24.28515625" bestFit="1" customWidth="1"/>
    <col min="11" max="11" width="29.5703125" bestFit="1" customWidth="1"/>
    <col min="12" max="12" width="29.5703125" customWidth="1"/>
    <col min="13" max="14" width="21.28515625" customWidth="1"/>
    <col min="15" max="15" width="10.7109375" bestFit="1" customWidth="1"/>
    <col min="16" max="16" width="20.42578125" customWidth="1"/>
    <col min="17" max="17" width="15.7109375" bestFit="1" customWidth="1"/>
    <col min="18" max="18" width="17.42578125" bestFit="1" customWidth="1"/>
    <col min="20" max="20" width="17.42578125" bestFit="1" customWidth="1"/>
    <col min="21" max="21" width="25.85546875" bestFit="1" customWidth="1"/>
    <col min="22" max="22" width="28.85546875" bestFit="1" customWidth="1"/>
  </cols>
  <sheetData>
    <row r="1" spans="1:22" s="386" customFormat="1" ht="36" customHeight="1" thickBot="1">
      <c r="A1" s="381" t="s">
        <v>0</v>
      </c>
      <c r="B1" s="387"/>
      <c r="C1" s="384"/>
      <c r="D1" s="382" t="s">
        <v>1</v>
      </c>
      <c r="E1" s="385"/>
      <c r="F1" s="385"/>
      <c r="G1" s="381" t="s">
        <v>2</v>
      </c>
      <c r="H1" s="385"/>
      <c r="I1" s="385"/>
      <c r="J1" s="385"/>
      <c r="K1" s="385"/>
      <c r="L1" s="385"/>
      <c r="M1" s="385"/>
      <c r="N1" s="385"/>
      <c r="O1" s="384"/>
      <c r="P1" s="383" t="s">
        <v>3</v>
      </c>
      <c r="U1" s="432" t="s">
        <v>4794</v>
      </c>
    </row>
    <row r="2" spans="1:22">
      <c r="A2" s="379" t="s">
        <v>4671</v>
      </c>
      <c r="B2" s="388" t="s">
        <v>1478</v>
      </c>
      <c r="C2" s="380" t="s">
        <v>4731</v>
      </c>
      <c r="D2" s="378" t="s">
        <v>4663</v>
      </c>
      <c r="E2" s="378" t="s">
        <v>4799</v>
      </c>
      <c r="F2" s="378" t="s">
        <v>13</v>
      </c>
      <c r="G2" s="363" t="s">
        <v>15</v>
      </c>
      <c r="H2" s="364" t="s">
        <v>4738</v>
      </c>
      <c r="I2" s="364" t="s">
        <v>16</v>
      </c>
      <c r="J2" s="364" t="s">
        <v>4664</v>
      </c>
      <c r="K2" s="364" t="s">
        <v>4665</v>
      </c>
      <c r="L2" s="364" t="s">
        <v>4687</v>
      </c>
      <c r="M2" s="364" t="s">
        <v>4666</v>
      </c>
      <c r="N2" s="364" t="s">
        <v>4752</v>
      </c>
      <c r="O2" s="365" t="s">
        <v>19</v>
      </c>
      <c r="P2" s="377" t="s">
        <v>4667</v>
      </c>
      <c r="Q2" s="377" t="s">
        <v>4720</v>
      </c>
      <c r="R2" s="377" t="s">
        <v>4721</v>
      </c>
      <c r="S2" s="377" t="s">
        <v>21</v>
      </c>
      <c r="T2" s="377" t="s">
        <v>4793</v>
      </c>
      <c r="U2" s="433" t="s">
        <v>22</v>
      </c>
      <c r="V2" s="433" t="s">
        <v>4668</v>
      </c>
    </row>
    <row r="3" spans="1:22">
      <c r="A3" s="369">
        <v>1929</v>
      </c>
      <c r="B3" s="367" t="s">
        <v>1499</v>
      </c>
      <c r="C3" s="370"/>
      <c r="D3" s="367" t="s">
        <v>592</v>
      </c>
      <c r="E3" s="367" t="s">
        <v>4674</v>
      </c>
      <c r="F3" s="367" t="s">
        <v>4680</v>
      </c>
      <c r="G3" s="366" t="s">
        <v>4681</v>
      </c>
      <c r="H3" s="367" t="s">
        <v>4739</v>
      </c>
      <c r="I3" s="367" t="s">
        <v>741</v>
      </c>
      <c r="J3" s="367" t="s">
        <v>4702</v>
      </c>
      <c r="K3" s="367" t="s">
        <v>609</v>
      </c>
      <c r="L3" s="367" t="s">
        <v>1047</v>
      </c>
      <c r="M3" s="367" t="s">
        <v>1465</v>
      </c>
      <c r="N3" s="367" t="s">
        <v>4747</v>
      </c>
      <c r="O3" s="368" t="s">
        <v>4712</v>
      </c>
      <c r="P3" s="359" t="s">
        <v>665</v>
      </c>
      <c r="Q3" s="359" t="s">
        <v>665</v>
      </c>
      <c r="R3" t="s">
        <v>694</v>
      </c>
      <c r="S3" s="359" t="s">
        <v>4348</v>
      </c>
      <c r="T3" s="367" t="s">
        <v>4795</v>
      </c>
      <c r="U3" s="359" t="s">
        <v>720</v>
      </c>
      <c r="V3" s="359" t="s">
        <v>4669</v>
      </c>
    </row>
    <row r="4" spans="1:22">
      <c r="A4" s="369">
        <v>1980</v>
      </c>
      <c r="B4" s="367" t="s">
        <v>4733</v>
      </c>
      <c r="C4" s="370"/>
      <c r="D4" s="367" t="s">
        <v>4672</v>
      </c>
      <c r="E4" s="367" t="s">
        <v>4675</v>
      </c>
      <c r="F4" s="367" t="s">
        <v>4585</v>
      </c>
      <c r="G4" s="366" t="s">
        <v>4682</v>
      </c>
      <c r="H4" s="367" t="s">
        <v>4683</v>
      </c>
      <c r="I4" s="367" t="s">
        <v>4685</v>
      </c>
      <c r="J4" s="367" t="s">
        <v>4693</v>
      </c>
      <c r="K4" s="367" t="s">
        <v>617</v>
      </c>
      <c r="L4" s="367" t="s">
        <v>4688</v>
      </c>
      <c r="M4" s="367" t="s">
        <v>4730</v>
      </c>
      <c r="N4" s="367" t="s">
        <v>4748</v>
      </c>
      <c r="O4" s="368" t="s">
        <v>4713</v>
      </c>
      <c r="P4" s="359" t="s">
        <v>666</v>
      </c>
      <c r="Q4" s="359" t="s">
        <v>4714</v>
      </c>
      <c r="R4" t="s">
        <v>695</v>
      </c>
      <c r="S4" s="359" t="s">
        <v>4349</v>
      </c>
      <c r="T4" s="367" t="s">
        <v>4549</v>
      </c>
      <c r="U4" s="359" t="s">
        <v>721</v>
      </c>
      <c r="V4" s="359" t="s">
        <v>4670</v>
      </c>
    </row>
    <row r="5" spans="1:22">
      <c r="A5" s="369">
        <v>1981</v>
      </c>
      <c r="B5" s="367" t="s">
        <v>1456</v>
      </c>
      <c r="C5" s="370"/>
      <c r="D5" s="367" t="s">
        <v>4673</v>
      </c>
      <c r="E5" s="367" t="s">
        <v>4676</v>
      </c>
      <c r="F5" s="367" t="s">
        <v>703</v>
      </c>
      <c r="G5" s="367" t="s">
        <v>4784</v>
      </c>
      <c r="H5" s="367" t="s">
        <v>4684</v>
      </c>
      <c r="I5" s="367" t="s">
        <v>4686</v>
      </c>
      <c r="J5" s="367" t="s">
        <v>4360</v>
      </c>
      <c r="K5" s="367" t="s">
        <v>4695</v>
      </c>
      <c r="L5" s="367" t="s">
        <v>4689</v>
      </c>
      <c r="M5" s="367" t="s">
        <v>4707</v>
      </c>
      <c r="N5" s="367" t="s">
        <v>4755</v>
      </c>
      <c r="O5" s="368" t="s">
        <v>29</v>
      </c>
      <c r="P5" s="359" t="s">
        <v>672</v>
      </c>
      <c r="Q5" s="359" t="s">
        <v>669</v>
      </c>
      <c r="R5" t="s">
        <v>696</v>
      </c>
      <c r="S5" s="359" t="s">
        <v>4337</v>
      </c>
      <c r="T5" s="367" t="s">
        <v>29</v>
      </c>
      <c r="U5" s="359" t="s">
        <v>29</v>
      </c>
      <c r="V5" s="359" t="s">
        <v>4722</v>
      </c>
    </row>
    <row r="6" spans="1:22">
      <c r="A6" s="369">
        <v>1982</v>
      </c>
      <c r="B6" s="367" t="s">
        <v>4734</v>
      </c>
      <c r="C6" s="370"/>
      <c r="D6" s="367" t="s">
        <v>4735</v>
      </c>
      <c r="E6" s="367" t="s">
        <v>4677</v>
      </c>
      <c r="F6" s="367" t="s">
        <v>29</v>
      </c>
      <c r="G6" s="366" t="s">
        <v>564</v>
      </c>
      <c r="H6" s="367" t="s">
        <v>4736</v>
      </c>
      <c r="I6" s="367" t="s">
        <v>568</v>
      </c>
      <c r="J6" s="367" t="s">
        <v>4754</v>
      </c>
      <c r="K6" s="367" t="s">
        <v>4696</v>
      </c>
      <c r="L6" s="367" t="s">
        <v>4690</v>
      </c>
      <c r="M6" s="367" t="s">
        <v>4708</v>
      </c>
      <c r="N6" s="367" t="s">
        <v>4756</v>
      </c>
      <c r="O6" s="370"/>
      <c r="P6" s="359" t="s">
        <v>4719</v>
      </c>
      <c r="Q6" s="359" t="s">
        <v>673</v>
      </c>
      <c r="R6" t="s">
        <v>697</v>
      </c>
      <c r="S6" s="359" t="s">
        <v>4335</v>
      </c>
      <c r="T6" s="367" t="s">
        <v>4778</v>
      </c>
      <c r="U6" s="367" t="s">
        <v>4778</v>
      </c>
      <c r="V6" s="359" t="s">
        <v>4723</v>
      </c>
    </row>
    <row r="7" spans="1:22">
      <c r="A7" s="369">
        <v>1983</v>
      </c>
      <c r="B7" s="367" t="s">
        <v>4742</v>
      </c>
      <c r="C7" s="370"/>
      <c r="D7" s="371" t="s">
        <v>585</v>
      </c>
      <c r="E7" s="367" t="s">
        <v>582</v>
      </c>
      <c r="F7" s="371"/>
      <c r="G7" s="366" t="s">
        <v>29</v>
      </c>
      <c r="H7" s="367" t="s">
        <v>4740</v>
      </c>
      <c r="I7" s="367" t="s">
        <v>569</v>
      </c>
      <c r="J7" s="367" t="s">
        <v>4694</v>
      </c>
      <c r="K7" s="367" t="s">
        <v>4697</v>
      </c>
      <c r="L7" s="367" t="s">
        <v>1178</v>
      </c>
      <c r="M7" s="367" t="s">
        <v>4751</v>
      </c>
      <c r="N7" s="367" t="s">
        <v>4760</v>
      </c>
      <c r="O7" s="370"/>
      <c r="P7" s="359" t="s">
        <v>4718</v>
      </c>
      <c r="Q7" s="359" t="s">
        <v>683</v>
      </c>
      <c r="R7" t="s">
        <v>698</v>
      </c>
      <c r="S7" s="359" t="s">
        <v>4350</v>
      </c>
      <c r="V7" s="359" t="s">
        <v>4724</v>
      </c>
    </row>
    <row r="8" spans="1:22">
      <c r="A8" s="369">
        <v>1984</v>
      </c>
      <c r="B8" s="367" t="s">
        <v>29</v>
      </c>
      <c r="C8" s="370"/>
      <c r="D8" s="371"/>
      <c r="E8" s="367" t="s">
        <v>583</v>
      </c>
      <c r="F8" s="371"/>
      <c r="G8" s="369"/>
      <c r="H8" s="367" t="s">
        <v>564</v>
      </c>
      <c r="I8" s="367" t="s">
        <v>570</v>
      </c>
      <c r="J8" s="367" t="s">
        <v>29</v>
      </c>
      <c r="K8" s="367" t="s">
        <v>29</v>
      </c>
      <c r="L8" s="367" t="s">
        <v>4691</v>
      </c>
      <c r="M8" s="367" t="s">
        <v>4706</v>
      </c>
      <c r="N8" s="367" t="s">
        <v>4749</v>
      </c>
      <c r="O8" s="370"/>
      <c r="P8" s="371" t="s">
        <v>29</v>
      </c>
      <c r="Q8" s="359" t="s">
        <v>691</v>
      </c>
      <c r="R8" t="s">
        <v>699</v>
      </c>
      <c r="S8" s="371" t="s">
        <v>29</v>
      </c>
      <c r="T8" s="371"/>
      <c r="V8" s="359" t="s">
        <v>4725</v>
      </c>
    </row>
    <row r="9" spans="1:22">
      <c r="A9" s="369">
        <v>1985</v>
      </c>
      <c r="B9" s="371"/>
      <c r="C9" s="370"/>
      <c r="D9" s="371"/>
      <c r="E9" s="367" t="s">
        <v>4678</v>
      </c>
      <c r="F9" s="371"/>
      <c r="G9" s="369"/>
      <c r="H9" s="367" t="s">
        <v>4737</v>
      </c>
      <c r="I9" s="367" t="s">
        <v>580</v>
      </c>
      <c r="J9" s="367" t="s">
        <v>4742</v>
      </c>
      <c r="K9" s="367" t="s">
        <v>4742</v>
      </c>
      <c r="L9" s="367" t="s">
        <v>4692</v>
      </c>
      <c r="M9" s="367" t="s">
        <v>4711</v>
      </c>
      <c r="N9" s="367" t="s">
        <v>4750</v>
      </c>
      <c r="O9" s="370"/>
      <c r="P9" s="359"/>
      <c r="Q9" s="359" t="s">
        <v>685</v>
      </c>
      <c r="R9" t="s">
        <v>700</v>
      </c>
      <c r="S9" s="371" t="s">
        <v>4778</v>
      </c>
      <c r="T9" s="371"/>
      <c r="V9" s="359" t="s">
        <v>4726</v>
      </c>
    </row>
    <row r="10" spans="1:22">
      <c r="A10" s="369">
        <v>1986</v>
      </c>
      <c r="B10" s="371"/>
      <c r="C10" s="370"/>
      <c r="D10" s="371"/>
      <c r="E10" s="367" t="s">
        <v>625</v>
      </c>
      <c r="F10" s="371"/>
      <c r="G10" s="369"/>
      <c r="H10" s="367" t="s">
        <v>29</v>
      </c>
      <c r="I10" s="367" t="s">
        <v>579</v>
      </c>
      <c r="K10" s="371"/>
      <c r="L10" s="367" t="s">
        <v>29</v>
      </c>
      <c r="M10" s="367" t="s">
        <v>29</v>
      </c>
      <c r="N10" s="367" t="s">
        <v>4788</v>
      </c>
      <c r="O10" s="370"/>
      <c r="P10" s="359"/>
      <c r="Q10" s="359" t="s">
        <v>679</v>
      </c>
      <c r="R10" t="s">
        <v>701</v>
      </c>
      <c r="V10" s="371" t="s">
        <v>29</v>
      </c>
    </row>
    <row r="11" spans="1:22">
      <c r="A11" s="369">
        <v>1987</v>
      </c>
      <c r="B11" s="371"/>
      <c r="C11" s="370"/>
      <c r="D11" s="371"/>
      <c r="E11" s="367" t="s">
        <v>4679</v>
      </c>
      <c r="F11" s="371"/>
      <c r="G11" s="369"/>
      <c r="H11" s="371"/>
      <c r="I11" s="367" t="s">
        <v>29</v>
      </c>
      <c r="K11" s="371"/>
      <c r="L11" s="367" t="s">
        <v>4742</v>
      </c>
      <c r="N11" s="367" t="s">
        <v>4789</v>
      </c>
      <c r="O11" s="370"/>
      <c r="P11" s="359"/>
      <c r="Q11" s="359" t="s">
        <v>4715</v>
      </c>
      <c r="R11" t="s">
        <v>702</v>
      </c>
      <c r="V11" s="371" t="s">
        <v>4778</v>
      </c>
    </row>
    <row r="12" spans="1:22">
      <c r="A12" s="369">
        <v>1988</v>
      </c>
      <c r="B12" s="371"/>
      <c r="C12" s="370"/>
      <c r="D12" s="371"/>
      <c r="E12" s="367" t="s">
        <v>589</v>
      </c>
      <c r="F12" s="371"/>
      <c r="G12" s="369"/>
      <c r="H12" s="371"/>
      <c r="I12" s="367" t="s">
        <v>4742</v>
      </c>
      <c r="K12" s="371"/>
      <c r="L12" s="371"/>
      <c r="M12" s="367"/>
      <c r="N12" s="367" t="s">
        <v>4704</v>
      </c>
      <c r="O12" s="370"/>
      <c r="P12" s="359"/>
      <c r="Q12" s="359" t="s">
        <v>671</v>
      </c>
      <c r="R12" t="s">
        <v>703</v>
      </c>
    </row>
    <row r="13" spans="1:22">
      <c r="A13" s="369">
        <v>1989</v>
      </c>
      <c r="B13" s="371"/>
      <c r="C13" s="370"/>
      <c r="D13" s="371"/>
      <c r="E13" s="367" t="s">
        <v>4742</v>
      </c>
      <c r="F13" s="371"/>
      <c r="G13" s="369"/>
      <c r="H13" s="371"/>
      <c r="I13" s="371"/>
      <c r="K13" s="371"/>
      <c r="L13" s="371"/>
      <c r="M13" s="371"/>
      <c r="N13" s="367" t="s">
        <v>641</v>
      </c>
      <c r="O13" s="370"/>
      <c r="P13" s="359"/>
      <c r="Q13" s="359" t="s">
        <v>682</v>
      </c>
      <c r="R13" t="s">
        <v>704</v>
      </c>
    </row>
    <row r="14" spans="1:22">
      <c r="A14" s="369">
        <v>1990</v>
      </c>
      <c r="B14" s="371"/>
      <c r="C14" s="370"/>
      <c r="D14" s="371"/>
      <c r="E14" s="367" t="s">
        <v>29</v>
      </c>
      <c r="F14" s="371"/>
      <c r="G14" s="369"/>
      <c r="H14" s="371"/>
      <c r="I14" s="371"/>
      <c r="J14" s="371"/>
      <c r="K14" s="371"/>
      <c r="L14" s="371"/>
      <c r="M14" s="371"/>
      <c r="N14" s="367" t="s">
        <v>4703</v>
      </c>
      <c r="O14" s="370"/>
      <c r="P14" s="359"/>
      <c r="Q14" s="359" t="s">
        <v>684</v>
      </c>
      <c r="R14" t="s">
        <v>705</v>
      </c>
    </row>
    <row r="15" spans="1:22">
      <c r="A15" s="369">
        <v>1991</v>
      </c>
      <c r="B15" s="371"/>
      <c r="C15" s="370"/>
      <c r="D15" s="371"/>
      <c r="E15" s="371"/>
      <c r="F15" s="371"/>
      <c r="G15" s="369"/>
      <c r="H15" s="371"/>
      <c r="I15" s="371"/>
      <c r="J15" s="371"/>
      <c r="K15" s="371"/>
      <c r="L15" s="371"/>
      <c r="M15" s="375" t="s">
        <v>1465</v>
      </c>
      <c r="N15" s="371" t="s">
        <v>636</v>
      </c>
      <c r="O15" s="370"/>
      <c r="P15" s="359"/>
      <c r="Q15" s="359" t="s">
        <v>668</v>
      </c>
      <c r="R15" t="s">
        <v>706</v>
      </c>
    </row>
    <row r="16" spans="1:22">
      <c r="A16" s="369">
        <v>1992</v>
      </c>
      <c r="B16" s="371"/>
      <c r="C16" s="370"/>
      <c r="D16" s="371"/>
      <c r="E16" s="371"/>
      <c r="F16" s="371"/>
      <c r="G16" s="369"/>
      <c r="H16" s="371"/>
      <c r="I16" s="371"/>
      <c r="J16" s="371"/>
      <c r="K16" s="375" t="s">
        <v>4695</v>
      </c>
      <c r="L16" s="371"/>
      <c r="M16" s="367" t="s">
        <v>4709</v>
      </c>
      <c r="N16" s="367" t="s">
        <v>629</v>
      </c>
      <c r="O16" s="370"/>
      <c r="P16" s="359"/>
      <c r="Q16" s="359" t="s">
        <v>4716</v>
      </c>
      <c r="R16" t="s">
        <v>707</v>
      </c>
    </row>
    <row r="17" spans="1:18">
      <c r="A17" s="369">
        <v>1993</v>
      </c>
      <c r="B17" s="371"/>
      <c r="C17" s="370"/>
      <c r="D17" s="371"/>
      <c r="E17" s="371"/>
      <c r="F17" s="371"/>
      <c r="G17" s="369"/>
      <c r="H17" s="371"/>
      <c r="I17" s="371"/>
      <c r="J17" s="371"/>
      <c r="K17" s="367" t="s">
        <v>600</v>
      </c>
      <c r="L17" s="371"/>
      <c r="M17" s="367" t="s">
        <v>4710</v>
      </c>
      <c r="N17" s="367" t="s">
        <v>4705</v>
      </c>
      <c r="O17" s="370"/>
      <c r="P17" s="359"/>
      <c r="Q17" s="359" t="s">
        <v>690</v>
      </c>
      <c r="R17" t="s">
        <v>708</v>
      </c>
    </row>
    <row r="18" spans="1:18">
      <c r="A18" s="369">
        <v>1994</v>
      </c>
      <c r="B18" s="371"/>
      <c r="C18" s="370"/>
      <c r="D18" s="373"/>
      <c r="E18" s="373"/>
      <c r="F18" s="373"/>
      <c r="G18" s="369"/>
      <c r="H18" s="371"/>
      <c r="I18" s="371"/>
      <c r="J18" s="371"/>
      <c r="K18" s="367" t="s">
        <v>601</v>
      </c>
      <c r="L18" s="371"/>
      <c r="M18" s="371"/>
      <c r="N18" s="367" t="s">
        <v>642</v>
      </c>
      <c r="O18" s="370"/>
      <c r="P18" s="359"/>
      <c r="Q18" s="359" t="s">
        <v>681</v>
      </c>
      <c r="R18" t="s">
        <v>709</v>
      </c>
    </row>
    <row r="19" spans="1:18">
      <c r="A19" s="369">
        <v>1995</v>
      </c>
      <c r="B19" s="371"/>
      <c r="C19" s="370"/>
      <c r="D19" s="371"/>
      <c r="F19" s="367" t="s">
        <v>4485</v>
      </c>
      <c r="G19" s="369"/>
      <c r="H19" s="371"/>
      <c r="I19" s="371"/>
      <c r="J19" s="371"/>
      <c r="K19" s="367" t="s">
        <v>602</v>
      </c>
      <c r="L19" s="371"/>
      <c r="M19" s="371"/>
      <c r="N19" s="367" t="s">
        <v>4711</v>
      </c>
      <c r="O19" s="370"/>
      <c r="P19" s="359"/>
      <c r="Q19" s="359" t="s">
        <v>679</v>
      </c>
      <c r="R19" t="s">
        <v>710</v>
      </c>
    </row>
    <row r="20" spans="1:18">
      <c r="A20" s="369">
        <v>1996</v>
      </c>
      <c r="B20" s="371"/>
      <c r="C20" s="370"/>
      <c r="D20" s="371"/>
      <c r="F20" s="371"/>
      <c r="G20" s="369"/>
      <c r="H20" s="371"/>
      <c r="I20" s="371"/>
      <c r="J20" s="371"/>
      <c r="K20" s="367" t="s">
        <v>612</v>
      </c>
      <c r="L20" s="371"/>
      <c r="M20" s="371"/>
      <c r="N20" s="367" t="s">
        <v>29</v>
      </c>
      <c r="O20" s="370"/>
      <c r="P20" s="359"/>
      <c r="Q20" s="359" t="s">
        <v>689</v>
      </c>
      <c r="R20" t="s">
        <v>711</v>
      </c>
    </row>
    <row r="21" spans="1:18">
      <c r="A21" s="369">
        <v>1997</v>
      </c>
      <c r="B21" s="371"/>
      <c r="C21" s="370"/>
      <c r="D21" s="371"/>
      <c r="F21" s="371"/>
      <c r="G21" s="369"/>
      <c r="H21" s="371"/>
      <c r="I21" s="371"/>
      <c r="J21" s="371"/>
      <c r="K21" s="367" t="s">
        <v>605</v>
      </c>
      <c r="L21" s="371"/>
      <c r="M21" s="367"/>
      <c r="O21" s="370"/>
      <c r="P21" s="359"/>
      <c r="Q21" s="359" t="s">
        <v>686</v>
      </c>
      <c r="R21" t="s">
        <v>712</v>
      </c>
    </row>
    <row r="22" spans="1:18">
      <c r="A22" s="369">
        <v>1998</v>
      </c>
      <c r="B22" s="371"/>
      <c r="C22" s="370"/>
      <c r="D22" s="371"/>
      <c r="F22" s="371"/>
      <c r="G22" s="369"/>
      <c r="H22" s="371"/>
      <c r="I22" s="371"/>
      <c r="J22" s="371"/>
      <c r="K22" s="371"/>
      <c r="L22" s="371"/>
      <c r="M22" s="367"/>
      <c r="N22" s="367"/>
      <c r="O22" s="370"/>
      <c r="P22" s="359"/>
      <c r="Q22" s="359" t="s">
        <v>680</v>
      </c>
      <c r="R22" t="s">
        <v>713</v>
      </c>
    </row>
    <row r="23" spans="1:18">
      <c r="A23" s="369">
        <v>1999</v>
      </c>
      <c r="B23" s="371"/>
      <c r="C23" s="370"/>
      <c r="D23" s="371"/>
      <c r="F23" s="371"/>
      <c r="G23" s="369"/>
      <c r="H23" s="371"/>
      <c r="I23" s="371"/>
      <c r="J23" s="371"/>
      <c r="K23" s="371"/>
      <c r="L23" s="371"/>
      <c r="M23" s="367"/>
      <c r="N23" s="367"/>
      <c r="O23" s="370"/>
      <c r="P23" s="359"/>
      <c r="Q23" s="359" t="s">
        <v>693</v>
      </c>
      <c r="R23" t="s">
        <v>714</v>
      </c>
    </row>
    <row r="24" spans="1:18">
      <c r="A24" s="369">
        <v>2000</v>
      </c>
      <c r="B24" s="371"/>
      <c r="C24" s="370"/>
      <c r="D24" s="371"/>
      <c r="F24" s="371"/>
      <c r="G24" s="369"/>
      <c r="H24" s="371"/>
      <c r="I24" s="371"/>
      <c r="J24" s="371"/>
      <c r="K24" s="375" t="s">
        <v>4697</v>
      </c>
      <c r="L24" s="371"/>
      <c r="M24" s="375" t="s">
        <v>4711</v>
      </c>
      <c r="N24" s="375"/>
      <c r="O24" s="370"/>
      <c r="P24" s="359"/>
      <c r="Q24" s="359" t="s">
        <v>688</v>
      </c>
      <c r="R24" t="s">
        <v>715</v>
      </c>
    </row>
    <row r="25" spans="1:18">
      <c r="A25" s="369">
        <v>2001</v>
      </c>
      <c r="B25" s="371"/>
      <c r="C25" s="370"/>
      <c r="D25" s="371"/>
      <c r="F25" s="371"/>
      <c r="G25" s="369"/>
      <c r="H25" s="371"/>
      <c r="I25" s="371"/>
      <c r="J25" s="371"/>
      <c r="K25" s="367" t="s">
        <v>4382</v>
      </c>
      <c r="L25" s="371"/>
      <c r="M25" s="367" t="s">
        <v>4704</v>
      </c>
      <c r="N25" s="367"/>
      <c r="O25" s="370"/>
      <c r="P25" s="359"/>
      <c r="Q25" s="359" t="s">
        <v>687</v>
      </c>
      <c r="R25" t="s">
        <v>716</v>
      </c>
    </row>
    <row r="26" spans="1:18">
      <c r="A26" s="369">
        <v>2002</v>
      </c>
      <c r="B26" s="371"/>
      <c r="C26" s="370"/>
      <c r="D26" s="371"/>
      <c r="F26" s="371"/>
      <c r="G26" s="369"/>
      <c r="H26" s="371"/>
      <c r="I26" s="371"/>
      <c r="J26" s="371"/>
      <c r="K26" s="371"/>
      <c r="L26" s="371"/>
      <c r="M26" s="367" t="s">
        <v>641</v>
      </c>
      <c r="N26" s="367"/>
      <c r="O26" s="370"/>
      <c r="Q26" s="371" t="s">
        <v>29</v>
      </c>
      <c r="R26" t="s">
        <v>717</v>
      </c>
    </row>
    <row r="27" spans="1:18">
      <c r="A27" s="369">
        <v>2003</v>
      </c>
      <c r="B27" s="371"/>
      <c r="C27" s="370"/>
      <c r="D27" s="371"/>
      <c r="F27" s="371"/>
      <c r="G27" s="369"/>
      <c r="H27" s="371"/>
      <c r="I27" s="371"/>
      <c r="J27" s="371"/>
      <c r="K27" s="375" t="s">
        <v>4745</v>
      </c>
      <c r="L27" s="371"/>
      <c r="M27" s="367" t="s">
        <v>4703</v>
      </c>
      <c r="N27" s="367"/>
      <c r="O27" s="370"/>
      <c r="R27" s="359" t="s">
        <v>4662</v>
      </c>
    </row>
    <row r="28" spans="1:18">
      <c r="A28" s="369">
        <v>2004</v>
      </c>
      <c r="B28" s="371"/>
      <c r="C28" s="370"/>
      <c r="D28" s="371"/>
      <c r="F28" s="371"/>
      <c r="G28" s="369"/>
      <c r="H28" s="371"/>
      <c r="I28" s="371"/>
      <c r="J28" s="371"/>
      <c r="K28" s="367" t="s">
        <v>609</v>
      </c>
      <c r="L28" s="371"/>
      <c r="M28" s="371" t="s">
        <v>636</v>
      </c>
      <c r="N28" s="371"/>
      <c r="O28" s="370"/>
      <c r="R28" s="359" t="s">
        <v>29</v>
      </c>
    </row>
    <row r="29" spans="1:18">
      <c r="A29" s="369">
        <v>2005</v>
      </c>
      <c r="B29" s="371"/>
      <c r="C29" s="370"/>
      <c r="D29" s="371"/>
      <c r="F29" s="371"/>
      <c r="G29" s="369"/>
      <c r="H29" s="371"/>
      <c r="I29" s="371"/>
      <c r="J29" s="371"/>
      <c r="K29" s="367" t="s">
        <v>4698</v>
      </c>
      <c r="L29" s="371"/>
      <c r="M29" s="367" t="s">
        <v>629</v>
      </c>
      <c r="N29" s="367"/>
      <c r="O29" s="370"/>
    </row>
    <row r="30" spans="1:18">
      <c r="A30" s="369">
        <v>2006</v>
      </c>
      <c r="B30" s="371"/>
      <c r="C30" s="370"/>
      <c r="D30" s="371"/>
      <c r="F30" s="371"/>
      <c r="G30" s="369"/>
      <c r="H30" s="371"/>
      <c r="I30" s="371"/>
      <c r="J30" s="371"/>
      <c r="K30" s="367" t="s">
        <v>4699</v>
      </c>
      <c r="L30" s="371"/>
      <c r="M30" s="367" t="s">
        <v>4705</v>
      </c>
      <c r="N30" s="367"/>
      <c r="O30" s="370"/>
    </row>
    <row r="31" spans="1:18">
      <c r="A31" s="369">
        <v>2007</v>
      </c>
      <c r="B31" s="371"/>
      <c r="C31" s="370"/>
      <c r="D31" s="371"/>
      <c r="F31" s="371"/>
      <c r="G31" s="369"/>
      <c r="H31" s="371"/>
      <c r="I31" s="371"/>
      <c r="J31" s="371"/>
      <c r="K31" s="367" t="s">
        <v>606</v>
      </c>
      <c r="L31" s="371"/>
      <c r="M31" s="371"/>
      <c r="N31" s="371"/>
      <c r="O31" s="370"/>
    </row>
    <row r="32" spans="1:18">
      <c r="A32" s="369">
        <v>2008</v>
      </c>
      <c r="B32" s="371"/>
      <c r="C32" s="370"/>
      <c r="D32" s="371"/>
      <c r="F32" s="371"/>
      <c r="G32" s="369"/>
      <c r="H32" s="371"/>
      <c r="I32" s="371"/>
      <c r="J32" s="371"/>
      <c r="K32" s="367" t="s">
        <v>4744</v>
      </c>
      <c r="L32" s="371"/>
      <c r="M32" s="371"/>
      <c r="N32" s="371"/>
      <c r="O32" s="370"/>
    </row>
    <row r="33" spans="1:15">
      <c r="A33" s="369">
        <v>2009</v>
      </c>
      <c r="B33" s="371"/>
      <c r="C33" s="370"/>
      <c r="D33" s="371"/>
      <c r="F33" s="371"/>
      <c r="G33" s="369"/>
      <c r="H33" s="371"/>
      <c r="I33" s="371"/>
      <c r="J33" s="371"/>
      <c r="K33" s="371"/>
      <c r="L33" s="371"/>
      <c r="M33" s="371"/>
      <c r="N33" s="371"/>
      <c r="O33" s="370"/>
    </row>
    <row r="34" spans="1:15">
      <c r="A34" s="369">
        <v>2010</v>
      </c>
      <c r="B34" s="371"/>
      <c r="C34" s="370"/>
      <c r="D34" s="371"/>
      <c r="F34" s="371"/>
      <c r="G34" s="369"/>
      <c r="H34" s="371"/>
      <c r="I34" s="371"/>
      <c r="J34" s="371"/>
      <c r="K34" s="375" t="s">
        <v>4700</v>
      </c>
      <c r="L34" s="371"/>
      <c r="M34" s="371"/>
      <c r="N34" s="371"/>
      <c r="O34" s="370"/>
    </row>
    <row r="35" spans="1:15">
      <c r="A35" s="369">
        <v>2011</v>
      </c>
      <c r="B35" s="371"/>
      <c r="C35" s="370"/>
      <c r="D35" s="371"/>
      <c r="F35" s="371"/>
      <c r="G35" s="369"/>
      <c r="H35" s="371"/>
      <c r="I35" s="371"/>
      <c r="J35" s="371"/>
      <c r="K35" s="367" t="s">
        <v>4701</v>
      </c>
      <c r="L35" s="371"/>
      <c r="M35" s="367"/>
      <c r="N35" s="367"/>
      <c r="O35" s="370"/>
    </row>
    <row r="36" spans="1:15">
      <c r="A36" s="369">
        <v>2012</v>
      </c>
      <c r="B36" s="371"/>
      <c r="C36" s="370"/>
      <c r="D36" s="371"/>
      <c r="F36" s="371"/>
      <c r="G36" s="369"/>
      <c r="H36" s="371"/>
      <c r="I36" s="371"/>
      <c r="J36" s="371"/>
      <c r="K36" s="371"/>
      <c r="L36" s="371"/>
      <c r="M36" s="371"/>
      <c r="N36" s="371"/>
      <c r="O36" s="370"/>
    </row>
    <row r="37" spans="1:15">
      <c r="A37" s="369">
        <v>2013</v>
      </c>
      <c r="B37" s="371"/>
      <c r="C37" s="370"/>
      <c r="D37" s="371"/>
      <c r="F37" s="371"/>
      <c r="G37" s="369"/>
      <c r="H37" s="371"/>
      <c r="I37" s="371"/>
      <c r="J37" s="371"/>
      <c r="K37" s="375" t="s">
        <v>617</v>
      </c>
      <c r="L37" s="371"/>
      <c r="M37" s="371"/>
      <c r="N37" s="371"/>
      <c r="O37" s="370"/>
    </row>
    <row r="38" spans="1:15">
      <c r="A38" s="369">
        <v>2014</v>
      </c>
      <c r="B38" s="371"/>
      <c r="C38" s="370"/>
      <c r="D38" s="371"/>
      <c r="F38" s="371"/>
      <c r="G38" s="372"/>
      <c r="H38" s="373"/>
      <c r="I38" s="373"/>
      <c r="J38" s="373"/>
      <c r="K38" s="376"/>
      <c r="L38" s="373"/>
      <c r="M38" s="373"/>
      <c r="N38" s="373"/>
      <c r="O38" s="374"/>
    </row>
    <row r="39" spans="1:15">
      <c r="A39" s="369">
        <v>2015</v>
      </c>
      <c r="B39" s="371"/>
      <c r="C39" s="370"/>
      <c r="D39" s="371"/>
    </row>
    <row r="40" spans="1:15">
      <c r="A40" s="369">
        <v>2016</v>
      </c>
      <c r="B40" s="371"/>
      <c r="C40" s="370"/>
      <c r="D40" s="371"/>
    </row>
    <row r="41" spans="1:15">
      <c r="A41" s="369">
        <v>2017</v>
      </c>
      <c r="B41" s="371"/>
      <c r="C41" s="370"/>
      <c r="D41" s="371"/>
    </row>
    <row r="42" spans="1:15">
      <c r="A42" s="369">
        <v>2018</v>
      </c>
      <c r="B42" s="371"/>
      <c r="C42" s="370"/>
      <c r="D42" s="371"/>
    </row>
    <row r="43" spans="1:15">
      <c r="A43" s="369">
        <v>2019</v>
      </c>
      <c r="B43" s="371"/>
      <c r="C43" s="370"/>
      <c r="D43" s="371"/>
    </row>
    <row r="44" spans="1:15">
      <c r="A44" s="369">
        <v>2020</v>
      </c>
      <c r="B44" s="371"/>
      <c r="C44" s="370"/>
      <c r="D44" s="371"/>
    </row>
    <row r="45" spans="1:15">
      <c r="A45" s="369">
        <v>2021</v>
      </c>
      <c r="B45" s="371"/>
      <c r="C45" s="370"/>
      <c r="D45" s="371"/>
    </row>
    <row r="46" spans="1:15">
      <c r="A46" s="369">
        <v>2022</v>
      </c>
      <c r="B46" s="371"/>
      <c r="C46" s="370"/>
      <c r="D46" s="371"/>
    </row>
    <row r="47" spans="1:15">
      <c r="A47" s="369">
        <v>2023</v>
      </c>
      <c r="B47" s="371"/>
      <c r="C47" s="370"/>
      <c r="D47" s="371"/>
    </row>
    <row r="48" spans="1:15">
      <c r="A48" s="372">
        <v>2024</v>
      </c>
      <c r="B48" s="373"/>
      <c r="C48" s="374"/>
      <c r="D48" s="371"/>
    </row>
  </sheetData>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outlinePr summaryBelow="0" summaryRight="0"/>
  </sheetPr>
  <dimension ref="A1:Z1000"/>
  <sheetViews>
    <sheetView topLeftCell="A3" workbookViewId="0">
      <selection activeCell="F10" sqref="F10"/>
    </sheetView>
  </sheetViews>
  <sheetFormatPr baseColWidth="10" defaultColWidth="12.5703125" defaultRowHeight="15" customHeight="1"/>
  <cols>
    <col min="1" max="1" width="7.140625" customWidth="1"/>
    <col min="2" max="2" width="28.7109375" customWidth="1"/>
    <col min="3" max="3" width="29.42578125" customWidth="1"/>
    <col min="7" max="7" width="24.42578125" customWidth="1"/>
    <col min="8" max="8" width="7.140625" customWidth="1"/>
    <col min="9" max="9" width="29.7109375" customWidth="1"/>
  </cols>
  <sheetData>
    <row r="1" spans="1:26">
      <c r="A1" s="215"/>
      <c r="B1" s="215" t="s">
        <v>1473</v>
      </c>
      <c r="C1" s="215" t="s">
        <v>1474</v>
      </c>
      <c r="D1" s="215" t="s">
        <v>7</v>
      </c>
      <c r="E1" s="215" t="s">
        <v>1475</v>
      </c>
      <c r="F1" s="215" t="s">
        <v>1476</v>
      </c>
      <c r="G1" s="215" t="s">
        <v>1477</v>
      </c>
      <c r="H1" s="215" t="s">
        <v>1478</v>
      </c>
      <c r="I1" s="215" t="s">
        <v>1479</v>
      </c>
      <c r="J1" s="215" t="s">
        <v>1480</v>
      </c>
      <c r="K1" s="215" t="s">
        <v>1481</v>
      </c>
      <c r="L1" s="215" t="s">
        <v>1482</v>
      </c>
      <c r="M1" s="215" t="s">
        <v>1483</v>
      </c>
      <c r="N1" s="215" t="s">
        <v>1484</v>
      </c>
      <c r="O1" s="215" t="s">
        <v>1485</v>
      </c>
      <c r="P1" s="215" t="s">
        <v>1486</v>
      </c>
      <c r="Q1" s="215" t="s">
        <v>1487</v>
      </c>
      <c r="R1" s="215" t="s">
        <v>1488</v>
      </c>
      <c r="S1" s="215" t="s">
        <v>1489</v>
      </c>
      <c r="T1" s="215" t="s">
        <v>1490</v>
      </c>
      <c r="U1" s="215" t="s">
        <v>1491</v>
      </c>
      <c r="V1" s="215" t="s">
        <v>1492</v>
      </c>
      <c r="W1" s="215" t="s">
        <v>1493</v>
      </c>
    </row>
    <row r="2" spans="1:26">
      <c r="A2" s="216"/>
      <c r="B2" s="216" t="s">
        <v>1494</v>
      </c>
      <c r="C2" s="216" t="s">
        <v>1495</v>
      </c>
      <c r="D2" s="216" t="s">
        <v>1496</v>
      </c>
      <c r="E2" s="217" t="s">
        <v>1497</v>
      </c>
      <c r="F2" s="217">
        <v>2024</v>
      </c>
      <c r="G2" s="216" t="s">
        <v>1498</v>
      </c>
      <c r="H2" s="216" t="s">
        <v>1499</v>
      </c>
      <c r="I2" s="216" t="s">
        <v>1500</v>
      </c>
      <c r="J2" s="216" t="s">
        <v>1501</v>
      </c>
      <c r="K2" s="216" t="s">
        <v>1502</v>
      </c>
      <c r="L2" s="216" t="s">
        <v>1503</v>
      </c>
      <c r="M2" s="216" t="s">
        <v>1504</v>
      </c>
      <c r="N2" s="216" t="s">
        <v>1505</v>
      </c>
      <c r="O2" s="216" t="s">
        <v>1506</v>
      </c>
      <c r="P2" s="216" t="s">
        <v>1507</v>
      </c>
      <c r="Q2" s="218" t="s">
        <v>1508</v>
      </c>
      <c r="R2" s="216"/>
      <c r="S2" s="219">
        <v>45323</v>
      </c>
      <c r="T2" s="220">
        <v>11</v>
      </c>
      <c r="U2" s="216" t="s">
        <v>1509</v>
      </c>
      <c r="V2" s="216" t="s">
        <v>1510</v>
      </c>
      <c r="W2" s="216" t="s">
        <v>1509</v>
      </c>
      <c r="X2" s="221"/>
      <c r="Y2" s="221"/>
      <c r="Z2" s="221"/>
    </row>
    <row r="3" spans="1:26">
      <c r="A3" s="216"/>
      <c r="B3" s="216" t="s">
        <v>1511</v>
      </c>
      <c r="C3" s="216" t="s">
        <v>1512</v>
      </c>
      <c r="D3" s="216" t="s">
        <v>1513</v>
      </c>
      <c r="E3" s="217" t="s">
        <v>1514</v>
      </c>
      <c r="F3" s="217">
        <v>2024</v>
      </c>
      <c r="G3" s="216" t="s">
        <v>1515</v>
      </c>
      <c r="H3" s="216" t="s">
        <v>1499</v>
      </c>
      <c r="I3" s="216" t="s">
        <v>1516</v>
      </c>
      <c r="J3" s="216" t="s">
        <v>1517</v>
      </c>
      <c r="K3" s="216" t="s">
        <v>1518</v>
      </c>
      <c r="L3" s="216" t="s">
        <v>1519</v>
      </c>
      <c r="M3" s="216" t="s">
        <v>1520</v>
      </c>
      <c r="N3" s="216" t="s">
        <v>1521</v>
      </c>
      <c r="O3" s="216" t="s">
        <v>1522</v>
      </c>
      <c r="P3" s="216" t="s">
        <v>1523</v>
      </c>
      <c r="Q3" s="218" t="s">
        <v>1524</v>
      </c>
      <c r="R3" s="216"/>
      <c r="S3" s="216"/>
      <c r="T3" s="220">
        <v>8</v>
      </c>
      <c r="U3" s="216" t="s">
        <v>1525</v>
      </c>
      <c r="V3" s="216" t="s">
        <v>1526</v>
      </c>
      <c r="W3" s="216" t="s">
        <v>1525</v>
      </c>
      <c r="X3" s="221"/>
      <c r="Y3" s="221"/>
      <c r="Z3" s="221"/>
    </row>
    <row r="4" spans="1:26">
      <c r="A4" s="216"/>
      <c r="B4" s="216" t="s">
        <v>1527</v>
      </c>
      <c r="C4" s="216" t="s">
        <v>516</v>
      </c>
      <c r="D4" s="216" t="s">
        <v>1528</v>
      </c>
      <c r="E4" s="217" t="s">
        <v>1529</v>
      </c>
      <c r="F4" s="217">
        <v>2024</v>
      </c>
      <c r="G4" s="216" t="s">
        <v>517</v>
      </c>
      <c r="H4" s="216" t="s">
        <v>1499</v>
      </c>
      <c r="I4" s="216" t="s">
        <v>1530</v>
      </c>
      <c r="J4" s="216" t="s">
        <v>1531</v>
      </c>
      <c r="K4" s="216" t="s">
        <v>1532</v>
      </c>
      <c r="L4" s="216" t="s">
        <v>1533</v>
      </c>
      <c r="M4" s="216" t="s">
        <v>1534</v>
      </c>
      <c r="N4" s="216" t="s">
        <v>1535</v>
      </c>
      <c r="O4" s="216" t="s">
        <v>517</v>
      </c>
      <c r="P4" s="216" t="s">
        <v>1536</v>
      </c>
      <c r="Q4" s="218" t="s">
        <v>1537</v>
      </c>
      <c r="R4" s="216"/>
      <c r="S4" s="216" t="s">
        <v>1538</v>
      </c>
      <c r="T4" s="220">
        <v>14</v>
      </c>
      <c r="U4" s="216" t="s">
        <v>281</v>
      </c>
      <c r="V4" s="216" t="s">
        <v>1526</v>
      </c>
      <c r="W4" s="216" t="s">
        <v>1539</v>
      </c>
      <c r="X4" s="221"/>
      <c r="Y4" s="221"/>
      <c r="Z4" s="221"/>
    </row>
    <row r="5" spans="1:26">
      <c r="A5" s="216"/>
      <c r="B5" s="216" t="s">
        <v>1540</v>
      </c>
      <c r="C5" s="216" t="s">
        <v>511</v>
      </c>
      <c r="D5" s="216" t="s">
        <v>1541</v>
      </c>
      <c r="E5" s="217" t="s">
        <v>1529</v>
      </c>
      <c r="F5" s="217">
        <v>2024</v>
      </c>
      <c r="G5" s="216" t="s">
        <v>1542</v>
      </c>
      <c r="H5" s="216" t="s">
        <v>1499</v>
      </c>
      <c r="I5" s="216" t="s">
        <v>1543</v>
      </c>
      <c r="J5" s="216" t="s">
        <v>1544</v>
      </c>
      <c r="K5" s="216" t="s">
        <v>1545</v>
      </c>
      <c r="L5" s="216" t="s">
        <v>1546</v>
      </c>
      <c r="M5" s="216" t="s">
        <v>1534</v>
      </c>
      <c r="N5" s="216" t="s">
        <v>1547</v>
      </c>
      <c r="O5" s="216" t="s">
        <v>1542</v>
      </c>
      <c r="P5" s="216" t="s">
        <v>1548</v>
      </c>
      <c r="Q5" s="218" t="s">
        <v>1549</v>
      </c>
      <c r="R5" s="216"/>
      <c r="S5" s="219">
        <v>45323</v>
      </c>
      <c r="T5" s="220">
        <v>14</v>
      </c>
      <c r="U5" s="216" t="s">
        <v>281</v>
      </c>
      <c r="V5" s="216" t="s">
        <v>1526</v>
      </c>
      <c r="W5" s="216" t="s">
        <v>1539</v>
      </c>
      <c r="X5" s="221"/>
      <c r="Y5" s="221"/>
      <c r="Z5" s="221"/>
    </row>
    <row r="6" spans="1:26">
      <c r="A6" s="216"/>
      <c r="B6" s="216" t="s">
        <v>1550</v>
      </c>
      <c r="C6" s="216" t="s">
        <v>1551</v>
      </c>
      <c r="D6" s="216" t="s">
        <v>1552</v>
      </c>
      <c r="E6" s="222">
        <v>45330</v>
      </c>
      <c r="F6" s="217">
        <v>2024</v>
      </c>
      <c r="G6" s="216" t="s">
        <v>1553</v>
      </c>
      <c r="H6" s="216" t="s">
        <v>1554</v>
      </c>
      <c r="I6" s="216" t="s">
        <v>1555</v>
      </c>
      <c r="J6" s="216" t="s">
        <v>1556</v>
      </c>
      <c r="K6" s="216" t="s">
        <v>1557</v>
      </c>
      <c r="L6" s="216" t="s">
        <v>1558</v>
      </c>
      <c r="M6" s="216" t="s">
        <v>1559</v>
      </c>
      <c r="N6" s="216" t="s">
        <v>1547</v>
      </c>
      <c r="O6" s="216" t="s">
        <v>1560</v>
      </c>
      <c r="P6" s="216" t="s">
        <v>1561</v>
      </c>
      <c r="Q6" s="218" t="s">
        <v>1562</v>
      </c>
      <c r="R6" s="216"/>
      <c r="S6" s="219">
        <v>45323</v>
      </c>
      <c r="T6" s="220">
        <v>11</v>
      </c>
      <c r="U6" s="216" t="s">
        <v>1563</v>
      </c>
      <c r="V6" s="216" t="s">
        <v>1526</v>
      </c>
      <c r="W6" s="216" t="s">
        <v>1564</v>
      </c>
      <c r="X6" s="221"/>
      <c r="Y6" s="221"/>
      <c r="Z6" s="221"/>
    </row>
    <row r="7" spans="1:26">
      <c r="A7" s="216"/>
      <c r="B7" s="216" t="s">
        <v>1565</v>
      </c>
      <c r="C7" s="216" t="s">
        <v>1566</v>
      </c>
      <c r="D7" s="216" t="s">
        <v>1567</v>
      </c>
      <c r="E7" s="217" t="s">
        <v>1568</v>
      </c>
      <c r="F7" s="217">
        <v>2024</v>
      </c>
      <c r="G7" s="216" t="s">
        <v>1569</v>
      </c>
      <c r="H7" s="216" t="s">
        <v>1499</v>
      </c>
      <c r="I7" s="216" t="s">
        <v>1570</v>
      </c>
      <c r="J7" s="216" t="s">
        <v>1571</v>
      </c>
      <c r="K7" s="216" t="s">
        <v>1572</v>
      </c>
      <c r="L7" s="216" t="s">
        <v>1573</v>
      </c>
      <c r="M7" s="216" t="s">
        <v>1574</v>
      </c>
      <c r="N7" s="216" t="s">
        <v>1575</v>
      </c>
      <c r="O7" s="216" t="s">
        <v>1576</v>
      </c>
      <c r="P7" s="216" t="s">
        <v>1577</v>
      </c>
      <c r="Q7" s="218" t="s">
        <v>1578</v>
      </c>
      <c r="R7" s="216"/>
      <c r="S7" s="216"/>
      <c r="T7" s="220">
        <v>26</v>
      </c>
      <c r="U7" s="216" t="s">
        <v>1509</v>
      </c>
      <c r="V7" s="216" t="s">
        <v>1510</v>
      </c>
      <c r="W7" s="216" t="s">
        <v>1509</v>
      </c>
      <c r="X7" s="221"/>
      <c r="Y7" s="221"/>
      <c r="Z7" s="221"/>
    </row>
    <row r="8" spans="1:26">
      <c r="A8" s="216"/>
      <c r="B8" s="216" t="s">
        <v>1579</v>
      </c>
      <c r="C8" s="216" t="s">
        <v>1580</v>
      </c>
      <c r="D8" s="216" t="s">
        <v>1581</v>
      </c>
      <c r="E8" s="217" t="s">
        <v>1582</v>
      </c>
      <c r="F8" s="217">
        <v>2024</v>
      </c>
      <c r="G8" s="216" t="s">
        <v>1498</v>
      </c>
      <c r="H8" s="216" t="s">
        <v>1499</v>
      </c>
      <c r="I8" s="216" t="s">
        <v>1583</v>
      </c>
      <c r="J8" s="216" t="s">
        <v>1584</v>
      </c>
      <c r="K8" s="216" t="s">
        <v>1585</v>
      </c>
      <c r="L8" s="216" t="s">
        <v>1586</v>
      </c>
      <c r="M8" s="216" t="s">
        <v>1587</v>
      </c>
      <c r="N8" s="216" t="s">
        <v>1505</v>
      </c>
      <c r="O8" s="216" t="s">
        <v>1506</v>
      </c>
      <c r="P8" s="216" t="s">
        <v>1588</v>
      </c>
      <c r="Q8" s="218" t="s">
        <v>1589</v>
      </c>
      <c r="R8" s="216"/>
      <c r="S8" s="216"/>
      <c r="T8" s="220">
        <v>9</v>
      </c>
      <c r="U8" s="216" t="s">
        <v>1509</v>
      </c>
      <c r="V8" s="216" t="s">
        <v>1510</v>
      </c>
      <c r="W8" s="216" t="s">
        <v>1509</v>
      </c>
      <c r="X8" s="221"/>
      <c r="Y8" s="221"/>
      <c r="Z8" s="221"/>
    </row>
    <row r="9" spans="1:26">
      <c r="A9" s="216"/>
      <c r="B9" s="216" t="s">
        <v>1590</v>
      </c>
      <c r="C9" s="216" t="s">
        <v>1591</v>
      </c>
      <c r="D9" s="216" t="s">
        <v>1592</v>
      </c>
      <c r="E9" s="217" t="s">
        <v>1593</v>
      </c>
      <c r="F9" s="217">
        <v>2024</v>
      </c>
      <c r="G9" s="216" t="s">
        <v>1594</v>
      </c>
      <c r="H9" s="216" t="s">
        <v>1595</v>
      </c>
      <c r="I9" s="216" t="s">
        <v>1596</v>
      </c>
      <c r="J9" s="216"/>
      <c r="K9" s="216" t="s">
        <v>1597</v>
      </c>
      <c r="L9" s="216" t="s">
        <v>1598</v>
      </c>
      <c r="M9" s="216" t="s">
        <v>1599</v>
      </c>
      <c r="N9" s="216" t="s">
        <v>1600</v>
      </c>
      <c r="O9" s="216" t="s">
        <v>1601</v>
      </c>
      <c r="P9" s="216" t="s">
        <v>1602</v>
      </c>
      <c r="Q9" s="218" t="s">
        <v>1603</v>
      </c>
      <c r="R9" s="216"/>
      <c r="S9" s="216" t="s">
        <v>1604</v>
      </c>
      <c r="T9" s="220">
        <v>15</v>
      </c>
      <c r="U9" s="216" t="s">
        <v>1605</v>
      </c>
      <c r="V9" s="216" t="s">
        <v>1526</v>
      </c>
      <c r="W9" s="216" t="s">
        <v>1605</v>
      </c>
      <c r="X9" s="221"/>
      <c r="Y9" s="221"/>
      <c r="Z9" s="221"/>
    </row>
    <row r="10" spans="1:26">
      <c r="A10" s="223"/>
      <c r="B10" s="223" t="s">
        <v>1606</v>
      </c>
      <c r="C10" s="223" t="s">
        <v>1607</v>
      </c>
      <c r="D10" s="223" t="s">
        <v>1608</v>
      </c>
      <c r="E10" s="224" t="s">
        <v>1609</v>
      </c>
      <c r="F10" s="224">
        <v>2023</v>
      </c>
      <c r="G10" s="223" t="s">
        <v>1610</v>
      </c>
      <c r="H10" s="223" t="s">
        <v>1499</v>
      </c>
      <c r="I10" s="223" t="s">
        <v>1611</v>
      </c>
      <c r="J10" s="223" t="s">
        <v>1612</v>
      </c>
      <c r="K10" s="223" t="s">
        <v>1613</v>
      </c>
      <c r="L10" s="223" t="s">
        <v>1614</v>
      </c>
      <c r="M10" s="223" t="s">
        <v>1615</v>
      </c>
      <c r="N10" s="223" t="s">
        <v>1616</v>
      </c>
      <c r="O10" s="223" t="s">
        <v>1617</v>
      </c>
      <c r="P10" s="223" t="s">
        <v>1618</v>
      </c>
      <c r="Q10" s="225" t="s">
        <v>1619</v>
      </c>
      <c r="R10" s="223"/>
      <c r="S10" s="223" t="s">
        <v>1620</v>
      </c>
      <c r="T10" s="226">
        <v>8</v>
      </c>
      <c r="U10" s="223" t="s">
        <v>1621</v>
      </c>
      <c r="V10" s="223" t="s">
        <v>1526</v>
      </c>
      <c r="W10" s="223" t="s">
        <v>1622</v>
      </c>
    </row>
    <row r="11" spans="1:26">
      <c r="A11" s="223"/>
      <c r="B11" s="223" t="s">
        <v>1623</v>
      </c>
      <c r="C11" s="223" t="s">
        <v>1624</v>
      </c>
      <c r="D11" s="223" t="s">
        <v>1625</v>
      </c>
      <c r="E11" s="224" t="s">
        <v>1497</v>
      </c>
      <c r="F11" s="224">
        <v>2023</v>
      </c>
      <c r="G11" s="223" t="s">
        <v>1626</v>
      </c>
      <c r="H11" s="223" t="s">
        <v>1499</v>
      </c>
      <c r="I11" s="223" t="s">
        <v>1627</v>
      </c>
      <c r="J11" s="223" t="s">
        <v>1628</v>
      </c>
      <c r="K11" s="223" t="s">
        <v>1629</v>
      </c>
      <c r="L11" s="223" t="s">
        <v>1630</v>
      </c>
      <c r="M11" s="223" t="s">
        <v>1631</v>
      </c>
      <c r="N11" s="223" t="s">
        <v>1535</v>
      </c>
      <c r="O11" s="223" t="s">
        <v>1632</v>
      </c>
      <c r="P11" s="223" t="s">
        <v>1633</v>
      </c>
      <c r="Q11" s="225" t="s">
        <v>1634</v>
      </c>
      <c r="R11" s="223"/>
      <c r="S11" s="223" t="s">
        <v>1635</v>
      </c>
      <c r="T11" s="226">
        <v>14</v>
      </c>
      <c r="U11" s="223" t="s">
        <v>1636</v>
      </c>
      <c r="V11" s="223" t="s">
        <v>1526</v>
      </c>
      <c r="W11" s="223" t="s">
        <v>1637</v>
      </c>
    </row>
    <row r="12" spans="1:26">
      <c r="A12" s="223"/>
      <c r="B12" s="223" t="s">
        <v>1638</v>
      </c>
      <c r="C12" s="223" t="s">
        <v>1639</v>
      </c>
      <c r="D12" s="223" t="s">
        <v>1640</v>
      </c>
      <c r="E12" s="224" t="s">
        <v>1641</v>
      </c>
      <c r="F12" s="224">
        <v>2023</v>
      </c>
      <c r="G12" s="223" t="s">
        <v>1642</v>
      </c>
      <c r="H12" s="223" t="s">
        <v>1499</v>
      </c>
      <c r="I12" s="223" t="s">
        <v>1643</v>
      </c>
      <c r="J12" s="223" t="s">
        <v>1644</v>
      </c>
      <c r="K12" s="223" t="s">
        <v>1645</v>
      </c>
      <c r="L12" s="223" t="s">
        <v>1646</v>
      </c>
      <c r="M12" s="223" t="s">
        <v>1647</v>
      </c>
      <c r="N12" s="223" t="s">
        <v>1535</v>
      </c>
      <c r="O12" s="223" t="s">
        <v>1648</v>
      </c>
      <c r="P12" s="223" t="s">
        <v>1649</v>
      </c>
      <c r="Q12" s="225" t="s">
        <v>1650</v>
      </c>
      <c r="R12" s="223"/>
      <c r="S12" s="227">
        <v>45200</v>
      </c>
      <c r="T12" s="226">
        <v>14</v>
      </c>
      <c r="U12" s="223" t="s">
        <v>329</v>
      </c>
      <c r="V12" s="223" t="s">
        <v>1526</v>
      </c>
      <c r="W12" s="223" t="s">
        <v>329</v>
      </c>
    </row>
    <row r="13" spans="1:26">
      <c r="A13" s="223"/>
      <c r="B13" s="223" t="s">
        <v>1651</v>
      </c>
      <c r="C13" s="223" t="s">
        <v>1652</v>
      </c>
      <c r="D13" s="223" t="s">
        <v>1653</v>
      </c>
      <c r="E13" s="224" t="s">
        <v>1609</v>
      </c>
      <c r="F13" s="224">
        <v>2023</v>
      </c>
      <c r="G13" s="223" t="s">
        <v>1654</v>
      </c>
      <c r="H13" s="223" t="s">
        <v>1499</v>
      </c>
      <c r="I13" s="223" t="s">
        <v>1655</v>
      </c>
      <c r="J13" s="223" t="s">
        <v>1656</v>
      </c>
      <c r="K13" s="223" t="s">
        <v>1657</v>
      </c>
      <c r="L13" s="223" t="s">
        <v>1658</v>
      </c>
      <c r="M13" s="223" t="s">
        <v>1659</v>
      </c>
      <c r="N13" s="223" t="s">
        <v>1535</v>
      </c>
      <c r="O13" s="223" t="s">
        <v>1660</v>
      </c>
      <c r="P13" s="223" t="s">
        <v>1661</v>
      </c>
      <c r="Q13" s="225" t="s">
        <v>1662</v>
      </c>
      <c r="R13" s="223"/>
      <c r="S13" s="223"/>
      <c r="T13" s="226">
        <v>18</v>
      </c>
      <c r="U13" s="223" t="s">
        <v>1563</v>
      </c>
      <c r="V13" s="223" t="s">
        <v>1526</v>
      </c>
      <c r="W13" s="223" t="s">
        <v>1564</v>
      </c>
    </row>
    <row r="14" spans="1:26">
      <c r="A14" s="223"/>
      <c r="B14" s="223" t="s">
        <v>1663</v>
      </c>
      <c r="C14" s="223" t="s">
        <v>492</v>
      </c>
      <c r="D14" s="223" t="s">
        <v>1664</v>
      </c>
      <c r="E14" s="224" t="s">
        <v>1582</v>
      </c>
      <c r="F14" s="224">
        <v>2023</v>
      </c>
      <c r="G14" s="223" t="s">
        <v>494</v>
      </c>
      <c r="H14" s="223" t="s">
        <v>1499</v>
      </c>
      <c r="I14" s="223" t="s">
        <v>1665</v>
      </c>
      <c r="J14" s="223" t="s">
        <v>1542</v>
      </c>
      <c r="K14" s="223" t="s">
        <v>1666</v>
      </c>
      <c r="L14" s="223" t="s">
        <v>1667</v>
      </c>
      <c r="M14" s="223" t="s">
        <v>1668</v>
      </c>
      <c r="N14" s="223" t="s">
        <v>1505</v>
      </c>
      <c r="O14" s="223" t="s">
        <v>494</v>
      </c>
      <c r="P14" s="223" t="s">
        <v>1669</v>
      </c>
      <c r="Q14" s="225" t="s">
        <v>1670</v>
      </c>
      <c r="R14" s="223"/>
      <c r="S14" s="227">
        <v>45078</v>
      </c>
      <c r="T14" s="226">
        <v>3</v>
      </c>
      <c r="U14" s="223" t="s">
        <v>1621</v>
      </c>
      <c r="V14" s="223" t="s">
        <v>1526</v>
      </c>
      <c r="W14" s="223" t="s">
        <v>1622</v>
      </c>
    </row>
    <row r="15" spans="1:26">
      <c r="A15" s="223"/>
      <c r="B15" s="223" t="s">
        <v>1671</v>
      </c>
      <c r="C15" s="223" t="s">
        <v>1672</v>
      </c>
      <c r="D15" s="223" t="s">
        <v>1673</v>
      </c>
      <c r="E15" s="228">
        <v>45598</v>
      </c>
      <c r="F15" s="224">
        <v>2023</v>
      </c>
      <c r="G15" s="223" t="s">
        <v>1674</v>
      </c>
      <c r="H15" s="223" t="s">
        <v>1499</v>
      </c>
      <c r="I15" s="223" t="s">
        <v>1675</v>
      </c>
      <c r="J15" s="223" t="s">
        <v>1676</v>
      </c>
      <c r="K15" s="223" t="s">
        <v>1677</v>
      </c>
      <c r="L15" s="223" t="s">
        <v>1678</v>
      </c>
      <c r="M15" s="223" t="s">
        <v>1679</v>
      </c>
      <c r="N15" s="223" t="s">
        <v>1680</v>
      </c>
      <c r="O15" s="223" t="s">
        <v>1681</v>
      </c>
      <c r="P15" s="223" t="s">
        <v>1682</v>
      </c>
      <c r="Q15" s="225" t="s">
        <v>1683</v>
      </c>
      <c r="R15" s="223"/>
      <c r="S15" s="227">
        <v>44835</v>
      </c>
      <c r="T15" s="226">
        <v>15</v>
      </c>
      <c r="U15" s="223" t="s">
        <v>1684</v>
      </c>
      <c r="V15" s="223" t="s">
        <v>1526</v>
      </c>
      <c r="W15" s="223" t="s">
        <v>1685</v>
      </c>
    </row>
    <row r="16" spans="1:26">
      <c r="A16" s="223"/>
      <c r="B16" s="223" t="s">
        <v>1686</v>
      </c>
      <c r="C16" s="223" t="s">
        <v>499</v>
      </c>
      <c r="D16" s="223" t="s">
        <v>1687</v>
      </c>
      <c r="E16" s="224" t="s">
        <v>1688</v>
      </c>
      <c r="F16" s="224">
        <v>2023</v>
      </c>
      <c r="G16" s="223" t="s">
        <v>501</v>
      </c>
      <c r="H16" s="223" t="s">
        <v>1499</v>
      </c>
      <c r="I16" s="223" t="s">
        <v>1689</v>
      </c>
      <c r="J16" s="223" t="s">
        <v>1690</v>
      </c>
      <c r="K16" s="223" t="s">
        <v>1691</v>
      </c>
      <c r="L16" s="223" t="s">
        <v>1692</v>
      </c>
      <c r="M16" s="223" t="s">
        <v>1693</v>
      </c>
      <c r="N16" s="223" t="s">
        <v>1547</v>
      </c>
      <c r="O16" s="223" t="s">
        <v>501</v>
      </c>
      <c r="P16" s="223" t="s">
        <v>1694</v>
      </c>
      <c r="Q16" s="225" t="s">
        <v>1695</v>
      </c>
      <c r="R16" s="223"/>
      <c r="S16" s="223"/>
      <c r="T16" s="226">
        <v>12</v>
      </c>
      <c r="U16" s="223" t="s">
        <v>281</v>
      </c>
      <c r="V16" s="223" t="s">
        <v>1526</v>
      </c>
      <c r="W16" s="223" t="s">
        <v>1539</v>
      </c>
    </row>
    <row r="17" spans="1:23">
      <c r="A17" s="223"/>
      <c r="B17" s="223" t="s">
        <v>1696</v>
      </c>
      <c r="C17" s="223" t="s">
        <v>495</v>
      </c>
      <c r="D17" s="223" t="s">
        <v>1697</v>
      </c>
      <c r="E17" s="224" t="s">
        <v>1698</v>
      </c>
      <c r="F17" s="224">
        <v>2023</v>
      </c>
      <c r="G17" s="223" t="s">
        <v>1542</v>
      </c>
      <c r="H17" s="223" t="s">
        <v>1499</v>
      </c>
      <c r="I17" s="223" t="s">
        <v>1699</v>
      </c>
      <c r="J17" s="223" t="s">
        <v>1700</v>
      </c>
      <c r="K17" s="223" t="s">
        <v>1701</v>
      </c>
      <c r="L17" s="223" t="s">
        <v>1702</v>
      </c>
      <c r="M17" s="223" t="s">
        <v>1703</v>
      </c>
      <c r="N17" s="223" t="s">
        <v>1547</v>
      </c>
      <c r="O17" s="223" t="s">
        <v>1542</v>
      </c>
      <c r="P17" s="223" t="s">
        <v>1704</v>
      </c>
      <c r="Q17" s="225" t="s">
        <v>1705</v>
      </c>
      <c r="R17" s="223"/>
      <c r="S17" s="223" t="s">
        <v>1706</v>
      </c>
      <c r="T17" s="226">
        <v>9</v>
      </c>
      <c r="U17" s="223" t="s">
        <v>281</v>
      </c>
      <c r="V17" s="223" t="s">
        <v>1526</v>
      </c>
      <c r="W17" s="223" t="s">
        <v>1539</v>
      </c>
    </row>
    <row r="18" spans="1:23">
      <c r="A18" s="223"/>
      <c r="B18" s="223" t="s">
        <v>1707</v>
      </c>
      <c r="C18" s="223" t="s">
        <v>1708</v>
      </c>
      <c r="D18" s="223" t="s">
        <v>1709</v>
      </c>
      <c r="E18" s="224" t="s">
        <v>1710</v>
      </c>
      <c r="F18" s="224">
        <v>2023</v>
      </c>
      <c r="G18" s="223" t="s">
        <v>84</v>
      </c>
      <c r="H18" s="223" t="s">
        <v>1499</v>
      </c>
      <c r="I18" s="223"/>
      <c r="J18" s="223" t="s">
        <v>1711</v>
      </c>
      <c r="K18" s="223" t="s">
        <v>1712</v>
      </c>
      <c r="L18" s="223" t="s">
        <v>1713</v>
      </c>
      <c r="M18" s="223" t="s">
        <v>1714</v>
      </c>
      <c r="N18" s="223" t="s">
        <v>1715</v>
      </c>
      <c r="O18" s="223" t="s">
        <v>84</v>
      </c>
      <c r="P18" s="223" t="s">
        <v>1716</v>
      </c>
      <c r="Q18" s="225" t="s">
        <v>1717</v>
      </c>
      <c r="R18" s="223"/>
      <c r="S18" s="223"/>
      <c r="T18" s="226">
        <v>22</v>
      </c>
      <c r="U18" s="223" t="s">
        <v>1718</v>
      </c>
      <c r="V18" s="223" t="s">
        <v>1526</v>
      </c>
      <c r="W18" s="223" t="s">
        <v>1719</v>
      </c>
    </row>
    <row r="19" spans="1:23">
      <c r="A19" s="223"/>
      <c r="B19" s="223" t="s">
        <v>1720</v>
      </c>
      <c r="C19" s="223" t="s">
        <v>1721</v>
      </c>
      <c r="D19" s="223" t="s">
        <v>1722</v>
      </c>
      <c r="E19" s="224" t="s">
        <v>1723</v>
      </c>
      <c r="F19" s="224">
        <v>2023</v>
      </c>
      <c r="G19" s="223" t="s">
        <v>1674</v>
      </c>
      <c r="H19" s="223" t="s">
        <v>1499</v>
      </c>
      <c r="I19" s="223" t="s">
        <v>1724</v>
      </c>
      <c r="J19" s="223" t="s">
        <v>1725</v>
      </c>
      <c r="K19" s="223" t="s">
        <v>1726</v>
      </c>
      <c r="L19" s="223" t="s">
        <v>1727</v>
      </c>
      <c r="M19" s="223" t="s">
        <v>1728</v>
      </c>
      <c r="N19" s="223" t="s">
        <v>1680</v>
      </c>
      <c r="O19" s="223" t="s">
        <v>1681</v>
      </c>
      <c r="P19" s="223" t="s">
        <v>1729</v>
      </c>
      <c r="Q19" s="225" t="s">
        <v>1730</v>
      </c>
      <c r="R19" s="223"/>
      <c r="S19" s="223" t="s">
        <v>1731</v>
      </c>
      <c r="T19" s="226">
        <v>8</v>
      </c>
      <c r="U19" s="223" t="s">
        <v>1684</v>
      </c>
      <c r="V19" s="223" t="s">
        <v>1526</v>
      </c>
      <c r="W19" s="223" t="s">
        <v>1685</v>
      </c>
    </row>
    <row r="20" spans="1:23">
      <c r="A20" s="223"/>
      <c r="B20" s="223" t="s">
        <v>1732</v>
      </c>
      <c r="C20" s="223" t="s">
        <v>1733</v>
      </c>
      <c r="D20" s="223" t="s">
        <v>1734</v>
      </c>
      <c r="E20" s="224" t="s">
        <v>1698</v>
      </c>
      <c r="F20" s="224">
        <v>2023</v>
      </c>
      <c r="G20" s="223" t="s">
        <v>1498</v>
      </c>
      <c r="H20" s="223" t="s">
        <v>1499</v>
      </c>
      <c r="I20" s="223" t="s">
        <v>1735</v>
      </c>
      <c r="J20" s="223" t="s">
        <v>1736</v>
      </c>
      <c r="K20" s="223" t="s">
        <v>1737</v>
      </c>
      <c r="L20" s="223" t="s">
        <v>1738</v>
      </c>
      <c r="M20" s="223" t="s">
        <v>1739</v>
      </c>
      <c r="N20" s="223" t="s">
        <v>1505</v>
      </c>
      <c r="O20" s="223" t="s">
        <v>1506</v>
      </c>
      <c r="P20" s="223" t="s">
        <v>1740</v>
      </c>
      <c r="Q20" s="225" t="s">
        <v>1741</v>
      </c>
      <c r="R20" s="223"/>
      <c r="S20" s="227">
        <v>44866</v>
      </c>
      <c r="T20" s="226">
        <v>13</v>
      </c>
      <c r="U20" s="223" t="s">
        <v>1509</v>
      </c>
      <c r="V20" s="223" t="s">
        <v>1510</v>
      </c>
      <c r="W20" s="223" t="s">
        <v>1509</v>
      </c>
    </row>
    <row r="21" spans="1:23">
      <c r="A21" s="223"/>
      <c r="B21" s="223" t="s">
        <v>1742</v>
      </c>
      <c r="C21" s="223" t="s">
        <v>1743</v>
      </c>
      <c r="D21" s="223" t="s">
        <v>1744</v>
      </c>
      <c r="E21" s="224" t="s">
        <v>1745</v>
      </c>
      <c r="F21" s="224">
        <v>2023</v>
      </c>
      <c r="G21" s="223" t="s">
        <v>1746</v>
      </c>
      <c r="H21" s="223" t="s">
        <v>1499</v>
      </c>
      <c r="I21" s="223"/>
      <c r="J21" s="223" t="s">
        <v>1747</v>
      </c>
      <c r="K21" s="223" t="s">
        <v>1748</v>
      </c>
      <c r="L21" s="223" t="s">
        <v>1749</v>
      </c>
      <c r="M21" s="223"/>
      <c r="N21" s="223" t="s">
        <v>1750</v>
      </c>
      <c r="O21" s="223" t="s">
        <v>1746</v>
      </c>
      <c r="P21" s="223" t="s">
        <v>1751</v>
      </c>
      <c r="Q21" s="225" t="s">
        <v>1752</v>
      </c>
      <c r="R21" s="223"/>
      <c r="S21" s="223"/>
      <c r="T21" s="226">
        <v>12</v>
      </c>
      <c r="U21" s="223" t="s">
        <v>1753</v>
      </c>
      <c r="V21" s="223" t="s">
        <v>1526</v>
      </c>
      <c r="W21" s="223" t="s">
        <v>1753</v>
      </c>
    </row>
    <row r="22" spans="1:23">
      <c r="A22" s="223"/>
      <c r="B22" s="223" t="s">
        <v>1754</v>
      </c>
      <c r="C22" s="223" t="s">
        <v>1755</v>
      </c>
      <c r="D22" s="223" t="s">
        <v>1756</v>
      </c>
      <c r="E22" s="224" t="s">
        <v>1609</v>
      </c>
      <c r="F22" s="224">
        <v>2023</v>
      </c>
      <c r="G22" s="223" t="s">
        <v>1553</v>
      </c>
      <c r="H22" s="223" t="s">
        <v>1456</v>
      </c>
      <c r="I22" s="223" t="s">
        <v>1757</v>
      </c>
      <c r="J22" s="223" t="s">
        <v>1758</v>
      </c>
      <c r="K22" s="223" t="s">
        <v>1759</v>
      </c>
      <c r="L22" s="223" t="s">
        <v>1760</v>
      </c>
      <c r="M22" s="223" t="s">
        <v>1761</v>
      </c>
      <c r="N22" s="223" t="s">
        <v>1547</v>
      </c>
      <c r="O22" s="223" t="s">
        <v>1560</v>
      </c>
      <c r="P22" s="223" t="s">
        <v>1762</v>
      </c>
      <c r="Q22" s="225" t="s">
        <v>1763</v>
      </c>
      <c r="R22" s="223"/>
      <c r="S22" s="223" t="s">
        <v>1620</v>
      </c>
      <c r="T22" s="226">
        <v>16</v>
      </c>
      <c r="U22" s="223" t="s">
        <v>1563</v>
      </c>
      <c r="V22" s="223" t="s">
        <v>1526</v>
      </c>
      <c r="W22" s="223" t="s">
        <v>1564</v>
      </c>
    </row>
    <row r="23" spans="1:23">
      <c r="A23" s="223"/>
      <c r="B23" s="223" t="s">
        <v>1764</v>
      </c>
      <c r="C23" s="223" t="s">
        <v>1765</v>
      </c>
      <c r="D23" s="223" t="s">
        <v>1766</v>
      </c>
      <c r="E23" s="224" t="s">
        <v>1609</v>
      </c>
      <c r="F23" s="224">
        <v>2023</v>
      </c>
      <c r="G23" s="223" t="s">
        <v>1767</v>
      </c>
      <c r="H23" s="223" t="s">
        <v>1499</v>
      </c>
      <c r="I23" s="223" t="s">
        <v>1768</v>
      </c>
      <c r="J23" s="223" t="s">
        <v>1769</v>
      </c>
      <c r="K23" s="223" t="s">
        <v>1770</v>
      </c>
      <c r="L23" s="223" t="s">
        <v>1771</v>
      </c>
      <c r="M23" s="223" t="s">
        <v>1772</v>
      </c>
      <c r="N23" s="223" t="s">
        <v>1547</v>
      </c>
      <c r="O23" s="223" t="s">
        <v>1767</v>
      </c>
      <c r="P23" s="223" t="s">
        <v>1773</v>
      </c>
      <c r="Q23" s="225" t="s">
        <v>1774</v>
      </c>
      <c r="R23" s="223"/>
      <c r="S23" s="223" t="s">
        <v>1775</v>
      </c>
      <c r="T23" s="226">
        <v>16</v>
      </c>
      <c r="U23" s="223" t="s">
        <v>1776</v>
      </c>
      <c r="V23" s="223" t="s">
        <v>1526</v>
      </c>
      <c r="W23" s="223" t="s">
        <v>1777</v>
      </c>
    </row>
    <row r="24" spans="1:23">
      <c r="A24" s="223"/>
      <c r="B24" s="223" t="s">
        <v>1778</v>
      </c>
      <c r="C24" s="223" t="s">
        <v>1779</v>
      </c>
      <c r="D24" s="223" t="s">
        <v>1780</v>
      </c>
      <c r="E24" s="224" t="s">
        <v>1781</v>
      </c>
      <c r="F24" s="224">
        <v>2023</v>
      </c>
      <c r="G24" s="223" t="s">
        <v>1782</v>
      </c>
      <c r="H24" s="223" t="s">
        <v>1499</v>
      </c>
      <c r="I24" s="223" t="s">
        <v>1783</v>
      </c>
      <c r="J24" s="223" t="s">
        <v>1784</v>
      </c>
      <c r="K24" s="223" t="s">
        <v>1785</v>
      </c>
      <c r="L24" s="223" t="s">
        <v>1786</v>
      </c>
      <c r="M24" s="223" t="s">
        <v>1787</v>
      </c>
      <c r="N24" s="223" t="s">
        <v>1535</v>
      </c>
      <c r="O24" s="223" t="s">
        <v>1788</v>
      </c>
      <c r="P24" s="223" t="s">
        <v>1789</v>
      </c>
      <c r="Q24" s="225" t="s">
        <v>1790</v>
      </c>
      <c r="R24" s="223"/>
      <c r="S24" s="227">
        <v>44958</v>
      </c>
      <c r="T24" s="226">
        <v>8</v>
      </c>
      <c r="U24" s="223" t="s">
        <v>1791</v>
      </c>
      <c r="V24" s="223" t="s">
        <v>1526</v>
      </c>
      <c r="W24" s="223" t="s">
        <v>1791</v>
      </c>
    </row>
    <row r="25" spans="1:23">
      <c r="A25" s="223"/>
      <c r="B25" s="223" t="s">
        <v>1792</v>
      </c>
      <c r="C25" s="223" t="s">
        <v>1793</v>
      </c>
      <c r="D25" s="223" t="s">
        <v>1794</v>
      </c>
      <c r="E25" s="224" t="s">
        <v>1795</v>
      </c>
      <c r="F25" s="224">
        <v>2023</v>
      </c>
      <c r="G25" s="223" t="s">
        <v>1796</v>
      </c>
      <c r="H25" s="223" t="s">
        <v>1499</v>
      </c>
      <c r="I25" s="223" t="s">
        <v>1797</v>
      </c>
      <c r="J25" s="223" t="s">
        <v>1798</v>
      </c>
      <c r="K25" s="223" t="s">
        <v>1799</v>
      </c>
      <c r="L25" s="223" t="s">
        <v>1800</v>
      </c>
      <c r="M25" s="223" t="s">
        <v>1801</v>
      </c>
      <c r="N25" s="223" t="s">
        <v>1802</v>
      </c>
      <c r="O25" s="223" t="s">
        <v>1796</v>
      </c>
      <c r="P25" s="223" t="s">
        <v>1803</v>
      </c>
      <c r="Q25" s="225" t="s">
        <v>1804</v>
      </c>
      <c r="R25" s="223"/>
      <c r="S25" s="223"/>
      <c r="T25" s="226">
        <v>13</v>
      </c>
      <c r="U25" s="223" t="s">
        <v>1805</v>
      </c>
      <c r="V25" s="223" t="s">
        <v>1526</v>
      </c>
      <c r="W25" s="223" t="s">
        <v>1805</v>
      </c>
    </row>
    <row r="26" spans="1:23">
      <c r="A26" s="223"/>
      <c r="B26" s="223" t="s">
        <v>1806</v>
      </c>
      <c r="C26" s="223" t="s">
        <v>527</v>
      </c>
      <c r="D26" s="223" t="s">
        <v>1807</v>
      </c>
      <c r="E26" s="224"/>
      <c r="F26" s="224">
        <v>2023</v>
      </c>
      <c r="G26" s="223" t="s">
        <v>529</v>
      </c>
      <c r="H26" s="223" t="s">
        <v>1499</v>
      </c>
      <c r="I26" s="223" t="s">
        <v>1808</v>
      </c>
      <c r="J26" s="223" t="s">
        <v>1809</v>
      </c>
      <c r="K26" s="223" t="s">
        <v>1810</v>
      </c>
      <c r="L26" s="223" t="s">
        <v>1811</v>
      </c>
      <c r="M26" s="223" t="s">
        <v>1812</v>
      </c>
      <c r="N26" s="223" t="s">
        <v>1813</v>
      </c>
      <c r="O26" s="223" t="s">
        <v>1814</v>
      </c>
      <c r="P26" s="223" t="s">
        <v>1815</v>
      </c>
      <c r="Q26" s="225" t="s">
        <v>1816</v>
      </c>
      <c r="R26" s="223"/>
      <c r="S26" s="227">
        <v>45078</v>
      </c>
      <c r="T26" s="226">
        <v>8</v>
      </c>
      <c r="U26" s="223" t="s">
        <v>281</v>
      </c>
      <c r="V26" s="223" t="s">
        <v>1526</v>
      </c>
      <c r="W26" s="223" t="s">
        <v>1539</v>
      </c>
    </row>
    <row r="27" spans="1:23">
      <c r="A27" s="223"/>
      <c r="B27" s="223" t="s">
        <v>1817</v>
      </c>
      <c r="C27" s="223" t="s">
        <v>1818</v>
      </c>
      <c r="D27" s="223" t="s">
        <v>1819</v>
      </c>
      <c r="E27" s="224" t="s">
        <v>1820</v>
      </c>
      <c r="F27" s="224">
        <v>2023</v>
      </c>
      <c r="G27" s="223" t="s">
        <v>1821</v>
      </c>
      <c r="H27" s="223" t="s">
        <v>1499</v>
      </c>
      <c r="I27" s="223" t="s">
        <v>1822</v>
      </c>
      <c r="J27" s="223" t="s">
        <v>1823</v>
      </c>
      <c r="K27" s="223" t="s">
        <v>1824</v>
      </c>
      <c r="L27" s="223" t="s">
        <v>1825</v>
      </c>
      <c r="M27" s="223" t="s">
        <v>1826</v>
      </c>
      <c r="N27" s="223" t="s">
        <v>1535</v>
      </c>
      <c r="O27" s="223" t="s">
        <v>1827</v>
      </c>
      <c r="P27" s="223" t="s">
        <v>1828</v>
      </c>
      <c r="Q27" s="225" t="s">
        <v>1829</v>
      </c>
      <c r="R27" s="223"/>
      <c r="S27" s="223"/>
      <c r="T27" s="226">
        <v>12</v>
      </c>
      <c r="U27" s="223" t="s">
        <v>1830</v>
      </c>
      <c r="V27" s="223" t="s">
        <v>1526</v>
      </c>
      <c r="W27" s="223" t="s">
        <v>1539</v>
      </c>
    </row>
    <row r="28" spans="1:23">
      <c r="A28" s="223"/>
      <c r="B28" s="223" t="s">
        <v>1831</v>
      </c>
      <c r="C28" s="223" t="s">
        <v>1832</v>
      </c>
      <c r="D28" s="223" t="s">
        <v>1833</v>
      </c>
      <c r="E28" s="224" t="s">
        <v>1781</v>
      </c>
      <c r="F28" s="224">
        <v>2022</v>
      </c>
      <c r="G28" s="223" t="s">
        <v>494</v>
      </c>
      <c r="H28" s="223" t="s">
        <v>1499</v>
      </c>
      <c r="I28" s="223" t="s">
        <v>1834</v>
      </c>
      <c r="J28" s="223" t="s">
        <v>1835</v>
      </c>
      <c r="K28" s="223" t="s">
        <v>1836</v>
      </c>
      <c r="L28" s="223" t="s">
        <v>1837</v>
      </c>
      <c r="M28" s="223" t="s">
        <v>1838</v>
      </c>
      <c r="N28" s="223" t="s">
        <v>1505</v>
      </c>
      <c r="O28" s="223" t="s">
        <v>494</v>
      </c>
      <c r="P28" s="223" t="s">
        <v>1839</v>
      </c>
      <c r="Q28" s="225" t="s">
        <v>1840</v>
      </c>
      <c r="R28" s="223"/>
      <c r="S28" s="227">
        <v>44621</v>
      </c>
      <c r="T28" s="226">
        <v>5</v>
      </c>
      <c r="U28" s="223" t="s">
        <v>1621</v>
      </c>
      <c r="V28" s="223" t="s">
        <v>1526</v>
      </c>
      <c r="W28" s="223" t="s">
        <v>1622</v>
      </c>
    </row>
    <row r="29" spans="1:23">
      <c r="A29" s="223"/>
      <c r="B29" s="223" t="s">
        <v>1841</v>
      </c>
      <c r="C29" s="223" t="s">
        <v>1842</v>
      </c>
      <c r="D29" s="223" t="s">
        <v>1843</v>
      </c>
      <c r="E29" s="224" t="s">
        <v>1609</v>
      </c>
      <c r="F29" s="224">
        <v>2022</v>
      </c>
      <c r="G29" s="223" t="s">
        <v>1844</v>
      </c>
      <c r="H29" s="223" t="s">
        <v>1499</v>
      </c>
      <c r="I29" s="223" t="s">
        <v>1845</v>
      </c>
      <c r="J29" s="223" t="s">
        <v>1846</v>
      </c>
      <c r="K29" s="223" t="s">
        <v>1847</v>
      </c>
      <c r="L29" s="223" t="s">
        <v>1848</v>
      </c>
      <c r="M29" s="223" t="s">
        <v>1849</v>
      </c>
      <c r="N29" s="223" t="s">
        <v>1850</v>
      </c>
      <c r="O29" s="223" t="s">
        <v>1844</v>
      </c>
      <c r="P29" s="223" t="s">
        <v>1851</v>
      </c>
      <c r="Q29" s="225" t="s">
        <v>1852</v>
      </c>
      <c r="R29" s="223"/>
      <c r="S29" s="223"/>
      <c r="T29" s="226">
        <v>13</v>
      </c>
      <c r="U29" s="223" t="s">
        <v>1853</v>
      </c>
      <c r="V29" s="223" t="s">
        <v>1854</v>
      </c>
      <c r="W29" s="223" t="s">
        <v>1853</v>
      </c>
    </row>
    <row r="30" spans="1:23">
      <c r="A30" s="223"/>
      <c r="B30" s="223" t="s">
        <v>1855</v>
      </c>
      <c r="C30" s="223" t="s">
        <v>109</v>
      </c>
      <c r="D30" s="223" t="s">
        <v>1856</v>
      </c>
      <c r="E30" s="228">
        <v>45477</v>
      </c>
      <c r="F30" s="224">
        <v>2022</v>
      </c>
      <c r="G30" s="223" t="s">
        <v>1857</v>
      </c>
      <c r="H30" s="223" t="s">
        <v>1499</v>
      </c>
      <c r="I30" s="223" t="s">
        <v>1026</v>
      </c>
      <c r="J30" s="223" t="s">
        <v>1858</v>
      </c>
      <c r="K30" s="223" t="s">
        <v>1859</v>
      </c>
      <c r="L30" s="223" t="s">
        <v>1860</v>
      </c>
      <c r="M30" s="223" t="s">
        <v>1861</v>
      </c>
      <c r="N30" s="223" t="s">
        <v>1680</v>
      </c>
      <c r="O30" s="223" t="s">
        <v>1862</v>
      </c>
      <c r="P30" s="223" t="s">
        <v>1863</v>
      </c>
      <c r="Q30" s="225" t="s">
        <v>1864</v>
      </c>
      <c r="R30" s="223"/>
      <c r="S30" s="223" t="s">
        <v>1865</v>
      </c>
      <c r="T30" s="226">
        <v>20</v>
      </c>
      <c r="U30" s="223" t="s">
        <v>1866</v>
      </c>
      <c r="V30" s="223" t="s">
        <v>1526</v>
      </c>
      <c r="W30" s="223" t="s">
        <v>1622</v>
      </c>
    </row>
    <row r="31" spans="1:23">
      <c r="A31" s="223"/>
      <c r="B31" s="223" t="s">
        <v>1867</v>
      </c>
      <c r="C31" s="223" t="s">
        <v>503</v>
      </c>
      <c r="D31" s="223" t="s">
        <v>1868</v>
      </c>
      <c r="E31" s="228">
        <v>45436</v>
      </c>
      <c r="F31" s="224">
        <v>2022</v>
      </c>
      <c r="G31" s="223" t="s">
        <v>505</v>
      </c>
      <c r="H31" s="223" t="s">
        <v>1456</v>
      </c>
      <c r="I31" s="223" t="s">
        <v>1869</v>
      </c>
      <c r="J31" s="223" t="s">
        <v>1870</v>
      </c>
      <c r="K31" s="223" t="s">
        <v>1871</v>
      </c>
      <c r="L31" s="223" t="s">
        <v>1872</v>
      </c>
      <c r="M31" s="223" t="s">
        <v>1873</v>
      </c>
      <c r="N31" s="223" t="s">
        <v>1874</v>
      </c>
      <c r="O31" s="223" t="s">
        <v>1875</v>
      </c>
      <c r="P31" s="223" t="s">
        <v>1876</v>
      </c>
      <c r="Q31" s="225" t="s">
        <v>1877</v>
      </c>
      <c r="R31" s="223"/>
      <c r="S31" s="223"/>
      <c r="T31" s="226">
        <v>14</v>
      </c>
      <c r="U31" s="223" t="s">
        <v>1878</v>
      </c>
      <c r="V31" s="223" t="s">
        <v>1879</v>
      </c>
      <c r="W31" s="223" t="s">
        <v>1622</v>
      </c>
    </row>
    <row r="32" spans="1:23">
      <c r="A32" s="223"/>
      <c r="B32" s="223" t="s">
        <v>1880</v>
      </c>
      <c r="C32" s="223" t="s">
        <v>518</v>
      </c>
      <c r="D32" s="223" t="s">
        <v>1881</v>
      </c>
      <c r="E32" s="224" t="s">
        <v>1795</v>
      </c>
      <c r="F32" s="224">
        <v>2022</v>
      </c>
      <c r="G32" s="223" t="s">
        <v>519</v>
      </c>
      <c r="H32" s="223" t="s">
        <v>1499</v>
      </c>
      <c r="I32" s="223" t="s">
        <v>1882</v>
      </c>
      <c r="J32" s="223" t="s">
        <v>1883</v>
      </c>
      <c r="K32" s="223" t="s">
        <v>1884</v>
      </c>
      <c r="L32" s="223" t="s">
        <v>1885</v>
      </c>
      <c r="M32" s="223" t="s">
        <v>1886</v>
      </c>
      <c r="N32" s="223" t="s">
        <v>1547</v>
      </c>
      <c r="O32" s="223" t="s">
        <v>1887</v>
      </c>
      <c r="P32" s="223" t="s">
        <v>1888</v>
      </c>
      <c r="Q32" s="225" t="s">
        <v>1889</v>
      </c>
      <c r="R32" s="223"/>
      <c r="S32" s="227">
        <v>44593</v>
      </c>
      <c r="T32" s="226">
        <v>12</v>
      </c>
      <c r="U32" s="223" t="s">
        <v>281</v>
      </c>
      <c r="V32" s="223" t="s">
        <v>1526</v>
      </c>
      <c r="W32" s="223" t="s">
        <v>1539</v>
      </c>
    </row>
    <row r="33" spans="1:23">
      <c r="A33" s="223"/>
      <c r="B33" s="223" t="s">
        <v>1890</v>
      </c>
      <c r="C33" s="223" t="s">
        <v>410</v>
      </c>
      <c r="D33" s="223" t="s">
        <v>1891</v>
      </c>
      <c r="E33" s="224" t="s">
        <v>1892</v>
      </c>
      <c r="F33" s="224">
        <v>2022</v>
      </c>
      <c r="G33" s="223" t="s">
        <v>1893</v>
      </c>
      <c r="H33" s="223" t="s">
        <v>1499</v>
      </c>
      <c r="I33" s="223" t="s">
        <v>1894</v>
      </c>
      <c r="J33" s="223" t="s">
        <v>1895</v>
      </c>
      <c r="K33" s="223" t="s">
        <v>1896</v>
      </c>
      <c r="L33" s="223" t="s">
        <v>1897</v>
      </c>
      <c r="M33" s="223" t="s">
        <v>1898</v>
      </c>
      <c r="N33" s="223" t="s">
        <v>1899</v>
      </c>
      <c r="O33" s="223" t="s">
        <v>1893</v>
      </c>
      <c r="P33" s="223" t="s">
        <v>1900</v>
      </c>
      <c r="Q33" s="225" t="s">
        <v>1901</v>
      </c>
      <c r="R33" s="223"/>
      <c r="S33" s="223" t="s">
        <v>1865</v>
      </c>
      <c r="T33" s="226">
        <v>9</v>
      </c>
      <c r="U33" s="223" t="s">
        <v>1777</v>
      </c>
      <c r="V33" s="223" t="s">
        <v>1526</v>
      </c>
      <c r="W33" s="223" t="s">
        <v>1777</v>
      </c>
    </row>
    <row r="34" spans="1:23">
      <c r="A34" s="223"/>
      <c r="B34" s="223" t="s">
        <v>1902</v>
      </c>
      <c r="C34" s="223" t="s">
        <v>1903</v>
      </c>
      <c r="D34" s="223" t="s">
        <v>1904</v>
      </c>
      <c r="E34" s="224" t="s">
        <v>1905</v>
      </c>
      <c r="F34" s="224">
        <v>2022</v>
      </c>
      <c r="G34" s="223" t="s">
        <v>1906</v>
      </c>
      <c r="H34" s="223" t="s">
        <v>1499</v>
      </c>
      <c r="I34" s="223"/>
      <c r="J34" s="223" t="s">
        <v>1907</v>
      </c>
      <c r="K34" s="223" t="s">
        <v>1908</v>
      </c>
      <c r="L34" s="223" t="s">
        <v>1909</v>
      </c>
      <c r="M34" s="223"/>
      <c r="N34" s="223" t="s">
        <v>1547</v>
      </c>
      <c r="O34" s="223" t="s">
        <v>1906</v>
      </c>
      <c r="P34" s="223" t="s">
        <v>1910</v>
      </c>
      <c r="Q34" s="225" t="s">
        <v>1911</v>
      </c>
      <c r="R34" s="223"/>
      <c r="S34" s="223" t="s">
        <v>1731</v>
      </c>
      <c r="T34" s="226">
        <v>14</v>
      </c>
      <c r="U34" s="223" t="s">
        <v>1912</v>
      </c>
      <c r="V34" s="223" t="s">
        <v>1526</v>
      </c>
      <c r="W34" s="223" t="s">
        <v>1913</v>
      </c>
    </row>
    <row r="35" spans="1:23">
      <c r="A35" s="223"/>
      <c r="B35" s="223" t="s">
        <v>1914</v>
      </c>
      <c r="C35" s="223" t="s">
        <v>513</v>
      </c>
      <c r="D35" s="223" t="s">
        <v>1915</v>
      </c>
      <c r="E35" s="224" t="s">
        <v>1781</v>
      </c>
      <c r="F35" s="224">
        <v>2022</v>
      </c>
      <c r="G35" s="223" t="s">
        <v>515</v>
      </c>
      <c r="H35" s="223" t="s">
        <v>1499</v>
      </c>
      <c r="I35" s="223" t="s">
        <v>1916</v>
      </c>
      <c r="J35" s="223" t="s">
        <v>1917</v>
      </c>
      <c r="K35" s="223" t="s">
        <v>1918</v>
      </c>
      <c r="L35" s="223" t="s">
        <v>1919</v>
      </c>
      <c r="M35" s="223" t="s">
        <v>1920</v>
      </c>
      <c r="N35" s="223" t="s">
        <v>1547</v>
      </c>
      <c r="O35" s="223" t="s">
        <v>1921</v>
      </c>
      <c r="P35" s="223" t="s">
        <v>1922</v>
      </c>
      <c r="Q35" s="225" t="s">
        <v>1923</v>
      </c>
      <c r="R35" s="223"/>
      <c r="S35" s="227">
        <v>44621</v>
      </c>
      <c r="T35" s="226">
        <v>10</v>
      </c>
      <c r="U35" s="223" t="s">
        <v>281</v>
      </c>
      <c r="V35" s="223" t="s">
        <v>1526</v>
      </c>
      <c r="W35" s="223" t="s">
        <v>1539</v>
      </c>
    </row>
    <row r="36" spans="1:23">
      <c r="A36" s="223"/>
      <c r="B36" s="223" t="s">
        <v>1924</v>
      </c>
      <c r="C36" s="223" t="s">
        <v>1925</v>
      </c>
      <c r="D36" s="223" t="s">
        <v>1926</v>
      </c>
      <c r="E36" s="224" t="s">
        <v>1795</v>
      </c>
      <c r="F36" s="224">
        <v>2022</v>
      </c>
      <c r="G36" s="223" t="s">
        <v>1927</v>
      </c>
      <c r="H36" s="223" t="s">
        <v>1499</v>
      </c>
      <c r="I36" s="223" t="s">
        <v>1928</v>
      </c>
      <c r="J36" s="223" t="s">
        <v>1929</v>
      </c>
      <c r="K36" s="223" t="s">
        <v>1930</v>
      </c>
      <c r="L36" s="223" t="s">
        <v>1931</v>
      </c>
      <c r="M36" s="223" t="s">
        <v>1932</v>
      </c>
      <c r="N36" s="223" t="s">
        <v>1547</v>
      </c>
      <c r="O36" s="223" t="s">
        <v>1933</v>
      </c>
      <c r="P36" s="223" t="s">
        <v>1934</v>
      </c>
      <c r="Q36" s="225" t="s">
        <v>1935</v>
      </c>
      <c r="R36" s="223"/>
      <c r="S36" s="227">
        <v>43647</v>
      </c>
      <c r="T36" s="226">
        <v>7</v>
      </c>
      <c r="U36" s="223" t="s">
        <v>1936</v>
      </c>
      <c r="V36" s="223" t="s">
        <v>1854</v>
      </c>
      <c r="W36" s="223" t="s">
        <v>1936</v>
      </c>
    </row>
    <row r="37" spans="1:23">
      <c r="A37" s="223"/>
      <c r="B37" s="223" t="s">
        <v>1937</v>
      </c>
      <c r="C37" s="223" t="s">
        <v>496</v>
      </c>
      <c r="D37" s="223" t="s">
        <v>1938</v>
      </c>
      <c r="E37" s="224" t="s">
        <v>1497</v>
      </c>
      <c r="F37" s="224">
        <v>2022</v>
      </c>
      <c r="G37" s="223" t="s">
        <v>1939</v>
      </c>
      <c r="H37" s="223" t="s">
        <v>1499</v>
      </c>
      <c r="I37" s="223" t="s">
        <v>1940</v>
      </c>
      <c r="J37" s="223" t="s">
        <v>1941</v>
      </c>
      <c r="K37" s="223" t="s">
        <v>1942</v>
      </c>
      <c r="L37" s="223" t="s">
        <v>1943</v>
      </c>
      <c r="M37" s="223" t="s">
        <v>1944</v>
      </c>
      <c r="N37" s="223" t="s">
        <v>1945</v>
      </c>
      <c r="O37" s="223" t="s">
        <v>1946</v>
      </c>
      <c r="P37" s="223" t="s">
        <v>1947</v>
      </c>
      <c r="Q37" s="225" t="s">
        <v>1948</v>
      </c>
      <c r="R37" s="223"/>
      <c r="S37" s="223" t="s">
        <v>1949</v>
      </c>
      <c r="T37" s="226">
        <v>14</v>
      </c>
      <c r="U37" s="223" t="s">
        <v>1950</v>
      </c>
      <c r="V37" s="223" t="s">
        <v>1526</v>
      </c>
      <c r="W37" s="223" t="s">
        <v>1951</v>
      </c>
    </row>
    <row r="38" spans="1:23">
      <c r="A38" s="223"/>
      <c r="B38" s="223" t="s">
        <v>1952</v>
      </c>
      <c r="C38" s="223" t="s">
        <v>215</v>
      </c>
      <c r="D38" s="223" t="s">
        <v>1953</v>
      </c>
      <c r="E38" s="224" t="s">
        <v>1745</v>
      </c>
      <c r="F38" s="224">
        <v>2022</v>
      </c>
      <c r="G38" s="223" t="s">
        <v>1954</v>
      </c>
      <c r="H38" s="223" t="s">
        <v>1499</v>
      </c>
      <c r="I38" s="223" t="s">
        <v>1955</v>
      </c>
      <c r="J38" s="223" t="s">
        <v>1956</v>
      </c>
      <c r="K38" s="223" t="s">
        <v>1957</v>
      </c>
      <c r="L38" s="223" t="s">
        <v>1958</v>
      </c>
      <c r="M38" s="223" t="s">
        <v>1659</v>
      </c>
      <c r="N38" s="223" t="s">
        <v>1547</v>
      </c>
      <c r="O38" s="223" t="s">
        <v>1959</v>
      </c>
      <c r="P38" s="223" t="s">
        <v>1960</v>
      </c>
      <c r="Q38" s="225" t="s">
        <v>1961</v>
      </c>
      <c r="R38" s="223"/>
      <c r="S38" s="227">
        <v>44501</v>
      </c>
      <c r="T38" s="226">
        <v>18</v>
      </c>
      <c r="U38" s="223" t="s">
        <v>1830</v>
      </c>
      <c r="V38" s="223" t="s">
        <v>1526</v>
      </c>
      <c r="W38" s="223" t="s">
        <v>1539</v>
      </c>
    </row>
    <row r="39" spans="1:23">
      <c r="A39" s="223"/>
      <c r="B39" s="223" t="s">
        <v>1962</v>
      </c>
      <c r="C39" s="223" t="s">
        <v>1963</v>
      </c>
      <c r="D39" s="223" t="s">
        <v>1964</v>
      </c>
      <c r="E39" s="228">
        <v>45621</v>
      </c>
      <c r="F39" s="224">
        <v>2022</v>
      </c>
      <c r="G39" s="223" t="s">
        <v>1893</v>
      </c>
      <c r="H39" s="223" t="s">
        <v>1499</v>
      </c>
      <c r="I39" s="223" t="s">
        <v>1965</v>
      </c>
      <c r="J39" s="223" t="s">
        <v>1966</v>
      </c>
      <c r="K39" s="223" t="s">
        <v>1967</v>
      </c>
      <c r="L39" s="223" t="s">
        <v>1968</v>
      </c>
      <c r="M39" s="223" t="s">
        <v>1969</v>
      </c>
      <c r="N39" s="223" t="s">
        <v>1899</v>
      </c>
      <c r="O39" s="223" t="s">
        <v>1893</v>
      </c>
      <c r="P39" s="223" t="s">
        <v>1970</v>
      </c>
      <c r="Q39" s="225" t="s">
        <v>1971</v>
      </c>
      <c r="R39" s="223"/>
      <c r="S39" s="227">
        <v>44743</v>
      </c>
      <c r="T39" s="226">
        <v>11</v>
      </c>
      <c r="U39" s="223" t="s">
        <v>1777</v>
      </c>
      <c r="V39" s="223" t="s">
        <v>1526</v>
      </c>
      <c r="W39" s="223" t="s">
        <v>1777</v>
      </c>
    </row>
    <row r="40" spans="1:23">
      <c r="A40" s="223"/>
      <c r="B40" s="223" t="s">
        <v>1972</v>
      </c>
      <c r="C40" s="223" t="s">
        <v>1973</v>
      </c>
      <c r="D40" s="223" t="s">
        <v>1974</v>
      </c>
      <c r="E40" s="224" t="s">
        <v>1975</v>
      </c>
      <c r="F40" s="224">
        <v>2022</v>
      </c>
      <c r="G40" s="223" t="s">
        <v>1976</v>
      </c>
      <c r="H40" s="223" t="s">
        <v>1499</v>
      </c>
      <c r="I40" s="223" t="s">
        <v>1977</v>
      </c>
      <c r="J40" s="223" t="s">
        <v>1978</v>
      </c>
      <c r="K40" s="223" t="s">
        <v>1979</v>
      </c>
      <c r="L40" s="223" t="s">
        <v>1980</v>
      </c>
      <c r="M40" s="223" t="s">
        <v>1981</v>
      </c>
      <c r="N40" s="223" t="s">
        <v>1982</v>
      </c>
      <c r="O40" s="223" t="s">
        <v>1983</v>
      </c>
      <c r="P40" s="223" t="s">
        <v>1984</v>
      </c>
      <c r="Q40" s="225" t="s">
        <v>1985</v>
      </c>
      <c r="R40" s="223"/>
      <c r="S40" s="227">
        <v>44713</v>
      </c>
      <c r="T40" s="226">
        <v>10</v>
      </c>
      <c r="U40" s="223" t="s">
        <v>1878</v>
      </c>
      <c r="V40" s="223" t="s">
        <v>1526</v>
      </c>
      <c r="W40" s="223" t="s">
        <v>1622</v>
      </c>
    </row>
    <row r="41" spans="1:23">
      <c r="A41" s="223"/>
      <c r="B41" s="223" t="s">
        <v>1986</v>
      </c>
      <c r="C41" s="223" t="s">
        <v>118</v>
      </c>
      <c r="D41" s="223" t="s">
        <v>1987</v>
      </c>
      <c r="E41" s="224" t="s">
        <v>1609</v>
      </c>
      <c r="F41" s="224">
        <v>2021</v>
      </c>
      <c r="G41" s="223" t="s">
        <v>1988</v>
      </c>
      <c r="H41" s="223" t="s">
        <v>1499</v>
      </c>
      <c r="I41" s="223" t="s">
        <v>1989</v>
      </c>
      <c r="J41" s="223" t="s">
        <v>1990</v>
      </c>
      <c r="K41" s="223" t="s">
        <v>1991</v>
      </c>
      <c r="L41" s="223" t="s">
        <v>1992</v>
      </c>
      <c r="M41" s="223" t="s">
        <v>1631</v>
      </c>
      <c r="N41" s="223" t="s">
        <v>1993</v>
      </c>
      <c r="O41" s="223" t="s">
        <v>1994</v>
      </c>
      <c r="P41" s="223" t="s">
        <v>1995</v>
      </c>
      <c r="Q41" s="225" t="s">
        <v>1996</v>
      </c>
      <c r="R41" s="223"/>
      <c r="S41" s="227">
        <v>44378</v>
      </c>
      <c r="T41" s="226">
        <v>11</v>
      </c>
      <c r="U41" s="223" t="s">
        <v>1777</v>
      </c>
      <c r="V41" s="223" t="s">
        <v>1526</v>
      </c>
      <c r="W41" s="223" t="s">
        <v>1777</v>
      </c>
    </row>
    <row r="42" spans="1:23">
      <c r="A42" s="223"/>
      <c r="B42" s="223" t="s">
        <v>1997</v>
      </c>
      <c r="C42" s="223" t="s">
        <v>106</v>
      </c>
      <c r="D42" s="223" t="s">
        <v>1998</v>
      </c>
      <c r="E42" s="224" t="s">
        <v>1999</v>
      </c>
      <c r="F42" s="224">
        <v>2021</v>
      </c>
      <c r="G42" s="223" t="s">
        <v>1857</v>
      </c>
      <c r="H42" s="223" t="s">
        <v>1499</v>
      </c>
      <c r="I42" s="223" t="s">
        <v>1015</v>
      </c>
      <c r="J42" s="223" t="s">
        <v>2000</v>
      </c>
      <c r="K42" s="223" t="s">
        <v>2001</v>
      </c>
      <c r="L42" s="223" t="s">
        <v>2002</v>
      </c>
      <c r="M42" s="223" t="s">
        <v>2003</v>
      </c>
      <c r="N42" s="223" t="s">
        <v>1680</v>
      </c>
      <c r="O42" s="223" t="s">
        <v>1862</v>
      </c>
      <c r="P42" s="223" t="s">
        <v>2004</v>
      </c>
      <c r="Q42" s="225" t="s">
        <v>2005</v>
      </c>
      <c r="R42" s="223"/>
      <c r="S42" s="227">
        <v>44136</v>
      </c>
      <c r="T42" s="226">
        <v>16</v>
      </c>
      <c r="U42" s="223" t="s">
        <v>1866</v>
      </c>
      <c r="V42" s="223" t="s">
        <v>1526</v>
      </c>
      <c r="W42" s="223" t="s">
        <v>1622</v>
      </c>
    </row>
    <row r="43" spans="1:23">
      <c r="A43" s="223"/>
      <c r="B43" s="223" t="s">
        <v>2006</v>
      </c>
      <c r="C43" s="223" t="s">
        <v>2007</v>
      </c>
      <c r="D43" s="223" t="s">
        <v>2008</v>
      </c>
      <c r="E43" s="224" t="s">
        <v>1745</v>
      </c>
      <c r="F43" s="224">
        <v>2021</v>
      </c>
      <c r="G43" s="223" t="s">
        <v>2009</v>
      </c>
      <c r="H43" s="223" t="s">
        <v>1456</v>
      </c>
      <c r="I43" s="223" t="s">
        <v>2010</v>
      </c>
      <c r="J43" s="223" t="s">
        <v>2011</v>
      </c>
      <c r="K43" s="223" t="s">
        <v>2012</v>
      </c>
      <c r="L43" s="223" t="s">
        <v>2013</v>
      </c>
      <c r="M43" s="223" t="s">
        <v>1873</v>
      </c>
      <c r="N43" s="223" t="s">
        <v>1993</v>
      </c>
      <c r="O43" s="223" t="s">
        <v>2014</v>
      </c>
      <c r="P43" s="223" t="s">
        <v>2015</v>
      </c>
      <c r="Q43" s="225" t="s">
        <v>2016</v>
      </c>
      <c r="R43" s="223"/>
      <c r="S43" s="223" t="s">
        <v>2017</v>
      </c>
      <c r="T43" s="226">
        <v>11</v>
      </c>
      <c r="U43" s="223" t="s">
        <v>1777</v>
      </c>
      <c r="V43" s="223" t="s">
        <v>1526</v>
      </c>
      <c r="W43" s="223" t="s">
        <v>1777</v>
      </c>
    </row>
    <row r="44" spans="1:23">
      <c r="A44" s="223"/>
      <c r="B44" s="223" t="s">
        <v>2018</v>
      </c>
      <c r="C44" s="223" t="s">
        <v>2019</v>
      </c>
      <c r="D44" s="223" t="s">
        <v>2020</v>
      </c>
      <c r="E44" s="224" t="s">
        <v>1497</v>
      </c>
      <c r="F44" s="224">
        <v>2021</v>
      </c>
      <c r="G44" s="223" t="s">
        <v>1553</v>
      </c>
      <c r="H44" s="223" t="s">
        <v>1456</v>
      </c>
      <c r="I44" s="223" t="s">
        <v>2021</v>
      </c>
      <c r="J44" s="223" t="s">
        <v>2022</v>
      </c>
      <c r="K44" s="223" t="s">
        <v>2023</v>
      </c>
      <c r="L44" s="223" t="s">
        <v>2024</v>
      </c>
      <c r="M44" s="223" t="s">
        <v>2025</v>
      </c>
      <c r="N44" s="223" t="s">
        <v>1547</v>
      </c>
      <c r="O44" s="223" t="s">
        <v>1560</v>
      </c>
      <c r="P44" s="223" t="s">
        <v>2026</v>
      </c>
      <c r="Q44" s="225" t="s">
        <v>2027</v>
      </c>
      <c r="R44" s="223"/>
      <c r="S44" s="227">
        <v>44105</v>
      </c>
      <c r="T44" s="226">
        <v>19</v>
      </c>
      <c r="U44" s="223" t="s">
        <v>1563</v>
      </c>
      <c r="V44" s="223" t="s">
        <v>1526</v>
      </c>
      <c r="W44" s="223" t="s">
        <v>1564</v>
      </c>
    </row>
    <row r="45" spans="1:23">
      <c r="A45" s="223"/>
      <c r="B45" s="223" t="s">
        <v>2028</v>
      </c>
      <c r="C45" s="223" t="s">
        <v>2029</v>
      </c>
      <c r="D45" s="223" t="s">
        <v>2030</v>
      </c>
      <c r="E45" s="224" t="s">
        <v>1609</v>
      </c>
      <c r="F45" s="224">
        <v>2021</v>
      </c>
      <c r="G45" s="223" t="s">
        <v>2031</v>
      </c>
      <c r="H45" s="223" t="s">
        <v>1499</v>
      </c>
      <c r="I45" s="223" t="s">
        <v>2032</v>
      </c>
      <c r="J45" s="223"/>
      <c r="K45" s="223" t="s">
        <v>2033</v>
      </c>
      <c r="L45" s="223" t="s">
        <v>2034</v>
      </c>
      <c r="M45" s="223" t="s">
        <v>2035</v>
      </c>
      <c r="N45" s="223" t="s">
        <v>2036</v>
      </c>
      <c r="O45" s="223" t="s">
        <v>2031</v>
      </c>
      <c r="P45" s="223" t="s">
        <v>2037</v>
      </c>
      <c r="Q45" s="225" t="s">
        <v>2038</v>
      </c>
      <c r="R45" s="223"/>
      <c r="S45" s="223"/>
      <c r="T45" s="226">
        <v>23</v>
      </c>
      <c r="U45" s="223" t="s">
        <v>1509</v>
      </c>
      <c r="V45" s="223" t="s">
        <v>1510</v>
      </c>
      <c r="W45" s="223" t="s">
        <v>1509</v>
      </c>
    </row>
    <row r="46" spans="1:23">
      <c r="A46" s="223"/>
      <c r="B46" s="223" t="s">
        <v>2039</v>
      </c>
      <c r="C46" s="223" t="s">
        <v>2040</v>
      </c>
      <c r="D46" s="223" t="s">
        <v>2041</v>
      </c>
      <c r="E46" s="224"/>
      <c r="F46" s="224">
        <v>2021</v>
      </c>
      <c r="G46" s="223" t="s">
        <v>2042</v>
      </c>
      <c r="H46" s="223" t="s">
        <v>1499</v>
      </c>
      <c r="I46" s="223" t="s">
        <v>2043</v>
      </c>
      <c r="J46" s="223" t="s">
        <v>2044</v>
      </c>
      <c r="K46" s="223" t="s">
        <v>2045</v>
      </c>
      <c r="L46" s="223" t="s">
        <v>2046</v>
      </c>
      <c r="M46" s="223" t="s">
        <v>2047</v>
      </c>
      <c r="N46" s="223" t="s">
        <v>2048</v>
      </c>
      <c r="O46" s="223" t="s">
        <v>2049</v>
      </c>
      <c r="P46" s="223" t="s">
        <v>2050</v>
      </c>
      <c r="Q46" s="225" t="s">
        <v>2051</v>
      </c>
      <c r="R46" s="223"/>
      <c r="S46" s="223"/>
      <c r="T46" s="226">
        <v>17</v>
      </c>
      <c r="U46" s="223" t="s">
        <v>2052</v>
      </c>
      <c r="V46" s="223" t="s">
        <v>1526</v>
      </c>
      <c r="W46" s="223" t="s">
        <v>2053</v>
      </c>
    </row>
    <row r="47" spans="1:23">
      <c r="A47" s="223"/>
      <c r="B47" s="223" t="s">
        <v>2054</v>
      </c>
      <c r="C47" s="223" t="s">
        <v>341</v>
      </c>
      <c r="D47" s="223" t="s">
        <v>2055</v>
      </c>
      <c r="E47" s="224" t="s">
        <v>1745</v>
      </c>
      <c r="F47" s="224">
        <v>2021</v>
      </c>
      <c r="G47" s="223" t="s">
        <v>1893</v>
      </c>
      <c r="H47" s="223" t="s">
        <v>1499</v>
      </c>
      <c r="I47" s="223" t="s">
        <v>2056</v>
      </c>
      <c r="J47" s="223" t="s">
        <v>2057</v>
      </c>
      <c r="K47" s="223" t="s">
        <v>2058</v>
      </c>
      <c r="L47" s="223" t="s">
        <v>2059</v>
      </c>
      <c r="M47" s="223" t="s">
        <v>2060</v>
      </c>
      <c r="N47" s="223" t="s">
        <v>1899</v>
      </c>
      <c r="O47" s="223" t="s">
        <v>1893</v>
      </c>
      <c r="P47" s="223" t="s">
        <v>2061</v>
      </c>
      <c r="Q47" s="225" t="s">
        <v>2062</v>
      </c>
      <c r="R47" s="223"/>
      <c r="S47" s="223"/>
      <c r="T47" s="226">
        <v>8</v>
      </c>
      <c r="U47" s="223" t="s">
        <v>1777</v>
      </c>
      <c r="V47" s="223" t="s">
        <v>1526</v>
      </c>
      <c r="W47" s="223" t="s">
        <v>1777</v>
      </c>
    </row>
    <row r="48" spans="1:23">
      <c r="A48" s="223"/>
      <c r="B48" s="223" t="s">
        <v>2063</v>
      </c>
      <c r="C48" s="223" t="s">
        <v>2064</v>
      </c>
      <c r="D48" s="223" t="s">
        <v>2065</v>
      </c>
      <c r="E48" s="224" t="s">
        <v>1975</v>
      </c>
      <c r="F48" s="224">
        <v>2021</v>
      </c>
      <c r="G48" s="223" t="s">
        <v>2066</v>
      </c>
      <c r="H48" s="223" t="s">
        <v>1499</v>
      </c>
      <c r="I48" s="223" t="s">
        <v>2067</v>
      </c>
      <c r="J48" s="223" t="s">
        <v>2068</v>
      </c>
      <c r="K48" s="223" t="s">
        <v>2069</v>
      </c>
      <c r="L48" s="223" t="s">
        <v>2070</v>
      </c>
      <c r="M48" s="223" t="s">
        <v>2071</v>
      </c>
      <c r="N48" s="223" t="s">
        <v>2072</v>
      </c>
      <c r="O48" s="223" t="s">
        <v>2073</v>
      </c>
      <c r="P48" s="223"/>
      <c r="Q48" s="223"/>
      <c r="R48" s="223"/>
      <c r="S48" s="223"/>
      <c r="T48" s="226">
        <v>6</v>
      </c>
      <c r="U48" s="223" t="s">
        <v>2074</v>
      </c>
      <c r="V48" s="223" t="s">
        <v>1526</v>
      </c>
      <c r="W48" s="223" t="s">
        <v>2074</v>
      </c>
    </row>
    <row r="49" spans="1:26">
      <c r="A49" s="223"/>
      <c r="B49" s="223" t="s">
        <v>2075</v>
      </c>
      <c r="C49" s="223" t="s">
        <v>412</v>
      </c>
      <c r="D49" s="223" t="s">
        <v>2076</v>
      </c>
      <c r="E49" s="224" t="s">
        <v>1795</v>
      </c>
      <c r="F49" s="224">
        <v>2021</v>
      </c>
      <c r="G49" s="223" t="s">
        <v>2077</v>
      </c>
      <c r="H49" s="223" t="s">
        <v>1499</v>
      </c>
      <c r="I49" s="223" t="s">
        <v>2078</v>
      </c>
      <c r="J49" s="223" t="s">
        <v>2079</v>
      </c>
      <c r="K49" s="223" t="s">
        <v>2080</v>
      </c>
      <c r="L49" s="223" t="s">
        <v>2081</v>
      </c>
      <c r="M49" s="223" t="s">
        <v>2082</v>
      </c>
      <c r="N49" s="223" t="s">
        <v>2083</v>
      </c>
      <c r="O49" s="223" t="s">
        <v>2077</v>
      </c>
      <c r="P49" s="223" t="s">
        <v>2084</v>
      </c>
      <c r="Q49" s="225" t="s">
        <v>2085</v>
      </c>
      <c r="R49" s="223"/>
      <c r="S49" s="227">
        <v>44228</v>
      </c>
      <c r="T49" s="226">
        <v>8</v>
      </c>
      <c r="U49" s="223" t="s">
        <v>1777</v>
      </c>
      <c r="V49" s="223" t="s">
        <v>1526</v>
      </c>
      <c r="W49" s="223" t="s">
        <v>1777</v>
      </c>
    </row>
    <row r="50" spans="1:26">
      <c r="A50" s="223"/>
      <c r="B50" s="223" t="s">
        <v>2086</v>
      </c>
      <c r="C50" s="223" t="s">
        <v>2087</v>
      </c>
      <c r="D50" s="223" t="s">
        <v>2088</v>
      </c>
      <c r="E50" s="224" t="s">
        <v>1582</v>
      </c>
      <c r="F50" s="224">
        <v>2021</v>
      </c>
      <c r="G50" s="223" t="s">
        <v>2089</v>
      </c>
      <c r="H50" s="223" t="s">
        <v>1499</v>
      </c>
      <c r="I50" s="223" t="s">
        <v>2090</v>
      </c>
      <c r="J50" s="223" t="s">
        <v>2091</v>
      </c>
      <c r="K50" s="223" t="s">
        <v>2092</v>
      </c>
      <c r="L50" s="223" t="s">
        <v>2093</v>
      </c>
      <c r="M50" s="223" t="s">
        <v>2094</v>
      </c>
      <c r="N50" s="223" t="s">
        <v>1505</v>
      </c>
      <c r="O50" s="223" t="s">
        <v>2095</v>
      </c>
      <c r="P50" s="223" t="s">
        <v>2096</v>
      </c>
      <c r="Q50" s="225" t="s">
        <v>2097</v>
      </c>
      <c r="R50" s="223"/>
      <c r="S50" s="223" t="s">
        <v>1865</v>
      </c>
      <c r="T50" s="226">
        <v>5</v>
      </c>
      <c r="U50" s="223" t="s">
        <v>2098</v>
      </c>
      <c r="V50" s="223" t="s">
        <v>1526</v>
      </c>
      <c r="W50" s="223" t="s">
        <v>2098</v>
      </c>
    </row>
    <row r="51" spans="1:26">
      <c r="A51" s="223"/>
      <c r="B51" s="223" t="s">
        <v>2099</v>
      </c>
      <c r="C51" s="223" t="s">
        <v>2100</v>
      </c>
      <c r="D51" s="223" t="s">
        <v>2101</v>
      </c>
      <c r="E51" s="224" t="s">
        <v>2102</v>
      </c>
      <c r="F51" s="224">
        <v>2021</v>
      </c>
      <c r="G51" s="223" t="s">
        <v>2103</v>
      </c>
      <c r="H51" s="223" t="s">
        <v>1499</v>
      </c>
      <c r="I51" s="223" t="s">
        <v>2104</v>
      </c>
      <c r="J51" s="223" t="s">
        <v>2105</v>
      </c>
      <c r="K51" s="223" t="s">
        <v>2106</v>
      </c>
      <c r="L51" s="223" t="s">
        <v>2107</v>
      </c>
      <c r="M51" s="223" t="s">
        <v>1944</v>
      </c>
      <c r="N51" s="223" t="s">
        <v>2108</v>
      </c>
      <c r="O51" s="223" t="s">
        <v>2109</v>
      </c>
      <c r="P51" s="223" t="s">
        <v>2110</v>
      </c>
      <c r="Q51" s="225" t="s">
        <v>2111</v>
      </c>
      <c r="R51" s="223"/>
      <c r="S51" s="227">
        <v>44470</v>
      </c>
      <c r="T51" s="226">
        <v>11</v>
      </c>
      <c r="U51" s="223" t="s">
        <v>2112</v>
      </c>
      <c r="V51" s="223" t="s">
        <v>1526</v>
      </c>
      <c r="W51" s="223" t="s">
        <v>2113</v>
      </c>
    </row>
    <row r="52" spans="1:26">
      <c r="A52" s="223"/>
      <c r="B52" s="223" t="s">
        <v>2114</v>
      </c>
      <c r="C52" s="223" t="s">
        <v>2115</v>
      </c>
      <c r="D52" s="223" t="s">
        <v>2116</v>
      </c>
      <c r="E52" s="224" t="s">
        <v>1975</v>
      </c>
      <c r="F52" s="224">
        <v>2021</v>
      </c>
      <c r="G52" s="223" t="s">
        <v>1976</v>
      </c>
      <c r="H52" s="223" t="s">
        <v>1499</v>
      </c>
      <c r="I52" s="223" t="s">
        <v>2117</v>
      </c>
      <c r="J52" s="223" t="s">
        <v>2118</v>
      </c>
      <c r="K52" s="223" t="s">
        <v>2119</v>
      </c>
      <c r="L52" s="223" t="s">
        <v>2120</v>
      </c>
      <c r="M52" s="223" t="s">
        <v>2121</v>
      </c>
      <c r="N52" s="223" t="s">
        <v>1982</v>
      </c>
      <c r="O52" s="223" t="s">
        <v>1983</v>
      </c>
      <c r="P52" s="223" t="s">
        <v>2122</v>
      </c>
      <c r="Q52" s="225" t="s">
        <v>2123</v>
      </c>
      <c r="R52" s="223"/>
      <c r="S52" s="227">
        <v>44348</v>
      </c>
      <c r="T52" s="226">
        <v>16</v>
      </c>
      <c r="U52" s="223" t="s">
        <v>1878</v>
      </c>
      <c r="V52" s="223" t="s">
        <v>1526</v>
      </c>
      <c r="W52" s="223" t="s">
        <v>1622</v>
      </c>
    </row>
    <row r="53" spans="1:26">
      <c r="A53" s="223"/>
      <c r="B53" s="223" t="s">
        <v>2124</v>
      </c>
      <c r="C53" s="223" t="s">
        <v>2125</v>
      </c>
      <c r="D53" s="223" t="s">
        <v>2126</v>
      </c>
      <c r="E53" s="224" t="s">
        <v>1582</v>
      </c>
      <c r="F53" s="224">
        <v>2021</v>
      </c>
      <c r="G53" s="223" t="s">
        <v>2089</v>
      </c>
      <c r="H53" s="223" t="s">
        <v>1499</v>
      </c>
      <c r="I53" s="223" t="s">
        <v>2127</v>
      </c>
      <c r="J53" s="223" t="s">
        <v>2128</v>
      </c>
      <c r="K53" s="223" t="s">
        <v>2129</v>
      </c>
      <c r="L53" s="223" t="s">
        <v>2130</v>
      </c>
      <c r="M53" s="223" t="s">
        <v>2131</v>
      </c>
      <c r="N53" s="223" t="s">
        <v>1505</v>
      </c>
      <c r="O53" s="223" t="s">
        <v>2095</v>
      </c>
      <c r="P53" s="223" t="s">
        <v>2132</v>
      </c>
      <c r="Q53" s="225" t="s">
        <v>2133</v>
      </c>
      <c r="R53" s="223"/>
      <c r="S53" s="223" t="s">
        <v>1865</v>
      </c>
      <c r="T53" s="226">
        <v>6</v>
      </c>
      <c r="U53" s="223" t="s">
        <v>2098</v>
      </c>
      <c r="V53" s="223" t="s">
        <v>1526</v>
      </c>
      <c r="W53" s="223" t="s">
        <v>2098</v>
      </c>
    </row>
    <row r="54" spans="1:26">
      <c r="A54" s="223"/>
      <c r="B54" s="223" t="s">
        <v>2134</v>
      </c>
      <c r="C54" s="223" t="s">
        <v>338</v>
      </c>
      <c r="D54" s="223" t="s">
        <v>2135</v>
      </c>
      <c r="E54" s="224" t="s">
        <v>1641</v>
      </c>
      <c r="F54" s="224">
        <v>2021</v>
      </c>
      <c r="G54" s="223" t="s">
        <v>2136</v>
      </c>
      <c r="H54" s="223" t="s">
        <v>1499</v>
      </c>
      <c r="I54" s="223" t="s">
        <v>2137</v>
      </c>
      <c r="J54" s="223" t="s">
        <v>2138</v>
      </c>
      <c r="K54" s="223" t="s">
        <v>2139</v>
      </c>
      <c r="L54" s="223" t="s">
        <v>2140</v>
      </c>
      <c r="M54" s="223"/>
      <c r="N54" s="223" t="s">
        <v>2141</v>
      </c>
      <c r="O54" s="223" t="s">
        <v>2136</v>
      </c>
      <c r="P54" s="223" t="s">
        <v>2142</v>
      </c>
      <c r="Q54" s="225" t="s">
        <v>2143</v>
      </c>
      <c r="R54" s="223"/>
      <c r="S54" s="223"/>
      <c r="T54" s="226">
        <v>17</v>
      </c>
      <c r="U54" s="223" t="s">
        <v>1621</v>
      </c>
      <c r="V54" s="223" t="s">
        <v>2144</v>
      </c>
      <c r="W54" s="223" t="s">
        <v>1622</v>
      </c>
    </row>
    <row r="55" spans="1:26">
      <c r="A55" s="223"/>
      <c r="B55" s="223" t="s">
        <v>2145</v>
      </c>
      <c r="C55" s="223" t="s">
        <v>2146</v>
      </c>
      <c r="D55" s="223" t="s">
        <v>2147</v>
      </c>
      <c r="E55" s="224" t="s">
        <v>1781</v>
      </c>
      <c r="F55" s="224">
        <v>2021</v>
      </c>
      <c r="G55" s="223" t="s">
        <v>2148</v>
      </c>
      <c r="H55" s="223" t="s">
        <v>1499</v>
      </c>
      <c r="I55" s="223" t="s">
        <v>2149</v>
      </c>
      <c r="J55" s="223" t="s">
        <v>2150</v>
      </c>
      <c r="K55" s="223" t="s">
        <v>2151</v>
      </c>
      <c r="L55" s="223" t="s">
        <v>2152</v>
      </c>
      <c r="M55" s="223" t="s">
        <v>2153</v>
      </c>
      <c r="N55" s="223" t="s">
        <v>1535</v>
      </c>
      <c r="O55" s="223" t="s">
        <v>2154</v>
      </c>
      <c r="P55" s="223" t="s">
        <v>2155</v>
      </c>
      <c r="Q55" s="225" t="s">
        <v>2156</v>
      </c>
      <c r="R55" s="223"/>
      <c r="S55" s="223" t="s">
        <v>2017</v>
      </c>
      <c r="T55" s="226">
        <v>20</v>
      </c>
      <c r="U55" s="223" t="s">
        <v>2157</v>
      </c>
      <c r="V55" s="223" t="s">
        <v>1526</v>
      </c>
      <c r="W55" s="223" t="s">
        <v>2157</v>
      </c>
    </row>
    <row r="56" spans="1:26">
      <c r="A56" s="223"/>
      <c r="B56" s="223" t="s">
        <v>2158</v>
      </c>
      <c r="C56" s="223" t="s">
        <v>2159</v>
      </c>
      <c r="D56" s="223" t="s">
        <v>2160</v>
      </c>
      <c r="E56" s="224" t="s">
        <v>2161</v>
      </c>
      <c r="F56" s="224">
        <v>2021</v>
      </c>
      <c r="G56" s="223" t="s">
        <v>2162</v>
      </c>
      <c r="H56" s="223" t="s">
        <v>1499</v>
      </c>
      <c r="I56" s="223" t="s">
        <v>2163</v>
      </c>
      <c r="J56" s="223" t="s">
        <v>2164</v>
      </c>
      <c r="K56" s="223" t="s">
        <v>2165</v>
      </c>
      <c r="L56" s="223" t="s">
        <v>2166</v>
      </c>
      <c r="M56" s="223" t="s">
        <v>1932</v>
      </c>
      <c r="N56" s="223" t="s">
        <v>1993</v>
      </c>
      <c r="O56" s="223" t="s">
        <v>2167</v>
      </c>
      <c r="P56" s="223" t="s">
        <v>2168</v>
      </c>
      <c r="Q56" s="225" t="s">
        <v>2169</v>
      </c>
      <c r="R56" s="223"/>
      <c r="S56" s="223"/>
      <c r="T56" s="226">
        <v>14</v>
      </c>
      <c r="U56" s="223" t="s">
        <v>2170</v>
      </c>
      <c r="V56" s="223" t="s">
        <v>2171</v>
      </c>
      <c r="W56" s="223" t="s">
        <v>2172</v>
      </c>
    </row>
    <row r="57" spans="1:26">
      <c r="A57" s="223"/>
      <c r="B57" s="223" t="s">
        <v>2173</v>
      </c>
      <c r="C57" s="223" t="s">
        <v>2174</v>
      </c>
      <c r="D57" s="223" t="s">
        <v>2175</v>
      </c>
      <c r="E57" s="224" t="s">
        <v>2176</v>
      </c>
      <c r="F57" s="224">
        <v>2021</v>
      </c>
      <c r="G57" s="223" t="s">
        <v>2177</v>
      </c>
      <c r="H57" s="223" t="s">
        <v>1499</v>
      </c>
      <c r="I57" s="223"/>
      <c r="J57" s="223" t="s">
        <v>2178</v>
      </c>
      <c r="K57" s="223" t="s">
        <v>2179</v>
      </c>
      <c r="L57" s="223" t="s">
        <v>2180</v>
      </c>
      <c r="M57" s="223" t="s">
        <v>2181</v>
      </c>
      <c r="N57" s="223" t="s">
        <v>2182</v>
      </c>
      <c r="O57" s="223" t="s">
        <v>2183</v>
      </c>
      <c r="P57" s="223" t="s">
        <v>2184</v>
      </c>
      <c r="Q57" s="225" t="s">
        <v>2185</v>
      </c>
      <c r="R57" s="223"/>
      <c r="S57" s="223" t="s">
        <v>1865</v>
      </c>
      <c r="T57" s="226">
        <v>15</v>
      </c>
      <c r="U57" s="223" t="s">
        <v>2186</v>
      </c>
      <c r="V57" s="223" t="s">
        <v>1526</v>
      </c>
      <c r="W57" s="223" t="s">
        <v>2187</v>
      </c>
    </row>
    <row r="58" spans="1:26">
      <c r="A58" s="229"/>
      <c r="B58" s="229" t="s">
        <v>2188</v>
      </c>
      <c r="C58" s="229" t="s">
        <v>2189</v>
      </c>
      <c r="D58" s="229" t="s">
        <v>2190</v>
      </c>
      <c r="E58" s="230" t="s">
        <v>2191</v>
      </c>
      <c r="F58" s="230">
        <v>2021</v>
      </c>
      <c r="G58" s="229" t="s">
        <v>2192</v>
      </c>
      <c r="H58" s="229" t="s">
        <v>1499</v>
      </c>
      <c r="I58" s="229" t="s">
        <v>2193</v>
      </c>
      <c r="J58" s="229" t="s">
        <v>2194</v>
      </c>
      <c r="K58" s="229" t="s">
        <v>2195</v>
      </c>
      <c r="L58" s="229" t="s">
        <v>2196</v>
      </c>
      <c r="M58" s="229" t="s">
        <v>2197</v>
      </c>
      <c r="N58" s="229" t="s">
        <v>2198</v>
      </c>
      <c r="O58" s="229" t="s">
        <v>2199</v>
      </c>
      <c r="P58" s="229" t="s">
        <v>2200</v>
      </c>
      <c r="Q58" s="231" t="s">
        <v>2201</v>
      </c>
      <c r="R58" s="229"/>
      <c r="S58" s="229" t="s">
        <v>2202</v>
      </c>
      <c r="T58" s="232">
        <v>11</v>
      </c>
      <c r="U58" s="229" t="s">
        <v>2203</v>
      </c>
      <c r="V58" s="229" t="s">
        <v>1526</v>
      </c>
      <c r="W58" s="229" t="s">
        <v>2203</v>
      </c>
      <c r="X58" s="233"/>
      <c r="Y58" s="233"/>
      <c r="Z58" s="233"/>
    </row>
    <row r="59" spans="1:26">
      <c r="A59" s="223"/>
      <c r="B59" s="223" t="s">
        <v>2204</v>
      </c>
      <c r="C59" s="223" t="s">
        <v>2205</v>
      </c>
      <c r="D59" s="223" t="s">
        <v>2206</v>
      </c>
      <c r="E59" s="224" t="s">
        <v>1975</v>
      </c>
      <c r="F59" s="224">
        <v>2021</v>
      </c>
      <c r="G59" s="223" t="s">
        <v>2207</v>
      </c>
      <c r="H59" s="223" t="s">
        <v>1499</v>
      </c>
      <c r="I59" s="223" t="s">
        <v>2208</v>
      </c>
      <c r="J59" s="223" t="s">
        <v>2209</v>
      </c>
      <c r="K59" s="223" t="s">
        <v>2210</v>
      </c>
      <c r="L59" s="223" t="s">
        <v>2211</v>
      </c>
      <c r="M59" s="223" t="s">
        <v>2212</v>
      </c>
      <c r="N59" s="223" t="s">
        <v>2141</v>
      </c>
      <c r="O59" s="223" t="s">
        <v>2213</v>
      </c>
      <c r="P59" s="223" t="s">
        <v>2214</v>
      </c>
      <c r="Q59" s="225" t="s">
        <v>2215</v>
      </c>
      <c r="R59" s="223"/>
      <c r="S59" s="223"/>
      <c r="T59" s="226">
        <v>11</v>
      </c>
      <c r="U59" s="223" t="s">
        <v>2216</v>
      </c>
      <c r="V59" s="223" t="s">
        <v>1526</v>
      </c>
      <c r="W59" s="223" t="s">
        <v>2217</v>
      </c>
    </row>
    <row r="60" spans="1:26">
      <c r="A60" s="229"/>
      <c r="B60" s="229" t="s">
        <v>2218</v>
      </c>
      <c r="C60" s="229" t="s">
        <v>2219</v>
      </c>
      <c r="D60" s="229" t="s">
        <v>2220</v>
      </c>
      <c r="E60" s="230" t="s">
        <v>1745</v>
      </c>
      <c r="F60" s="230">
        <v>2021</v>
      </c>
      <c r="G60" s="229" t="s">
        <v>2221</v>
      </c>
      <c r="H60" s="229" t="s">
        <v>1499</v>
      </c>
      <c r="I60" s="229" t="s">
        <v>2222</v>
      </c>
      <c r="J60" s="229" t="s">
        <v>2223</v>
      </c>
      <c r="K60" s="229" t="s">
        <v>2224</v>
      </c>
      <c r="L60" s="229" t="s">
        <v>2225</v>
      </c>
      <c r="M60" s="229" t="s">
        <v>2226</v>
      </c>
      <c r="N60" s="229" t="s">
        <v>2227</v>
      </c>
      <c r="O60" s="229" t="s">
        <v>2228</v>
      </c>
      <c r="P60" s="229" t="s">
        <v>2229</v>
      </c>
      <c r="Q60" s="231" t="s">
        <v>2230</v>
      </c>
      <c r="R60" s="229"/>
      <c r="S60" s="229"/>
      <c r="T60" s="232">
        <v>11</v>
      </c>
      <c r="U60" s="229" t="s">
        <v>2231</v>
      </c>
      <c r="V60" s="229" t="s">
        <v>1526</v>
      </c>
      <c r="W60" s="229" t="s">
        <v>2231</v>
      </c>
      <c r="X60" s="233"/>
      <c r="Y60" s="233"/>
      <c r="Z60" s="233"/>
    </row>
    <row r="61" spans="1:26">
      <c r="A61" s="223"/>
      <c r="B61" s="223" t="s">
        <v>2232</v>
      </c>
      <c r="C61" s="223" t="s">
        <v>336</v>
      </c>
      <c r="D61" s="223" t="s">
        <v>2233</v>
      </c>
      <c r="E61" s="224" t="s">
        <v>1975</v>
      </c>
      <c r="F61" s="224">
        <v>2020</v>
      </c>
      <c r="G61" s="223" t="s">
        <v>1610</v>
      </c>
      <c r="H61" s="223" t="s">
        <v>1499</v>
      </c>
      <c r="I61" s="223" t="s">
        <v>2234</v>
      </c>
      <c r="J61" s="223" t="s">
        <v>2235</v>
      </c>
      <c r="K61" s="223" t="s">
        <v>2236</v>
      </c>
      <c r="L61" s="223" t="s">
        <v>2237</v>
      </c>
      <c r="M61" s="223" t="s">
        <v>2238</v>
      </c>
      <c r="N61" s="223" t="s">
        <v>1616</v>
      </c>
      <c r="O61" s="223" t="s">
        <v>1617</v>
      </c>
      <c r="P61" s="223" t="s">
        <v>2239</v>
      </c>
      <c r="Q61" s="225" t="s">
        <v>2240</v>
      </c>
      <c r="R61" s="223"/>
      <c r="S61" s="223"/>
      <c r="T61" s="226">
        <v>9</v>
      </c>
      <c r="U61" s="223" t="s">
        <v>1621</v>
      </c>
      <c r="V61" s="223" t="s">
        <v>1526</v>
      </c>
      <c r="W61" s="223" t="s">
        <v>1622</v>
      </c>
    </row>
    <row r="62" spans="1:26">
      <c r="A62" s="223"/>
      <c r="B62" s="223" t="s">
        <v>1623</v>
      </c>
      <c r="C62" s="223" t="s">
        <v>157</v>
      </c>
      <c r="D62" s="223" t="s">
        <v>2241</v>
      </c>
      <c r="E62" s="228">
        <v>45434</v>
      </c>
      <c r="F62" s="224">
        <v>2020</v>
      </c>
      <c r="G62" s="223" t="s">
        <v>2242</v>
      </c>
      <c r="H62" s="223" t="s">
        <v>1499</v>
      </c>
      <c r="I62" s="223" t="s">
        <v>2243</v>
      </c>
      <c r="J62" s="223" t="s">
        <v>2244</v>
      </c>
      <c r="K62" s="223" t="s">
        <v>2245</v>
      </c>
      <c r="L62" s="223" t="s">
        <v>2246</v>
      </c>
      <c r="M62" s="223" t="s">
        <v>1631</v>
      </c>
      <c r="N62" s="223" t="s">
        <v>2108</v>
      </c>
      <c r="O62" s="223" t="s">
        <v>2247</v>
      </c>
      <c r="P62" s="223" t="s">
        <v>2248</v>
      </c>
      <c r="Q62" s="225" t="s">
        <v>2249</v>
      </c>
      <c r="R62" s="223"/>
      <c r="S62" s="223"/>
      <c r="T62" s="226">
        <v>13</v>
      </c>
      <c r="U62" s="223" t="s">
        <v>1777</v>
      </c>
      <c r="V62" s="223" t="s">
        <v>1526</v>
      </c>
      <c r="W62" s="223" t="s">
        <v>1777</v>
      </c>
    </row>
    <row r="63" spans="1:26">
      <c r="A63" s="223"/>
      <c r="B63" s="223" t="s">
        <v>2250</v>
      </c>
      <c r="C63" s="223" t="s">
        <v>2251</v>
      </c>
      <c r="D63" s="223" t="s">
        <v>2252</v>
      </c>
      <c r="E63" s="224" t="s">
        <v>1781</v>
      </c>
      <c r="F63" s="224">
        <v>2020</v>
      </c>
      <c r="G63" s="223" t="s">
        <v>2253</v>
      </c>
      <c r="H63" s="223" t="s">
        <v>1499</v>
      </c>
      <c r="I63" s="223" t="s">
        <v>2254</v>
      </c>
      <c r="J63" s="223" t="s">
        <v>2255</v>
      </c>
      <c r="K63" s="223" t="s">
        <v>2256</v>
      </c>
      <c r="L63" s="223" t="s">
        <v>2257</v>
      </c>
      <c r="M63" s="223" t="s">
        <v>2258</v>
      </c>
      <c r="N63" s="223" t="s">
        <v>2259</v>
      </c>
      <c r="O63" s="223" t="s">
        <v>2260</v>
      </c>
      <c r="P63" s="223" t="s">
        <v>2261</v>
      </c>
      <c r="Q63" s="225" t="s">
        <v>2262</v>
      </c>
      <c r="R63" s="223"/>
      <c r="S63" s="223"/>
      <c r="T63" s="226">
        <v>4</v>
      </c>
      <c r="U63" s="223" t="s">
        <v>1830</v>
      </c>
      <c r="V63" s="223" t="s">
        <v>1526</v>
      </c>
      <c r="W63" s="223" t="s">
        <v>1539</v>
      </c>
    </row>
    <row r="64" spans="1:26">
      <c r="A64" s="223"/>
      <c r="B64" s="223" t="s">
        <v>2263</v>
      </c>
      <c r="C64" s="223" t="s">
        <v>2264</v>
      </c>
      <c r="D64" s="223" t="s">
        <v>2265</v>
      </c>
      <c r="E64" s="224" t="s">
        <v>1582</v>
      </c>
      <c r="F64" s="224">
        <v>2020</v>
      </c>
      <c r="G64" s="223" t="s">
        <v>2266</v>
      </c>
      <c r="H64" s="223" t="s">
        <v>1499</v>
      </c>
      <c r="I64" s="223" t="s">
        <v>2267</v>
      </c>
      <c r="J64" s="223" t="s">
        <v>2268</v>
      </c>
      <c r="K64" s="223" t="s">
        <v>2269</v>
      </c>
      <c r="L64" s="223" t="s">
        <v>2270</v>
      </c>
      <c r="M64" s="223" t="s">
        <v>2271</v>
      </c>
      <c r="N64" s="223" t="s">
        <v>2083</v>
      </c>
      <c r="O64" s="223" t="s">
        <v>2272</v>
      </c>
      <c r="P64" s="223" t="s">
        <v>2273</v>
      </c>
      <c r="Q64" s="225" t="s">
        <v>2274</v>
      </c>
      <c r="R64" s="223"/>
      <c r="S64" s="227">
        <v>43983</v>
      </c>
      <c r="T64" s="226">
        <v>4</v>
      </c>
      <c r="U64" s="223" t="s">
        <v>2275</v>
      </c>
      <c r="V64" s="223" t="s">
        <v>1526</v>
      </c>
      <c r="W64" s="223" t="s">
        <v>2275</v>
      </c>
    </row>
    <row r="65" spans="1:23">
      <c r="A65" s="223"/>
      <c r="B65" s="223" t="s">
        <v>2276</v>
      </c>
      <c r="C65" s="223" t="s">
        <v>343</v>
      </c>
      <c r="D65" s="223" t="s">
        <v>2277</v>
      </c>
      <c r="E65" s="224" t="s">
        <v>1582</v>
      </c>
      <c r="F65" s="224">
        <v>2020</v>
      </c>
      <c r="G65" s="223" t="s">
        <v>2136</v>
      </c>
      <c r="H65" s="223" t="s">
        <v>1499</v>
      </c>
      <c r="I65" s="223" t="s">
        <v>2278</v>
      </c>
      <c r="J65" s="223" t="s">
        <v>2279</v>
      </c>
      <c r="K65" s="223" t="s">
        <v>2280</v>
      </c>
      <c r="L65" s="223" t="s">
        <v>2281</v>
      </c>
      <c r="M65" s="223" t="s">
        <v>2282</v>
      </c>
      <c r="N65" s="223" t="s">
        <v>2141</v>
      </c>
      <c r="O65" s="223" t="s">
        <v>2136</v>
      </c>
      <c r="P65" s="223" t="s">
        <v>2283</v>
      </c>
      <c r="Q65" s="225" t="s">
        <v>2284</v>
      </c>
      <c r="R65" s="223"/>
      <c r="S65" s="223"/>
      <c r="T65" s="226">
        <v>17</v>
      </c>
      <c r="U65" s="223" t="s">
        <v>1621</v>
      </c>
      <c r="V65" s="223" t="s">
        <v>1526</v>
      </c>
      <c r="W65" s="223" t="s">
        <v>1622</v>
      </c>
    </row>
    <row r="66" spans="1:23">
      <c r="A66" s="223"/>
      <c r="B66" s="223" t="s">
        <v>2285</v>
      </c>
      <c r="C66" s="223" t="s">
        <v>2286</v>
      </c>
      <c r="D66" s="223" t="s">
        <v>2287</v>
      </c>
      <c r="E66" s="224" t="s">
        <v>1723</v>
      </c>
      <c r="F66" s="224">
        <v>2020</v>
      </c>
      <c r="G66" s="223" t="s">
        <v>1857</v>
      </c>
      <c r="H66" s="223" t="s">
        <v>1499</v>
      </c>
      <c r="I66" s="223" t="s">
        <v>2288</v>
      </c>
      <c r="J66" s="223" t="s">
        <v>2289</v>
      </c>
      <c r="K66" s="223" t="s">
        <v>2290</v>
      </c>
      <c r="L66" s="223" t="s">
        <v>2291</v>
      </c>
      <c r="M66" s="223" t="s">
        <v>2292</v>
      </c>
      <c r="N66" s="223" t="s">
        <v>1680</v>
      </c>
      <c r="O66" s="223" t="s">
        <v>1862</v>
      </c>
      <c r="P66" s="223" t="s">
        <v>2293</v>
      </c>
      <c r="Q66" s="225" t="s">
        <v>2294</v>
      </c>
      <c r="R66" s="223"/>
      <c r="S66" s="223" t="s">
        <v>2295</v>
      </c>
      <c r="T66" s="226">
        <v>16</v>
      </c>
      <c r="U66" s="223" t="s">
        <v>1866</v>
      </c>
      <c r="V66" s="223" t="s">
        <v>1526</v>
      </c>
      <c r="W66" s="223" t="s">
        <v>1622</v>
      </c>
    </row>
    <row r="67" spans="1:23">
      <c r="A67" s="223"/>
      <c r="B67" s="223" t="s">
        <v>2296</v>
      </c>
      <c r="C67" s="223" t="s">
        <v>305</v>
      </c>
      <c r="D67" s="223" t="s">
        <v>2297</v>
      </c>
      <c r="E67" s="224" t="s">
        <v>1641</v>
      </c>
      <c r="F67" s="224">
        <v>2020</v>
      </c>
      <c r="G67" s="223" t="s">
        <v>1542</v>
      </c>
      <c r="H67" s="223" t="s">
        <v>1499</v>
      </c>
      <c r="I67" s="223" t="s">
        <v>2298</v>
      </c>
      <c r="J67" s="223" t="s">
        <v>2299</v>
      </c>
      <c r="K67" s="223" t="s">
        <v>2300</v>
      </c>
      <c r="L67" s="223" t="s">
        <v>2301</v>
      </c>
      <c r="M67" s="223" t="s">
        <v>2302</v>
      </c>
      <c r="N67" s="223" t="s">
        <v>1547</v>
      </c>
      <c r="O67" s="223" t="s">
        <v>1542</v>
      </c>
      <c r="P67" s="223" t="s">
        <v>2303</v>
      </c>
      <c r="Q67" s="225" t="s">
        <v>2304</v>
      </c>
      <c r="R67" s="223"/>
      <c r="S67" s="227">
        <v>44105</v>
      </c>
      <c r="T67" s="226">
        <v>12</v>
      </c>
      <c r="U67" s="223" t="s">
        <v>281</v>
      </c>
      <c r="V67" s="223" t="s">
        <v>1526</v>
      </c>
      <c r="W67" s="223" t="s">
        <v>1539</v>
      </c>
    </row>
    <row r="68" spans="1:23">
      <c r="A68" s="223"/>
      <c r="B68" s="223" t="s">
        <v>2305</v>
      </c>
      <c r="C68" s="223" t="s">
        <v>2306</v>
      </c>
      <c r="D68" s="223" t="s">
        <v>2307</v>
      </c>
      <c r="E68" s="224" t="s">
        <v>1698</v>
      </c>
      <c r="F68" s="224">
        <v>2020</v>
      </c>
      <c r="G68" s="223" t="s">
        <v>2308</v>
      </c>
      <c r="H68" s="223" t="s">
        <v>1499</v>
      </c>
      <c r="I68" s="223" t="s">
        <v>2309</v>
      </c>
      <c r="J68" s="223" t="s">
        <v>2310</v>
      </c>
      <c r="K68" s="223" t="s">
        <v>2311</v>
      </c>
      <c r="L68" s="223" t="s">
        <v>2312</v>
      </c>
      <c r="M68" s="223" t="s">
        <v>2313</v>
      </c>
      <c r="N68" s="223" t="s">
        <v>1547</v>
      </c>
      <c r="O68" s="223" t="s">
        <v>2314</v>
      </c>
      <c r="P68" s="223" t="s">
        <v>2315</v>
      </c>
      <c r="Q68" s="225" t="s">
        <v>2316</v>
      </c>
      <c r="R68" s="223"/>
      <c r="S68" s="223" t="s">
        <v>2317</v>
      </c>
      <c r="T68" s="226">
        <v>21</v>
      </c>
      <c r="U68" s="223" t="s">
        <v>2318</v>
      </c>
      <c r="V68" s="223" t="s">
        <v>2144</v>
      </c>
      <c r="W68" s="223" t="s">
        <v>2319</v>
      </c>
    </row>
    <row r="69" spans="1:23">
      <c r="A69" s="223"/>
      <c r="B69" s="223" t="s">
        <v>2320</v>
      </c>
      <c r="C69" s="223" t="s">
        <v>2321</v>
      </c>
      <c r="D69" s="223" t="s">
        <v>2322</v>
      </c>
      <c r="E69" s="228">
        <v>45572</v>
      </c>
      <c r="F69" s="224">
        <v>2020</v>
      </c>
      <c r="G69" s="223" t="s">
        <v>2323</v>
      </c>
      <c r="H69" s="223" t="s">
        <v>1499</v>
      </c>
      <c r="I69" s="223" t="s">
        <v>2324</v>
      </c>
      <c r="J69" s="223" t="s">
        <v>2325</v>
      </c>
      <c r="K69" s="223" t="s">
        <v>2326</v>
      </c>
      <c r="L69" s="223" t="s">
        <v>2327</v>
      </c>
      <c r="M69" s="223" t="s">
        <v>2328</v>
      </c>
      <c r="N69" s="223" t="s">
        <v>2329</v>
      </c>
      <c r="O69" s="223" t="s">
        <v>2330</v>
      </c>
      <c r="P69" s="223" t="s">
        <v>2331</v>
      </c>
      <c r="Q69" s="225" t="s">
        <v>2332</v>
      </c>
      <c r="R69" s="223"/>
      <c r="S69" s="223"/>
      <c r="T69" s="226">
        <v>7</v>
      </c>
      <c r="U69" s="223" t="s">
        <v>2333</v>
      </c>
      <c r="V69" s="223" t="s">
        <v>1879</v>
      </c>
      <c r="W69" s="223" t="s">
        <v>2334</v>
      </c>
    </row>
    <row r="70" spans="1:23">
      <c r="A70" s="223"/>
      <c r="B70" s="223" t="s">
        <v>2124</v>
      </c>
      <c r="C70" s="223" t="s">
        <v>2335</v>
      </c>
      <c r="D70" s="223" t="s">
        <v>2336</v>
      </c>
      <c r="E70" s="224" t="s">
        <v>1609</v>
      </c>
      <c r="F70" s="224">
        <v>2020</v>
      </c>
      <c r="G70" s="223" t="s">
        <v>2089</v>
      </c>
      <c r="H70" s="223" t="s">
        <v>1499</v>
      </c>
      <c r="I70" s="223" t="s">
        <v>2127</v>
      </c>
      <c r="J70" s="223" t="s">
        <v>2337</v>
      </c>
      <c r="K70" s="223" t="s">
        <v>2338</v>
      </c>
      <c r="L70" s="223" t="s">
        <v>2339</v>
      </c>
      <c r="M70" s="223" t="s">
        <v>2340</v>
      </c>
      <c r="N70" s="223" t="s">
        <v>1505</v>
      </c>
      <c r="O70" s="223" t="s">
        <v>2095</v>
      </c>
      <c r="P70" s="223" t="s">
        <v>2341</v>
      </c>
      <c r="Q70" s="225" t="s">
        <v>2342</v>
      </c>
      <c r="R70" s="223"/>
      <c r="S70" s="223"/>
      <c r="T70" s="226">
        <v>6</v>
      </c>
      <c r="U70" s="223" t="s">
        <v>2098</v>
      </c>
      <c r="V70" s="223" t="s">
        <v>1526</v>
      </c>
      <c r="W70" s="223" t="s">
        <v>2098</v>
      </c>
    </row>
    <row r="71" spans="1:23">
      <c r="A71" s="223"/>
      <c r="B71" s="223" t="s">
        <v>2343</v>
      </c>
      <c r="C71" s="223" t="s">
        <v>306</v>
      </c>
      <c r="D71" s="223" t="s">
        <v>2344</v>
      </c>
      <c r="E71" s="224" t="s">
        <v>1905</v>
      </c>
      <c r="F71" s="224">
        <v>2020</v>
      </c>
      <c r="G71" s="223" t="s">
        <v>1553</v>
      </c>
      <c r="H71" s="223" t="s">
        <v>1456</v>
      </c>
      <c r="I71" s="223" t="s">
        <v>2345</v>
      </c>
      <c r="J71" s="223" t="s">
        <v>2346</v>
      </c>
      <c r="K71" s="223" t="s">
        <v>2347</v>
      </c>
      <c r="L71" s="223" t="s">
        <v>2348</v>
      </c>
      <c r="M71" s="223" t="s">
        <v>2349</v>
      </c>
      <c r="N71" s="223" t="s">
        <v>1547</v>
      </c>
      <c r="O71" s="223" t="s">
        <v>1560</v>
      </c>
      <c r="P71" s="223" t="s">
        <v>2350</v>
      </c>
      <c r="Q71" s="225" t="s">
        <v>2351</v>
      </c>
      <c r="R71" s="223"/>
      <c r="S71" s="227">
        <v>43983</v>
      </c>
      <c r="T71" s="226">
        <v>13</v>
      </c>
      <c r="U71" s="223" t="s">
        <v>1563</v>
      </c>
      <c r="V71" s="223" t="s">
        <v>1526</v>
      </c>
      <c r="W71" s="223" t="s">
        <v>1564</v>
      </c>
    </row>
    <row r="72" spans="1:23">
      <c r="A72" s="223"/>
      <c r="B72" s="223" t="s">
        <v>2352</v>
      </c>
      <c r="C72" s="223" t="s">
        <v>2353</v>
      </c>
      <c r="D72" s="223" t="s">
        <v>2354</v>
      </c>
      <c r="E72" s="224" t="s">
        <v>1582</v>
      </c>
      <c r="F72" s="224">
        <v>2020</v>
      </c>
      <c r="G72" s="223" t="s">
        <v>2355</v>
      </c>
      <c r="H72" s="223" t="s">
        <v>1499</v>
      </c>
      <c r="I72" s="223" t="s">
        <v>2356</v>
      </c>
      <c r="J72" s="223" t="s">
        <v>2357</v>
      </c>
      <c r="K72" s="223" t="s">
        <v>2358</v>
      </c>
      <c r="L72" s="223" t="s">
        <v>2359</v>
      </c>
      <c r="M72" s="223" t="s">
        <v>2360</v>
      </c>
      <c r="N72" s="223" t="s">
        <v>2361</v>
      </c>
      <c r="O72" s="223" t="s">
        <v>2355</v>
      </c>
      <c r="P72" s="223" t="s">
        <v>2362</v>
      </c>
      <c r="Q72" s="225" t="s">
        <v>2363</v>
      </c>
      <c r="R72" s="223"/>
      <c r="S72" s="223"/>
      <c r="T72" s="226">
        <v>9</v>
      </c>
      <c r="U72" s="223" t="s">
        <v>1621</v>
      </c>
      <c r="V72" s="223" t="s">
        <v>1526</v>
      </c>
      <c r="W72" s="223" t="s">
        <v>1622</v>
      </c>
    </row>
    <row r="73" spans="1:23">
      <c r="A73" s="223"/>
      <c r="B73" s="223" t="s">
        <v>2364</v>
      </c>
      <c r="C73" s="223" t="s">
        <v>104</v>
      </c>
      <c r="D73" s="223" t="s">
        <v>2365</v>
      </c>
      <c r="E73" s="228">
        <v>45350</v>
      </c>
      <c r="F73" s="224">
        <v>2019</v>
      </c>
      <c r="G73" s="223" t="s">
        <v>2242</v>
      </c>
      <c r="H73" s="223" t="s">
        <v>1499</v>
      </c>
      <c r="I73" s="223" t="s">
        <v>2366</v>
      </c>
      <c r="J73" s="223" t="s">
        <v>2367</v>
      </c>
      <c r="K73" s="223" t="s">
        <v>2368</v>
      </c>
      <c r="L73" s="223" t="s">
        <v>2369</v>
      </c>
      <c r="M73" s="223" t="s">
        <v>1873</v>
      </c>
      <c r="N73" s="223" t="s">
        <v>2108</v>
      </c>
      <c r="O73" s="223" t="s">
        <v>2247</v>
      </c>
      <c r="P73" s="223" t="s">
        <v>2370</v>
      </c>
      <c r="Q73" s="225" t="s">
        <v>2371</v>
      </c>
      <c r="R73" s="223"/>
      <c r="S73" s="223"/>
      <c r="T73" s="226">
        <v>10</v>
      </c>
      <c r="U73" s="223" t="s">
        <v>1777</v>
      </c>
      <c r="V73" s="223" t="s">
        <v>1526</v>
      </c>
      <c r="W73" s="223" t="s">
        <v>1777</v>
      </c>
    </row>
    <row r="74" spans="1:23">
      <c r="A74" s="223"/>
      <c r="B74" s="223" t="s">
        <v>2372</v>
      </c>
      <c r="C74" s="223" t="s">
        <v>280</v>
      </c>
      <c r="D74" s="223" t="s">
        <v>2373</v>
      </c>
      <c r="E74" s="224" t="s">
        <v>1905</v>
      </c>
      <c r="F74" s="224">
        <v>2019</v>
      </c>
      <c r="G74" s="223" t="s">
        <v>1542</v>
      </c>
      <c r="H74" s="223" t="s">
        <v>1499</v>
      </c>
      <c r="I74" s="223" t="s">
        <v>2374</v>
      </c>
      <c r="J74" s="223" t="s">
        <v>2375</v>
      </c>
      <c r="K74" s="223" t="s">
        <v>2376</v>
      </c>
      <c r="L74" s="223" t="s">
        <v>2377</v>
      </c>
      <c r="M74" s="223" t="s">
        <v>2378</v>
      </c>
      <c r="N74" s="223" t="s">
        <v>1547</v>
      </c>
      <c r="O74" s="223" t="s">
        <v>1542</v>
      </c>
      <c r="P74" s="223" t="s">
        <v>2379</v>
      </c>
      <c r="Q74" s="225" t="s">
        <v>2380</v>
      </c>
      <c r="R74" s="223"/>
      <c r="S74" s="223"/>
      <c r="T74" s="226">
        <v>9</v>
      </c>
      <c r="U74" s="223" t="s">
        <v>281</v>
      </c>
      <c r="V74" s="223" t="s">
        <v>1526</v>
      </c>
      <c r="W74" s="223" t="s">
        <v>1539</v>
      </c>
    </row>
    <row r="75" spans="1:23">
      <c r="A75" s="223"/>
      <c r="B75" s="223" t="s">
        <v>2381</v>
      </c>
      <c r="C75" s="223" t="s">
        <v>269</v>
      </c>
      <c r="D75" s="223" t="s">
        <v>2382</v>
      </c>
      <c r="E75" s="224" t="s">
        <v>1497</v>
      </c>
      <c r="F75" s="224">
        <v>2019</v>
      </c>
      <c r="G75" s="223" t="s">
        <v>2383</v>
      </c>
      <c r="H75" s="223" t="s">
        <v>1499</v>
      </c>
      <c r="I75" s="223" t="s">
        <v>2384</v>
      </c>
      <c r="J75" s="223" t="s">
        <v>2385</v>
      </c>
      <c r="K75" s="223" t="s">
        <v>2386</v>
      </c>
      <c r="L75" s="223" t="s">
        <v>2377</v>
      </c>
      <c r="M75" s="223" t="s">
        <v>2378</v>
      </c>
      <c r="N75" s="223" t="s">
        <v>1535</v>
      </c>
      <c r="O75" s="223" t="s">
        <v>2383</v>
      </c>
      <c r="P75" s="223" t="s">
        <v>2387</v>
      </c>
      <c r="Q75" s="225" t="s">
        <v>2388</v>
      </c>
      <c r="R75" s="223"/>
      <c r="S75" s="223"/>
      <c r="T75" s="226">
        <v>8</v>
      </c>
      <c r="U75" s="223" t="s">
        <v>281</v>
      </c>
      <c r="V75" s="223" t="s">
        <v>1526</v>
      </c>
      <c r="W75" s="223" t="s">
        <v>1539</v>
      </c>
    </row>
    <row r="76" spans="1:23">
      <c r="A76" s="223"/>
      <c r="B76" s="223" t="s">
        <v>2389</v>
      </c>
      <c r="C76" s="223" t="s">
        <v>2390</v>
      </c>
      <c r="D76" s="223" t="s">
        <v>2391</v>
      </c>
      <c r="E76" s="224" t="s">
        <v>1698</v>
      </c>
      <c r="F76" s="224">
        <v>2019</v>
      </c>
      <c r="G76" s="223" t="s">
        <v>519</v>
      </c>
      <c r="H76" s="223" t="s">
        <v>1499</v>
      </c>
      <c r="I76" s="223" t="s">
        <v>2392</v>
      </c>
      <c r="J76" s="223" t="s">
        <v>2393</v>
      </c>
      <c r="K76" s="223" t="s">
        <v>2394</v>
      </c>
      <c r="L76" s="223" t="s">
        <v>2395</v>
      </c>
      <c r="M76" s="223" t="s">
        <v>2396</v>
      </c>
      <c r="N76" s="223" t="s">
        <v>1547</v>
      </c>
      <c r="O76" s="223" t="s">
        <v>1887</v>
      </c>
      <c r="P76" s="223" t="s">
        <v>2397</v>
      </c>
      <c r="Q76" s="225" t="s">
        <v>2398</v>
      </c>
      <c r="R76" s="223"/>
      <c r="S76" s="223"/>
      <c r="T76" s="226">
        <v>13</v>
      </c>
      <c r="U76" s="223" t="s">
        <v>281</v>
      </c>
      <c r="V76" s="223" t="s">
        <v>1526</v>
      </c>
      <c r="W76" s="223" t="s">
        <v>1539</v>
      </c>
    </row>
    <row r="77" spans="1:23">
      <c r="A77" s="223"/>
      <c r="B77" s="223" t="s">
        <v>2399</v>
      </c>
      <c r="C77" s="223" t="s">
        <v>2400</v>
      </c>
      <c r="D77" s="223" t="s">
        <v>2401</v>
      </c>
      <c r="E77" s="228">
        <v>45477</v>
      </c>
      <c r="F77" s="224">
        <v>2019</v>
      </c>
      <c r="G77" s="223" t="s">
        <v>2402</v>
      </c>
      <c r="H77" s="223" t="s">
        <v>1499</v>
      </c>
      <c r="I77" s="223"/>
      <c r="J77" s="223" t="s">
        <v>2403</v>
      </c>
      <c r="K77" s="223" t="s">
        <v>2404</v>
      </c>
      <c r="L77" s="223" t="s">
        <v>2405</v>
      </c>
      <c r="M77" s="223" t="s">
        <v>2406</v>
      </c>
      <c r="N77" s="223" t="s">
        <v>2407</v>
      </c>
      <c r="O77" s="223" t="s">
        <v>2408</v>
      </c>
      <c r="P77" s="223" t="s">
        <v>2409</v>
      </c>
      <c r="Q77" s="225" t="s">
        <v>2410</v>
      </c>
      <c r="R77" s="223"/>
      <c r="S77" s="223"/>
      <c r="T77" s="226">
        <v>9</v>
      </c>
      <c r="U77" s="223" t="s">
        <v>1718</v>
      </c>
      <c r="V77" s="223" t="s">
        <v>1526</v>
      </c>
      <c r="W77" s="223" t="s">
        <v>1719</v>
      </c>
    </row>
    <row r="78" spans="1:23">
      <c r="A78" s="223"/>
      <c r="B78" s="223" t="s">
        <v>2411</v>
      </c>
      <c r="C78" s="223" t="s">
        <v>328</v>
      </c>
      <c r="D78" s="223" t="s">
        <v>2412</v>
      </c>
      <c r="E78" s="224" t="s">
        <v>1582</v>
      </c>
      <c r="F78" s="224">
        <v>2019</v>
      </c>
      <c r="G78" s="223" t="s">
        <v>2413</v>
      </c>
      <c r="H78" s="223" t="s">
        <v>1499</v>
      </c>
      <c r="I78" s="223" t="s">
        <v>2414</v>
      </c>
      <c r="J78" s="223" t="s">
        <v>2415</v>
      </c>
      <c r="K78" s="223" t="s">
        <v>2416</v>
      </c>
      <c r="L78" s="223" t="s">
        <v>2417</v>
      </c>
      <c r="M78" s="223" t="s">
        <v>2418</v>
      </c>
      <c r="N78" s="223" t="s">
        <v>2361</v>
      </c>
      <c r="O78" s="223" t="s">
        <v>2413</v>
      </c>
      <c r="P78" s="223" t="s">
        <v>2419</v>
      </c>
      <c r="Q78" s="225" t="s">
        <v>2420</v>
      </c>
      <c r="R78" s="223"/>
      <c r="S78" s="223"/>
      <c r="T78" s="226">
        <v>5</v>
      </c>
      <c r="U78" s="223" t="s">
        <v>329</v>
      </c>
      <c r="V78" s="223" t="s">
        <v>1526</v>
      </c>
      <c r="W78" s="223" t="s">
        <v>329</v>
      </c>
    </row>
    <row r="79" spans="1:23">
      <c r="A79" s="223"/>
      <c r="B79" s="223" t="s">
        <v>2421</v>
      </c>
      <c r="C79" s="223" t="s">
        <v>2422</v>
      </c>
      <c r="D79" s="223" t="s">
        <v>2423</v>
      </c>
      <c r="E79" s="224"/>
      <c r="F79" s="224">
        <v>2019</v>
      </c>
      <c r="G79" s="223" t="s">
        <v>1796</v>
      </c>
      <c r="H79" s="223" t="s">
        <v>1499</v>
      </c>
      <c r="I79" s="223" t="s">
        <v>2424</v>
      </c>
      <c r="J79" s="223" t="s">
        <v>2425</v>
      </c>
      <c r="K79" s="223" t="s">
        <v>2426</v>
      </c>
      <c r="L79" s="223" t="s">
        <v>2427</v>
      </c>
      <c r="M79" s="223" t="s">
        <v>2428</v>
      </c>
      <c r="N79" s="223" t="s">
        <v>1802</v>
      </c>
      <c r="O79" s="223" t="s">
        <v>1796</v>
      </c>
      <c r="P79" s="223" t="s">
        <v>2429</v>
      </c>
      <c r="Q79" s="225" t="s">
        <v>2430</v>
      </c>
      <c r="R79" s="223"/>
      <c r="S79" s="223"/>
      <c r="T79" s="226">
        <v>18</v>
      </c>
      <c r="U79" s="223" t="s">
        <v>1805</v>
      </c>
      <c r="V79" s="223" t="s">
        <v>1526</v>
      </c>
      <c r="W79" s="223" t="s">
        <v>1805</v>
      </c>
    </row>
    <row r="80" spans="1:23">
      <c r="A80" s="223"/>
      <c r="B80" s="223" t="s">
        <v>2431</v>
      </c>
      <c r="C80" s="223" t="s">
        <v>2432</v>
      </c>
      <c r="D80" s="223" t="s">
        <v>2433</v>
      </c>
      <c r="E80" s="224" t="s">
        <v>1745</v>
      </c>
      <c r="F80" s="224">
        <v>2019</v>
      </c>
      <c r="G80" s="223" t="s">
        <v>1988</v>
      </c>
      <c r="H80" s="223" t="s">
        <v>1499</v>
      </c>
      <c r="I80" s="223" t="s">
        <v>2434</v>
      </c>
      <c r="J80" s="223" t="s">
        <v>2435</v>
      </c>
      <c r="K80" s="223" t="s">
        <v>2436</v>
      </c>
      <c r="L80" s="223" t="s">
        <v>2437</v>
      </c>
      <c r="M80" s="223" t="s">
        <v>2438</v>
      </c>
      <c r="N80" s="223" t="s">
        <v>1993</v>
      </c>
      <c r="O80" s="223" t="s">
        <v>1994</v>
      </c>
      <c r="P80" s="223" t="s">
        <v>2439</v>
      </c>
      <c r="Q80" s="225" t="s">
        <v>2440</v>
      </c>
      <c r="R80" s="223"/>
      <c r="S80" s="223"/>
      <c r="T80" s="226">
        <v>8</v>
      </c>
      <c r="U80" s="223" t="s">
        <v>1777</v>
      </c>
      <c r="V80" s="223" t="s">
        <v>1526</v>
      </c>
      <c r="W80" s="223" t="s">
        <v>1777</v>
      </c>
    </row>
    <row r="81" spans="1:26">
      <c r="A81" s="223"/>
      <c r="B81" s="223" t="s">
        <v>2441</v>
      </c>
      <c r="C81" s="223" t="s">
        <v>2442</v>
      </c>
      <c r="D81" s="223" t="s">
        <v>2443</v>
      </c>
      <c r="E81" s="224" t="s">
        <v>1795</v>
      </c>
      <c r="F81" s="224">
        <v>2019</v>
      </c>
      <c r="G81" s="223" t="s">
        <v>2444</v>
      </c>
      <c r="H81" s="223" t="s">
        <v>1499</v>
      </c>
      <c r="I81" s="223" t="s">
        <v>2445</v>
      </c>
      <c r="J81" s="223" t="s">
        <v>2446</v>
      </c>
      <c r="K81" s="223" t="s">
        <v>2447</v>
      </c>
      <c r="L81" s="223" t="s">
        <v>2448</v>
      </c>
      <c r="M81" s="223" t="s">
        <v>2449</v>
      </c>
      <c r="N81" s="223" t="s">
        <v>2450</v>
      </c>
      <c r="O81" s="223" t="s">
        <v>2451</v>
      </c>
      <c r="P81" s="223" t="s">
        <v>2452</v>
      </c>
      <c r="Q81" s="225" t="s">
        <v>2453</v>
      </c>
      <c r="R81" s="223"/>
      <c r="S81" s="223"/>
      <c r="T81" s="226">
        <v>9</v>
      </c>
      <c r="U81" s="223" t="s">
        <v>2454</v>
      </c>
      <c r="V81" s="223" t="s">
        <v>1526</v>
      </c>
      <c r="W81" s="223" t="s">
        <v>2454</v>
      </c>
    </row>
    <row r="82" spans="1:26">
      <c r="A82" s="229"/>
      <c r="B82" s="229" t="s">
        <v>2455</v>
      </c>
      <c r="C82" s="229" t="s">
        <v>2456</v>
      </c>
      <c r="D82" s="229" t="s">
        <v>2457</v>
      </c>
      <c r="E82" s="230" t="s">
        <v>2458</v>
      </c>
      <c r="F82" s="230">
        <v>2019</v>
      </c>
      <c r="G82" s="229" t="s">
        <v>2459</v>
      </c>
      <c r="H82" s="229" t="s">
        <v>1499</v>
      </c>
      <c r="I82" s="229" t="s">
        <v>2460</v>
      </c>
      <c r="J82" s="229" t="s">
        <v>2461</v>
      </c>
      <c r="K82" s="229" t="s">
        <v>2462</v>
      </c>
      <c r="L82" s="229"/>
      <c r="M82" s="229" t="s">
        <v>2463</v>
      </c>
      <c r="N82" s="229" t="s">
        <v>2464</v>
      </c>
      <c r="O82" s="229" t="s">
        <v>2465</v>
      </c>
      <c r="P82" s="229" t="s">
        <v>2466</v>
      </c>
      <c r="Q82" s="231" t="s">
        <v>2467</v>
      </c>
      <c r="R82" s="229"/>
      <c r="S82" s="229"/>
      <c r="T82" s="232">
        <v>15</v>
      </c>
      <c r="U82" s="229" t="s">
        <v>2468</v>
      </c>
      <c r="V82" s="229" t="s">
        <v>1526</v>
      </c>
      <c r="W82" s="229" t="s">
        <v>2468</v>
      </c>
      <c r="X82" s="233"/>
      <c r="Y82" s="233"/>
      <c r="Z82" s="233"/>
    </row>
    <row r="83" spans="1:26">
      <c r="A83" s="223"/>
      <c r="B83" s="223" t="s">
        <v>2469</v>
      </c>
      <c r="C83" s="223" t="s">
        <v>49</v>
      </c>
      <c r="D83" s="223" t="s">
        <v>2470</v>
      </c>
      <c r="E83" s="224" t="s">
        <v>1609</v>
      </c>
      <c r="F83" s="224">
        <v>2018</v>
      </c>
      <c r="G83" s="223" t="s">
        <v>1553</v>
      </c>
      <c r="H83" s="223" t="s">
        <v>1456</v>
      </c>
      <c r="I83" s="223" t="s">
        <v>2471</v>
      </c>
      <c r="J83" s="223" t="s">
        <v>2472</v>
      </c>
      <c r="K83" s="223" t="s">
        <v>2473</v>
      </c>
      <c r="L83" s="223" t="s">
        <v>2369</v>
      </c>
      <c r="M83" s="223" t="s">
        <v>2474</v>
      </c>
      <c r="N83" s="223" t="s">
        <v>1547</v>
      </c>
      <c r="O83" s="223" t="s">
        <v>1560</v>
      </c>
      <c r="P83" s="223" t="s">
        <v>2475</v>
      </c>
      <c r="Q83" s="225" t="s">
        <v>2476</v>
      </c>
      <c r="R83" s="223"/>
      <c r="S83" s="223"/>
      <c r="T83" s="226">
        <v>7</v>
      </c>
      <c r="U83" s="223" t="s">
        <v>1563</v>
      </c>
      <c r="V83" s="223" t="s">
        <v>1526</v>
      </c>
      <c r="W83" s="223" t="s">
        <v>1564</v>
      </c>
    </row>
    <row r="84" spans="1:26">
      <c r="A84" s="223"/>
      <c r="B84" s="223" t="s">
        <v>2477</v>
      </c>
      <c r="C84" s="223" t="s">
        <v>2478</v>
      </c>
      <c r="D84" s="223" t="s">
        <v>2479</v>
      </c>
      <c r="E84" s="224" t="s">
        <v>1582</v>
      </c>
      <c r="F84" s="224">
        <v>2018</v>
      </c>
      <c r="G84" s="223" t="s">
        <v>1782</v>
      </c>
      <c r="H84" s="223" t="s">
        <v>1499</v>
      </c>
      <c r="I84" s="223" t="s">
        <v>2480</v>
      </c>
      <c r="J84" s="223" t="s">
        <v>2481</v>
      </c>
      <c r="K84" s="223" t="s">
        <v>2482</v>
      </c>
      <c r="L84" s="223" t="s">
        <v>1872</v>
      </c>
      <c r="M84" s="223" t="s">
        <v>2483</v>
      </c>
      <c r="N84" s="223" t="s">
        <v>1535</v>
      </c>
      <c r="O84" s="223" t="s">
        <v>1788</v>
      </c>
      <c r="P84" s="223" t="s">
        <v>2484</v>
      </c>
      <c r="Q84" s="225" t="s">
        <v>2485</v>
      </c>
      <c r="R84" s="223"/>
      <c r="S84" s="223"/>
      <c r="T84" s="226">
        <v>9</v>
      </c>
      <c r="U84" s="223" t="s">
        <v>1791</v>
      </c>
      <c r="V84" s="223" t="s">
        <v>1526</v>
      </c>
      <c r="W84" s="223" t="s">
        <v>1791</v>
      </c>
    </row>
    <row r="85" spans="1:26">
      <c r="A85" s="223"/>
      <c r="B85" s="223" t="s">
        <v>2486</v>
      </c>
      <c r="C85" s="223" t="s">
        <v>326</v>
      </c>
      <c r="D85" s="223" t="s">
        <v>2487</v>
      </c>
      <c r="E85" s="228">
        <v>45340</v>
      </c>
      <c r="F85" s="224">
        <v>2018</v>
      </c>
      <c r="G85" s="223" t="s">
        <v>2488</v>
      </c>
      <c r="H85" s="223" t="s">
        <v>1499</v>
      </c>
      <c r="I85" s="223" t="s">
        <v>2489</v>
      </c>
      <c r="J85" s="223" t="s">
        <v>2490</v>
      </c>
      <c r="K85" s="223" t="s">
        <v>2491</v>
      </c>
      <c r="L85" s="223" t="s">
        <v>2492</v>
      </c>
      <c r="M85" s="223" t="s">
        <v>2493</v>
      </c>
      <c r="N85" s="223" t="s">
        <v>2494</v>
      </c>
      <c r="O85" s="223" t="s">
        <v>2495</v>
      </c>
      <c r="P85" s="223" t="s">
        <v>2496</v>
      </c>
      <c r="Q85" s="225" t="s">
        <v>2497</v>
      </c>
      <c r="R85" s="223"/>
      <c r="S85" s="223"/>
      <c r="T85" s="226">
        <v>8</v>
      </c>
      <c r="U85" s="223" t="s">
        <v>1912</v>
      </c>
      <c r="V85" s="223" t="s">
        <v>2144</v>
      </c>
      <c r="W85" s="223" t="s">
        <v>1913</v>
      </c>
    </row>
    <row r="86" spans="1:26">
      <c r="A86" s="223"/>
      <c r="B86" s="223" t="s">
        <v>2498</v>
      </c>
      <c r="C86" s="223" t="s">
        <v>162</v>
      </c>
      <c r="D86" s="223" t="s">
        <v>2499</v>
      </c>
      <c r="E86" s="228">
        <v>45340</v>
      </c>
      <c r="F86" s="224">
        <v>2018</v>
      </c>
      <c r="G86" s="223" t="s">
        <v>2488</v>
      </c>
      <c r="H86" s="223" t="s">
        <v>1499</v>
      </c>
      <c r="I86" s="223" t="s">
        <v>2500</v>
      </c>
      <c r="J86" s="223" t="s">
        <v>2501</v>
      </c>
      <c r="K86" s="223" t="s">
        <v>2502</v>
      </c>
      <c r="L86" s="223" t="s">
        <v>2503</v>
      </c>
      <c r="M86" s="223" t="s">
        <v>2504</v>
      </c>
      <c r="N86" s="223" t="s">
        <v>2494</v>
      </c>
      <c r="O86" s="223" t="s">
        <v>2495</v>
      </c>
      <c r="P86" s="223" t="s">
        <v>2505</v>
      </c>
      <c r="Q86" s="225" t="s">
        <v>2506</v>
      </c>
      <c r="R86" s="223"/>
      <c r="S86" s="223"/>
      <c r="T86" s="226">
        <v>13</v>
      </c>
      <c r="U86" s="223" t="s">
        <v>1912</v>
      </c>
      <c r="V86" s="223" t="s">
        <v>2144</v>
      </c>
      <c r="W86" s="223" t="s">
        <v>1913</v>
      </c>
    </row>
    <row r="87" spans="1:26">
      <c r="A87" s="223"/>
      <c r="B87" s="223" t="s">
        <v>2507</v>
      </c>
      <c r="C87" s="223" t="s">
        <v>2508</v>
      </c>
      <c r="D87" s="223" t="s">
        <v>2509</v>
      </c>
      <c r="E87" s="224" t="s">
        <v>1795</v>
      </c>
      <c r="F87" s="224">
        <v>2018</v>
      </c>
      <c r="G87" s="223" t="s">
        <v>2510</v>
      </c>
      <c r="H87" s="223" t="s">
        <v>1499</v>
      </c>
      <c r="I87" s="223" t="s">
        <v>2511</v>
      </c>
      <c r="J87" s="223" t="s">
        <v>2512</v>
      </c>
      <c r="K87" s="223" t="s">
        <v>2513</v>
      </c>
      <c r="L87" s="223" t="s">
        <v>2514</v>
      </c>
      <c r="M87" s="223" t="s">
        <v>2515</v>
      </c>
      <c r="N87" s="223" t="s">
        <v>1547</v>
      </c>
      <c r="O87" s="223" t="s">
        <v>2510</v>
      </c>
      <c r="P87" s="223" t="s">
        <v>2516</v>
      </c>
      <c r="Q87" s="225" t="s">
        <v>2517</v>
      </c>
      <c r="R87" s="223"/>
      <c r="S87" s="223"/>
      <c r="T87" s="226">
        <v>9</v>
      </c>
      <c r="U87" s="223" t="s">
        <v>2518</v>
      </c>
      <c r="V87" s="223" t="s">
        <v>2144</v>
      </c>
      <c r="W87" s="223" t="s">
        <v>2519</v>
      </c>
    </row>
    <row r="88" spans="1:26">
      <c r="A88" s="223"/>
      <c r="B88" s="223" t="s">
        <v>2520</v>
      </c>
      <c r="C88" s="223" t="s">
        <v>400</v>
      </c>
      <c r="D88" s="223" t="s">
        <v>2521</v>
      </c>
      <c r="E88" s="224" t="s">
        <v>1497</v>
      </c>
      <c r="F88" s="224">
        <v>2018</v>
      </c>
      <c r="G88" s="223" t="s">
        <v>2522</v>
      </c>
      <c r="H88" s="223" t="s">
        <v>1499</v>
      </c>
      <c r="I88" s="223" t="s">
        <v>2523</v>
      </c>
      <c r="J88" s="223" t="s">
        <v>2524</v>
      </c>
      <c r="K88" s="223" t="s">
        <v>2525</v>
      </c>
      <c r="L88" s="223" t="s">
        <v>2526</v>
      </c>
      <c r="M88" s="223" t="s">
        <v>2527</v>
      </c>
      <c r="N88" s="223" t="s">
        <v>2528</v>
      </c>
      <c r="O88" s="223" t="s">
        <v>2529</v>
      </c>
      <c r="P88" s="223" t="s">
        <v>2530</v>
      </c>
      <c r="Q88" s="225" t="s">
        <v>2531</v>
      </c>
      <c r="R88" s="223"/>
      <c r="S88" s="223"/>
      <c r="T88" s="226">
        <v>5</v>
      </c>
      <c r="U88" s="223" t="s">
        <v>2532</v>
      </c>
      <c r="V88" s="223" t="s">
        <v>1526</v>
      </c>
      <c r="W88" s="223" t="s">
        <v>2533</v>
      </c>
    </row>
    <row r="89" spans="1:26">
      <c r="A89" s="223"/>
      <c r="B89" s="223" t="s">
        <v>2534</v>
      </c>
      <c r="C89" s="223" t="s">
        <v>169</v>
      </c>
      <c r="D89" s="223" t="s">
        <v>2535</v>
      </c>
      <c r="E89" s="224" t="s">
        <v>1641</v>
      </c>
      <c r="F89" s="224">
        <v>2018</v>
      </c>
      <c r="G89" s="223" t="s">
        <v>2536</v>
      </c>
      <c r="H89" s="223" t="s">
        <v>1499</v>
      </c>
      <c r="I89" s="223" t="s">
        <v>2537</v>
      </c>
      <c r="J89" s="223" t="s">
        <v>2538</v>
      </c>
      <c r="K89" s="223" t="s">
        <v>2539</v>
      </c>
      <c r="L89" s="223" t="s">
        <v>2540</v>
      </c>
      <c r="M89" s="223" t="s">
        <v>2541</v>
      </c>
      <c r="N89" s="223" t="s">
        <v>2542</v>
      </c>
      <c r="O89" s="223" t="s">
        <v>2543</v>
      </c>
      <c r="P89" s="223" t="s">
        <v>2544</v>
      </c>
      <c r="Q89" s="225" t="s">
        <v>2545</v>
      </c>
      <c r="R89" s="223"/>
      <c r="S89" s="223"/>
      <c r="T89" s="226">
        <v>7</v>
      </c>
      <c r="U89" s="223" t="s">
        <v>1525</v>
      </c>
      <c r="V89" s="223" t="s">
        <v>1526</v>
      </c>
      <c r="W89" s="223" t="s">
        <v>1525</v>
      </c>
    </row>
    <row r="90" spans="1:26">
      <c r="A90" s="223"/>
      <c r="B90" s="223" t="s">
        <v>2546</v>
      </c>
      <c r="C90" s="223" t="s">
        <v>2547</v>
      </c>
      <c r="D90" s="223" t="s">
        <v>2548</v>
      </c>
      <c r="E90" s="224" t="s">
        <v>1745</v>
      </c>
      <c r="F90" s="224">
        <v>2018</v>
      </c>
      <c r="G90" s="223" t="s">
        <v>1976</v>
      </c>
      <c r="H90" s="223" t="s">
        <v>1499</v>
      </c>
      <c r="I90" s="223" t="s">
        <v>2549</v>
      </c>
      <c r="J90" s="223" t="s">
        <v>2550</v>
      </c>
      <c r="K90" s="223" t="s">
        <v>2551</v>
      </c>
      <c r="L90" s="223" t="s">
        <v>2552</v>
      </c>
      <c r="M90" s="223" t="s">
        <v>2553</v>
      </c>
      <c r="N90" s="223" t="s">
        <v>1982</v>
      </c>
      <c r="O90" s="223" t="s">
        <v>1983</v>
      </c>
      <c r="P90" s="223" t="s">
        <v>2554</v>
      </c>
      <c r="Q90" s="225" t="s">
        <v>2555</v>
      </c>
      <c r="R90" s="223"/>
      <c r="S90" s="223"/>
      <c r="T90" s="226">
        <v>9</v>
      </c>
      <c r="U90" s="223" t="s">
        <v>1878</v>
      </c>
      <c r="V90" s="223" t="s">
        <v>1526</v>
      </c>
      <c r="W90" s="223" t="s">
        <v>1622</v>
      </c>
    </row>
    <row r="91" spans="1:26">
      <c r="A91" s="223"/>
      <c r="B91" s="223" t="s">
        <v>2556</v>
      </c>
      <c r="C91" s="223" t="s">
        <v>2557</v>
      </c>
      <c r="D91" s="223" t="s">
        <v>2558</v>
      </c>
      <c r="E91" s="224" t="s">
        <v>1641</v>
      </c>
      <c r="F91" s="224">
        <v>2018</v>
      </c>
      <c r="G91" s="223" t="s">
        <v>1642</v>
      </c>
      <c r="H91" s="223" t="s">
        <v>1499</v>
      </c>
      <c r="I91" s="223" t="s">
        <v>2559</v>
      </c>
      <c r="J91" s="223" t="s">
        <v>2560</v>
      </c>
      <c r="K91" s="223" t="s">
        <v>2561</v>
      </c>
      <c r="L91" s="223" t="s">
        <v>2562</v>
      </c>
      <c r="M91" s="223"/>
      <c r="N91" s="223" t="s">
        <v>1535</v>
      </c>
      <c r="O91" s="223" t="s">
        <v>1648</v>
      </c>
      <c r="P91" s="223" t="s">
        <v>2563</v>
      </c>
      <c r="Q91" s="225" t="s">
        <v>2564</v>
      </c>
      <c r="R91" s="223"/>
      <c r="S91" s="223"/>
      <c r="T91" s="226">
        <v>4</v>
      </c>
      <c r="U91" s="223" t="s">
        <v>329</v>
      </c>
      <c r="V91" s="223" t="s">
        <v>1526</v>
      </c>
      <c r="W91" s="223" t="s">
        <v>329</v>
      </c>
    </row>
    <row r="92" spans="1:26">
      <c r="A92" s="223"/>
      <c r="B92" s="223" t="s">
        <v>2565</v>
      </c>
      <c r="C92" s="223" t="s">
        <v>289</v>
      </c>
      <c r="D92" s="223" t="s">
        <v>2566</v>
      </c>
      <c r="E92" s="228">
        <v>45589</v>
      </c>
      <c r="F92" s="224">
        <v>2018</v>
      </c>
      <c r="G92" s="223" t="s">
        <v>84</v>
      </c>
      <c r="H92" s="223" t="s">
        <v>1499</v>
      </c>
      <c r="I92" s="223"/>
      <c r="J92" s="223" t="s">
        <v>2567</v>
      </c>
      <c r="K92" s="223" t="s">
        <v>2568</v>
      </c>
      <c r="L92" s="223" t="s">
        <v>2569</v>
      </c>
      <c r="M92" s="223" t="s">
        <v>2570</v>
      </c>
      <c r="N92" s="223" t="s">
        <v>1715</v>
      </c>
      <c r="O92" s="223" t="s">
        <v>84</v>
      </c>
      <c r="P92" s="223" t="s">
        <v>2571</v>
      </c>
      <c r="Q92" s="225" t="s">
        <v>2572</v>
      </c>
      <c r="R92" s="223"/>
      <c r="S92" s="223"/>
      <c r="T92" s="226">
        <v>15</v>
      </c>
      <c r="U92" s="223" t="s">
        <v>1718</v>
      </c>
      <c r="V92" s="223" t="s">
        <v>1526</v>
      </c>
      <c r="W92" s="223" t="s">
        <v>1719</v>
      </c>
    </row>
    <row r="93" spans="1:26">
      <c r="A93" s="223"/>
      <c r="B93" s="223" t="s">
        <v>2573</v>
      </c>
      <c r="C93" s="223" t="s">
        <v>2574</v>
      </c>
      <c r="D93" s="223" t="s">
        <v>2575</v>
      </c>
      <c r="E93" s="224" t="s">
        <v>1641</v>
      </c>
      <c r="F93" s="224">
        <v>2018</v>
      </c>
      <c r="G93" s="223" t="s">
        <v>2576</v>
      </c>
      <c r="H93" s="223" t="s">
        <v>1499</v>
      </c>
      <c r="I93" s="223" t="s">
        <v>2577</v>
      </c>
      <c r="J93" s="223" t="s">
        <v>2578</v>
      </c>
      <c r="K93" s="223" t="s">
        <v>2579</v>
      </c>
      <c r="L93" s="223" t="s">
        <v>2580</v>
      </c>
      <c r="M93" s="223" t="s">
        <v>2581</v>
      </c>
      <c r="N93" s="223" t="s">
        <v>2582</v>
      </c>
      <c r="O93" s="223" t="s">
        <v>2576</v>
      </c>
      <c r="P93" s="223" t="s">
        <v>2583</v>
      </c>
      <c r="Q93" s="225" t="s">
        <v>2584</v>
      </c>
      <c r="R93" s="223"/>
      <c r="S93" s="223"/>
      <c r="T93" s="226">
        <v>13</v>
      </c>
      <c r="U93" s="223" t="s">
        <v>2585</v>
      </c>
      <c r="V93" s="223" t="s">
        <v>1526</v>
      </c>
      <c r="W93" s="223" t="s">
        <v>2585</v>
      </c>
    </row>
    <row r="94" spans="1:26">
      <c r="A94" s="223"/>
      <c r="B94" s="223" t="s">
        <v>2586</v>
      </c>
      <c r="C94" s="223" t="s">
        <v>2587</v>
      </c>
      <c r="D94" s="223" t="s">
        <v>2588</v>
      </c>
      <c r="E94" s="224" t="s">
        <v>1497</v>
      </c>
      <c r="F94" s="224">
        <v>2018</v>
      </c>
      <c r="G94" s="223" t="s">
        <v>2589</v>
      </c>
      <c r="H94" s="223" t="s">
        <v>1499</v>
      </c>
      <c r="I94" s="223" t="s">
        <v>2590</v>
      </c>
      <c r="J94" s="223" t="s">
        <v>2591</v>
      </c>
      <c r="K94" s="223" t="s">
        <v>2592</v>
      </c>
      <c r="L94" s="223" t="s">
        <v>2593</v>
      </c>
      <c r="M94" s="223" t="s">
        <v>2594</v>
      </c>
      <c r="N94" s="223" t="s">
        <v>1505</v>
      </c>
      <c r="O94" s="223" t="s">
        <v>2595</v>
      </c>
      <c r="P94" s="223" t="s">
        <v>2596</v>
      </c>
      <c r="Q94" s="225" t="s">
        <v>2597</v>
      </c>
      <c r="R94" s="223"/>
      <c r="S94" s="223"/>
      <c r="T94" s="226">
        <v>11</v>
      </c>
      <c r="U94" s="223" t="s">
        <v>1621</v>
      </c>
      <c r="V94" s="223" t="s">
        <v>1526</v>
      </c>
      <c r="W94" s="223" t="s">
        <v>1622</v>
      </c>
    </row>
    <row r="95" spans="1:26">
      <c r="A95" s="223"/>
      <c r="B95" s="223" t="s">
        <v>2598</v>
      </c>
      <c r="C95" s="223" t="s">
        <v>2599</v>
      </c>
      <c r="D95" s="223" t="s">
        <v>2600</v>
      </c>
      <c r="E95" s="224" t="s">
        <v>2601</v>
      </c>
      <c r="F95" s="224">
        <v>2018</v>
      </c>
      <c r="G95" s="223" t="s">
        <v>2602</v>
      </c>
      <c r="H95" s="223" t="s">
        <v>1499</v>
      </c>
      <c r="I95" s="223" t="s">
        <v>2603</v>
      </c>
      <c r="J95" s="223" t="s">
        <v>2604</v>
      </c>
      <c r="K95" s="223" t="s">
        <v>2605</v>
      </c>
      <c r="L95" s="223" t="s">
        <v>2526</v>
      </c>
      <c r="M95" s="223" t="s">
        <v>2606</v>
      </c>
      <c r="N95" s="223" t="s">
        <v>1505</v>
      </c>
      <c r="O95" s="223" t="s">
        <v>2607</v>
      </c>
      <c r="P95" s="223" t="s">
        <v>2608</v>
      </c>
      <c r="Q95" s="225" t="s">
        <v>2609</v>
      </c>
      <c r="R95" s="223"/>
      <c r="S95" s="223"/>
      <c r="T95" s="226">
        <v>11</v>
      </c>
      <c r="U95" s="223" t="s">
        <v>2610</v>
      </c>
      <c r="V95" s="223" t="s">
        <v>1526</v>
      </c>
      <c r="W95" s="223" t="s">
        <v>2610</v>
      </c>
    </row>
    <row r="96" spans="1:26">
      <c r="A96" s="223"/>
      <c r="B96" s="223" t="s">
        <v>2611</v>
      </c>
      <c r="C96" s="223" t="s">
        <v>2612</v>
      </c>
      <c r="D96" s="223" t="s">
        <v>2613</v>
      </c>
      <c r="E96" s="224" t="s">
        <v>1641</v>
      </c>
      <c r="F96" s="224">
        <v>2018</v>
      </c>
      <c r="G96" s="223" t="s">
        <v>2614</v>
      </c>
      <c r="H96" s="223" t="s">
        <v>1499</v>
      </c>
      <c r="I96" s="223"/>
      <c r="J96" s="223" t="s">
        <v>2615</v>
      </c>
      <c r="K96" s="223" t="s">
        <v>2616</v>
      </c>
      <c r="L96" s="223" t="s">
        <v>2617</v>
      </c>
      <c r="M96" s="223" t="s">
        <v>2618</v>
      </c>
      <c r="N96" s="223" t="s">
        <v>2619</v>
      </c>
      <c r="O96" s="223" t="s">
        <v>2620</v>
      </c>
      <c r="P96" s="223" t="s">
        <v>2621</v>
      </c>
      <c r="Q96" s="225" t="s">
        <v>2622</v>
      </c>
      <c r="R96" s="223"/>
      <c r="S96" s="223"/>
      <c r="T96" s="226">
        <v>4</v>
      </c>
      <c r="U96" s="223" t="s">
        <v>1777</v>
      </c>
      <c r="V96" s="223" t="s">
        <v>1526</v>
      </c>
      <c r="W96" s="223" t="s">
        <v>1777</v>
      </c>
    </row>
    <row r="97" spans="1:26">
      <c r="A97" s="223"/>
      <c r="B97" s="223" t="s">
        <v>2623</v>
      </c>
      <c r="C97" s="223" t="s">
        <v>2624</v>
      </c>
      <c r="D97" s="223" t="s">
        <v>2625</v>
      </c>
      <c r="E97" s="224"/>
      <c r="F97" s="224">
        <v>2018</v>
      </c>
      <c r="G97" s="223" t="s">
        <v>1674</v>
      </c>
      <c r="H97" s="223" t="s">
        <v>1499</v>
      </c>
      <c r="I97" s="223" t="s">
        <v>2626</v>
      </c>
      <c r="J97" s="223" t="s">
        <v>2627</v>
      </c>
      <c r="K97" s="223" t="s">
        <v>2628</v>
      </c>
      <c r="L97" s="223" t="s">
        <v>2629</v>
      </c>
      <c r="M97" s="223" t="s">
        <v>2630</v>
      </c>
      <c r="N97" s="223" t="s">
        <v>1680</v>
      </c>
      <c r="O97" s="223" t="s">
        <v>1681</v>
      </c>
      <c r="P97" s="223" t="s">
        <v>2631</v>
      </c>
      <c r="Q97" s="225" t="s">
        <v>2632</v>
      </c>
      <c r="R97" s="223"/>
      <c r="S97" s="223"/>
      <c r="T97" s="226">
        <v>12</v>
      </c>
      <c r="U97" s="223" t="s">
        <v>1684</v>
      </c>
      <c r="V97" s="223" t="s">
        <v>2144</v>
      </c>
      <c r="W97" s="223" t="s">
        <v>1685</v>
      </c>
    </row>
    <row r="98" spans="1:26">
      <c r="A98" s="223"/>
      <c r="B98" s="223" t="s">
        <v>2633</v>
      </c>
      <c r="C98" s="223" t="s">
        <v>2634</v>
      </c>
      <c r="D98" s="223" t="s">
        <v>2635</v>
      </c>
      <c r="E98" s="224" t="s">
        <v>1497</v>
      </c>
      <c r="F98" s="224">
        <v>2018</v>
      </c>
      <c r="G98" s="223" t="s">
        <v>2636</v>
      </c>
      <c r="H98" s="223" t="s">
        <v>1499</v>
      </c>
      <c r="I98" s="223" t="s">
        <v>2637</v>
      </c>
      <c r="J98" s="223" t="s">
        <v>2638</v>
      </c>
      <c r="K98" s="223" t="s">
        <v>2639</v>
      </c>
      <c r="L98" s="223" t="s">
        <v>2640</v>
      </c>
      <c r="M98" s="223" t="s">
        <v>2641</v>
      </c>
      <c r="N98" s="223" t="s">
        <v>1993</v>
      </c>
      <c r="O98" s="223" t="s">
        <v>2642</v>
      </c>
      <c r="P98" s="223" t="s">
        <v>2643</v>
      </c>
      <c r="Q98" s="225" t="s">
        <v>2644</v>
      </c>
      <c r="R98" s="223"/>
      <c r="S98" s="223"/>
      <c r="T98" s="226">
        <v>10</v>
      </c>
      <c r="U98" s="223" t="s">
        <v>2645</v>
      </c>
      <c r="V98" s="223" t="s">
        <v>1526</v>
      </c>
      <c r="W98" s="223" t="s">
        <v>2645</v>
      </c>
    </row>
    <row r="99" spans="1:26">
      <c r="A99" s="223"/>
      <c r="B99" s="223" t="s">
        <v>2646</v>
      </c>
      <c r="C99" s="223" t="s">
        <v>2647</v>
      </c>
      <c r="D99" s="223" t="s">
        <v>2648</v>
      </c>
      <c r="E99" s="224" t="s">
        <v>1641</v>
      </c>
      <c r="F99" s="224">
        <v>2018</v>
      </c>
      <c r="G99" s="223" t="s">
        <v>1976</v>
      </c>
      <c r="H99" s="223" t="s">
        <v>1499</v>
      </c>
      <c r="I99" s="223" t="s">
        <v>2649</v>
      </c>
      <c r="J99" s="223" t="s">
        <v>2650</v>
      </c>
      <c r="K99" s="223" t="s">
        <v>2651</v>
      </c>
      <c r="L99" s="223" t="s">
        <v>2652</v>
      </c>
      <c r="M99" s="223" t="s">
        <v>2653</v>
      </c>
      <c r="N99" s="223" t="s">
        <v>1982</v>
      </c>
      <c r="O99" s="223" t="s">
        <v>1983</v>
      </c>
      <c r="P99" s="223" t="s">
        <v>2654</v>
      </c>
      <c r="Q99" s="225" t="s">
        <v>2655</v>
      </c>
      <c r="R99" s="223"/>
      <c r="S99" s="223"/>
      <c r="T99" s="226">
        <v>8</v>
      </c>
      <c r="U99" s="223" t="s">
        <v>1878</v>
      </c>
      <c r="V99" s="223" t="s">
        <v>1526</v>
      </c>
      <c r="W99" s="223" t="s">
        <v>1622</v>
      </c>
    </row>
    <row r="100" spans="1:26">
      <c r="A100" s="223"/>
      <c r="B100" s="223" t="s">
        <v>2656</v>
      </c>
      <c r="C100" s="223" t="s">
        <v>471</v>
      </c>
      <c r="D100" s="223" t="s">
        <v>2657</v>
      </c>
      <c r="E100" s="228">
        <v>45595</v>
      </c>
      <c r="F100" s="224">
        <v>2018</v>
      </c>
      <c r="G100" s="223" t="s">
        <v>2488</v>
      </c>
      <c r="H100" s="223" t="s">
        <v>1499</v>
      </c>
      <c r="I100" s="223" t="s">
        <v>2658</v>
      </c>
      <c r="J100" s="223" t="s">
        <v>2659</v>
      </c>
      <c r="K100" s="223" t="s">
        <v>2660</v>
      </c>
      <c r="L100" s="223" t="s">
        <v>1503</v>
      </c>
      <c r="M100" s="223" t="s">
        <v>2661</v>
      </c>
      <c r="N100" s="223" t="s">
        <v>2494</v>
      </c>
      <c r="O100" s="223" t="s">
        <v>2495</v>
      </c>
      <c r="P100" s="223" t="s">
        <v>2662</v>
      </c>
      <c r="Q100" s="225" t="s">
        <v>2663</v>
      </c>
      <c r="R100" s="223"/>
      <c r="S100" s="223"/>
      <c r="T100" s="226">
        <v>13</v>
      </c>
      <c r="U100" s="223" t="s">
        <v>1912</v>
      </c>
      <c r="V100" s="223" t="s">
        <v>2144</v>
      </c>
      <c r="W100" s="223" t="s">
        <v>1913</v>
      </c>
    </row>
    <row r="101" spans="1:26">
      <c r="A101" s="223"/>
      <c r="B101" s="223" t="s">
        <v>2664</v>
      </c>
      <c r="C101" s="223" t="s">
        <v>2665</v>
      </c>
      <c r="D101" s="223" t="s">
        <v>2666</v>
      </c>
      <c r="E101" s="224" t="s">
        <v>1688</v>
      </c>
      <c r="F101" s="224">
        <v>2017</v>
      </c>
      <c r="G101" s="223" t="s">
        <v>2667</v>
      </c>
      <c r="H101" s="223" t="s">
        <v>1499</v>
      </c>
      <c r="I101" s="223" t="s">
        <v>2668</v>
      </c>
      <c r="J101" s="223" t="s">
        <v>2669</v>
      </c>
      <c r="K101" s="223" t="s">
        <v>2670</v>
      </c>
      <c r="L101" s="223" t="s">
        <v>2671</v>
      </c>
      <c r="M101" s="223" t="s">
        <v>1873</v>
      </c>
      <c r="N101" s="223" t="s">
        <v>2672</v>
      </c>
      <c r="O101" s="223" t="s">
        <v>2673</v>
      </c>
      <c r="P101" s="223" t="s">
        <v>2674</v>
      </c>
      <c r="Q101" s="225" t="s">
        <v>2675</v>
      </c>
      <c r="R101" s="223"/>
      <c r="S101" s="223"/>
      <c r="T101" s="226">
        <v>13</v>
      </c>
      <c r="U101" s="223" t="s">
        <v>1718</v>
      </c>
      <c r="V101" s="223" t="s">
        <v>2144</v>
      </c>
      <c r="W101" s="223" t="s">
        <v>1719</v>
      </c>
    </row>
    <row r="102" spans="1:26">
      <c r="A102" s="223"/>
      <c r="B102" s="223" t="s">
        <v>2676</v>
      </c>
      <c r="C102" s="223" t="s">
        <v>2677</v>
      </c>
      <c r="D102" s="223" t="s">
        <v>2678</v>
      </c>
      <c r="E102" s="224" t="s">
        <v>2679</v>
      </c>
      <c r="F102" s="224">
        <v>2017</v>
      </c>
      <c r="G102" s="223" t="s">
        <v>84</v>
      </c>
      <c r="H102" s="223" t="s">
        <v>1499</v>
      </c>
      <c r="I102" s="223"/>
      <c r="J102" s="223" t="s">
        <v>2680</v>
      </c>
      <c r="K102" s="223" t="s">
        <v>2681</v>
      </c>
      <c r="L102" s="223" t="s">
        <v>2682</v>
      </c>
      <c r="M102" s="223" t="s">
        <v>2683</v>
      </c>
      <c r="N102" s="223" t="s">
        <v>1715</v>
      </c>
      <c r="O102" s="223" t="s">
        <v>84</v>
      </c>
      <c r="P102" s="223" t="s">
        <v>2684</v>
      </c>
      <c r="Q102" s="225" t="s">
        <v>2685</v>
      </c>
      <c r="R102" s="223"/>
      <c r="S102" s="223"/>
      <c r="T102" s="226">
        <v>16</v>
      </c>
      <c r="U102" s="223" t="s">
        <v>1718</v>
      </c>
      <c r="V102" s="223" t="s">
        <v>1526</v>
      </c>
      <c r="W102" s="223" t="s">
        <v>1719</v>
      </c>
    </row>
    <row r="103" spans="1:26">
      <c r="A103" s="223"/>
      <c r="B103" s="223" t="s">
        <v>2686</v>
      </c>
      <c r="C103" s="223" t="s">
        <v>85</v>
      </c>
      <c r="D103" s="223" t="s">
        <v>2687</v>
      </c>
      <c r="E103" s="224" t="s">
        <v>1497</v>
      </c>
      <c r="F103" s="224">
        <v>2017</v>
      </c>
      <c r="G103" s="223" t="s">
        <v>2355</v>
      </c>
      <c r="H103" s="223" t="s">
        <v>1499</v>
      </c>
      <c r="I103" s="223" t="s">
        <v>2688</v>
      </c>
      <c r="J103" s="223" t="s">
        <v>2689</v>
      </c>
      <c r="K103" s="223" t="s">
        <v>2690</v>
      </c>
      <c r="L103" s="223" t="s">
        <v>2691</v>
      </c>
      <c r="M103" s="223" t="s">
        <v>2570</v>
      </c>
      <c r="N103" s="223" t="s">
        <v>2361</v>
      </c>
      <c r="O103" s="223" t="s">
        <v>2355</v>
      </c>
      <c r="P103" s="223" t="s">
        <v>2692</v>
      </c>
      <c r="Q103" s="225" t="s">
        <v>2693</v>
      </c>
      <c r="R103" s="223"/>
      <c r="S103" s="223"/>
      <c r="T103" s="226">
        <v>6</v>
      </c>
      <c r="U103" s="223" t="s">
        <v>1621</v>
      </c>
      <c r="V103" s="223" t="s">
        <v>1526</v>
      </c>
      <c r="W103" s="223" t="s">
        <v>1622</v>
      </c>
    </row>
    <row r="104" spans="1:26">
      <c r="A104" s="223"/>
      <c r="B104" s="223" t="s">
        <v>2694</v>
      </c>
      <c r="C104" s="223" t="s">
        <v>212</v>
      </c>
      <c r="D104" s="223" t="s">
        <v>2695</v>
      </c>
      <c r="E104" s="224" t="s">
        <v>1781</v>
      </c>
      <c r="F104" s="224">
        <v>2017</v>
      </c>
      <c r="G104" s="223" t="s">
        <v>2696</v>
      </c>
      <c r="H104" s="223" t="s">
        <v>1499</v>
      </c>
      <c r="I104" s="223" t="s">
        <v>2697</v>
      </c>
      <c r="J104" s="223" t="s">
        <v>2698</v>
      </c>
      <c r="K104" s="223" t="s">
        <v>2699</v>
      </c>
      <c r="L104" s="223" t="s">
        <v>2700</v>
      </c>
      <c r="M104" s="223" t="s">
        <v>2406</v>
      </c>
      <c r="N104" s="223" t="s">
        <v>1547</v>
      </c>
      <c r="O104" s="223" t="s">
        <v>2701</v>
      </c>
      <c r="P104" s="223" t="s">
        <v>2702</v>
      </c>
      <c r="Q104" s="225" t="s">
        <v>2703</v>
      </c>
      <c r="R104" s="223"/>
      <c r="S104" s="223"/>
      <c r="T104" s="226">
        <v>8</v>
      </c>
      <c r="U104" s="223" t="s">
        <v>1621</v>
      </c>
      <c r="V104" s="223" t="s">
        <v>1526</v>
      </c>
      <c r="W104" s="223" t="s">
        <v>1622</v>
      </c>
    </row>
    <row r="105" spans="1:26">
      <c r="A105" s="223"/>
      <c r="B105" s="223" t="s">
        <v>2704</v>
      </c>
      <c r="C105" s="223" t="s">
        <v>313</v>
      </c>
      <c r="D105" s="223" t="s">
        <v>2705</v>
      </c>
      <c r="E105" s="228">
        <v>45430</v>
      </c>
      <c r="F105" s="224">
        <v>2017</v>
      </c>
      <c r="G105" s="223" t="s">
        <v>2488</v>
      </c>
      <c r="H105" s="223" t="s">
        <v>1499</v>
      </c>
      <c r="I105" s="223" t="s">
        <v>2706</v>
      </c>
      <c r="J105" s="223" t="s">
        <v>2707</v>
      </c>
      <c r="K105" s="223" t="s">
        <v>2708</v>
      </c>
      <c r="L105" s="223"/>
      <c r="M105" s="223" t="s">
        <v>2418</v>
      </c>
      <c r="N105" s="223" t="s">
        <v>2494</v>
      </c>
      <c r="O105" s="223" t="s">
        <v>2495</v>
      </c>
      <c r="P105" s="223" t="s">
        <v>2709</v>
      </c>
      <c r="Q105" s="225" t="s">
        <v>2710</v>
      </c>
      <c r="R105" s="223"/>
      <c r="S105" s="223"/>
      <c r="T105" s="226">
        <v>4</v>
      </c>
      <c r="U105" s="223" t="s">
        <v>1912</v>
      </c>
      <c r="V105" s="223" t="s">
        <v>2171</v>
      </c>
      <c r="W105" s="223" t="s">
        <v>1913</v>
      </c>
    </row>
    <row r="106" spans="1:26">
      <c r="A106" s="223"/>
      <c r="B106" s="223" t="s">
        <v>2711</v>
      </c>
      <c r="C106" s="223" t="s">
        <v>294</v>
      </c>
      <c r="D106" s="223" t="s">
        <v>2712</v>
      </c>
      <c r="E106" s="224" t="s">
        <v>2713</v>
      </c>
      <c r="F106" s="224">
        <v>2017</v>
      </c>
      <c r="G106" s="223" t="s">
        <v>84</v>
      </c>
      <c r="H106" s="223" t="s">
        <v>1499</v>
      </c>
      <c r="I106" s="223"/>
      <c r="J106" s="223" t="s">
        <v>2714</v>
      </c>
      <c r="K106" s="223" t="s">
        <v>2715</v>
      </c>
      <c r="L106" s="223" t="s">
        <v>2716</v>
      </c>
      <c r="M106" s="223" t="s">
        <v>2717</v>
      </c>
      <c r="N106" s="223" t="s">
        <v>1715</v>
      </c>
      <c r="O106" s="223" t="s">
        <v>84</v>
      </c>
      <c r="P106" s="223" t="s">
        <v>2718</v>
      </c>
      <c r="Q106" s="225" t="s">
        <v>2719</v>
      </c>
      <c r="R106" s="223"/>
      <c r="S106" s="223"/>
      <c r="T106" s="226">
        <v>22</v>
      </c>
      <c r="U106" s="223" t="s">
        <v>1718</v>
      </c>
      <c r="V106" s="223" t="s">
        <v>1526</v>
      </c>
      <c r="W106" s="223" t="s">
        <v>1719</v>
      </c>
    </row>
    <row r="107" spans="1:26">
      <c r="A107" s="223"/>
      <c r="B107" s="223" t="s">
        <v>2720</v>
      </c>
      <c r="C107" s="223" t="s">
        <v>333</v>
      </c>
      <c r="D107" s="223" t="s">
        <v>2721</v>
      </c>
      <c r="E107" s="228">
        <v>45580</v>
      </c>
      <c r="F107" s="224">
        <v>2017</v>
      </c>
      <c r="G107" s="223" t="s">
        <v>2722</v>
      </c>
      <c r="H107" s="223" t="s">
        <v>1499</v>
      </c>
      <c r="I107" s="223" t="s">
        <v>2723</v>
      </c>
      <c r="J107" s="223" t="s">
        <v>2724</v>
      </c>
      <c r="K107" s="223" t="s">
        <v>2725</v>
      </c>
      <c r="L107" s="223" t="s">
        <v>2726</v>
      </c>
      <c r="M107" s="223" t="s">
        <v>2727</v>
      </c>
      <c r="N107" s="223" t="s">
        <v>2494</v>
      </c>
      <c r="O107" s="223" t="s">
        <v>2728</v>
      </c>
      <c r="P107" s="223" t="s">
        <v>2729</v>
      </c>
      <c r="Q107" s="225" t="s">
        <v>2730</v>
      </c>
      <c r="R107" s="223"/>
      <c r="S107" s="223"/>
      <c r="T107" s="226">
        <v>6</v>
      </c>
      <c r="U107" s="223" t="s">
        <v>2731</v>
      </c>
      <c r="V107" s="223" t="s">
        <v>2144</v>
      </c>
      <c r="W107" s="223" t="s">
        <v>2732</v>
      </c>
    </row>
    <row r="108" spans="1:26">
      <c r="A108" s="223"/>
      <c r="B108" s="223" t="s">
        <v>2733</v>
      </c>
      <c r="C108" s="223" t="s">
        <v>309</v>
      </c>
      <c r="D108" s="223" t="s">
        <v>2734</v>
      </c>
      <c r="E108" s="224" t="s">
        <v>1641</v>
      </c>
      <c r="F108" s="224">
        <v>2017</v>
      </c>
      <c r="G108" s="223" t="s">
        <v>2735</v>
      </c>
      <c r="H108" s="223" t="s">
        <v>1499</v>
      </c>
      <c r="I108" s="223"/>
      <c r="J108" s="223" t="s">
        <v>2736</v>
      </c>
      <c r="K108" s="223" t="s">
        <v>2737</v>
      </c>
      <c r="L108" s="223" t="s">
        <v>2738</v>
      </c>
      <c r="M108" s="223" t="s">
        <v>2739</v>
      </c>
      <c r="N108" s="223" t="s">
        <v>2740</v>
      </c>
      <c r="O108" s="223" t="s">
        <v>2741</v>
      </c>
      <c r="P108" s="223" t="s">
        <v>2742</v>
      </c>
      <c r="Q108" s="225" t="s">
        <v>2743</v>
      </c>
      <c r="R108" s="223"/>
      <c r="S108" s="223"/>
      <c r="T108" s="226">
        <v>4</v>
      </c>
      <c r="U108" s="223" t="s">
        <v>329</v>
      </c>
      <c r="V108" s="223" t="s">
        <v>1526</v>
      </c>
      <c r="W108" s="223" t="s">
        <v>329</v>
      </c>
    </row>
    <row r="109" spans="1:26">
      <c r="A109" s="223"/>
      <c r="B109" s="223" t="s">
        <v>2744</v>
      </c>
      <c r="C109" s="223" t="s">
        <v>316</v>
      </c>
      <c r="D109" s="223" t="s">
        <v>2745</v>
      </c>
      <c r="E109" s="224" t="s">
        <v>1698</v>
      </c>
      <c r="F109" s="224">
        <v>2017</v>
      </c>
      <c r="G109" s="223" t="s">
        <v>2746</v>
      </c>
      <c r="H109" s="223" t="s">
        <v>1499</v>
      </c>
      <c r="I109" s="223" t="s">
        <v>2747</v>
      </c>
      <c r="J109" s="223" t="s">
        <v>2748</v>
      </c>
      <c r="K109" s="223" t="s">
        <v>2749</v>
      </c>
      <c r="L109" s="223" t="s">
        <v>2750</v>
      </c>
      <c r="M109" s="223" t="s">
        <v>2751</v>
      </c>
      <c r="N109" s="223" t="s">
        <v>1535</v>
      </c>
      <c r="O109" s="223" t="s">
        <v>2752</v>
      </c>
      <c r="P109" s="223" t="s">
        <v>2753</v>
      </c>
      <c r="Q109" s="225" t="s">
        <v>2754</v>
      </c>
      <c r="R109" s="223"/>
      <c r="S109" s="223"/>
      <c r="T109" s="226">
        <v>33</v>
      </c>
      <c r="U109" s="223" t="s">
        <v>2755</v>
      </c>
      <c r="V109" s="223" t="s">
        <v>2756</v>
      </c>
      <c r="W109" s="223" t="s">
        <v>2755</v>
      </c>
    </row>
    <row r="110" spans="1:26">
      <c r="A110" s="223"/>
      <c r="B110" s="223" t="s">
        <v>2757</v>
      </c>
      <c r="C110" s="223" t="s">
        <v>312</v>
      </c>
      <c r="D110" s="223" t="s">
        <v>2758</v>
      </c>
      <c r="E110" s="228">
        <v>45458</v>
      </c>
      <c r="F110" s="224">
        <v>2017</v>
      </c>
      <c r="G110" s="223" t="s">
        <v>2089</v>
      </c>
      <c r="H110" s="223" t="s">
        <v>1499</v>
      </c>
      <c r="I110" s="223" t="s">
        <v>2759</v>
      </c>
      <c r="J110" s="223" t="s">
        <v>2760</v>
      </c>
      <c r="K110" s="223" t="s">
        <v>2761</v>
      </c>
      <c r="L110" s="223" t="s">
        <v>2762</v>
      </c>
      <c r="M110" s="223" t="s">
        <v>2763</v>
      </c>
      <c r="N110" s="223" t="s">
        <v>2528</v>
      </c>
      <c r="O110" s="223" t="s">
        <v>2095</v>
      </c>
      <c r="P110" s="223" t="s">
        <v>2764</v>
      </c>
      <c r="Q110" s="225" t="s">
        <v>2765</v>
      </c>
      <c r="R110" s="223"/>
      <c r="S110" s="223"/>
      <c r="T110" s="226">
        <v>8</v>
      </c>
      <c r="U110" s="223" t="s">
        <v>2098</v>
      </c>
      <c r="V110" s="223" t="s">
        <v>1526</v>
      </c>
      <c r="W110" s="223" t="s">
        <v>2098</v>
      </c>
    </row>
    <row r="111" spans="1:26">
      <c r="A111" s="223"/>
      <c r="B111" s="223" t="s">
        <v>2145</v>
      </c>
      <c r="C111" s="223" t="s">
        <v>2766</v>
      </c>
      <c r="D111" s="223" t="s">
        <v>2767</v>
      </c>
      <c r="E111" s="224" t="s">
        <v>2768</v>
      </c>
      <c r="F111" s="224">
        <v>2017</v>
      </c>
      <c r="G111" s="223" t="s">
        <v>2769</v>
      </c>
      <c r="H111" s="223" t="s">
        <v>1499</v>
      </c>
      <c r="I111" s="223" t="s">
        <v>2770</v>
      </c>
      <c r="J111" s="223" t="s">
        <v>2771</v>
      </c>
      <c r="K111" s="223" t="s">
        <v>2772</v>
      </c>
      <c r="L111" s="223" t="s">
        <v>2773</v>
      </c>
      <c r="M111" s="223" t="s">
        <v>2153</v>
      </c>
      <c r="N111" s="223" t="s">
        <v>2774</v>
      </c>
      <c r="O111" s="223" t="s">
        <v>2775</v>
      </c>
      <c r="P111" s="223"/>
      <c r="Q111" s="223"/>
      <c r="R111" s="223"/>
      <c r="S111" s="223"/>
      <c r="T111" s="226">
        <v>18</v>
      </c>
      <c r="U111" s="223" t="s">
        <v>2157</v>
      </c>
      <c r="V111" s="223" t="s">
        <v>1526</v>
      </c>
      <c r="W111" s="223" t="s">
        <v>2157</v>
      </c>
    </row>
    <row r="112" spans="1:26">
      <c r="A112" s="229"/>
      <c r="B112" s="229" t="s">
        <v>2776</v>
      </c>
      <c r="C112" s="229" t="s">
        <v>2777</v>
      </c>
      <c r="D112" s="229"/>
      <c r="E112" s="230"/>
      <c r="F112" s="230">
        <v>2017</v>
      </c>
      <c r="G112" s="229" t="s">
        <v>2778</v>
      </c>
      <c r="H112" s="229" t="s">
        <v>2779</v>
      </c>
      <c r="I112" s="229"/>
      <c r="J112" s="229"/>
      <c r="K112" s="229" t="s">
        <v>2780</v>
      </c>
      <c r="L112" s="229" t="s">
        <v>2781</v>
      </c>
      <c r="M112" s="229"/>
      <c r="N112" s="229" t="s">
        <v>2782</v>
      </c>
      <c r="O112" s="229" t="s">
        <v>2783</v>
      </c>
      <c r="P112" s="229"/>
      <c r="Q112" s="229"/>
      <c r="R112" s="229"/>
      <c r="S112" s="229"/>
      <c r="T112" s="232">
        <v>1</v>
      </c>
      <c r="U112" s="229" t="s">
        <v>2784</v>
      </c>
      <c r="V112" s="229" t="s">
        <v>2785</v>
      </c>
      <c r="W112" s="229" t="s">
        <v>2786</v>
      </c>
      <c r="X112" s="233"/>
      <c r="Y112" s="233"/>
      <c r="Z112" s="233"/>
    </row>
    <row r="113" spans="1:26">
      <c r="A113" s="229"/>
      <c r="B113" s="229" t="s">
        <v>2787</v>
      </c>
      <c r="C113" s="229" t="s">
        <v>2788</v>
      </c>
      <c r="D113" s="229" t="s">
        <v>2789</v>
      </c>
      <c r="E113" s="230" t="s">
        <v>2790</v>
      </c>
      <c r="F113" s="230">
        <v>2017</v>
      </c>
      <c r="G113" s="229" t="s">
        <v>2791</v>
      </c>
      <c r="H113" s="229" t="s">
        <v>1499</v>
      </c>
      <c r="I113" s="229" t="s">
        <v>2792</v>
      </c>
      <c r="J113" s="229" t="s">
        <v>2793</v>
      </c>
      <c r="K113" s="229" t="s">
        <v>2794</v>
      </c>
      <c r="L113" s="229" t="s">
        <v>2795</v>
      </c>
      <c r="M113" s="229" t="s">
        <v>2796</v>
      </c>
      <c r="N113" s="229" t="s">
        <v>2797</v>
      </c>
      <c r="O113" s="229" t="s">
        <v>2798</v>
      </c>
      <c r="P113" s="229" t="s">
        <v>2799</v>
      </c>
      <c r="Q113" s="231" t="s">
        <v>2800</v>
      </c>
      <c r="R113" s="229"/>
      <c r="S113" s="229"/>
      <c r="T113" s="232">
        <v>11</v>
      </c>
      <c r="U113" s="229" t="s">
        <v>2801</v>
      </c>
      <c r="V113" s="229" t="s">
        <v>1526</v>
      </c>
      <c r="W113" s="229" t="s">
        <v>2801</v>
      </c>
      <c r="X113" s="233"/>
      <c r="Y113" s="233"/>
      <c r="Z113" s="233"/>
    </row>
    <row r="114" spans="1:26">
      <c r="A114" s="223"/>
      <c r="B114" s="223" t="s">
        <v>2802</v>
      </c>
      <c r="C114" s="223" t="s">
        <v>2803</v>
      </c>
      <c r="D114" s="223" t="s">
        <v>2804</v>
      </c>
      <c r="E114" s="224" t="s">
        <v>1529</v>
      </c>
      <c r="F114" s="224">
        <v>2017</v>
      </c>
      <c r="G114" s="223" t="s">
        <v>2805</v>
      </c>
      <c r="H114" s="223" t="s">
        <v>1499</v>
      </c>
      <c r="I114" s="223"/>
      <c r="J114" s="223" t="s">
        <v>2806</v>
      </c>
      <c r="K114" s="223" t="s">
        <v>2807</v>
      </c>
      <c r="L114" s="223" t="s">
        <v>2808</v>
      </c>
      <c r="M114" s="223" t="s">
        <v>2809</v>
      </c>
      <c r="N114" s="223" t="s">
        <v>2361</v>
      </c>
      <c r="O114" s="223" t="s">
        <v>2810</v>
      </c>
      <c r="P114" s="223" t="s">
        <v>2811</v>
      </c>
      <c r="Q114" s="225" t="s">
        <v>2812</v>
      </c>
      <c r="R114" s="223"/>
      <c r="S114" s="223"/>
      <c r="T114" s="226">
        <v>18</v>
      </c>
      <c r="U114" s="223" t="s">
        <v>1936</v>
      </c>
      <c r="V114" s="223" t="s">
        <v>1510</v>
      </c>
      <c r="W114" s="223" t="s">
        <v>1936</v>
      </c>
    </row>
    <row r="115" spans="1:26">
      <c r="A115" s="229"/>
      <c r="B115" s="229" t="s">
        <v>2813</v>
      </c>
      <c r="C115" s="229" t="s">
        <v>2814</v>
      </c>
      <c r="D115" s="229" t="s">
        <v>2815</v>
      </c>
      <c r="E115" s="230" t="s">
        <v>1745</v>
      </c>
      <c r="F115" s="230">
        <v>2017</v>
      </c>
      <c r="G115" s="229" t="s">
        <v>2816</v>
      </c>
      <c r="H115" s="229" t="s">
        <v>1499</v>
      </c>
      <c r="I115" s="229" t="s">
        <v>2817</v>
      </c>
      <c r="J115" s="229" t="s">
        <v>2818</v>
      </c>
      <c r="K115" s="229" t="s">
        <v>2819</v>
      </c>
      <c r="L115" s="229"/>
      <c r="M115" s="229" t="s">
        <v>2820</v>
      </c>
      <c r="N115" s="229" t="s">
        <v>2821</v>
      </c>
      <c r="O115" s="229" t="s">
        <v>2822</v>
      </c>
      <c r="P115" s="229" t="s">
        <v>2823</v>
      </c>
      <c r="Q115" s="231" t="s">
        <v>2824</v>
      </c>
      <c r="R115" s="229"/>
      <c r="S115" s="229"/>
      <c r="T115" s="232">
        <v>12</v>
      </c>
      <c r="U115" s="229" t="s">
        <v>2825</v>
      </c>
      <c r="V115" s="229" t="s">
        <v>1526</v>
      </c>
      <c r="W115" s="229" t="s">
        <v>2825</v>
      </c>
      <c r="X115" s="233"/>
      <c r="Y115" s="233"/>
      <c r="Z115" s="233"/>
    </row>
    <row r="116" spans="1:26">
      <c r="A116" s="229"/>
      <c r="B116" s="229" t="s">
        <v>2826</v>
      </c>
      <c r="C116" s="229" t="s">
        <v>2827</v>
      </c>
      <c r="D116" s="229" t="s">
        <v>2828</v>
      </c>
      <c r="E116" s="230" t="s">
        <v>1975</v>
      </c>
      <c r="F116" s="230">
        <v>2017</v>
      </c>
      <c r="G116" s="229" t="s">
        <v>2829</v>
      </c>
      <c r="H116" s="229" t="s">
        <v>1499</v>
      </c>
      <c r="I116" s="229" t="s">
        <v>2830</v>
      </c>
      <c r="J116" s="229" t="s">
        <v>2831</v>
      </c>
      <c r="K116" s="229" t="s">
        <v>2832</v>
      </c>
      <c r="L116" s="229"/>
      <c r="M116" s="229" t="s">
        <v>2833</v>
      </c>
      <c r="N116" s="229" t="s">
        <v>2834</v>
      </c>
      <c r="O116" s="229" t="s">
        <v>2829</v>
      </c>
      <c r="P116" s="229" t="s">
        <v>2835</v>
      </c>
      <c r="Q116" s="231" t="s">
        <v>2836</v>
      </c>
      <c r="R116" s="229"/>
      <c r="S116" s="229"/>
      <c r="T116" s="232">
        <v>11</v>
      </c>
      <c r="U116" s="229" t="s">
        <v>2837</v>
      </c>
      <c r="V116" s="229" t="s">
        <v>1526</v>
      </c>
      <c r="W116" s="229" t="s">
        <v>2837</v>
      </c>
      <c r="X116" s="233"/>
      <c r="Y116" s="233"/>
      <c r="Z116" s="233"/>
    </row>
    <row r="117" spans="1:26">
      <c r="A117" s="229"/>
      <c r="B117" s="229" t="s">
        <v>2838</v>
      </c>
      <c r="C117" s="229" t="s">
        <v>2839</v>
      </c>
      <c r="D117" s="229" t="s">
        <v>2840</v>
      </c>
      <c r="E117" s="230" t="s">
        <v>1497</v>
      </c>
      <c r="F117" s="230">
        <v>2017</v>
      </c>
      <c r="G117" s="229" t="s">
        <v>2841</v>
      </c>
      <c r="H117" s="229" t="s">
        <v>1499</v>
      </c>
      <c r="I117" s="229" t="s">
        <v>2842</v>
      </c>
      <c r="J117" s="229" t="s">
        <v>2843</v>
      </c>
      <c r="K117" s="229" t="s">
        <v>2844</v>
      </c>
      <c r="L117" s="229" t="s">
        <v>2845</v>
      </c>
      <c r="M117" s="229" t="s">
        <v>2846</v>
      </c>
      <c r="N117" s="229" t="s">
        <v>2847</v>
      </c>
      <c r="O117" s="229" t="s">
        <v>2848</v>
      </c>
      <c r="P117" s="229" t="s">
        <v>2849</v>
      </c>
      <c r="Q117" s="231" t="s">
        <v>2850</v>
      </c>
      <c r="R117" s="229"/>
      <c r="S117" s="229"/>
      <c r="T117" s="232">
        <v>8</v>
      </c>
      <c r="U117" s="229" t="s">
        <v>2851</v>
      </c>
      <c r="V117" s="229" t="s">
        <v>1526</v>
      </c>
      <c r="W117" s="229" t="s">
        <v>2851</v>
      </c>
      <c r="X117" s="233"/>
      <c r="Y117" s="233"/>
      <c r="Z117" s="233"/>
    </row>
    <row r="118" spans="1:26">
      <c r="A118" s="229"/>
      <c r="B118" s="229" t="s">
        <v>2852</v>
      </c>
      <c r="C118" s="229" t="s">
        <v>2853</v>
      </c>
      <c r="D118" s="229" t="s">
        <v>2854</v>
      </c>
      <c r="E118" s="230" t="s">
        <v>1529</v>
      </c>
      <c r="F118" s="230">
        <v>2017</v>
      </c>
      <c r="G118" s="229" t="s">
        <v>2855</v>
      </c>
      <c r="H118" s="229" t="s">
        <v>1499</v>
      </c>
      <c r="I118" s="229" t="s">
        <v>2856</v>
      </c>
      <c r="J118" s="229" t="s">
        <v>2857</v>
      </c>
      <c r="K118" s="229" t="s">
        <v>2858</v>
      </c>
      <c r="L118" s="229" t="s">
        <v>2795</v>
      </c>
      <c r="M118" s="229" t="s">
        <v>2796</v>
      </c>
      <c r="N118" s="229" t="s">
        <v>2859</v>
      </c>
      <c r="O118" s="229" t="s">
        <v>2860</v>
      </c>
      <c r="P118" s="229" t="s">
        <v>2861</v>
      </c>
      <c r="Q118" s="231" t="s">
        <v>2862</v>
      </c>
      <c r="R118" s="229"/>
      <c r="S118" s="229"/>
      <c r="T118" s="232">
        <v>9</v>
      </c>
      <c r="U118" s="229" t="s">
        <v>2801</v>
      </c>
      <c r="V118" s="229" t="s">
        <v>1526</v>
      </c>
      <c r="W118" s="229" t="s">
        <v>2801</v>
      </c>
      <c r="X118" s="233"/>
      <c r="Y118" s="233"/>
      <c r="Z118" s="233"/>
    </row>
    <row r="119" spans="1:26">
      <c r="A119" s="229"/>
      <c r="B119" s="229" t="s">
        <v>2863</v>
      </c>
      <c r="C119" s="229" t="s">
        <v>2864</v>
      </c>
      <c r="D119" s="229" t="s">
        <v>2865</v>
      </c>
      <c r="E119" s="230" t="s">
        <v>2191</v>
      </c>
      <c r="F119" s="230">
        <v>2017</v>
      </c>
      <c r="G119" s="229" t="s">
        <v>2866</v>
      </c>
      <c r="H119" s="229" t="s">
        <v>1499</v>
      </c>
      <c r="I119" s="229" t="s">
        <v>2867</v>
      </c>
      <c r="J119" s="229" t="s">
        <v>2868</v>
      </c>
      <c r="K119" s="229" t="s">
        <v>2869</v>
      </c>
      <c r="L119" s="229" t="s">
        <v>2870</v>
      </c>
      <c r="M119" s="229" t="s">
        <v>2796</v>
      </c>
      <c r="N119" s="229" t="s">
        <v>2871</v>
      </c>
      <c r="O119" s="229" t="s">
        <v>2872</v>
      </c>
      <c r="P119" s="229" t="s">
        <v>2873</v>
      </c>
      <c r="Q119" s="231" t="s">
        <v>2874</v>
      </c>
      <c r="R119" s="229"/>
      <c r="S119" s="229"/>
      <c r="T119" s="232">
        <v>9</v>
      </c>
      <c r="U119" s="229" t="s">
        <v>2784</v>
      </c>
      <c r="V119" s="229" t="s">
        <v>1526</v>
      </c>
      <c r="W119" s="229" t="s">
        <v>2786</v>
      </c>
      <c r="X119" s="233"/>
      <c r="Y119" s="233"/>
      <c r="Z119" s="233"/>
    </row>
    <row r="120" spans="1:26">
      <c r="A120" s="223"/>
      <c r="B120" s="223" t="s">
        <v>2875</v>
      </c>
      <c r="C120" s="223" t="s">
        <v>2876</v>
      </c>
      <c r="D120" s="223" t="s">
        <v>2877</v>
      </c>
      <c r="E120" s="224" t="s">
        <v>1745</v>
      </c>
      <c r="F120" s="224">
        <v>2016</v>
      </c>
      <c r="G120" s="223" t="s">
        <v>2878</v>
      </c>
      <c r="H120" s="223" t="s">
        <v>1499</v>
      </c>
      <c r="I120" s="223"/>
      <c r="J120" s="223" t="s">
        <v>2879</v>
      </c>
      <c r="K120" s="223" t="s">
        <v>2880</v>
      </c>
      <c r="L120" s="223" t="s">
        <v>2881</v>
      </c>
      <c r="M120" s="223" t="s">
        <v>2292</v>
      </c>
      <c r="N120" s="223" t="s">
        <v>2878</v>
      </c>
      <c r="O120" s="223" t="s">
        <v>2878</v>
      </c>
      <c r="P120" s="223"/>
      <c r="Q120" s="223"/>
      <c r="R120" s="223"/>
      <c r="S120" s="223"/>
      <c r="T120" s="226">
        <v>7</v>
      </c>
      <c r="U120" s="223" t="s">
        <v>281</v>
      </c>
      <c r="V120" s="223" t="s">
        <v>1526</v>
      </c>
      <c r="W120" s="223" t="s">
        <v>1539</v>
      </c>
    </row>
    <row r="121" spans="1:26">
      <c r="A121" s="223"/>
      <c r="B121" s="223" t="s">
        <v>2882</v>
      </c>
      <c r="C121" s="223" t="s">
        <v>2883</v>
      </c>
      <c r="D121" s="223" t="s">
        <v>2884</v>
      </c>
      <c r="E121" s="224"/>
      <c r="F121" s="224">
        <v>2016</v>
      </c>
      <c r="G121" s="223" t="s">
        <v>2885</v>
      </c>
      <c r="H121" s="223" t="s">
        <v>1499</v>
      </c>
      <c r="I121" s="223" t="s">
        <v>2886</v>
      </c>
      <c r="J121" s="223" t="s">
        <v>2887</v>
      </c>
      <c r="K121" s="223" t="s">
        <v>2888</v>
      </c>
      <c r="L121" s="223" t="s">
        <v>2889</v>
      </c>
      <c r="M121" s="223" t="s">
        <v>1659</v>
      </c>
      <c r="N121" s="223" t="s">
        <v>1813</v>
      </c>
      <c r="O121" s="223" t="s">
        <v>2890</v>
      </c>
      <c r="P121" s="223" t="s">
        <v>2891</v>
      </c>
      <c r="Q121" s="225" t="s">
        <v>2892</v>
      </c>
      <c r="R121" s="223"/>
      <c r="S121" s="223"/>
      <c r="T121" s="226">
        <v>12</v>
      </c>
      <c r="U121" s="223" t="s">
        <v>1563</v>
      </c>
      <c r="V121" s="223" t="s">
        <v>1526</v>
      </c>
      <c r="W121" s="223" t="s">
        <v>1564</v>
      </c>
    </row>
    <row r="122" spans="1:26">
      <c r="A122" s="223"/>
      <c r="B122" s="223" t="s">
        <v>2893</v>
      </c>
      <c r="C122" s="223" t="s">
        <v>345</v>
      </c>
      <c r="D122" s="223" t="s">
        <v>2894</v>
      </c>
      <c r="E122" s="224" t="s">
        <v>2895</v>
      </c>
      <c r="F122" s="224">
        <v>2016</v>
      </c>
      <c r="G122" s="223" t="s">
        <v>2896</v>
      </c>
      <c r="H122" s="223" t="s">
        <v>1499</v>
      </c>
      <c r="I122" s="223" t="s">
        <v>2897</v>
      </c>
      <c r="J122" s="223" t="s">
        <v>2898</v>
      </c>
      <c r="K122" s="223" t="s">
        <v>2899</v>
      </c>
      <c r="L122" s="223" t="s">
        <v>2900</v>
      </c>
      <c r="M122" s="223" t="s">
        <v>2292</v>
      </c>
      <c r="N122" s="223" t="s">
        <v>2901</v>
      </c>
      <c r="O122" s="223" t="s">
        <v>2902</v>
      </c>
      <c r="P122" s="223" t="s">
        <v>2903</v>
      </c>
      <c r="Q122" s="225" t="s">
        <v>2904</v>
      </c>
      <c r="R122" s="223"/>
      <c r="S122" s="223"/>
      <c r="T122" s="226">
        <v>4</v>
      </c>
      <c r="U122" s="223" t="s">
        <v>2905</v>
      </c>
      <c r="V122" s="223" t="s">
        <v>1526</v>
      </c>
      <c r="W122" s="223" t="s">
        <v>2905</v>
      </c>
    </row>
    <row r="123" spans="1:26">
      <c r="A123" s="223"/>
      <c r="B123" s="223" t="s">
        <v>2906</v>
      </c>
      <c r="C123" s="223" t="s">
        <v>2907</v>
      </c>
      <c r="D123" s="223" t="s">
        <v>2908</v>
      </c>
      <c r="E123" s="224" t="s">
        <v>1688</v>
      </c>
      <c r="F123" s="224">
        <v>2016</v>
      </c>
      <c r="G123" s="223" t="s">
        <v>2253</v>
      </c>
      <c r="H123" s="223" t="s">
        <v>1499</v>
      </c>
      <c r="I123" s="223" t="s">
        <v>2909</v>
      </c>
      <c r="J123" s="223" t="s">
        <v>2910</v>
      </c>
      <c r="K123" s="223" t="s">
        <v>2911</v>
      </c>
      <c r="L123" s="223" t="s">
        <v>2912</v>
      </c>
      <c r="M123" s="223" t="s">
        <v>1659</v>
      </c>
      <c r="N123" s="223" t="s">
        <v>2259</v>
      </c>
      <c r="O123" s="223" t="s">
        <v>2260</v>
      </c>
      <c r="P123" s="223" t="s">
        <v>2913</v>
      </c>
      <c r="Q123" s="225" t="s">
        <v>2914</v>
      </c>
      <c r="R123" s="223"/>
      <c r="S123" s="223"/>
      <c r="T123" s="226">
        <v>4</v>
      </c>
      <c r="U123" s="223" t="s">
        <v>1830</v>
      </c>
      <c r="V123" s="223" t="s">
        <v>1526</v>
      </c>
      <c r="W123" s="223" t="s">
        <v>1539</v>
      </c>
    </row>
    <row r="124" spans="1:26">
      <c r="A124" s="223"/>
      <c r="B124" s="223" t="s">
        <v>2915</v>
      </c>
      <c r="C124" s="223" t="s">
        <v>2916</v>
      </c>
      <c r="D124" s="223" t="s">
        <v>2917</v>
      </c>
      <c r="E124" s="224" t="s">
        <v>1781</v>
      </c>
      <c r="F124" s="224">
        <v>2016</v>
      </c>
      <c r="G124" s="223" t="s">
        <v>1610</v>
      </c>
      <c r="H124" s="223" t="s">
        <v>1499</v>
      </c>
      <c r="I124" s="223" t="s">
        <v>2918</v>
      </c>
      <c r="J124" s="223" t="s">
        <v>2919</v>
      </c>
      <c r="K124" s="223" t="s">
        <v>2920</v>
      </c>
      <c r="L124" s="223" t="s">
        <v>2921</v>
      </c>
      <c r="M124" s="223" t="s">
        <v>2922</v>
      </c>
      <c r="N124" s="223" t="s">
        <v>1616</v>
      </c>
      <c r="O124" s="223" t="s">
        <v>1617</v>
      </c>
      <c r="P124" s="223" t="s">
        <v>2923</v>
      </c>
      <c r="Q124" s="225" t="s">
        <v>2924</v>
      </c>
      <c r="R124" s="223"/>
      <c r="S124" s="223"/>
      <c r="T124" s="226">
        <v>7</v>
      </c>
      <c r="U124" s="223" t="s">
        <v>1621</v>
      </c>
      <c r="V124" s="223" t="s">
        <v>1526</v>
      </c>
      <c r="W124" s="223" t="s">
        <v>1622</v>
      </c>
    </row>
    <row r="125" spans="1:26">
      <c r="A125" s="223"/>
      <c r="B125" s="223" t="s">
        <v>2925</v>
      </c>
      <c r="C125" s="223" t="s">
        <v>2926</v>
      </c>
      <c r="D125" s="223" t="s">
        <v>2927</v>
      </c>
      <c r="E125" s="224" t="s">
        <v>2928</v>
      </c>
      <c r="F125" s="224">
        <v>2016</v>
      </c>
      <c r="G125" s="223" t="s">
        <v>2402</v>
      </c>
      <c r="H125" s="223" t="s">
        <v>1499</v>
      </c>
      <c r="I125" s="223"/>
      <c r="J125" s="223" t="s">
        <v>2929</v>
      </c>
      <c r="K125" s="223" t="s">
        <v>2930</v>
      </c>
      <c r="L125" s="223" t="s">
        <v>2931</v>
      </c>
      <c r="M125" s="223" t="s">
        <v>2932</v>
      </c>
      <c r="N125" s="223" t="s">
        <v>2407</v>
      </c>
      <c r="O125" s="223" t="s">
        <v>2408</v>
      </c>
      <c r="P125" s="223" t="s">
        <v>2933</v>
      </c>
      <c r="Q125" s="225" t="s">
        <v>2934</v>
      </c>
      <c r="R125" s="223"/>
      <c r="S125" s="223"/>
      <c r="T125" s="226">
        <v>6</v>
      </c>
      <c r="U125" s="223" t="s">
        <v>1718</v>
      </c>
      <c r="V125" s="223" t="s">
        <v>1526</v>
      </c>
      <c r="W125" s="223" t="s">
        <v>1719</v>
      </c>
    </row>
    <row r="126" spans="1:26">
      <c r="A126" s="223"/>
      <c r="B126" s="223" t="s">
        <v>2935</v>
      </c>
      <c r="C126" s="223" t="s">
        <v>275</v>
      </c>
      <c r="D126" s="223" t="s">
        <v>2936</v>
      </c>
      <c r="E126" s="228">
        <v>45452</v>
      </c>
      <c r="F126" s="224">
        <v>2016</v>
      </c>
      <c r="G126" s="223" t="s">
        <v>2242</v>
      </c>
      <c r="H126" s="223" t="s">
        <v>1499</v>
      </c>
      <c r="I126" s="223" t="s">
        <v>2937</v>
      </c>
      <c r="J126" s="223" t="s">
        <v>2938</v>
      </c>
      <c r="K126" s="223" t="s">
        <v>2939</v>
      </c>
      <c r="L126" s="223" t="s">
        <v>2940</v>
      </c>
      <c r="M126" s="223" t="s">
        <v>2941</v>
      </c>
      <c r="N126" s="223" t="s">
        <v>2108</v>
      </c>
      <c r="O126" s="223" t="s">
        <v>2247</v>
      </c>
      <c r="P126" s="223" t="s">
        <v>2942</v>
      </c>
      <c r="Q126" s="225" t="s">
        <v>2943</v>
      </c>
      <c r="R126" s="223"/>
      <c r="S126" s="223"/>
      <c r="T126" s="226">
        <v>12</v>
      </c>
      <c r="U126" s="223" t="s">
        <v>1777</v>
      </c>
      <c r="V126" s="223" t="s">
        <v>1526</v>
      </c>
      <c r="W126" s="223" t="s">
        <v>1777</v>
      </c>
    </row>
    <row r="127" spans="1:26">
      <c r="A127" s="223"/>
      <c r="B127" s="223" t="s">
        <v>2944</v>
      </c>
      <c r="C127" s="223" t="s">
        <v>82</v>
      </c>
      <c r="D127" s="223" t="s">
        <v>2945</v>
      </c>
      <c r="E127" s="228">
        <v>45358</v>
      </c>
      <c r="F127" s="224">
        <v>2016</v>
      </c>
      <c r="G127" s="223" t="s">
        <v>84</v>
      </c>
      <c r="H127" s="223" t="s">
        <v>1499</v>
      </c>
      <c r="I127" s="223"/>
      <c r="J127" s="223" t="s">
        <v>2946</v>
      </c>
      <c r="K127" s="223" t="s">
        <v>2947</v>
      </c>
      <c r="L127" s="223" t="s">
        <v>2948</v>
      </c>
      <c r="M127" s="223" t="s">
        <v>2570</v>
      </c>
      <c r="N127" s="223" t="s">
        <v>1715</v>
      </c>
      <c r="O127" s="223" t="s">
        <v>84</v>
      </c>
      <c r="P127" s="223" t="s">
        <v>2949</v>
      </c>
      <c r="Q127" s="225" t="s">
        <v>2950</v>
      </c>
      <c r="R127" s="223"/>
      <c r="S127" s="223"/>
      <c r="T127" s="226">
        <v>16</v>
      </c>
      <c r="U127" s="223" t="s">
        <v>1718</v>
      </c>
      <c r="V127" s="223" t="s">
        <v>1526</v>
      </c>
      <c r="W127" s="223" t="s">
        <v>1719</v>
      </c>
    </row>
    <row r="128" spans="1:26">
      <c r="A128" s="223"/>
      <c r="B128" s="223" t="s">
        <v>2951</v>
      </c>
      <c r="C128" s="223" t="s">
        <v>2952</v>
      </c>
      <c r="D128" s="223" t="s">
        <v>2953</v>
      </c>
      <c r="E128" s="228">
        <v>45612</v>
      </c>
      <c r="F128" s="224">
        <v>2016</v>
      </c>
      <c r="G128" s="223" t="s">
        <v>2402</v>
      </c>
      <c r="H128" s="223" t="s">
        <v>1499</v>
      </c>
      <c r="I128" s="223"/>
      <c r="J128" s="223" t="s">
        <v>2954</v>
      </c>
      <c r="K128" s="223" t="s">
        <v>2955</v>
      </c>
      <c r="L128" s="223" t="s">
        <v>2956</v>
      </c>
      <c r="M128" s="223" t="s">
        <v>2957</v>
      </c>
      <c r="N128" s="223" t="s">
        <v>2407</v>
      </c>
      <c r="O128" s="223" t="s">
        <v>2408</v>
      </c>
      <c r="P128" s="223" t="s">
        <v>2958</v>
      </c>
      <c r="Q128" s="225" t="s">
        <v>2959</v>
      </c>
      <c r="R128" s="223"/>
      <c r="S128" s="223"/>
      <c r="T128" s="226">
        <v>16</v>
      </c>
      <c r="U128" s="223" t="s">
        <v>1718</v>
      </c>
      <c r="V128" s="223" t="s">
        <v>1526</v>
      </c>
      <c r="W128" s="223" t="s">
        <v>1719</v>
      </c>
    </row>
    <row r="129" spans="1:26">
      <c r="A129" s="229"/>
      <c r="B129" s="229" t="s">
        <v>2960</v>
      </c>
      <c r="C129" s="229" t="s">
        <v>2961</v>
      </c>
      <c r="D129" s="229" t="s">
        <v>2962</v>
      </c>
      <c r="E129" s="230"/>
      <c r="F129" s="230">
        <v>2016</v>
      </c>
      <c r="G129" s="229" t="s">
        <v>2963</v>
      </c>
      <c r="H129" s="229" t="s">
        <v>2964</v>
      </c>
      <c r="I129" s="229"/>
      <c r="J129" s="229"/>
      <c r="K129" s="229" t="s">
        <v>2965</v>
      </c>
      <c r="L129" s="229" t="s">
        <v>2526</v>
      </c>
      <c r="M129" s="229" t="s">
        <v>2966</v>
      </c>
      <c r="N129" s="229" t="s">
        <v>2967</v>
      </c>
      <c r="O129" s="229" t="s">
        <v>2968</v>
      </c>
      <c r="P129" s="229" t="s">
        <v>2969</v>
      </c>
      <c r="Q129" s="231" t="s">
        <v>2970</v>
      </c>
      <c r="R129" s="229"/>
      <c r="S129" s="229"/>
      <c r="T129" s="232">
        <v>5</v>
      </c>
      <c r="U129" s="229" t="s">
        <v>2971</v>
      </c>
      <c r="V129" s="229" t="s">
        <v>2972</v>
      </c>
      <c r="W129" s="229" t="s">
        <v>2973</v>
      </c>
      <c r="X129" s="233"/>
      <c r="Y129" s="233"/>
      <c r="Z129" s="233"/>
    </row>
    <row r="130" spans="1:26">
      <c r="A130" s="229"/>
      <c r="B130" s="229" t="s">
        <v>2974</v>
      </c>
      <c r="C130" s="229" t="s">
        <v>2975</v>
      </c>
      <c r="D130" s="229"/>
      <c r="E130" s="230"/>
      <c r="F130" s="230">
        <v>2016</v>
      </c>
      <c r="G130" s="229" t="s">
        <v>2778</v>
      </c>
      <c r="H130" s="229" t="s">
        <v>2779</v>
      </c>
      <c r="I130" s="229"/>
      <c r="J130" s="229"/>
      <c r="K130" s="229" t="s">
        <v>2976</v>
      </c>
      <c r="L130" s="229" t="s">
        <v>2977</v>
      </c>
      <c r="M130" s="229" t="s">
        <v>2978</v>
      </c>
      <c r="N130" s="229" t="s">
        <v>2782</v>
      </c>
      <c r="O130" s="229" t="s">
        <v>2783</v>
      </c>
      <c r="P130" s="229"/>
      <c r="Q130" s="229"/>
      <c r="R130" s="229"/>
      <c r="S130" s="229"/>
      <c r="T130" s="232">
        <v>1</v>
      </c>
      <c r="U130" s="229" t="s">
        <v>2784</v>
      </c>
      <c r="V130" s="229" t="s">
        <v>2785</v>
      </c>
      <c r="W130" s="229" t="s">
        <v>2786</v>
      </c>
      <c r="X130" s="233"/>
      <c r="Y130" s="233"/>
      <c r="Z130" s="233"/>
    </row>
    <row r="131" spans="1:26">
      <c r="A131" s="229"/>
      <c r="B131" s="229" t="s">
        <v>2979</v>
      </c>
      <c r="C131" s="229" t="s">
        <v>2980</v>
      </c>
      <c r="D131" s="229"/>
      <c r="E131" s="230"/>
      <c r="F131" s="230">
        <v>2016</v>
      </c>
      <c r="G131" s="229" t="s">
        <v>2778</v>
      </c>
      <c r="H131" s="229" t="s">
        <v>2779</v>
      </c>
      <c r="I131" s="229"/>
      <c r="J131" s="229"/>
      <c r="K131" s="229" t="s">
        <v>2981</v>
      </c>
      <c r="L131" s="229" t="s">
        <v>2982</v>
      </c>
      <c r="M131" s="229" t="s">
        <v>2978</v>
      </c>
      <c r="N131" s="229" t="s">
        <v>2782</v>
      </c>
      <c r="O131" s="229" t="s">
        <v>2783</v>
      </c>
      <c r="P131" s="229"/>
      <c r="Q131" s="229"/>
      <c r="R131" s="229"/>
      <c r="S131" s="229"/>
      <c r="T131" s="232">
        <v>2</v>
      </c>
      <c r="U131" s="229" t="s">
        <v>2784</v>
      </c>
      <c r="V131" s="229" t="s">
        <v>2785</v>
      </c>
      <c r="W131" s="229" t="s">
        <v>2786</v>
      </c>
      <c r="X131" s="233"/>
      <c r="Y131" s="233"/>
      <c r="Z131" s="233"/>
    </row>
    <row r="132" spans="1:26">
      <c r="A132" s="229"/>
      <c r="B132" s="229" t="s">
        <v>2983</v>
      </c>
      <c r="C132" s="229" t="s">
        <v>2984</v>
      </c>
      <c r="D132" s="229"/>
      <c r="E132" s="230"/>
      <c r="F132" s="230">
        <v>2016</v>
      </c>
      <c r="G132" s="229" t="s">
        <v>2778</v>
      </c>
      <c r="H132" s="229" t="s">
        <v>2779</v>
      </c>
      <c r="I132" s="229"/>
      <c r="J132" s="229"/>
      <c r="K132" s="229" t="s">
        <v>2985</v>
      </c>
      <c r="L132" s="229" t="s">
        <v>2986</v>
      </c>
      <c r="M132" s="229" t="s">
        <v>2978</v>
      </c>
      <c r="N132" s="229" t="s">
        <v>2782</v>
      </c>
      <c r="O132" s="229" t="s">
        <v>2783</v>
      </c>
      <c r="P132" s="229"/>
      <c r="Q132" s="229"/>
      <c r="R132" s="229"/>
      <c r="S132" s="229"/>
      <c r="T132" s="232">
        <v>1</v>
      </c>
      <c r="U132" s="229" t="s">
        <v>2784</v>
      </c>
      <c r="V132" s="229" t="s">
        <v>2785</v>
      </c>
      <c r="W132" s="229" t="s">
        <v>2786</v>
      </c>
      <c r="X132" s="233"/>
      <c r="Y132" s="233"/>
      <c r="Z132" s="233"/>
    </row>
    <row r="133" spans="1:26">
      <c r="A133" s="223"/>
      <c r="B133" s="223" t="s">
        <v>2987</v>
      </c>
      <c r="C133" s="223" t="s">
        <v>2988</v>
      </c>
      <c r="D133" s="223" t="s">
        <v>2989</v>
      </c>
      <c r="E133" s="224" t="s">
        <v>1975</v>
      </c>
      <c r="F133" s="224">
        <v>2016</v>
      </c>
      <c r="G133" s="223" t="s">
        <v>2990</v>
      </c>
      <c r="H133" s="223" t="s">
        <v>1499</v>
      </c>
      <c r="I133" s="223" t="s">
        <v>2991</v>
      </c>
      <c r="J133" s="223" t="s">
        <v>2992</v>
      </c>
      <c r="K133" s="223" t="s">
        <v>2993</v>
      </c>
      <c r="L133" s="223" t="s">
        <v>2994</v>
      </c>
      <c r="M133" s="223" t="s">
        <v>2995</v>
      </c>
      <c r="N133" s="223" t="s">
        <v>1547</v>
      </c>
      <c r="O133" s="223" t="s">
        <v>2996</v>
      </c>
      <c r="P133" s="223" t="s">
        <v>2997</v>
      </c>
      <c r="Q133" s="225" t="s">
        <v>2998</v>
      </c>
      <c r="R133" s="223"/>
      <c r="S133" s="223"/>
      <c r="T133" s="226">
        <v>9</v>
      </c>
      <c r="U133" s="223" t="s">
        <v>1777</v>
      </c>
      <c r="V133" s="223" t="s">
        <v>1526</v>
      </c>
      <c r="W133" s="223" t="s">
        <v>1777</v>
      </c>
    </row>
    <row r="134" spans="1:26">
      <c r="A134" s="229"/>
      <c r="B134" s="229" t="s">
        <v>2999</v>
      </c>
      <c r="C134" s="229" t="s">
        <v>3000</v>
      </c>
      <c r="D134" s="229" t="s">
        <v>3001</v>
      </c>
      <c r="E134" s="230" t="s">
        <v>1609</v>
      </c>
      <c r="F134" s="230">
        <v>2016</v>
      </c>
      <c r="G134" s="229" t="s">
        <v>3002</v>
      </c>
      <c r="H134" s="229" t="s">
        <v>1499</v>
      </c>
      <c r="I134" s="229" t="s">
        <v>3003</v>
      </c>
      <c r="J134" s="229" t="s">
        <v>3004</v>
      </c>
      <c r="K134" s="229" t="s">
        <v>3005</v>
      </c>
      <c r="L134" s="229" t="s">
        <v>3006</v>
      </c>
      <c r="M134" s="229" t="s">
        <v>3007</v>
      </c>
      <c r="N134" s="229" t="s">
        <v>1547</v>
      </c>
      <c r="O134" s="229" t="s">
        <v>3002</v>
      </c>
      <c r="P134" s="229" t="s">
        <v>3008</v>
      </c>
      <c r="Q134" s="231" t="s">
        <v>3009</v>
      </c>
      <c r="R134" s="229"/>
      <c r="S134" s="229"/>
      <c r="T134" s="232">
        <v>8</v>
      </c>
      <c r="U134" s="229" t="s">
        <v>2801</v>
      </c>
      <c r="V134" s="229" t="s">
        <v>1526</v>
      </c>
      <c r="W134" s="229" t="s">
        <v>2801</v>
      </c>
      <c r="X134" s="233"/>
      <c r="Y134" s="233"/>
      <c r="Z134" s="233"/>
    </row>
    <row r="135" spans="1:26">
      <c r="A135" s="223"/>
      <c r="B135" s="223" t="s">
        <v>3010</v>
      </c>
      <c r="C135" s="223" t="s">
        <v>3011</v>
      </c>
      <c r="D135" s="223" t="s">
        <v>3012</v>
      </c>
      <c r="E135" s="224"/>
      <c r="F135" s="224">
        <v>2016</v>
      </c>
      <c r="G135" s="223" t="s">
        <v>3013</v>
      </c>
      <c r="H135" s="223" t="s">
        <v>1499</v>
      </c>
      <c r="I135" s="223" t="s">
        <v>3014</v>
      </c>
      <c r="J135" s="223"/>
      <c r="K135" s="223" t="s">
        <v>3015</v>
      </c>
      <c r="L135" s="223" t="s">
        <v>3016</v>
      </c>
      <c r="M135" s="223" t="s">
        <v>3017</v>
      </c>
      <c r="N135" s="223" t="s">
        <v>3018</v>
      </c>
      <c r="O135" s="223" t="s">
        <v>3019</v>
      </c>
      <c r="P135" s="223" t="s">
        <v>3020</v>
      </c>
      <c r="Q135" s="225" t="s">
        <v>3021</v>
      </c>
      <c r="R135" s="223"/>
      <c r="S135" s="223"/>
      <c r="T135" s="226">
        <v>17</v>
      </c>
      <c r="U135" s="223" t="s">
        <v>3022</v>
      </c>
      <c r="V135" s="223" t="s">
        <v>1510</v>
      </c>
      <c r="W135" s="223" t="s">
        <v>3023</v>
      </c>
    </row>
    <row r="136" spans="1:26">
      <c r="A136" s="223"/>
      <c r="B136" s="223" t="s">
        <v>3024</v>
      </c>
      <c r="C136" s="223" t="s">
        <v>3025</v>
      </c>
      <c r="D136" s="223" t="s">
        <v>3026</v>
      </c>
      <c r="E136" s="224" t="s">
        <v>1710</v>
      </c>
      <c r="F136" s="224">
        <v>2016</v>
      </c>
      <c r="G136" s="223" t="s">
        <v>84</v>
      </c>
      <c r="H136" s="223" t="s">
        <v>1499</v>
      </c>
      <c r="I136" s="223"/>
      <c r="J136" s="223" t="s">
        <v>3027</v>
      </c>
      <c r="K136" s="223" t="s">
        <v>3028</v>
      </c>
      <c r="L136" s="223" t="s">
        <v>3029</v>
      </c>
      <c r="M136" s="223" t="s">
        <v>3030</v>
      </c>
      <c r="N136" s="223" t="s">
        <v>1715</v>
      </c>
      <c r="O136" s="223" t="s">
        <v>84</v>
      </c>
      <c r="P136" s="223" t="s">
        <v>3031</v>
      </c>
      <c r="Q136" s="225" t="s">
        <v>3032</v>
      </c>
      <c r="R136" s="223"/>
      <c r="S136" s="223"/>
      <c r="T136" s="226">
        <v>13</v>
      </c>
      <c r="U136" s="223" t="s">
        <v>1718</v>
      </c>
      <c r="V136" s="223" t="s">
        <v>1526</v>
      </c>
      <c r="W136" s="223" t="s">
        <v>1719</v>
      </c>
    </row>
    <row r="137" spans="1:26">
      <c r="A137" s="223"/>
      <c r="B137" s="223" t="s">
        <v>3033</v>
      </c>
      <c r="C137" s="223" t="s">
        <v>3034</v>
      </c>
      <c r="D137" s="223" t="s">
        <v>3035</v>
      </c>
      <c r="E137" s="224" t="s">
        <v>1609</v>
      </c>
      <c r="F137" s="224">
        <v>2016</v>
      </c>
      <c r="G137" s="223" t="s">
        <v>3036</v>
      </c>
      <c r="H137" s="223" t="s">
        <v>1499</v>
      </c>
      <c r="I137" s="223" t="s">
        <v>3037</v>
      </c>
      <c r="J137" s="223" t="s">
        <v>3038</v>
      </c>
      <c r="K137" s="223" t="s">
        <v>3039</v>
      </c>
      <c r="L137" s="223" t="s">
        <v>3040</v>
      </c>
      <c r="M137" s="223"/>
      <c r="N137" s="223" t="s">
        <v>2528</v>
      </c>
      <c r="O137" s="223" t="s">
        <v>3041</v>
      </c>
      <c r="P137" s="223" t="s">
        <v>3042</v>
      </c>
      <c r="Q137" s="225" t="s">
        <v>3043</v>
      </c>
      <c r="R137" s="223"/>
      <c r="S137" s="223"/>
      <c r="T137" s="226">
        <v>4</v>
      </c>
      <c r="U137" s="223" t="s">
        <v>3044</v>
      </c>
      <c r="V137" s="223" t="s">
        <v>1526</v>
      </c>
      <c r="W137" s="223" t="s">
        <v>3045</v>
      </c>
    </row>
    <row r="138" spans="1:26">
      <c r="A138" s="223"/>
      <c r="B138" s="223" t="s">
        <v>3046</v>
      </c>
      <c r="C138" s="223" t="s">
        <v>3047</v>
      </c>
      <c r="D138" s="223" t="s">
        <v>3048</v>
      </c>
      <c r="E138" s="224" t="s">
        <v>3049</v>
      </c>
      <c r="F138" s="224">
        <v>2016</v>
      </c>
      <c r="G138" s="223" t="s">
        <v>2488</v>
      </c>
      <c r="H138" s="223" t="s">
        <v>1499</v>
      </c>
      <c r="I138" s="223" t="s">
        <v>3050</v>
      </c>
      <c r="J138" s="223" t="s">
        <v>3051</v>
      </c>
      <c r="K138" s="223" t="s">
        <v>3052</v>
      </c>
      <c r="L138" s="223" t="s">
        <v>1573</v>
      </c>
      <c r="M138" s="223" t="s">
        <v>3053</v>
      </c>
      <c r="N138" s="223" t="s">
        <v>2494</v>
      </c>
      <c r="O138" s="223" t="s">
        <v>2495</v>
      </c>
      <c r="P138" s="223" t="s">
        <v>3054</v>
      </c>
      <c r="Q138" s="225" t="s">
        <v>3055</v>
      </c>
      <c r="R138" s="223"/>
      <c r="S138" s="223"/>
      <c r="T138" s="226">
        <v>10</v>
      </c>
      <c r="U138" s="223" t="s">
        <v>1912</v>
      </c>
      <c r="V138" s="223" t="s">
        <v>1526</v>
      </c>
      <c r="W138" s="223" t="s">
        <v>1913</v>
      </c>
    </row>
    <row r="139" spans="1:26">
      <c r="A139" s="223"/>
      <c r="B139" s="223" t="s">
        <v>3056</v>
      </c>
      <c r="C139" s="223" t="s">
        <v>3057</v>
      </c>
      <c r="D139" s="223" t="s">
        <v>3058</v>
      </c>
      <c r="E139" s="228">
        <v>45332</v>
      </c>
      <c r="F139" s="224">
        <v>2015</v>
      </c>
      <c r="G139" s="223" t="s">
        <v>3059</v>
      </c>
      <c r="H139" s="223" t="s">
        <v>1499</v>
      </c>
      <c r="I139" s="223" t="s">
        <v>3060</v>
      </c>
      <c r="J139" s="223" t="s">
        <v>3061</v>
      </c>
      <c r="K139" s="223" t="s">
        <v>3062</v>
      </c>
      <c r="L139" s="223" t="s">
        <v>2526</v>
      </c>
      <c r="M139" s="223" t="s">
        <v>2570</v>
      </c>
      <c r="N139" s="223" t="s">
        <v>2528</v>
      </c>
      <c r="O139" s="223" t="s">
        <v>3063</v>
      </c>
      <c r="P139" s="223" t="s">
        <v>3064</v>
      </c>
      <c r="Q139" s="225" t="s">
        <v>3065</v>
      </c>
      <c r="R139" s="223"/>
      <c r="S139" s="223"/>
      <c r="T139" s="226">
        <v>9</v>
      </c>
      <c r="U139" s="223" t="s">
        <v>281</v>
      </c>
      <c r="V139" s="223" t="s">
        <v>1526</v>
      </c>
      <c r="W139" s="223" t="s">
        <v>1539</v>
      </c>
    </row>
    <row r="140" spans="1:26">
      <c r="A140" s="223"/>
      <c r="B140" s="223" t="s">
        <v>3066</v>
      </c>
      <c r="C140" s="223" t="s">
        <v>3067</v>
      </c>
      <c r="D140" s="223" t="s">
        <v>3068</v>
      </c>
      <c r="E140" s="224" t="s">
        <v>1641</v>
      </c>
      <c r="F140" s="224">
        <v>2015</v>
      </c>
      <c r="G140" s="223" t="s">
        <v>3069</v>
      </c>
      <c r="H140" s="223" t="s">
        <v>1499</v>
      </c>
      <c r="I140" s="223" t="s">
        <v>3070</v>
      </c>
      <c r="J140" s="223" t="s">
        <v>3071</v>
      </c>
      <c r="K140" s="223" t="s">
        <v>3072</v>
      </c>
      <c r="L140" s="223" t="s">
        <v>3073</v>
      </c>
      <c r="M140" s="223" t="s">
        <v>3074</v>
      </c>
      <c r="N140" s="223" t="s">
        <v>1899</v>
      </c>
      <c r="O140" s="223" t="s">
        <v>3069</v>
      </c>
      <c r="P140" s="223" t="s">
        <v>3075</v>
      </c>
      <c r="Q140" s="225" t="s">
        <v>3076</v>
      </c>
      <c r="R140" s="223"/>
      <c r="S140" s="223"/>
      <c r="T140" s="226">
        <v>4</v>
      </c>
      <c r="U140" s="223" t="s">
        <v>2074</v>
      </c>
      <c r="V140" s="223" t="s">
        <v>1526</v>
      </c>
      <c r="W140" s="223" t="s">
        <v>2074</v>
      </c>
    </row>
    <row r="141" spans="1:26">
      <c r="A141" s="223"/>
      <c r="B141" s="223" t="s">
        <v>3077</v>
      </c>
      <c r="C141" s="223" t="s">
        <v>319</v>
      </c>
      <c r="D141" s="223" t="s">
        <v>3078</v>
      </c>
      <c r="E141" s="224" t="s">
        <v>1497</v>
      </c>
      <c r="F141" s="224">
        <v>2015</v>
      </c>
      <c r="G141" s="223" t="s">
        <v>2253</v>
      </c>
      <c r="H141" s="223" t="s">
        <v>1499</v>
      </c>
      <c r="I141" s="223" t="s">
        <v>3079</v>
      </c>
      <c r="J141" s="223" t="s">
        <v>3080</v>
      </c>
      <c r="K141" s="223" t="s">
        <v>3081</v>
      </c>
      <c r="L141" s="223" t="s">
        <v>2526</v>
      </c>
      <c r="M141" s="223" t="s">
        <v>3082</v>
      </c>
      <c r="N141" s="223" t="s">
        <v>2259</v>
      </c>
      <c r="O141" s="223" t="s">
        <v>2260</v>
      </c>
      <c r="P141" s="223" t="s">
        <v>3083</v>
      </c>
      <c r="Q141" s="225" t="s">
        <v>3084</v>
      </c>
      <c r="R141" s="223"/>
      <c r="S141" s="223"/>
      <c r="T141" s="226">
        <v>5</v>
      </c>
      <c r="U141" s="223" t="s">
        <v>1830</v>
      </c>
      <c r="V141" s="223" t="s">
        <v>1526</v>
      </c>
      <c r="W141" s="223" t="s">
        <v>1539</v>
      </c>
    </row>
    <row r="142" spans="1:26">
      <c r="A142" s="223"/>
      <c r="B142" s="223" t="s">
        <v>3085</v>
      </c>
      <c r="C142" s="223" t="s">
        <v>285</v>
      </c>
      <c r="D142" s="223" t="s">
        <v>3086</v>
      </c>
      <c r="E142" s="224" t="s">
        <v>1999</v>
      </c>
      <c r="F142" s="224">
        <v>2015</v>
      </c>
      <c r="G142" s="223" t="s">
        <v>3087</v>
      </c>
      <c r="H142" s="223" t="s">
        <v>1499</v>
      </c>
      <c r="I142" s="223" t="s">
        <v>3088</v>
      </c>
      <c r="J142" s="223" t="s">
        <v>3089</v>
      </c>
      <c r="K142" s="223" t="s">
        <v>3090</v>
      </c>
      <c r="L142" s="223" t="s">
        <v>3091</v>
      </c>
      <c r="M142" s="223" t="s">
        <v>2739</v>
      </c>
      <c r="N142" s="223" t="s">
        <v>3092</v>
      </c>
      <c r="O142" s="223" t="s">
        <v>3087</v>
      </c>
      <c r="P142" s="223"/>
      <c r="Q142" s="223"/>
      <c r="R142" s="223"/>
      <c r="S142" s="223"/>
      <c r="T142" s="226">
        <v>58</v>
      </c>
      <c r="U142" s="223" t="s">
        <v>1777</v>
      </c>
      <c r="V142" s="223" t="s">
        <v>1526</v>
      </c>
      <c r="W142" s="223" t="s">
        <v>1777</v>
      </c>
    </row>
    <row r="143" spans="1:26">
      <c r="A143" s="223"/>
      <c r="B143" s="223" t="s">
        <v>3093</v>
      </c>
      <c r="C143" s="223" t="s">
        <v>3094</v>
      </c>
      <c r="D143" s="223" t="s">
        <v>3095</v>
      </c>
      <c r="E143" s="224" t="s">
        <v>1529</v>
      </c>
      <c r="F143" s="224">
        <v>2015</v>
      </c>
      <c r="G143" s="223" t="s">
        <v>3096</v>
      </c>
      <c r="H143" s="223" t="s">
        <v>1499</v>
      </c>
      <c r="I143" s="223" t="s">
        <v>3097</v>
      </c>
      <c r="J143" s="223" t="s">
        <v>3098</v>
      </c>
      <c r="K143" s="223" t="s">
        <v>3099</v>
      </c>
      <c r="L143" s="223" t="s">
        <v>2526</v>
      </c>
      <c r="M143" s="223" t="s">
        <v>2153</v>
      </c>
      <c r="N143" s="223" t="s">
        <v>3100</v>
      </c>
      <c r="O143" s="223" t="s">
        <v>3101</v>
      </c>
      <c r="P143" s="223" t="s">
        <v>3102</v>
      </c>
      <c r="Q143" s="225" t="s">
        <v>3103</v>
      </c>
      <c r="R143" s="223"/>
      <c r="S143" s="223"/>
      <c r="T143" s="226">
        <v>13</v>
      </c>
      <c r="U143" s="223" t="s">
        <v>1777</v>
      </c>
      <c r="V143" s="223" t="s">
        <v>1526</v>
      </c>
      <c r="W143" s="223" t="s">
        <v>1777</v>
      </c>
    </row>
    <row r="144" spans="1:26">
      <c r="A144" s="223"/>
      <c r="B144" s="223" t="s">
        <v>3104</v>
      </c>
      <c r="C144" s="223" t="s">
        <v>3105</v>
      </c>
      <c r="D144" s="223" t="s">
        <v>3106</v>
      </c>
      <c r="E144" s="224" t="s">
        <v>1698</v>
      </c>
      <c r="F144" s="224">
        <v>2015</v>
      </c>
      <c r="G144" s="223" t="s">
        <v>3107</v>
      </c>
      <c r="H144" s="223" t="s">
        <v>1499</v>
      </c>
      <c r="I144" s="223" t="s">
        <v>3108</v>
      </c>
      <c r="J144" s="223" t="s">
        <v>3109</v>
      </c>
      <c r="K144" s="223" t="s">
        <v>3110</v>
      </c>
      <c r="L144" s="223" t="s">
        <v>3111</v>
      </c>
      <c r="M144" s="223" t="s">
        <v>3112</v>
      </c>
      <c r="N144" s="223" t="s">
        <v>2528</v>
      </c>
      <c r="O144" s="223" t="s">
        <v>3113</v>
      </c>
      <c r="P144" s="223" t="s">
        <v>3114</v>
      </c>
      <c r="Q144" s="225" t="s">
        <v>3115</v>
      </c>
      <c r="R144" s="223"/>
      <c r="S144" s="223"/>
      <c r="T144" s="226">
        <v>8</v>
      </c>
      <c r="U144" s="223" t="s">
        <v>3116</v>
      </c>
      <c r="V144" s="223" t="s">
        <v>1526</v>
      </c>
      <c r="W144" s="223" t="s">
        <v>3117</v>
      </c>
    </row>
    <row r="145" spans="1:26">
      <c r="A145" s="229"/>
      <c r="B145" s="229" t="s">
        <v>3118</v>
      </c>
      <c r="C145" s="229" t="s">
        <v>3119</v>
      </c>
      <c r="D145" s="229" t="s">
        <v>3120</v>
      </c>
      <c r="E145" s="234">
        <v>45444</v>
      </c>
      <c r="F145" s="230">
        <v>2015</v>
      </c>
      <c r="G145" s="229" t="s">
        <v>84</v>
      </c>
      <c r="H145" s="229" t="s">
        <v>1499</v>
      </c>
      <c r="I145" s="229"/>
      <c r="J145" s="229" t="s">
        <v>3121</v>
      </c>
      <c r="K145" s="229" t="s">
        <v>3122</v>
      </c>
      <c r="L145" s="229" t="s">
        <v>3123</v>
      </c>
      <c r="M145" s="229" t="s">
        <v>3124</v>
      </c>
      <c r="N145" s="229" t="s">
        <v>1715</v>
      </c>
      <c r="O145" s="229" t="s">
        <v>84</v>
      </c>
      <c r="P145" s="229" t="s">
        <v>3125</v>
      </c>
      <c r="Q145" s="231" t="s">
        <v>3126</v>
      </c>
      <c r="R145" s="229"/>
      <c r="S145" s="229"/>
      <c r="T145" s="232">
        <v>26</v>
      </c>
      <c r="U145" s="229" t="s">
        <v>1718</v>
      </c>
      <c r="V145" s="229" t="s">
        <v>1526</v>
      </c>
      <c r="W145" s="229" t="s">
        <v>1719</v>
      </c>
      <c r="X145" s="233"/>
      <c r="Y145" s="233"/>
      <c r="Z145" s="233"/>
    </row>
    <row r="146" spans="1:26">
      <c r="A146" s="223"/>
      <c r="B146" s="223" t="s">
        <v>3127</v>
      </c>
      <c r="C146" s="223" t="s">
        <v>197</v>
      </c>
      <c r="D146" s="223" t="s">
        <v>3128</v>
      </c>
      <c r="E146" s="224" t="s">
        <v>2928</v>
      </c>
      <c r="F146" s="224">
        <v>2015</v>
      </c>
      <c r="G146" s="223" t="s">
        <v>3129</v>
      </c>
      <c r="H146" s="223" t="s">
        <v>1499</v>
      </c>
      <c r="I146" s="223" t="s">
        <v>3130</v>
      </c>
      <c r="J146" s="223" t="s">
        <v>3131</v>
      </c>
      <c r="K146" s="223" t="s">
        <v>3132</v>
      </c>
      <c r="L146" s="223" t="s">
        <v>3133</v>
      </c>
      <c r="M146" s="223" t="s">
        <v>3134</v>
      </c>
      <c r="N146" s="223" t="s">
        <v>2464</v>
      </c>
      <c r="O146" s="223" t="s">
        <v>3135</v>
      </c>
      <c r="P146" s="223" t="s">
        <v>3136</v>
      </c>
      <c r="Q146" s="225" t="s">
        <v>3137</v>
      </c>
      <c r="R146" s="223"/>
      <c r="S146" s="223"/>
      <c r="T146" s="226">
        <v>10</v>
      </c>
      <c r="U146" s="223" t="s">
        <v>3138</v>
      </c>
      <c r="V146" s="223" t="s">
        <v>1526</v>
      </c>
      <c r="W146" s="223" t="s">
        <v>3139</v>
      </c>
    </row>
    <row r="147" spans="1:26">
      <c r="A147" s="229"/>
      <c r="B147" s="229" t="s">
        <v>3140</v>
      </c>
      <c r="C147" s="229" t="s">
        <v>3141</v>
      </c>
      <c r="D147" s="229" t="s">
        <v>3142</v>
      </c>
      <c r="E147" s="230" t="s">
        <v>1781</v>
      </c>
      <c r="F147" s="230">
        <v>2015</v>
      </c>
      <c r="G147" s="229" t="s">
        <v>3143</v>
      </c>
      <c r="H147" s="229" t="s">
        <v>1499</v>
      </c>
      <c r="I147" s="229" t="s">
        <v>3144</v>
      </c>
      <c r="J147" s="229"/>
      <c r="K147" s="229" t="s">
        <v>3145</v>
      </c>
      <c r="L147" s="229" t="s">
        <v>2526</v>
      </c>
      <c r="M147" s="229" t="s">
        <v>3146</v>
      </c>
      <c r="N147" s="229" t="s">
        <v>3147</v>
      </c>
      <c r="O147" s="229" t="s">
        <v>3148</v>
      </c>
      <c r="P147" s="229"/>
      <c r="Q147" s="229"/>
      <c r="R147" s="229"/>
      <c r="S147" s="229"/>
      <c r="T147" s="232">
        <v>15</v>
      </c>
      <c r="U147" s="229" t="s">
        <v>1936</v>
      </c>
      <c r="V147" s="229" t="s">
        <v>1854</v>
      </c>
      <c r="W147" s="229" t="s">
        <v>1936</v>
      </c>
      <c r="X147" s="233"/>
      <c r="Y147" s="233"/>
      <c r="Z147" s="233"/>
    </row>
    <row r="148" spans="1:26">
      <c r="A148" s="223"/>
      <c r="B148" s="223" t="s">
        <v>3149</v>
      </c>
      <c r="C148" s="223" t="s">
        <v>3150</v>
      </c>
      <c r="D148" s="223" t="s">
        <v>3151</v>
      </c>
      <c r="E148" s="224" t="s">
        <v>1781</v>
      </c>
      <c r="F148" s="224">
        <v>2015</v>
      </c>
      <c r="G148" s="223" t="s">
        <v>3152</v>
      </c>
      <c r="H148" s="223" t="s">
        <v>1499</v>
      </c>
      <c r="I148" s="223" t="s">
        <v>3153</v>
      </c>
      <c r="J148" s="223" t="s">
        <v>3154</v>
      </c>
      <c r="K148" s="223" t="s">
        <v>3155</v>
      </c>
      <c r="L148" s="223" t="s">
        <v>3156</v>
      </c>
      <c r="M148" s="223" t="s">
        <v>3157</v>
      </c>
      <c r="N148" s="223" t="s">
        <v>1993</v>
      </c>
      <c r="O148" s="223" t="s">
        <v>3158</v>
      </c>
      <c r="P148" s="223" t="s">
        <v>3159</v>
      </c>
      <c r="Q148" s="225" t="s">
        <v>3160</v>
      </c>
      <c r="R148" s="223"/>
      <c r="S148" s="223"/>
      <c r="T148" s="226">
        <v>9</v>
      </c>
      <c r="U148" s="223" t="s">
        <v>2275</v>
      </c>
      <c r="V148" s="223" t="s">
        <v>1526</v>
      </c>
      <c r="W148" s="223" t="s">
        <v>2275</v>
      </c>
    </row>
    <row r="149" spans="1:26">
      <c r="A149" s="223"/>
      <c r="B149" s="223" t="s">
        <v>3161</v>
      </c>
      <c r="C149" s="223" t="s">
        <v>3162</v>
      </c>
      <c r="D149" s="223" t="s">
        <v>3163</v>
      </c>
      <c r="E149" s="224" t="s">
        <v>3164</v>
      </c>
      <c r="F149" s="224">
        <v>2015</v>
      </c>
      <c r="G149" s="223" t="s">
        <v>3059</v>
      </c>
      <c r="H149" s="223" t="s">
        <v>1499</v>
      </c>
      <c r="I149" s="223" t="s">
        <v>3165</v>
      </c>
      <c r="J149" s="223" t="s">
        <v>3166</v>
      </c>
      <c r="K149" s="223" t="s">
        <v>3167</v>
      </c>
      <c r="L149" s="223" t="s">
        <v>3168</v>
      </c>
      <c r="M149" s="223" t="s">
        <v>3169</v>
      </c>
      <c r="N149" s="223" t="s">
        <v>1505</v>
      </c>
      <c r="O149" s="223" t="s">
        <v>3063</v>
      </c>
      <c r="P149" s="223" t="s">
        <v>3170</v>
      </c>
      <c r="Q149" s="225" t="s">
        <v>3171</v>
      </c>
      <c r="R149" s="223"/>
      <c r="S149" s="223"/>
      <c r="T149" s="226">
        <v>8</v>
      </c>
      <c r="U149" s="223" t="s">
        <v>281</v>
      </c>
      <c r="V149" s="223" t="s">
        <v>1526</v>
      </c>
      <c r="W149" s="223" t="s">
        <v>1539</v>
      </c>
    </row>
    <row r="150" spans="1:26">
      <c r="A150" s="223"/>
      <c r="B150" s="223" t="s">
        <v>3172</v>
      </c>
      <c r="C150" s="223" t="s">
        <v>265</v>
      </c>
      <c r="D150" s="223" t="s">
        <v>3173</v>
      </c>
      <c r="E150" s="224" t="s">
        <v>3174</v>
      </c>
      <c r="F150" s="224">
        <v>2014</v>
      </c>
      <c r="G150" s="223" t="s">
        <v>2242</v>
      </c>
      <c r="H150" s="223" t="s">
        <v>1499</v>
      </c>
      <c r="I150" s="223" t="s">
        <v>3175</v>
      </c>
      <c r="J150" s="223" t="s">
        <v>3176</v>
      </c>
      <c r="K150" s="223" t="s">
        <v>3177</v>
      </c>
      <c r="L150" s="223" t="s">
        <v>3178</v>
      </c>
      <c r="M150" s="223" t="s">
        <v>3179</v>
      </c>
      <c r="N150" s="223" t="s">
        <v>2108</v>
      </c>
      <c r="O150" s="223" t="s">
        <v>2247</v>
      </c>
      <c r="P150" s="223" t="s">
        <v>3180</v>
      </c>
      <c r="Q150" s="225" t="s">
        <v>3181</v>
      </c>
      <c r="R150" s="223"/>
      <c r="S150" s="223"/>
      <c r="T150" s="226">
        <v>10</v>
      </c>
      <c r="U150" s="223" t="s">
        <v>1777</v>
      </c>
      <c r="V150" s="223" t="s">
        <v>1526</v>
      </c>
      <c r="W150" s="223" t="s">
        <v>1777</v>
      </c>
    </row>
    <row r="151" spans="1:26">
      <c r="A151" s="223"/>
      <c r="B151" s="223" t="s">
        <v>3182</v>
      </c>
      <c r="C151" s="223" t="s">
        <v>193</v>
      </c>
      <c r="D151" s="223" t="s">
        <v>3183</v>
      </c>
      <c r="E151" s="224" t="s">
        <v>1688</v>
      </c>
      <c r="F151" s="224">
        <v>2014</v>
      </c>
      <c r="G151" s="223" t="s">
        <v>3184</v>
      </c>
      <c r="H151" s="223" t="s">
        <v>1499</v>
      </c>
      <c r="I151" s="223" t="s">
        <v>3185</v>
      </c>
      <c r="J151" s="223" t="s">
        <v>3186</v>
      </c>
      <c r="K151" s="223" t="s">
        <v>3187</v>
      </c>
      <c r="L151" s="223" t="s">
        <v>3188</v>
      </c>
      <c r="M151" s="223" t="s">
        <v>2717</v>
      </c>
      <c r="N151" s="223" t="s">
        <v>1547</v>
      </c>
      <c r="O151" s="223" t="s">
        <v>3189</v>
      </c>
      <c r="P151" s="223" t="s">
        <v>3190</v>
      </c>
      <c r="Q151" s="225" t="s">
        <v>3191</v>
      </c>
      <c r="R151" s="223"/>
      <c r="S151" s="223"/>
      <c r="T151" s="226">
        <v>17</v>
      </c>
      <c r="U151" s="223" t="s">
        <v>1777</v>
      </c>
      <c r="V151" s="223" t="s">
        <v>1526</v>
      </c>
      <c r="W151" s="223" t="s">
        <v>1777</v>
      </c>
    </row>
    <row r="152" spans="1:26">
      <c r="A152" s="223"/>
      <c r="B152" s="223" t="s">
        <v>3192</v>
      </c>
      <c r="C152" s="223" t="s">
        <v>262</v>
      </c>
      <c r="D152" s="223" t="s">
        <v>3193</v>
      </c>
      <c r="E152" s="224" t="s">
        <v>1641</v>
      </c>
      <c r="F152" s="224">
        <v>2014</v>
      </c>
      <c r="G152" s="223" t="s">
        <v>1782</v>
      </c>
      <c r="H152" s="223" t="s">
        <v>1499</v>
      </c>
      <c r="I152" s="223" t="s">
        <v>3194</v>
      </c>
      <c r="J152" s="223" t="s">
        <v>3195</v>
      </c>
      <c r="K152" s="223" t="s">
        <v>3196</v>
      </c>
      <c r="L152" s="223" t="s">
        <v>3197</v>
      </c>
      <c r="M152" s="223" t="s">
        <v>3198</v>
      </c>
      <c r="N152" s="223" t="s">
        <v>1535</v>
      </c>
      <c r="O152" s="223" t="s">
        <v>1788</v>
      </c>
      <c r="P152" s="223" t="s">
        <v>3199</v>
      </c>
      <c r="Q152" s="225" t="s">
        <v>3200</v>
      </c>
      <c r="R152" s="223"/>
      <c r="S152" s="223"/>
      <c r="T152" s="226">
        <v>10</v>
      </c>
      <c r="U152" s="223" t="s">
        <v>1791</v>
      </c>
      <c r="V152" s="223" t="s">
        <v>1526</v>
      </c>
      <c r="W152" s="223" t="s">
        <v>1791</v>
      </c>
    </row>
    <row r="153" spans="1:26">
      <c r="A153" s="223"/>
      <c r="B153" s="223" t="s">
        <v>3201</v>
      </c>
      <c r="C153" s="223" t="s">
        <v>3202</v>
      </c>
      <c r="D153" s="223" t="s">
        <v>3203</v>
      </c>
      <c r="E153" s="224" t="s">
        <v>3204</v>
      </c>
      <c r="F153" s="224">
        <v>2014</v>
      </c>
      <c r="G153" s="223" t="s">
        <v>2089</v>
      </c>
      <c r="H153" s="223" t="s">
        <v>1499</v>
      </c>
      <c r="I153" s="223" t="s">
        <v>3205</v>
      </c>
      <c r="J153" s="223" t="s">
        <v>3206</v>
      </c>
      <c r="K153" s="223" t="s">
        <v>3207</v>
      </c>
      <c r="L153" s="223" t="s">
        <v>3208</v>
      </c>
      <c r="M153" s="223" t="s">
        <v>3209</v>
      </c>
      <c r="N153" s="223" t="s">
        <v>2528</v>
      </c>
      <c r="O153" s="223" t="s">
        <v>2095</v>
      </c>
      <c r="P153" s="223" t="s">
        <v>3210</v>
      </c>
      <c r="Q153" s="225" t="s">
        <v>3211</v>
      </c>
      <c r="R153" s="223"/>
      <c r="S153" s="223"/>
      <c r="T153" s="226">
        <v>4</v>
      </c>
      <c r="U153" s="223" t="s">
        <v>2098</v>
      </c>
      <c r="V153" s="223" t="s">
        <v>1526</v>
      </c>
      <c r="W153" s="223" t="s">
        <v>2098</v>
      </c>
    </row>
    <row r="154" spans="1:26">
      <c r="A154" s="223"/>
      <c r="B154" s="223" t="s">
        <v>3212</v>
      </c>
      <c r="C154" s="223" t="s">
        <v>3213</v>
      </c>
      <c r="D154" s="223" t="s">
        <v>3214</v>
      </c>
      <c r="E154" s="224" t="s">
        <v>1641</v>
      </c>
      <c r="F154" s="224">
        <v>2014</v>
      </c>
      <c r="G154" s="223" t="s">
        <v>3215</v>
      </c>
      <c r="H154" s="223" t="s">
        <v>1499</v>
      </c>
      <c r="I154" s="223" t="s">
        <v>3216</v>
      </c>
      <c r="J154" s="223" t="s">
        <v>3217</v>
      </c>
      <c r="K154" s="223" t="s">
        <v>3218</v>
      </c>
      <c r="L154" s="223" t="s">
        <v>3219</v>
      </c>
      <c r="M154" s="223" t="s">
        <v>2717</v>
      </c>
      <c r="N154" s="223" t="s">
        <v>1547</v>
      </c>
      <c r="O154" s="223" t="s">
        <v>3220</v>
      </c>
      <c r="P154" s="223" t="s">
        <v>3221</v>
      </c>
      <c r="Q154" s="225" t="s">
        <v>3222</v>
      </c>
      <c r="R154" s="223"/>
      <c r="S154" s="223"/>
      <c r="T154" s="226">
        <v>12</v>
      </c>
      <c r="U154" s="223" t="s">
        <v>2052</v>
      </c>
      <c r="V154" s="223" t="s">
        <v>1526</v>
      </c>
      <c r="W154" s="223" t="s">
        <v>2053</v>
      </c>
    </row>
    <row r="155" spans="1:26">
      <c r="A155" s="223"/>
      <c r="B155" s="223" t="s">
        <v>3223</v>
      </c>
      <c r="C155" s="223" t="s">
        <v>3224</v>
      </c>
      <c r="D155" s="223" t="s">
        <v>3225</v>
      </c>
      <c r="E155" s="224" t="s">
        <v>1745</v>
      </c>
      <c r="F155" s="224">
        <v>2014</v>
      </c>
      <c r="G155" s="223" t="s">
        <v>2355</v>
      </c>
      <c r="H155" s="223" t="s">
        <v>1499</v>
      </c>
      <c r="I155" s="223" t="s">
        <v>3226</v>
      </c>
      <c r="J155" s="223" t="s">
        <v>3227</v>
      </c>
      <c r="K155" s="223" t="s">
        <v>3228</v>
      </c>
      <c r="L155" s="223" t="s">
        <v>3229</v>
      </c>
      <c r="M155" s="223" t="s">
        <v>3230</v>
      </c>
      <c r="N155" s="223" t="s">
        <v>2361</v>
      </c>
      <c r="O155" s="223" t="s">
        <v>2355</v>
      </c>
      <c r="P155" s="223" t="s">
        <v>3231</v>
      </c>
      <c r="Q155" s="225" t="s">
        <v>3232</v>
      </c>
      <c r="R155" s="223"/>
      <c r="S155" s="223"/>
      <c r="T155" s="226">
        <v>8</v>
      </c>
      <c r="U155" s="223" t="s">
        <v>1621</v>
      </c>
      <c r="V155" s="223" t="s">
        <v>1526</v>
      </c>
      <c r="W155" s="223" t="s">
        <v>1622</v>
      </c>
    </row>
    <row r="156" spans="1:26">
      <c r="A156" s="229"/>
      <c r="B156" s="229" t="s">
        <v>3233</v>
      </c>
      <c r="C156" s="229" t="s">
        <v>3234</v>
      </c>
      <c r="D156" s="229"/>
      <c r="E156" s="230"/>
      <c r="F156" s="230">
        <v>2014</v>
      </c>
      <c r="G156" s="229" t="s">
        <v>2778</v>
      </c>
      <c r="H156" s="229" t="s">
        <v>2779</v>
      </c>
      <c r="I156" s="229"/>
      <c r="J156" s="229"/>
      <c r="K156" s="229" t="s">
        <v>3235</v>
      </c>
      <c r="L156" s="229" t="s">
        <v>3236</v>
      </c>
      <c r="M156" s="229"/>
      <c r="N156" s="229" t="s">
        <v>2782</v>
      </c>
      <c r="O156" s="229" t="s">
        <v>2783</v>
      </c>
      <c r="P156" s="229"/>
      <c r="Q156" s="229"/>
      <c r="R156" s="229"/>
      <c r="S156" s="229"/>
      <c r="T156" s="232">
        <v>1</v>
      </c>
      <c r="U156" s="229" t="s">
        <v>2784</v>
      </c>
      <c r="V156" s="229" t="s">
        <v>1526</v>
      </c>
      <c r="W156" s="229" t="s">
        <v>2786</v>
      </c>
      <c r="X156" s="233"/>
      <c r="Y156" s="233"/>
      <c r="Z156" s="233"/>
    </row>
    <row r="157" spans="1:26">
      <c r="A157" s="229"/>
      <c r="B157" s="229" t="s">
        <v>3237</v>
      </c>
      <c r="C157" s="229" t="s">
        <v>3238</v>
      </c>
      <c r="D157" s="229"/>
      <c r="E157" s="230"/>
      <c r="F157" s="230">
        <v>2014</v>
      </c>
      <c r="G157" s="229" t="s">
        <v>2778</v>
      </c>
      <c r="H157" s="229" t="s">
        <v>2779</v>
      </c>
      <c r="I157" s="229"/>
      <c r="J157" s="229"/>
      <c r="K157" s="229" t="s">
        <v>3239</v>
      </c>
      <c r="L157" s="229" t="s">
        <v>3236</v>
      </c>
      <c r="M157" s="229"/>
      <c r="N157" s="229" t="s">
        <v>2782</v>
      </c>
      <c r="O157" s="229" t="s">
        <v>2783</v>
      </c>
      <c r="P157" s="229"/>
      <c r="Q157" s="229"/>
      <c r="R157" s="229"/>
      <c r="S157" s="229"/>
      <c r="T157" s="232">
        <v>1</v>
      </c>
      <c r="U157" s="229" t="s">
        <v>2784</v>
      </c>
      <c r="V157" s="229" t="s">
        <v>1526</v>
      </c>
      <c r="W157" s="229" t="s">
        <v>2786</v>
      </c>
      <c r="X157" s="233"/>
      <c r="Y157" s="233"/>
      <c r="Z157" s="233"/>
    </row>
    <row r="158" spans="1:26">
      <c r="A158" s="229"/>
      <c r="B158" s="229" t="s">
        <v>3240</v>
      </c>
      <c r="C158" s="229" t="s">
        <v>3241</v>
      </c>
      <c r="D158" s="229" t="s">
        <v>3242</v>
      </c>
      <c r="E158" s="230" t="s">
        <v>1688</v>
      </c>
      <c r="F158" s="230">
        <v>2014</v>
      </c>
      <c r="G158" s="229" t="s">
        <v>2855</v>
      </c>
      <c r="H158" s="229" t="s">
        <v>1499</v>
      </c>
      <c r="I158" s="229" t="s">
        <v>3243</v>
      </c>
      <c r="J158" s="229" t="s">
        <v>3244</v>
      </c>
      <c r="K158" s="229" t="s">
        <v>3245</v>
      </c>
      <c r="L158" s="229" t="s">
        <v>3246</v>
      </c>
      <c r="M158" s="229" t="s">
        <v>3247</v>
      </c>
      <c r="N158" s="229" t="s">
        <v>2859</v>
      </c>
      <c r="O158" s="229" t="s">
        <v>2860</v>
      </c>
      <c r="P158" s="229" t="s">
        <v>3248</v>
      </c>
      <c r="Q158" s="231" t="s">
        <v>3249</v>
      </c>
      <c r="R158" s="229"/>
      <c r="S158" s="229"/>
      <c r="T158" s="232">
        <v>6</v>
      </c>
      <c r="U158" s="229" t="s">
        <v>2801</v>
      </c>
      <c r="V158" s="229" t="s">
        <v>1526</v>
      </c>
      <c r="W158" s="229" t="s">
        <v>2801</v>
      </c>
      <c r="X158" s="233"/>
      <c r="Y158" s="233"/>
      <c r="Z158" s="233"/>
    </row>
    <row r="159" spans="1:26">
      <c r="A159" s="229"/>
      <c r="B159" s="229" t="s">
        <v>3250</v>
      </c>
      <c r="C159" s="229" t="s">
        <v>3251</v>
      </c>
      <c r="D159" s="229" t="s">
        <v>3252</v>
      </c>
      <c r="E159" s="230" t="s">
        <v>1688</v>
      </c>
      <c r="F159" s="230">
        <v>2014</v>
      </c>
      <c r="G159" s="229" t="s">
        <v>3253</v>
      </c>
      <c r="H159" s="229" t="s">
        <v>1499</v>
      </c>
      <c r="I159" s="229" t="s">
        <v>3254</v>
      </c>
      <c r="J159" s="229" t="s">
        <v>3255</v>
      </c>
      <c r="K159" s="229" t="s">
        <v>3256</v>
      </c>
      <c r="L159" s="229" t="s">
        <v>3257</v>
      </c>
      <c r="M159" s="229" t="s">
        <v>3258</v>
      </c>
      <c r="N159" s="229" t="s">
        <v>1547</v>
      </c>
      <c r="O159" s="229" t="s">
        <v>3259</v>
      </c>
      <c r="P159" s="229" t="s">
        <v>3260</v>
      </c>
      <c r="Q159" s="231" t="s">
        <v>3261</v>
      </c>
      <c r="R159" s="229"/>
      <c r="S159" s="229"/>
      <c r="T159" s="232">
        <v>12</v>
      </c>
      <c r="U159" s="229" t="s">
        <v>3262</v>
      </c>
      <c r="V159" s="229" t="s">
        <v>1526</v>
      </c>
      <c r="W159" s="229" t="s">
        <v>3262</v>
      </c>
      <c r="X159" s="233"/>
      <c r="Y159" s="233"/>
      <c r="Z159" s="233"/>
    </row>
    <row r="160" spans="1:26">
      <c r="A160" s="229"/>
      <c r="B160" s="229" t="s">
        <v>3263</v>
      </c>
      <c r="C160" s="229" t="s">
        <v>3264</v>
      </c>
      <c r="D160" s="229" t="s">
        <v>3265</v>
      </c>
      <c r="E160" s="230" t="s">
        <v>1698</v>
      </c>
      <c r="F160" s="230">
        <v>2014</v>
      </c>
      <c r="G160" s="229" t="s">
        <v>3266</v>
      </c>
      <c r="H160" s="229" t="s">
        <v>1499</v>
      </c>
      <c r="I160" s="229" t="s">
        <v>3267</v>
      </c>
      <c r="J160" s="229" t="s">
        <v>3268</v>
      </c>
      <c r="K160" s="229" t="s">
        <v>3269</v>
      </c>
      <c r="L160" s="229" t="s">
        <v>3270</v>
      </c>
      <c r="M160" s="229" t="s">
        <v>3271</v>
      </c>
      <c r="N160" s="229" t="s">
        <v>2494</v>
      </c>
      <c r="O160" s="229" t="s">
        <v>3272</v>
      </c>
      <c r="P160" s="229" t="s">
        <v>3273</v>
      </c>
      <c r="Q160" s="231" t="s">
        <v>3274</v>
      </c>
      <c r="R160" s="229"/>
      <c r="S160" s="229"/>
      <c r="T160" s="232">
        <v>16</v>
      </c>
      <c r="U160" s="229" t="s">
        <v>3275</v>
      </c>
      <c r="V160" s="229" t="s">
        <v>1526</v>
      </c>
      <c r="W160" s="229" t="s">
        <v>3276</v>
      </c>
      <c r="X160" s="233"/>
      <c r="Y160" s="233"/>
      <c r="Z160" s="233"/>
    </row>
    <row r="161" spans="1:26">
      <c r="A161" s="223"/>
      <c r="B161" s="223" t="s">
        <v>3277</v>
      </c>
      <c r="C161" s="223" t="s">
        <v>3278</v>
      </c>
      <c r="D161" s="223" t="s">
        <v>3279</v>
      </c>
      <c r="E161" s="224" t="s">
        <v>1641</v>
      </c>
      <c r="F161" s="224">
        <v>2014</v>
      </c>
      <c r="G161" s="223" t="s">
        <v>3280</v>
      </c>
      <c r="H161" s="223" t="s">
        <v>1499</v>
      </c>
      <c r="I161" s="223" t="s">
        <v>3281</v>
      </c>
      <c r="J161" s="223" t="s">
        <v>3282</v>
      </c>
      <c r="K161" s="223" t="s">
        <v>3283</v>
      </c>
      <c r="L161" s="223" t="s">
        <v>3284</v>
      </c>
      <c r="M161" s="223" t="s">
        <v>3285</v>
      </c>
      <c r="N161" s="223" t="s">
        <v>1993</v>
      </c>
      <c r="O161" s="223" t="s">
        <v>3286</v>
      </c>
      <c r="P161" s="223" t="s">
        <v>3287</v>
      </c>
      <c r="Q161" s="225" t="s">
        <v>3288</v>
      </c>
      <c r="R161" s="223"/>
      <c r="S161" s="223"/>
      <c r="T161" s="226">
        <v>8</v>
      </c>
      <c r="U161" s="223" t="s">
        <v>1805</v>
      </c>
      <c r="V161" s="223" t="s">
        <v>1526</v>
      </c>
      <c r="W161" s="223" t="s">
        <v>1805</v>
      </c>
    </row>
    <row r="162" spans="1:26">
      <c r="A162" s="223"/>
      <c r="B162" s="223" t="s">
        <v>3289</v>
      </c>
      <c r="C162" s="223" t="s">
        <v>3290</v>
      </c>
      <c r="D162" s="223" t="s">
        <v>3291</v>
      </c>
      <c r="E162" s="228">
        <v>45341</v>
      </c>
      <c r="F162" s="224">
        <v>2014</v>
      </c>
      <c r="G162" s="223" t="s">
        <v>84</v>
      </c>
      <c r="H162" s="223" t="s">
        <v>1499</v>
      </c>
      <c r="I162" s="223"/>
      <c r="J162" s="223" t="s">
        <v>3292</v>
      </c>
      <c r="K162" s="223" t="s">
        <v>3293</v>
      </c>
      <c r="L162" s="223" t="s">
        <v>2257</v>
      </c>
      <c r="M162" s="223" t="s">
        <v>3294</v>
      </c>
      <c r="N162" s="223" t="s">
        <v>1715</v>
      </c>
      <c r="O162" s="223" t="s">
        <v>84</v>
      </c>
      <c r="P162" s="223" t="s">
        <v>3295</v>
      </c>
      <c r="Q162" s="225" t="s">
        <v>3296</v>
      </c>
      <c r="R162" s="223"/>
      <c r="S162" s="223"/>
      <c r="T162" s="226">
        <v>8</v>
      </c>
      <c r="U162" s="223" t="s">
        <v>1718</v>
      </c>
      <c r="V162" s="223" t="s">
        <v>1526</v>
      </c>
      <c r="W162" s="223" t="s">
        <v>1719</v>
      </c>
    </row>
    <row r="163" spans="1:26">
      <c r="A163" s="223"/>
      <c r="B163" s="223" t="s">
        <v>3297</v>
      </c>
      <c r="C163" s="223" t="s">
        <v>233</v>
      </c>
      <c r="D163" s="223" t="s">
        <v>3298</v>
      </c>
      <c r="E163" s="224" t="s">
        <v>1975</v>
      </c>
      <c r="F163" s="224">
        <v>2013</v>
      </c>
      <c r="G163" s="223" t="s">
        <v>1893</v>
      </c>
      <c r="H163" s="223" t="s">
        <v>1499</v>
      </c>
      <c r="I163" s="223" t="s">
        <v>3299</v>
      </c>
      <c r="J163" s="223" t="s">
        <v>3300</v>
      </c>
      <c r="K163" s="223" t="s">
        <v>3301</v>
      </c>
      <c r="L163" s="223" t="s">
        <v>3016</v>
      </c>
      <c r="M163" s="223" t="s">
        <v>3302</v>
      </c>
      <c r="N163" s="223" t="s">
        <v>1899</v>
      </c>
      <c r="O163" s="223" t="s">
        <v>1893</v>
      </c>
      <c r="P163" s="223" t="s">
        <v>3303</v>
      </c>
      <c r="Q163" s="225" t="s">
        <v>3304</v>
      </c>
      <c r="R163" s="223"/>
      <c r="S163" s="223"/>
      <c r="T163" s="226">
        <v>11</v>
      </c>
      <c r="U163" s="223" t="s">
        <v>1777</v>
      </c>
      <c r="V163" s="223" t="s">
        <v>1526</v>
      </c>
      <c r="W163" s="223" t="s">
        <v>1777</v>
      </c>
    </row>
    <row r="164" spans="1:26">
      <c r="A164" s="223"/>
      <c r="B164" s="223" t="s">
        <v>3305</v>
      </c>
      <c r="C164" s="223" t="s">
        <v>96</v>
      </c>
      <c r="D164" s="223" t="s">
        <v>3306</v>
      </c>
      <c r="E164" s="224" t="s">
        <v>1497</v>
      </c>
      <c r="F164" s="224">
        <v>2013</v>
      </c>
      <c r="G164" s="223" t="s">
        <v>2253</v>
      </c>
      <c r="H164" s="223" t="s">
        <v>1499</v>
      </c>
      <c r="I164" s="223" t="s">
        <v>3307</v>
      </c>
      <c r="J164" s="223" t="s">
        <v>3308</v>
      </c>
      <c r="K164" s="223" t="s">
        <v>3309</v>
      </c>
      <c r="L164" s="223" t="s">
        <v>3310</v>
      </c>
      <c r="M164" s="223" t="s">
        <v>3311</v>
      </c>
      <c r="N164" s="223" t="s">
        <v>2259</v>
      </c>
      <c r="O164" s="223" t="s">
        <v>2260</v>
      </c>
      <c r="P164" s="223" t="s">
        <v>3312</v>
      </c>
      <c r="Q164" s="225" t="s">
        <v>3313</v>
      </c>
      <c r="R164" s="223"/>
      <c r="S164" s="223"/>
      <c r="T164" s="226">
        <v>7</v>
      </c>
      <c r="U164" s="223" t="s">
        <v>1830</v>
      </c>
      <c r="V164" s="223" t="s">
        <v>1526</v>
      </c>
      <c r="W164" s="223" t="s">
        <v>1539</v>
      </c>
    </row>
    <row r="165" spans="1:26">
      <c r="A165" s="223"/>
      <c r="B165" s="223" t="s">
        <v>3314</v>
      </c>
      <c r="C165" s="223" t="s">
        <v>250</v>
      </c>
      <c r="D165" s="223" t="s">
        <v>3315</v>
      </c>
      <c r="E165" s="224" t="s">
        <v>1582</v>
      </c>
      <c r="F165" s="224">
        <v>2013</v>
      </c>
      <c r="G165" s="223" t="s">
        <v>3316</v>
      </c>
      <c r="H165" s="223" t="s">
        <v>1499</v>
      </c>
      <c r="I165" s="223" t="s">
        <v>3317</v>
      </c>
      <c r="J165" s="223" t="s">
        <v>3318</v>
      </c>
      <c r="K165" s="223" t="s">
        <v>3319</v>
      </c>
      <c r="L165" s="223" t="s">
        <v>3320</v>
      </c>
      <c r="M165" s="223" t="s">
        <v>3321</v>
      </c>
      <c r="N165" s="223" t="s">
        <v>2774</v>
      </c>
      <c r="O165" s="223" t="s">
        <v>3322</v>
      </c>
      <c r="P165" s="223" t="s">
        <v>3323</v>
      </c>
      <c r="Q165" s="225" t="s">
        <v>3324</v>
      </c>
      <c r="R165" s="223"/>
      <c r="S165" s="223"/>
      <c r="T165" s="226">
        <v>16</v>
      </c>
      <c r="U165" s="223" t="s">
        <v>1777</v>
      </c>
      <c r="V165" s="223" t="s">
        <v>1526</v>
      </c>
      <c r="W165" s="223" t="s">
        <v>1777</v>
      </c>
    </row>
    <row r="166" spans="1:26">
      <c r="A166" s="223"/>
      <c r="B166" s="223" t="s">
        <v>3325</v>
      </c>
      <c r="C166" s="223" t="s">
        <v>295</v>
      </c>
      <c r="D166" s="223" t="s">
        <v>3326</v>
      </c>
      <c r="E166" s="224" t="s">
        <v>1497</v>
      </c>
      <c r="F166" s="224">
        <v>2013</v>
      </c>
      <c r="G166" s="223" t="s">
        <v>3327</v>
      </c>
      <c r="H166" s="223" t="s">
        <v>1499</v>
      </c>
      <c r="I166" s="223"/>
      <c r="J166" s="223" t="s">
        <v>3328</v>
      </c>
      <c r="K166" s="223" t="s">
        <v>3329</v>
      </c>
      <c r="L166" s="223" t="s">
        <v>3330</v>
      </c>
      <c r="M166" s="223" t="s">
        <v>3331</v>
      </c>
      <c r="N166" s="223" t="s">
        <v>2821</v>
      </c>
      <c r="O166" s="223" t="s">
        <v>3332</v>
      </c>
      <c r="P166" s="223" t="s">
        <v>3333</v>
      </c>
      <c r="Q166" s="225" t="s">
        <v>3334</v>
      </c>
      <c r="R166" s="223"/>
      <c r="S166" s="223"/>
      <c r="T166" s="226">
        <v>6</v>
      </c>
      <c r="U166" s="223" t="s">
        <v>3335</v>
      </c>
      <c r="V166" s="223" t="s">
        <v>1526</v>
      </c>
      <c r="W166" s="223" t="s">
        <v>3335</v>
      </c>
    </row>
    <row r="167" spans="1:26">
      <c r="A167" s="223"/>
      <c r="B167" s="223" t="s">
        <v>3336</v>
      </c>
      <c r="C167" s="223" t="s">
        <v>3337</v>
      </c>
      <c r="D167" s="223" t="s">
        <v>3338</v>
      </c>
      <c r="E167" s="228">
        <v>45432</v>
      </c>
      <c r="F167" s="224">
        <v>2013</v>
      </c>
      <c r="G167" s="223" t="s">
        <v>2089</v>
      </c>
      <c r="H167" s="223" t="s">
        <v>3339</v>
      </c>
      <c r="I167" s="223" t="s">
        <v>3340</v>
      </c>
      <c r="J167" s="223" t="s">
        <v>32</v>
      </c>
      <c r="K167" s="223" t="s">
        <v>3341</v>
      </c>
      <c r="L167" s="223" t="s">
        <v>2762</v>
      </c>
      <c r="M167" s="223" t="s">
        <v>3342</v>
      </c>
      <c r="N167" s="223" t="s">
        <v>2528</v>
      </c>
      <c r="O167" s="223" t="s">
        <v>2095</v>
      </c>
      <c r="P167" s="223" t="s">
        <v>3343</v>
      </c>
      <c r="Q167" s="225" t="s">
        <v>3344</v>
      </c>
      <c r="R167" s="223"/>
      <c r="S167" s="223"/>
      <c r="T167" s="226">
        <v>3</v>
      </c>
      <c r="U167" s="223" t="s">
        <v>2098</v>
      </c>
      <c r="V167" s="223" t="s">
        <v>2785</v>
      </c>
      <c r="W167" s="223" t="s">
        <v>2098</v>
      </c>
    </row>
    <row r="168" spans="1:26">
      <c r="A168" s="223"/>
      <c r="B168" s="223" t="s">
        <v>3345</v>
      </c>
      <c r="C168" s="223" t="s">
        <v>3346</v>
      </c>
      <c r="D168" s="223" t="s">
        <v>3347</v>
      </c>
      <c r="E168" s="224" t="s">
        <v>3348</v>
      </c>
      <c r="F168" s="224">
        <v>2013</v>
      </c>
      <c r="G168" s="223" t="s">
        <v>2488</v>
      </c>
      <c r="H168" s="223" t="s">
        <v>1499</v>
      </c>
      <c r="I168" s="223"/>
      <c r="J168" s="223" t="s">
        <v>3349</v>
      </c>
      <c r="K168" s="223" t="s">
        <v>3350</v>
      </c>
      <c r="L168" s="223" t="s">
        <v>3351</v>
      </c>
      <c r="M168" s="223" t="s">
        <v>3352</v>
      </c>
      <c r="N168" s="223" t="s">
        <v>2494</v>
      </c>
      <c r="O168" s="223" t="s">
        <v>2495</v>
      </c>
      <c r="P168" s="223" t="s">
        <v>3353</v>
      </c>
      <c r="Q168" s="225" t="s">
        <v>3354</v>
      </c>
      <c r="R168" s="223"/>
      <c r="S168" s="223"/>
      <c r="T168" s="226">
        <v>11</v>
      </c>
      <c r="U168" s="223" t="s">
        <v>1912</v>
      </c>
      <c r="V168" s="223" t="s">
        <v>1526</v>
      </c>
      <c r="W168" s="223" t="s">
        <v>1913</v>
      </c>
    </row>
    <row r="169" spans="1:26">
      <c r="A169" s="223"/>
      <c r="B169" s="223" t="s">
        <v>3355</v>
      </c>
      <c r="C169" s="223" t="s">
        <v>3356</v>
      </c>
      <c r="D169" s="223" t="s">
        <v>3357</v>
      </c>
      <c r="E169" s="224" t="s">
        <v>1745</v>
      </c>
      <c r="F169" s="224">
        <v>2013</v>
      </c>
      <c r="G169" s="223" t="s">
        <v>3358</v>
      </c>
      <c r="H169" s="223" t="s">
        <v>1499</v>
      </c>
      <c r="I169" s="223" t="s">
        <v>3359</v>
      </c>
      <c r="J169" s="223" t="s">
        <v>3360</v>
      </c>
      <c r="K169" s="223" t="s">
        <v>3361</v>
      </c>
      <c r="L169" s="223" t="s">
        <v>3362</v>
      </c>
      <c r="M169" s="223" t="s">
        <v>3363</v>
      </c>
      <c r="N169" s="223" t="s">
        <v>1547</v>
      </c>
      <c r="O169" s="223" t="s">
        <v>3364</v>
      </c>
      <c r="P169" s="223" t="s">
        <v>3365</v>
      </c>
      <c r="Q169" s="225" t="s">
        <v>3366</v>
      </c>
      <c r="R169" s="223"/>
      <c r="S169" s="223"/>
      <c r="T169" s="226">
        <v>4</v>
      </c>
      <c r="U169" s="223" t="s">
        <v>3367</v>
      </c>
      <c r="V169" s="223" t="s">
        <v>1526</v>
      </c>
      <c r="W169" s="223" t="s">
        <v>3368</v>
      </c>
    </row>
    <row r="170" spans="1:26">
      <c r="A170" s="229"/>
      <c r="B170" s="229" t="s">
        <v>3369</v>
      </c>
      <c r="C170" s="229" t="s">
        <v>3370</v>
      </c>
      <c r="D170" s="229" t="s">
        <v>3371</v>
      </c>
      <c r="E170" s="230" t="s">
        <v>1609</v>
      </c>
      <c r="F170" s="230">
        <v>2013</v>
      </c>
      <c r="G170" s="229" t="s">
        <v>3372</v>
      </c>
      <c r="H170" s="229" t="s">
        <v>1499</v>
      </c>
      <c r="I170" s="229" t="s">
        <v>3373</v>
      </c>
      <c r="J170" s="229" t="s">
        <v>3374</v>
      </c>
      <c r="K170" s="229" t="s">
        <v>3375</v>
      </c>
      <c r="L170" s="229" t="s">
        <v>3376</v>
      </c>
      <c r="M170" s="229" t="s">
        <v>3377</v>
      </c>
      <c r="N170" s="229" t="s">
        <v>2494</v>
      </c>
      <c r="O170" s="229" t="s">
        <v>3378</v>
      </c>
      <c r="P170" s="229" t="s">
        <v>3379</v>
      </c>
      <c r="Q170" s="231" t="s">
        <v>3380</v>
      </c>
      <c r="R170" s="229"/>
      <c r="S170" s="229"/>
      <c r="T170" s="232">
        <v>13</v>
      </c>
      <c r="U170" s="229" t="s">
        <v>1605</v>
      </c>
      <c r="V170" s="229" t="s">
        <v>1526</v>
      </c>
      <c r="W170" s="229" t="s">
        <v>1605</v>
      </c>
      <c r="X170" s="233"/>
      <c r="Y170" s="233"/>
      <c r="Z170" s="233"/>
    </row>
    <row r="171" spans="1:26">
      <c r="A171" s="229"/>
      <c r="B171" s="229" t="s">
        <v>3381</v>
      </c>
      <c r="C171" s="229" t="s">
        <v>3382</v>
      </c>
      <c r="D171" s="229" t="s">
        <v>3383</v>
      </c>
      <c r="E171" s="230" t="s">
        <v>1698</v>
      </c>
      <c r="F171" s="230">
        <v>2013</v>
      </c>
      <c r="G171" s="229" t="s">
        <v>3266</v>
      </c>
      <c r="H171" s="229" t="s">
        <v>1499</v>
      </c>
      <c r="I171" s="229" t="s">
        <v>3384</v>
      </c>
      <c r="J171" s="229" t="s">
        <v>3385</v>
      </c>
      <c r="K171" s="229" t="s">
        <v>3386</v>
      </c>
      <c r="L171" s="229" t="s">
        <v>3270</v>
      </c>
      <c r="M171" s="229" t="s">
        <v>3387</v>
      </c>
      <c r="N171" s="229" t="s">
        <v>2494</v>
      </c>
      <c r="O171" s="229" t="s">
        <v>3272</v>
      </c>
      <c r="P171" s="229" t="s">
        <v>3388</v>
      </c>
      <c r="Q171" s="231" t="s">
        <v>3389</v>
      </c>
      <c r="R171" s="229"/>
      <c r="S171" s="229"/>
      <c r="T171" s="232">
        <v>10</v>
      </c>
      <c r="U171" s="229" t="s">
        <v>3275</v>
      </c>
      <c r="V171" s="229" t="s">
        <v>1526</v>
      </c>
      <c r="W171" s="229" t="s">
        <v>3276</v>
      </c>
      <c r="X171" s="233"/>
      <c r="Y171" s="233"/>
      <c r="Z171" s="233"/>
    </row>
    <row r="172" spans="1:26">
      <c r="A172" s="223"/>
      <c r="B172" s="223" t="s">
        <v>3390</v>
      </c>
      <c r="C172" s="223" t="s">
        <v>3391</v>
      </c>
      <c r="D172" s="223" t="s">
        <v>3392</v>
      </c>
      <c r="E172" s="224" t="s">
        <v>1745</v>
      </c>
      <c r="F172" s="224">
        <v>2012</v>
      </c>
      <c r="G172" s="223" t="s">
        <v>2355</v>
      </c>
      <c r="H172" s="223" t="s">
        <v>1499</v>
      </c>
      <c r="I172" s="223" t="s">
        <v>3393</v>
      </c>
      <c r="J172" s="223" t="s">
        <v>3394</v>
      </c>
      <c r="K172" s="223" t="s">
        <v>3395</v>
      </c>
      <c r="L172" s="223" t="s">
        <v>3396</v>
      </c>
      <c r="M172" s="223" t="s">
        <v>1659</v>
      </c>
      <c r="N172" s="223" t="s">
        <v>2361</v>
      </c>
      <c r="O172" s="223" t="s">
        <v>2355</v>
      </c>
      <c r="P172" s="223" t="s">
        <v>3397</v>
      </c>
      <c r="Q172" s="225" t="s">
        <v>3398</v>
      </c>
      <c r="R172" s="223"/>
      <c r="S172" s="223"/>
      <c r="T172" s="226">
        <v>6</v>
      </c>
      <c r="U172" s="223" t="s">
        <v>1621</v>
      </c>
      <c r="V172" s="223" t="s">
        <v>1526</v>
      </c>
      <c r="W172" s="223" t="s">
        <v>1622</v>
      </c>
    </row>
    <row r="173" spans="1:26">
      <c r="A173" s="223"/>
      <c r="B173" s="223" t="s">
        <v>3399</v>
      </c>
      <c r="C173" s="223" t="s">
        <v>397</v>
      </c>
      <c r="D173" s="223" t="s">
        <v>3400</v>
      </c>
      <c r="E173" s="224" t="s">
        <v>1641</v>
      </c>
      <c r="F173" s="224">
        <v>2012</v>
      </c>
      <c r="G173" s="223" t="s">
        <v>2242</v>
      </c>
      <c r="H173" s="223" t="s">
        <v>1499</v>
      </c>
      <c r="I173" s="223" t="s">
        <v>3401</v>
      </c>
      <c r="J173" s="223" t="s">
        <v>3402</v>
      </c>
      <c r="K173" s="223" t="s">
        <v>3403</v>
      </c>
      <c r="L173" s="223" t="s">
        <v>3404</v>
      </c>
      <c r="M173" s="223" t="s">
        <v>3405</v>
      </c>
      <c r="N173" s="223" t="s">
        <v>2108</v>
      </c>
      <c r="O173" s="223" t="s">
        <v>2247</v>
      </c>
      <c r="P173" s="223" t="s">
        <v>3406</v>
      </c>
      <c r="Q173" s="225" t="s">
        <v>3407</v>
      </c>
      <c r="R173" s="223"/>
      <c r="S173" s="223"/>
      <c r="T173" s="226">
        <v>9</v>
      </c>
      <c r="U173" s="223" t="s">
        <v>1777</v>
      </c>
      <c r="V173" s="223" t="s">
        <v>1526</v>
      </c>
      <c r="W173" s="223" t="s">
        <v>1777</v>
      </c>
    </row>
    <row r="174" spans="1:26">
      <c r="A174" s="223"/>
      <c r="B174" s="223" t="s">
        <v>3408</v>
      </c>
      <c r="C174" s="223" t="s">
        <v>267</v>
      </c>
      <c r="D174" s="223" t="s">
        <v>3409</v>
      </c>
      <c r="E174" s="224" t="s">
        <v>1582</v>
      </c>
      <c r="F174" s="224">
        <v>2012</v>
      </c>
      <c r="G174" s="223" t="s">
        <v>3410</v>
      </c>
      <c r="H174" s="223" t="s">
        <v>1499</v>
      </c>
      <c r="I174" s="223" t="s">
        <v>3411</v>
      </c>
      <c r="J174" s="223" t="s">
        <v>3412</v>
      </c>
      <c r="K174" s="223" t="s">
        <v>3413</v>
      </c>
      <c r="L174" s="223" t="s">
        <v>3414</v>
      </c>
      <c r="M174" s="223" t="s">
        <v>3415</v>
      </c>
      <c r="N174" s="223" t="s">
        <v>1982</v>
      </c>
      <c r="O174" s="223" t="s">
        <v>3416</v>
      </c>
      <c r="P174" s="223" t="s">
        <v>3417</v>
      </c>
      <c r="Q174" s="225" t="s">
        <v>3418</v>
      </c>
      <c r="R174" s="223"/>
      <c r="S174" s="223"/>
      <c r="T174" s="226">
        <v>8</v>
      </c>
      <c r="U174" s="223" t="s">
        <v>329</v>
      </c>
      <c r="V174" s="223" t="s">
        <v>1526</v>
      </c>
      <c r="W174" s="223" t="s">
        <v>329</v>
      </c>
    </row>
    <row r="175" spans="1:26">
      <c r="A175" s="223"/>
      <c r="B175" s="223" t="s">
        <v>3419</v>
      </c>
      <c r="C175" s="223" t="s">
        <v>3420</v>
      </c>
      <c r="D175" s="223" t="s">
        <v>3421</v>
      </c>
      <c r="E175" s="228">
        <v>45604</v>
      </c>
      <c r="F175" s="224">
        <v>2012</v>
      </c>
      <c r="G175" s="223" t="s">
        <v>2488</v>
      </c>
      <c r="H175" s="223" t="s">
        <v>1499</v>
      </c>
      <c r="I175" s="223"/>
      <c r="J175" s="223" t="s">
        <v>3422</v>
      </c>
      <c r="K175" s="223" t="s">
        <v>3423</v>
      </c>
      <c r="L175" s="223" t="s">
        <v>3424</v>
      </c>
      <c r="M175" s="223" t="s">
        <v>2035</v>
      </c>
      <c r="N175" s="223" t="s">
        <v>2494</v>
      </c>
      <c r="O175" s="223" t="s">
        <v>2495</v>
      </c>
      <c r="P175" s="223" t="s">
        <v>3425</v>
      </c>
      <c r="Q175" s="225" t="s">
        <v>3426</v>
      </c>
      <c r="R175" s="223"/>
      <c r="S175" s="223"/>
      <c r="T175" s="226">
        <v>10</v>
      </c>
      <c r="U175" s="223" t="s">
        <v>1912</v>
      </c>
      <c r="V175" s="223" t="s">
        <v>3427</v>
      </c>
      <c r="W175" s="223" t="s">
        <v>1913</v>
      </c>
    </row>
    <row r="176" spans="1:26">
      <c r="A176" s="223"/>
      <c r="B176" s="223" t="s">
        <v>3428</v>
      </c>
      <c r="C176" s="223" t="s">
        <v>3429</v>
      </c>
      <c r="D176" s="223" t="s">
        <v>3430</v>
      </c>
      <c r="E176" s="224" t="s">
        <v>1529</v>
      </c>
      <c r="F176" s="224">
        <v>2012</v>
      </c>
      <c r="G176" s="223" t="s">
        <v>3431</v>
      </c>
      <c r="H176" s="223" t="s">
        <v>1499</v>
      </c>
      <c r="I176" s="223" t="s">
        <v>3432</v>
      </c>
      <c r="J176" s="223" t="s">
        <v>3433</v>
      </c>
      <c r="K176" s="223" t="s">
        <v>3434</v>
      </c>
      <c r="L176" s="223" t="s">
        <v>3435</v>
      </c>
      <c r="M176" s="223" t="s">
        <v>3436</v>
      </c>
      <c r="N176" s="223" t="s">
        <v>1535</v>
      </c>
      <c r="O176" s="223" t="s">
        <v>3431</v>
      </c>
      <c r="P176" s="223" t="s">
        <v>3437</v>
      </c>
      <c r="Q176" s="225" t="s">
        <v>3438</v>
      </c>
      <c r="R176" s="223"/>
      <c r="S176" s="223"/>
      <c r="T176" s="226">
        <v>14</v>
      </c>
      <c r="U176" s="223" t="s">
        <v>3439</v>
      </c>
      <c r="V176" s="223" t="s">
        <v>1526</v>
      </c>
      <c r="W176" s="223" t="s">
        <v>3439</v>
      </c>
    </row>
    <row r="177" spans="1:26">
      <c r="A177" s="223"/>
      <c r="B177" s="223" t="s">
        <v>3440</v>
      </c>
      <c r="C177" s="223" t="s">
        <v>291</v>
      </c>
      <c r="D177" s="223" t="s">
        <v>3441</v>
      </c>
      <c r="E177" s="224"/>
      <c r="F177" s="224">
        <v>2012</v>
      </c>
      <c r="G177" s="223" t="s">
        <v>1988</v>
      </c>
      <c r="H177" s="223" t="s">
        <v>1499</v>
      </c>
      <c r="I177" s="223" t="s">
        <v>3442</v>
      </c>
      <c r="J177" s="223" t="s">
        <v>3443</v>
      </c>
      <c r="K177" s="223" t="s">
        <v>3444</v>
      </c>
      <c r="L177" s="223" t="s">
        <v>3445</v>
      </c>
      <c r="M177" s="223" t="s">
        <v>3446</v>
      </c>
      <c r="N177" s="223" t="s">
        <v>1993</v>
      </c>
      <c r="O177" s="223" t="s">
        <v>1994</v>
      </c>
      <c r="P177" s="223" t="s">
        <v>3447</v>
      </c>
      <c r="Q177" s="225" t="s">
        <v>3448</v>
      </c>
      <c r="R177" s="223"/>
      <c r="S177" s="223"/>
      <c r="T177" s="226">
        <v>7</v>
      </c>
      <c r="U177" s="223" t="s">
        <v>1777</v>
      </c>
      <c r="V177" s="223" t="s">
        <v>1526</v>
      </c>
      <c r="W177" s="223" t="s">
        <v>1777</v>
      </c>
    </row>
    <row r="178" spans="1:26">
      <c r="A178" s="223"/>
      <c r="B178" s="223" t="s">
        <v>3449</v>
      </c>
      <c r="C178" s="223" t="s">
        <v>3450</v>
      </c>
      <c r="D178" s="223" t="s">
        <v>3451</v>
      </c>
      <c r="E178" s="224" t="s">
        <v>3452</v>
      </c>
      <c r="F178" s="224">
        <v>2012</v>
      </c>
      <c r="G178" s="223" t="s">
        <v>2602</v>
      </c>
      <c r="H178" s="223" t="s">
        <v>1499</v>
      </c>
      <c r="I178" s="223" t="s">
        <v>3453</v>
      </c>
      <c r="J178" s="223" t="s">
        <v>3454</v>
      </c>
      <c r="K178" s="223" t="s">
        <v>3455</v>
      </c>
      <c r="L178" s="223" t="s">
        <v>3456</v>
      </c>
      <c r="M178" s="223" t="s">
        <v>3457</v>
      </c>
      <c r="N178" s="223" t="s">
        <v>2528</v>
      </c>
      <c r="O178" s="223" t="s">
        <v>2607</v>
      </c>
      <c r="P178" s="223" t="s">
        <v>3458</v>
      </c>
      <c r="Q178" s="225" t="s">
        <v>3459</v>
      </c>
      <c r="R178" s="223"/>
      <c r="S178" s="223"/>
      <c r="T178" s="226">
        <v>8</v>
      </c>
      <c r="U178" s="223" t="s">
        <v>2610</v>
      </c>
      <c r="V178" s="223" t="s">
        <v>1526</v>
      </c>
      <c r="W178" s="223" t="s">
        <v>2610</v>
      </c>
    </row>
    <row r="179" spans="1:26">
      <c r="A179" s="229"/>
      <c r="B179" s="229" t="s">
        <v>3263</v>
      </c>
      <c r="C179" s="229" t="s">
        <v>3460</v>
      </c>
      <c r="D179" s="229" t="s">
        <v>3461</v>
      </c>
      <c r="E179" s="230" t="s">
        <v>1745</v>
      </c>
      <c r="F179" s="230">
        <v>2012</v>
      </c>
      <c r="G179" s="229" t="s">
        <v>3462</v>
      </c>
      <c r="H179" s="229" t="s">
        <v>1499</v>
      </c>
      <c r="I179" s="229" t="s">
        <v>3463</v>
      </c>
      <c r="J179" s="229" t="s">
        <v>3464</v>
      </c>
      <c r="K179" s="229" t="s">
        <v>3465</v>
      </c>
      <c r="L179" s="229" t="s">
        <v>3270</v>
      </c>
      <c r="M179" s="229" t="s">
        <v>3271</v>
      </c>
      <c r="N179" s="229" t="s">
        <v>2528</v>
      </c>
      <c r="O179" s="229" t="s">
        <v>3466</v>
      </c>
      <c r="P179" s="229" t="s">
        <v>3467</v>
      </c>
      <c r="Q179" s="231" t="s">
        <v>3468</v>
      </c>
      <c r="R179" s="229"/>
      <c r="S179" s="229"/>
      <c r="T179" s="232">
        <v>15</v>
      </c>
      <c r="U179" s="229" t="s">
        <v>3469</v>
      </c>
      <c r="V179" s="229" t="s">
        <v>1526</v>
      </c>
      <c r="W179" s="229" t="s">
        <v>3470</v>
      </c>
      <c r="X179" s="233"/>
      <c r="Y179" s="233"/>
      <c r="Z179" s="233"/>
    </row>
    <row r="180" spans="1:26">
      <c r="A180" s="223"/>
      <c r="B180" s="223" t="s">
        <v>3471</v>
      </c>
      <c r="C180" s="223" t="s">
        <v>298</v>
      </c>
      <c r="D180" s="223" t="s">
        <v>3472</v>
      </c>
      <c r="E180" s="224" t="s">
        <v>1609</v>
      </c>
      <c r="F180" s="224">
        <v>2011</v>
      </c>
      <c r="G180" s="223" t="s">
        <v>2355</v>
      </c>
      <c r="H180" s="223" t="s">
        <v>1499</v>
      </c>
      <c r="I180" s="223" t="s">
        <v>3473</v>
      </c>
      <c r="J180" s="223" t="s">
        <v>3474</v>
      </c>
      <c r="K180" s="223" t="s">
        <v>3475</v>
      </c>
      <c r="L180" s="223" t="s">
        <v>3476</v>
      </c>
      <c r="M180" s="223" t="s">
        <v>3477</v>
      </c>
      <c r="N180" s="223" t="s">
        <v>2361</v>
      </c>
      <c r="O180" s="223" t="s">
        <v>2355</v>
      </c>
      <c r="P180" s="223" t="s">
        <v>3478</v>
      </c>
      <c r="Q180" s="225" t="s">
        <v>3479</v>
      </c>
      <c r="R180" s="223"/>
      <c r="S180" s="223"/>
      <c r="T180" s="226">
        <v>12</v>
      </c>
      <c r="U180" s="223" t="s">
        <v>1621</v>
      </c>
      <c r="V180" s="223" t="s">
        <v>1526</v>
      </c>
      <c r="W180" s="223" t="s">
        <v>1622</v>
      </c>
    </row>
    <row r="181" spans="1:26">
      <c r="A181" s="223"/>
      <c r="B181" s="223" t="s">
        <v>3480</v>
      </c>
      <c r="C181" s="223" t="s">
        <v>3481</v>
      </c>
      <c r="D181" s="223" t="s">
        <v>3482</v>
      </c>
      <c r="E181" s="224" t="s">
        <v>1795</v>
      </c>
      <c r="F181" s="224">
        <v>2011</v>
      </c>
      <c r="G181" s="223" t="s">
        <v>3483</v>
      </c>
      <c r="H181" s="223" t="s">
        <v>1456</v>
      </c>
      <c r="I181" s="223" t="s">
        <v>3484</v>
      </c>
      <c r="J181" s="223" t="s">
        <v>3485</v>
      </c>
      <c r="K181" s="223" t="s">
        <v>3486</v>
      </c>
      <c r="L181" s="223" t="s">
        <v>2526</v>
      </c>
      <c r="M181" s="223" t="s">
        <v>3477</v>
      </c>
      <c r="N181" s="223" t="s">
        <v>1547</v>
      </c>
      <c r="O181" s="223" t="s">
        <v>3487</v>
      </c>
      <c r="P181" s="223" t="s">
        <v>3488</v>
      </c>
      <c r="Q181" s="225" t="s">
        <v>3489</v>
      </c>
      <c r="R181" s="223"/>
      <c r="S181" s="223"/>
      <c r="T181" s="226">
        <v>15</v>
      </c>
      <c r="U181" s="223" t="s">
        <v>1621</v>
      </c>
      <c r="V181" s="223" t="s">
        <v>1526</v>
      </c>
      <c r="W181" s="223" t="s">
        <v>1622</v>
      </c>
    </row>
    <row r="182" spans="1:26">
      <c r="A182" s="223"/>
      <c r="B182" s="223" t="s">
        <v>3490</v>
      </c>
      <c r="C182" s="223" t="s">
        <v>3491</v>
      </c>
      <c r="D182" s="223" t="s">
        <v>3492</v>
      </c>
      <c r="E182" s="228">
        <v>45625</v>
      </c>
      <c r="F182" s="224">
        <v>2011</v>
      </c>
      <c r="G182" s="223" t="s">
        <v>2488</v>
      </c>
      <c r="H182" s="223" t="s">
        <v>1499</v>
      </c>
      <c r="I182" s="223"/>
      <c r="J182" s="223" t="s">
        <v>3493</v>
      </c>
      <c r="K182" s="223" t="s">
        <v>3494</v>
      </c>
      <c r="L182" s="223" t="s">
        <v>3495</v>
      </c>
      <c r="M182" s="223" t="s">
        <v>3496</v>
      </c>
      <c r="N182" s="223" t="s">
        <v>2494</v>
      </c>
      <c r="O182" s="223" t="s">
        <v>2495</v>
      </c>
      <c r="P182" s="223" t="s">
        <v>3497</v>
      </c>
      <c r="Q182" s="225" t="s">
        <v>3498</v>
      </c>
      <c r="R182" s="223"/>
      <c r="S182" s="223"/>
      <c r="T182" s="226">
        <v>12</v>
      </c>
      <c r="U182" s="223" t="s">
        <v>1912</v>
      </c>
      <c r="V182" s="223" t="s">
        <v>3427</v>
      </c>
      <c r="W182" s="223" t="s">
        <v>1913</v>
      </c>
    </row>
    <row r="183" spans="1:26">
      <c r="A183" s="229"/>
      <c r="B183" s="229" t="s">
        <v>3499</v>
      </c>
      <c r="C183" s="229" t="s">
        <v>3500</v>
      </c>
      <c r="D183" s="229" t="s">
        <v>3501</v>
      </c>
      <c r="E183" s="230"/>
      <c r="F183" s="230">
        <v>2011</v>
      </c>
      <c r="G183" s="229" t="s">
        <v>3502</v>
      </c>
      <c r="H183" s="229" t="s">
        <v>1499</v>
      </c>
      <c r="I183" s="229"/>
      <c r="J183" s="229"/>
      <c r="K183" s="229" t="s">
        <v>3503</v>
      </c>
      <c r="L183" s="229" t="s">
        <v>3504</v>
      </c>
      <c r="M183" s="229" t="s">
        <v>3505</v>
      </c>
      <c r="N183" s="229" t="s">
        <v>3506</v>
      </c>
      <c r="O183" s="229" t="s">
        <v>3507</v>
      </c>
      <c r="P183" s="229" t="s">
        <v>3508</v>
      </c>
      <c r="Q183" s="231" t="s">
        <v>3509</v>
      </c>
      <c r="R183" s="229"/>
      <c r="S183" s="229"/>
      <c r="T183" s="232">
        <v>16</v>
      </c>
      <c r="U183" s="229" t="s">
        <v>1605</v>
      </c>
      <c r="V183" s="229" t="s">
        <v>1526</v>
      </c>
      <c r="W183" s="229" t="s">
        <v>1605</v>
      </c>
      <c r="X183" s="233"/>
      <c r="Y183" s="233"/>
      <c r="Z183" s="233"/>
    </row>
    <row r="184" spans="1:26">
      <c r="A184" s="229"/>
      <c r="B184" s="229" t="s">
        <v>3510</v>
      </c>
      <c r="C184" s="229" t="s">
        <v>3511</v>
      </c>
      <c r="D184" s="229" t="s">
        <v>3512</v>
      </c>
      <c r="E184" s="230" t="s">
        <v>3513</v>
      </c>
      <c r="F184" s="230">
        <v>2011</v>
      </c>
      <c r="G184" s="229" t="s">
        <v>3462</v>
      </c>
      <c r="H184" s="229" t="s">
        <v>1499</v>
      </c>
      <c r="I184" s="229" t="s">
        <v>3514</v>
      </c>
      <c r="J184" s="229" t="s">
        <v>3515</v>
      </c>
      <c r="K184" s="229" t="s">
        <v>3516</v>
      </c>
      <c r="L184" s="229" t="s">
        <v>3517</v>
      </c>
      <c r="M184" s="229" t="s">
        <v>3518</v>
      </c>
      <c r="N184" s="229" t="s">
        <v>2528</v>
      </c>
      <c r="O184" s="229" t="s">
        <v>3466</v>
      </c>
      <c r="P184" s="229" t="s">
        <v>3519</v>
      </c>
      <c r="Q184" s="231" t="s">
        <v>3520</v>
      </c>
      <c r="R184" s="229"/>
      <c r="S184" s="229"/>
      <c r="T184" s="232">
        <v>11</v>
      </c>
      <c r="U184" s="229" t="s">
        <v>3469</v>
      </c>
      <c r="V184" s="229" t="s">
        <v>1526</v>
      </c>
      <c r="W184" s="229" t="s">
        <v>3470</v>
      </c>
      <c r="X184" s="233"/>
      <c r="Y184" s="233"/>
      <c r="Z184" s="233"/>
    </row>
    <row r="185" spans="1:26">
      <c r="A185" s="223"/>
      <c r="B185" s="223" t="s">
        <v>3521</v>
      </c>
      <c r="C185" s="223" t="s">
        <v>3522</v>
      </c>
      <c r="D185" s="223" t="s">
        <v>3523</v>
      </c>
      <c r="E185" s="224" t="s">
        <v>1745</v>
      </c>
      <c r="F185" s="224">
        <v>2011</v>
      </c>
      <c r="G185" s="223" t="s">
        <v>2990</v>
      </c>
      <c r="H185" s="223" t="s">
        <v>1499</v>
      </c>
      <c r="I185" s="223" t="s">
        <v>3524</v>
      </c>
      <c r="J185" s="223" t="s">
        <v>3525</v>
      </c>
      <c r="K185" s="223" t="s">
        <v>3526</v>
      </c>
      <c r="L185" s="223" t="s">
        <v>1771</v>
      </c>
      <c r="M185" s="223" t="s">
        <v>3527</v>
      </c>
      <c r="N185" s="223" t="s">
        <v>1547</v>
      </c>
      <c r="O185" s="223" t="s">
        <v>2996</v>
      </c>
      <c r="P185" s="223" t="s">
        <v>3528</v>
      </c>
      <c r="Q185" s="225" t="s">
        <v>3529</v>
      </c>
      <c r="R185" s="223"/>
      <c r="S185" s="223"/>
      <c r="T185" s="226">
        <v>8</v>
      </c>
      <c r="U185" s="223" t="s">
        <v>1777</v>
      </c>
      <c r="V185" s="223" t="s">
        <v>1526</v>
      </c>
      <c r="W185" s="223" t="s">
        <v>1777</v>
      </c>
    </row>
    <row r="186" spans="1:26">
      <c r="A186" s="223"/>
      <c r="B186" s="223" t="s">
        <v>3530</v>
      </c>
      <c r="C186" s="223" t="s">
        <v>303</v>
      </c>
      <c r="D186" s="223" t="s">
        <v>3531</v>
      </c>
      <c r="E186" s="224" t="s">
        <v>1905</v>
      </c>
      <c r="F186" s="224">
        <v>2010</v>
      </c>
      <c r="G186" s="223" t="s">
        <v>3532</v>
      </c>
      <c r="H186" s="223" t="s">
        <v>1499</v>
      </c>
      <c r="I186" s="223" t="s">
        <v>3533</v>
      </c>
      <c r="J186" s="223" t="s">
        <v>3534</v>
      </c>
      <c r="K186" s="223" t="s">
        <v>3535</v>
      </c>
      <c r="L186" s="223" t="s">
        <v>2526</v>
      </c>
      <c r="M186" s="223" t="s">
        <v>3477</v>
      </c>
      <c r="N186" s="223" t="s">
        <v>1547</v>
      </c>
      <c r="O186" s="223" t="s">
        <v>3536</v>
      </c>
      <c r="P186" s="223" t="s">
        <v>3537</v>
      </c>
      <c r="Q186" s="225" t="s">
        <v>3538</v>
      </c>
      <c r="R186" s="223"/>
      <c r="S186" s="223"/>
      <c r="T186" s="226">
        <v>13</v>
      </c>
      <c r="U186" s="223" t="s">
        <v>1563</v>
      </c>
      <c r="V186" s="223" t="s">
        <v>1526</v>
      </c>
      <c r="W186" s="223" t="s">
        <v>1564</v>
      </c>
    </row>
    <row r="187" spans="1:26">
      <c r="A187" s="223"/>
      <c r="B187" s="223" t="s">
        <v>3539</v>
      </c>
      <c r="C187" s="223" t="s">
        <v>172</v>
      </c>
      <c r="D187" s="223" t="s">
        <v>3540</v>
      </c>
      <c r="E187" s="224" t="s">
        <v>1745</v>
      </c>
      <c r="F187" s="224">
        <v>2010</v>
      </c>
      <c r="G187" s="223" t="s">
        <v>2990</v>
      </c>
      <c r="H187" s="223" t="s">
        <v>1499</v>
      </c>
      <c r="I187" s="223" t="s">
        <v>3541</v>
      </c>
      <c r="J187" s="223" t="s">
        <v>3542</v>
      </c>
      <c r="K187" s="223" t="s">
        <v>3543</v>
      </c>
      <c r="L187" s="223" t="s">
        <v>3544</v>
      </c>
      <c r="M187" s="223" t="s">
        <v>3405</v>
      </c>
      <c r="N187" s="223" t="s">
        <v>3545</v>
      </c>
      <c r="O187" s="223" t="s">
        <v>2996</v>
      </c>
      <c r="P187" s="223" t="s">
        <v>3546</v>
      </c>
      <c r="Q187" s="225" t="s">
        <v>3547</v>
      </c>
      <c r="R187" s="223"/>
      <c r="S187" s="223"/>
      <c r="T187" s="226">
        <v>8</v>
      </c>
      <c r="U187" s="223" t="s">
        <v>1777</v>
      </c>
      <c r="V187" s="223" t="s">
        <v>1526</v>
      </c>
      <c r="W187" s="223" t="s">
        <v>1777</v>
      </c>
    </row>
    <row r="188" spans="1:26">
      <c r="A188" s="223"/>
      <c r="B188" s="223" t="s">
        <v>3548</v>
      </c>
      <c r="C188" s="223" t="s">
        <v>254</v>
      </c>
      <c r="D188" s="223" t="s">
        <v>3549</v>
      </c>
      <c r="E188" s="224" t="s">
        <v>3513</v>
      </c>
      <c r="F188" s="224">
        <v>2010</v>
      </c>
      <c r="G188" s="223" t="s">
        <v>3550</v>
      </c>
      <c r="H188" s="223" t="s">
        <v>1499</v>
      </c>
      <c r="I188" s="223" t="s">
        <v>3551</v>
      </c>
      <c r="J188" s="223" t="s">
        <v>3552</v>
      </c>
      <c r="K188" s="223" t="s">
        <v>3553</v>
      </c>
      <c r="L188" s="223" t="s">
        <v>2526</v>
      </c>
      <c r="M188" s="223"/>
      <c r="N188" s="223" t="s">
        <v>1505</v>
      </c>
      <c r="O188" s="223" t="s">
        <v>3554</v>
      </c>
      <c r="P188" s="223" t="s">
        <v>3555</v>
      </c>
      <c r="Q188" s="225" t="s">
        <v>3556</v>
      </c>
      <c r="R188" s="223"/>
      <c r="S188" s="223"/>
      <c r="T188" s="226">
        <v>10</v>
      </c>
      <c r="U188" s="223" t="s">
        <v>281</v>
      </c>
      <c r="V188" s="223" t="s">
        <v>1526</v>
      </c>
      <c r="W188" s="223" t="s">
        <v>1539</v>
      </c>
    </row>
    <row r="189" spans="1:26">
      <c r="A189" s="223"/>
      <c r="B189" s="223" t="s">
        <v>3557</v>
      </c>
      <c r="C189" s="223" t="s">
        <v>223</v>
      </c>
      <c r="D189" s="223" t="s">
        <v>3558</v>
      </c>
      <c r="E189" s="224"/>
      <c r="F189" s="224">
        <v>2010</v>
      </c>
      <c r="G189" s="223" t="s">
        <v>1988</v>
      </c>
      <c r="H189" s="223" t="s">
        <v>1499</v>
      </c>
      <c r="I189" s="223" t="s">
        <v>1321</v>
      </c>
      <c r="J189" s="223" t="s">
        <v>3559</v>
      </c>
      <c r="K189" s="223" t="s">
        <v>3560</v>
      </c>
      <c r="L189" s="223" t="s">
        <v>3561</v>
      </c>
      <c r="M189" s="223" t="s">
        <v>3562</v>
      </c>
      <c r="N189" s="223" t="s">
        <v>1616</v>
      </c>
      <c r="O189" s="223" t="s">
        <v>1994</v>
      </c>
      <c r="P189" s="223" t="s">
        <v>3563</v>
      </c>
      <c r="Q189" s="225" t="s">
        <v>3564</v>
      </c>
      <c r="R189" s="223"/>
      <c r="S189" s="223"/>
      <c r="T189" s="226">
        <v>8</v>
      </c>
      <c r="U189" s="223" t="s">
        <v>1777</v>
      </c>
      <c r="V189" s="223" t="s">
        <v>1526</v>
      </c>
      <c r="W189" s="223" t="s">
        <v>1777</v>
      </c>
    </row>
    <row r="190" spans="1:26">
      <c r="A190" s="223"/>
      <c r="B190" s="223" t="s">
        <v>3565</v>
      </c>
      <c r="C190" s="223" t="s">
        <v>398</v>
      </c>
      <c r="D190" s="223" t="s">
        <v>3566</v>
      </c>
      <c r="E190" s="224" t="s">
        <v>1641</v>
      </c>
      <c r="F190" s="224">
        <v>2010</v>
      </c>
      <c r="G190" s="223" t="s">
        <v>1654</v>
      </c>
      <c r="H190" s="223" t="s">
        <v>1499</v>
      </c>
      <c r="I190" s="223" t="s">
        <v>3567</v>
      </c>
      <c r="J190" s="223"/>
      <c r="K190" s="223" t="s">
        <v>3568</v>
      </c>
      <c r="L190" s="223" t="s">
        <v>2526</v>
      </c>
      <c r="M190" s="223" t="s">
        <v>3527</v>
      </c>
      <c r="N190" s="223" t="s">
        <v>1535</v>
      </c>
      <c r="O190" s="223" t="s">
        <v>1660</v>
      </c>
      <c r="P190" s="223" t="s">
        <v>3569</v>
      </c>
      <c r="Q190" s="225" t="s">
        <v>3570</v>
      </c>
      <c r="R190" s="223"/>
      <c r="S190" s="223"/>
      <c r="T190" s="226">
        <v>4</v>
      </c>
      <c r="U190" s="223" t="s">
        <v>1563</v>
      </c>
      <c r="V190" s="223" t="s">
        <v>1526</v>
      </c>
      <c r="W190" s="223" t="s">
        <v>1564</v>
      </c>
    </row>
    <row r="191" spans="1:26">
      <c r="A191" s="223"/>
      <c r="B191" s="223" t="s">
        <v>3571</v>
      </c>
      <c r="C191" s="223" t="s">
        <v>3572</v>
      </c>
      <c r="D191" s="223" t="s">
        <v>3573</v>
      </c>
      <c r="E191" s="224" t="s">
        <v>1905</v>
      </c>
      <c r="F191" s="224">
        <v>2010</v>
      </c>
      <c r="G191" s="223" t="s">
        <v>3574</v>
      </c>
      <c r="H191" s="223" t="s">
        <v>1499</v>
      </c>
      <c r="I191" s="223" t="s">
        <v>3575</v>
      </c>
      <c r="J191" s="223" t="s">
        <v>3576</v>
      </c>
      <c r="K191" s="223" t="s">
        <v>3577</v>
      </c>
      <c r="L191" s="223" t="s">
        <v>3578</v>
      </c>
      <c r="M191" s="223" t="s">
        <v>3579</v>
      </c>
      <c r="N191" s="223" t="s">
        <v>1535</v>
      </c>
      <c r="O191" s="223" t="s">
        <v>3580</v>
      </c>
      <c r="P191" s="223" t="s">
        <v>3581</v>
      </c>
      <c r="Q191" s="225" t="s">
        <v>3582</v>
      </c>
      <c r="R191" s="223"/>
      <c r="S191" s="223"/>
      <c r="T191" s="226">
        <v>14</v>
      </c>
      <c r="U191" s="223" t="s">
        <v>1621</v>
      </c>
      <c r="V191" s="223" t="s">
        <v>1526</v>
      </c>
      <c r="W191" s="223" t="s">
        <v>1622</v>
      </c>
    </row>
    <row r="192" spans="1:26">
      <c r="A192" s="223"/>
      <c r="B192" s="223" t="s">
        <v>3583</v>
      </c>
      <c r="C192" s="223" t="s">
        <v>189</v>
      </c>
      <c r="D192" s="223" t="s">
        <v>3584</v>
      </c>
      <c r="E192" s="224" t="s">
        <v>1905</v>
      </c>
      <c r="F192" s="224">
        <v>2010</v>
      </c>
      <c r="G192" s="223" t="s">
        <v>1642</v>
      </c>
      <c r="H192" s="223" t="s">
        <v>1499</v>
      </c>
      <c r="I192" s="223"/>
      <c r="J192" s="223" t="s">
        <v>3585</v>
      </c>
      <c r="K192" s="223" t="s">
        <v>3586</v>
      </c>
      <c r="L192" s="223" t="s">
        <v>2762</v>
      </c>
      <c r="M192" s="223" t="s">
        <v>3342</v>
      </c>
      <c r="N192" s="223" t="s">
        <v>1535</v>
      </c>
      <c r="O192" s="223" t="s">
        <v>1648</v>
      </c>
      <c r="P192" s="223" t="s">
        <v>3587</v>
      </c>
      <c r="Q192" s="225" t="s">
        <v>3588</v>
      </c>
      <c r="R192" s="223"/>
      <c r="S192" s="223"/>
      <c r="T192" s="226">
        <v>4</v>
      </c>
      <c r="U192" s="223" t="s">
        <v>329</v>
      </c>
      <c r="V192" s="223" t="s">
        <v>1526</v>
      </c>
      <c r="W192" s="223" t="s">
        <v>329</v>
      </c>
    </row>
    <row r="193" spans="1:23">
      <c r="A193" s="223"/>
      <c r="B193" s="223" t="s">
        <v>3589</v>
      </c>
      <c r="C193" s="223" t="s">
        <v>277</v>
      </c>
      <c r="D193" s="223" t="s">
        <v>3590</v>
      </c>
      <c r="E193" s="224" t="s">
        <v>1905</v>
      </c>
      <c r="F193" s="224">
        <v>2010</v>
      </c>
      <c r="G193" s="223" t="s">
        <v>2769</v>
      </c>
      <c r="H193" s="223" t="s">
        <v>1499</v>
      </c>
      <c r="I193" s="223" t="s">
        <v>3591</v>
      </c>
      <c r="J193" s="223" t="s">
        <v>3592</v>
      </c>
      <c r="K193" s="223" t="s">
        <v>3593</v>
      </c>
      <c r="L193" s="223" t="s">
        <v>3594</v>
      </c>
      <c r="M193" s="223" t="s">
        <v>3595</v>
      </c>
      <c r="N193" s="223" t="s">
        <v>2774</v>
      </c>
      <c r="O193" s="223" t="s">
        <v>2775</v>
      </c>
      <c r="P193" s="223" t="s">
        <v>3596</v>
      </c>
      <c r="Q193" s="225" t="s">
        <v>3597</v>
      </c>
      <c r="R193" s="223"/>
      <c r="S193" s="223"/>
      <c r="T193" s="226">
        <v>14</v>
      </c>
      <c r="U193" s="223" t="s">
        <v>2157</v>
      </c>
      <c r="V193" s="223" t="s">
        <v>1526</v>
      </c>
      <c r="W193" s="223" t="s">
        <v>2157</v>
      </c>
    </row>
    <row r="194" spans="1:23">
      <c r="A194" s="223"/>
      <c r="B194" s="223" t="s">
        <v>3598</v>
      </c>
      <c r="C194" s="223" t="s">
        <v>3599</v>
      </c>
      <c r="D194" s="223" t="s">
        <v>3600</v>
      </c>
      <c r="E194" s="224" t="s">
        <v>1688</v>
      </c>
      <c r="F194" s="224">
        <v>2010</v>
      </c>
      <c r="G194" s="223" t="s">
        <v>2510</v>
      </c>
      <c r="H194" s="223" t="s">
        <v>1499</v>
      </c>
      <c r="I194" s="223"/>
      <c r="J194" s="223" t="s">
        <v>3601</v>
      </c>
      <c r="K194" s="223" t="s">
        <v>3602</v>
      </c>
      <c r="L194" s="223" t="s">
        <v>1800</v>
      </c>
      <c r="M194" s="223" t="s">
        <v>3294</v>
      </c>
      <c r="N194" s="223" t="s">
        <v>1547</v>
      </c>
      <c r="O194" s="223" t="s">
        <v>2510</v>
      </c>
      <c r="P194" s="223" t="s">
        <v>3603</v>
      </c>
      <c r="Q194" s="225" t="s">
        <v>3604</v>
      </c>
      <c r="R194" s="223"/>
      <c r="S194" s="223"/>
      <c r="T194" s="226">
        <v>12</v>
      </c>
      <c r="U194" s="223" t="s">
        <v>2518</v>
      </c>
      <c r="V194" s="223" t="s">
        <v>1526</v>
      </c>
      <c r="W194" s="223" t="s">
        <v>2519</v>
      </c>
    </row>
    <row r="195" spans="1:23">
      <c r="A195" s="223"/>
      <c r="B195" s="223" t="s">
        <v>3605</v>
      </c>
      <c r="C195" s="223" t="s">
        <v>260</v>
      </c>
      <c r="D195" s="223" t="s">
        <v>3606</v>
      </c>
      <c r="E195" s="224" t="s">
        <v>1975</v>
      </c>
      <c r="F195" s="224">
        <v>2009</v>
      </c>
      <c r="G195" s="223" t="s">
        <v>2242</v>
      </c>
      <c r="H195" s="223" t="s">
        <v>1499</v>
      </c>
      <c r="I195" s="223" t="s">
        <v>3607</v>
      </c>
      <c r="J195" s="223" t="s">
        <v>3608</v>
      </c>
      <c r="K195" s="223" t="s">
        <v>3609</v>
      </c>
      <c r="L195" s="223" t="s">
        <v>2526</v>
      </c>
      <c r="M195" s="223" t="s">
        <v>2957</v>
      </c>
      <c r="N195" s="223" t="s">
        <v>2108</v>
      </c>
      <c r="O195" s="223" t="s">
        <v>2247</v>
      </c>
      <c r="P195" s="223" t="s">
        <v>3610</v>
      </c>
      <c r="Q195" s="225" t="s">
        <v>3611</v>
      </c>
      <c r="R195" s="223"/>
      <c r="S195" s="223"/>
      <c r="T195" s="226">
        <v>9</v>
      </c>
      <c r="U195" s="223" t="s">
        <v>1777</v>
      </c>
      <c r="V195" s="223" t="s">
        <v>1526</v>
      </c>
      <c r="W195" s="223" t="s">
        <v>1777</v>
      </c>
    </row>
    <row r="196" spans="1:23">
      <c r="A196" s="223"/>
      <c r="B196" s="223" t="s">
        <v>3612</v>
      </c>
      <c r="C196" s="223" t="s">
        <v>203</v>
      </c>
      <c r="D196" s="223" t="s">
        <v>3613</v>
      </c>
      <c r="E196" s="224" t="s">
        <v>1609</v>
      </c>
      <c r="F196" s="224">
        <v>2009</v>
      </c>
      <c r="G196" s="223" t="s">
        <v>3614</v>
      </c>
      <c r="H196" s="223" t="s">
        <v>1499</v>
      </c>
      <c r="I196" s="223"/>
      <c r="J196" s="223" t="s">
        <v>3615</v>
      </c>
      <c r="K196" s="223" t="s">
        <v>3616</v>
      </c>
      <c r="L196" s="223" t="s">
        <v>3617</v>
      </c>
      <c r="M196" s="223" t="s">
        <v>3618</v>
      </c>
      <c r="N196" s="223" t="s">
        <v>3545</v>
      </c>
      <c r="O196" s="223" t="s">
        <v>3614</v>
      </c>
      <c r="P196" s="223" t="s">
        <v>3619</v>
      </c>
      <c r="Q196" s="225" t="s">
        <v>3620</v>
      </c>
      <c r="R196" s="223"/>
      <c r="S196" s="223"/>
      <c r="T196" s="226">
        <v>11</v>
      </c>
      <c r="U196" s="223" t="s">
        <v>1621</v>
      </c>
      <c r="V196" s="223" t="s">
        <v>1526</v>
      </c>
      <c r="W196" s="223" t="s">
        <v>1622</v>
      </c>
    </row>
    <row r="197" spans="1:23">
      <c r="A197" s="223"/>
      <c r="B197" s="223" t="s">
        <v>3621</v>
      </c>
      <c r="C197" s="223" t="s">
        <v>3622</v>
      </c>
      <c r="D197" s="223" t="s">
        <v>3623</v>
      </c>
      <c r="E197" s="224" t="s">
        <v>1641</v>
      </c>
      <c r="F197" s="224">
        <v>2009</v>
      </c>
      <c r="G197" s="223" t="s">
        <v>2242</v>
      </c>
      <c r="H197" s="223" t="s">
        <v>1499</v>
      </c>
      <c r="I197" s="223" t="s">
        <v>3624</v>
      </c>
      <c r="J197" s="223" t="s">
        <v>3625</v>
      </c>
      <c r="K197" s="223" t="s">
        <v>3626</v>
      </c>
      <c r="L197" s="223" t="s">
        <v>3627</v>
      </c>
      <c r="M197" s="223" t="s">
        <v>2581</v>
      </c>
      <c r="N197" s="223" t="s">
        <v>2108</v>
      </c>
      <c r="O197" s="223" t="s">
        <v>2247</v>
      </c>
      <c r="P197" s="223" t="s">
        <v>3628</v>
      </c>
      <c r="Q197" s="225" t="s">
        <v>3629</v>
      </c>
      <c r="R197" s="223"/>
      <c r="S197" s="223"/>
      <c r="T197" s="226">
        <v>6</v>
      </c>
      <c r="U197" s="223" t="s">
        <v>1777</v>
      </c>
      <c r="V197" s="223" t="s">
        <v>1526</v>
      </c>
      <c r="W197" s="223" t="s">
        <v>1777</v>
      </c>
    </row>
    <row r="198" spans="1:23">
      <c r="A198" s="223"/>
      <c r="B198" s="223" t="s">
        <v>3630</v>
      </c>
      <c r="C198" s="223" t="s">
        <v>3631</v>
      </c>
      <c r="D198" s="223" t="s">
        <v>3632</v>
      </c>
      <c r="E198" s="224" t="s">
        <v>1905</v>
      </c>
      <c r="F198" s="224">
        <v>2009</v>
      </c>
      <c r="G198" s="223" t="s">
        <v>3633</v>
      </c>
      <c r="H198" s="223" t="s">
        <v>1499</v>
      </c>
      <c r="I198" s="223" t="s">
        <v>3634</v>
      </c>
      <c r="J198" s="223" t="s">
        <v>3635</v>
      </c>
      <c r="K198" s="223" t="s">
        <v>3636</v>
      </c>
      <c r="L198" s="223" t="s">
        <v>3637</v>
      </c>
      <c r="M198" s="223" t="s">
        <v>3638</v>
      </c>
      <c r="N198" s="223" t="s">
        <v>1535</v>
      </c>
      <c r="O198" s="223" t="s">
        <v>3633</v>
      </c>
      <c r="P198" s="223" t="s">
        <v>3639</v>
      </c>
      <c r="Q198" s="225" t="s">
        <v>3640</v>
      </c>
      <c r="R198" s="223"/>
      <c r="S198" s="223"/>
      <c r="T198" s="226">
        <v>8</v>
      </c>
      <c r="U198" s="223" t="s">
        <v>3641</v>
      </c>
      <c r="V198" s="223" t="s">
        <v>1526</v>
      </c>
      <c r="W198" s="223" t="s">
        <v>3641</v>
      </c>
    </row>
    <row r="199" spans="1:23">
      <c r="A199" s="223"/>
      <c r="B199" s="223" t="s">
        <v>3642</v>
      </c>
      <c r="C199" s="223" t="s">
        <v>3643</v>
      </c>
      <c r="D199" s="223" t="s">
        <v>3644</v>
      </c>
      <c r="E199" s="224"/>
      <c r="F199" s="224">
        <v>2009</v>
      </c>
      <c r="G199" s="223" t="s">
        <v>1674</v>
      </c>
      <c r="H199" s="223" t="s">
        <v>1499</v>
      </c>
      <c r="I199" s="223" t="s">
        <v>3645</v>
      </c>
      <c r="J199" s="223" t="s">
        <v>3646</v>
      </c>
      <c r="K199" s="223" t="s">
        <v>3647</v>
      </c>
      <c r="L199" s="223" t="s">
        <v>3648</v>
      </c>
      <c r="M199" s="223" t="s">
        <v>3649</v>
      </c>
      <c r="N199" s="223" t="s">
        <v>1680</v>
      </c>
      <c r="O199" s="223" t="s">
        <v>1681</v>
      </c>
      <c r="P199" s="223" t="s">
        <v>3650</v>
      </c>
      <c r="Q199" s="225" t="s">
        <v>3651</v>
      </c>
      <c r="R199" s="223"/>
      <c r="S199" s="223"/>
      <c r="T199" s="226">
        <v>11</v>
      </c>
      <c r="U199" s="223" t="s">
        <v>1684</v>
      </c>
      <c r="V199" s="223" t="s">
        <v>1526</v>
      </c>
      <c r="W199" s="223" t="s">
        <v>1685</v>
      </c>
    </row>
    <row r="200" spans="1:23">
      <c r="A200" s="223"/>
      <c r="B200" s="223" t="s">
        <v>3652</v>
      </c>
      <c r="C200" s="223" t="s">
        <v>3653</v>
      </c>
      <c r="D200" s="223" t="s">
        <v>3654</v>
      </c>
      <c r="E200" s="224"/>
      <c r="F200" s="224">
        <v>2009</v>
      </c>
      <c r="G200" s="223" t="s">
        <v>3655</v>
      </c>
      <c r="H200" s="223" t="s">
        <v>1499</v>
      </c>
      <c r="I200" s="223" t="s">
        <v>3656</v>
      </c>
      <c r="J200" s="223" t="s">
        <v>3657</v>
      </c>
      <c r="K200" s="223" t="s">
        <v>3658</v>
      </c>
      <c r="L200" s="223" t="s">
        <v>3659</v>
      </c>
      <c r="M200" s="223" t="s">
        <v>3660</v>
      </c>
      <c r="N200" s="223" t="s">
        <v>3661</v>
      </c>
      <c r="O200" s="223" t="s">
        <v>3662</v>
      </c>
      <c r="P200" s="223"/>
      <c r="Q200" s="223"/>
      <c r="R200" s="223"/>
      <c r="S200" s="223"/>
      <c r="T200" s="226">
        <v>15</v>
      </c>
      <c r="U200" s="223" t="s">
        <v>1805</v>
      </c>
      <c r="V200" s="223" t="s">
        <v>1526</v>
      </c>
      <c r="W200" s="223" t="s">
        <v>1805</v>
      </c>
    </row>
    <row r="201" spans="1:23">
      <c r="A201" s="223"/>
      <c r="B201" s="223" t="s">
        <v>3663</v>
      </c>
      <c r="C201" s="223" t="s">
        <v>3664</v>
      </c>
      <c r="D201" s="223" t="s">
        <v>3665</v>
      </c>
      <c r="E201" s="224" t="s">
        <v>1514</v>
      </c>
      <c r="F201" s="224">
        <v>2008</v>
      </c>
      <c r="G201" s="223" t="s">
        <v>3666</v>
      </c>
      <c r="H201" s="223" t="s">
        <v>1499</v>
      </c>
      <c r="I201" s="223" t="s">
        <v>3667</v>
      </c>
      <c r="J201" s="223" t="s">
        <v>3668</v>
      </c>
      <c r="K201" s="223" t="s">
        <v>3669</v>
      </c>
      <c r="L201" s="223" t="s">
        <v>3670</v>
      </c>
      <c r="M201" s="223" t="s">
        <v>3671</v>
      </c>
      <c r="N201" s="223" t="s">
        <v>3672</v>
      </c>
      <c r="O201" s="223" t="s">
        <v>3673</v>
      </c>
      <c r="P201" s="223" t="s">
        <v>3674</v>
      </c>
      <c r="Q201" s="225" t="s">
        <v>3675</v>
      </c>
      <c r="R201" s="223"/>
      <c r="S201" s="223"/>
      <c r="T201" s="226">
        <v>9</v>
      </c>
      <c r="U201" s="223" t="s">
        <v>1805</v>
      </c>
      <c r="V201" s="223" t="s">
        <v>1526</v>
      </c>
      <c r="W201" s="223" t="s">
        <v>1805</v>
      </c>
    </row>
    <row r="202" spans="1:23">
      <c r="A202" s="223"/>
      <c r="B202" s="223" t="s">
        <v>3676</v>
      </c>
      <c r="C202" s="223" t="s">
        <v>3677</v>
      </c>
      <c r="D202" s="223" t="s">
        <v>3678</v>
      </c>
      <c r="E202" s="224" t="s">
        <v>1529</v>
      </c>
      <c r="F202" s="224">
        <v>2008</v>
      </c>
      <c r="G202" s="223" t="s">
        <v>2488</v>
      </c>
      <c r="H202" s="223" t="s">
        <v>1499</v>
      </c>
      <c r="I202" s="223"/>
      <c r="J202" s="223" t="s">
        <v>3679</v>
      </c>
      <c r="K202" s="223" t="s">
        <v>3680</v>
      </c>
      <c r="L202" s="223" t="s">
        <v>3016</v>
      </c>
      <c r="M202" s="223" t="s">
        <v>3671</v>
      </c>
      <c r="N202" s="223" t="s">
        <v>2494</v>
      </c>
      <c r="O202" s="223" t="s">
        <v>2495</v>
      </c>
      <c r="P202" s="223" t="s">
        <v>3681</v>
      </c>
      <c r="Q202" s="225" t="s">
        <v>3682</v>
      </c>
      <c r="R202" s="223"/>
      <c r="S202" s="223"/>
      <c r="T202" s="226">
        <v>11</v>
      </c>
      <c r="U202" s="223" t="s">
        <v>1912</v>
      </c>
      <c r="V202" s="223" t="s">
        <v>1526</v>
      </c>
      <c r="W202" s="223" t="s">
        <v>1913</v>
      </c>
    </row>
    <row r="203" spans="1:23">
      <c r="A203" s="223"/>
      <c r="B203" s="223" t="s">
        <v>3683</v>
      </c>
      <c r="C203" s="223" t="s">
        <v>165</v>
      </c>
      <c r="D203" s="223" t="s">
        <v>3684</v>
      </c>
      <c r="E203" s="228">
        <v>45566</v>
      </c>
      <c r="F203" s="224">
        <v>2008</v>
      </c>
      <c r="G203" s="223" t="s">
        <v>2089</v>
      </c>
      <c r="H203" s="223" t="s">
        <v>1499</v>
      </c>
      <c r="I203" s="223" t="s">
        <v>3685</v>
      </c>
      <c r="J203" s="223" t="s">
        <v>3686</v>
      </c>
      <c r="K203" s="223" t="s">
        <v>3687</v>
      </c>
      <c r="L203" s="223" t="s">
        <v>2762</v>
      </c>
      <c r="M203" s="223" t="s">
        <v>3415</v>
      </c>
      <c r="N203" s="223" t="s">
        <v>1505</v>
      </c>
      <c r="O203" s="223" t="s">
        <v>2095</v>
      </c>
      <c r="P203" s="223" t="s">
        <v>3688</v>
      </c>
      <c r="Q203" s="225" t="s">
        <v>3689</v>
      </c>
      <c r="R203" s="223"/>
      <c r="S203" s="223"/>
      <c r="T203" s="226">
        <v>7</v>
      </c>
      <c r="U203" s="223" t="s">
        <v>2098</v>
      </c>
      <c r="V203" s="223" t="s">
        <v>1526</v>
      </c>
      <c r="W203" s="223" t="s">
        <v>2098</v>
      </c>
    </row>
    <row r="204" spans="1:23">
      <c r="A204" s="223"/>
      <c r="B204" s="223" t="s">
        <v>3690</v>
      </c>
      <c r="C204" s="223" t="s">
        <v>3691</v>
      </c>
      <c r="D204" s="223" t="s">
        <v>3692</v>
      </c>
      <c r="E204" s="224" t="s">
        <v>1497</v>
      </c>
      <c r="F204" s="224">
        <v>2008</v>
      </c>
      <c r="G204" s="223" t="s">
        <v>2242</v>
      </c>
      <c r="H204" s="223" t="s">
        <v>1499</v>
      </c>
      <c r="I204" s="223" t="s">
        <v>3693</v>
      </c>
      <c r="J204" s="223" t="s">
        <v>3694</v>
      </c>
      <c r="K204" s="223" t="s">
        <v>3695</v>
      </c>
      <c r="L204" s="223" t="s">
        <v>3696</v>
      </c>
      <c r="M204" s="223" t="s">
        <v>3697</v>
      </c>
      <c r="N204" s="223" t="s">
        <v>2108</v>
      </c>
      <c r="O204" s="223" t="s">
        <v>2247</v>
      </c>
      <c r="P204" s="223" t="s">
        <v>3698</v>
      </c>
      <c r="Q204" s="225" t="s">
        <v>3699</v>
      </c>
      <c r="R204" s="223"/>
      <c r="S204" s="223"/>
      <c r="T204" s="226">
        <v>11</v>
      </c>
      <c r="U204" s="223" t="s">
        <v>1777</v>
      </c>
      <c r="V204" s="223" t="s">
        <v>1526</v>
      </c>
      <c r="W204" s="223" t="s">
        <v>1777</v>
      </c>
    </row>
    <row r="205" spans="1:23">
      <c r="A205" s="223"/>
      <c r="B205" s="223" t="s">
        <v>3700</v>
      </c>
      <c r="C205" s="223" t="s">
        <v>3701</v>
      </c>
      <c r="D205" s="223" t="s">
        <v>3702</v>
      </c>
      <c r="E205" s="224" t="s">
        <v>1698</v>
      </c>
      <c r="F205" s="224">
        <v>2008</v>
      </c>
      <c r="G205" s="223" t="s">
        <v>3703</v>
      </c>
      <c r="H205" s="223" t="s">
        <v>1499</v>
      </c>
      <c r="I205" s="223" t="s">
        <v>3704</v>
      </c>
      <c r="J205" s="223" t="s">
        <v>3705</v>
      </c>
      <c r="K205" s="223" t="s">
        <v>3706</v>
      </c>
      <c r="L205" s="223" t="s">
        <v>3707</v>
      </c>
      <c r="M205" s="223" t="s">
        <v>3708</v>
      </c>
      <c r="N205" s="223" t="s">
        <v>3709</v>
      </c>
      <c r="O205" s="223" t="s">
        <v>3710</v>
      </c>
      <c r="P205" s="223" t="s">
        <v>3711</v>
      </c>
      <c r="Q205" s="225" t="s">
        <v>3712</v>
      </c>
      <c r="R205" s="223"/>
      <c r="S205" s="223"/>
      <c r="T205" s="226">
        <v>5</v>
      </c>
      <c r="U205" s="223" t="s">
        <v>3713</v>
      </c>
      <c r="V205" s="223" t="s">
        <v>1526</v>
      </c>
      <c r="W205" s="223" t="s">
        <v>3714</v>
      </c>
    </row>
    <row r="206" spans="1:23">
      <c r="A206" s="223"/>
      <c r="B206" s="223" t="s">
        <v>3715</v>
      </c>
      <c r="C206" s="223" t="s">
        <v>3716</v>
      </c>
      <c r="D206" s="223" t="s">
        <v>3717</v>
      </c>
      <c r="E206" s="224"/>
      <c r="F206" s="224">
        <v>2008</v>
      </c>
      <c r="G206" s="223" t="s">
        <v>3718</v>
      </c>
      <c r="H206" s="223" t="s">
        <v>1499</v>
      </c>
      <c r="I206" s="223" t="s">
        <v>3719</v>
      </c>
      <c r="J206" s="223" t="s">
        <v>3720</v>
      </c>
      <c r="K206" s="223" t="s">
        <v>3721</v>
      </c>
      <c r="L206" s="223" t="s">
        <v>3722</v>
      </c>
      <c r="M206" s="223" t="s">
        <v>3723</v>
      </c>
      <c r="N206" s="223" t="s">
        <v>3724</v>
      </c>
      <c r="O206" s="223" t="s">
        <v>3718</v>
      </c>
      <c r="P206" s="223"/>
      <c r="Q206" s="223"/>
      <c r="R206" s="223"/>
      <c r="S206" s="223"/>
      <c r="T206" s="226">
        <v>20</v>
      </c>
      <c r="U206" s="223" t="s">
        <v>3725</v>
      </c>
      <c r="V206" s="223" t="s">
        <v>2756</v>
      </c>
      <c r="W206" s="223" t="s">
        <v>3725</v>
      </c>
    </row>
    <row r="207" spans="1:23">
      <c r="A207" s="223"/>
      <c r="B207" s="223" t="s">
        <v>3726</v>
      </c>
      <c r="C207" s="223" t="s">
        <v>3727</v>
      </c>
      <c r="D207" s="223" t="s">
        <v>3728</v>
      </c>
      <c r="E207" s="224" t="s">
        <v>1582</v>
      </c>
      <c r="F207" s="224">
        <v>2008</v>
      </c>
      <c r="G207" s="223" t="s">
        <v>3729</v>
      </c>
      <c r="H207" s="223" t="s">
        <v>1499</v>
      </c>
      <c r="I207" s="223"/>
      <c r="J207" s="223" t="s">
        <v>3730</v>
      </c>
      <c r="K207" s="223" t="s">
        <v>3731</v>
      </c>
      <c r="L207" s="223" t="s">
        <v>3732</v>
      </c>
      <c r="M207" s="223" t="s">
        <v>3733</v>
      </c>
      <c r="N207" s="223" t="s">
        <v>3734</v>
      </c>
      <c r="O207" s="223" t="s">
        <v>3735</v>
      </c>
      <c r="P207" s="223" t="s">
        <v>3736</v>
      </c>
      <c r="Q207" s="225" t="s">
        <v>3737</v>
      </c>
      <c r="R207" s="223"/>
      <c r="S207" s="223"/>
      <c r="T207" s="226">
        <v>12</v>
      </c>
      <c r="U207" s="223" t="s">
        <v>2454</v>
      </c>
      <c r="V207" s="223" t="s">
        <v>1526</v>
      </c>
      <c r="W207" s="223" t="s">
        <v>2454</v>
      </c>
    </row>
    <row r="208" spans="1:23">
      <c r="A208" s="223"/>
      <c r="B208" s="223" t="s">
        <v>3738</v>
      </c>
      <c r="C208" s="223" t="s">
        <v>115</v>
      </c>
      <c r="D208" s="223" t="s">
        <v>3739</v>
      </c>
      <c r="E208" s="224" t="s">
        <v>1641</v>
      </c>
      <c r="F208" s="224">
        <v>2007</v>
      </c>
      <c r="G208" s="223" t="s">
        <v>3740</v>
      </c>
      <c r="H208" s="223" t="s">
        <v>1499</v>
      </c>
      <c r="I208" s="223" t="s">
        <v>3741</v>
      </c>
      <c r="J208" s="223" t="s">
        <v>3742</v>
      </c>
      <c r="K208" s="223" t="s">
        <v>3743</v>
      </c>
      <c r="L208" s="223"/>
      <c r="M208" s="223" t="s">
        <v>3744</v>
      </c>
      <c r="N208" s="223" t="s">
        <v>2259</v>
      </c>
      <c r="O208" s="223" t="s">
        <v>3745</v>
      </c>
      <c r="P208" s="223" t="s">
        <v>3746</v>
      </c>
      <c r="Q208" s="225" t="s">
        <v>3747</v>
      </c>
      <c r="R208" s="223"/>
      <c r="S208" s="223"/>
      <c r="T208" s="226">
        <v>10</v>
      </c>
      <c r="U208" s="223" t="s">
        <v>2170</v>
      </c>
      <c r="V208" s="223" t="s">
        <v>2171</v>
      </c>
      <c r="W208" s="223" t="s">
        <v>2172</v>
      </c>
    </row>
    <row r="209" spans="1:23">
      <c r="A209" s="223"/>
      <c r="B209" s="223" t="s">
        <v>3748</v>
      </c>
      <c r="C209" s="223" t="s">
        <v>3749</v>
      </c>
      <c r="D209" s="223" t="s">
        <v>3750</v>
      </c>
      <c r="E209" s="224" t="s">
        <v>1905</v>
      </c>
      <c r="F209" s="224">
        <v>2007</v>
      </c>
      <c r="G209" s="223" t="s">
        <v>2413</v>
      </c>
      <c r="H209" s="223" t="s">
        <v>1499</v>
      </c>
      <c r="I209" s="223" t="s">
        <v>3751</v>
      </c>
      <c r="J209" s="223" t="s">
        <v>3752</v>
      </c>
      <c r="K209" s="223" t="s">
        <v>3753</v>
      </c>
      <c r="L209" s="223" t="s">
        <v>3754</v>
      </c>
      <c r="M209" s="223" t="s">
        <v>3755</v>
      </c>
      <c r="N209" s="223" t="s">
        <v>2361</v>
      </c>
      <c r="O209" s="223" t="s">
        <v>2413</v>
      </c>
      <c r="P209" s="223" t="s">
        <v>3756</v>
      </c>
      <c r="Q209" s="225" t="s">
        <v>3757</v>
      </c>
      <c r="R209" s="223"/>
      <c r="S209" s="223"/>
      <c r="T209" s="226">
        <v>7</v>
      </c>
      <c r="U209" s="223" t="s">
        <v>329</v>
      </c>
      <c r="V209" s="223" t="s">
        <v>1526</v>
      </c>
      <c r="W209" s="223" t="s">
        <v>329</v>
      </c>
    </row>
    <row r="210" spans="1:23">
      <c r="A210" s="223"/>
      <c r="B210" s="223" t="s">
        <v>3758</v>
      </c>
      <c r="C210" s="223" t="s">
        <v>3759</v>
      </c>
      <c r="D210" s="223" t="s">
        <v>3760</v>
      </c>
      <c r="E210" s="224"/>
      <c r="F210" s="224">
        <v>2007</v>
      </c>
      <c r="G210" s="223" t="s">
        <v>1988</v>
      </c>
      <c r="H210" s="223" t="s">
        <v>1499</v>
      </c>
      <c r="I210" s="223" t="s">
        <v>3761</v>
      </c>
      <c r="J210" s="223" t="s">
        <v>3762</v>
      </c>
      <c r="K210" s="223" t="s">
        <v>3763</v>
      </c>
      <c r="L210" s="223" t="s">
        <v>3111</v>
      </c>
      <c r="M210" s="223" t="s">
        <v>3764</v>
      </c>
      <c r="N210" s="223" t="s">
        <v>1993</v>
      </c>
      <c r="O210" s="223" t="s">
        <v>1994</v>
      </c>
      <c r="P210" s="223" t="s">
        <v>3765</v>
      </c>
      <c r="Q210" s="225" t="s">
        <v>3766</v>
      </c>
      <c r="R210" s="223"/>
      <c r="S210" s="223"/>
      <c r="T210" s="226">
        <v>11</v>
      </c>
      <c r="U210" s="223" t="s">
        <v>1777</v>
      </c>
      <c r="V210" s="223" t="s">
        <v>1526</v>
      </c>
      <c r="W210" s="223" t="s">
        <v>1777</v>
      </c>
    </row>
    <row r="211" spans="1:23">
      <c r="A211" s="223"/>
      <c r="B211" s="223" t="s">
        <v>3767</v>
      </c>
      <c r="C211" s="223" t="s">
        <v>3768</v>
      </c>
      <c r="D211" s="223" t="s">
        <v>3769</v>
      </c>
      <c r="E211" s="228">
        <v>45340</v>
      </c>
      <c r="F211" s="224">
        <v>2006</v>
      </c>
      <c r="G211" s="223" t="s">
        <v>2089</v>
      </c>
      <c r="H211" s="223" t="s">
        <v>1499</v>
      </c>
      <c r="I211" s="223" t="s">
        <v>3770</v>
      </c>
      <c r="J211" s="223" t="s">
        <v>3771</v>
      </c>
      <c r="K211" s="223" t="s">
        <v>3772</v>
      </c>
      <c r="L211" s="223" t="s">
        <v>3773</v>
      </c>
      <c r="M211" s="223" t="s">
        <v>3774</v>
      </c>
      <c r="N211" s="223" t="s">
        <v>1505</v>
      </c>
      <c r="O211" s="223" t="s">
        <v>2095</v>
      </c>
      <c r="P211" s="223" t="s">
        <v>3775</v>
      </c>
      <c r="Q211" s="225" t="s">
        <v>3776</v>
      </c>
      <c r="R211" s="223"/>
      <c r="S211" s="223"/>
      <c r="T211" s="226">
        <v>3</v>
      </c>
      <c r="U211" s="223" t="s">
        <v>2098</v>
      </c>
      <c r="V211" s="223" t="s">
        <v>1526</v>
      </c>
      <c r="W211" s="223" t="s">
        <v>2098</v>
      </c>
    </row>
    <row r="212" spans="1:23">
      <c r="A212" s="223"/>
      <c r="B212" s="223" t="s">
        <v>3777</v>
      </c>
      <c r="C212" s="223" t="s">
        <v>257</v>
      </c>
      <c r="D212" s="223" t="s">
        <v>3778</v>
      </c>
      <c r="E212" s="224" t="s">
        <v>1582</v>
      </c>
      <c r="F212" s="224">
        <v>2006</v>
      </c>
      <c r="G212" s="223" t="s">
        <v>3779</v>
      </c>
      <c r="H212" s="223" t="s">
        <v>1456</v>
      </c>
      <c r="I212" s="223" t="s">
        <v>3780</v>
      </c>
      <c r="J212" s="223" t="s">
        <v>3781</v>
      </c>
      <c r="K212" s="223" t="s">
        <v>3782</v>
      </c>
      <c r="L212" s="223" t="s">
        <v>3783</v>
      </c>
      <c r="M212" s="223" t="s">
        <v>3784</v>
      </c>
      <c r="N212" s="223" t="s">
        <v>3785</v>
      </c>
      <c r="O212" s="223" t="s">
        <v>3786</v>
      </c>
      <c r="P212" s="223"/>
      <c r="Q212" s="223"/>
      <c r="R212" s="223"/>
      <c r="S212" s="223"/>
      <c r="T212" s="226">
        <v>16</v>
      </c>
      <c r="U212" s="223" t="s">
        <v>1805</v>
      </c>
      <c r="V212" s="223" t="s">
        <v>1526</v>
      </c>
      <c r="W212" s="223" t="s">
        <v>1805</v>
      </c>
    </row>
    <row r="213" spans="1:23">
      <c r="A213" s="223"/>
      <c r="B213" s="223" t="s">
        <v>3787</v>
      </c>
      <c r="C213" s="223" t="s">
        <v>469</v>
      </c>
      <c r="D213" s="223" t="s">
        <v>3788</v>
      </c>
      <c r="E213" s="224" t="s">
        <v>1905</v>
      </c>
      <c r="F213" s="224">
        <v>2006</v>
      </c>
      <c r="G213" s="223" t="s">
        <v>2355</v>
      </c>
      <c r="H213" s="223" t="s">
        <v>1499</v>
      </c>
      <c r="I213" s="223" t="s">
        <v>3789</v>
      </c>
      <c r="J213" s="223" t="s">
        <v>3790</v>
      </c>
      <c r="K213" s="223" t="s">
        <v>3791</v>
      </c>
      <c r="L213" s="223" t="s">
        <v>3792</v>
      </c>
      <c r="M213" s="223" t="s">
        <v>3793</v>
      </c>
      <c r="N213" s="223" t="s">
        <v>2361</v>
      </c>
      <c r="O213" s="223" t="s">
        <v>2355</v>
      </c>
      <c r="P213" s="223" t="s">
        <v>3794</v>
      </c>
      <c r="Q213" s="225" t="s">
        <v>3795</v>
      </c>
      <c r="R213" s="223"/>
      <c r="S213" s="223"/>
      <c r="T213" s="226">
        <v>8</v>
      </c>
      <c r="U213" s="223" t="s">
        <v>1621</v>
      </c>
      <c r="V213" s="223" t="s">
        <v>1526</v>
      </c>
      <c r="W213" s="223" t="s">
        <v>1622</v>
      </c>
    </row>
    <row r="214" spans="1:23">
      <c r="A214" s="223"/>
      <c r="B214" s="223" t="s">
        <v>3796</v>
      </c>
      <c r="C214" s="223" t="s">
        <v>3797</v>
      </c>
      <c r="D214" s="223" t="s">
        <v>3798</v>
      </c>
      <c r="E214" s="224" t="s">
        <v>1582</v>
      </c>
      <c r="F214" s="224">
        <v>2006</v>
      </c>
      <c r="G214" s="223" t="s">
        <v>2990</v>
      </c>
      <c r="H214" s="223" t="s">
        <v>1499</v>
      </c>
      <c r="I214" s="223" t="s">
        <v>3799</v>
      </c>
      <c r="J214" s="223" t="s">
        <v>3800</v>
      </c>
      <c r="K214" s="223" t="s">
        <v>3801</v>
      </c>
      <c r="L214" s="223" t="s">
        <v>3802</v>
      </c>
      <c r="M214" s="223" t="s">
        <v>3803</v>
      </c>
      <c r="N214" s="223" t="s">
        <v>1547</v>
      </c>
      <c r="O214" s="223" t="s">
        <v>2996</v>
      </c>
      <c r="P214" s="223" t="s">
        <v>3804</v>
      </c>
      <c r="Q214" s="225" t="s">
        <v>3805</v>
      </c>
      <c r="R214" s="223"/>
      <c r="S214" s="223"/>
      <c r="T214" s="226">
        <v>11</v>
      </c>
      <c r="U214" s="223" t="s">
        <v>1777</v>
      </c>
      <c r="V214" s="223" t="s">
        <v>1526</v>
      </c>
      <c r="W214" s="223" t="s">
        <v>1777</v>
      </c>
    </row>
    <row r="215" spans="1:23">
      <c r="A215" s="223"/>
      <c r="B215" s="223" t="s">
        <v>3806</v>
      </c>
      <c r="C215" s="223" t="s">
        <v>3807</v>
      </c>
      <c r="D215" s="223" t="s">
        <v>3808</v>
      </c>
      <c r="E215" s="224" t="s">
        <v>1582</v>
      </c>
      <c r="F215" s="224">
        <v>2005</v>
      </c>
      <c r="G215" s="223" t="s">
        <v>1654</v>
      </c>
      <c r="H215" s="223" t="s">
        <v>1499</v>
      </c>
      <c r="I215" s="223" t="s">
        <v>3809</v>
      </c>
      <c r="J215" s="223" t="s">
        <v>3810</v>
      </c>
      <c r="K215" s="223" t="s">
        <v>3743</v>
      </c>
      <c r="L215" s="223"/>
      <c r="M215" s="223" t="s">
        <v>3811</v>
      </c>
      <c r="N215" s="223" t="s">
        <v>1535</v>
      </c>
      <c r="O215" s="223" t="s">
        <v>1660</v>
      </c>
      <c r="P215" s="223" t="s">
        <v>3812</v>
      </c>
      <c r="Q215" s="225" t="s">
        <v>3813</v>
      </c>
      <c r="R215" s="223"/>
      <c r="S215" s="223"/>
      <c r="T215" s="226">
        <v>3</v>
      </c>
      <c r="U215" s="223" t="s">
        <v>1563</v>
      </c>
      <c r="V215" s="223" t="s">
        <v>1526</v>
      </c>
      <c r="W215" s="223" t="s">
        <v>1564</v>
      </c>
    </row>
    <row r="216" spans="1:23">
      <c r="A216" s="223"/>
      <c r="B216" s="223" t="s">
        <v>3814</v>
      </c>
      <c r="C216" s="223" t="s">
        <v>3815</v>
      </c>
      <c r="D216" s="223" t="s">
        <v>3816</v>
      </c>
      <c r="E216" s="224" t="s">
        <v>3817</v>
      </c>
      <c r="F216" s="224">
        <v>2005</v>
      </c>
      <c r="G216" s="223" t="s">
        <v>2089</v>
      </c>
      <c r="H216" s="223" t="s">
        <v>3339</v>
      </c>
      <c r="I216" s="223" t="s">
        <v>3818</v>
      </c>
      <c r="J216" s="223"/>
      <c r="K216" s="223" t="s">
        <v>3819</v>
      </c>
      <c r="L216" s="223" t="s">
        <v>3820</v>
      </c>
      <c r="M216" s="223" t="s">
        <v>3342</v>
      </c>
      <c r="N216" s="223" t="s">
        <v>1505</v>
      </c>
      <c r="O216" s="223" t="s">
        <v>2095</v>
      </c>
      <c r="P216" s="223" t="s">
        <v>3821</v>
      </c>
      <c r="Q216" s="225" t="s">
        <v>3822</v>
      </c>
      <c r="R216" s="223"/>
      <c r="S216" s="223"/>
      <c r="T216" s="226">
        <v>6</v>
      </c>
      <c r="U216" s="223" t="s">
        <v>2098</v>
      </c>
      <c r="V216" s="223" t="s">
        <v>2785</v>
      </c>
      <c r="W216" s="223" t="s">
        <v>2098</v>
      </c>
    </row>
    <row r="217" spans="1:23">
      <c r="A217" s="223"/>
      <c r="B217" s="223" t="s">
        <v>3571</v>
      </c>
      <c r="C217" s="223" t="s">
        <v>244</v>
      </c>
      <c r="D217" s="223" t="s">
        <v>3823</v>
      </c>
      <c r="E217" s="224" t="s">
        <v>3824</v>
      </c>
      <c r="F217" s="224">
        <v>2004</v>
      </c>
      <c r="G217" s="223" t="s">
        <v>3825</v>
      </c>
      <c r="H217" s="223" t="s">
        <v>3826</v>
      </c>
      <c r="I217" s="223" t="s">
        <v>3827</v>
      </c>
      <c r="J217" s="223" t="s">
        <v>3828</v>
      </c>
      <c r="K217" s="223" t="s">
        <v>3829</v>
      </c>
      <c r="L217" s="223" t="s">
        <v>2526</v>
      </c>
      <c r="M217" s="223" t="s">
        <v>3830</v>
      </c>
      <c r="N217" s="223" t="s">
        <v>3831</v>
      </c>
      <c r="O217" s="223" t="s">
        <v>3832</v>
      </c>
      <c r="P217" s="223" t="s">
        <v>3833</v>
      </c>
      <c r="Q217" s="225" t="s">
        <v>3834</v>
      </c>
      <c r="R217" s="223"/>
      <c r="S217" s="223"/>
      <c r="T217" s="226">
        <v>3</v>
      </c>
      <c r="U217" s="223" t="s">
        <v>1621</v>
      </c>
      <c r="V217" s="223" t="s">
        <v>1526</v>
      </c>
      <c r="W217" s="223" t="s">
        <v>1622</v>
      </c>
    </row>
    <row r="218" spans="1:23">
      <c r="A218" s="223"/>
      <c r="B218" s="223" t="s">
        <v>3835</v>
      </c>
      <c r="C218" s="223" t="s">
        <v>3836</v>
      </c>
      <c r="D218" s="223" t="s">
        <v>3837</v>
      </c>
      <c r="E218" s="224" t="s">
        <v>1905</v>
      </c>
      <c r="F218" s="224">
        <v>2004</v>
      </c>
      <c r="G218" s="223" t="s">
        <v>3838</v>
      </c>
      <c r="H218" s="223" t="s">
        <v>3339</v>
      </c>
      <c r="I218" s="223" t="s">
        <v>3839</v>
      </c>
      <c r="J218" s="223"/>
      <c r="K218" s="223" t="s">
        <v>3840</v>
      </c>
      <c r="L218" s="223" t="s">
        <v>3841</v>
      </c>
      <c r="M218" s="223" t="s">
        <v>3842</v>
      </c>
      <c r="N218" s="223" t="s">
        <v>1505</v>
      </c>
      <c r="O218" s="223" t="s">
        <v>3843</v>
      </c>
      <c r="P218" s="223" t="s">
        <v>3844</v>
      </c>
      <c r="Q218" s="225" t="s">
        <v>3845</v>
      </c>
      <c r="R218" s="223"/>
      <c r="S218" s="223"/>
      <c r="T218" s="226">
        <v>7</v>
      </c>
      <c r="U218" s="223" t="s">
        <v>3846</v>
      </c>
      <c r="V218" s="223" t="s">
        <v>2785</v>
      </c>
      <c r="W218" s="223" t="s">
        <v>3847</v>
      </c>
    </row>
    <row r="219" spans="1:23">
      <c r="A219" s="223"/>
      <c r="B219" s="223" t="s">
        <v>3848</v>
      </c>
      <c r="C219" s="223" t="s">
        <v>3849</v>
      </c>
      <c r="D219" s="223" t="s">
        <v>3850</v>
      </c>
      <c r="E219" s="224" t="s">
        <v>1641</v>
      </c>
      <c r="F219" s="224">
        <v>2003</v>
      </c>
      <c r="G219" s="223" t="s">
        <v>3851</v>
      </c>
      <c r="H219" s="223" t="s">
        <v>1499</v>
      </c>
      <c r="I219" s="223"/>
      <c r="J219" s="223" t="s">
        <v>3852</v>
      </c>
      <c r="K219" s="223" t="s">
        <v>3853</v>
      </c>
      <c r="L219" s="223" t="s">
        <v>3854</v>
      </c>
      <c r="M219" s="223" t="s">
        <v>3855</v>
      </c>
      <c r="N219" s="223" t="s">
        <v>2361</v>
      </c>
      <c r="O219" s="223" t="s">
        <v>3856</v>
      </c>
      <c r="P219" s="223" t="s">
        <v>3857</v>
      </c>
      <c r="Q219" s="225" t="s">
        <v>3858</v>
      </c>
      <c r="R219" s="223"/>
      <c r="S219" s="223"/>
      <c r="T219" s="226">
        <v>5</v>
      </c>
      <c r="U219" s="223" t="s">
        <v>3859</v>
      </c>
      <c r="V219" s="223" t="s">
        <v>1526</v>
      </c>
      <c r="W219" s="223" t="s">
        <v>3859</v>
      </c>
    </row>
    <row r="220" spans="1:23">
      <c r="A220" s="223"/>
      <c r="B220" s="223" t="s">
        <v>3860</v>
      </c>
      <c r="C220" s="223" t="s">
        <v>3861</v>
      </c>
      <c r="D220" s="223" t="s">
        <v>3862</v>
      </c>
      <c r="E220" s="224" t="s">
        <v>1781</v>
      </c>
      <c r="F220" s="224">
        <v>2003</v>
      </c>
      <c r="G220" s="223" t="s">
        <v>3863</v>
      </c>
      <c r="H220" s="223" t="s">
        <v>3339</v>
      </c>
      <c r="I220" s="223" t="s">
        <v>3864</v>
      </c>
      <c r="J220" s="223" t="s">
        <v>3865</v>
      </c>
      <c r="K220" s="223" t="s">
        <v>3866</v>
      </c>
      <c r="L220" s="223" t="s">
        <v>3867</v>
      </c>
      <c r="M220" s="223"/>
      <c r="N220" s="223" t="s">
        <v>3868</v>
      </c>
      <c r="O220" s="223" t="s">
        <v>3869</v>
      </c>
      <c r="P220" s="223"/>
      <c r="Q220" s="223"/>
      <c r="R220" s="223"/>
      <c r="S220" s="223"/>
      <c r="T220" s="226">
        <v>9</v>
      </c>
      <c r="U220" s="223" t="s">
        <v>1621</v>
      </c>
      <c r="V220" s="223" t="s">
        <v>2785</v>
      </c>
      <c r="W220" s="223" t="s">
        <v>1622</v>
      </c>
    </row>
    <row r="221" spans="1:23">
      <c r="A221" s="223"/>
      <c r="B221" s="223" t="s">
        <v>3870</v>
      </c>
      <c r="C221" s="223" t="s">
        <v>3871</v>
      </c>
      <c r="D221" s="223" t="s">
        <v>3872</v>
      </c>
      <c r="E221" s="228">
        <v>45611</v>
      </c>
      <c r="F221" s="224">
        <v>2002</v>
      </c>
      <c r="G221" s="223" t="s">
        <v>3873</v>
      </c>
      <c r="H221" s="223" t="s">
        <v>1499</v>
      </c>
      <c r="I221" s="223" t="s">
        <v>3874</v>
      </c>
      <c r="J221" s="223" t="s">
        <v>3875</v>
      </c>
      <c r="K221" s="223" t="s">
        <v>3876</v>
      </c>
      <c r="L221" s="223" t="s">
        <v>3877</v>
      </c>
      <c r="M221" s="223" t="s">
        <v>3878</v>
      </c>
      <c r="N221" s="223" t="s">
        <v>1505</v>
      </c>
      <c r="O221" s="223" t="s">
        <v>3879</v>
      </c>
      <c r="P221" s="223" t="s">
        <v>3880</v>
      </c>
      <c r="Q221" s="225" t="s">
        <v>3881</v>
      </c>
      <c r="R221" s="223"/>
      <c r="S221" s="223"/>
      <c r="T221" s="226">
        <v>24</v>
      </c>
      <c r="U221" s="223" t="s">
        <v>3846</v>
      </c>
      <c r="V221" s="223" t="s">
        <v>1526</v>
      </c>
      <c r="W221" s="223" t="s">
        <v>3847</v>
      </c>
    </row>
    <row r="222" spans="1:23">
      <c r="A222" s="223"/>
      <c r="B222" s="223" t="s">
        <v>3882</v>
      </c>
      <c r="C222" s="223" t="s">
        <v>321</v>
      </c>
      <c r="D222" s="223" t="s">
        <v>3883</v>
      </c>
      <c r="E222" s="224" t="s">
        <v>1582</v>
      </c>
      <c r="F222" s="224">
        <v>2001</v>
      </c>
      <c r="G222" s="223" t="s">
        <v>3884</v>
      </c>
      <c r="H222" s="223" t="s">
        <v>1499</v>
      </c>
      <c r="I222" s="223" t="s">
        <v>3885</v>
      </c>
      <c r="J222" s="223" t="s">
        <v>3886</v>
      </c>
      <c r="K222" s="223" t="s">
        <v>3887</v>
      </c>
      <c r="L222" s="223" t="s">
        <v>2140</v>
      </c>
      <c r="M222" s="223"/>
      <c r="N222" s="223" t="s">
        <v>3888</v>
      </c>
      <c r="O222" s="223" t="s">
        <v>3889</v>
      </c>
      <c r="P222" s="223" t="s">
        <v>3890</v>
      </c>
      <c r="Q222" s="225" t="s">
        <v>3891</v>
      </c>
      <c r="R222" s="223"/>
      <c r="S222" s="223"/>
      <c r="T222" s="226">
        <v>11</v>
      </c>
      <c r="U222" s="223" t="s">
        <v>1777</v>
      </c>
      <c r="V222" s="223" t="s">
        <v>1526</v>
      </c>
      <c r="W222" s="223" t="s">
        <v>1777</v>
      </c>
    </row>
    <row r="223" spans="1:23">
      <c r="A223" s="223"/>
      <c r="B223" s="223" t="s">
        <v>3892</v>
      </c>
      <c r="C223" s="223" t="s">
        <v>349</v>
      </c>
      <c r="D223" s="223" t="s">
        <v>3893</v>
      </c>
      <c r="E223" s="224" t="s">
        <v>1641</v>
      </c>
      <c r="F223" s="224">
        <v>2001</v>
      </c>
      <c r="G223" s="223" t="s">
        <v>3894</v>
      </c>
      <c r="H223" s="223" t="s">
        <v>3339</v>
      </c>
      <c r="I223" s="223" t="s">
        <v>3895</v>
      </c>
      <c r="J223" s="223" t="s">
        <v>3896</v>
      </c>
      <c r="K223" s="223" t="s">
        <v>3897</v>
      </c>
      <c r="L223" s="223" t="s">
        <v>3898</v>
      </c>
      <c r="M223" s="223"/>
      <c r="N223" s="223" t="s">
        <v>3899</v>
      </c>
      <c r="O223" s="223" t="s">
        <v>3900</v>
      </c>
      <c r="P223" s="223"/>
      <c r="Q223" s="223"/>
      <c r="R223" s="223"/>
      <c r="S223" s="223"/>
      <c r="T223" s="226">
        <v>6</v>
      </c>
      <c r="U223" s="223" t="s">
        <v>3901</v>
      </c>
      <c r="V223" s="223" t="s">
        <v>3902</v>
      </c>
      <c r="W223" s="223" t="s">
        <v>3901</v>
      </c>
    </row>
    <row r="224" spans="1:23">
      <c r="A224" s="223"/>
      <c r="B224" s="223" t="s">
        <v>3903</v>
      </c>
      <c r="C224" s="223" t="s">
        <v>3904</v>
      </c>
      <c r="D224" s="223" t="s">
        <v>3905</v>
      </c>
      <c r="E224" s="224" t="s">
        <v>1905</v>
      </c>
      <c r="F224" s="224">
        <v>2001</v>
      </c>
      <c r="G224" s="223" t="s">
        <v>3838</v>
      </c>
      <c r="H224" s="223" t="s">
        <v>1499</v>
      </c>
      <c r="I224" s="223" t="s">
        <v>3906</v>
      </c>
      <c r="J224" s="223" t="s">
        <v>3907</v>
      </c>
      <c r="K224" s="223" t="s">
        <v>3908</v>
      </c>
      <c r="L224" s="223" t="s">
        <v>3909</v>
      </c>
      <c r="M224" s="223"/>
      <c r="N224" s="223" t="s">
        <v>3910</v>
      </c>
      <c r="O224" s="223" t="s">
        <v>3843</v>
      </c>
      <c r="P224" s="223" t="s">
        <v>3911</v>
      </c>
      <c r="Q224" s="225" t="s">
        <v>3912</v>
      </c>
      <c r="R224" s="223"/>
      <c r="S224" s="223"/>
      <c r="T224" s="226">
        <v>13</v>
      </c>
      <c r="U224" s="223" t="s">
        <v>3846</v>
      </c>
      <c r="V224" s="223" t="s">
        <v>1526</v>
      </c>
      <c r="W224" s="223" t="s">
        <v>3847</v>
      </c>
    </row>
    <row r="225" spans="1:23">
      <c r="A225" s="223"/>
      <c r="B225" s="223" t="s">
        <v>3913</v>
      </c>
      <c r="C225" s="223" t="s">
        <v>3914</v>
      </c>
      <c r="D225" s="223" t="s">
        <v>3915</v>
      </c>
      <c r="E225" s="224" t="s">
        <v>1781</v>
      </c>
      <c r="F225" s="224">
        <v>2001</v>
      </c>
      <c r="G225" s="223" t="s">
        <v>3372</v>
      </c>
      <c r="H225" s="223" t="s">
        <v>1499</v>
      </c>
      <c r="I225" s="223"/>
      <c r="J225" s="223" t="s">
        <v>3916</v>
      </c>
      <c r="K225" s="223" t="s">
        <v>3917</v>
      </c>
      <c r="L225" s="223" t="s">
        <v>1503</v>
      </c>
      <c r="M225" s="223"/>
      <c r="N225" s="223" t="s">
        <v>2494</v>
      </c>
      <c r="O225" s="223" t="s">
        <v>3378</v>
      </c>
      <c r="P225" s="223" t="s">
        <v>3918</v>
      </c>
      <c r="Q225" s="225" t="s">
        <v>3919</v>
      </c>
      <c r="R225" s="223"/>
      <c r="S225" s="223"/>
      <c r="T225" s="226">
        <v>9</v>
      </c>
      <c r="U225" s="223" t="s">
        <v>1605</v>
      </c>
      <c r="V225" s="223" t="s">
        <v>1526</v>
      </c>
      <c r="W225" s="223" t="s">
        <v>1605</v>
      </c>
    </row>
    <row r="226" spans="1:23">
      <c r="A226" s="223"/>
      <c r="B226" s="223" t="s">
        <v>3920</v>
      </c>
      <c r="C226" s="223" t="s">
        <v>3921</v>
      </c>
      <c r="D226" s="223" t="s">
        <v>3922</v>
      </c>
      <c r="E226" s="224" t="s">
        <v>1745</v>
      </c>
      <c r="F226" s="224">
        <v>2000</v>
      </c>
      <c r="G226" s="223" t="s">
        <v>1976</v>
      </c>
      <c r="H226" s="223" t="s">
        <v>1499</v>
      </c>
      <c r="I226" s="223" t="s">
        <v>3923</v>
      </c>
      <c r="J226" s="223" t="s">
        <v>3924</v>
      </c>
      <c r="K226" s="223" t="s">
        <v>3925</v>
      </c>
      <c r="L226" s="223" t="s">
        <v>3229</v>
      </c>
      <c r="M226" s="223"/>
      <c r="N226" s="223" t="s">
        <v>1982</v>
      </c>
      <c r="O226" s="223" t="s">
        <v>1983</v>
      </c>
      <c r="P226" s="223" t="s">
        <v>3926</v>
      </c>
      <c r="Q226" s="225" t="s">
        <v>3927</v>
      </c>
      <c r="R226" s="223"/>
      <c r="S226" s="223"/>
      <c r="T226" s="226">
        <v>9</v>
      </c>
      <c r="U226" s="223" t="s">
        <v>1878</v>
      </c>
      <c r="V226" s="223" t="s">
        <v>1526</v>
      </c>
      <c r="W226" s="223" t="s">
        <v>1622</v>
      </c>
    </row>
    <row r="227" spans="1:23">
      <c r="A227" s="223"/>
      <c r="B227" s="223" t="s">
        <v>3928</v>
      </c>
      <c r="C227" s="223" t="s">
        <v>3929</v>
      </c>
      <c r="D227" s="223" t="s">
        <v>3930</v>
      </c>
      <c r="E227" s="224" t="s">
        <v>1529</v>
      </c>
      <c r="F227" s="224">
        <v>2000</v>
      </c>
      <c r="G227" s="223" t="s">
        <v>3931</v>
      </c>
      <c r="H227" s="223" t="s">
        <v>1499</v>
      </c>
      <c r="I227" s="223" t="s">
        <v>3932</v>
      </c>
      <c r="J227" s="223"/>
      <c r="K227" s="223" t="s">
        <v>3933</v>
      </c>
      <c r="L227" s="223" t="s">
        <v>3934</v>
      </c>
      <c r="M227" s="223"/>
      <c r="N227" s="223" t="s">
        <v>3935</v>
      </c>
      <c r="O227" s="223" t="s">
        <v>3936</v>
      </c>
      <c r="P227" s="223" t="s">
        <v>3937</v>
      </c>
      <c r="Q227" s="225" t="s">
        <v>3938</v>
      </c>
      <c r="R227" s="223"/>
      <c r="S227" s="223"/>
      <c r="T227" s="226">
        <v>14</v>
      </c>
      <c r="U227" s="223" t="s">
        <v>1777</v>
      </c>
      <c r="V227" s="223" t="s">
        <v>1526</v>
      </c>
      <c r="W227" s="223" t="s">
        <v>1777</v>
      </c>
    </row>
    <row r="228" spans="1:23">
      <c r="A228" s="223"/>
      <c r="B228" s="223" t="s">
        <v>3939</v>
      </c>
      <c r="C228" s="223" t="s">
        <v>3940</v>
      </c>
      <c r="D228" s="223" t="s">
        <v>3941</v>
      </c>
      <c r="E228" s="224" t="s">
        <v>1497</v>
      </c>
      <c r="F228" s="224">
        <v>1997</v>
      </c>
      <c r="G228" s="223" t="s">
        <v>3532</v>
      </c>
      <c r="H228" s="223" t="s">
        <v>1499</v>
      </c>
      <c r="I228" s="223" t="s">
        <v>3942</v>
      </c>
      <c r="J228" s="223" t="s">
        <v>3943</v>
      </c>
      <c r="K228" s="223" t="s">
        <v>3944</v>
      </c>
      <c r="L228" s="223"/>
      <c r="M228" s="223"/>
      <c r="N228" s="223" t="s">
        <v>3945</v>
      </c>
      <c r="O228" s="223" t="s">
        <v>3536</v>
      </c>
      <c r="P228" s="223" t="s">
        <v>3946</v>
      </c>
      <c r="Q228" s="225" t="s">
        <v>3947</v>
      </c>
      <c r="R228" s="223"/>
      <c r="S228" s="223"/>
      <c r="T228" s="226">
        <v>5</v>
      </c>
      <c r="U228" s="223" t="s">
        <v>1563</v>
      </c>
      <c r="V228" s="223" t="s">
        <v>1526</v>
      </c>
      <c r="W228" s="223" t="s">
        <v>1564</v>
      </c>
    </row>
    <row r="229" spans="1:23">
      <c r="A229" s="223"/>
      <c r="B229" s="223" t="s">
        <v>3948</v>
      </c>
      <c r="C229" s="223" t="s">
        <v>272</v>
      </c>
      <c r="D229" s="223"/>
      <c r="E229" s="224" t="s">
        <v>1781</v>
      </c>
      <c r="F229" s="224">
        <v>1997</v>
      </c>
      <c r="G229" s="223" t="s">
        <v>3949</v>
      </c>
      <c r="H229" s="223" t="s">
        <v>1499</v>
      </c>
      <c r="I229" s="223"/>
      <c r="J229" s="223" t="s">
        <v>3950</v>
      </c>
      <c r="K229" s="223"/>
      <c r="L229" s="223"/>
      <c r="M229" s="223"/>
      <c r="N229" s="223" t="s">
        <v>1945</v>
      </c>
      <c r="O229" s="223" t="s">
        <v>3951</v>
      </c>
      <c r="P229" s="223" t="s">
        <v>3952</v>
      </c>
      <c r="Q229" s="225" t="s">
        <v>3953</v>
      </c>
      <c r="R229" s="223"/>
      <c r="S229" s="223"/>
      <c r="T229" s="226">
        <v>9</v>
      </c>
      <c r="U229" s="223" t="s">
        <v>3725</v>
      </c>
      <c r="V229" s="223" t="s">
        <v>2756</v>
      </c>
      <c r="W229" s="223" t="s">
        <v>3725</v>
      </c>
    </row>
    <row r="230" spans="1:23">
      <c r="A230" s="223"/>
      <c r="B230" s="223" t="s">
        <v>3954</v>
      </c>
      <c r="C230" s="223" t="s">
        <v>3955</v>
      </c>
      <c r="D230" s="223" t="s">
        <v>3956</v>
      </c>
      <c r="E230" s="224" t="s">
        <v>1688</v>
      </c>
      <c r="F230" s="224">
        <v>1996</v>
      </c>
      <c r="G230" s="223" t="s">
        <v>2242</v>
      </c>
      <c r="H230" s="223" t="s">
        <v>1499</v>
      </c>
      <c r="I230" s="223" t="s">
        <v>3957</v>
      </c>
      <c r="J230" s="223" t="s">
        <v>3958</v>
      </c>
      <c r="K230" s="223" t="s">
        <v>3959</v>
      </c>
      <c r="L230" s="223" t="s">
        <v>3229</v>
      </c>
      <c r="M230" s="223"/>
      <c r="N230" s="223" t="s">
        <v>2108</v>
      </c>
      <c r="O230" s="223" t="s">
        <v>2247</v>
      </c>
      <c r="P230" s="223" t="s">
        <v>3960</v>
      </c>
      <c r="Q230" s="225" t="s">
        <v>3961</v>
      </c>
      <c r="R230" s="223"/>
      <c r="S230" s="223"/>
      <c r="T230" s="226">
        <v>9</v>
      </c>
      <c r="U230" s="223" t="s">
        <v>1777</v>
      </c>
      <c r="V230" s="223" t="s">
        <v>1526</v>
      </c>
      <c r="W230" s="223" t="s">
        <v>1777</v>
      </c>
    </row>
    <row r="231" spans="1:23">
      <c r="A231" s="223"/>
      <c r="B231" s="223" t="s">
        <v>3962</v>
      </c>
      <c r="C231" s="223" t="s">
        <v>3963</v>
      </c>
      <c r="D231" s="223" t="s">
        <v>3964</v>
      </c>
      <c r="E231" s="224" t="s">
        <v>1529</v>
      </c>
      <c r="F231" s="224">
        <v>1994</v>
      </c>
      <c r="G231" s="223" t="s">
        <v>2990</v>
      </c>
      <c r="H231" s="223" t="s">
        <v>1499</v>
      </c>
      <c r="I231" s="223"/>
      <c r="J231" s="223" t="s">
        <v>3965</v>
      </c>
      <c r="K231" s="223" t="s">
        <v>3966</v>
      </c>
      <c r="L231" s="223" t="s">
        <v>3967</v>
      </c>
      <c r="M231" s="223"/>
      <c r="N231" s="223" t="s">
        <v>3968</v>
      </c>
      <c r="O231" s="223" t="s">
        <v>2996</v>
      </c>
      <c r="P231" s="223" t="s">
        <v>3969</v>
      </c>
      <c r="Q231" s="225" t="s">
        <v>3970</v>
      </c>
      <c r="R231" s="223"/>
      <c r="S231" s="223"/>
      <c r="T231" s="226">
        <v>13</v>
      </c>
      <c r="U231" s="223" t="s">
        <v>1777</v>
      </c>
      <c r="V231" s="223" t="s">
        <v>1526</v>
      </c>
      <c r="W231" s="223" t="s">
        <v>1777</v>
      </c>
    </row>
    <row r="232" spans="1:23">
      <c r="A232" s="223"/>
      <c r="B232" s="223" t="s">
        <v>3971</v>
      </c>
      <c r="C232" s="223" t="s">
        <v>3972</v>
      </c>
      <c r="D232" s="223" t="s">
        <v>3973</v>
      </c>
      <c r="E232" s="224" t="s">
        <v>1781</v>
      </c>
      <c r="F232" s="224">
        <v>1987</v>
      </c>
      <c r="G232" s="223" t="s">
        <v>3863</v>
      </c>
      <c r="H232" s="223" t="s">
        <v>1499</v>
      </c>
      <c r="I232" s="223"/>
      <c r="J232" s="223"/>
      <c r="K232" s="223"/>
      <c r="L232" s="223"/>
      <c r="M232" s="223"/>
      <c r="N232" s="223" t="s">
        <v>3868</v>
      </c>
      <c r="O232" s="223" t="s">
        <v>3869</v>
      </c>
      <c r="P232" s="223"/>
      <c r="Q232" s="223"/>
      <c r="R232" s="223"/>
      <c r="S232" s="223"/>
      <c r="T232" s="226">
        <v>5</v>
      </c>
      <c r="U232" s="223" t="s">
        <v>1621</v>
      </c>
      <c r="V232" s="223" t="s">
        <v>1526</v>
      </c>
      <c r="W232" s="223" t="s">
        <v>1622</v>
      </c>
    </row>
    <row r="233" spans="1:23">
      <c r="E233" s="235"/>
    </row>
    <row r="234" spans="1:23">
      <c r="E234" s="235"/>
    </row>
    <row r="235" spans="1:23">
      <c r="E235" s="235"/>
    </row>
    <row r="236" spans="1:23">
      <c r="E236" s="235"/>
    </row>
    <row r="237" spans="1:23">
      <c r="E237" s="235"/>
    </row>
    <row r="238" spans="1:23">
      <c r="E238" s="235"/>
    </row>
    <row r="239" spans="1:23">
      <c r="E239" s="235"/>
    </row>
    <row r="240" spans="1:23">
      <c r="E240" s="235"/>
    </row>
    <row r="241" spans="5:5">
      <c r="E241" s="235"/>
    </row>
    <row r="242" spans="5:5">
      <c r="E242" s="235"/>
    </row>
    <row r="243" spans="5:5">
      <c r="E243" s="235"/>
    </row>
    <row r="244" spans="5:5">
      <c r="E244" s="235"/>
    </row>
    <row r="245" spans="5:5">
      <c r="E245" s="235"/>
    </row>
    <row r="246" spans="5:5">
      <c r="E246" s="235"/>
    </row>
    <row r="247" spans="5:5">
      <c r="E247" s="235"/>
    </row>
    <row r="248" spans="5:5">
      <c r="E248" s="235"/>
    </row>
    <row r="249" spans="5:5">
      <c r="E249" s="235"/>
    </row>
    <row r="250" spans="5:5">
      <c r="E250" s="235"/>
    </row>
    <row r="251" spans="5:5">
      <c r="E251" s="235"/>
    </row>
    <row r="252" spans="5:5">
      <c r="E252" s="235"/>
    </row>
    <row r="253" spans="5:5">
      <c r="E253" s="235"/>
    </row>
    <row r="254" spans="5:5">
      <c r="E254" s="235"/>
    </row>
    <row r="255" spans="5:5">
      <c r="E255" s="235"/>
    </row>
    <row r="256" spans="5:5">
      <c r="E256" s="235"/>
    </row>
    <row r="257" spans="5:5">
      <c r="E257" s="235"/>
    </row>
    <row r="258" spans="5:5">
      <c r="E258" s="235"/>
    </row>
    <row r="259" spans="5:5">
      <c r="E259" s="235"/>
    </row>
    <row r="260" spans="5:5">
      <c r="E260" s="235"/>
    </row>
    <row r="261" spans="5:5">
      <c r="E261" s="235"/>
    </row>
    <row r="262" spans="5:5">
      <c r="E262" s="235"/>
    </row>
    <row r="263" spans="5:5">
      <c r="E263" s="235"/>
    </row>
    <row r="264" spans="5:5">
      <c r="E264" s="235"/>
    </row>
    <row r="265" spans="5:5">
      <c r="E265" s="235"/>
    </row>
    <row r="266" spans="5:5">
      <c r="E266" s="235"/>
    </row>
    <row r="267" spans="5:5">
      <c r="E267" s="235"/>
    </row>
    <row r="268" spans="5:5">
      <c r="E268" s="235"/>
    </row>
    <row r="269" spans="5:5">
      <c r="E269" s="235"/>
    </row>
    <row r="270" spans="5:5">
      <c r="E270" s="235"/>
    </row>
    <row r="271" spans="5:5">
      <c r="E271" s="235"/>
    </row>
    <row r="272" spans="5:5">
      <c r="E272" s="235"/>
    </row>
    <row r="273" spans="5:5">
      <c r="E273" s="235"/>
    </row>
    <row r="274" spans="5:5">
      <c r="E274" s="235"/>
    </row>
    <row r="275" spans="5:5">
      <c r="E275" s="235"/>
    </row>
    <row r="276" spans="5:5">
      <c r="E276" s="235"/>
    </row>
    <row r="277" spans="5:5">
      <c r="E277" s="235"/>
    </row>
    <row r="278" spans="5:5">
      <c r="E278" s="235"/>
    </row>
    <row r="279" spans="5:5">
      <c r="E279" s="235"/>
    </row>
    <row r="280" spans="5:5">
      <c r="E280" s="235"/>
    </row>
    <row r="281" spans="5:5">
      <c r="E281" s="235"/>
    </row>
    <row r="282" spans="5:5">
      <c r="E282" s="235"/>
    </row>
    <row r="283" spans="5:5">
      <c r="E283" s="235"/>
    </row>
    <row r="284" spans="5:5">
      <c r="E284" s="235"/>
    </row>
    <row r="285" spans="5:5">
      <c r="E285" s="235"/>
    </row>
    <row r="286" spans="5:5">
      <c r="E286" s="235"/>
    </row>
    <row r="287" spans="5:5">
      <c r="E287" s="235"/>
    </row>
    <row r="288" spans="5:5">
      <c r="E288" s="235"/>
    </row>
    <row r="289" spans="5:5">
      <c r="E289" s="235"/>
    </row>
    <row r="290" spans="5:5">
      <c r="E290" s="235"/>
    </row>
    <row r="291" spans="5:5">
      <c r="E291" s="235"/>
    </row>
    <row r="292" spans="5:5">
      <c r="E292" s="235"/>
    </row>
    <row r="293" spans="5:5">
      <c r="E293" s="235"/>
    </row>
    <row r="294" spans="5:5">
      <c r="E294" s="235"/>
    </row>
    <row r="295" spans="5:5">
      <c r="E295" s="235"/>
    </row>
    <row r="296" spans="5:5">
      <c r="E296" s="235"/>
    </row>
    <row r="297" spans="5:5">
      <c r="E297" s="235"/>
    </row>
    <row r="298" spans="5:5">
      <c r="E298" s="235"/>
    </row>
    <row r="299" spans="5:5">
      <c r="E299" s="235"/>
    </row>
    <row r="300" spans="5:5">
      <c r="E300" s="235"/>
    </row>
    <row r="301" spans="5:5">
      <c r="E301" s="235"/>
    </row>
    <row r="302" spans="5:5">
      <c r="E302" s="235"/>
    </row>
    <row r="303" spans="5:5">
      <c r="E303" s="235"/>
    </row>
    <row r="304" spans="5:5">
      <c r="E304" s="235"/>
    </row>
    <row r="305" spans="5:5">
      <c r="E305" s="235"/>
    </row>
    <row r="306" spans="5:5">
      <c r="E306" s="235"/>
    </row>
    <row r="307" spans="5:5">
      <c r="E307" s="235"/>
    </row>
    <row r="308" spans="5:5">
      <c r="E308" s="235"/>
    </row>
    <row r="309" spans="5:5">
      <c r="E309" s="235"/>
    </row>
    <row r="310" spans="5:5">
      <c r="E310" s="235"/>
    </row>
    <row r="311" spans="5:5">
      <c r="E311" s="235"/>
    </row>
    <row r="312" spans="5:5">
      <c r="E312" s="235"/>
    </row>
    <row r="313" spans="5:5">
      <c r="E313" s="235"/>
    </row>
    <row r="314" spans="5:5">
      <c r="E314" s="235"/>
    </row>
    <row r="315" spans="5:5">
      <c r="E315" s="235"/>
    </row>
    <row r="316" spans="5:5">
      <c r="E316" s="235"/>
    </row>
    <row r="317" spans="5:5">
      <c r="E317" s="235"/>
    </row>
    <row r="318" spans="5:5">
      <c r="E318" s="235"/>
    </row>
    <row r="319" spans="5:5">
      <c r="E319" s="235"/>
    </row>
    <row r="320" spans="5:5">
      <c r="E320" s="235"/>
    </row>
    <row r="321" spans="5:5">
      <c r="E321" s="235"/>
    </row>
    <row r="322" spans="5:5">
      <c r="E322" s="235"/>
    </row>
    <row r="323" spans="5:5">
      <c r="E323" s="235"/>
    </row>
    <row r="324" spans="5:5">
      <c r="E324" s="235"/>
    </row>
    <row r="325" spans="5:5">
      <c r="E325" s="235"/>
    </row>
    <row r="326" spans="5:5">
      <c r="E326" s="235"/>
    </row>
    <row r="327" spans="5:5">
      <c r="E327" s="235"/>
    </row>
    <row r="328" spans="5:5">
      <c r="E328" s="235"/>
    </row>
    <row r="329" spans="5:5">
      <c r="E329" s="235"/>
    </row>
    <row r="330" spans="5:5">
      <c r="E330" s="235"/>
    </row>
    <row r="331" spans="5:5">
      <c r="E331" s="235"/>
    </row>
    <row r="332" spans="5:5">
      <c r="E332" s="235"/>
    </row>
    <row r="333" spans="5:5">
      <c r="E333" s="235"/>
    </row>
    <row r="334" spans="5:5">
      <c r="E334" s="235"/>
    </row>
    <row r="335" spans="5:5">
      <c r="E335" s="235"/>
    </row>
    <row r="336" spans="5:5">
      <c r="E336" s="235"/>
    </row>
    <row r="337" spans="5:5">
      <c r="E337" s="235"/>
    </row>
    <row r="338" spans="5:5">
      <c r="E338" s="235"/>
    </row>
    <row r="339" spans="5:5">
      <c r="E339" s="235"/>
    </row>
    <row r="340" spans="5:5">
      <c r="E340" s="235"/>
    </row>
    <row r="341" spans="5:5">
      <c r="E341" s="235"/>
    </row>
    <row r="342" spans="5:5">
      <c r="E342" s="235"/>
    </row>
    <row r="343" spans="5:5">
      <c r="E343" s="235"/>
    </row>
    <row r="344" spans="5:5">
      <c r="E344" s="235"/>
    </row>
    <row r="345" spans="5:5">
      <c r="E345" s="235"/>
    </row>
    <row r="346" spans="5:5">
      <c r="E346" s="235"/>
    </row>
    <row r="347" spans="5:5">
      <c r="E347" s="235"/>
    </row>
    <row r="348" spans="5:5">
      <c r="E348" s="235"/>
    </row>
    <row r="349" spans="5:5">
      <c r="E349" s="235"/>
    </row>
    <row r="350" spans="5:5">
      <c r="E350" s="235"/>
    </row>
    <row r="351" spans="5:5">
      <c r="E351" s="235"/>
    </row>
    <row r="352" spans="5:5">
      <c r="E352" s="235"/>
    </row>
    <row r="353" spans="5:5">
      <c r="E353" s="235"/>
    </row>
    <row r="354" spans="5:5">
      <c r="E354" s="235"/>
    </row>
    <row r="355" spans="5:5">
      <c r="E355" s="235"/>
    </row>
    <row r="356" spans="5:5">
      <c r="E356" s="235"/>
    </row>
    <row r="357" spans="5:5">
      <c r="E357" s="235"/>
    </row>
    <row r="358" spans="5:5">
      <c r="E358" s="235"/>
    </row>
    <row r="359" spans="5:5">
      <c r="E359" s="235"/>
    </row>
    <row r="360" spans="5:5">
      <c r="E360" s="235"/>
    </row>
    <row r="361" spans="5:5">
      <c r="E361" s="235"/>
    </row>
    <row r="362" spans="5:5">
      <c r="E362" s="235"/>
    </row>
    <row r="363" spans="5:5">
      <c r="E363" s="235"/>
    </row>
    <row r="364" spans="5:5">
      <c r="E364" s="235"/>
    </row>
    <row r="365" spans="5:5">
      <c r="E365" s="235"/>
    </row>
    <row r="366" spans="5:5">
      <c r="E366" s="235"/>
    </row>
    <row r="367" spans="5:5">
      <c r="E367" s="235"/>
    </row>
    <row r="368" spans="5:5">
      <c r="E368" s="235"/>
    </row>
    <row r="369" spans="5:5">
      <c r="E369" s="235"/>
    </row>
    <row r="370" spans="5:5">
      <c r="E370" s="235"/>
    </row>
    <row r="371" spans="5:5">
      <c r="E371" s="235"/>
    </row>
    <row r="372" spans="5:5">
      <c r="E372" s="235"/>
    </row>
    <row r="373" spans="5:5">
      <c r="E373" s="235"/>
    </row>
    <row r="374" spans="5:5">
      <c r="E374" s="235"/>
    </row>
    <row r="375" spans="5:5">
      <c r="E375" s="235"/>
    </row>
    <row r="376" spans="5:5">
      <c r="E376" s="235"/>
    </row>
    <row r="377" spans="5:5">
      <c r="E377" s="235"/>
    </row>
    <row r="378" spans="5:5">
      <c r="E378" s="235"/>
    </row>
    <row r="379" spans="5:5">
      <c r="E379" s="235"/>
    </row>
    <row r="380" spans="5:5">
      <c r="E380" s="235"/>
    </row>
    <row r="381" spans="5:5">
      <c r="E381" s="235"/>
    </row>
    <row r="382" spans="5:5">
      <c r="E382" s="235"/>
    </row>
    <row r="383" spans="5:5">
      <c r="E383" s="235"/>
    </row>
    <row r="384" spans="5:5">
      <c r="E384" s="235"/>
    </row>
    <row r="385" spans="5:5">
      <c r="E385" s="235"/>
    </row>
    <row r="386" spans="5:5">
      <c r="E386" s="235"/>
    </row>
    <row r="387" spans="5:5">
      <c r="E387" s="235"/>
    </row>
    <row r="388" spans="5:5">
      <c r="E388" s="235"/>
    </row>
    <row r="389" spans="5:5">
      <c r="E389" s="235"/>
    </row>
    <row r="390" spans="5:5">
      <c r="E390" s="235"/>
    </row>
    <row r="391" spans="5:5">
      <c r="E391" s="235"/>
    </row>
    <row r="392" spans="5:5">
      <c r="E392" s="235"/>
    </row>
    <row r="393" spans="5:5">
      <c r="E393" s="235"/>
    </row>
    <row r="394" spans="5:5">
      <c r="E394" s="235"/>
    </row>
    <row r="395" spans="5:5">
      <c r="E395" s="235"/>
    </row>
    <row r="396" spans="5:5">
      <c r="E396" s="235"/>
    </row>
    <row r="397" spans="5:5">
      <c r="E397" s="235"/>
    </row>
    <row r="398" spans="5:5">
      <c r="E398" s="235"/>
    </row>
    <row r="399" spans="5:5">
      <c r="E399" s="235"/>
    </row>
    <row r="400" spans="5:5">
      <c r="E400" s="235"/>
    </row>
    <row r="401" spans="5:5">
      <c r="E401" s="235"/>
    </row>
    <row r="402" spans="5:5">
      <c r="E402" s="235"/>
    </row>
    <row r="403" spans="5:5">
      <c r="E403" s="235"/>
    </row>
    <row r="404" spans="5:5">
      <c r="E404" s="235"/>
    </row>
    <row r="405" spans="5:5">
      <c r="E405" s="235"/>
    </row>
    <row r="406" spans="5:5">
      <c r="E406" s="235"/>
    </row>
    <row r="407" spans="5:5">
      <c r="E407" s="235"/>
    </row>
    <row r="408" spans="5:5">
      <c r="E408" s="235"/>
    </row>
    <row r="409" spans="5:5">
      <c r="E409" s="235"/>
    </row>
    <row r="410" spans="5:5">
      <c r="E410" s="235"/>
    </row>
    <row r="411" spans="5:5">
      <c r="E411" s="235"/>
    </row>
    <row r="412" spans="5:5">
      <c r="E412" s="235"/>
    </row>
    <row r="413" spans="5:5">
      <c r="E413" s="235"/>
    </row>
    <row r="414" spans="5:5">
      <c r="E414" s="235"/>
    </row>
    <row r="415" spans="5:5">
      <c r="E415" s="235"/>
    </row>
    <row r="416" spans="5:5">
      <c r="E416" s="235"/>
    </row>
    <row r="417" spans="5:5">
      <c r="E417" s="235"/>
    </row>
    <row r="418" spans="5:5">
      <c r="E418" s="235"/>
    </row>
    <row r="419" spans="5:5">
      <c r="E419" s="235"/>
    </row>
    <row r="420" spans="5:5">
      <c r="E420" s="235"/>
    </row>
    <row r="421" spans="5:5">
      <c r="E421" s="235"/>
    </row>
    <row r="422" spans="5:5">
      <c r="E422" s="235"/>
    </row>
    <row r="423" spans="5:5">
      <c r="E423" s="235"/>
    </row>
    <row r="424" spans="5:5">
      <c r="E424" s="235"/>
    </row>
    <row r="425" spans="5:5">
      <c r="E425" s="235"/>
    </row>
    <row r="426" spans="5:5">
      <c r="E426" s="235"/>
    </row>
    <row r="427" spans="5:5">
      <c r="E427" s="235"/>
    </row>
    <row r="428" spans="5:5">
      <c r="E428" s="235"/>
    </row>
    <row r="429" spans="5:5">
      <c r="E429" s="235"/>
    </row>
    <row r="430" spans="5:5">
      <c r="E430" s="235"/>
    </row>
    <row r="431" spans="5:5">
      <c r="E431" s="235"/>
    </row>
    <row r="432" spans="5:5">
      <c r="E432" s="235"/>
    </row>
    <row r="433" spans="5:5">
      <c r="E433" s="235"/>
    </row>
    <row r="434" spans="5:5">
      <c r="E434" s="235"/>
    </row>
    <row r="435" spans="5:5">
      <c r="E435" s="235"/>
    </row>
    <row r="436" spans="5:5">
      <c r="E436" s="235"/>
    </row>
    <row r="437" spans="5:5">
      <c r="E437" s="235"/>
    </row>
    <row r="438" spans="5:5">
      <c r="E438" s="235"/>
    </row>
    <row r="439" spans="5:5">
      <c r="E439" s="235"/>
    </row>
    <row r="440" spans="5:5">
      <c r="E440" s="235"/>
    </row>
    <row r="441" spans="5:5">
      <c r="E441" s="235"/>
    </row>
    <row r="442" spans="5:5">
      <c r="E442" s="235"/>
    </row>
    <row r="443" spans="5:5">
      <c r="E443" s="235"/>
    </row>
    <row r="444" spans="5:5">
      <c r="E444" s="235"/>
    </row>
    <row r="445" spans="5:5">
      <c r="E445" s="235"/>
    </row>
    <row r="446" spans="5:5">
      <c r="E446" s="235"/>
    </row>
    <row r="447" spans="5:5">
      <c r="E447" s="235"/>
    </row>
    <row r="448" spans="5:5">
      <c r="E448" s="235"/>
    </row>
    <row r="449" spans="5:5">
      <c r="E449" s="235"/>
    </row>
    <row r="450" spans="5:5">
      <c r="E450" s="235"/>
    </row>
    <row r="451" spans="5:5">
      <c r="E451" s="235"/>
    </row>
    <row r="452" spans="5:5">
      <c r="E452" s="235"/>
    </row>
    <row r="453" spans="5:5">
      <c r="E453" s="235"/>
    </row>
    <row r="454" spans="5:5">
      <c r="E454" s="235"/>
    </row>
    <row r="455" spans="5:5">
      <c r="E455" s="235"/>
    </row>
    <row r="456" spans="5:5">
      <c r="E456" s="235"/>
    </row>
    <row r="457" spans="5:5">
      <c r="E457" s="235"/>
    </row>
    <row r="458" spans="5:5">
      <c r="E458" s="235"/>
    </row>
    <row r="459" spans="5:5">
      <c r="E459" s="235"/>
    </row>
    <row r="460" spans="5:5">
      <c r="E460" s="235"/>
    </row>
    <row r="461" spans="5:5">
      <c r="E461" s="235"/>
    </row>
    <row r="462" spans="5:5">
      <c r="E462" s="235"/>
    </row>
    <row r="463" spans="5:5">
      <c r="E463" s="235"/>
    </row>
    <row r="464" spans="5:5">
      <c r="E464" s="235"/>
    </row>
    <row r="465" spans="5:5">
      <c r="E465" s="235"/>
    </row>
    <row r="466" spans="5:5">
      <c r="E466" s="235"/>
    </row>
    <row r="467" spans="5:5">
      <c r="E467" s="235"/>
    </row>
    <row r="468" spans="5:5">
      <c r="E468" s="235"/>
    </row>
    <row r="469" spans="5:5">
      <c r="E469" s="235"/>
    </row>
    <row r="470" spans="5:5">
      <c r="E470" s="235"/>
    </row>
    <row r="471" spans="5:5">
      <c r="E471" s="235"/>
    </row>
    <row r="472" spans="5:5">
      <c r="E472" s="235"/>
    </row>
    <row r="473" spans="5:5">
      <c r="E473" s="235"/>
    </row>
    <row r="474" spans="5:5">
      <c r="E474" s="235"/>
    </row>
    <row r="475" spans="5:5">
      <c r="E475" s="235"/>
    </row>
    <row r="476" spans="5:5">
      <c r="E476" s="235"/>
    </row>
    <row r="477" spans="5:5">
      <c r="E477" s="235"/>
    </row>
    <row r="478" spans="5:5">
      <c r="E478" s="235"/>
    </row>
    <row r="479" spans="5:5">
      <c r="E479" s="235"/>
    </row>
    <row r="480" spans="5:5">
      <c r="E480" s="235"/>
    </row>
    <row r="481" spans="5:5">
      <c r="E481" s="235"/>
    </row>
    <row r="482" spans="5:5">
      <c r="E482" s="235"/>
    </row>
    <row r="483" spans="5:5">
      <c r="E483" s="235"/>
    </row>
    <row r="484" spans="5:5">
      <c r="E484" s="235"/>
    </row>
    <row r="485" spans="5:5">
      <c r="E485" s="235"/>
    </row>
    <row r="486" spans="5:5">
      <c r="E486" s="235"/>
    </row>
    <row r="487" spans="5:5">
      <c r="E487" s="235"/>
    </row>
    <row r="488" spans="5:5">
      <c r="E488" s="235"/>
    </row>
    <row r="489" spans="5:5">
      <c r="E489" s="235"/>
    </row>
    <row r="490" spans="5:5">
      <c r="E490" s="235"/>
    </row>
    <row r="491" spans="5:5">
      <c r="E491" s="235"/>
    </row>
    <row r="492" spans="5:5">
      <c r="E492" s="235"/>
    </row>
    <row r="493" spans="5:5">
      <c r="E493" s="235"/>
    </row>
    <row r="494" spans="5:5">
      <c r="E494" s="235"/>
    </row>
    <row r="495" spans="5:5">
      <c r="E495" s="235"/>
    </row>
    <row r="496" spans="5:5">
      <c r="E496" s="235"/>
    </row>
    <row r="497" spans="5:5">
      <c r="E497" s="235"/>
    </row>
    <row r="498" spans="5:5">
      <c r="E498" s="235"/>
    </row>
    <row r="499" spans="5:5">
      <c r="E499" s="235"/>
    </row>
    <row r="500" spans="5:5">
      <c r="E500" s="235"/>
    </row>
    <row r="501" spans="5:5">
      <c r="E501" s="235"/>
    </row>
    <row r="502" spans="5:5">
      <c r="E502" s="235"/>
    </row>
    <row r="503" spans="5:5">
      <c r="E503" s="235"/>
    </row>
    <row r="504" spans="5:5">
      <c r="E504" s="235"/>
    </row>
    <row r="505" spans="5:5">
      <c r="E505" s="235"/>
    </row>
    <row r="506" spans="5:5">
      <c r="E506" s="235"/>
    </row>
    <row r="507" spans="5:5">
      <c r="E507" s="235"/>
    </row>
    <row r="508" spans="5:5">
      <c r="E508" s="235"/>
    </row>
    <row r="509" spans="5:5">
      <c r="E509" s="235"/>
    </row>
    <row r="510" spans="5:5">
      <c r="E510" s="235"/>
    </row>
    <row r="511" spans="5:5">
      <c r="E511" s="235"/>
    </row>
    <row r="512" spans="5:5">
      <c r="E512" s="235"/>
    </row>
    <row r="513" spans="5:5">
      <c r="E513" s="235"/>
    </row>
    <row r="514" spans="5:5">
      <c r="E514" s="235"/>
    </row>
    <row r="515" spans="5:5">
      <c r="E515" s="235"/>
    </row>
    <row r="516" spans="5:5">
      <c r="E516" s="235"/>
    </row>
    <row r="517" spans="5:5">
      <c r="E517" s="235"/>
    </row>
    <row r="518" spans="5:5">
      <c r="E518" s="235"/>
    </row>
    <row r="519" spans="5:5">
      <c r="E519" s="235"/>
    </row>
    <row r="520" spans="5:5">
      <c r="E520" s="235"/>
    </row>
    <row r="521" spans="5:5">
      <c r="E521" s="235"/>
    </row>
    <row r="522" spans="5:5">
      <c r="E522" s="235"/>
    </row>
    <row r="523" spans="5:5">
      <c r="E523" s="235"/>
    </row>
    <row r="524" spans="5:5">
      <c r="E524" s="235"/>
    </row>
    <row r="525" spans="5:5">
      <c r="E525" s="235"/>
    </row>
    <row r="526" spans="5:5">
      <c r="E526" s="235"/>
    </row>
    <row r="527" spans="5:5">
      <c r="E527" s="235"/>
    </row>
    <row r="528" spans="5:5">
      <c r="E528" s="235"/>
    </row>
    <row r="529" spans="5:5">
      <c r="E529" s="235"/>
    </row>
    <row r="530" spans="5:5">
      <c r="E530" s="235"/>
    </row>
    <row r="531" spans="5:5">
      <c r="E531" s="235"/>
    </row>
    <row r="532" spans="5:5">
      <c r="E532" s="235"/>
    </row>
    <row r="533" spans="5:5">
      <c r="E533" s="235"/>
    </row>
    <row r="534" spans="5:5">
      <c r="E534" s="235"/>
    </row>
    <row r="535" spans="5:5">
      <c r="E535" s="235"/>
    </row>
    <row r="536" spans="5:5">
      <c r="E536" s="235"/>
    </row>
    <row r="537" spans="5:5">
      <c r="E537" s="235"/>
    </row>
    <row r="538" spans="5:5">
      <c r="E538" s="235"/>
    </row>
    <row r="539" spans="5:5">
      <c r="E539" s="235"/>
    </row>
    <row r="540" spans="5:5">
      <c r="E540" s="235"/>
    </row>
    <row r="541" spans="5:5">
      <c r="E541" s="235"/>
    </row>
    <row r="542" spans="5:5">
      <c r="E542" s="235"/>
    </row>
    <row r="543" spans="5:5">
      <c r="E543" s="235"/>
    </row>
    <row r="544" spans="5:5">
      <c r="E544" s="235"/>
    </row>
    <row r="545" spans="5:5">
      <c r="E545" s="235"/>
    </row>
    <row r="546" spans="5:5">
      <c r="E546" s="235"/>
    </row>
    <row r="547" spans="5:5">
      <c r="E547" s="235"/>
    </row>
    <row r="548" spans="5:5">
      <c r="E548" s="235"/>
    </row>
    <row r="549" spans="5:5">
      <c r="E549" s="235"/>
    </row>
    <row r="550" spans="5:5">
      <c r="E550" s="235"/>
    </row>
    <row r="551" spans="5:5">
      <c r="E551" s="235"/>
    </row>
    <row r="552" spans="5:5">
      <c r="E552" s="235"/>
    </row>
    <row r="553" spans="5:5">
      <c r="E553" s="235"/>
    </row>
    <row r="554" spans="5:5">
      <c r="E554" s="235"/>
    </row>
    <row r="555" spans="5:5">
      <c r="E555" s="235"/>
    </row>
    <row r="556" spans="5:5">
      <c r="E556" s="235"/>
    </row>
    <row r="557" spans="5:5">
      <c r="E557" s="235"/>
    </row>
    <row r="558" spans="5:5">
      <c r="E558" s="235"/>
    </row>
    <row r="559" spans="5:5">
      <c r="E559" s="235"/>
    </row>
    <row r="560" spans="5:5">
      <c r="E560" s="235"/>
    </row>
    <row r="561" spans="5:5">
      <c r="E561" s="235"/>
    </row>
    <row r="562" spans="5:5">
      <c r="E562" s="235"/>
    </row>
    <row r="563" spans="5:5">
      <c r="E563" s="235"/>
    </row>
    <row r="564" spans="5:5">
      <c r="E564" s="235"/>
    </row>
    <row r="565" spans="5:5">
      <c r="E565" s="235"/>
    </row>
    <row r="566" spans="5:5">
      <c r="E566" s="235"/>
    </row>
    <row r="567" spans="5:5">
      <c r="E567" s="235"/>
    </row>
    <row r="568" spans="5:5">
      <c r="E568" s="235"/>
    </row>
    <row r="569" spans="5:5">
      <c r="E569" s="235"/>
    </row>
    <row r="570" spans="5:5">
      <c r="E570" s="235"/>
    </row>
    <row r="571" spans="5:5">
      <c r="E571" s="235"/>
    </row>
    <row r="572" spans="5:5">
      <c r="E572" s="235"/>
    </row>
    <row r="573" spans="5:5">
      <c r="E573" s="235"/>
    </row>
    <row r="574" spans="5:5">
      <c r="E574" s="235"/>
    </row>
    <row r="575" spans="5:5">
      <c r="E575" s="235"/>
    </row>
    <row r="576" spans="5:5">
      <c r="E576" s="235"/>
    </row>
    <row r="577" spans="5:5">
      <c r="E577" s="235"/>
    </row>
    <row r="578" spans="5:5">
      <c r="E578" s="235"/>
    </row>
    <row r="579" spans="5:5">
      <c r="E579" s="235"/>
    </row>
    <row r="580" spans="5:5">
      <c r="E580" s="235"/>
    </row>
    <row r="581" spans="5:5">
      <c r="E581" s="235"/>
    </row>
    <row r="582" spans="5:5">
      <c r="E582" s="235"/>
    </row>
    <row r="583" spans="5:5">
      <c r="E583" s="235"/>
    </row>
    <row r="584" spans="5:5">
      <c r="E584" s="235"/>
    </row>
    <row r="585" spans="5:5">
      <c r="E585" s="235"/>
    </row>
    <row r="586" spans="5:5">
      <c r="E586" s="235"/>
    </row>
    <row r="587" spans="5:5">
      <c r="E587" s="235"/>
    </row>
    <row r="588" spans="5:5">
      <c r="E588" s="235"/>
    </row>
    <row r="589" spans="5:5">
      <c r="E589" s="235"/>
    </row>
    <row r="590" spans="5:5">
      <c r="E590" s="235"/>
    </row>
    <row r="591" spans="5:5">
      <c r="E591" s="235"/>
    </row>
    <row r="592" spans="5:5">
      <c r="E592" s="235"/>
    </row>
    <row r="593" spans="5:5">
      <c r="E593" s="235"/>
    </row>
    <row r="594" spans="5:5">
      <c r="E594" s="235"/>
    </row>
    <row r="595" spans="5:5">
      <c r="E595" s="235"/>
    </row>
    <row r="596" spans="5:5">
      <c r="E596" s="235"/>
    </row>
    <row r="597" spans="5:5">
      <c r="E597" s="235"/>
    </row>
    <row r="598" spans="5:5">
      <c r="E598" s="235"/>
    </row>
    <row r="599" spans="5:5">
      <c r="E599" s="235"/>
    </row>
    <row r="600" spans="5:5">
      <c r="E600" s="235"/>
    </row>
    <row r="601" spans="5:5">
      <c r="E601" s="235"/>
    </row>
    <row r="602" spans="5:5">
      <c r="E602" s="235"/>
    </row>
    <row r="603" spans="5:5">
      <c r="E603" s="235"/>
    </row>
    <row r="604" spans="5:5">
      <c r="E604" s="235"/>
    </row>
    <row r="605" spans="5:5">
      <c r="E605" s="235"/>
    </row>
    <row r="606" spans="5:5">
      <c r="E606" s="235"/>
    </row>
    <row r="607" spans="5:5">
      <c r="E607" s="235"/>
    </row>
    <row r="608" spans="5:5">
      <c r="E608" s="235"/>
    </row>
    <row r="609" spans="5:5">
      <c r="E609" s="235"/>
    </row>
    <row r="610" spans="5:5">
      <c r="E610" s="235"/>
    </row>
    <row r="611" spans="5:5">
      <c r="E611" s="235"/>
    </row>
    <row r="612" spans="5:5">
      <c r="E612" s="235"/>
    </row>
    <row r="613" spans="5:5">
      <c r="E613" s="235"/>
    </row>
    <row r="614" spans="5:5">
      <c r="E614" s="235"/>
    </row>
    <row r="615" spans="5:5">
      <c r="E615" s="235"/>
    </row>
    <row r="616" spans="5:5">
      <c r="E616" s="235"/>
    </row>
    <row r="617" spans="5:5">
      <c r="E617" s="235"/>
    </row>
    <row r="618" spans="5:5">
      <c r="E618" s="235"/>
    </row>
    <row r="619" spans="5:5">
      <c r="E619" s="235"/>
    </row>
    <row r="620" spans="5:5">
      <c r="E620" s="235"/>
    </row>
    <row r="621" spans="5:5">
      <c r="E621" s="235"/>
    </row>
    <row r="622" spans="5:5">
      <c r="E622" s="235"/>
    </row>
    <row r="623" spans="5:5">
      <c r="E623" s="235"/>
    </row>
    <row r="624" spans="5:5">
      <c r="E624" s="235"/>
    </row>
    <row r="625" spans="5:5">
      <c r="E625" s="235"/>
    </row>
    <row r="626" spans="5:5">
      <c r="E626" s="235"/>
    </row>
    <row r="627" spans="5:5">
      <c r="E627" s="235"/>
    </row>
    <row r="628" spans="5:5">
      <c r="E628" s="235"/>
    </row>
    <row r="629" spans="5:5">
      <c r="E629" s="235"/>
    </row>
    <row r="630" spans="5:5">
      <c r="E630" s="235"/>
    </row>
    <row r="631" spans="5:5">
      <c r="E631" s="235"/>
    </row>
    <row r="632" spans="5:5">
      <c r="E632" s="235"/>
    </row>
    <row r="633" spans="5:5">
      <c r="E633" s="235"/>
    </row>
    <row r="634" spans="5:5">
      <c r="E634" s="235"/>
    </row>
    <row r="635" spans="5:5">
      <c r="E635" s="235"/>
    </row>
    <row r="636" spans="5:5">
      <c r="E636" s="235"/>
    </row>
    <row r="637" spans="5:5">
      <c r="E637" s="235"/>
    </row>
    <row r="638" spans="5:5">
      <c r="E638" s="235"/>
    </row>
    <row r="639" spans="5:5">
      <c r="E639" s="235"/>
    </row>
    <row r="640" spans="5:5">
      <c r="E640" s="235"/>
    </row>
    <row r="641" spans="5:5">
      <c r="E641" s="235"/>
    </row>
    <row r="642" spans="5:5">
      <c r="E642" s="235"/>
    </row>
    <row r="643" spans="5:5">
      <c r="E643" s="235"/>
    </row>
    <row r="644" spans="5:5">
      <c r="E644" s="235"/>
    </row>
    <row r="645" spans="5:5">
      <c r="E645" s="235"/>
    </row>
    <row r="646" spans="5:5">
      <c r="E646" s="235"/>
    </row>
    <row r="647" spans="5:5">
      <c r="E647" s="235"/>
    </row>
    <row r="648" spans="5:5">
      <c r="E648" s="235"/>
    </row>
    <row r="649" spans="5:5">
      <c r="E649" s="235"/>
    </row>
    <row r="650" spans="5:5">
      <c r="E650" s="235"/>
    </row>
    <row r="651" spans="5:5">
      <c r="E651" s="235"/>
    </row>
    <row r="652" spans="5:5">
      <c r="E652" s="235"/>
    </row>
    <row r="653" spans="5:5">
      <c r="E653" s="235"/>
    </row>
    <row r="654" spans="5:5">
      <c r="E654" s="235"/>
    </row>
    <row r="655" spans="5:5">
      <c r="E655" s="235"/>
    </row>
    <row r="656" spans="5:5">
      <c r="E656" s="235"/>
    </row>
    <row r="657" spans="5:5">
      <c r="E657" s="235"/>
    </row>
    <row r="658" spans="5:5">
      <c r="E658" s="235"/>
    </row>
    <row r="659" spans="5:5">
      <c r="E659" s="235"/>
    </row>
    <row r="660" spans="5:5">
      <c r="E660" s="235"/>
    </row>
    <row r="661" spans="5:5">
      <c r="E661" s="235"/>
    </row>
    <row r="662" spans="5:5">
      <c r="E662" s="235"/>
    </row>
    <row r="663" spans="5:5">
      <c r="E663" s="235"/>
    </row>
    <row r="664" spans="5:5">
      <c r="E664" s="235"/>
    </row>
    <row r="665" spans="5:5">
      <c r="E665" s="235"/>
    </row>
    <row r="666" spans="5:5">
      <c r="E666" s="235"/>
    </row>
    <row r="667" spans="5:5">
      <c r="E667" s="235"/>
    </row>
    <row r="668" spans="5:5">
      <c r="E668" s="235"/>
    </row>
    <row r="669" spans="5:5">
      <c r="E669" s="235"/>
    </row>
    <row r="670" spans="5:5">
      <c r="E670" s="235"/>
    </row>
    <row r="671" spans="5:5">
      <c r="E671" s="235"/>
    </row>
    <row r="672" spans="5:5">
      <c r="E672" s="235"/>
    </row>
    <row r="673" spans="5:5">
      <c r="E673" s="235"/>
    </row>
    <row r="674" spans="5:5">
      <c r="E674" s="235"/>
    </row>
    <row r="675" spans="5:5">
      <c r="E675" s="235"/>
    </row>
    <row r="676" spans="5:5">
      <c r="E676" s="235"/>
    </row>
    <row r="677" spans="5:5">
      <c r="E677" s="235"/>
    </row>
    <row r="678" spans="5:5">
      <c r="E678" s="235"/>
    </row>
    <row r="679" spans="5:5">
      <c r="E679" s="235"/>
    </row>
    <row r="680" spans="5:5">
      <c r="E680" s="235"/>
    </row>
    <row r="681" spans="5:5">
      <c r="E681" s="235"/>
    </row>
    <row r="682" spans="5:5">
      <c r="E682" s="235"/>
    </row>
    <row r="683" spans="5:5">
      <c r="E683" s="235"/>
    </row>
    <row r="684" spans="5:5">
      <c r="E684" s="235"/>
    </row>
    <row r="685" spans="5:5">
      <c r="E685" s="235"/>
    </row>
    <row r="686" spans="5:5">
      <c r="E686" s="235"/>
    </row>
    <row r="687" spans="5:5">
      <c r="E687" s="235"/>
    </row>
    <row r="688" spans="5:5">
      <c r="E688" s="235"/>
    </row>
    <row r="689" spans="5:5">
      <c r="E689" s="235"/>
    </row>
    <row r="690" spans="5:5">
      <c r="E690" s="235"/>
    </row>
    <row r="691" spans="5:5">
      <c r="E691" s="235"/>
    </row>
    <row r="692" spans="5:5">
      <c r="E692" s="235"/>
    </row>
    <row r="693" spans="5:5">
      <c r="E693" s="235"/>
    </row>
    <row r="694" spans="5:5">
      <c r="E694" s="235"/>
    </row>
    <row r="695" spans="5:5">
      <c r="E695" s="235"/>
    </row>
    <row r="696" spans="5:5">
      <c r="E696" s="235"/>
    </row>
    <row r="697" spans="5:5">
      <c r="E697" s="235"/>
    </row>
    <row r="698" spans="5:5">
      <c r="E698" s="235"/>
    </row>
    <row r="699" spans="5:5">
      <c r="E699" s="235"/>
    </row>
    <row r="700" spans="5:5">
      <c r="E700" s="235"/>
    </row>
    <row r="701" spans="5:5">
      <c r="E701" s="235"/>
    </row>
    <row r="702" spans="5:5">
      <c r="E702" s="235"/>
    </row>
    <row r="703" spans="5:5">
      <c r="E703" s="235"/>
    </row>
    <row r="704" spans="5:5">
      <c r="E704" s="235"/>
    </row>
    <row r="705" spans="5:5">
      <c r="E705" s="235"/>
    </row>
    <row r="706" spans="5:5">
      <c r="E706" s="235"/>
    </row>
    <row r="707" spans="5:5">
      <c r="E707" s="235"/>
    </row>
    <row r="708" spans="5:5">
      <c r="E708" s="235"/>
    </row>
    <row r="709" spans="5:5">
      <c r="E709" s="235"/>
    </row>
    <row r="710" spans="5:5">
      <c r="E710" s="235"/>
    </row>
    <row r="711" spans="5:5">
      <c r="E711" s="235"/>
    </row>
    <row r="712" spans="5:5">
      <c r="E712" s="235"/>
    </row>
    <row r="713" spans="5:5">
      <c r="E713" s="235"/>
    </row>
    <row r="714" spans="5:5">
      <c r="E714" s="235"/>
    </row>
    <row r="715" spans="5:5">
      <c r="E715" s="235"/>
    </row>
    <row r="716" spans="5:5">
      <c r="E716" s="235"/>
    </row>
    <row r="717" spans="5:5">
      <c r="E717" s="235"/>
    </row>
    <row r="718" spans="5:5">
      <c r="E718" s="235"/>
    </row>
    <row r="719" spans="5:5">
      <c r="E719" s="235"/>
    </row>
    <row r="720" spans="5:5">
      <c r="E720" s="235"/>
    </row>
    <row r="721" spans="5:5">
      <c r="E721" s="235"/>
    </row>
    <row r="722" spans="5:5">
      <c r="E722" s="235"/>
    </row>
    <row r="723" spans="5:5">
      <c r="E723" s="235"/>
    </row>
    <row r="724" spans="5:5">
      <c r="E724" s="235"/>
    </row>
    <row r="725" spans="5:5">
      <c r="E725" s="235"/>
    </row>
    <row r="726" spans="5:5">
      <c r="E726" s="235"/>
    </row>
    <row r="727" spans="5:5">
      <c r="E727" s="235"/>
    </row>
    <row r="728" spans="5:5">
      <c r="E728" s="235"/>
    </row>
    <row r="729" spans="5:5">
      <c r="E729" s="235"/>
    </row>
    <row r="730" spans="5:5">
      <c r="E730" s="235"/>
    </row>
    <row r="731" spans="5:5">
      <c r="E731" s="235"/>
    </row>
    <row r="732" spans="5:5">
      <c r="E732" s="235"/>
    </row>
    <row r="733" spans="5:5">
      <c r="E733" s="235"/>
    </row>
    <row r="734" spans="5:5">
      <c r="E734" s="235"/>
    </row>
    <row r="735" spans="5:5">
      <c r="E735" s="235"/>
    </row>
    <row r="736" spans="5:5">
      <c r="E736" s="235"/>
    </row>
    <row r="737" spans="5:5">
      <c r="E737" s="235"/>
    </row>
    <row r="738" spans="5:5">
      <c r="E738" s="235"/>
    </row>
    <row r="739" spans="5:5">
      <c r="E739" s="235"/>
    </row>
    <row r="740" spans="5:5">
      <c r="E740" s="235"/>
    </row>
    <row r="741" spans="5:5">
      <c r="E741" s="235"/>
    </row>
    <row r="742" spans="5:5">
      <c r="E742" s="235"/>
    </row>
    <row r="743" spans="5:5">
      <c r="E743" s="235"/>
    </row>
    <row r="744" spans="5:5">
      <c r="E744" s="235"/>
    </row>
    <row r="745" spans="5:5">
      <c r="E745" s="235"/>
    </row>
    <row r="746" spans="5:5">
      <c r="E746" s="235"/>
    </row>
    <row r="747" spans="5:5">
      <c r="E747" s="235"/>
    </row>
    <row r="748" spans="5:5">
      <c r="E748" s="235"/>
    </row>
    <row r="749" spans="5:5">
      <c r="E749" s="235"/>
    </row>
    <row r="750" spans="5:5">
      <c r="E750" s="235"/>
    </row>
    <row r="751" spans="5:5">
      <c r="E751" s="235"/>
    </row>
    <row r="752" spans="5:5">
      <c r="E752" s="235"/>
    </row>
    <row r="753" spans="5:5">
      <c r="E753" s="235"/>
    </row>
    <row r="754" spans="5:5">
      <c r="E754" s="235"/>
    </row>
    <row r="755" spans="5:5">
      <c r="E755" s="235"/>
    </row>
    <row r="756" spans="5:5">
      <c r="E756" s="235"/>
    </row>
    <row r="757" spans="5:5">
      <c r="E757" s="235"/>
    </row>
    <row r="758" spans="5:5">
      <c r="E758" s="235"/>
    </row>
    <row r="759" spans="5:5">
      <c r="E759" s="235"/>
    </row>
    <row r="760" spans="5:5">
      <c r="E760" s="235"/>
    </row>
    <row r="761" spans="5:5">
      <c r="E761" s="235"/>
    </row>
    <row r="762" spans="5:5">
      <c r="E762" s="235"/>
    </row>
    <row r="763" spans="5:5">
      <c r="E763" s="235"/>
    </row>
    <row r="764" spans="5:5">
      <c r="E764" s="235"/>
    </row>
    <row r="765" spans="5:5">
      <c r="E765" s="235"/>
    </row>
    <row r="766" spans="5:5">
      <c r="E766" s="235"/>
    </row>
    <row r="767" spans="5:5">
      <c r="E767" s="235"/>
    </row>
    <row r="768" spans="5:5">
      <c r="E768" s="235"/>
    </row>
    <row r="769" spans="5:5">
      <c r="E769" s="235"/>
    </row>
    <row r="770" spans="5:5">
      <c r="E770" s="235"/>
    </row>
    <row r="771" spans="5:5">
      <c r="E771" s="235"/>
    </row>
    <row r="772" spans="5:5">
      <c r="E772" s="235"/>
    </row>
    <row r="773" spans="5:5">
      <c r="E773" s="235"/>
    </row>
    <row r="774" spans="5:5">
      <c r="E774" s="235"/>
    </row>
    <row r="775" spans="5:5">
      <c r="E775" s="235"/>
    </row>
    <row r="776" spans="5:5">
      <c r="E776" s="235"/>
    </row>
    <row r="777" spans="5:5">
      <c r="E777" s="235"/>
    </row>
    <row r="778" spans="5:5">
      <c r="E778" s="235"/>
    </row>
    <row r="779" spans="5:5">
      <c r="E779" s="235"/>
    </row>
    <row r="780" spans="5:5">
      <c r="E780" s="235"/>
    </row>
    <row r="781" spans="5:5">
      <c r="E781" s="235"/>
    </row>
    <row r="782" spans="5:5">
      <c r="E782" s="235"/>
    </row>
    <row r="783" spans="5:5">
      <c r="E783" s="235"/>
    </row>
    <row r="784" spans="5:5">
      <c r="E784" s="235"/>
    </row>
    <row r="785" spans="5:5">
      <c r="E785" s="235"/>
    </row>
    <row r="786" spans="5:5">
      <c r="E786" s="235"/>
    </row>
    <row r="787" spans="5:5">
      <c r="E787" s="235"/>
    </row>
    <row r="788" spans="5:5">
      <c r="E788" s="235"/>
    </row>
    <row r="789" spans="5:5">
      <c r="E789" s="235"/>
    </row>
    <row r="790" spans="5:5">
      <c r="E790" s="235"/>
    </row>
    <row r="791" spans="5:5">
      <c r="E791" s="235"/>
    </row>
    <row r="792" spans="5:5">
      <c r="E792" s="235"/>
    </row>
    <row r="793" spans="5:5">
      <c r="E793" s="235"/>
    </row>
    <row r="794" spans="5:5">
      <c r="E794" s="235"/>
    </row>
    <row r="795" spans="5:5">
      <c r="E795" s="235"/>
    </row>
    <row r="796" spans="5:5">
      <c r="E796" s="235"/>
    </row>
    <row r="797" spans="5:5">
      <c r="E797" s="235"/>
    </row>
    <row r="798" spans="5:5">
      <c r="E798" s="235"/>
    </row>
    <row r="799" spans="5:5">
      <c r="E799" s="235"/>
    </row>
    <row r="800" spans="5:5">
      <c r="E800" s="235"/>
    </row>
    <row r="801" spans="5:5">
      <c r="E801" s="235"/>
    </row>
    <row r="802" spans="5:5">
      <c r="E802" s="235"/>
    </row>
    <row r="803" spans="5:5">
      <c r="E803" s="235"/>
    </row>
    <row r="804" spans="5:5">
      <c r="E804" s="235"/>
    </row>
    <row r="805" spans="5:5">
      <c r="E805" s="235"/>
    </row>
    <row r="806" spans="5:5">
      <c r="E806" s="235"/>
    </row>
    <row r="807" spans="5:5">
      <c r="E807" s="235"/>
    </row>
    <row r="808" spans="5:5">
      <c r="E808" s="235"/>
    </row>
    <row r="809" spans="5:5">
      <c r="E809" s="235"/>
    </row>
    <row r="810" spans="5:5">
      <c r="E810" s="235"/>
    </row>
    <row r="811" spans="5:5">
      <c r="E811" s="235"/>
    </row>
    <row r="812" spans="5:5">
      <c r="E812" s="235"/>
    </row>
    <row r="813" spans="5:5">
      <c r="E813" s="235"/>
    </row>
    <row r="814" spans="5:5">
      <c r="E814" s="235"/>
    </row>
    <row r="815" spans="5:5">
      <c r="E815" s="235"/>
    </row>
    <row r="816" spans="5:5">
      <c r="E816" s="235"/>
    </row>
    <row r="817" spans="5:5">
      <c r="E817" s="235"/>
    </row>
    <row r="818" spans="5:5">
      <c r="E818" s="235"/>
    </row>
    <row r="819" spans="5:5">
      <c r="E819" s="235"/>
    </row>
    <row r="820" spans="5:5">
      <c r="E820" s="235"/>
    </row>
    <row r="821" spans="5:5">
      <c r="E821" s="235"/>
    </row>
    <row r="822" spans="5:5">
      <c r="E822" s="235"/>
    </row>
    <row r="823" spans="5:5">
      <c r="E823" s="235"/>
    </row>
    <row r="824" spans="5:5">
      <c r="E824" s="235"/>
    </row>
    <row r="825" spans="5:5">
      <c r="E825" s="235"/>
    </row>
    <row r="826" spans="5:5">
      <c r="E826" s="235"/>
    </row>
    <row r="827" spans="5:5">
      <c r="E827" s="235"/>
    </row>
    <row r="828" spans="5:5">
      <c r="E828" s="235"/>
    </row>
    <row r="829" spans="5:5">
      <c r="E829" s="235"/>
    </row>
    <row r="830" spans="5:5">
      <c r="E830" s="235"/>
    </row>
    <row r="831" spans="5:5">
      <c r="E831" s="235"/>
    </row>
    <row r="832" spans="5:5">
      <c r="E832" s="235"/>
    </row>
    <row r="833" spans="5:5">
      <c r="E833" s="235"/>
    </row>
    <row r="834" spans="5:5">
      <c r="E834" s="235"/>
    </row>
    <row r="835" spans="5:5">
      <c r="E835" s="235"/>
    </row>
    <row r="836" spans="5:5">
      <c r="E836" s="235"/>
    </row>
    <row r="837" spans="5:5">
      <c r="E837" s="235"/>
    </row>
    <row r="838" spans="5:5">
      <c r="E838" s="235"/>
    </row>
    <row r="839" spans="5:5">
      <c r="E839" s="235"/>
    </row>
    <row r="840" spans="5:5">
      <c r="E840" s="235"/>
    </row>
    <row r="841" spans="5:5">
      <c r="E841" s="235"/>
    </row>
    <row r="842" spans="5:5">
      <c r="E842" s="235"/>
    </row>
    <row r="843" spans="5:5">
      <c r="E843" s="235"/>
    </row>
    <row r="844" spans="5:5">
      <c r="E844" s="235"/>
    </row>
    <row r="845" spans="5:5">
      <c r="E845" s="235"/>
    </row>
    <row r="846" spans="5:5">
      <c r="E846" s="235"/>
    </row>
    <row r="847" spans="5:5">
      <c r="E847" s="235"/>
    </row>
    <row r="848" spans="5:5">
      <c r="E848" s="235"/>
    </row>
    <row r="849" spans="5:5">
      <c r="E849" s="235"/>
    </row>
    <row r="850" spans="5:5">
      <c r="E850" s="235"/>
    </row>
    <row r="851" spans="5:5">
      <c r="E851" s="235"/>
    </row>
    <row r="852" spans="5:5">
      <c r="E852" s="235"/>
    </row>
    <row r="853" spans="5:5">
      <c r="E853" s="235"/>
    </row>
    <row r="854" spans="5:5">
      <c r="E854" s="235"/>
    </row>
    <row r="855" spans="5:5">
      <c r="E855" s="235"/>
    </row>
    <row r="856" spans="5:5">
      <c r="E856" s="235"/>
    </row>
    <row r="857" spans="5:5">
      <c r="E857" s="235"/>
    </row>
    <row r="858" spans="5:5">
      <c r="E858" s="235"/>
    </row>
    <row r="859" spans="5:5">
      <c r="E859" s="235"/>
    </row>
    <row r="860" spans="5:5">
      <c r="E860" s="235"/>
    </row>
    <row r="861" spans="5:5">
      <c r="E861" s="235"/>
    </row>
    <row r="862" spans="5:5">
      <c r="E862" s="235"/>
    </row>
    <row r="863" spans="5:5">
      <c r="E863" s="235"/>
    </row>
    <row r="864" spans="5:5">
      <c r="E864" s="235"/>
    </row>
    <row r="865" spans="5:5">
      <c r="E865" s="235"/>
    </row>
    <row r="866" spans="5:5">
      <c r="E866" s="235"/>
    </row>
    <row r="867" spans="5:5">
      <c r="E867" s="235"/>
    </row>
    <row r="868" spans="5:5">
      <c r="E868" s="235"/>
    </row>
    <row r="869" spans="5:5">
      <c r="E869" s="235"/>
    </row>
    <row r="870" spans="5:5">
      <c r="E870" s="235"/>
    </row>
    <row r="871" spans="5:5">
      <c r="E871" s="235"/>
    </row>
    <row r="872" spans="5:5">
      <c r="E872" s="235"/>
    </row>
    <row r="873" spans="5:5">
      <c r="E873" s="235"/>
    </row>
    <row r="874" spans="5:5">
      <c r="E874" s="235"/>
    </row>
    <row r="875" spans="5:5">
      <c r="E875" s="235"/>
    </row>
    <row r="876" spans="5:5">
      <c r="E876" s="235"/>
    </row>
    <row r="877" spans="5:5">
      <c r="E877" s="235"/>
    </row>
    <row r="878" spans="5:5">
      <c r="E878" s="235"/>
    </row>
    <row r="879" spans="5:5">
      <c r="E879" s="235"/>
    </row>
    <row r="880" spans="5:5">
      <c r="E880" s="235"/>
    </row>
    <row r="881" spans="5:5">
      <c r="E881" s="235"/>
    </row>
    <row r="882" spans="5:5">
      <c r="E882" s="235"/>
    </row>
    <row r="883" spans="5:5">
      <c r="E883" s="235"/>
    </row>
    <row r="884" spans="5:5">
      <c r="E884" s="235"/>
    </row>
    <row r="885" spans="5:5">
      <c r="E885" s="235"/>
    </row>
    <row r="886" spans="5:5">
      <c r="E886" s="235"/>
    </row>
    <row r="887" spans="5:5">
      <c r="E887" s="235"/>
    </row>
    <row r="888" spans="5:5">
      <c r="E888" s="235"/>
    </row>
    <row r="889" spans="5:5">
      <c r="E889" s="235"/>
    </row>
    <row r="890" spans="5:5">
      <c r="E890" s="235"/>
    </row>
    <row r="891" spans="5:5">
      <c r="E891" s="235"/>
    </row>
    <row r="892" spans="5:5">
      <c r="E892" s="235"/>
    </row>
    <row r="893" spans="5:5">
      <c r="E893" s="235"/>
    </row>
    <row r="894" spans="5:5">
      <c r="E894" s="235"/>
    </row>
    <row r="895" spans="5:5">
      <c r="E895" s="235"/>
    </row>
    <row r="896" spans="5:5">
      <c r="E896" s="235"/>
    </row>
    <row r="897" spans="5:5">
      <c r="E897" s="235"/>
    </row>
    <row r="898" spans="5:5">
      <c r="E898" s="235"/>
    </row>
    <row r="899" spans="5:5">
      <c r="E899" s="235"/>
    </row>
    <row r="900" spans="5:5">
      <c r="E900" s="235"/>
    </row>
    <row r="901" spans="5:5">
      <c r="E901" s="235"/>
    </row>
    <row r="902" spans="5:5">
      <c r="E902" s="235"/>
    </row>
    <row r="903" spans="5:5">
      <c r="E903" s="235"/>
    </row>
    <row r="904" spans="5:5">
      <c r="E904" s="235"/>
    </row>
    <row r="905" spans="5:5">
      <c r="E905" s="235"/>
    </row>
    <row r="906" spans="5:5">
      <c r="E906" s="235"/>
    </row>
    <row r="907" spans="5:5">
      <c r="E907" s="235"/>
    </row>
    <row r="908" spans="5:5">
      <c r="E908" s="235"/>
    </row>
    <row r="909" spans="5:5">
      <c r="E909" s="235"/>
    </row>
    <row r="910" spans="5:5">
      <c r="E910" s="235"/>
    </row>
    <row r="911" spans="5:5">
      <c r="E911" s="235"/>
    </row>
    <row r="912" spans="5:5">
      <c r="E912" s="235"/>
    </row>
    <row r="913" spans="5:5">
      <c r="E913" s="235"/>
    </row>
    <row r="914" spans="5:5">
      <c r="E914" s="235"/>
    </row>
    <row r="915" spans="5:5">
      <c r="E915" s="235"/>
    </row>
    <row r="916" spans="5:5">
      <c r="E916" s="235"/>
    </row>
    <row r="917" spans="5:5">
      <c r="E917" s="235"/>
    </row>
    <row r="918" spans="5:5">
      <c r="E918" s="235"/>
    </row>
    <row r="919" spans="5:5">
      <c r="E919" s="235"/>
    </row>
    <row r="920" spans="5:5">
      <c r="E920" s="235"/>
    </row>
    <row r="921" spans="5:5">
      <c r="E921" s="235"/>
    </row>
    <row r="922" spans="5:5">
      <c r="E922" s="235"/>
    </row>
    <row r="923" spans="5:5">
      <c r="E923" s="235"/>
    </row>
    <row r="924" spans="5:5">
      <c r="E924" s="235"/>
    </row>
    <row r="925" spans="5:5">
      <c r="E925" s="235"/>
    </row>
    <row r="926" spans="5:5">
      <c r="E926" s="235"/>
    </row>
    <row r="927" spans="5:5">
      <c r="E927" s="235"/>
    </row>
    <row r="928" spans="5:5">
      <c r="E928" s="235"/>
    </row>
    <row r="929" spans="5:5">
      <c r="E929" s="235"/>
    </row>
    <row r="930" spans="5:5">
      <c r="E930" s="235"/>
    </row>
    <row r="931" spans="5:5">
      <c r="E931" s="235"/>
    </row>
    <row r="932" spans="5:5">
      <c r="E932" s="235"/>
    </row>
    <row r="933" spans="5:5">
      <c r="E933" s="235"/>
    </row>
    <row r="934" spans="5:5">
      <c r="E934" s="235"/>
    </row>
    <row r="935" spans="5:5">
      <c r="E935" s="235"/>
    </row>
    <row r="936" spans="5:5">
      <c r="E936" s="235"/>
    </row>
    <row r="937" spans="5:5">
      <c r="E937" s="235"/>
    </row>
    <row r="938" spans="5:5">
      <c r="E938" s="235"/>
    </row>
    <row r="939" spans="5:5">
      <c r="E939" s="235"/>
    </row>
    <row r="940" spans="5:5">
      <c r="E940" s="235"/>
    </row>
    <row r="941" spans="5:5">
      <c r="E941" s="235"/>
    </row>
    <row r="942" spans="5:5">
      <c r="E942" s="235"/>
    </row>
    <row r="943" spans="5:5">
      <c r="E943" s="235"/>
    </row>
    <row r="944" spans="5:5">
      <c r="E944" s="235"/>
    </row>
    <row r="945" spans="5:5">
      <c r="E945" s="235"/>
    </row>
    <row r="946" spans="5:5">
      <c r="E946" s="235"/>
    </row>
    <row r="947" spans="5:5">
      <c r="E947" s="235"/>
    </row>
    <row r="948" spans="5:5">
      <c r="E948" s="235"/>
    </row>
    <row r="949" spans="5:5">
      <c r="E949" s="235"/>
    </row>
    <row r="950" spans="5:5">
      <c r="E950" s="235"/>
    </row>
    <row r="951" spans="5:5">
      <c r="E951" s="235"/>
    </row>
    <row r="952" spans="5:5">
      <c r="E952" s="235"/>
    </row>
    <row r="953" spans="5:5">
      <c r="E953" s="235"/>
    </row>
    <row r="954" spans="5:5">
      <c r="E954" s="235"/>
    </row>
    <row r="955" spans="5:5">
      <c r="E955" s="235"/>
    </row>
    <row r="956" spans="5:5">
      <c r="E956" s="235"/>
    </row>
    <row r="957" spans="5:5">
      <c r="E957" s="235"/>
    </row>
    <row r="958" spans="5:5">
      <c r="E958" s="235"/>
    </row>
    <row r="959" spans="5:5">
      <c r="E959" s="235"/>
    </row>
    <row r="960" spans="5:5">
      <c r="E960" s="235"/>
    </row>
    <row r="961" spans="5:5">
      <c r="E961" s="235"/>
    </row>
    <row r="962" spans="5:5">
      <c r="E962" s="235"/>
    </row>
    <row r="963" spans="5:5">
      <c r="E963" s="235"/>
    </row>
    <row r="964" spans="5:5">
      <c r="E964" s="235"/>
    </row>
    <row r="965" spans="5:5">
      <c r="E965" s="235"/>
    </row>
    <row r="966" spans="5:5">
      <c r="E966" s="235"/>
    </row>
    <row r="967" spans="5:5">
      <c r="E967" s="235"/>
    </row>
    <row r="968" spans="5:5">
      <c r="E968" s="235"/>
    </row>
    <row r="969" spans="5:5">
      <c r="E969" s="235"/>
    </row>
    <row r="970" spans="5:5">
      <c r="E970" s="235"/>
    </row>
    <row r="971" spans="5:5">
      <c r="E971" s="235"/>
    </row>
    <row r="972" spans="5:5">
      <c r="E972" s="235"/>
    </row>
    <row r="973" spans="5:5">
      <c r="E973" s="235"/>
    </row>
    <row r="974" spans="5:5">
      <c r="E974" s="235"/>
    </row>
    <row r="975" spans="5:5">
      <c r="E975" s="235"/>
    </row>
    <row r="976" spans="5:5">
      <c r="E976" s="235"/>
    </row>
    <row r="977" spans="5:5">
      <c r="E977" s="235"/>
    </row>
    <row r="978" spans="5:5">
      <c r="E978" s="235"/>
    </row>
    <row r="979" spans="5:5">
      <c r="E979" s="235"/>
    </row>
    <row r="980" spans="5:5">
      <c r="E980" s="235"/>
    </row>
    <row r="981" spans="5:5">
      <c r="E981" s="235"/>
    </row>
    <row r="982" spans="5:5">
      <c r="E982" s="235"/>
    </row>
    <row r="983" spans="5:5">
      <c r="E983" s="235"/>
    </row>
    <row r="984" spans="5:5">
      <c r="E984" s="235"/>
    </row>
    <row r="985" spans="5:5">
      <c r="E985" s="235"/>
    </row>
    <row r="986" spans="5:5">
      <c r="E986" s="235"/>
    </row>
    <row r="987" spans="5:5">
      <c r="E987" s="235"/>
    </row>
    <row r="988" spans="5:5">
      <c r="E988" s="235"/>
    </row>
    <row r="989" spans="5:5">
      <c r="E989" s="235"/>
    </row>
    <row r="990" spans="5:5">
      <c r="E990" s="235"/>
    </row>
    <row r="991" spans="5:5">
      <c r="E991" s="235"/>
    </row>
    <row r="992" spans="5:5">
      <c r="E992" s="235"/>
    </row>
    <row r="993" spans="5:5">
      <c r="E993" s="235"/>
    </row>
    <row r="994" spans="5:5">
      <c r="E994" s="235"/>
    </row>
    <row r="995" spans="5:5">
      <c r="E995" s="235"/>
    </row>
    <row r="996" spans="5:5">
      <c r="E996" s="235"/>
    </row>
    <row r="997" spans="5:5">
      <c r="E997" s="235"/>
    </row>
    <row r="998" spans="5:5">
      <c r="E998" s="235"/>
    </row>
    <row r="999" spans="5:5">
      <c r="E999" s="235"/>
    </row>
    <row r="1000" spans="5:5">
      <c r="E1000" s="235"/>
    </row>
  </sheetData>
  <hyperlinks>
    <hyperlink ref="Q2" r:id="rId1" xr:uid="{00000000-0004-0000-0200-000000000000}"/>
    <hyperlink ref="Q3" r:id="rId2" xr:uid="{00000000-0004-0000-0200-000001000000}"/>
    <hyperlink ref="Q4" r:id="rId3" xr:uid="{00000000-0004-0000-0200-000002000000}"/>
    <hyperlink ref="Q5" r:id="rId4" xr:uid="{00000000-0004-0000-0200-000003000000}"/>
    <hyperlink ref="Q6" r:id="rId5" xr:uid="{00000000-0004-0000-0200-000004000000}"/>
    <hyperlink ref="Q7" r:id="rId6" xr:uid="{00000000-0004-0000-0200-000005000000}"/>
    <hyperlink ref="Q8" r:id="rId7" xr:uid="{00000000-0004-0000-0200-000006000000}"/>
    <hyperlink ref="Q9" r:id="rId8" xr:uid="{00000000-0004-0000-0200-000007000000}"/>
    <hyperlink ref="Q10" r:id="rId9" xr:uid="{00000000-0004-0000-0200-000008000000}"/>
    <hyperlink ref="Q11" r:id="rId10" xr:uid="{00000000-0004-0000-0200-000009000000}"/>
    <hyperlink ref="Q12" r:id="rId11" xr:uid="{00000000-0004-0000-0200-00000A000000}"/>
    <hyperlink ref="Q13" r:id="rId12" xr:uid="{00000000-0004-0000-0200-00000B000000}"/>
    <hyperlink ref="Q14" r:id="rId13" xr:uid="{00000000-0004-0000-0200-00000C000000}"/>
    <hyperlink ref="Q15" r:id="rId14" xr:uid="{00000000-0004-0000-0200-00000D000000}"/>
    <hyperlink ref="Q16" r:id="rId15" xr:uid="{00000000-0004-0000-0200-00000E000000}"/>
    <hyperlink ref="Q17" r:id="rId16" xr:uid="{00000000-0004-0000-0200-00000F000000}"/>
    <hyperlink ref="Q18" r:id="rId17" xr:uid="{00000000-0004-0000-0200-000010000000}"/>
    <hyperlink ref="Q19" r:id="rId18" xr:uid="{00000000-0004-0000-0200-000011000000}"/>
    <hyperlink ref="Q20" r:id="rId19" xr:uid="{00000000-0004-0000-0200-000012000000}"/>
    <hyperlink ref="Q21" r:id="rId20" xr:uid="{00000000-0004-0000-0200-000013000000}"/>
    <hyperlink ref="Q22" r:id="rId21" xr:uid="{00000000-0004-0000-0200-000014000000}"/>
    <hyperlink ref="Q23" r:id="rId22" xr:uid="{00000000-0004-0000-0200-000015000000}"/>
    <hyperlink ref="Q24" r:id="rId23" xr:uid="{00000000-0004-0000-0200-000016000000}"/>
    <hyperlink ref="Q25" r:id="rId24" xr:uid="{00000000-0004-0000-0200-000017000000}"/>
    <hyperlink ref="Q26" r:id="rId25" xr:uid="{00000000-0004-0000-0200-000018000000}"/>
    <hyperlink ref="Q27" r:id="rId26" xr:uid="{00000000-0004-0000-0200-000019000000}"/>
    <hyperlink ref="Q28" r:id="rId27" xr:uid="{00000000-0004-0000-0200-00001A000000}"/>
    <hyperlink ref="Q29" r:id="rId28" xr:uid="{00000000-0004-0000-0200-00001B000000}"/>
    <hyperlink ref="Q30" r:id="rId29" xr:uid="{00000000-0004-0000-0200-00001C000000}"/>
    <hyperlink ref="Q31" r:id="rId30" xr:uid="{00000000-0004-0000-0200-00001D000000}"/>
    <hyperlink ref="Q32" r:id="rId31" xr:uid="{00000000-0004-0000-0200-00001E000000}"/>
    <hyperlink ref="Q33" r:id="rId32" xr:uid="{00000000-0004-0000-0200-00001F000000}"/>
    <hyperlink ref="Q34" r:id="rId33" xr:uid="{00000000-0004-0000-0200-000020000000}"/>
    <hyperlink ref="Q35" r:id="rId34" xr:uid="{00000000-0004-0000-0200-000021000000}"/>
    <hyperlink ref="Q36" r:id="rId35" xr:uid="{00000000-0004-0000-0200-000022000000}"/>
    <hyperlink ref="Q37" r:id="rId36" xr:uid="{00000000-0004-0000-0200-000023000000}"/>
    <hyperlink ref="Q38" r:id="rId37" xr:uid="{00000000-0004-0000-0200-000024000000}"/>
    <hyperlink ref="Q39" r:id="rId38" xr:uid="{00000000-0004-0000-0200-000025000000}"/>
    <hyperlink ref="Q40" r:id="rId39" xr:uid="{00000000-0004-0000-0200-000026000000}"/>
    <hyperlink ref="Q41" r:id="rId40" xr:uid="{00000000-0004-0000-0200-000027000000}"/>
    <hyperlink ref="Q42" r:id="rId41" xr:uid="{00000000-0004-0000-0200-000028000000}"/>
    <hyperlink ref="Q43" r:id="rId42" xr:uid="{00000000-0004-0000-0200-000029000000}"/>
    <hyperlink ref="Q44" r:id="rId43" xr:uid="{00000000-0004-0000-0200-00002A000000}"/>
    <hyperlink ref="Q45" r:id="rId44" xr:uid="{00000000-0004-0000-0200-00002B000000}"/>
    <hyperlink ref="Q46" r:id="rId45" xr:uid="{00000000-0004-0000-0200-00002C000000}"/>
    <hyperlink ref="Q47" r:id="rId46" xr:uid="{00000000-0004-0000-0200-00002D000000}"/>
    <hyperlink ref="Q49" r:id="rId47" xr:uid="{00000000-0004-0000-0200-00002E000000}"/>
    <hyperlink ref="Q50" r:id="rId48" xr:uid="{00000000-0004-0000-0200-00002F000000}"/>
    <hyperlink ref="Q51" r:id="rId49" xr:uid="{00000000-0004-0000-0200-000030000000}"/>
    <hyperlink ref="Q52" r:id="rId50" xr:uid="{00000000-0004-0000-0200-000031000000}"/>
    <hyperlink ref="Q53" r:id="rId51" xr:uid="{00000000-0004-0000-0200-000032000000}"/>
    <hyperlink ref="Q54" r:id="rId52" xr:uid="{00000000-0004-0000-0200-000033000000}"/>
    <hyperlink ref="Q55" r:id="rId53" xr:uid="{00000000-0004-0000-0200-000034000000}"/>
    <hyperlink ref="Q56" r:id="rId54" xr:uid="{00000000-0004-0000-0200-000035000000}"/>
    <hyperlink ref="Q57" r:id="rId55" xr:uid="{00000000-0004-0000-0200-000036000000}"/>
    <hyperlink ref="Q58" r:id="rId56" xr:uid="{00000000-0004-0000-0200-000037000000}"/>
    <hyperlink ref="Q59" r:id="rId57" xr:uid="{00000000-0004-0000-0200-000038000000}"/>
    <hyperlink ref="Q60" r:id="rId58" xr:uid="{00000000-0004-0000-0200-000039000000}"/>
    <hyperlink ref="Q61" r:id="rId59" xr:uid="{00000000-0004-0000-0200-00003A000000}"/>
    <hyperlink ref="Q62" r:id="rId60" xr:uid="{00000000-0004-0000-0200-00003B000000}"/>
    <hyperlink ref="Q63" r:id="rId61" xr:uid="{00000000-0004-0000-0200-00003C000000}"/>
    <hyperlink ref="Q64" r:id="rId62" xr:uid="{00000000-0004-0000-0200-00003D000000}"/>
    <hyperlink ref="Q65" r:id="rId63" xr:uid="{00000000-0004-0000-0200-00003E000000}"/>
    <hyperlink ref="Q66" r:id="rId64" xr:uid="{00000000-0004-0000-0200-00003F000000}"/>
    <hyperlink ref="Q67" r:id="rId65" xr:uid="{00000000-0004-0000-0200-000040000000}"/>
    <hyperlink ref="Q68" r:id="rId66" xr:uid="{00000000-0004-0000-0200-000041000000}"/>
    <hyperlink ref="Q69" r:id="rId67" xr:uid="{00000000-0004-0000-0200-000042000000}"/>
    <hyperlink ref="Q70" r:id="rId68" xr:uid="{00000000-0004-0000-0200-000043000000}"/>
    <hyperlink ref="Q71" r:id="rId69" xr:uid="{00000000-0004-0000-0200-000044000000}"/>
    <hyperlink ref="Q72" r:id="rId70" xr:uid="{00000000-0004-0000-0200-000045000000}"/>
    <hyperlink ref="Q73" r:id="rId71" xr:uid="{00000000-0004-0000-0200-000046000000}"/>
    <hyperlink ref="Q74" r:id="rId72" xr:uid="{00000000-0004-0000-0200-000047000000}"/>
    <hyperlink ref="Q75" r:id="rId73" xr:uid="{00000000-0004-0000-0200-000048000000}"/>
    <hyperlink ref="Q76" r:id="rId74" xr:uid="{00000000-0004-0000-0200-000049000000}"/>
    <hyperlink ref="Q77" r:id="rId75" xr:uid="{00000000-0004-0000-0200-00004A000000}"/>
    <hyperlink ref="Q78" r:id="rId76" xr:uid="{00000000-0004-0000-0200-00004B000000}"/>
    <hyperlink ref="Q79" r:id="rId77" xr:uid="{00000000-0004-0000-0200-00004C000000}"/>
    <hyperlink ref="Q80" r:id="rId78" xr:uid="{00000000-0004-0000-0200-00004D000000}"/>
    <hyperlink ref="Q81" r:id="rId79" xr:uid="{00000000-0004-0000-0200-00004E000000}"/>
    <hyperlink ref="Q82" r:id="rId80" xr:uid="{00000000-0004-0000-0200-00004F000000}"/>
    <hyperlink ref="Q83" r:id="rId81" xr:uid="{00000000-0004-0000-0200-000050000000}"/>
    <hyperlink ref="Q84" r:id="rId82" xr:uid="{00000000-0004-0000-0200-000051000000}"/>
    <hyperlink ref="Q85" r:id="rId83" xr:uid="{00000000-0004-0000-0200-000052000000}"/>
    <hyperlink ref="Q86" r:id="rId84" xr:uid="{00000000-0004-0000-0200-000053000000}"/>
    <hyperlink ref="Q87" r:id="rId85" xr:uid="{00000000-0004-0000-0200-000054000000}"/>
    <hyperlink ref="Q88" r:id="rId86" xr:uid="{00000000-0004-0000-0200-000055000000}"/>
    <hyperlink ref="Q89" r:id="rId87" xr:uid="{00000000-0004-0000-0200-000056000000}"/>
    <hyperlink ref="Q90" r:id="rId88" xr:uid="{00000000-0004-0000-0200-000057000000}"/>
    <hyperlink ref="Q91" r:id="rId89" xr:uid="{00000000-0004-0000-0200-000058000000}"/>
    <hyperlink ref="Q92" r:id="rId90" xr:uid="{00000000-0004-0000-0200-000059000000}"/>
    <hyperlink ref="Q93" r:id="rId91" xr:uid="{00000000-0004-0000-0200-00005A000000}"/>
    <hyperlink ref="Q94" r:id="rId92" xr:uid="{00000000-0004-0000-0200-00005B000000}"/>
    <hyperlink ref="Q95" r:id="rId93" xr:uid="{00000000-0004-0000-0200-00005C000000}"/>
    <hyperlink ref="Q96" r:id="rId94" xr:uid="{00000000-0004-0000-0200-00005D000000}"/>
    <hyperlink ref="Q97" r:id="rId95" xr:uid="{00000000-0004-0000-0200-00005E000000}"/>
    <hyperlink ref="Q98" r:id="rId96" xr:uid="{00000000-0004-0000-0200-00005F000000}"/>
    <hyperlink ref="Q99" r:id="rId97" xr:uid="{00000000-0004-0000-0200-000060000000}"/>
    <hyperlink ref="Q100" r:id="rId98" xr:uid="{00000000-0004-0000-0200-000061000000}"/>
    <hyperlink ref="Q101" r:id="rId99" xr:uid="{00000000-0004-0000-0200-000062000000}"/>
    <hyperlink ref="Q102" r:id="rId100" xr:uid="{00000000-0004-0000-0200-000063000000}"/>
    <hyperlink ref="Q103" r:id="rId101" xr:uid="{00000000-0004-0000-0200-000064000000}"/>
    <hyperlink ref="Q104" r:id="rId102" xr:uid="{00000000-0004-0000-0200-000065000000}"/>
    <hyperlink ref="Q105" r:id="rId103" xr:uid="{00000000-0004-0000-0200-000066000000}"/>
    <hyperlink ref="Q106" r:id="rId104" xr:uid="{00000000-0004-0000-0200-000067000000}"/>
    <hyperlink ref="Q107" r:id="rId105" xr:uid="{00000000-0004-0000-0200-000068000000}"/>
    <hyperlink ref="Q108" r:id="rId106" xr:uid="{00000000-0004-0000-0200-000069000000}"/>
    <hyperlink ref="Q109" r:id="rId107" xr:uid="{00000000-0004-0000-0200-00006A000000}"/>
    <hyperlink ref="Q110" r:id="rId108" xr:uid="{00000000-0004-0000-0200-00006B000000}"/>
    <hyperlink ref="Q113" r:id="rId109" xr:uid="{00000000-0004-0000-0200-00006C000000}"/>
    <hyperlink ref="Q114" r:id="rId110" xr:uid="{00000000-0004-0000-0200-00006D000000}"/>
    <hyperlink ref="Q115" r:id="rId111" xr:uid="{00000000-0004-0000-0200-00006E000000}"/>
    <hyperlink ref="Q116" r:id="rId112" xr:uid="{00000000-0004-0000-0200-00006F000000}"/>
    <hyperlink ref="Q117" r:id="rId113" xr:uid="{00000000-0004-0000-0200-000070000000}"/>
    <hyperlink ref="Q118" r:id="rId114" xr:uid="{00000000-0004-0000-0200-000071000000}"/>
    <hyperlink ref="Q119" r:id="rId115" xr:uid="{00000000-0004-0000-0200-000072000000}"/>
    <hyperlink ref="Q121" r:id="rId116" xr:uid="{00000000-0004-0000-0200-000073000000}"/>
    <hyperlink ref="Q122" r:id="rId117" xr:uid="{00000000-0004-0000-0200-000074000000}"/>
    <hyperlink ref="Q123" r:id="rId118" xr:uid="{00000000-0004-0000-0200-000075000000}"/>
    <hyperlink ref="Q124" r:id="rId119" xr:uid="{00000000-0004-0000-0200-000076000000}"/>
    <hyperlink ref="Q125" r:id="rId120" xr:uid="{00000000-0004-0000-0200-000077000000}"/>
    <hyperlink ref="Q126" r:id="rId121" xr:uid="{00000000-0004-0000-0200-000078000000}"/>
    <hyperlink ref="Q127" r:id="rId122" xr:uid="{00000000-0004-0000-0200-000079000000}"/>
    <hyperlink ref="Q128" r:id="rId123" xr:uid="{00000000-0004-0000-0200-00007A000000}"/>
    <hyperlink ref="Q129" r:id="rId124" xr:uid="{00000000-0004-0000-0200-00007B000000}"/>
    <hyperlink ref="Q133" r:id="rId125" xr:uid="{00000000-0004-0000-0200-00007C000000}"/>
    <hyperlink ref="Q134" r:id="rId126" xr:uid="{00000000-0004-0000-0200-00007D000000}"/>
    <hyperlink ref="Q135" r:id="rId127" xr:uid="{00000000-0004-0000-0200-00007E000000}"/>
    <hyperlink ref="Q136" r:id="rId128" xr:uid="{00000000-0004-0000-0200-00007F000000}"/>
    <hyperlink ref="Q137" r:id="rId129" xr:uid="{00000000-0004-0000-0200-000080000000}"/>
    <hyperlink ref="Q138" r:id="rId130" xr:uid="{00000000-0004-0000-0200-000081000000}"/>
    <hyperlink ref="Q139" r:id="rId131" xr:uid="{00000000-0004-0000-0200-000082000000}"/>
    <hyperlink ref="Q140" r:id="rId132" xr:uid="{00000000-0004-0000-0200-000083000000}"/>
    <hyperlink ref="Q141" r:id="rId133" xr:uid="{00000000-0004-0000-0200-000084000000}"/>
    <hyperlink ref="Q143" r:id="rId134" xr:uid="{00000000-0004-0000-0200-000085000000}"/>
    <hyperlink ref="Q144" r:id="rId135" xr:uid="{00000000-0004-0000-0200-000086000000}"/>
    <hyperlink ref="Q145" r:id="rId136" xr:uid="{00000000-0004-0000-0200-000087000000}"/>
    <hyperlink ref="Q146" r:id="rId137" xr:uid="{00000000-0004-0000-0200-000088000000}"/>
    <hyperlink ref="Q148" r:id="rId138" xr:uid="{00000000-0004-0000-0200-000089000000}"/>
    <hyperlink ref="Q149" r:id="rId139" xr:uid="{00000000-0004-0000-0200-00008A000000}"/>
    <hyperlink ref="Q150" r:id="rId140" xr:uid="{00000000-0004-0000-0200-00008B000000}"/>
    <hyperlink ref="Q151" r:id="rId141" xr:uid="{00000000-0004-0000-0200-00008C000000}"/>
    <hyperlink ref="Q152" r:id="rId142" xr:uid="{00000000-0004-0000-0200-00008D000000}"/>
    <hyperlink ref="Q153" r:id="rId143" xr:uid="{00000000-0004-0000-0200-00008E000000}"/>
    <hyperlink ref="Q154" r:id="rId144" xr:uid="{00000000-0004-0000-0200-00008F000000}"/>
    <hyperlink ref="Q155" r:id="rId145" xr:uid="{00000000-0004-0000-0200-000090000000}"/>
    <hyperlink ref="Q158" r:id="rId146" xr:uid="{00000000-0004-0000-0200-000091000000}"/>
    <hyperlink ref="Q159" r:id="rId147" xr:uid="{00000000-0004-0000-0200-000092000000}"/>
    <hyperlink ref="Q160" r:id="rId148" xr:uid="{00000000-0004-0000-0200-000093000000}"/>
    <hyperlink ref="Q161" r:id="rId149" xr:uid="{00000000-0004-0000-0200-000094000000}"/>
    <hyperlink ref="Q162" r:id="rId150" xr:uid="{00000000-0004-0000-0200-000095000000}"/>
    <hyperlink ref="Q163" r:id="rId151" xr:uid="{00000000-0004-0000-0200-000096000000}"/>
    <hyperlink ref="Q164" r:id="rId152" xr:uid="{00000000-0004-0000-0200-000097000000}"/>
    <hyperlink ref="Q165" r:id="rId153" xr:uid="{00000000-0004-0000-0200-000098000000}"/>
    <hyperlink ref="Q166" r:id="rId154" xr:uid="{00000000-0004-0000-0200-000099000000}"/>
    <hyperlink ref="Q167" r:id="rId155" xr:uid="{00000000-0004-0000-0200-00009A000000}"/>
    <hyperlink ref="Q168" r:id="rId156" xr:uid="{00000000-0004-0000-0200-00009B000000}"/>
    <hyperlink ref="Q169" r:id="rId157" xr:uid="{00000000-0004-0000-0200-00009C000000}"/>
    <hyperlink ref="Q170" r:id="rId158" xr:uid="{00000000-0004-0000-0200-00009D000000}"/>
    <hyperlink ref="Q171" r:id="rId159" xr:uid="{00000000-0004-0000-0200-00009E000000}"/>
    <hyperlink ref="Q172" r:id="rId160" xr:uid="{00000000-0004-0000-0200-00009F000000}"/>
    <hyperlink ref="Q173" r:id="rId161" xr:uid="{00000000-0004-0000-0200-0000A0000000}"/>
    <hyperlink ref="Q174" r:id="rId162" xr:uid="{00000000-0004-0000-0200-0000A1000000}"/>
    <hyperlink ref="Q175" r:id="rId163" xr:uid="{00000000-0004-0000-0200-0000A2000000}"/>
    <hyperlink ref="Q176" r:id="rId164" xr:uid="{00000000-0004-0000-0200-0000A3000000}"/>
    <hyperlink ref="Q177" r:id="rId165" xr:uid="{00000000-0004-0000-0200-0000A4000000}"/>
    <hyperlink ref="Q178" r:id="rId166" xr:uid="{00000000-0004-0000-0200-0000A5000000}"/>
    <hyperlink ref="Q179" r:id="rId167" xr:uid="{00000000-0004-0000-0200-0000A6000000}"/>
    <hyperlink ref="Q180" r:id="rId168" xr:uid="{00000000-0004-0000-0200-0000A7000000}"/>
    <hyperlink ref="Q181" r:id="rId169" xr:uid="{00000000-0004-0000-0200-0000A8000000}"/>
    <hyperlink ref="Q182" r:id="rId170" xr:uid="{00000000-0004-0000-0200-0000A9000000}"/>
    <hyperlink ref="Q183" r:id="rId171" xr:uid="{00000000-0004-0000-0200-0000AA000000}"/>
    <hyperlink ref="Q184" r:id="rId172" xr:uid="{00000000-0004-0000-0200-0000AB000000}"/>
    <hyperlink ref="Q185" r:id="rId173" xr:uid="{00000000-0004-0000-0200-0000AC000000}"/>
    <hyperlink ref="Q186" r:id="rId174" xr:uid="{00000000-0004-0000-0200-0000AD000000}"/>
    <hyperlink ref="Q187" r:id="rId175" xr:uid="{00000000-0004-0000-0200-0000AE000000}"/>
    <hyperlink ref="Q188" r:id="rId176" xr:uid="{00000000-0004-0000-0200-0000AF000000}"/>
    <hyperlink ref="Q189" r:id="rId177" xr:uid="{00000000-0004-0000-0200-0000B0000000}"/>
    <hyperlink ref="Q190" r:id="rId178" xr:uid="{00000000-0004-0000-0200-0000B1000000}"/>
    <hyperlink ref="Q191" r:id="rId179" xr:uid="{00000000-0004-0000-0200-0000B2000000}"/>
    <hyperlink ref="Q192" r:id="rId180" xr:uid="{00000000-0004-0000-0200-0000B3000000}"/>
    <hyperlink ref="Q193" r:id="rId181" xr:uid="{00000000-0004-0000-0200-0000B4000000}"/>
    <hyperlink ref="Q194" r:id="rId182" xr:uid="{00000000-0004-0000-0200-0000B5000000}"/>
    <hyperlink ref="Q195" r:id="rId183" xr:uid="{00000000-0004-0000-0200-0000B6000000}"/>
    <hyperlink ref="Q196" r:id="rId184" xr:uid="{00000000-0004-0000-0200-0000B7000000}"/>
    <hyperlink ref="Q197" r:id="rId185" xr:uid="{00000000-0004-0000-0200-0000B8000000}"/>
    <hyperlink ref="Q198" r:id="rId186" xr:uid="{00000000-0004-0000-0200-0000B9000000}"/>
    <hyperlink ref="Q199" r:id="rId187" xr:uid="{00000000-0004-0000-0200-0000BA000000}"/>
    <hyperlink ref="Q201" r:id="rId188" xr:uid="{00000000-0004-0000-0200-0000BB000000}"/>
    <hyperlink ref="Q202" r:id="rId189" xr:uid="{00000000-0004-0000-0200-0000BC000000}"/>
    <hyperlink ref="Q203" r:id="rId190" xr:uid="{00000000-0004-0000-0200-0000BD000000}"/>
    <hyperlink ref="Q204" r:id="rId191" xr:uid="{00000000-0004-0000-0200-0000BE000000}"/>
    <hyperlink ref="Q205" r:id="rId192" xr:uid="{00000000-0004-0000-0200-0000BF000000}"/>
    <hyperlink ref="Q207" r:id="rId193" xr:uid="{00000000-0004-0000-0200-0000C0000000}"/>
    <hyperlink ref="Q208" r:id="rId194" xr:uid="{00000000-0004-0000-0200-0000C1000000}"/>
    <hyperlink ref="Q209" r:id="rId195" xr:uid="{00000000-0004-0000-0200-0000C2000000}"/>
    <hyperlink ref="Q210" r:id="rId196" xr:uid="{00000000-0004-0000-0200-0000C3000000}"/>
    <hyperlink ref="Q211" r:id="rId197" xr:uid="{00000000-0004-0000-0200-0000C4000000}"/>
    <hyperlink ref="Q213" r:id="rId198" xr:uid="{00000000-0004-0000-0200-0000C5000000}"/>
    <hyperlink ref="Q214" r:id="rId199" xr:uid="{00000000-0004-0000-0200-0000C6000000}"/>
    <hyperlink ref="Q215" r:id="rId200" xr:uid="{00000000-0004-0000-0200-0000C7000000}"/>
    <hyperlink ref="Q216" r:id="rId201" xr:uid="{00000000-0004-0000-0200-0000C8000000}"/>
    <hyperlink ref="Q217" r:id="rId202" xr:uid="{00000000-0004-0000-0200-0000C9000000}"/>
    <hyperlink ref="Q218" r:id="rId203" xr:uid="{00000000-0004-0000-0200-0000CA000000}"/>
    <hyperlink ref="Q219" r:id="rId204" xr:uid="{00000000-0004-0000-0200-0000CB000000}"/>
    <hyperlink ref="Q221" r:id="rId205" xr:uid="{00000000-0004-0000-0200-0000CC000000}"/>
    <hyperlink ref="Q222" r:id="rId206" xr:uid="{00000000-0004-0000-0200-0000CD000000}"/>
    <hyperlink ref="Q224" r:id="rId207" xr:uid="{00000000-0004-0000-0200-0000CE000000}"/>
    <hyperlink ref="Q225" r:id="rId208" xr:uid="{00000000-0004-0000-0200-0000CF000000}"/>
    <hyperlink ref="Q226" r:id="rId209" xr:uid="{00000000-0004-0000-0200-0000D0000000}"/>
    <hyperlink ref="Q227" r:id="rId210" xr:uid="{00000000-0004-0000-0200-0000D1000000}"/>
    <hyperlink ref="Q228" r:id="rId211" xr:uid="{00000000-0004-0000-0200-0000D2000000}"/>
    <hyperlink ref="Q229" r:id="rId212" xr:uid="{00000000-0004-0000-0200-0000D3000000}"/>
    <hyperlink ref="Q230" r:id="rId213" xr:uid="{00000000-0004-0000-0200-0000D4000000}"/>
    <hyperlink ref="Q231" r:id="rId214" xr:uid="{00000000-0004-0000-0200-0000D5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outlinePr summaryBelow="0" summaryRight="0"/>
  </sheetPr>
  <dimension ref="A1:BH29"/>
  <sheetViews>
    <sheetView workbookViewId="0"/>
  </sheetViews>
  <sheetFormatPr baseColWidth="10" defaultColWidth="12.5703125" defaultRowHeight="15" customHeight="1"/>
  <cols>
    <col min="1" max="1" width="17.5703125" customWidth="1"/>
    <col min="5" max="5" width="14.5703125" customWidth="1"/>
    <col min="8" max="8" width="30.140625" customWidth="1"/>
  </cols>
  <sheetData>
    <row r="1" spans="1:60">
      <c r="A1" s="223" t="s">
        <v>1473</v>
      </c>
      <c r="B1" s="223" t="s">
        <v>3974</v>
      </c>
      <c r="C1" s="223" t="s">
        <v>1474</v>
      </c>
      <c r="D1" s="223" t="s">
        <v>1477</v>
      </c>
      <c r="E1" s="223" t="s">
        <v>1476</v>
      </c>
      <c r="F1" s="223" t="s">
        <v>3975</v>
      </c>
      <c r="G1" s="223" t="s">
        <v>1478</v>
      </c>
      <c r="H1" s="223" t="s">
        <v>1479</v>
      </c>
      <c r="I1" s="223" t="s">
        <v>1480</v>
      </c>
      <c r="J1" s="223" t="s">
        <v>7</v>
      </c>
      <c r="K1" s="223" t="s">
        <v>1481</v>
      </c>
      <c r="L1" s="223" t="s">
        <v>1482</v>
      </c>
      <c r="M1" s="223" t="s">
        <v>3976</v>
      </c>
      <c r="N1" s="223" t="s">
        <v>1483</v>
      </c>
      <c r="O1" s="223" t="s">
        <v>3977</v>
      </c>
      <c r="P1" s="223" t="s">
        <v>3978</v>
      </c>
      <c r="Q1" s="223" t="s">
        <v>3979</v>
      </c>
      <c r="R1" s="223" t="s">
        <v>3980</v>
      </c>
      <c r="S1" s="223" t="s">
        <v>3981</v>
      </c>
      <c r="T1" s="223" t="s">
        <v>3982</v>
      </c>
      <c r="U1" s="223" t="s">
        <v>3983</v>
      </c>
      <c r="V1" s="223" t="s">
        <v>3984</v>
      </c>
      <c r="W1" s="223" t="s">
        <v>3985</v>
      </c>
      <c r="X1" s="223" t="s">
        <v>3986</v>
      </c>
      <c r="Y1" s="223" t="s">
        <v>3987</v>
      </c>
      <c r="Z1" s="223" t="s">
        <v>1484</v>
      </c>
      <c r="AA1" s="223" t="s">
        <v>3988</v>
      </c>
      <c r="AB1" s="223" t="s">
        <v>3989</v>
      </c>
      <c r="AC1" s="223" t="s">
        <v>3990</v>
      </c>
      <c r="AD1" s="223" t="s">
        <v>3991</v>
      </c>
      <c r="AE1" s="223" t="s">
        <v>3992</v>
      </c>
      <c r="AF1" s="223" t="s">
        <v>1485</v>
      </c>
      <c r="AG1" s="223" t="s">
        <v>3993</v>
      </c>
      <c r="AH1" s="223" t="s">
        <v>1475</v>
      </c>
      <c r="AI1" s="223" t="s">
        <v>1476</v>
      </c>
      <c r="AJ1" s="223" t="s">
        <v>3994</v>
      </c>
      <c r="AK1" s="223" t="s">
        <v>3995</v>
      </c>
      <c r="AL1" s="223" t="s">
        <v>3996</v>
      </c>
      <c r="AM1" s="223" t="s">
        <v>3997</v>
      </c>
      <c r="AN1" s="223" t="s">
        <v>3998</v>
      </c>
      <c r="AO1" s="223" t="s">
        <v>2779</v>
      </c>
      <c r="AP1" s="223" t="s">
        <v>3999</v>
      </c>
      <c r="AQ1" s="223" t="s">
        <v>4000</v>
      </c>
      <c r="AR1" s="223" t="s">
        <v>4001</v>
      </c>
      <c r="AS1" s="223" t="s">
        <v>1486</v>
      </c>
      <c r="AT1" s="223" t="s">
        <v>1487</v>
      </c>
      <c r="AU1" s="223" t="s">
        <v>1488</v>
      </c>
      <c r="AV1" s="223" t="s">
        <v>1489</v>
      </c>
      <c r="AW1" s="223" t="s">
        <v>1490</v>
      </c>
      <c r="AX1" s="223" t="s">
        <v>1491</v>
      </c>
      <c r="AY1" s="223" t="s">
        <v>1492</v>
      </c>
      <c r="AZ1" s="223" t="s">
        <v>1493</v>
      </c>
      <c r="BA1" s="223" t="s">
        <v>4002</v>
      </c>
      <c r="BB1" s="223" t="s">
        <v>4003</v>
      </c>
      <c r="BC1" s="223" t="s">
        <v>4004</v>
      </c>
      <c r="BD1" s="223" t="s">
        <v>4005</v>
      </c>
      <c r="BE1" s="223" t="s">
        <v>4006</v>
      </c>
      <c r="BF1" s="223" t="s">
        <v>4007</v>
      </c>
      <c r="BG1" s="223" t="s">
        <v>4008</v>
      </c>
      <c r="BH1" s="223" t="s">
        <v>4009</v>
      </c>
    </row>
    <row r="2" spans="1:60">
      <c r="A2" s="223" t="s">
        <v>1841</v>
      </c>
      <c r="B2" s="223" t="s">
        <v>4010</v>
      </c>
      <c r="C2" s="223" t="s">
        <v>1842</v>
      </c>
      <c r="D2" s="223" t="s">
        <v>1844</v>
      </c>
      <c r="E2" s="226">
        <v>2022</v>
      </c>
      <c r="F2" s="223" t="s">
        <v>4011</v>
      </c>
      <c r="G2" s="223" t="s">
        <v>1499</v>
      </c>
      <c r="H2" s="223" t="s">
        <v>1845</v>
      </c>
      <c r="I2" s="223" t="s">
        <v>1846</v>
      </c>
      <c r="J2" s="223" t="s">
        <v>1843</v>
      </c>
      <c r="K2" s="223" t="s">
        <v>1847</v>
      </c>
      <c r="L2" s="223" t="s">
        <v>4012</v>
      </c>
      <c r="M2" s="223" t="s">
        <v>4013</v>
      </c>
      <c r="N2" s="223" t="s">
        <v>1849</v>
      </c>
      <c r="O2" s="223" t="s">
        <v>4014</v>
      </c>
      <c r="P2" s="223" t="s">
        <v>4015</v>
      </c>
      <c r="Q2" s="223" t="s">
        <v>4016</v>
      </c>
      <c r="R2" s="223" t="s">
        <v>4016</v>
      </c>
      <c r="S2" s="223" t="s">
        <v>4017</v>
      </c>
      <c r="T2" s="223"/>
      <c r="U2" s="226">
        <v>54</v>
      </c>
      <c r="V2" s="226">
        <v>0</v>
      </c>
      <c r="W2" s="226">
        <v>1</v>
      </c>
      <c r="X2" s="226">
        <v>0</v>
      </c>
      <c r="Y2" s="226">
        <v>0</v>
      </c>
      <c r="Z2" s="223" t="s">
        <v>1850</v>
      </c>
      <c r="AA2" s="223" t="s">
        <v>4018</v>
      </c>
      <c r="AB2" s="223" t="s">
        <v>4019</v>
      </c>
      <c r="AC2" s="223" t="s">
        <v>4020</v>
      </c>
      <c r="AD2" s="223" t="s">
        <v>4021</v>
      </c>
      <c r="AE2" s="223"/>
      <c r="AF2" s="223" t="s">
        <v>1844</v>
      </c>
      <c r="AG2" s="223" t="s">
        <v>4022</v>
      </c>
      <c r="AH2" s="223" t="s">
        <v>1609</v>
      </c>
      <c r="AI2" s="226">
        <v>2022</v>
      </c>
      <c r="AJ2" s="226">
        <v>57</v>
      </c>
      <c r="AK2" s="226">
        <v>11</v>
      </c>
      <c r="AL2" s="223"/>
      <c r="AM2" s="223"/>
      <c r="AN2" s="223"/>
      <c r="AO2" s="223"/>
      <c r="AP2" s="226">
        <v>241</v>
      </c>
      <c r="AQ2" s="226">
        <v>253</v>
      </c>
      <c r="AR2" s="223"/>
      <c r="AS2" s="223" t="s">
        <v>1851</v>
      </c>
      <c r="AT2" s="225" t="s">
        <v>1852</v>
      </c>
      <c r="AU2" s="223"/>
      <c r="AV2" s="223"/>
      <c r="AW2" s="226">
        <v>13</v>
      </c>
      <c r="AX2" s="223" t="s">
        <v>1853</v>
      </c>
      <c r="AY2" s="223" t="s">
        <v>1854</v>
      </c>
      <c r="AZ2" s="223" t="s">
        <v>1853</v>
      </c>
      <c r="BA2" s="223" t="s">
        <v>4023</v>
      </c>
      <c r="BB2" s="223"/>
      <c r="BC2" s="223"/>
      <c r="BD2" s="223"/>
      <c r="BE2" s="223"/>
      <c r="BF2" s="236">
        <v>45361</v>
      </c>
      <c r="BG2" s="223" t="s">
        <v>4024</v>
      </c>
      <c r="BH2" s="223" t="s">
        <v>4025</v>
      </c>
    </row>
    <row r="3" spans="1:60">
      <c r="A3" s="223" t="s">
        <v>1831</v>
      </c>
      <c r="B3" s="223" t="s">
        <v>4026</v>
      </c>
      <c r="C3" s="223" t="s">
        <v>1832</v>
      </c>
      <c r="D3" s="223" t="s">
        <v>494</v>
      </c>
      <c r="E3" s="226">
        <v>2022</v>
      </c>
      <c r="F3" s="223" t="s">
        <v>4011</v>
      </c>
      <c r="G3" s="223" t="s">
        <v>1595</v>
      </c>
      <c r="H3" s="223" t="s">
        <v>1834</v>
      </c>
      <c r="I3" s="223" t="s">
        <v>1835</v>
      </c>
      <c r="J3" s="223" t="s">
        <v>1833</v>
      </c>
      <c r="K3" s="223" t="s">
        <v>1836</v>
      </c>
      <c r="L3" s="223" t="s">
        <v>1837</v>
      </c>
      <c r="M3" s="223" t="s">
        <v>4027</v>
      </c>
      <c r="N3" s="223" t="s">
        <v>1838</v>
      </c>
      <c r="O3" s="223" t="s">
        <v>4028</v>
      </c>
      <c r="P3" s="223" t="s">
        <v>4029</v>
      </c>
      <c r="Q3" s="223"/>
      <c r="R3" s="223"/>
      <c r="S3" s="223"/>
      <c r="T3" s="223"/>
      <c r="U3" s="226">
        <v>45</v>
      </c>
      <c r="V3" s="226">
        <v>1</v>
      </c>
      <c r="W3" s="226">
        <v>1</v>
      </c>
      <c r="X3" s="226">
        <v>2</v>
      </c>
      <c r="Y3" s="226">
        <v>5</v>
      </c>
      <c r="Z3" s="223" t="s">
        <v>1505</v>
      </c>
      <c r="AA3" s="223" t="s">
        <v>4030</v>
      </c>
      <c r="AB3" s="223" t="s">
        <v>4031</v>
      </c>
      <c r="AC3" s="223" t="s">
        <v>4032</v>
      </c>
      <c r="AD3" s="223"/>
      <c r="AE3" s="223"/>
      <c r="AF3" s="223" t="s">
        <v>494</v>
      </c>
      <c r="AG3" s="223" t="s">
        <v>4033</v>
      </c>
      <c r="AH3" s="237">
        <v>44713</v>
      </c>
      <c r="AI3" s="226">
        <v>2022</v>
      </c>
      <c r="AJ3" s="226">
        <v>31</v>
      </c>
      <c r="AK3" s="223"/>
      <c r="AL3" s="223"/>
      <c r="AM3" s="223"/>
      <c r="AN3" s="223"/>
      <c r="AO3" s="223"/>
      <c r="AP3" s="223"/>
      <c r="AQ3" s="223"/>
      <c r="AR3" s="223" t="s">
        <v>4034</v>
      </c>
      <c r="AS3" s="223" t="s">
        <v>1839</v>
      </c>
      <c r="AT3" s="225" t="s">
        <v>1840</v>
      </c>
      <c r="AU3" s="223"/>
      <c r="AV3" s="227">
        <v>44621</v>
      </c>
      <c r="AW3" s="226">
        <v>5</v>
      </c>
      <c r="AX3" s="223" t="s">
        <v>1621</v>
      </c>
      <c r="AY3" s="223" t="s">
        <v>1526</v>
      </c>
      <c r="AZ3" s="223" t="s">
        <v>1622</v>
      </c>
      <c r="BA3" s="223" t="s">
        <v>4035</v>
      </c>
      <c r="BB3" s="223"/>
      <c r="BC3" s="223"/>
      <c r="BD3" s="223"/>
      <c r="BE3" s="223"/>
      <c r="BF3" s="236">
        <v>45361</v>
      </c>
      <c r="BG3" s="223" t="s">
        <v>4036</v>
      </c>
      <c r="BH3" s="223" t="s">
        <v>4025</v>
      </c>
    </row>
    <row r="4" spans="1:60">
      <c r="A4" s="223" t="s">
        <v>1606</v>
      </c>
      <c r="B4" s="223" t="s">
        <v>4037</v>
      </c>
      <c r="C4" s="223" t="s">
        <v>1607</v>
      </c>
      <c r="D4" s="223" t="s">
        <v>1610</v>
      </c>
      <c r="E4" s="226">
        <v>2023</v>
      </c>
      <c r="F4" s="223" t="s">
        <v>4011</v>
      </c>
      <c r="G4" s="223" t="s">
        <v>1499</v>
      </c>
      <c r="H4" s="223" t="s">
        <v>1611</v>
      </c>
      <c r="I4" s="223" t="s">
        <v>1612</v>
      </c>
      <c r="J4" s="223" t="s">
        <v>1608</v>
      </c>
      <c r="K4" s="223" t="s">
        <v>1613</v>
      </c>
      <c r="L4" s="223" t="s">
        <v>4038</v>
      </c>
      <c r="M4" s="223" t="s">
        <v>4039</v>
      </c>
      <c r="N4" s="223" t="s">
        <v>1615</v>
      </c>
      <c r="O4" s="223"/>
      <c r="P4" s="223"/>
      <c r="Q4" s="223" t="s">
        <v>4040</v>
      </c>
      <c r="R4" s="223" t="s">
        <v>4041</v>
      </c>
      <c r="S4" s="223" t="s">
        <v>4042</v>
      </c>
      <c r="T4" s="223"/>
      <c r="U4" s="226">
        <v>52</v>
      </c>
      <c r="V4" s="226">
        <v>0</v>
      </c>
      <c r="W4" s="226">
        <v>0</v>
      </c>
      <c r="X4" s="226">
        <v>1</v>
      </c>
      <c r="Y4" s="226">
        <v>1</v>
      </c>
      <c r="Z4" s="223" t="s">
        <v>1616</v>
      </c>
      <c r="AA4" s="223" t="s">
        <v>4043</v>
      </c>
      <c r="AB4" s="223" t="s">
        <v>4044</v>
      </c>
      <c r="AC4" s="223" t="s">
        <v>4045</v>
      </c>
      <c r="AD4" s="223" t="s">
        <v>4046</v>
      </c>
      <c r="AE4" s="223"/>
      <c r="AF4" s="223" t="s">
        <v>1617</v>
      </c>
      <c r="AG4" s="223" t="s">
        <v>4047</v>
      </c>
      <c r="AH4" s="223" t="s">
        <v>1609</v>
      </c>
      <c r="AI4" s="226">
        <v>2023</v>
      </c>
      <c r="AJ4" s="226">
        <v>75</v>
      </c>
      <c r="AK4" s="223"/>
      <c r="AL4" s="223"/>
      <c r="AM4" s="223"/>
      <c r="AN4" s="223"/>
      <c r="AO4" s="223"/>
      <c r="AP4" s="223"/>
      <c r="AQ4" s="223"/>
      <c r="AR4" s="226">
        <v>126475</v>
      </c>
      <c r="AS4" s="223" t="s">
        <v>1618</v>
      </c>
      <c r="AT4" s="225" t="s">
        <v>1619</v>
      </c>
      <c r="AU4" s="223"/>
      <c r="AV4" s="223" t="s">
        <v>1620</v>
      </c>
      <c r="AW4" s="226">
        <v>8</v>
      </c>
      <c r="AX4" s="223" t="s">
        <v>1621</v>
      </c>
      <c r="AY4" s="223" t="s">
        <v>1526</v>
      </c>
      <c r="AZ4" s="223" t="s">
        <v>1622</v>
      </c>
      <c r="BA4" s="223" t="s">
        <v>4048</v>
      </c>
      <c r="BB4" s="223"/>
      <c r="BC4" s="223"/>
      <c r="BD4" s="223"/>
      <c r="BE4" s="223"/>
      <c r="BF4" s="236">
        <v>45361</v>
      </c>
      <c r="BG4" s="223" t="s">
        <v>4049</v>
      </c>
      <c r="BH4" s="223" t="s">
        <v>4025</v>
      </c>
    </row>
    <row r="5" spans="1:60">
      <c r="A5" s="223" t="s">
        <v>1638</v>
      </c>
      <c r="B5" s="223" t="s">
        <v>4050</v>
      </c>
      <c r="C5" s="223" t="s">
        <v>1639</v>
      </c>
      <c r="D5" s="223" t="s">
        <v>1642</v>
      </c>
      <c r="E5" s="226">
        <v>2023</v>
      </c>
      <c r="F5" s="223" t="s">
        <v>4011</v>
      </c>
      <c r="G5" s="223" t="s">
        <v>1595</v>
      </c>
      <c r="H5" s="223" t="s">
        <v>1643</v>
      </c>
      <c r="I5" s="223" t="s">
        <v>1644</v>
      </c>
      <c r="J5" s="223" t="s">
        <v>1640</v>
      </c>
      <c r="K5" s="223" t="s">
        <v>1645</v>
      </c>
      <c r="L5" s="223" t="s">
        <v>1646</v>
      </c>
      <c r="M5" s="223" t="s">
        <v>4051</v>
      </c>
      <c r="N5" s="223" t="s">
        <v>1647</v>
      </c>
      <c r="O5" s="223"/>
      <c r="P5" s="223"/>
      <c r="Q5" s="223" t="s">
        <v>4052</v>
      </c>
      <c r="R5" s="223" t="s">
        <v>4053</v>
      </c>
      <c r="S5" s="223" t="s">
        <v>4054</v>
      </c>
      <c r="T5" s="223"/>
      <c r="U5" s="226">
        <v>93</v>
      </c>
      <c r="V5" s="226">
        <v>0</v>
      </c>
      <c r="W5" s="226">
        <v>0</v>
      </c>
      <c r="X5" s="226">
        <v>0</v>
      </c>
      <c r="Y5" s="226">
        <v>0</v>
      </c>
      <c r="Z5" s="223" t="s">
        <v>1535</v>
      </c>
      <c r="AA5" s="223" t="s">
        <v>4055</v>
      </c>
      <c r="AB5" s="223" t="s">
        <v>4056</v>
      </c>
      <c r="AC5" s="223" t="s">
        <v>4057</v>
      </c>
      <c r="AD5" s="223" t="s">
        <v>4058</v>
      </c>
      <c r="AE5" s="223"/>
      <c r="AF5" s="223" t="s">
        <v>1648</v>
      </c>
      <c r="AG5" s="223" t="s">
        <v>4059</v>
      </c>
      <c r="AH5" s="223" t="s">
        <v>4060</v>
      </c>
      <c r="AI5" s="226">
        <v>2023</v>
      </c>
      <c r="AJ5" s="226">
        <v>122</v>
      </c>
      <c r="AK5" s="226">
        <v>12</v>
      </c>
      <c r="AL5" s="223"/>
      <c r="AM5" s="223"/>
      <c r="AN5" s="223"/>
      <c r="AO5" s="223"/>
      <c r="AP5" s="226">
        <v>2999</v>
      </c>
      <c r="AQ5" s="226">
        <v>3012</v>
      </c>
      <c r="AR5" s="223"/>
      <c r="AS5" s="223" t="s">
        <v>1649</v>
      </c>
      <c r="AT5" s="225" t="s">
        <v>1650</v>
      </c>
      <c r="AU5" s="223"/>
      <c r="AV5" s="227">
        <v>45200</v>
      </c>
      <c r="AW5" s="226">
        <v>14</v>
      </c>
      <c r="AX5" s="223" t="s">
        <v>329</v>
      </c>
      <c r="AY5" s="223" t="s">
        <v>1526</v>
      </c>
      <c r="AZ5" s="223" t="s">
        <v>329</v>
      </c>
      <c r="BA5" s="223" t="s">
        <v>4061</v>
      </c>
      <c r="BB5" s="226">
        <v>37874392</v>
      </c>
      <c r="BC5" s="223" t="s">
        <v>4062</v>
      </c>
      <c r="BD5" s="223"/>
      <c r="BE5" s="223"/>
      <c r="BF5" s="236">
        <v>45361</v>
      </c>
      <c r="BG5" s="223" t="s">
        <v>4063</v>
      </c>
      <c r="BH5" s="223" t="s">
        <v>4025</v>
      </c>
    </row>
    <row r="6" spans="1:60">
      <c r="A6" s="223" t="s">
        <v>1663</v>
      </c>
      <c r="B6" s="223" t="s">
        <v>4064</v>
      </c>
      <c r="C6" s="223" t="s">
        <v>492</v>
      </c>
      <c r="D6" s="223" t="s">
        <v>494</v>
      </c>
      <c r="E6" s="226">
        <v>2023</v>
      </c>
      <c r="F6" s="223" t="s">
        <v>4011</v>
      </c>
      <c r="G6" s="223" t="s">
        <v>1595</v>
      </c>
      <c r="H6" s="223" t="s">
        <v>1665</v>
      </c>
      <c r="I6" s="223" t="s">
        <v>1542</v>
      </c>
      <c r="J6" s="223" t="s">
        <v>1664</v>
      </c>
      <c r="K6" s="223" t="s">
        <v>1666</v>
      </c>
      <c r="L6" s="223" t="s">
        <v>1667</v>
      </c>
      <c r="M6" s="223" t="s">
        <v>4065</v>
      </c>
      <c r="N6" s="223" t="s">
        <v>1668</v>
      </c>
      <c r="O6" s="223"/>
      <c r="P6" s="223"/>
      <c r="Q6" s="223" t="s">
        <v>4066</v>
      </c>
      <c r="R6" s="223" t="s">
        <v>4066</v>
      </c>
      <c r="S6" s="223" t="s">
        <v>4067</v>
      </c>
      <c r="T6" s="223"/>
      <c r="U6" s="226">
        <v>20</v>
      </c>
      <c r="V6" s="226">
        <v>0</v>
      </c>
      <c r="W6" s="226">
        <v>0</v>
      </c>
      <c r="X6" s="226">
        <v>2</v>
      </c>
      <c r="Y6" s="226">
        <v>4</v>
      </c>
      <c r="Z6" s="223" t="s">
        <v>1505</v>
      </c>
      <c r="AA6" s="223" t="s">
        <v>4030</v>
      </c>
      <c r="AB6" s="223" t="s">
        <v>4031</v>
      </c>
      <c r="AC6" s="223" t="s">
        <v>4032</v>
      </c>
      <c r="AD6" s="223"/>
      <c r="AE6" s="223"/>
      <c r="AF6" s="223" t="s">
        <v>494</v>
      </c>
      <c r="AG6" s="223" t="s">
        <v>4033</v>
      </c>
      <c r="AH6" s="223" t="s">
        <v>4068</v>
      </c>
      <c r="AI6" s="226">
        <v>2023</v>
      </c>
      <c r="AJ6" s="226">
        <v>36</v>
      </c>
      <c r="AK6" s="223"/>
      <c r="AL6" s="223"/>
      <c r="AM6" s="223"/>
      <c r="AN6" s="223"/>
      <c r="AO6" s="223"/>
      <c r="AP6" s="223"/>
      <c r="AQ6" s="223"/>
      <c r="AR6" s="223" t="s">
        <v>4069</v>
      </c>
      <c r="AS6" s="223" t="s">
        <v>1669</v>
      </c>
      <c r="AT6" s="225" t="s">
        <v>1670</v>
      </c>
      <c r="AU6" s="223"/>
      <c r="AV6" s="227">
        <v>45078</v>
      </c>
      <c r="AW6" s="226">
        <v>3</v>
      </c>
      <c r="AX6" s="223" t="s">
        <v>1621</v>
      </c>
      <c r="AY6" s="223" t="s">
        <v>1526</v>
      </c>
      <c r="AZ6" s="223" t="s">
        <v>1622</v>
      </c>
      <c r="BA6" s="223" t="s">
        <v>4070</v>
      </c>
      <c r="BB6" s="223"/>
      <c r="BC6" s="223" t="s">
        <v>4071</v>
      </c>
      <c r="BD6" s="223"/>
      <c r="BE6" s="223"/>
      <c r="BF6" s="236">
        <v>45361</v>
      </c>
      <c r="BG6" s="223" t="s">
        <v>4072</v>
      </c>
      <c r="BH6" s="223" t="s">
        <v>4025</v>
      </c>
    </row>
    <row r="7" spans="1:60">
      <c r="A7" s="223" t="s">
        <v>1707</v>
      </c>
      <c r="B7" s="223" t="s">
        <v>4073</v>
      </c>
      <c r="C7" s="223" t="s">
        <v>1708</v>
      </c>
      <c r="D7" s="223" t="s">
        <v>84</v>
      </c>
      <c r="E7" s="226">
        <v>2023</v>
      </c>
      <c r="F7" s="223" t="s">
        <v>4011</v>
      </c>
      <c r="G7" s="223" t="s">
        <v>1499</v>
      </c>
      <c r="H7" s="223"/>
      <c r="I7" s="223" t="s">
        <v>1711</v>
      </c>
      <c r="J7" s="223" t="s">
        <v>1709</v>
      </c>
      <c r="K7" s="223" t="s">
        <v>1712</v>
      </c>
      <c r="L7" s="223" t="s">
        <v>1713</v>
      </c>
      <c r="M7" s="223" t="s">
        <v>4074</v>
      </c>
      <c r="N7" s="223" t="s">
        <v>1714</v>
      </c>
      <c r="O7" s="223"/>
      <c r="P7" s="223"/>
      <c r="Q7" s="223" t="s">
        <v>4075</v>
      </c>
      <c r="R7" s="223" t="s">
        <v>4076</v>
      </c>
      <c r="S7" s="223" t="s">
        <v>4077</v>
      </c>
      <c r="T7" s="223"/>
      <c r="U7" s="226">
        <v>110</v>
      </c>
      <c r="V7" s="226">
        <v>0</v>
      </c>
      <c r="W7" s="226">
        <v>0</v>
      </c>
      <c r="X7" s="226">
        <v>4</v>
      </c>
      <c r="Y7" s="226">
        <v>11</v>
      </c>
      <c r="Z7" s="223" t="s">
        <v>1715</v>
      </c>
      <c r="AA7" s="223" t="s">
        <v>4078</v>
      </c>
      <c r="AB7" s="223" t="s">
        <v>4079</v>
      </c>
      <c r="AC7" s="223" t="s">
        <v>4080</v>
      </c>
      <c r="AD7" s="223"/>
      <c r="AE7" s="223"/>
      <c r="AF7" s="223" t="s">
        <v>84</v>
      </c>
      <c r="AG7" s="223" t="s">
        <v>4081</v>
      </c>
      <c r="AH7" s="223" t="s">
        <v>1710</v>
      </c>
      <c r="AI7" s="226">
        <v>2023</v>
      </c>
      <c r="AJ7" s="226">
        <v>18</v>
      </c>
      <c r="AK7" s="226">
        <v>4</v>
      </c>
      <c r="AL7" s="223"/>
      <c r="AM7" s="223"/>
      <c r="AN7" s="223"/>
      <c r="AO7" s="223"/>
      <c r="AP7" s="223"/>
      <c r="AQ7" s="223"/>
      <c r="AR7" s="223" t="s">
        <v>4082</v>
      </c>
      <c r="AS7" s="223" t="s">
        <v>1716</v>
      </c>
      <c r="AT7" s="225" t="s">
        <v>1717</v>
      </c>
      <c r="AU7" s="223"/>
      <c r="AV7" s="223"/>
      <c r="AW7" s="226">
        <v>22</v>
      </c>
      <c r="AX7" s="223" t="s">
        <v>1718</v>
      </c>
      <c r="AY7" s="223" t="s">
        <v>1526</v>
      </c>
      <c r="AZ7" s="223" t="s">
        <v>1719</v>
      </c>
      <c r="BA7" s="223" t="s">
        <v>4083</v>
      </c>
      <c r="BB7" s="226">
        <v>37053238</v>
      </c>
      <c r="BC7" s="223" t="s">
        <v>4084</v>
      </c>
      <c r="BD7" s="223"/>
      <c r="BE7" s="223"/>
      <c r="BF7" s="236">
        <v>45361</v>
      </c>
      <c r="BG7" s="223" t="s">
        <v>4085</v>
      </c>
      <c r="BH7" s="223" t="s">
        <v>4025</v>
      </c>
    </row>
    <row r="8" spans="1:60">
      <c r="A8" s="223" t="s">
        <v>1671</v>
      </c>
      <c r="B8" s="223" t="s">
        <v>4086</v>
      </c>
      <c r="C8" s="223" t="s">
        <v>1672</v>
      </c>
      <c r="D8" s="223" t="s">
        <v>1674</v>
      </c>
      <c r="E8" s="226">
        <v>2023</v>
      </c>
      <c r="F8" s="223" t="s">
        <v>4011</v>
      </c>
      <c r="G8" s="223" t="s">
        <v>1595</v>
      </c>
      <c r="H8" s="223" t="s">
        <v>1675</v>
      </c>
      <c r="I8" s="223" t="s">
        <v>1676</v>
      </c>
      <c r="J8" s="223" t="s">
        <v>1673</v>
      </c>
      <c r="K8" s="223" t="s">
        <v>1677</v>
      </c>
      <c r="L8" s="223" t="s">
        <v>1678</v>
      </c>
      <c r="M8" s="223" t="s">
        <v>4087</v>
      </c>
      <c r="N8" s="223" t="s">
        <v>1679</v>
      </c>
      <c r="O8" s="223"/>
      <c r="P8" s="223" t="s">
        <v>4088</v>
      </c>
      <c r="Q8" s="223" t="s">
        <v>4089</v>
      </c>
      <c r="R8" s="223" t="s">
        <v>4090</v>
      </c>
      <c r="S8" s="223" t="s">
        <v>4091</v>
      </c>
      <c r="T8" s="223"/>
      <c r="U8" s="226">
        <v>90</v>
      </c>
      <c r="V8" s="226">
        <v>3</v>
      </c>
      <c r="W8" s="226">
        <v>3</v>
      </c>
      <c r="X8" s="226">
        <v>1</v>
      </c>
      <c r="Y8" s="226">
        <v>3</v>
      </c>
      <c r="Z8" s="223" t="s">
        <v>1680</v>
      </c>
      <c r="AA8" s="223" t="s">
        <v>4092</v>
      </c>
      <c r="AB8" s="223" t="s">
        <v>4093</v>
      </c>
      <c r="AC8" s="223" t="s">
        <v>4094</v>
      </c>
      <c r="AD8" s="223" t="s">
        <v>4095</v>
      </c>
      <c r="AE8" s="223"/>
      <c r="AF8" s="223" t="s">
        <v>1681</v>
      </c>
      <c r="AG8" s="223" t="s">
        <v>4096</v>
      </c>
      <c r="AH8" s="238">
        <v>45232</v>
      </c>
      <c r="AI8" s="226">
        <v>2023</v>
      </c>
      <c r="AJ8" s="226">
        <v>35</v>
      </c>
      <c r="AK8" s="226">
        <v>11</v>
      </c>
      <c r="AL8" s="223"/>
      <c r="AM8" s="223"/>
      <c r="AN8" s="223"/>
      <c r="AO8" s="223"/>
      <c r="AP8" s="226">
        <v>2055</v>
      </c>
      <c r="AQ8" s="226">
        <v>2069</v>
      </c>
      <c r="AR8" s="223"/>
      <c r="AS8" s="223" t="s">
        <v>1682</v>
      </c>
      <c r="AT8" s="225" t="s">
        <v>1683</v>
      </c>
      <c r="AU8" s="223"/>
      <c r="AV8" s="227">
        <v>44835</v>
      </c>
      <c r="AW8" s="226">
        <v>15</v>
      </c>
      <c r="AX8" s="223" t="s">
        <v>1684</v>
      </c>
      <c r="AY8" s="223" t="s">
        <v>1526</v>
      </c>
      <c r="AZ8" s="223" t="s">
        <v>1685</v>
      </c>
      <c r="BA8" s="223" t="s">
        <v>4097</v>
      </c>
      <c r="BB8" s="223"/>
      <c r="BC8" s="223"/>
      <c r="BD8" s="223"/>
      <c r="BE8" s="223"/>
      <c r="BF8" s="236">
        <v>45361</v>
      </c>
      <c r="BG8" s="223" t="s">
        <v>4098</v>
      </c>
      <c r="BH8" s="223" t="s">
        <v>4025</v>
      </c>
    </row>
    <row r="9" spans="1:60">
      <c r="A9" s="223" t="s">
        <v>1651</v>
      </c>
      <c r="B9" s="223" t="s">
        <v>4099</v>
      </c>
      <c r="C9" s="223" t="s">
        <v>1652</v>
      </c>
      <c r="D9" s="223" t="s">
        <v>1654</v>
      </c>
      <c r="E9" s="226">
        <v>2023</v>
      </c>
      <c r="F9" s="223" t="s">
        <v>4011</v>
      </c>
      <c r="G9" s="223" t="s">
        <v>1499</v>
      </c>
      <c r="H9" s="223" t="s">
        <v>1655</v>
      </c>
      <c r="I9" s="223" t="s">
        <v>1656</v>
      </c>
      <c r="J9" s="223" t="s">
        <v>1653</v>
      </c>
      <c r="K9" s="223" t="s">
        <v>1657</v>
      </c>
      <c r="L9" s="223" t="s">
        <v>4100</v>
      </c>
      <c r="M9" s="223" t="s">
        <v>4101</v>
      </c>
      <c r="N9" s="223" t="s">
        <v>1659</v>
      </c>
      <c r="O9" s="223" t="s">
        <v>4102</v>
      </c>
      <c r="P9" s="223" t="s">
        <v>4103</v>
      </c>
      <c r="Q9" s="223"/>
      <c r="R9" s="223"/>
      <c r="S9" s="223"/>
      <c r="T9" s="223"/>
      <c r="U9" s="226">
        <v>101</v>
      </c>
      <c r="V9" s="226">
        <v>0</v>
      </c>
      <c r="W9" s="226">
        <v>0</v>
      </c>
      <c r="X9" s="226">
        <v>13</v>
      </c>
      <c r="Y9" s="226">
        <v>15</v>
      </c>
      <c r="Z9" s="223" t="s">
        <v>1535</v>
      </c>
      <c r="AA9" s="223" t="s">
        <v>4055</v>
      </c>
      <c r="AB9" s="223" t="s">
        <v>4056</v>
      </c>
      <c r="AC9" s="223" t="s">
        <v>4104</v>
      </c>
      <c r="AD9" s="223" t="s">
        <v>4105</v>
      </c>
      <c r="AE9" s="223"/>
      <c r="AF9" s="223" t="s">
        <v>1660</v>
      </c>
      <c r="AG9" s="223" t="s">
        <v>4106</v>
      </c>
      <c r="AH9" s="223" t="s">
        <v>1609</v>
      </c>
      <c r="AI9" s="226">
        <v>2023</v>
      </c>
      <c r="AJ9" s="226">
        <v>69</v>
      </c>
      <c r="AK9" s="226">
        <v>5</v>
      </c>
      <c r="AL9" s="223"/>
      <c r="AM9" s="223"/>
      <c r="AN9" s="223"/>
      <c r="AO9" s="223"/>
      <c r="AP9" s="223"/>
      <c r="AQ9" s="223"/>
      <c r="AR9" s="226">
        <v>89</v>
      </c>
      <c r="AS9" s="223" t="s">
        <v>1661</v>
      </c>
      <c r="AT9" s="225" t="s">
        <v>1662</v>
      </c>
      <c r="AU9" s="223"/>
      <c r="AV9" s="223"/>
      <c r="AW9" s="226">
        <v>18</v>
      </c>
      <c r="AX9" s="223" t="s">
        <v>1563</v>
      </c>
      <c r="AY9" s="223" t="s">
        <v>1526</v>
      </c>
      <c r="AZ9" s="223" t="s">
        <v>1564</v>
      </c>
      <c r="BA9" s="223" t="s">
        <v>4107</v>
      </c>
      <c r="BB9" s="223"/>
      <c r="BC9" s="223"/>
      <c r="BD9" s="223"/>
      <c r="BE9" s="223"/>
      <c r="BF9" s="236">
        <v>45361</v>
      </c>
      <c r="BG9" s="223" t="s">
        <v>4108</v>
      </c>
      <c r="BH9" s="223" t="s">
        <v>4025</v>
      </c>
    </row>
    <row r="10" spans="1:60">
      <c r="A10" s="223" t="s">
        <v>1623</v>
      </c>
      <c r="B10" s="223" t="s">
        <v>4109</v>
      </c>
      <c r="C10" s="223" t="s">
        <v>1624</v>
      </c>
      <c r="D10" s="223" t="s">
        <v>1626</v>
      </c>
      <c r="E10" s="226">
        <v>2023</v>
      </c>
      <c r="F10" s="223" t="s">
        <v>4011</v>
      </c>
      <c r="G10" s="223" t="s">
        <v>1595</v>
      </c>
      <c r="H10" s="223" t="s">
        <v>1627</v>
      </c>
      <c r="I10" s="223" t="s">
        <v>1628</v>
      </c>
      <c r="J10" s="223" t="s">
        <v>1625</v>
      </c>
      <c r="K10" s="223" t="s">
        <v>1629</v>
      </c>
      <c r="L10" s="223" t="s">
        <v>1630</v>
      </c>
      <c r="M10" s="223" t="s">
        <v>4110</v>
      </c>
      <c r="N10" s="223" t="s">
        <v>1631</v>
      </c>
      <c r="O10" s="223" t="s">
        <v>4111</v>
      </c>
      <c r="P10" s="223" t="s">
        <v>4112</v>
      </c>
      <c r="Q10" s="223" t="s">
        <v>4113</v>
      </c>
      <c r="R10" s="223" t="s">
        <v>4114</v>
      </c>
      <c r="S10" s="223" t="s">
        <v>4115</v>
      </c>
      <c r="T10" s="223"/>
      <c r="U10" s="226">
        <v>83</v>
      </c>
      <c r="V10" s="226">
        <v>0</v>
      </c>
      <c r="W10" s="226">
        <v>0</v>
      </c>
      <c r="X10" s="226">
        <v>4</v>
      </c>
      <c r="Y10" s="226">
        <v>13</v>
      </c>
      <c r="Z10" s="223" t="s">
        <v>1535</v>
      </c>
      <c r="AA10" s="223" t="s">
        <v>4116</v>
      </c>
      <c r="AB10" s="223" t="s">
        <v>4117</v>
      </c>
      <c r="AC10" s="223" t="s">
        <v>4118</v>
      </c>
      <c r="AD10" s="223" t="s">
        <v>4119</v>
      </c>
      <c r="AE10" s="223"/>
      <c r="AF10" s="223" t="s">
        <v>1632</v>
      </c>
      <c r="AG10" s="223" t="s">
        <v>4120</v>
      </c>
      <c r="AH10" s="223" t="s">
        <v>4121</v>
      </c>
      <c r="AI10" s="226">
        <v>2023</v>
      </c>
      <c r="AJ10" s="226">
        <v>38</v>
      </c>
      <c r="AK10" s="226">
        <v>4</v>
      </c>
      <c r="AL10" s="223"/>
      <c r="AM10" s="223"/>
      <c r="AN10" s="223"/>
      <c r="AO10" s="223"/>
      <c r="AP10" s="226">
        <v>999</v>
      </c>
      <c r="AQ10" s="226">
        <v>1012</v>
      </c>
      <c r="AR10" s="223"/>
      <c r="AS10" s="223" t="s">
        <v>1633</v>
      </c>
      <c r="AT10" s="225" t="s">
        <v>1634</v>
      </c>
      <c r="AU10" s="223"/>
      <c r="AV10" s="223" t="s">
        <v>1635</v>
      </c>
      <c r="AW10" s="226">
        <v>14</v>
      </c>
      <c r="AX10" s="223" t="s">
        <v>1636</v>
      </c>
      <c r="AY10" s="223" t="s">
        <v>1526</v>
      </c>
      <c r="AZ10" s="223" t="s">
        <v>1637</v>
      </c>
      <c r="BA10" s="223" t="s">
        <v>4122</v>
      </c>
      <c r="BB10" s="223"/>
      <c r="BC10" s="223"/>
      <c r="BD10" s="223"/>
      <c r="BE10" s="223"/>
      <c r="BF10" s="236">
        <v>45361</v>
      </c>
      <c r="BG10" s="223" t="s">
        <v>4123</v>
      </c>
      <c r="BH10" s="223" t="s">
        <v>4025</v>
      </c>
    </row>
    <row r="11" spans="1:60">
      <c r="A11" s="223" t="s">
        <v>1720</v>
      </c>
      <c r="B11" s="223" t="s">
        <v>4124</v>
      </c>
      <c r="C11" s="223" t="s">
        <v>1721</v>
      </c>
      <c r="D11" s="223" t="s">
        <v>1674</v>
      </c>
      <c r="E11" s="226">
        <v>2023</v>
      </c>
      <c r="F11" s="223" t="s">
        <v>4011</v>
      </c>
      <c r="G11" s="223" t="s">
        <v>1595</v>
      </c>
      <c r="H11" s="223" t="s">
        <v>1724</v>
      </c>
      <c r="I11" s="223" t="s">
        <v>1725</v>
      </c>
      <c r="J11" s="223" t="s">
        <v>1722</v>
      </c>
      <c r="K11" s="223" t="s">
        <v>1726</v>
      </c>
      <c r="L11" s="223" t="s">
        <v>1727</v>
      </c>
      <c r="M11" s="223" t="s">
        <v>4125</v>
      </c>
      <c r="N11" s="223" t="s">
        <v>1728</v>
      </c>
      <c r="O11" s="223" t="s">
        <v>4126</v>
      </c>
      <c r="P11" s="223"/>
      <c r="Q11" s="223" t="s">
        <v>4127</v>
      </c>
      <c r="R11" s="223" t="s">
        <v>4128</v>
      </c>
      <c r="S11" s="223" t="s">
        <v>4129</v>
      </c>
      <c r="T11" s="223"/>
      <c r="U11" s="226">
        <v>63</v>
      </c>
      <c r="V11" s="226">
        <v>2</v>
      </c>
      <c r="W11" s="226">
        <v>2</v>
      </c>
      <c r="X11" s="226">
        <v>0</v>
      </c>
      <c r="Y11" s="226">
        <v>4</v>
      </c>
      <c r="Z11" s="223" t="s">
        <v>1680</v>
      </c>
      <c r="AA11" s="223" t="s">
        <v>4092</v>
      </c>
      <c r="AB11" s="223" t="s">
        <v>4093</v>
      </c>
      <c r="AC11" s="223" t="s">
        <v>4094</v>
      </c>
      <c r="AD11" s="223" t="s">
        <v>4095</v>
      </c>
      <c r="AE11" s="223"/>
      <c r="AF11" s="223" t="s">
        <v>1681</v>
      </c>
      <c r="AG11" s="223" t="s">
        <v>4096</v>
      </c>
      <c r="AH11" s="223" t="s">
        <v>4130</v>
      </c>
      <c r="AI11" s="226">
        <v>2023</v>
      </c>
      <c r="AJ11" s="226">
        <v>35</v>
      </c>
      <c r="AK11" s="226">
        <v>1</v>
      </c>
      <c r="AL11" s="223"/>
      <c r="AM11" s="223"/>
      <c r="AN11" s="223"/>
      <c r="AO11" s="223"/>
      <c r="AP11" s="226">
        <v>108</v>
      </c>
      <c r="AQ11" s="226">
        <v>115</v>
      </c>
      <c r="AR11" s="223"/>
      <c r="AS11" s="223" t="s">
        <v>1729</v>
      </c>
      <c r="AT11" s="225" t="s">
        <v>1730</v>
      </c>
      <c r="AU11" s="223"/>
      <c r="AV11" s="223" t="s">
        <v>1731</v>
      </c>
      <c r="AW11" s="226">
        <v>8</v>
      </c>
      <c r="AX11" s="223" t="s">
        <v>1684</v>
      </c>
      <c r="AY11" s="223" t="s">
        <v>1526</v>
      </c>
      <c r="AZ11" s="223" t="s">
        <v>1685</v>
      </c>
      <c r="BA11" s="223" t="s">
        <v>4131</v>
      </c>
      <c r="BB11" s="223"/>
      <c r="BC11" s="223"/>
      <c r="BD11" s="223"/>
      <c r="BE11" s="223"/>
      <c r="BF11" s="236">
        <v>45361</v>
      </c>
      <c r="BG11" s="223" t="s">
        <v>4132</v>
      </c>
      <c r="BH11" s="223" t="s">
        <v>4025</v>
      </c>
    </row>
    <row r="12" spans="1:60">
      <c r="A12" s="223" t="s">
        <v>1696</v>
      </c>
      <c r="B12" s="223" t="s">
        <v>4133</v>
      </c>
      <c r="C12" s="223" t="s">
        <v>495</v>
      </c>
      <c r="D12" s="223" t="s">
        <v>1542</v>
      </c>
      <c r="E12" s="226">
        <v>2023</v>
      </c>
      <c r="F12" s="223" t="s">
        <v>4011</v>
      </c>
      <c r="G12" s="223" t="s">
        <v>1595</v>
      </c>
      <c r="H12" s="223" t="s">
        <v>1699</v>
      </c>
      <c r="I12" s="223" t="s">
        <v>1700</v>
      </c>
      <c r="J12" s="223" t="s">
        <v>1697</v>
      </c>
      <c r="K12" s="223" t="s">
        <v>1701</v>
      </c>
      <c r="L12" s="223" t="s">
        <v>1702</v>
      </c>
      <c r="M12" s="223" t="s">
        <v>4134</v>
      </c>
      <c r="N12" s="223" t="s">
        <v>1703</v>
      </c>
      <c r="O12" s="223"/>
      <c r="P12" s="223" t="s">
        <v>4135</v>
      </c>
      <c r="Q12" s="223" t="s">
        <v>4136</v>
      </c>
      <c r="R12" s="223" t="s">
        <v>4137</v>
      </c>
      <c r="S12" s="223" t="s">
        <v>4136</v>
      </c>
      <c r="T12" s="223"/>
      <c r="U12" s="226">
        <v>43</v>
      </c>
      <c r="V12" s="226">
        <v>2</v>
      </c>
      <c r="W12" s="226">
        <v>2</v>
      </c>
      <c r="X12" s="226">
        <v>4</v>
      </c>
      <c r="Y12" s="226">
        <v>9</v>
      </c>
      <c r="Z12" s="223" t="s">
        <v>1547</v>
      </c>
      <c r="AA12" s="223" t="s">
        <v>4138</v>
      </c>
      <c r="AB12" s="223" t="s">
        <v>4139</v>
      </c>
      <c r="AC12" s="223" t="s">
        <v>4140</v>
      </c>
      <c r="AD12" s="223" t="s">
        <v>4141</v>
      </c>
      <c r="AE12" s="223"/>
      <c r="AF12" s="223" t="s">
        <v>1542</v>
      </c>
      <c r="AG12" s="223" t="s">
        <v>281</v>
      </c>
      <c r="AH12" s="237">
        <v>44958</v>
      </c>
      <c r="AI12" s="226">
        <v>2023</v>
      </c>
      <c r="AJ12" s="226">
        <v>104</v>
      </c>
      <c r="AK12" s="226">
        <v>2</v>
      </c>
      <c r="AL12" s="223"/>
      <c r="AM12" s="223"/>
      <c r="AN12" s="223"/>
      <c r="AO12" s="223"/>
      <c r="AP12" s="223"/>
      <c r="AQ12" s="223"/>
      <c r="AR12" s="223"/>
      <c r="AS12" s="223" t="s">
        <v>1704</v>
      </c>
      <c r="AT12" s="225" t="s">
        <v>1705</v>
      </c>
      <c r="AU12" s="223"/>
      <c r="AV12" s="223" t="s">
        <v>1706</v>
      </c>
      <c r="AW12" s="226">
        <v>9</v>
      </c>
      <c r="AX12" s="223" t="s">
        <v>281</v>
      </c>
      <c r="AY12" s="223" t="s">
        <v>1526</v>
      </c>
      <c r="AZ12" s="223" t="s">
        <v>1539</v>
      </c>
      <c r="BA12" s="223" t="s">
        <v>4142</v>
      </c>
      <c r="BB12" s="226">
        <v>36116060</v>
      </c>
      <c r="BC12" s="223" t="s">
        <v>4143</v>
      </c>
      <c r="BD12" s="223"/>
      <c r="BE12" s="223"/>
      <c r="BF12" s="236">
        <v>45361</v>
      </c>
      <c r="BG12" s="223" t="s">
        <v>4144</v>
      </c>
      <c r="BH12" s="223" t="s">
        <v>4025</v>
      </c>
    </row>
    <row r="13" spans="1:60">
      <c r="A13" s="223" t="s">
        <v>1778</v>
      </c>
      <c r="B13" s="223" t="s">
        <v>4145</v>
      </c>
      <c r="C13" s="223" t="s">
        <v>1779</v>
      </c>
      <c r="D13" s="223" t="s">
        <v>1782</v>
      </c>
      <c r="E13" s="226">
        <v>2023</v>
      </c>
      <c r="F13" s="223" t="s">
        <v>4011</v>
      </c>
      <c r="G13" s="223" t="s">
        <v>1595</v>
      </c>
      <c r="H13" s="223" t="s">
        <v>1783</v>
      </c>
      <c r="I13" s="223" t="s">
        <v>1784</v>
      </c>
      <c r="J13" s="223" t="s">
        <v>1780</v>
      </c>
      <c r="K13" s="223" t="s">
        <v>1785</v>
      </c>
      <c r="L13" s="223" t="s">
        <v>1786</v>
      </c>
      <c r="M13" s="223" t="s">
        <v>4146</v>
      </c>
      <c r="N13" s="223" t="s">
        <v>1787</v>
      </c>
      <c r="O13" s="223"/>
      <c r="P13" s="223" t="s">
        <v>4147</v>
      </c>
      <c r="Q13" s="223" t="s">
        <v>4148</v>
      </c>
      <c r="R13" s="223" t="s">
        <v>4149</v>
      </c>
      <c r="S13" s="223" t="s">
        <v>4150</v>
      </c>
      <c r="T13" s="223"/>
      <c r="U13" s="226">
        <v>47</v>
      </c>
      <c r="V13" s="226">
        <v>0</v>
      </c>
      <c r="W13" s="226">
        <v>0</v>
      </c>
      <c r="X13" s="226">
        <v>2</v>
      </c>
      <c r="Y13" s="226">
        <v>6</v>
      </c>
      <c r="Z13" s="223" t="s">
        <v>1535</v>
      </c>
      <c r="AA13" s="223" t="s">
        <v>4055</v>
      </c>
      <c r="AB13" s="223" t="s">
        <v>4056</v>
      </c>
      <c r="AC13" s="223" t="s">
        <v>4151</v>
      </c>
      <c r="AD13" s="223" t="s">
        <v>4152</v>
      </c>
      <c r="AE13" s="223"/>
      <c r="AF13" s="223" t="s">
        <v>1788</v>
      </c>
      <c r="AG13" s="223" t="s">
        <v>4153</v>
      </c>
      <c r="AH13" s="237">
        <v>45078</v>
      </c>
      <c r="AI13" s="226">
        <v>2023</v>
      </c>
      <c r="AJ13" s="226">
        <v>30</v>
      </c>
      <c r="AK13" s="226">
        <v>2</v>
      </c>
      <c r="AL13" s="223"/>
      <c r="AM13" s="223"/>
      <c r="AN13" s="223"/>
      <c r="AO13" s="223"/>
      <c r="AP13" s="226">
        <v>363</v>
      </c>
      <c r="AQ13" s="226">
        <v>370</v>
      </c>
      <c r="AR13" s="223"/>
      <c r="AS13" s="223" t="s">
        <v>1789</v>
      </c>
      <c r="AT13" s="225" t="s">
        <v>1790</v>
      </c>
      <c r="AU13" s="223"/>
      <c r="AV13" s="227">
        <v>44958</v>
      </c>
      <c r="AW13" s="226">
        <v>8</v>
      </c>
      <c r="AX13" s="223" t="s">
        <v>1791</v>
      </c>
      <c r="AY13" s="223" t="s">
        <v>1526</v>
      </c>
      <c r="AZ13" s="223" t="s">
        <v>1791</v>
      </c>
      <c r="BA13" s="223" t="s">
        <v>4154</v>
      </c>
      <c r="BB13" s="223"/>
      <c r="BC13" s="223"/>
      <c r="BD13" s="223"/>
      <c r="BE13" s="223"/>
      <c r="BF13" s="236">
        <v>45361</v>
      </c>
      <c r="BG13" s="223" t="s">
        <v>4155</v>
      </c>
      <c r="BH13" s="223" t="s">
        <v>4025</v>
      </c>
    </row>
    <row r="14" spans="1:60">
      <c r="A14" s="223" t="s">
        <v>1937</v>
      </c>
      <c r="B14" s="223" t="s">
        <v>4156</v>
      </c>
      <c r="C14" s="223" t="s">
        <v>496</v>
      </c>
      <c r="D14" s="223" t="s">
        <v>1939</v>
      </c>
      <c r="E14" s="226">
        <v>2022</v>
      </c>
      <c r="F14" s="223" t="s">
        <v>4011</v>
      </c>
      <c r="G14" s="223" t="s">
        <v>1595</v>
      </c>
      <c r="H14" s="223" t="s">
        <v>1940</v>
      </c>
      <c r="I14" s="223" t="s">
        <v>1941</v>
      </c>
      <c r="J14" s="223" t="s">
        <v>1938</v>
      </c>
      <c r="K14" s="223" t="s">
        <v>1942</v>
      </c>
      <c r="L14" s="223" t="s">
        <v>1943</v>
      </c>
      <c r="M14" s="223" t="s">
        <v>4157</v>
      </c>
      <c r="N14" s="223" t="s">
        <v>1944</v>
      </c>
      <c r="O14" s="223" t="s">
        <v>4158</v>
      </c>
      <c r="P14" s="223" t="s">
        <v>4159</v>
      </c>
      <c r="Q14" s="223" t="s">
        <v>4160</v>
      </c>
      <c r="R14" s="223" t="s">
        <v>4161</v>
      </c>
      <c r="S14" s="223" t="s">
        <v>4162</v>
      </c>
      <c r="T14" s="223"/>
      <c r="U14" s="226">
        <v>86</v>
      </c>
      <c r="V14" s="226">
        <v>5</v>
      </c>
      <c r="W14" s="226">
        <v>9</v>
      </c>
      <c r="X14" s="226">
        <v>8</v>
      </c>
      <c r="Y14" s="226">
        <v>43</v>
      </c>
      <c r="Z14" s="223" t="s">
        <v>1945</v>
      </c>
      <c r="AA14" s="223" t="s">
        <v>4163</v>
      </c>
      <c r="AB14" s="223" t="s">
        <v>4164</v>
      </c>
      <c r="AC14" s="223" t="s">
        <v>4165</v>
      </c>
      <c r="AD14" s="223" t="s">
        <v>4166</v>
      </c>
      <c r="AE14" s="223"/>
      <c r="AF14" s="223" t="s">
        <v>1946</v>
      </c>
      <c r="AG14" s="223" t="s">
        <v>4167</v>
      </c>
      <c r="AH14" s="223" t="s">
        <v>4168</v>
      </c>
      <c r="AI14" s="226">
        <v>2022</v>
      </c>
      <c r="AJ14" s="226">
        <v>199</v>
      </c>
      <c r="AK14" s="226">
        <v>4</v>
      </c>
      <c r="AL14" s="223"/>
      <c r="AM14" s="223"/>
      <c r="AN14" s="223"/>
      <c r="AO14" s="223"/>
      <c r="AP14" s="226">
        <v>496</v>
      </c>
      <c r="AQ14" s="226">
        <v>509</v>
      </c>
      <c r="AR14" s="223"/>
      <c r="AS14" s="223" t="s">
        <v>1947</v>
      </c>
      <c r="AT14" s="225" t="s">
        <v>1948</v>
      </c>
      <c r="AU14" s="223"/>
      <c r="AV14" s="223" t="s">
        <v>1949</v>
      </c>
      <c r="AW14" s="226">
        <v>14</v>
      </c>
      <c r="AX14" s="223" t="s">
        <v>1950</v>
      </c>
      <c r="AY14" s="223" t="s">
        <v>1526</v>
      </c>
      <c r="AZ14" s="223" t="s">
        <v>1951</v>
      </c>
      <c r="BA14" s="223" t="s">
        <v>4169</v>
      </c>
      <c r="BB14" s="226">
        <v>35324383</v>
      </c>
      <c r="BC14" s="223"/>
      <c r="BD14" s="223"/>
      <c r="BE14" s="223"/>
      <c r="BF14" s="236">
        <v>45361</v>
      </c>
      <c r="BG14" s="223" t="s">
        <v>4170</v>
      </c>
      <c r="BH14" s="223" t="s">
        <v>4025</v>
      </c>
    </row>
    <row r="15" spans="1:60">
      <c r="A15" s="223" t="s">
        <v>1742</v>
      </c>
      <c r="B15" s="223" t="s">
        <v>4171</v>
      </c>
      <c r="C15" s="223" t="s">
        <v>1743</v>
      </c>
      <c r="D15" s="223" t="s">
        <v>1746</v>
      </c>
      <c r="E15" s="226">
        <v>2023</v>
      </c>
      <c r="F15" s="223" t="s">
        <v>4011</v>
      </c>
      <c r="G15" s="223" t="s">
        <v>1499</v>
      </c>
      <c r="H15" s="223"/>
      <c r="I15" s="223" t="s">
        <v>1747</v>
      </c>
      <c r="J15" s="223" t="s">
        <v>1744</v>
      </c>
      <c r="K15" s="223" t="s">
        <v>1748</v>
      </c>
      <c r="L15" s="223" t="s">
        <v>4172</v>
      </c>
      <c r="M15" s="223" t="s">
        <v>4173</v>
      </c>
      <c r="N15" s="223"/>
      <c r="O15" s="223" t="s">
        <v>4174</v>
      </c>
      <c r="P15" s="223" t="s">
        <v>4175</v>
      </c>
      <c r="Q15" s="223" t="s">
        <v>4176</v>
      </c>
      <c r="R15" s="223" t="s">
        <v>4177</v>
      </c>
      <c r="S15" s="223" t="s">
        <v>4178</v>
      </c>
      <c r="T15" s="223"/>
      <c r="U15" s="226">
        <v>51</v>
      </c>
      <c r="V15" s="226">
        <v>1</v>
      </c>
      <c r="W15" s="226">
        <v>1</v>
      </c>
      <c r="X15" s="226">
        <v>0</v>
      </c>
      <c r="Y15" s="226">
        <v>0</v>
      </c>
      <c r="Z15" s="223" t="s">
        <v>1750</v>
      </c>
      <c r="AA15" s="223" t="s">
        <v>4179</v>
      </c>
      <c r="AB15" s="223" t="s">
        <v>4180</v>
      </c>
      <c r="AC15" s="223" t="s">
        <v>4181</v>
      </c>
      <c r="AD15" s="223" t="s">
        <v>4182</v>
      </c>
      <c r="AE15" s="223"/>
      <c r="AF15" s="223" t="s">
        <v>1746</v>
      </c>
      <c r="AG15" s="223" t="s">
        <v>4183</v>
      </c>
      <c r="AH15" s="223" t="s">
        <v>1745</v>
      </c>
      <c r="AI15" s="226">
        <v>2023</v>
      </c>
      <c r="AJ15" s="226">
        <v>38</v>
      </c>
      <c r="AK15" s="226">
        <v>1</v>
      </c>
      <c r="AL15" s="223"/>
      <c r="AM15" s="223"/>
      <c r="AN15" s="223"/>
      <c r="AO15" s="223"/>
      <c r="AP15" s="226">
        <v>31</v>
      </c>
      <c r="AQ15" s="226">
        <v>42</v>
      </c>
      <c r="AR15" s="223"/>
      <c r="AS15" s="223" t="s">
        <v>1751</v>
      </c>
      <c r="AT15" s="225" t="s">
        <v>1752</v>
      </c>
      <c r="AU15" s="223"/>
      <c r="AV15" s="223"/>
      <c r="AW15" s="226">
        <v>12</v>
      </c>
      <c r="AX15" s="223" t="s">
        <v>1753</v>
      </c>
      <c r="AY15" s="223" t="s">
        <v>1526</v>
      </c>
      <c r="AZ15" s="223" t="s">
        <v>1753</v>
      </c>
      <c r="BA15" s="223" t="s">
        <v>4184</v>
      </c>
      <c r="BB15" s="223"/>
      <c r="BC15" s="223"/>
      <c r="BD15" s="223"/>
      <c r="BE15" s="223"/>
      <c r="BF15" s="236">
        <v>45361</v>
      </c>
      <c r="BG15" s="223" t="s">
        <v>4185</v>
      </c>
      <c r="BH15" s="223" t="s">
        <v>4025</v>
      </c>
    </row>
    <row r="16" spans="1:60">
      <c r="A16" s="223" t="s">
        <v>1686</v>
      </c>
      <c r="B16" s="223" t="s">
        <v>4186</v>
      </c>
      <c r="C16" s="223" t="s">
        <v>499</v>
      </c>
      <c r="D16" s="223" t="s">
        <v>501</v>
      </c>
      <c r="E16" s="226">
        <v>2023</v>
      </c>
      <c r="F16" s="223" t="s">
        <v>4011</v>
      </c>
      <c r="G16" s="223" t="s">
        <v>1499</v>
      </c>
      <c r="H16" s="223" t="s">
        <v>1689</v>
      </c>
      <c r="I16" s="223" t="s">
        <v>1690</v>
      </c>
      <c r="J16" s="223" t="s">
        <v>1687</v>
      </c>
      <c r="K16" s="223" t="s">
        <v>1691</v>
      </c>
      <c r="L16" s="223" t="s">
        <v>1692</v>
      </c>
      <c r="M16" s="223" t="s">
        <v>4187</v>
      </c>
      <c r="N16" s="223" t="s">
        <v>1693</v>
      </c>
      <c r="O16" s="223"/>
      <c r="P16" s="223"/>
      <c r="Q16" s="223" t="s">
        <v>4188</v>
      </c>
      <c r="R16" s="223" t="s">
        <v>4189</v>
      </c>
      <c r="S16" s="223" t="s">
        <v>4190</v>
      </c>
      <c r="T16" s="223"/>
      <c r="U16" s="226">
        <v>72</v>
      </c>
      <c r="V16" s="226">
        <v>0</v>
      </c>
      <c r="W16" s="226">
        <v>0</v>
      </c>
      <c r="X16" s="226">
        <v>3</v>
      </c>
      <c r="Y16" s="226">
        <v>3</v>
      </c>
      <c r="Z16" s="223" t="s">
        <v>1547</v>
      </c>
      <c r="AA16" s="223" t="s">
        <v>4138</v>
      </c>
      <c r="AB16" s="223" t="s">
        <v>4139</v>
      </c>
      <c r="AC16" s="223" t="s">
        <v>4191</v>
      </c>
      <c r="AD16" s="223"/>
      <c r="AE16" s="223"/>
      <c r="AF16" s="223" t="s">
        <v>501</v>
      </c>
      <c r="AG16" s="223" t="s">
        <v>4192</v>
      </c>
      <c r="AH16" s="223" t="s">
        <v>1688</v>
      </c>
      <c r="AI16" s="226">
        <v>2023</v>
      </c>
      <c r="AJ16" s="226">
        <v>14</v>
      </c>
      <c r="AK16" s="226">
        <v>11</v>
      </c>
      <c r="AL16" s="223"/>
      <c r="AM16" s="223"/>
      <c r="AN16" s="223"/>
      <c r="AO16" s="223"/>
      <c r="AP16" s="223"/>
      <c r="AQ16" s="223"/>
      <c r="AR16" s="223" t="s">
        <v>4193</v>
      </c>
      <c r="AS16" s="223" t="s">
        <v>1694</v>
      </c>
      <c r="AT16" s="225" t="s">
        <v>1695</v>
      </c>
      <c r="AU16" s="223"/>
      <c r="AV16" s="223"/>
      <c r="AW16" s="226">
        <v>12</v>
      </c>
      <c r="AX16" s="223" t="s">
        <v>281</v>
      </c>
      <c r="AY16" s="223" t="s">
        <v>1526</v>
      </c>
      <c r="AZ16" s="223" t="s">
        <v>1539</v>
      </c>
      <c r="BA16" s="223" t="s">
        <v>4194</v>
      </c>
      <c r="BB16" s="223"/>
      <c r="BC16" s="223" t="s">
        <v>4195</v>
      </c>
      <c r="BD16" s="223"/>
      <c r="BE16" s="223"/>
      <c r="BF16" s="236">
        <v>45361</v>
      </c>
      <c r="BG16" s="223" t="s">
        <v>4196</v>
      </c>
      <c r="BH16" s="223" t="s">
        <v>4025</v>
      </c>
    </row>
    <row r="17" spans="1:60">
      <c r="A17" s="223" t="s">
        <v>1867</v>
      </c>
      <c r="B17" s="223" t="s">
        <v>4197</v>
      </c>
      <c r="C17" s="223" t="s">
        <v>503</v>
      </c>
      <c r="D17" s="223" t="s">
        <v>505</v>
      </c>
      <c r="E17" s="226">
        <v>2022</v>
      </c>
      <c r="F17" s="223" t="s">
        <v>4011</v>
      </c>
      <c r="G17" s="223" t="s">
        <v>1456</v>
      </c>
      <c r="H17" s="223" t="s">
        <v>1869</v>
      </c>
      <c r="I17" s="223" t="s">
        <v>1870</v>
      </c>
      <c r="J17" s="223" t="s">
        <v>1868</v>
      </c>
      <c r="K17" s="223" t="s">
        <v>1871</v>
      </c>
      <c r="L17" s="223" t="s">
        <v>1872</v>
      </c>
      <c r="M17" s="223" t="s">
        <v>4198</v>
      </c>
      <c r="N17" s="223" t="s">
        <v>1873</v>
      </c>
      <c r="O17" s="223"/>
      <c r="P17" s="223" t="s">
        <v>4199</v>
      </c>
      <c r="Q17" s="223"/>
      <c r="R17" s="223"/>
      <c r="S17" s="223"/>
      <c r="T17" s="223"/>
      <c r="U17" s="226">
        <v>75</v>
      </c>
      <c r="V17" s="226">
        <v>1</v>
      </c>
      <c r="W17" s="226">
        <v>1</v>
      </c>
      <c r="X17" s="226">
        <v>1</v>
      </c>
      <c r="Y17" s="226">
        <v>2</v>
      </c>
      <c r="Z17" s="223" t="s">
        <v>1874</v>
      </c>
      <c r="AA17" s="223" t="s">
        <v>4200</v>
      </c>
      <c r="AB17" s="223" t="s">
        <v>4201</v>
      </c>
      <c r="AC17" s="223"/>
      <c r="AD17" s="223" t="s">
        <v>4202</v>
      </c>
      <c r="AE17" s="223"/>
      <c r="AF17" s="223" t="s">
        <v>1875</v>
      </c>
      <c r="AG17" s="223" t="s">
        <v>4203</v>
      </c>
      <c r="AH17" s="239">
        <v>45436</v>
      </c>
      <c r="AI17" s="226">
        <v>2022</v>
      </c>
      <c r="AJ17" s="226">
        <v>3</v>
      </c>
      <c r="AK17" s="223"/>
      <c r="AL17" s="223"/>
      <c r="AM17" s="223"/>
      <c r="AN17" s="223"/>
      <c r="AO17" s="223"/>
      <c r="AP17" s="223"/>
      <c r="AQ17" s="223"/>
      <c r="AR17" s="226">
        <v>739026</v>
      </c>
      <c r="AS17" s="223" t="s">
        <v>1876</v>
      </c>
      <c r="AT17" s="225" t="s">
        <v>1877</v>
      </c>
      <c r="AU17" s="223"/>
      <c r="AV17" s="223"/>
      <c r="AW17" s="226">
        <v>14</v>
      </c>
      <c r="AX17" s="223" t="s">
        <v>1878</v>
      </c>
      <c r="AY17" s="223" t="s">
        <v>1879</v>
      </c>
      <c r="AZ17" s="223" t="s">
        <v>1622</v>
      </c>
      <c r="BA17" s="223" t="s">
        <v>4204</v>
      </c>
      <c r="BB17" s="223"/>
      <c r="BC17" s="223" t="s">
        <v>4195</v>
      </c>
      <c r="BD17" s="223"/>
      <c r="BE17" s="223"/>
      <c r="BF17" s="236">
        <v>45361</v>
      </c>
      <c r="BG17" s="223" t="s">
        <v>4205</v>
      </c>
      <c r="BH17" s="223" t="s">
        <v>4025</v>
      </c>
    </row>
    <row r="18" spans="1:60">
      <c r="A18" s="223" t="s">
        <v>1754</v>
      </c>
      <c r="B18" s="223" t="s">
        <v>4206</v>
      </c>
      <c r="C18" s="223" t="s">
        <v>1755</v>
      </c>
      <c r="D18" s="223" t="s">
        <v>1553</v>
      </c>
      <c r="E18" s="226">
        <v>2023</v>
      </c>
      <c r="F18" s="223" t="s">
        <v>4011</v>
      </c>
      <c r="G18" s="223" t="s">
        <v>1554</v>
      </c>
      <c r="H18" s="223" t="s">
        <v>1757</v>
      </c>
      <c r="I18" s="223" t="s">
        <v>1758</v>
      </c>
      <c r="J18" s="223" t="s">
        <v>1756</v>
      </c>
      <c r="K18" s="223" t="s">
        <v>1759</v>
      </c>
      <c r="L18" s="223" t="s">
        <v>1760</v>
      </c>
      <c r="M18" s="223" t="s">
        <v>4207</v>
      </c>
      <c r="N18" s="223" t="s">
        <v>1761</v>
      </c>
      <c r="O18" s="223" t="s">
        <v>4208</v>
      </c>
      <c r="P18" s="223" t="s">
        <v>4209</v>
      </c>
      <c r="Q18" s="223"/>
      <c r="R18" s="223"/>
      <c r="S18" s="223"/>
      <c r="T18" s="223"/>
      <c r="U18" s="226">
        <v>120</v>
      </c>
      <c r="V18" s="226">
        <v>1</v>
      </c>
      <c r="W18" s="226">
        <v>1</v>
      </c>
      <c r="X18" s="226">
        <v>7</v>
      </c>
      <c r="Y18" s="226">
        <v>9</v>
      </c>
      <c r="Z18" s="223" t="s">
        <v>1547</v>
      </c>
      <c r="AA18" s="223" t="s">
        <v>4138</v>
      </c>
      <c r="AB18" s="223" t="s">
        <v>4139</v>
      </c>
      <c r="AC18" s="223" t="s">
        <v>4210</v>
      </c>
      <c r="AD18" s="223" t="s">
        <v>4211</v>
      </c>
      <c r="AE18" s="223"/>
      <c r="AF18" s="223" t="s">
        <v>1560</v>
      </c>
      <c r="AG18" s="223" t="s">
        <v>4212</v>
      </c>
      <c r="AH18" s="237">
        <v>45200</v>
      </c>
      <c r="AI18" s="226">
        <v>2023</v>
      </c>
      <c r="AJ18" s="226">
        <v>53</v>
      </c>
      <c r="AK18" s="226">
        <v>4</v>
      </c>
      <c r="AL18" s="223"/>
      <c r="AM18" s="223"/>
      <c r="AN18" s="223"/>
      <c r="AO18" s="223"/>
      <c r="AP18" s="226">
        <v>271</v>
      </c>
      <c r="AQ18" s="226">
        <v>286</v>
      </c>
      <c r="AR18" s="223"/>
      <c r="AS18" s="223" t="s">
        <v>1762</v>
      </c>
      <c r="AT18" s="225" t="s">
        <v>1763</v>
      </c>
      <c r="AU18" s="223"/>
      <c r="AV18" s="223" t="s">
        <v>1620</v>
      </c>
      <c r="AW18" s="226">
        <v>16</v>
      </c>
      <c r="AX18" s="223" t="s">
        <v>1563</v>
      </c>
      <c r="AY18" s="223" t="s">
        <v>1526</v>
      </c>
      <c r="AZ18" s="223" t="s">
        <v>1564</v>
      </c>
      <c r="BA18" s="223" t="s">
        <v>4213</v>
      </c>
      <c r="BB18" s="223"/>
      <c r="BC18" s="223"/>
      <c r="BD18" s="223"/>
      <c r="BE18" s="223"/>
      <c r="BF18" s="236">
        <v>45361</v>
      </c>
      <c r="BG18" s="223" t="s">
        <v>4214</v>
      </c>
      <c r="BH18" s="223" t="s">
        <v>4025</v>
      </c>
    </row>
    <row r="19" spans="1:60">
      <c r="A19" s="223" t="s">
        <v>1902</v>
      </c>
      <c r="B19" s="223" t="s">
        <v>4215</v>
      </c>
      <c r="C19" s="223" t="s">
        <v>1903</v>
      </c>
      <c r="D19" s="223" t="s">
        <v>1906</v>
      </c>
      <c r="E19" s="226">
        <v>2022</v>
      </c>
      <c r="F19" s="223" t="s">
        <v>4011</v>
      </c>
      <c r="G19" s="223" t="s">
        <v>1595</v>
      </c>
      <c r="H19" s="223"/>
      <c r="I19" s="223" t="s">
        <v>1907</v>
      </c>
      <c r="J19" s="223" t="s">
        <v>1904</v>
      </c>
      <c r="K19" s="223" t="s">
        <v>1908</v>
      </c>
      <c r="L19" s="223" t="s">
        <v>4216</v>
      </c>
      <c r="M19" s="223" t="s">
        <v>4217</v>
      </c>
      <c r="N19" s="223"/>
      <c r="O19" s="223"/>
      <c r="P19" s="223" t="s">
        <v>4218</v>
      </c>
      <c r="Q19" s="223"/>
      <c r="R19" s="223"/>
      <c r="S19" s="223"/>
      <c r="T19" s="223"/>
      <c r="U19" s="226">
        <v>73</v>
      </c>
      <c r="V19" s="226">
        <v>5</v>
      </c>
      <c r="W19" s="226">
        <v>5</v>
      </c>
      <c r="X19" s="226">
        <v>2</v>
      </c>
      <c r="Y19" s="226">
        <v>3</v>
      </c>
      <c r="Z19" s="223" t="s">
        <v>1547</v>
      </c>
      <c r="AA19" s="223" t="s">
        <v>4138</v>
      </c>
      <c r="AB19" s="223" t="s">
        <v>4139</v>
      </c>
      <c r="AC19" s="223" t="s">
        <v>4219</v>
      </c>
      <c r="AD19" s="223" t="s">
        <v>4220</v>
      </c>
      <c r="AE19" s="223"/>
      <c r="AF19" s="223" t="s">
        <v>1906</v>
      </c>
      <c r="AG19" s="223" t="s">
        <v>4221</v>
      </c>
      <c r="AH19" s="237">
        <v>44743</v>
      </c>
      <c r="AI19" s="226">
        <v>2022</v>
      </c>
      <c r="AJ19" s="226">
        <v>51</v>
      </c>
      <c r="AK19" s="226">
        <v>3</v>
      </c>
      <c r="AL19" s="223"/>
      <c r="AM19" s="223"/>
      <c r="AN19" s="223"/>
      <c r="AO19" s="223"/>
      <c r="AP19" s="226">
        <v>684</v>
      </c>
      <c r="AQ19" s="226">
        <v>697</v>
      </c>
      <c r="AR19" s="223"/>
      <c r="AS19" s="223" t="s">
        <v>1910</v>
      </c>
      <c r="AT19" s="225" t="s">
        <v>1911</v>
      </c>
      <c r="AU19" s="223"/>
      <c r="AV19" s="223" t="s">
        <v>1731</v>
      </c>
      <c r="AW19" s="226">
        <v>14</v>
      </c>
      <c r="AX19" s="223" t="s">
        <v>1912</v>
      </c>
      <c r="AY19" s="223" t="s">
        <v>1526</v>
      </c>
      <c r="AZ19" s="223" t="s">
        <v>1913</v>
      </c>
      <c r="BA19" s="223" t="s">
        <v>4222</v>
      </c>
      <c r="BB19" s="223"/>
      <c r="BC19" s="223" t="s">
        <v>4071</v>
      </c>
      <c r="BD19" s="223"/>
      <c r="BE19" s="223"/>
      <c r="BF19" s="236">
        <v>45361</v>
      </c>
      <c r="BG19" s="223" t="s">
        <v>4223</v>
      </c>
      <c r="BH19" s="223" t="s">
        <v>4025</v>
      </c>
    </row>
    <row r="20" spans="1:60">
      <c r="A20" s="240" t="s">
        <v>1550</v>
      </c>
      <c r="B20" s="240" t="s">
        <v>4224</v>
      </c>
      <c r="C20" s="240" t="s">
        <v>1551</v>
      </c>
      <c r="D20" s="240" t="s">
        <v>1553</v>
      </c>
      <c r="E20" s="241">
        <v>2024</v>
      </c>
      <c r="F20" s="240" t="s">
        <v>4011</v>
      </c>
      <c r="G20" s="240" t="s">
        <v>1554</v>
      </c>
      <c r="H20" s="240" t="s">
        <v>1555</v>
      </c>
      <c r="I20" s="240" t="s">
        <v>1556</v>
      </c>
      <c r="J20" s="240" t="s">
        <v>1552</v>
      </c>
      <c r="K20" s="240" t="s">
        <v>1557</v>
      </c>
      <c r="L20" s="240" t="s">
        <v>1558</v>
      </c>
      <c r="M20" s="240" t="s">
        <v>4225</v>
      </c>
      <c r="N20" s="240" t="s">
        <v>1559</v>
      </c>
      <c r="O20" s="240"/>
      <c r="P20" s="240"/>
      <c r="Q20" s="240" t="s">
        <v>4226</v>
      </c>
      <c r="R20" s="240" t="s">
        <v>4226</v>
      </c>
      <c r="S20" s="240" t="s">
        <v>4227</v>
      </c>
      <c r="T20" s="240"/>
      <c r="U20" s="241">
        <v>68</v>
      </c>
      <c r="V20" s="241">
        <v>0</v>
      </c>
      <c r="W20" s="241">
        <v>0</v>
      </c>
      <c r="X20" s="241">
        <v>6</v>
      </c>
      <c r="Y20" s="241">
        <v>6</v>
      </c>
      <c r="Z20" s="240" t="s">
        <v>1547</v>
      </c>
      <c r="AA20" s="240" t="s">
        <v>4138</v>
      </c>
      <c r="AB20" s="240" t="s">
        <v>4139</v>
      </c>
      <c r="AC20" s="240" t="s">
        <v>4210</v>
      </c>
      <c r="AD20" s="240" t="s">
        <v>4211</v>
      </c>
      <c r="AE20" s="240"/>
      <c r="AF20" s="240" t="s">
        <v>1560</v>
      </c>
      <c r="AG20" s="240" t="s">
        <v>4212</v>
      </c>
      <c r="AH20" s="242">
        <v>45330</v>
      </c>
      <c r="AI20" s="241">
        <v>2024</v>
      </c>
      <c r="AJ20" s="240"/>
      <c r="AK20" s="240"/>
      <c r="AL20" s="240"/>
      <c r="AM20" s="240"/>
      <c r="AN20" s="240"/>
      <c r="AO20" s="240"/>
      <c r="AP20" s="240"/>
      <c r="AQ20" s="240"/>
      <c r="AR20" s="240"/>
      <c r="AS20" s="240" t="s">
        <v>1561</v>
      </c>
      <c r="AT20" s="243" t="s">
        <v>1562</v>
      </c>
      <c r="AU20" s="240"/>
      <c r="AV20" s="244">
        <v>45323</v>
      </c>
      <c r="AW20" s="241">
        <v>11</v>
      </c>
      <c r="AX20" s="240" t="s">
        <v>1563</v>
      </c>
      <c r="AY20" s="240" t="s">
        <v>1526</v>
      </c>
      <c r="AZ20" s="240" t="s">
        <v>1564</v>
      </c>
      <c r="BA20" s="240" t="s">
        <v>4228</v>
      </c>
      <c r="BB20" s="240"/>
      <c r="BC20" s="240"/>
      <c r="BD20" s="240"/>
      <c r="BE20" s="240"/>
      <c r="BF20" s="245">
        <v>45361</v>
      </c>
      <c r="BG20" s="240" t="s">
        <v>4229</v>
      </c>
      <c r="BH20" s="240" t="s">
        <v>4025</v>
      </c>
    </row>
    <row r="21" spans="1:60">
      <c r="A21" s="223" t="s">
        <v>1764</v>
      </c>
      <c r="B21" s="223" t="s">
        <v>4230</v>
      </c>
      <c r="C21" s="223" t="s">
        <v>1765</v>
      </c>
      <c r="D21" s="223" t="s">
        <v>1767</v>
      </c>
      <c r="E21" s="226">
        <v>2023</v>
      </c>
      <c r="F21" s="223" t="s">
        <v>4011</v>
      </c>
      <c r="G21" s="223" t="s">
        <v>1595</v>
      </c>
      <c r="H21" s="223" t="s">
        <v>1768</v>
      </c>
      <c r="I21" s="223" t="s">
        <v>1769</v>
      </c>
      <c r="J21" s="223" t="s">
        <v>1766</v>
      </c>
      <c r="K21" s="223" t="s">
        <v>1770</v>
      </c>
      <c r="L21" s="223" t="s">
        <v>1771</v>
      </c>
      <c r="M21" s="223" t="s">
        <v>4231</v>
      </c>
      <c r="N21" s="223" t="s">
        <v>1772</v>
      </c>
      <c r="O21" s="223"/>
      <c r="P21" s="223"/>
      <c r="Q21" s="223" t="s">
        <v>4232</v>
      </c>
      <c r="R21" s="223" t="s">
        <v>4233</v>
      </c>
      <c r="S21" s="223" t="s">
        <v>4234</v>
      </c>
      <c r="T21" s="223"/>
      <c r="U21" s="226">
        <v>72</v>
      </c>
      <c r="V21" s="226">
        <v>1</v>
      </c>
      <c r="W21" s="226">
        <v>1</v>
      </c>
      <c r="X21" s="226">
        <v>1</v>
      </c>
      <c r="Y21" s="226">
        <v>1</v>
      </c>
      <c r="Z21" s="223" t="s">
        <v>1547</v>
      </c>
      <c r="AA21" s="223" t="s">
        <v>4138</v>
      </c>
      <c r="AB21" s="223" t="s">
        <v>4139</v>
      </c>
      <c r="AC21" s="223" t="s">
        <v>4235</v>
      </c>
      <c r="AD21" s="223" t="s">
        <v>4236</v>
      </c>
      <c r="AE21" s="223"/>
      <c r="AF21" s="223" t="s">
        <v>1767</v>
      </c>
      <c r="AG21" s="223" t="s">
        <v>4237</v>
      </c>
      <c r="AH21" s="237">
        <v>45200</v>
      </c>
      <c r="AI21" s="226">
        <v>2023</v>
      </c>
      <c r="AJ21" s="226">
        <v>165</v>
      </c>
      <c r="AK21" s="226">
        <v>4</v>
      </c>
      <c r="AL21" s="223"/>
      <c r="AM21" s="223"/>
      <c r="AN21" s="223"/>
      <c r="AO21" s="223"/>
      <c r="AP21" s="226">
        <v>1201</v>
      </c>
      <c r="AQ21" s="226">
        <v>1216</v>
      </c>
      <c r="AR21" s="223"/>
      <c r="AS21" s="223" t="s">
        <v>1773</v>
      </c>
      <c r="AT21" s="225" t="s">
        <v>1774</v>
      </c>
      <c r="AU21" s="223"/>
      <c r="AV21" s="223" t="s">
        <v>1775</v>
      </c>
      <c r="AW21" s="226">
        <v>16</v>
      </c>
      <c r="AX21" s="223" t="s">
        <v>1776</v>
      </c>
      <c r="AY21" s="223" t="s">
        <v>1526</v>
      </c>
      <c r="AZ21" s="223" t="s">
        <v>1777</v>
      </c>
      <c r="BA21" s="223" t="s">
        <v>4238</v>
      </c>
      <c r="BB21" s="223"/>
      <c r="BC21" s="223"/>
      <c r="BD21" s="223"/>
      <c r="BE21" s="223"/>
      <c r="BF21" s="236">
        <v>45361</v>
      </c>
      <c r="BG21" s="223" t="s">
        <v>4239</v>
      </c>
      <c r="BH21" s="223" t="s">
        <v>4025</v>
      </c>
    </row>
    <row r="22" spans="1:60">
      <c r="A22" s="240" t="s">
        <v>1540</v>
      </c>
      <c r="B22" s="240" t="s">
        <v>4240</v>
      </c>
      <c r="C22" s="240" t="s">
        <v>511</v>
      </c>
      <c r="D22" s="240" t="s">
        <v>1542</v>
      </c>
      <c r="E22" s="241">
        <v>2024</v>
      </c>
      <c r="F22" s="240" t="s">
        <v>4011</v>
      </c>
      <c r="G22" s="240" t="s">
        <v>1595</v>
      </c>
      <c r="H22" s="240" t="s">
        <v>1543</v>
      </c>
      <c r="I22" s="240" t="s">
        <v>1544</v>
      </c>
      <c r="J22" s="240" t="s">
        <v>1541</v>
      </c>
      <c r="K22" s="240" t="s">
        <v>1545</v>
      </c>
      <c r="L22" s="240" t="s">
        <v>4241</v>
      </c>
      <c r="M22" s="240" t="s">
        <v>4242</v>
      </c>
      <c r="N22" s="240" t="s">
        <v>1534</v>
      </c>
      <c r="O22" s="240"/>
      <c r="P22" s="240"/>
      <c r="Q22" s="240" t="s">
        <v>4243</v>
      </c>
      <c r="R22" s="240" t="s">
        <v>4243</v>
      </c>
      <c r="S22" s="240" t="s">
        <v>4244</v>
      </c>
      <c r="T22" s="240"/>
      <c r="U22" s="241">
        <v>82</v>
      </c>
      <c r="V22" s="241">
        <v>0</v>
      </c>
      <c r="W22" s="241">
        <v>0</v>
      </c>
      <c r="X22" s="241">
        <v>0</v>
      </c>
      <c r="Y22" s="241">
        <v>0</v>
      </c>
      <c r="Z22" s="240" t="s">
        <v>1547</v>
      </c>
      <c r="AA22" s="240" t="s">
        <v>4138</v>
      </c>
      <c r="AB22" s="240" t="s">
        <v>4139</v>
      </c>
      <c r="AC22" s="240" t="s">
        <v>4140</v>
      </c>
      <c r="AD22" s="240" t="s">
        <v>4141</v>
      </c>
      <c r="AE22" s="240"/>
      <c r="AF22" s="240" t="s">
        <v>1542</v>
      </c>
      <c r="AG22" s="240" t="s">
        <v>281</v>
      </c>
      <c r="AH22" s="242">
        <v>45335</v>
      </c>
      <c r="AI22" s="241">
        <v>2024</v>
      </c>
      <c r="AJ22" s="240"/>
      <c r="AK22" s="240"/>
      <c r="AL22" s="240"/>
      <c r="AM22" s="240"/>
      <c r="AN22" s="240"/>
      <c r="AO22" s="240"/>
      <c r="AP22" s="240"/>
      <c r="AQ22" s="240"/>
      <c r="AR22" s="240"/>
      <c r="AS22" s="240" t="s">
        <v>1548</v>
      </c>
      <c r="AT22" s="243" t="s">
        <v>1549</v>
      </c>
      <c r="AU22" s="240"/>
      <c r="AV22" s="244">
        <v>45323</v>
      </c>
      <c r="AW22" s="241">
        <v>14</v>
      </c>
      <c r="AX22" s="240" t="s">
        <v>281</v>
      </c>
      <c r="AY22" s="240" t="s">
        <v>1526</v>
      </c>
      <c r="AZ22" s="240" t="s">
        <v>1539</v>
      </c>
      <c r="BA22" s="240" t="s">
        <v>4245</v>
      </c>
      <c r="BB22" s="241">
        <v>38351587</v>
      </c>
      <c r="BC22" s="240"/>
      <c r="BD22" s="240"/>
      <c r="BE22" s="240"/>
      <c r="BF22" s="245">
        <v>45361</v>
      </c>
      <c r="BG22" s="240" t="s">
        <v>4246</v>
      </c>
      <c r="BH22" s="240" t="s">
        <v>4025</v>
      </c>
    </row>
    <row r="23" spans="1:60">
      <c r="A23" s="223" t="s">
        <v>1914</v>
      </c>
      <c r="B23" s="223" t="s">
        <v>4247</v>
      </c>
      <c r="C23" s="223" t="s">
        <v>513</v>
      </c>
      <c r="D23" s="223" t="s">
        <v>515</v>
      </c>
      <c r="E23" s="226">
        <v>2022</v>
      </c>
      <c r="F23" s="223" t="s">
        <v>4011</v>
      </c>
      <c r="G23" s="223" t="s">
        <v>1595</v>
      </c>
      <c r="H23" s="223" t="s">
        <v>1916</v>
      </c>
      <c r="I23" s="223" t="s">
        <v>1917</v>
      </c>
      <c r="J23" s="223" t="s">
        <v>1915</v>
      </c>
      <c r="K23" s="223" t="s">
        <v>1918</v>
      </c>
      <c r="L23" s="223" t="s">
        <v>4248</v>
      </c>
      <c r="M23" s="223" t="s">
        <v>4249</v>
      </c>
      <c r="N23" s="223" t="s">
        <v>1920</v>
      </c>
      <c r="O23" s="223" t="s">
        <v>4250</v>
      </c>
      <c r="P23" s="223" t="s">
        <v>4251</v>
      </c>
      <c r="Q23" s="223" t="s">
        <v>4252</v>
      </c>
      <c r="R23" s="223" t="s">
        <v>4253</v>
      </c>
      <c r="S23" s="223" t="s">
        <v>4254</v>
      </c>
      <c r="T23" s="223"/>
      <c r="U23" s="226">
        <v>74</v>
      </c>
      <c r="V23" s="226">
        <v>3</v>
      </c>
      <c r="W23" s="226">
        <v>4</v>
      </c>
      <c r="X23" s="226">
        <v>2</v>
      </c>
      <c r="Y23" s="226">
        <v>12</v>
      </c>
      <c r="Z23" s="223" t="s">
        <v>1547</v>
      </c>
      <c r="AA23" s="223" t="s">
        <v>4138</v>
      </c>
      <c r="AB23" s="223" t="s">
        <v>4139</v>
      </c>
      <c r="AC23" s="223" t="s">
        <v>4255</v>
      </c>
      <c r="AD23" s="223" t="s">
        <v>4256</v>
      </c>
      <c r="AE23" s="223"/>
      <c r="AF23" s="223" t="s">
        <v>1921</v>
      </c>
      <c r="AG23" s="223" t="s">
        <v>4257</v>
      </c>
      <c r="AH23" s="237">
        <v>44713</v>
      </c>
      <c r="AI23" s="226">
        <v>2022</v>
      </c>
      <c r="AJ23" s="226">
        <v>36</v>
      </c>
      <c r="AK23" s="226">
        <v>6</v>
      </c>
      <c r="AL23" s="223"/>
      <c r="AM23" s="223"/>
      <c r="AN23" s="223"/>
      <c r="AO23" s="223"/>
      <c r="AP23" s="226">
        <v>1473</v>
      </c>
      <c r="AQ23" s="226">
        <v>1482</v>
      </c>
      <c r="AR23" s="223"/>
      <c r="AS23" s="223" t="s">
        <v>1922</v>
      </c>
      <c r="AT23" s="225" t="s">
        <v>1923</v>
      </c>
      <c r="AU23" s="223"/>
      <c r="AV23" s="227">
        <v>44621</v>
      </c>
      <c r="AW23" s="226">
        <v>10</v>
      </c>
      <c r="AX23" s="223" t="s">
        <v>281</v>
      </c>
      <c r="AY23" s="223" t="s">
        <v>1526</v>
      </c>
      <c r="AZ23" s="223" t="s">
        <v>1539</v>
      </c>
      <c r="BA23" s="223" t="s">
        <v>4258</v>
      </c>
      <c r="BB23" s="223"/>
      <c r="BC23" s="223"/>
      <c r="BD23" s="223"/>
      <c r="BE23" s="223"/>
      <c r="BF23" s="236">
        <v>45361</v>
      </c>
      <c r="BG23" s="223" t="s">
        <v>4259</v>
      </c>
      <c r="BH23" s="223" t="s">
        <v>4025</v>
      </c>
    </row>
    <row r="24" spans="1:60">
      <c r="A24" s="240" t="s">
        <v>1527</v>
      </c>
      <c r="B24" s="240" t="s">
        <v>4260</v>
      </c>
      <c r="C24" s="240" t="s">
        <v>516</v>
      </c>
      <c r="D24" s="240" t="s">
        <v>517</v>
      </c>
      <c r="E24" s="241">
        <v>2024</v>
      </c>
      <c r="F24" s="240" t="s">
        <v>4011</v>
      </c>
      <c r="G24" s="240" t="s">
        <v>1595</v>
      </c>
      <c r="H24" s="240" t="s">
        <v>1530</v>
      </c>
      <c r="I24" s="240" t="s">
        <v>1531</v>
      </c>
      <c r="J24" s="240" t="s">
        <v>1528</v>
      </c>
      <c r="K24" s="240" t="s">
        <v>1532</v>
      </c>
      <c r="L24" s="240" t="s">
        <v>1533</v>
      </c>
      <c r="M24" s="240" t="s">
        <v>4261</v>
      </c>
      <c r="N24" s="240" t="s">
        <v>1534</v>
      </c>
      <c r="O24" s="240"/>
      <c r="P24" s="240"/>
      <c r="Q24" s="240" t="s">
        <v>4262</v>
      </c>
      <c r="R24" s="240" t="s">
        <v>4262</v>
      </c>
      <c r="S24" s="240" t="s">
        <v>4263</v>
      </c>
      <c r="T24" s="240"/>
      <c r="U24" s="241">
        <v>65</v>
      </c>
      <c r="V24" s="241">
        <v>1</v>
      </c>
      <c r="W24" s="241">
        <v>1</v>
      </c>
      <c r="X24" s="241">
        <v>9</v>
      </c>
      <c r="Y24" s="241">
        <v>9</v>
      </c>
      <c r="Z24" s="240" t="s">
        <v>1535</v>
      </c>
      <c r="AA24" s="240" t="s">
        <v>4055</v>
      </c>
      <c r="AB24" s="240" t="s">
        <v>4056</v>
      </c>
      <c r="AC24" s="240" t="s">
        <v>4264</v>
      </c>
      <c r="AD24" s="240" t="s">
        <v>4265</v>
      </c>
      <c r="AE24" s="240"/>
      <c r="AF24" s="240" t="s">
        <v>517</v>
      </c>
      <c r="AG24" s="240" t="s">
        <v>4266</v>
      </c>
      <c r="AH24" s="240" t="s">
        <v>4267</v>
      </c>
      <c r="AI24" s="241">
        <v>2024</v>
      </c>
      <c r="AJ24" s="240"/>
      <c r="AK24" s="240"/>
      <c r="AL24" s="240"/>
      <c r="AM24" s="240"/>
      <c r="AN24" s="240"/>
      <c r="AO24" s="240"/>
      <c r="AP24" s="240"/>
      <c r="AQ24" s="240"/>
      <c r="AR24" s="240"/>
      <c r="AS24" s="240" t="s">
        <v>1536</v>
      </c>
      <c r="AT24" s="243" t="s">
        <v>1537</v>
      </c>
      <c r="AU24" s="240"/>
      <c r="AV24" s="240" t="s">
        <v>1538</v>
      </c>
      <c r="AW24" s="241">
        <v>14</v>
      </c>
      <c r="AX24" s="240" t="s">
        <v>281</v>
      </c>
      <c r="AY24" s="240" t="s">
        <v>1526</v>
      </c>
      <c r="AZ24" s="240" t="s">
        <v>1539</v>
      </c>
      <c r="BA24" s="240" t="s">
        <v>4268</v>
      </c>
      <c r="BB24" s="240"/>
      <c r="BC24" s="240" t="s">
        <v>4071</v>
      </c>
      <c r="BD24" s="240"/>
      <c r="BE24" s="240"/>
      <c r="BF24" s="245">
        <v>45361</v>
      </c>
      <c r="BG24" s="240" t="s">
        <v>4269</v>
      </c>
      <c r="BH24" s="240" t="s">
        <v>4025</v>
      </c>
    </row>
    <row r="25" spans="1:60">
      <c r="A25" s="223" t="s">
        <v>4270</v>
      </c>
      <c r="B25" s="223" t="s">
        <v>4271</v>
      </c>
      <c r="C25" s="223" t="s">
        <v>518</v>
      </c>
      <c r="D25" s="223" t="s">
        <v>519</v>
      </c>
      <c r="E25" s="226">
        <v>2022</v>
      </c>
      <c r="F25" s="223" t="s">
        <v>4011</v>
      </c>
      <c r="G25" s="223" t="s">
        <v>1595</v>
      </c>
      <c r="H25" s="223" t="s">
        <v>1882</v>
      </c>
      <c r="I25" s="223" t="s">
        <v>1883</v>
      </c>
      <c r="J25" s="223" t="s">
        <v>1881</v>
      </c>
      <c r="K25" s="223" t="s">
        <v>1884</v>
      </c>
      <c r="L25" s="223" t="s">
        <v>4272</v>
      </c>
      <c r="M25" s="223" t="s">
        <v>4273</v>
      </c>
      <c r="N25" s="223" t="s">
        <v>1886</v>
      </c>
      <c r="O25" s="223" t="s">
        <v>4274</v>
      </c>
      <c r="P25" s="223" t="s">
        <v>4275</v>
      </c>
      <c r="Q25" s="223" t="s">
        <v>4276</v>
      </c>
      <c r="R25" s="223" t="s">
        <v>4277</v>
      </c>
      <c r="S25" s="223" t="s">
        <v>4278</v>
      </c>
      <c r="T25" s="223"/>
      <c r="U25" s="226">
        <v>70</v>
      </c>
      <c r="V25" s="226">
        <v>13</v>
      </c>
      <c r="W25" s="226">
        <v>15</v>
      </c>
      <c r="X25" s="226">
        <v>6</v>
      </c>
      <c r="Y25" s="226">
        <v>25</v>
      </c>
      <c r="Z25" s="223" t="s">
        <v>1547</v>
      </c>
      <c r="AA25" s="223" t="s">
        <v>4138</v>
      </c>
      <c r="AB25" s="223" t="s">
        <v>4139</v>
      </c>
      <c r="AC25" s="223" t="s">
        <v>4279</v>
      </c>
      <c r="AD25" s="223" t="s">
        <v>4280</v>
      </c>
      <c r="AE25" s="223"/>
      <c r="AF25" s="223" t="s">
        <v>1887</v>
      </c>
      <c r="AG25" s="223" t="s">
        <v>4281</v>
      </c>
      <c r="AH25" s="237">
        <v>44682</v>
      </c>
      <c r="AI25" s="226">
        <v>2022</v>
      </c>
      <c r="AJ25" s="226">
        <v>25</v>
      </c>
      <c r="AK25" s="226">
        <v>5</v>
      </c>
      <c r="AL25" s="223"/>
      <c r="AM25" s="223"/>
      <c r="AN25" s="223"/>
      <c r="AO25" s="223"/>
      <c r="AP25" s="226">
        <v>1152</v>
      </c>
      <c r="AQ25" s="226">
        <v>1163</v>
      </c>
      <c r="AR25" s="223"/>
      <c r="AS25" s="223" t="s">
        <v>1888</v>
      </c>
      <c r="AT25" s="225" t="s">
        <v>1889</v>
      </c>
      <c r="AU25" s="223"/>
      <c r="AV25" s="227">
        <v>44593</v>
      </c>
      <c r="AW25" s="226">
        <v>12</v>
      </c>
      <c r="AX25" s="223" t="s">
        <v>281</v>
      </c>
      <c r="AY25" s="223" t="s">
        <v>1526</v>
      </c>
      <c r="AZ25" s="223" t="s">
        <v>1539</v>
      </c>
      <c r="BA25" s="223" t="s">
        <v>4282</v>
      </c>
      <c r="BB25" s="226">
        <v>35175672</v>
      </c>
      <c r="BC25" s="223"/>
      <c r="BD25" s="223"/>
      <c r="BE25" s="223"/>
      <c r="BF25" s="236">
        <v>45361</v>
      </c>
      <c r="BG25" s="223" t="s">
        <v>4283</v>
      </c>
      <c r="BH25" s="223" t="s">
        <v>4025</v>
      </c>
    </row>
    <row r="26" spans="1:60">
      <c r="A26" s="223" t="s">
        <v>1792</v>
      </c>
      <c r="B26" s="223" t="s">
        <v>4284</v>
      </c>
      <c r="C26" s="223" t="s">
        <v>1793</v>
      </c>
      <c r="D26" s="223" t="s">
        <v>1796</v>
      </c>
      <c r="E26" s="226">
        <v>2023</v>
      </c>
      <c r="F26" s="223" t="s">
        <v>4011</v>
      </c>
      <c r="G26" s="223" t="s">
        <v>1499</v>
      </c>
      <c r="H26" s="223" t="s">
        <v>1797</v>
      </c>
      <c r="I26" s="223" t="s">
        <v>1798</v>
      </c>
      <c r="J26" s="223" t="s">
        <v>1794</v>
      </c>
      <c r="K26" s="223" t="s">
        <v>1799</v>
      </c>
      <c r="L26" s="223" t="s">
        <v>1800</v>
      </c>
      <c r="M26" s="223" t="s">
        <v>4285</v>
      </c>
      <c r="N26" s="223" t="s">
        <v>1801</v>
      </c>
      <c r="O26" s="223"/>
      <c r="P26" s="223"/>
      <c r="Q26" s="223" t="s">
        <v>4286</v>
      </c>
      <c r="R26" s="223" t="s">
        <v>4287</v>
      </c>
      <c r="S26" s="223" t="s">
        <v>4288</v>
      </c>
      <c r="T26" s="223"/>
      <c r="U26" s="226">
        <v>88</v>
      </c>
      <c r="V26" s="226">
        <v>0</v>
      </c>
      <c r="W26" s="226">
        <v>0</v>
      </c>
      <c r="X26" s="226">
        <v>0</v>
      </c>
      <c r="Y26" s="226">
        <v>0</v>
      </c>
      <c r="Z26" s="223" t="s">
        <v>1802</v>
      </c>
      <c r="AA26" s="223" t="s">
        <v>33</v>
      </c>
      <c r="AB26" s="223" t="s">
        <v>4289</v>
      </c>
      <c r="AC26" s="223" t="s">
        <v>4290</v>
      </c>
      <c r="AD26" s="223" t="s">
        <v>4291</v>
      </c>
      <c r="AE26" s="223"/>
      <c r="AF26" s="223" t="s">
        <v>1796</v>
      </c>
      <c r="AG26" s="223" t="s">
        <v>4292</v>
      </c>
      <c r="AH26" s="223" t="s">
        <v>1795</v>
      </c>
      <c r="AI26" s="226">
        <v>2023</v>
      </c>
      <c r="AJ26" s="226">
        <v>60</v>
      </c>
      <c r="AK26" s="226">
        <v>3</v>
      </c>
      <c r="AL26" s="223"/>
      <c r="AM26" s="223"/>
      <c r="AN26" s="223"/>
      <c r="AO26" s="223"/>
      <c r="AP26" s="226">
        <v>203</v>
      </c>
      <c r="AQ26" s="226">
        <v>215</v>
      </c>
      <c r="AR26" s="223"/>
      <c r="AS26" s="223" t="s">
        <v>1803</v>
      </c>
      <c r="AT26" s="225" t="s">
        <v>1804</v>
      </c>
      <c r="AU26" s="223"/>
      <c r="AV26" s="223"/>
      <c r="AW26" s="226">
        <v>13</v>
      </c>
      <c r="AX26" s="223" t="s">
        <v>1805</v>
      </c>
      <c r="AY26" s="223" t="s">
        <v>1526</v>
      </c>
      <c r="AZ26" s="223" t="s">
        <v>1805</v>
      </c>
      <c r="BA26" s="223" t="s">
        <v>4293</v>
      </c>
      <c r="BB26" s="223"/>
      <c r="BC26" s="223"/>
      <c r="BD26" s="223"/>
      <c r="BE26" s="223"/>
      <c r="BF26" s="236">
        <v>45361</v>
      </c>
      <c r="BG26" s="223" t="s">
        <v>4294</v>
      </c>
      <c r="BH26" s="223" t="s">
        <v>4025</v>
      </c>
    </row>
    <row r="27" spans="1:60">
      <c r="A27" s="223" t="s">
        <v>1732</v>
      </c>
      <c r="B27" s="223" t="s">
        <v>4295</v>
      </c>
      <c r="C27" s="223" t="s">
        <v>1733</v>
      </c>
      <c r="D27" s="223" t="s">
        <v>1498</v>
      </c>
      <c r="E27" s="226">
        <v>2023</v>
      </c>
      <c r="F27" s="223" t="s">
        <v>4011</v>
      </c>
      <c r="G27" s="223" t="s">
        <v>1595</v>
      </c>
      <c r="H27" s="223" t="s">
        <v>1735</v>
      </c>
      <c r="I27" s="223" t="s">
        <v>1736</v>
      </c>
      <c r="J27" s="223" t="s">
        <v>1734</v>
      </c>
      <c r="K27" s="223" t="s">
        <v>1737</v>
      </c>
      <c r="L27" s="223" t="s">
        <v>4296</v>
      </c>
      <c r="M27" s="223" t="s">
        <v>4297</v>
      </c>
      <c r="N27" s="223" t="s">
        <v>1739</v>
      </c>
      <c r="O27" s="223"/>
      <c r="P27" s="223" t="s">
        <v>4298</v>
      </c>
      <c r="Q27" s="223" t="s">
        <v>4299</v>
      </c>
      <c r="R27" s="223" t="s">
        <v>4300</v>
      </c>
      <c r="S27" s="223" t="s">
        <v>4301</v>
      </c>
      <c r="T27" s="223"/>
      <c r="U27" s="226">
        <v>86</v>
      </c>
      <c r="V27" s="226">
        <v>2</v>
      </c>
      <c r="W27" s="226">
        <v>2</v>
      </c>
      <c r="X27" s="226">
        <v>0</v>
      </c>
      <c r="Y27" s="226">
        <v>0</v>
      </c>
      <c r="Z27" s="223" t="s">
        <v>1505</v>
      </c>
      <c r="AA27" s="223" t="s">
        <v>4030</v>
      </c>
      <c r="AB27" s="223" t="s">
        <v>4031</v>
      </c>
      <c r="AC27" s="223" t="s">
        <v>4302</v>
      </c>
      <c r="AD27" s="223"/>
      <c r="AE27" s="223"/>
      <c r="AF27" s="223" t="s">
        <v>1506</v>
      </c>
      <c r="AG27" s="223" t="s">
        <v>4303</v>
      </c>
      <c r="AH27" s="237">
        <v>44958</v>
      </c>
      <c r="AI27" s="226">
        <v>2023</v>
      </c>
      <c r="AJ27" s="226">
        <v>47</v>
      </c>
      <c r="AK27" s="223"/>
      <c r="AL27" s="223"/>
      <c r="AM27" s="223"/>
      <c r="AN27" s="223"/>
      <c r="AO27" s="223"/>
      <c r="AP27" s="223"/>
      <c r="AQ27" s="223"/>
      <c r="AR27" s="226">
        <v>103733</v>
      </c>
      <c r="AS27" s="223" t="s">
        <v>1740</v>
      </c>
      <c r="AT27" s="225" t="s">
        <v>1741</v>
      </c>
      <c r="AU27" s="223"/>
      <c r="AV27" s="227">
        <v>44866</v>
      </c>
      <c r="AW27" s="226">
        <v>13</v>
      </c>
      <c r="AX27" s="223" t="s">
        <v>1509</v>
      </c>
      <c r="AY27" s="223" t="s">
        <v>1510</v>
      </c>
      <c r="AZ27" s="223" t="s">
        <v>1509</v>
      </c>
      <c r="BA27" s="223" t="s">
        <v>4304</v>
      </c>
      <c r="BB27" s="223"/>
      <c r="BC27" s="223"/>
      <c r="BD27" s="223"/>
      <c r="BE27" s="223"/>
      <c r="BF27" s="236">
        <v>45361</v>
      </c>
      <c r="BG27" s="223" t="s">
        <v>4305</v>
      </c>
      <c r="BH27" s="223" t="s">
        <v>4025</v>
      </c>
    </row>
    <row r="28" spans="1:60">
      <c r="A28" s="223" t="s">
        <v>1806</v>
      </c>
      <c r="B28" s="223" t="s">
        <v>4306</v>
      </c>
      <c r="C28" s="223" t="s">
        <v>527</v>
      </c>
      <c r="D28" s="223" t="s">
        <v>529</v>
      </c>
      <c r="E28" s="226">
        <v>2023</v>
      </c>
      <c r="F28" s="223" t="s">
        <v>4011</v>
      </c>
      <c r="G28" s="223" t="s">
        <v>1595</v>
      </c>
      <c r="H28" s="223" t="s">
        <v>1808</v>
      </c>
      <c r="I28" s="223" t="s">
        <v>1809</v>
      </c>
      <c r="J28" s="223" t="s">
        <v>1807</v>
      </c>
      <c r="K28" s="223" t="s">
        <v>1810</v>
      </c>
      <c r="L28" s="223" t="s">
        <v>1811</v>
      </c>
      <c r="M28" s="223" t="s">
        <v>4307</v>
      </c>
      <c r="N28" s="223" t="s">
        <v>1812</v>
      </c>
      <c r="O28" s="223" t="s">
        <v>4308</v>
      </c>
      <c r="P28" s="223" t="s">
        <v>4309</v>
      </c>
      <c r="Q28" s="223" t="s">
        <v>4310</v>
      </c>
      <c r="R28" s="223" t="s">
        <v>4311</v>
      </c>
      <c r="S28" s="223" t="s">
        <v>4312</v>
      </c>
      <c r="T28" s="223"/>
      <c r="U28" s="226">
        <v>65</v>
      </c>
      <c r="V28" s="226">
        <v>1</v>
      </c>
      <c r="W28" s="226">
        <v>1</v>
      </c>
      <c r="X28" s="226">
        <v>1</v>
      </c>
      <c r="Y28" s="226">
        <v>1</v>
      </c>
      <c r="Z28" s="223" t="s">
        <v>1813</v>
      </c>
      <c r="AA28" s="223" t="s">
        <v>4313</v>
      </c>
      <c r="AB28" s="223" t="s">
        <v>4314</v>
      </c>
      <c r="AC28" s="223" t="s">
        <v>4315</v>
      </c>
      <c r="AD28" s="223" t="s">
        <v>4316</v>
      </c>
      <c r="AE28" s="223"/>
      <c r="AF28" s="223" t="s">
        <v>1814</v>
      </c>
      <c r="AG28" s="223" t="s">
        <v>4317</v>
      </c>
      <c r="AH28" s="226">
        <v>2023</v>
      </c>
      <c r="AI28" s="226">
        <v>2023</v>
      </c>
      <c r="AJ28" s="226">
        <v>45</v>
      </c>
      <c r="AK28" s="226">
        <v>1</v>
      </c>
      <c r="AL28" s="223"/>
      <c r="AM28" s="223"/>
      <c r="AN28" s="223"/>
      <c r="AO28" s="223"/>
      <c r="AP28" s="226">
        <v>45</v>
      </c>
      <c r="AQ28" s="226">
        <v>52</v>
      </c>
      <c r="AR28" s="223"/>
      <c r="AS28" s="223" t="s">
        <v>1815</v>
      </c>
      <c r="AT28" s="225" t="s">
        <v>1816</v>
      </c>
      <c r="AU28" s="223"/>
      <c r="AV28" s="227">
        <v>45078</v>
      </c>
      <c r="AW28" s="226">
        <v>8</v>
      </c>
      <c r="AX28" s="223" t="s">
        <v>281</v>
      </c>
      <c r="AY28" s="223" t="s">
        <v>1526</v>
      </c>
      <c r="AZ28" s="223" t="s">
        <v>1539</v>
      </c>
      <c r="BA28" s="223" t="s">
        <v>4318</v>
      </c>
      <c r="BB28" s="223"/>
      <c r="BC28" s="223"/>
      <c r="BD28" s="223"/>
      <c r="BE28" s="223"/>
      <c r="BF28" s="236">
        <v>45361</v>
      </c>
      <c r="BG28" s="223" t="s">
        <v>4319</v>
      </c>
      <c r="BH28" s="223" t="s">
        <v>4025</v>
      </c>
    </row>
    <row r="29" spans="1:60">
      <c r="A29" s="223" t="s">
        <v>1817</v>
      </c>
      <c r="B29" s="223" t="s">
        <v>4320</v>
      </c>
      <c r="C29" s="223" t="s">
        <v>1818</v>
      </c>
      <c r="D29" s="223" t="s">
        <v>1821</v>
      </c>
      <c r="E29" s="226">
        <v>2023</v>
      </c>
      <c r="F29" s="223" t="s">
        <v>4011</v>
      </c>
      <c r="G29" s="223" t="s">
        <v>1499</v>
      </c>
      <c r="H29" s="223" t="s">
        <v>1822</v>
      </c>
      <c r="I29" s="223" t="s">
        <v>1823</v>
      </c>
      <c r="J29" s="223" t="s">
        <v>1819</v>
      </c>
      <c r="K29" s="223" t="s">
        <v>1824</v>
      </c>
      <c r="L29" s="223" t="s">
        <v>4321</v>
      </c>
      <c r="M29" s="223" t="s">
        <v>4322</v>
      </c>
      <c r="N29" s="223" t="s">
        <v>1826</v>
      </c>
      <c r="O29" s="223" t="s">
        <v>4323</v>
      </c>
      <c r="P29" s="223" t="s">
        <v>4324</v>
      </c>
      <c r="Q29" s="223" t="s">
        <v>4325</v>
      </c>
      <c r="R29" s="223" t="s">
        <v>4326</v>
      </c>
      <c r="S29" s="223" t="s">
        <v>4327</v>
      </c>
      <c r="T29" s="223"/>
      <c r="U29" s="226">
        <v>75</v>
      </c>
      <c r="V29" s="226">
        <v>0</v>
      </c>
      <c r="W29" s="226">
        <v>0</v>
      </c>
      <c r="X29" s="226">
        <v>4</v>
      </c>
      <c r="Y29" s="226">
        <v>8</v>
      </c>
      <c r="Z29" s="223" t="s">
        <v>1535</v>
      </c>
      <c r="AA29" s="223" t="s">
        <v>4055</v>
      </c>
      <c r="AB29" s="223" t="s">
        <v>4056</v>
      </c>
      <c r="AC29" s="223"/>
      <c r="AD29" s="223" t="s">
        <v>4328</v>
      </c>
      <c r="AE29" s="223"/>
      <c r="AF29" s="223" t="s">
        <v>1827</v>
      </c>
      <c r="AG29" s="223" t="s">
        <v>4329</v>
      </c>
      <c r="AH29" s="223" t="s">
        <v>1820</v>
      </c>
      <c r="AI29" s="226">
        <v>2023</v>
      </c>
      <c r="AJ29" s="226">
        <v>12</v>
      </c>
      <c r="AK29" s="226">
        <v>1</v>
      </c>
      <c r="AL29" s="223"/>
      <c r="AM29" s="223"/>
      <c r="AN29" s="223"/>
      <c r="AO29" s="223"/>
      <c r="AP29" s="223"/>
      <c r="AQ29" s="223"/>
      <c r="AR29" s="226">
        <v>21</v>
      </c>
      <c r="AS29" s="223" t="s">
        <v>1828</v>
      </c>
      <c r="AT29" s="225" t="s">
        <v>1829</v>
      </c>
      <c r="AU29" s="223"/>
      <c r="AV29" s="223"/>
      <c r="AW29" s="226">
        <v>12</v>
      </c>
      <c r="AX29" s="223" t="s">
        <v>1830</v>
      </c>
      <c r="AY29" s="223" t="s">
        <v>1526</v>
      </c>
      <c r="AZ29" s="223" t="s">
        <v>1539</v>
      </c>
      <c r="BA29" s="223" t="s">
        <v>4330</v>
      </c>
      <c r="BB29" s="223"/>
      <c r="BC29" s="223" t="s">
        <v>4195</v>
      </c>
      <c r="BD29" s="223"/>
      <c r="BE29" s="223"/>
      <c r="BF29" s="236">
        <v>45361</v>
      </c>
      <c r="BG29" s="223" t="s">
        <v>4331</v>
      </c>
      <c r="BH29" s="223" t="s">
        <v>4025</v>
      </c>
    </row>
  </sheetData>
  <hyperlinks>
    <hyperlink ref="AT2" r:id="rId1" xr:uid="{00000000-0004-0000-0300-000000000000}"/>
    <hyperlink ref="AT3" r:id="rId2" xr:uid="{00000000-0004-0000-0300-000001000000}"/>
    <hyperlink ref="AT4" r:id="rId3" xr:uid="{00000000-0004-0000-0300-000002000000}"/>
    <hyperlink ref="AT5" r:id="rId4" xr:uid="{00000000-0004-0000-0300-000003000000}"/>
    <hyperlink ref="AT6" r:id="rId5" xr:uid="{00000000-0004-0000-0300-000004000000}"/>
    <hyperlink ref="AT7" r:id="rId6" xr:uid="{00000000-0004-0000-0300-000005000000}"/>
    <hyperlink ref="AT8" r:id="rId7" xr:uid="{00000000-0004-0000-0300-000006000000}"/>
    <hyperlink ref="AT9" r:id="rId8" xr:uid="{00000000-0004-0000-0300-000007000000}"/>
    <hyperlink ref="AT10" r:id="rId9" xr:uid="{00000000-0004-0000-0300-000008000000}"/>
    <hyperlink ref="AT11" r:id="rId10" xr:uid="{00000000-0004-0000-0300-000009000000}"/>
    <hyperlink ref="AT12" r:id="rId11" xr:uid="{00000000-0004-0000-0300-00000A000000}"/>
    <hyperlink ref="AT13" r:id="rId12" xr:uid="{00000000-0004-0000-0300-00000B000000}"/>
    <hyperlink ref="AT14" r:id="rId13" xr:uid="{00000000-0004-0000-0300-00000C000000}"/>
    <hyperlink ref="AT15" r:id="rId14" xr:uid="{00000000-0004-0000-0300-00000D000000}"/>
    <hyperlink ref="AT16" r:id="rId15" xr:uid="{00000000-0004-0000-0300-00000E000000}"/>
    <hyperlink ref="AT17" r:id="rId16" xr:uid="{00000000-0004-0000-0300-00000F000000}"/>
    <hyperlink ref="AT18" r:id="rId17" xr:uid="{00000000-0004-0000-0300-000010000000}"/>
    <hyperlink ref="AT19" r:id="rId18" xr:uid="{00000000-0004-0000-0300-000011000000}"/>
    <hyperlink ref="AT20" r:id="rId19" xr:uid="{00000000-0004-0000-0300-000012000000}"/>
    <hyperlink ref="AT21" r:id="rId20" xr:uid="{00000000-0004-0000-0300-000013000000}"/>
    <hyperlink ref="AT22" r:id="rId21" xr:uid="{00000000-0004-0000-0300-000014000000}"/>
    <hyperlink ref="AT23" r:id="rId22" xr:uid="{00000000-0004-0000-0300-000015000000}"/>
    <hyperlink ref="AT24" r:id="rId23" xr:uid="{00000000-0004-0000-0300-000016000000}"/>
    <hyperlink ref="AT25" r:id="rId24" xr:uid="{00000000-0004-0000-0300-000017000000}"/>
    <hyperlink ref="AT26" r:id="rId25" xr:uid="{00000000-0004-0000-0300-000018000000}"/>
    <hyperlink ref="AT27" r:id="rId26" xr:uid="{00000000-0004-0000-0300-000019000000}"/>
    <hyperlink ref="AT28" r:id="rId27" xr:uid="{00000000-0004-0000-0300-00001A000000}"/>
    <hyperlink ref="AT29" r:id="rId28" xr:uid="{00000000-0004-0000-0300-00001B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D1000"/>
  <sheetViews>
    <sheetView workbookViewId="0"/>
  </sheetViews>
  <sheetFormatPr baseColWidth="10" defaultColWidth="12.5703125" defaultRowHeight="15" customHeight="1"/>
  <cols>
    <col min="1" max="1" width="5.140625" customWidth="1"/>
    <col min="2" max="2" width="8.140625" customWidth="1"/>
    <col min="3" max="3" width="10.140625" customWidth="1"/>
    <col min="4" max="4" width="12.140625" customWidth="1"/>
    <col min="5" max="26" width="10.5703125" customWidth="1"/>
  </cols>
  <sheetData>
    <row r="1" spans="1:4" ht="12.75" customHeight="1"/>
    <row r="2" spans="1:4" ht="12.75" customHeight="1">
      <c r="A2" s="75" t="s">
        <v>617</v>
      </c>
      <c r="B2" s="104" t="s">
        <v>707</v>
      </c>
      <c r="C2" s="75" t="s">
        <v>600</v>
      </c>
      <c r="D2" s="103" t="s">
        <v>694</v>
      </c>
    </row>
    <row r="3" spans="1:4" ht="12.75" customHeight="1">
      <c r="A3" s="6"/>
      <c r="B3" s="6"/>
      <c r="C3" s="6"/>
      <c r="D3" s="6">
        <v>1</v>
      </c>
    </row>
    <row r="4" spans="1:4" ht="12.75" customHeight="1">
      <c r="A4" s="6">
        <v>1</v>
      </c>
      <c r="B4" s="6"/>
      <c r="C4" s="6"/>
      <c r="D4" s="6"/>
    </row>
    <row r="5" spans="1:4" ht="12.75" customHeight="1">
      <c r="A5" s="6"/>
      <c r="B5" s="6"/>
      <c r="C5" s="6"/>
      <c r="D5" s="6"/>
    </row>
    <row r="6" spans="1:4" ht="12.75" customHeight="1">
      <c r="A6" s="6"/>
      <c r="B6" s="6"/>
      <c r="C6" s="6"/>
      <c r="D6" s="6"/>
    </row>
    <row r="7" spans="1:4" ht="12.75" customHeight="1">
      <c r="A7" s="6"/>
      <c r="B7" s="6"/>
      <c r="C7" s="6"/>
      <c r="D7" s="6"/>
    </row>
    <row r="8" spans="1:4" ht="12.75" customHeight="1">
      <c r="A8" s="6"/>
      <c r="B8" s="6"/>
      <c r="C8" s="6"/>
      <c r="D8" s="6"/>
    </row>
    <row r="9" spans="1:4" ht="12.75" customHeight="1">
      <c r="A9" s="6"/>
      <c r="B9" s="6"/>
      <c r="C9" s="6"/>
      <c r="D9" s="6"/>
    </row>
    <row r="10" spans="1:4" ht="12.75" customHeight="1">
      <c r="A10" s="6">
        <v>1</v>
      </c>
      <c r="B10" s="6"/>
      <c r="C10" s="6"/>
      <c r="D10" s="6"/>
    </row>
    <row r="11" spans="1:4" ht="12.75" customHeight="1">
      <c r="A11" s="6"/>
      <c r="B11" s="6"/>
      <c r="C11" s="6"/>
      <c r="D11" s="6"/>
    </row>
    <row r="12" spans="1:4" ht="12.75" customHeight="1">
      <c r="A12" s="6"/>
      <c r="B12" s="6"/>
      <c r="C12" s="6"/>
      <c r="D12" s="6"/>
    </row>
    <row r="13" spans="1:4" ht="12.75" customHeight="1">
      <c r="A13" s="6">
        <v>1</v>
      </c>
      <c r="B13" s="6"/>
      <c r="C13" s="6"/>
      <c r="D13" s="6"/>
    </row>
    <row r="14" spans="1:4" ht="12.75" customHeight="1">
      <c r="A14" s="6">
        <v>1</v>
      </c>
      <c r="B14" s="6"/>
      <c r="C14" s="6"/>
      <c r="D14" s="6"/>
    </row>
    <row r="15" spans="1:4" ht="12.75" customHeight="1">
      <c r="A15" s="6">
        <v>1</v>
      </c>
      <c r="B15" s="6"/>
      <c r="C15" s="6"/>
      <c r="D15" s="6"/>
    </row>
    <row r="16" spans="1:4" ht="12.75" customHeight="1">
      <c r="A16" s="6">
        <v>1</v>
      </c>
      <c r="B16" s="6"/>
      <c r="C16" s="6"/>
      <c r="D16" s="6"/>
    </row>
    <row r="17" spans="1:4" ht="12.75" customHeight="1">
      <c r="A17" s="6">
        <v>1</v>
      </c>
      <c r="B17" s="6"/>
      <c r="C17" s="6"/>
      <c r="D17" s="6"/>
    </row>
    <row r="18" spans="1:4" ht="12.75" customHeight="1">
      <c r="A18" s="6"/>
      <c r="B18" s="6"/>
      <c r="C18" s="6"/>
      <c r="D18" s="6">
        <v>1</v>
      </c>
    </row>
    <row r="19" spans="1:4" ht="12.75" customHeight="1">
      <c r="A19" s="6"/>
      <c r="B19" s="6"/>
      <c r="C19" s="6"/>
      <c r="D19" s="6">
        <v>1</v>
      </c>
    </row>
    <row r="20" spans="1:4" ht="12.75" customHeight="1">
      <c r="A20" s="6"/>
      <c r="B20" s="6"/>
      <c r="C20" s="6"/>
      <c r="D20" s="6">
        <v>1</v>
      </c>
    </row>
    <row r="21" spans="1:4" ht="12.75" customHeight="1">
      <c r="A21" s="6"/>
      <c r="B21" s="6"/>
      <c r="C21" s="6"/>
      <c r="D21" s="6"/>
    </row>
    <row r="22" spans="1:4" ht="12.75" customHeight="1">
      <c r="A22" s="6"/>
      <c r="B22" s="6"/>
      <c r="C22" s="6"/>
      <c r="D22" s="6"/>
    </row>
    <row r="23" spans="1:4" ht="12.75" customHeight="1">
      <c r="A23" s="6"/>
      <c r="B23" s="6"/>
      <c r="C23" s="6"/>
      <c r="D23" s="6">
        <v>1</v>
      </c>
    </row>
    <row r="24" spans="1:4" ht="12.75" customHeight="1">
      <c r="A24" s="6"/>
      <c r="B24" s="6"/>
      <c r="C24" s="6"/>
      <c r="D24" s="144"/>
    </row>
    <row r="25" spans="1:4" ht="12.75" customHeight="1">
      <c r="A25" s="6"/>
      <c r="B25" s="6"/>
      <c r="C25" s="6"/>
      <c r="D25" s="6"/>
    </row>
    <row r="26" spans="1:4" ht="12.75" customHeight="1">
      <c r="A26" s="6"/>
      <c r="B26" s="6"/>
      <c r="C26" s="6"/>
      <c r="D26" s="6"/>
    </row>
    <row r="27" spans="1:4" ht="12.75" customHeight="1">
      <c r="A27" s="6"/>
      <c r="B27" s="6"/>
      <c r="C27" s="6"/>
      <c r="D27" s="6">
        <v>1</v>
      </c>
    </row>
    <row r="28" spans="1:4" ht="12.75" customHeight="1">
      <c r="A28" s="6"/>
      <c r="B28" s="6"/>
      <c r="C28" s="6"/>
      <c r="D28" s="6"/>
    </row>
    <row r="29" spans="1:4" ht="12.75" customHeight="1">
      <c r="A29" s="6"/>
      <c r="B29" s="6"/>
      <c r="C29" s="6"/>
      <c r="D29" s="6"/>
    </row>
    <row r="30" spans="1:4" ht="12.75" customHeight="1">
      <c r="A30" s="7"/>
      <c r="B30" s="7"/>
      <c r="C30" s="7"/>
      <c r="D30" s="7">
        <v>1</v>
      </c>
    </row>
    <row r="31" spans="1:4" ht="12.75" customHeight="1">
      <c r="A31" s="7"/>
      <c r="B31" s="7"/>
      <c r="C31" s="7"/>
      <c r="D31" s="7"/>
    </row>
    <row r="32" spans="1:4" ht="12.75" customHeight="1">
      <c r="A32" s="7"/>
      <c r="B32" s="7"/>
      <c r="C32" s="7"/>
      <c r="D32" s="7"/>
    </row>
    <row r="33" spans="1:4" ht="12.75" customHeight="1">
      <c r="A33" s="21">
        <v>1</v>
      </c>
      <c r="B33" s="21"/>
      <c r="C33" s="21"/>
      <c r="D33" s="21"/>
    </row>
    <row r="34" spans="1:4" ht="12.75" customHeight="1">
      <c r="A34" s="7"/>
      <c r="B34" s="7"/>
      <c r="C34" s="7"/>
      <c r="D34" s="7"/>
    </row>
    <row r="35" spans="1:4" ht="12.75" customHeight="1">
      <c r="A35" s="7">
        <v>1</v>
      </c>
      <c r="B35" s="7"/>
      <c r="C35" s="7"/>
      <c r="D35" s="7"/>
    </row>
    <row r="36" spans="1:4" ht="12.75" customHeight="1">
      <c r="A36" s="7"/>
      <c r="B36" s="7"/>
      <c r="C36" s="7"/>
      <c r="D36" s="7"/>
    </row>
    <row r="37" spans="1:4" ht="12.75" customHeight="1">
      <c r="A37" s="22"/>
      <c r="B37" s="22"/>
      <c r="C37" s="22"/>
      <c r="D37" s="22"/>
    </row>
    <row r="38" spans="1:4" ht="12.75" customHeight="1">
      <c r="A38" s="7"/>
      <c r="B38" s="7">
        <v>1</v>
      </c>
      <c r="C38" s="7"/>
      <c r="D38" s="7"/>
    </row>
    <row r="39" spans="1:4" ht="12.75" customHeight="1">
      <c r="A39" s="7">
        <v>1</v>
      </c>
      <c r="B39" s="7"/>
      <c r="C39" s="7"/>
      <c r="D39" s="7">
        <v>1</v>
      </c>
    </row>
    <row r="40" spans="1:4" ht="12.75" customHeight="1">
      <c r="A40" s="21"/>
      <c r="B40" s="21">
        <v>1</v>
      </c>
      <c r="C40" s="21"/>
      <c r="D40" s="21"/>
    </row>
    <row r="41" spans="1:4" ht="12.75" customHeight="1">
      <c r="A41" s="7">
        <v>1</v>
      </c>
      <c r="B41" s="7"/>
      <c r="C41" s="7"/>
      <c r="D41" s="7"/>
    </row>
    <row r="42" spans="1:4" ht="12.75" customHeight="1">
      <c r="A42" s="7">
        <v>1</v>
      </c>
      <c r="B42" s="7"/>
      <c r="C42" s="7"/>
      <c r="D42" s="7"/>
    </row>
    <row r="43" spans="1:4" ht="12.75" customHeight="1">
      <c r="A43" s="7"/>
      <c r="B43" s="7"/>
      <c r="C43" s="7"/>
      <c r="D43" s="7"/>
    </row>
    <row r="44" spans="1:4" ht="12.75" customHeight="1">
      <c r="A44" s="7"/>
      <c r="B44" s="7"/>
      <c r="C44" s="7"/>
      <c r="D44" s="7">
        <v>1</v>
      </c>
    </row>
    <row r="45" spans="1:4" ht="12.75" customHeight="1">
      <c r="A45" s="7"/>
      <c r="B45" s="7">
        <v>1</v>
      </c>
      <c r="C45" s="7">
        <v>1</v>
      </c>
      <c r="D45" s="7"/>
    </row>
    <row r="46" spans="1:4" ht="12.75" customHeight="1">
      <c r="A46" s="7"/>
      <c r="B46" s="7"/>
      <c r="C46" s="7"/>
      <c r="D46" s="7"/>
    </row>
    <row r="47" spans="1:4" ht="12.75" customHeight="1">
      <c r="A47" s="7"/>
      <c r="B47" s="7"/>
      <c r="C47" s="7"/>
      <c r="D47" s="7"/>
    </row>
    <row r="48" spans="1:4" ht="12.75" customHeight="1">
      <c r="A48" s="7"/>
      <c r="B48" s="7">
        <v>1</v>
      </c>
      <c r="C48" s="7"/>
      <c r="D48" s="7"/>
    </row>
    <row r="49" spans="1:4" ht="12.75" customHeight="1">
      <c r="A49" s="7">
        <v>1</v>
      </c>
      <c r="B49" s="7"/>
      <c r="C49" s="7"/>
      <c r="D49" s="7"/>
    </row>
    <row r="50" spans="1:4" ht="12.75" customHeight="1">
      <c r="A50" s="7"/>
      <c r="B50" s="7"/>
      <c r="C50" s="7"/>
      <c r="D50" s="7"/>
    </row>
    <row r="51" spans="1:4" ht="12.75" customHeight="1">
      <c r="A51" s="7"/>
      <c r="B51" s="7"/>
      <c r="C51" s="7"/>
      <c r="D51" s="7"/>
    </row>
    <row r="52" spans="1:4" ht="12.75" customHeight="1">
      <c r="A52" s="7"/>
      <c r="B52" s="7"/>
      <c r="C52" s="7"/>
      <c r="D52" s="7"/>
    </row>
    <row r="53" spans="1:4" ht="12.75" customHeight="1">
      <c r="A53" s="7"/>
      <c r="B53" s="7">
        <v>1</v>
      </c>
      <c r="C53" s="7"/>
      <c r="D53" s="7"/>
    </row>
    <row r="54" spans="1:4" ht="12.75" customHeight="1">
      <c r="A54" s="7"/>
      <c r="B54" s="7"/>
      <c r="C54" s="7"/>
      <c r="D54" s="7"/>
    </row>
    <row r="55" spans="1:4" ht="12.75" customHeight="1">
      <c r="A55" s="7"/>
      <c r="B55" s="7">
        <v>1</v>
      </c>
      <c r="C55" s="7"/>
      <c r="D55" s="7"/>
    </row>
    <row r="56" spans="1:4" ht="12.75" customHeight="1">
      <c r="A56" s="7"/>
      <c r="B56" s="7"/>
      <c r="C56" s="7"/>
      <c r="D56" s="7"/>
    </row>
    <row r="57" spans="1:4" ht="12.75" customHeight="1">
      <c r="A57" s="7"/>
      <c r="B57" s="7"/>
      <c r="C57" s="7"/>
      <c r="D57" s="7"/>
    </row>
    <row r="58" spans="1:4" ht="12.75" customHeight="1">
      <c r="A58" s="7"/>
      <c r="B58" s="7"/>
      <c r="C58" s="7"/>
      <c r="D58" s="7"/>
    </row>
    <row r="59" spans="1:4" ht="12.75" customHeight="1">
      <c r="A59" s="7"/>
      <c r="B59" s="7"/>
      <c r="C59" s="7"/>
      <c r="D59" s="7"/>
    </row>
    <row r="60" spans="1:4" ht="12.75" customHeight="1">
      <c r="A60" s="7"/>
      <c r="B60" s="7"/>
      <c r="C60" s="7"/>
      <c r="D60" s="7"/>
    </row>
    <row r="61" spans="1:4" ht="12.75" customHeight="1">
      <c r="A61" s="7"/>
      <c r="B61" s="7"/>
      <c r="C61" s="7"/>
      <c r="D61" s="7"/>
    </row>
    <row r="62" spans="1:4" ht="12.75" customHeight="1">
      <c r="A62" s="7"/>
      <c r="B62" s="7"/>
      <c r="C62" s="7"/>
      <c r="D62" s="7"/>
    </row>
    <row r="63" spans="1:4" ht="12.75" customHeight="1">
      <c r="A63" s="7"/>
      <c r="B63" s="7"/>
      <c r="C63" s="7"/>
      <c r="D63" s="7">
        <v>1</v>
      </c>
    </row>
    <row r="64" spans="1:4" ht="12.75" customHeight="1">
      <c r="A64" s="7"/>
      <c r="B64" s="7"/>
      <c r="C64" s="7"/>
      <c r="D64" s="7"/>
    </row>
    <row r="65" spans="1:4" ht="12.75" customHeight="1">
      <c r="A65" s="7"/>
      <c r="B65" s="7"/>
      <c r="C65" s="7"/>
      <c r="D65" s="7"/>
    </row>
    <row r="66" spans="1:4" ht="12.75" customHeight="1">
      <c r="A66" s="7"/>
      <c r="B66" s="7"/>
      <c r="C66" s="7"/>
      <c r="D66" s="7"/>
    </row>
    <row r="67" spans="1:4" ht="12.75" customHeight="1">
      <c r="A67" s="7"/>
      <c r="B67" s="7"/>
      <c r="C67" s="7"/>
      <c r="D67" s="7">
        <v>1</v>
      </c>
    </row>
    <row r="68" spans="1:4" ht="12.75" customHeight="1">
      <c r="A68" s="21"/>
      <c r="B68" s="21"/>
      <c r="C68" s="162">
        <v>1</v>
      </c>
      <c r="D68" s="21"/>
    </row>
    <row r="69" spans="1:4" ht="12.75" customHeight="1">
      <c r="A69" s="162">
        <v>1</v>
      </c>
      <c r="B69" s="21"/>
      <c r="C69" s="21"/>
      <c r="D69" s="21"/>
    </row>
    <row r="70" spans="1:4" ht="12.75" customHeight="1">
      <c r="A70" s="21"/>
      <c r="B70" s="21"/>
      <c r="C70" s="21"/>
      <c r="D70" s="21">
        <v>1</v>
      </c>
    </row>
    <row r="71" spans="1:4" ht="12.75" customHeight="1">
      <c r="A71" s="21"/>
      <c r="B71" s="21">
        <v>1</v>
      </c>
      <c r="C71" s="21"/>
      <c r="D71" s="21">
        <v>1</v>
      </c>
    </row>
    <row r="72" spans="1:4" ht="12.75" customHeight="1">
      <c r="A72" s="7"/>
      <c r="B72" s="7"/>
      <c r="C72" s="7"/>
      <c r="D72" s="7"/>
    </row>
    <row r="73" spans="1:4" ht="12.75" customHeight="1">
      <c r="A73" s="7"/>
      <c r="B73" s="7"/>
      <c r="C73" s="7"/>
      <c r="D73" s="7"/>
    </row>
    <row r="74" spans="1:4" ht="12.75" customHeight="1">
      <c r="A74" s="30"/>
      <c r="B74" s="30"/>
      <c r="C74" s="30"/>
      <c r="D74" s="30"/>
    </row>
    <row r="75" spans="1:4" ht="12.75" customHeight="1">
      <c r="A75" s="7">
        <v>1</v>
      </c>
      <c r="B75" s="7"/>
      <c r="C75" s="7"/>
      <c r="D75" s="7"/>
    </row>
    <row r="76" spans="1:4" ht="12.75" customHeight="1">
      <c r="A76" s="7"/>
      <c r="B76" s="7"/>
      <c r="C76" s="7"/>
      <c r="D76" s="7"/>
    </row>
    <row r="77" spans="1:4" ht="12.75" customHeight="1">
      <c r="A77" s="7"/>
      <c r="B77" s="7">
        <v>1</v>
      </c>
      <c r="C77" s="154">
        <v>1</v>
      </c>
      <c r="D77" s="7"/>
    </row>
    <row r="78" spans="1:4" ht="12.75" customHeight="1">
      <c r="A78" s="7"/>
      <c r="B78" s="7"/>
      <c r="C78" s="7"/>
      <c r="D78" s="7">
        <v>1</v>
      </c>
    </row>
    <row r="79" spans="1:4" ht="12.75" customHeight="1">
      <c r="A79" s="7"/>
      <c r="B79" s="7">
        <v>1</v>
      </c>
      <c r="C79" s="7">
        <v>1</v>
      </c>
      <c r="D79" s="7"/>
    </row>
    <row r="80" spans="1:4" ht="12.75" customHeight="1">
      <c r="A80" s="108"/>
      <c r="B80" s="108"/>
      <c r="C80" s="108"/>
      <c r="D80" s="108"/>
    </row>
    <row r="81" spans="1:4" ht="12.75" customHeight="1">
      <c r="A81" s="7"/>
      <c r="B81" s="7">
        <v>1</v>
      </c>
      <c r="C81" s="7">
        <v>1</v>
      </c>
      <c r="D81" s="7"/>
    </row>
    <row r="82" spans="1:4" ht="12.75" customHeight="1">
      <c r="A82" s="7"/>
      <c r="B82" s="7"/>
      <c r="C82" s="7"/>
      <c r="D82" s="7"/>
    </row>
    <row r="83" spans="1:4" ht="12.75" customHeight="1">
      <c r="A83" s="7"/>
      <c r="B83" s="7"/>
      <c r="C83" s="7"/>
      <c r="D83" s="7"/>
    </row>
    <row r="84" spans="1:4" ht="12.75" customHeight="1">
      <c r="A84" s="7"/>
      <c r="B84" s="7"/>
      <c r="C84" s="7"/>
      <c r="D84" s="7"/>
    </row>
    <row r="85" spans="1:4" ht="12.75" customHeight="1">
      <c r="A85" s="7"/>
      <c r="B85" s="7"/>
      <c r="C85" s="7">
        <v>1</v>
      </c>
      <c r="D85" s="7"/>
    </row>
    <row r="86" spans="1:4" ht="12.75" customHeight="1">
      <c r="A86" s="7"/>
      <c r="B86" s="7">
        <v>1</v>
      </c>
      <c r="C86" s="7"/>
      <c r="D86" s="7">
        <v>1</v>
      </c>
    </row>
    <row r="87" spans="1:4" ht="12.75" customHeight="1">
      <c r="A87" s="7"/>
      <c r="B87" s="7"/>
      <c r="C87" s="7"/>
      <c r="D87" s="7"/>
    </row>
    <row r="88" spans="1:4" ht="12.75" customHeight="1">
      <c r="A88" s="7"/>
      <c r="B88" s="7"/>
      <c r="C88" s="7"/>
      <c r="D88" s="7"/>
    </row>
    <row r="89" spans="1:4" ht="12.75" customHeight="1">
      <c r="A89" s="7"/>
      <c r="B89" s="7"/>
      <c r="C89" s="7"/>
      <c r="D89" s="7"/>
    </row>
    <row r="90" spans="1:4" ht="12.75" customHeight="1">
      <c r="A90" s="7"/>
      <c r="B90" s="7"/>
      <c r="C90" s="7"/>
      <c r="D90" s="7">
        <v>1</v>
      </c>
    </row>
    <row r="91" spans="1:4" ht="12.75" customHeight="1">
      <c r="A91" s="7">
        <v>1</v>
      </c>
      <c r="B91" s="7"/>
      <c r="C91" s="7"/>
      <c r="D91" s="7"/>
    </row>
    <row r="92" spans="1:4" ht="12.75" customHeight="1">
      <c r="A92" s="7"/>
      <c r="B92" s="7">
        <v>1</v>
      </c>
      <c r="C92" s="7"/>
      <c r="D92" s="7"/>
    </row>
    <row r="93" spans="1:4" ht="12.75" customHeight="1">
      <c r="A93" s="7"/>
      <c r="B93" s="7"/>
      <c r="C93" s="7"/>
      <c r="D93" s="7">
        <v>1</v>
      </c>
    </row>
    <row r="94" spans="1:4" ht="12.75" customHeight="1">
      <c r="A94" s="7"/>
      <c r="B94" s="7">
        <v>1</v>
      </c>
      <c r="C94" s="7"/>
      <c r="D94" s="7"/>
    </row>
    <row r="95" spans="1:4" ht="12.75" customHeight="1">
      <c r="A95" s="7"/>
      <c r="B95" s="7"/>
      <c r="C95" s="7">
        <v>1</v>
      </c>
      <c r="D95" s="7"/>
    </row>
    <row r="96" spans="1:4" ht="12.75" customHeight="1">
      <c r="A96" s="7"/>
      <c r="B96" s="7"/>
      <c r="C96" s="7"/>
      <c r="D96" s="7">
        <v>1</v>
      </c>
    </row>
    <row r="97" spans="1:4" ht="12.75" customHeight="1">
      <c r="A97" s="7"/>
      <c r="B97" s="7"/>
      <c r="C97" s="7"/>
      <c r="D97" s="7"/>
    </row>
    <row r="98" spans="1:4" ht="12.75" customHeight="1">
      <c r="A98" s="7">
        <v>1</v>
      </c>
      <c r="B98" s="7"/>
      <c r="C98" s="7"/>
      <c r="D98" s="7"/>
    </row>
    <row r="99" spans="1:4" ht="12.75" customHeight="1">
      <c r="A99" s="7"/>
      <c r="B99" s="7"/>
      <c r="C99" s="7"/>
      <c r="D99" s="7"/>
    </row>
    <row r="100" spans="1:4" ht="12.75" customHeight="1">
      <c r="A100" s="7"/>
      <c r="B100" s="7">
        <v>1</v>
      </c>
      <c r="C100" s="7"/>
      <c r="D100" s="7"/>
    </row>
    <row r="101" spans="1:4" ht="12.75" customHeight="1">
      <c r="A101" s="7"/>
      <c r="B101" s="7"/>
      <c r="C101" s="7"/>
      <c r="D101" s="7"/>
    </row>
    <row r="102" spans="1:4" ht="12.75" customHeight="1">
      <c r="A102" s="7"/>
      <c r="B102" s="7"/>
      <c r="C102" s="7"/>
      <c r="D102" s="7"/>
    </row>
    <row r="103" spans="1:4" ht="12.75" customHeight="1">
      <c r="A103" s="7"/>
      <c r="B103" s="7"/>
      <c r="C103" s="7"/>
      <c r="D103" s="7"/>
    </row>
    <row r="104" spans="1:4" ht="12.75" customHeight="1">
      <c r="A104" s="7"/>
      <c r="B104" s="7"/>
      <c r="C104" s="7"/>
      <c r="D104" s="7"/>
    </row>
    <row r="105" spans="1:4" ht="12.75" customHeight="1">
      <c r="A105" s="7">
        <v>1</v>
      </c>
      <c r="B105" s="7"/>
      <c r="C105" s="7"/>
      <c r="D105" s="7"/>
    </row>
    <row r="106" spans="1:4" ht="12.75" customHeight="1">
      <c r="A106" s="7"/>
      <c r="B106" s="7"/>
      <c r="C106" s="7"/>
      <c r="D106" s="7"/>
    </row>
    <row r="107" spans="1:4" ht="12.75" customHeight="1">
      <c r="A107" s="7"/>
      <c r="B107" s="7"/>
      <c r="C107" s="7"/>
      <c r="D107" s="7"/>
    </row>
    <row r="108" spans="1:4" ht="12.75" customHeight="1">
      <c r="A108" s="7">
        <v>1</v>
      </c>
      <c r="B108" s="7"/>
      <c r="C108" s="7"/>
      <c r="D108" s="7"/>
    </row>
    <row r="109" spans="1:4" ht="12.75" customHeight="1">
      <c r="A109" s="7"/>
      <c r="B109" s="7"/>
      <c r="C109" s="7"/>
      <c r="D109" s="7"/>
    </row>
    <row r="110" spans="1:4" ht="12.75" customHeight="1">
      <c r="A110" s="7"/>
      <c r="B110" s="7"/>
      <c r="C110" s="7">
        <v>1</v>
      </c>
      <c r="D110" s="7"/>
    </row>
    <row r="111" spans="1:4" ht="12.75" customHeight="1">
      <c r="A111" s="7"/>
      <c r="B111" s="7"/>
      <c r="C111" s="7"/>
      <c r="D111" s="7"/>
    </row>
    <row r="112" spans="1:4" ht="12.75" customHeight="1">
      <c r="A112" s="7"/>
      <c r="B112" s="7"/>
      <c r="C112" s="7">
        <v>1</v>
      </c>
      <c r="D112" s="7"/>
    </row>
    <row r="113" spans="1:4" ht="12.75" customHeight="1">
      <c r="A113" s="7"/>
      <c r="B113" s="7"/>
      <c r="C113" s="7">
        <v>1</v>
      </c>
      <c r="D113" s="7"/>
    </row>
    <row r="114" spans="1:4" ht="12.75" customHeight="1">
      <c r="A114" s="7"/>
      <c r="B114" s="7"/>
      <c r="C114" s="7"/>
      <c r="D114" s="7"/>
    </row>
    <row r="115" spans="1:4" ht="12.75" customHeight="1">
      <c r="A115" s="7"/>
      <c r="B115" s="7"/>
      <c r="C115" s="7"/>
      <c r="D115" s="7"/>
    </row>
    <row r="116" spans="1:4" ht="12.75" customHeight="1">
      <c r="A116" s="7"/>
      <c r="B116" s="7"/>
      <c r="C116" s="7"/>
      <c r="D116" s="7"/>
    </row>
    <row r="117" spans="1:4" ht="12.75" customHeight="1">
      <c r="A117" s="7"/>
      <c r="B117" s="7">
        <v>1</v>
      </c>
      <c r="C117" s="7">
        <v>1</v>
      </c>
      <c r="D117" s="7"/>
    </row>
    <row r="118" spans="1:4" ht="12.75" customHeight="1">
      <c r="A118" s="7"/>
      <c r="B118" s="7"/>
      <c r="C118" s="7"/>
      <c r="D118" s="7">
        <v>1</v>
      </c>
    </row>
    <row r="119" spans="1:4" ht="12.75" customHeight="1">
      <c r="A119" s="7">
        <v>0</v>
      </c>
      <c r="B119" s="7">
        <v>1</v>
      </c>
      <c r="C119" s="7">
        <v>1</v>
      </c>
      <c r="D119" s="7"/>
    </row>
    <row r="120" spans="1:4" ht="12.75" customHeight="1">
      <c r="A120" s="7">
        <v>1</v>
      </c>
      <c r="B120" s="7">
        <v>1</v>
      </c>
      <c r="C120" s="7">
        <v>1</v>
      </c>
      <c r="D120" s="7"/>
    </row>
    <row r="121" spans="1:4" ht="12.75" customHeight="1">
      <c r="A121" s="7">
        <v>1</v>
      </c>
      <c r="B121" s="7"/>
      <c r="C121" s="7">
        <v>1</v>
      </c>
      <c r="D121" s="7"/>
    </row>
    <row r="122" spans="1:4" ht="12.75" customHeight="1">
      <c r="A122" s="7"/>
      <c r="B122" s="7"/>
      <c r="C122" s="7">
        <v>1</v>
      </c>
      <c r="D122" s="7"/>
    </row>
    <row r="123" spans="1:4" ht="12.75" customHeight="1">
      <c r="A123" s="7"/>
      <c r="B123" s="7"/>
      <c r="C123" s="7"/>
      <c r="D123" s="7"/>
    </row>
    <row r="124" spans="1:4" ht="12.75" customHeight="1">
      <c r="A124" s="7">
        <v>1</v>
      </c>
      <c r="B124" s="7"/>
      <c r="C124" s="7"/>
      <c r="D124" s="7"/>
    </row>
    <row r="125" spans="1:4" ht="12.75" customHeight="1">
      <c r="A125" s="7"/>
      <c r="B125" s="7"/>
      <c r="C125" s="7"/>
      <c r="D125" s="7"/>
    </row>
    <row r="126" spans="1:4" ht="12.75" customHeight="1">
      <c r="A126" s="7">
        <v>1</v>
      </c>
      <c r="B126" s="7"/>
      <c r="C126" s="7"/>
      <c r="D126" s="7"/>
    </row>
    <row r="127" spans="1:4" ht="12.75" customHeight="1">
      <c r="A127" s="7"/>
      <c r="B127" s="7"/>
      <c r="C127" s="7"/>
      <c r="D127" s="7"/>
    </row>
    <row r="128" spans="1:4" ht="12.75" customHeight="1">
      <c r="A128" s="7"/>
      <c r="B128" s="7"/>
      <c r="C128" s="7"/>
      <c r="D128" s="7"/>
    </row>
    <row r="129" spans="1:4" ht="12.75" customHeight="1">
      <c r="A129" s="7"/>
      <c r="B129" s="7"/>
      <c r="C129" s="7"/>
      <c r="D129" s="7"/>
    </row>
    <row r="130" spans="1:4" ht="12.75" customHeight="1">
      <c r="A130" s="7"/>
      <c r="B130" s="7"/>
      <c r="C130" s="7"/>
      <c r="D130" s="46"/>
    </row>
    <row r="131" spans="1:4" ht="12.75" customHeight="1">
      <c r="A131" s="7"/>
      <c r="B131" s="7"/>
      <c r="C131" s="7"/>
      <c r="D131" s="7"/>
    </row>
    <row r="132" spans="1:4" ht="12.75" customHeight="1">
      <c r="A132" s="7"/>
      <c r="B132" s="7"/>
      <c r="C132" s="7"/>
      <c r="D132" s="49"/>
    </row>
    <row r="133" spans="1:4" ht="12.75" customHeight="1">
      <c r="A133" s="7"/>
      <c r="B133" s="7"/>
      <c r="C133" s="7"/>
      <c r="D133" s="7"/>
    </row>
    <row r="134" spans="1:4" ht="12.75" customHeight="1">
      <c r="A134" s="7"/>
      <c r="B134" s="7"/>
      <c r="C134" s="7"/>
      <c r="D134" s="7"/>
    </row>
    <row r="135" spans="1:4" ht="12.75" customHeight="1">
      <c r="A135" s="7"/>
      <c r="B135" s="7"/>
      <c r="C135" s="7"/>
      <c r="D135" s="7"/>
    </row>
    <row r="136" spans="1:4" ht="12.75" customHeight="1">
      <c r="A136" s="7"/>
      <c r="B136" s="7"/>
      <c r="C136" s="7"/>
      <c r="D136" s="7"/>
    </row>
    <row r="137" spans="1:4" ht="12.75" customHeight="1">
      <c r="A137" s="17"/>
      <c r="B137" s="17"/>
      <c r="C137" s="17"/>
      <c r="D137" s="17"/>
    </row>
    <row r="138" spans="1:4" ht="12.75" customHeight="1">
      <c r="A138" s="7"/>
      <c r="B138" s="7"/>
      <c r="C138" s="7">
        <v>1</v>
      </c>
      <c r="D138" s="7"/>
    </row>
    <row r="139" spans="1:4" ht="12.75" customHeight="1">
      <c r="A139" s="7"/>
      <c r="B139" s="7">
        <v>1</v>
      </c>
      <c r="C139" s="7"/>
      <c r="D139" s="7"/>
    </row>
    <row r="140" spans="1:4" ht="12.75" customHeight="1">
      <c r="A140" s="7"/>
      <c r="B140" s="7"/>
      <c r="C140" s="7"/>
      <c r="D140" s="7"/>
    </row>
    <row r="141" spans="1:4" ht="12.75" customHeight="1">
      <c r="A141" s="7"/>
      <c r="B141" s="7"/>
      <c r="C141" s="7"/>
      <c r="D141" s="7"/>
    </row>
    <row r="142" spans="1:4" ht="12.75" customHeight="1">
      <c r="A142" s="108"/>
      <c r="B142" s="108"/>
      <c r="C142" s="108"/>
      <c r="D142" s="108"/>
    </row>
    <row r="143" spans="1:4" ht="12.75" customHeight="1">
      <c r="A143" s="7"/>
      <c r="B143" s="7"/>
      <c r="C143" s="7"/>
      <c r="D143" s="7"/>
    </row>
    <row r="144" spans="1:4" ht="12.75" customHeight="1">
      <c r="A144" s="7"/>
      <c r="B144" s="7"/>
      <c r="C144" s="7"/>
      <c r="D144" s="7"/>
    </row>
    <row r="145" spans="1:4" ht="12.75" customHeight="1">
      <c r="A145" s="7"/>
      <c r="B145" s="7"/>
      <c r="C145" s="7"/>
      <c r="D145" s="7"/>
    </row>
    <row r="146" spans="1:4" ht="12.75" customHeight="1">
      <c r="A146" s="7"/>
      <c r="B146" s="7"/>
      <c r="C146" s="7"/>
      <c r="D146" s="7"/>
    </row>
    <row r="147" spans="1:4" ht="12.75" customHeight="1">
      <c r="A147" s="7"/>
      <c r="B147" s="7"/>
      <c r="C147" s="7"/>
      <c r="D147" s="7"/>
    </row>
    <row r="148" spans="1:4" ht="12.75" customHeight="1">
      <c r="A148" s="7"/>
      <c r="B148" s="7"/>
      <c r="C148" s="7"/>
      <c r="D148" s="7">
        <v>1</v>
      </c>
    </row>
    <row r="149" spans="1:4" ht="12.75" customHeight="1">
      <c r="A149" s="7"/>
      <c r="B149" s="7"/>
      <c r="C149" s="7"/>
      <c r="D149" s="7"/>
    </row>
    <row r="150" spans="1:4" ht="12.75" customHeight="1">
      <c r="A150" s="7"/>
      <c r="B150" s="7"/>
      <c r="C150" s="7"/>
      <c r="D150" s="7">
        <v>1</v>
      </c>
    </row>
    <row r="151" spans="1:4" ht="12.75" customHeight="1">
      <c r="A151" s="7"/>
      <c r="B151" s="7"/>
      <c r="C151" s="7"/>
      <c r="D151" s="7">
        <v>1</v>
      </c>
    </row>
    <row r="152" spans="1:4" ht="12.75" customHeight="1">
      <c r="A152" s="7"/>
      <c r="B152" s="7">
        <v>1</v>
      </c>
      <c r="C152" s="7"/>
      <c r="D152" s="7"/>
    </row>
    <row r="153" spans="1:4" ht="12.75" customHeight="1">
      <c r="A153" s="7"/>
      <c r="B153" s="7"/>
      <c r="C153" s="7"/>
      <c r="D153" s="7"/>
    </row>
    <row r="154" spans="1:4" ht="12.75" customHeight="1">
      <c r="A154" s="7"/>
      <c r="B154" s="7"/>
      <c r="C154" s="7"/>
      <c r="D154" s="7">
        <v>1</v>
      </c>
    </row>
    <row r="155" spans="1:4" ht="12.75" customHeight="1">
      <c r="A155" s="48"/>
      <c r="B155" s="48"/>
      <c r="C155" s="48"/>
      <c r="D155" s="48"/>
    </row>
    <row r="156" spans="1:4" ht="12.75" customHeight="1">
      <c r="A156" s="7"/>
      <c r="B156" s="7">
        <v>1</v>
      </c>
      <c r="C156" s="7"/>
      <c r="D156" s="7"/>
    </row>
    <row r="157" spans="1:4" ht="12.75" customHeight="1">
      <c r="A157" s="7"/>
      <c r="B157" s="7"/>
      <c r="C157" s="7"/>
      <c r="D157" s="7"/>
    </row>
    <row r="158" spans="1:4" ht="12.75" customHeight="1">
      <c r="A158" s="7"/>
      <c r="B158" s="7"/>
      <c r="C158" s="7"/>
      <c r="D158" s="7">
        <v>1</v>
      </c>
    </row>
    <row r="159" spans="1:4" ht="12.75" customHeight="1">
      <c r="A159" s="7">
        <v>1</v>
      </c>
      <c r="B159" s="7"/>
      <c r="C159" s="7"/>
      <c r="D159" s="7"/>
    </row>
    <row r="160" spans="1:4" ht="12.75" customHeight="1">
      <c r="A160" s="7"/>
      <c r="B160" s="7"/>
      <c r="C160" s="7"/>
      <c r="D160" s="7"/>
    </row>
    <row r="161" spans="1:4" ht="12.75" customHeight="1">
      <c r="A161" s="7"/>
      <c r="B161" s="7"/>
      <c r="C161" s="7"/>
      <c r="D161" s="7"/>
    </row>
    <row r="162" spans="1:4" ht="12.75" customHeight="1">
      <c r="A162" s="7"/>
      <c r="B162" s="7"/>
      <c r="C162" s="7"/>
      <c r="D162" s="7"/>
    </row>
    <row r="163" spans="1:4" ht="12.75" customHeight="1">
      <c r="A163" s="7"/>
      <c r="B163" s="7"/>
      <c r="C163" s="7"/>
      <c r="D163" s="7">
        <v>1</v>
      </c>
    </row>
    <row r="164" spans="1:4" ht="12.75" customHeight="1">
      <c r="A164" s="7"/>
      <c r="B164" s="7"/>
      <c r="C164" s="7"/>
      <c r="D164" s="7"/>
    </row>
    <row r="165" spans="1:4" ht="12.75" customHeight="1">
      <c r="A165" s="7"/>
      <c r="B165" s="7"/>
      <c r="C165" s="7"/>
      <c r="D165" s="7"/>
    </row>
    <row r="166" spans="1:4" ht="12.75" customHeight="1">
      <c r="A166" s="7"/>
      <c r="B166" s="7"/>
      <c r="C166" s="7"/>
      <c r="D166" s="7"/>
    </row>
    <row r="167" spans="1:4" ht="12.75" customHeight="1">
      <c r="A167" s="7"/>
      <c r="B167" s="7"/>
      <c r="C167" s="7"/>
      <c r="D167" s="7"/>
    </row>
    <row r="168" spans="1:4" ht="12.75" customHeight="1">
      <c r="A168" s="7"/>
      <c r="B168" s="7"/>
      <c r="C168" s="7"/>
      <c r="D168" s="7"/>
    </row>
    <row r="169" spans="1:4" ht="12.75" customHeight="1">
      <c r="A169" s="7"/>
      <c r="B169" s="7"/>
      <c r="C169" s="7"/>
      <c r="D169" s="7"/>
    </row>
    <row r="170" spans="1:4" ht="12.75" customHeight="1">
      <c r="A170" s="7"/>
      <c r="B170" s="7"/>
      <c r="C170" s="7"/>
      <c r="D170" s="7"/>
    </row>
    <row r="171" spans="1:4" ht="12.75" customHeight="1">
      <c r="A171" s="185"/>
      <c r="B171" s="185"/>
      <c r="C171" s="185"/>
      <c r="D171" s="185"/>
    </row>
    <row r="172" spans="1:4" ht="12.75" customHeight="1">
      <c r="A172" s="108"/>
      <c r="B172" s="108"/>
      <c r="C172" s="108"/>
      <c r="D172" s="108"/>
    </row>
    <row r="173" spans="1:4" ht="12.75" customHeight="1">
      <c r="A173" s="192"/>
      <c r="B173" s="192"/>
      <c r="C173" s="192"/>
      <c r="D173" s="192"/>
    </row>
    <row r="174" spans="1:4" ht="12.75" customHeight="1">
      <c r="A174" s="199">
        <f t="shared" ref="A174:D174" si="0">SUM(A3:A170)</f>
        <v>24</v>
      </c>
      <c r="B174" s="196">
        <f t="shared" si="0"/>
        <v>20</v>
      </c>
      <c r="C174" s="199">
        <f t="shared" si="0"/>
        <v>16</v>
      </c>
      <c r="D174" s="196">
        <f t="shared" si="0"/>
        <v>25</v>
      </c>
    </row>
    <row r="175" spans="1:4" ht="12.75" customHeight="1">
      <c r="A175" s="192"/>
      <c r="B175" s="192"/>
      <c r="C175" s="192"/>
      <c r="D175" s="192"/>
    </row>
    <row r="176" spans="1:4" ht="12.75" customHeight="1">
      <c r="A176" s="192"/>
      <c r="B176" s="192"/>
      <c r="C176" s="192"/>
      <c r="D176" s="192"/>
    </row>
    <row r="177" spans="1:4" ht="12.75" customHeight="1">
      <c r="A177" s="192"/>
      <c r="B177" s="192"/>
      <c r="C177" s="192"/>
      <c r="D177" s="192"/>
    </row>
    <row r="178" spans="1:4" ht="12.75" customHeight="1">
      <c r="A178" s="192"/>
      <c r="B178" s="192"/>
      <c r="C178" s="192"/>
      <c r="D178" s="192"/>
    </row>
    <row r="179" spans="1:4" ht="12.75" customHeight="1">
      <c r="A179" s="192"/>
      <c r="B179" s="192"/>
      <c r="C179" s="192"/>
      <c r="D179" s="192"/>
    </row>
    <row r="180" spans="1:4" ht="12.75" customHeight="1">
      <c r="A180" s="192"/>
      <c r="B180" s="192"/>
      <c r="C180" s="192"/>
      <c r="D180" s="192"/>
    </row>
    <row r="181" spans="1:4" ht="12.75" customHeight="1">
      <c r="A181" s="192"/>
      <c r="B181" s="192"/>
      <c r="C181" s="192"/>
      <c r="D181" s="192"/>
    </row>
    <row r="182" spans="1:4" ht="12.75" customHeight="1">
      <c r="A182" s="192"/>
      <c r="B182" s="192"/>
      <c r="C182" s="192"/>
      <c r="D182" s="192"/>
    </row>
    <row r="183" spans="1:4" ht="12.75" customHeight="1">
      <c r="A183" s="192"/>
      <c r="B183" s="192"/>
      <c r="C183" s="192"/>
      <c r="D183" s="192"/>
    </row>
    <row r="184" spans="1:4" ht="12.75" customHeight="1">
      <c r="A184" s="192"/>
      <c r="B184" s="192"/>
      <c r="C184" s="192"/>
      <c r="D184" s="192"/>
    </row>
    <row r="185" spans="1:4" ht="12.75" customHeight="1">
      <c r="A185" s="192"/>
      <c r="B185" s="192"/>
      <c r="C185" s="192"/>
      <c r="D185" s="192"/>
    </row>
    <row r="186" spans="1:4" ht="12.75" customHeight="1">
      <c r="A186" s="192"/>
      <c r="B186" s="192"/>
      <c r="C186" s="192"/>
      <c r="D186" s="192"/>
    </row>
    <row r="187" spans="1:4" ht="12.75" customHeight="1">
      <c r="A187" s="192"/>
      <c r="B187" s="192"/>
      <c r="C187" s="192"/>
      <c r="D187" s="192"/>
    </row>
    <row r="188" spans="1:4" ht="12.75" customHeight="1">
      <c r="A188" s="192"/>
      <c r="B188" s="192"/>
      <c r="C188" s="192"/>
      <c r="D188" s="192"/>
    </row>
    <row r="189" spans="1:4" ht="12.75" customHeight="1">
      <c r="A189" s="192"/>
      <c r="B189" s="192"/>
      <c r="C189" s="192"/>
      <c r="D189" s="192"/>
    </row>
    <row r="190" spans="1:4" ht="12.75" customHeight="1">
      <c r="A190" s="192"/>
      <c r="B190" s="192"/>
      <c r="C190" s="192"/>
      <c r="D190" s="192"/>
    </row>
    <row r="191" spans="1:4" ht="12.75" customHeight="1">
      <c r="A191" s="192"/>
      <c r="B191" s="192"/>
      <c r="C191" s="192"/>
      <c r="D191" s="192"/>
    </row>
    <row r="192" spans="1:4" ht="12.75" customHeight="1">
      <c r="A192" s="192"/>
      <c r="B192" s="192"/>
      <c r="C192" s="192"/>
      <c r="D192" s="192"/>
    </row>
    <row r="193" spans="1:4" ht="12.75" customHeight="1">
      <c r="A193" s="192"/>
      <c r="B193" s="192"/>
      <c r="C193" s="192"/>
      <c r="D193" s="192"/>
    </row>
    <row r="194" spans="1:4" ht="12.75" customHeight="1">
      <c r="A194" s="192"/>
      <c r="B194" s="192"/>
      <c r="C194" s="192"/>
      <c r="D194" s="192"/>
    </row>
    <row r="195" spans="1:4" ht="12.75" customHeight="1">
      <c r="A195" s="192"/>
      <c r="B195" s="192"/>
      <c r="C195" s="192"/>
      <c r="D195" s="192"/>
    </row>
    <row r="196" spans="1:4" ht="12.75" customHeight="1">
      <c r="A196" s="192"/>
      <c r="B196" s="192"/>
      <c r="C196" s="192"/>
      <c r="D196" s="192"/>
    </row>
    <row r="197" spans="1:4" ht="12.75" customHeight="1">
      <c r="A197" s="192"/>
      <c r="B197" s="192"/>
      <c r="C197" s="192"/>
      <c r="D197" s="192"/>
    </row>
    <row r="198" spans="1:4" ht="12.75" customHeight="1">
      <c r="A198" s="192"/>
      <c r="B198" s="192"/>
      <c r="C198" s="192"/>
      <c r="D198" s="192"/>
    </row>
    <row r="199" spans="1:4" ht="12.75" customHeight="1">
      <c r="A199" s="192"/>
      <c r="B199" s="192"/>
      <c r="C199" s="192"/>
      <c r="D199" s="192"/>
    </row>
    <row r="200" spans="1:4" ht="12.75" customHeight="1">
      <c r="A200" s="192"/>
      <c r="B200" s="192"/>
      <c r="C200" s="192"/>
      <c r="D200" s="192"/>
    </row>
    <row r="201" spans="1:4" ht="12.75" customHeight="1">
      <c r="A201" s="192"/>
      <c r="B201" s="192"/>
      <c r="C201" s="192"/>
      <c r="D201" s="192"/>
    </row>
    <row r="202" spans="1:4" ht="12.75" customHeight="1">
      <c r="A202" s="192"/>
      <c r="B202" s="192"/>
      <c r="C202" s="192"/>
      <c r="D202" s="192"/>
    </row>
    <row r="203" spans="1:4" ht="12.75" customHeight="1">
      <c r="A203" s="192"/>
      <c r="B203" s="192"/>
      <c r="C203" s="192"/>
      <c r="D203" s="192"/>
    </row>
    <row r="204" spans="1:4" ht="12.75" customHeight="1">
      <c r="A204" s="192"/>
      <c r="B204" s="192"/>
      <c r="C204" s="192"/>
      <c r="D204" s="192"/>
    </row>
    <row r="205" spans="1:4" ht="12.75" customHeight="1">
      <c r="A205" s="192"/>
      <c r="B205" s="192"/>
      <c r="C205" s="192"/>
      <c r="D205" s="192"/>
    </row>
    <row r="206" spans="1:4" ht="12.75" customHeight="1">
      <c r="A206" s="192"/>
      <c r="B206" s="192"/>
      <c r="C206" s="192"/>
      <c r="D206" s="192"/>
    </row>
    <row r="207" spans="1:4" ht="12.75" customHeight="1">
      <c r="A207" s="192"/>
      <c r="B207" s="192"/>
      <c r="C207" s="192"/>
      <c r="D207" s="192"/>
    </row>
    <row r="208" spans="1:4" ht="12.75" customHeight="1">
      <c r="A208" s="192"/>
      <c r="B208" s="192"/>
      <c r="C208" s="192"/>
      <c r="D208" s="192"/>
    </row>
    <row r="209" spans="1:4" ht="12.75" customHeight="1">
      <c r="A209" s="192"/>
      <c r="B209" s="192"/>
      <c r="C209" s="192"/>
      <c r="D209" s="192"/>
    </row>
    <row r="210" spans="1:4" ht="12.75" customHeight="1">
      <c r="A210" s="192"/>
      <c r="B210" s="192"/>
      <c r="C210" s="192"/>
      <c r="D210" s="192"/>
    </row>
    <row r="211" spans="1:4" ht="12.75" customHeight="1">
      <c r="A211" s="192"/>
      <c r="B211" s="192"/>
      <c r="C211" s="192"/>
      <c r="D211" s="192"/>
    </row>
    <row r="212" spans="1:4" ht="12.75" customHeight="1">
      <c r="A212" s="192"/>
      <c r="B212" s="192"/>
      <c r="C212" s="192"/>
      <c r="D212" s="192"/>
    </row>
    <row r="213" spans="1:4" ht="12.75" customHeight="1">
      <c r="A213" s="192"/>
      <c r="B213" s="192"/>
      <c r="C213" s="192"/>
      <c r="D213" s="192"/>
    </row>
    <row r="214" spans="1:4" ht="12.75" customHeight="1">
      <c r="A214" s="192"/>
      <c r="B214" s="192"/>
      <c r="C214" s="192"/>
      <c r="D214" s="192"/>
    </row>
    <row r="215" spans="1:4" ht="12.75" customHeight="1">
      <c r="A215" s="192"/>
      <c r="B215" s="192"/>
      <c r="C215" s="192"/>
      <c r="D215" s="192"/>
    </row>
    <row r="216" spans="1:4" ht="12.75" customHeight="1">
      <c r="A216" s="192"/>
      <c r="B216" s="192"/>
      <c r="C216" s="192"/>
      <c r="D216" s="192"/>
    </row>
    <row r="217" spans="1:4" ht="12.75" customHeight="1">
      <c r="A217" s="192"/>
      <c r="B217" s="192"/>
      <c r="C217" s="192"/>
      <c r="D217" s="192"/>
    </row>
    <row r="218" spans="1:4" ht="12.75" customHeight="1">
      <c r="A218" s="192"/>
      <c r="B218" s="192"/>
      <c r="C218" s="192"/>
      <c r="D218" s="192"/>
    </row>
    <row r="219" spans="1:4" ht="12.75" customHeight="1">
      <c r="A219" s="192"/>
      <c r="B219" s="192"/>
      <c r="C219" s="192"/>
      <c r="D219" s="192"/>
    </row>
    <row r="220" spans="1:4" ht="12.75" customHeight="1">
      <c r="A220" s="192"/>
      <c r="B220" s="192"/>
      <c r="C220" s="192"/>
      <c r="D220" s="192"/>
    </row>
    <row r="221" spans="1:4" ht="12.75" customHeight="1">
      <c r="A221" s="192"/>
      <c r="B221" s="192"/>
      <c r="C221" s="192"/>
      <c r="D221" s="192"/>
    </row>
    <row r="222" spans="1:4" ht="12.75" customHeight="1">
      <c r="A222" s="192"/>
      <c r="B222" s="192"/>
      <c r="C222" s="192"/>
      <c r="D222" s="192"/>
    </row>
    <row r="223" spans="1:4" ht="12.75" customHeight="1">
      <c r="A223" s="192"/>
      <c r="B223" s="192"/>
      <c r="C223" s="192"/>
      <c r="D223" s="192"/>
    </row>
    <row r="224" spans="1:4" ht="12.75" customHeight="1">
      <c r="A224" s="192"/>
      <c r="B224" s="192"/>
      <c r="C224" s="192"/>
      <c r="D224" s="192"/>
    </row>
    <row r="225" spans="1:4" ht="12.75" customHeight="1">
      <c r="A225" s="192"/>
      <c r="B225" s="192"/>
      <c r="C225" s="192"/>
      <c r="D225" s="192"/>
    </row>
    <row r="226" spans="1:4" ht="12.75" customHeight="1">
      <c r="A226" s="192"/>
      <c r="B226" s="192"/>
      <c r="C226" s="192"/>
      <c r="D226" s="192"/>
    </row>
    <row r="227" spans="1:4" ht="12.75" customHeight="1">
      <c r="A227" s="192"/>
      <c r="B227" s="192"/>
      <c r="C227" s="192"/>
      <c r="D227" s="192"/>
    </row>
    <row r="228" spans="1:4" ht="12.75" customHeight="1">
      <c r="A228" s="192"/>
      <c r="B228" s="192"/>
      <c r="C228" s="192"/>
      <c r="D228" s="192"/>
    </row>
    <row r="229" spans="1:4" ht="12.75" customHeight="1">
      <c r="A229" s="192"/>
      <c r="B229" s="192"/>
      <c r="C229" s="192"/>
      <c r="D229" s="192"/>
    </row>
    <row r="230" spans="1:4" ht="12.75" customHeight="1">
      <c r="A230" s="192"/>
      <c r="B230" s="192"/>
      <c r="C230" s="192"/>
      <c r="D230" s="192"/>
    </row>
    <row r="231" spans="1:4" ht="12.75" customHeight="1">
      <c r="A231" s="192"/>
      <c r="B231" s="192"/>
      <c r="C231" s="192"/>
      <c r="D231" s="192"/>
    </row>
    <row r="232" spans="1:4" ht="12.75" customHeight="1">
      <c r="A232" s="192"/>
      <c r="B232" s="192"/>
      <c r="C232" s="192"/>
      <c r="D232" s="192"/>
    </row>
    <row r="233" spans="1:4" ht="12.75" customHeight="1">
      <c r="A233" s="192"/>
      <c r="B233" s="192"/>
      <c r="C233" s="192"/>
      <c r="D233" s="192"/>
    </row>
    <row r="234" spans="1:4" ht="12.75" customHeight="1">
      <c r="A234" s="192"/>
      <c r="B234" s="192"/>
      <c r="C234" s="192"/>
      <c r="D234" s="192"/>
    </row>
    <row r="235" spans="1:4" ht="12.75" customHeight="1">
      <c r="A235" s="192"/>
      <c r="B235" s="192"/>
      <c r="C235" s="192"/>
      <c r="D235" s="192"/>
    </row>
    <row r="236" spans="1:4" ht="12.75" customHeight="1">
      <c r="A236" s="192"/>
      <c r="B236" s="192"/>
      <c r="C236" s="192"/>
      <c r="D236" s="192"/>
    </row>
    <row r="237" spans="1:4" ht="12.75" customHeight="1">
      <c r="A237" s="192"/>
      <c r="B237" s="192"/>
      <c r="C237" s="192"/>
      <c r="D237" s="192"/>
    </row>
    <row r="238" spans="1:4" ht="12.75" customHeight="1">
      <c r="A238" s="192"/>
      <c r="B238" s="192"/>
      <c r="C238" s="192"/>
      <c r="D238" s="192"/>
    </row>
    <row r="239" spans="1:4" ht="12.75" customHeight="1">
      <c r="A239" s="192"/>
      <c r="B239" s="192"/>
      <c r="C239" s="192"/>
      <c r="D239" s="192"/>
    </row>
    <row r="240" spans="1:4" ht="12.75" customHeight="1">
      <c r="A240" s="192"/>
      <c r="B240" s="192"/>
      <c r="C240" s="192"/>
      <c r="D240" s="192"/>
    </row>
    <row r="241" spans="1:4" ht="12.75" customHeight="1">
      <c r="A241" s="192"/>
      <c r="B241" s="192"/>
      <c r="C241" s="192"/>
      <c r="D241" s="192"/>
    </row>
    <row r="242" spans="1:4" ht="12.75" customHeight="1">
      <c r="A242" s="192"/>
      <c r="B242" s="192"/>
      <c r="C242" s="192"/>
      <c r="D242" s="192"/>
    </row>
    <row r="243" spans="1:4" ht="12.75" customHeight="1">
      <c r="A243" s="192"/>
      <c r="B243" s="192"/>
      <c r="C243" s="192"/>
      <c r="D243" s="192"/>
    </row>
    <row r="244" spans="1:4" ht="12.75" customHeight="1">
      <c r="A244" s="192"/>
      <c r="B244" s="192"/>
      <c r="C244" s="192"/>
      <c r="D244" s="192"/>
    </row>
    <row r="245" spans="1:4" ht="12.75" customHeight="1">
      <c r="A245" s="192"/>
      <c r="B245" s="192"/>
      <c r="C245" s="192"/>
      <c r="D245" s="192"/>
    </row>
    <row r="246" spans="1:4" ht="12.75" customHeight="1">
      <c r="A246" s="192"/>
      <c r="B246" s="192"/>
      <c r="C246" s="192"/>
      <c r="D246" s="192"/>
    </row>
    <row r="247" spans="1:4" ht="12.75" customHeight="1">
      <c r="A247" s="192"/>
      <c r="B247" s="192"/>
      <c r="C247" s="192"/>
      <c r="D247" s="192"/>
    </row>
    <row r="248" spans="1:4" ht="12.75" customHeight="1">
      <c r="A248" s="192"/>
      <c r="B248" s="192"/>
      <c r="C248" s="192"/>
      <c r="D248" s="192"/>
    </row>
    <row r="249" spans="1:4" ht="12.75" customHeight="1">
      <c r="A249" s="192"/>
      <c r="B249" s="192"/>
      <c r="C249" s="192"/>
      <c r="D249" s="192"/>
    </row>
    <row r="250" spans="1:4" ht="12.75" customHeight="1">
      <c r="A250" s="192"/>
      <c r="B250" s="192"/>
      <c r="C250" s="192"/>
      <c r="D250" s="192"/>
    </row>
    <row r="251" spans="1:4" ht="12.75" customHeight="1">
      <c r="A251" s="192"/>
      <c r="B251" s="192"/>
      <c r="C251" s="192"/>
      <c r="D251" s="192"/>
    </row>
    <row r="252" spans="1:4" ht="12.75" customHeight="1">
      <c r="A252" s="192"/>
      <c r="B252" s="192"/>
      <c r="C252" s="192"/>
      <c r="D252" s="192"/>
    </row>
    <row r="253" spans="1:4" ht="12.75" customHeight="1">
      <c r="A253" s="192"/>
      <c r="B253" s="192"/>
      <c r="C253" s="192"/>
      <c r="D253" s="192"/>
    </row>
    <row r="254" spans="1:4" ht="12.75" customHeight="1">
      <c r="A254" s="192"/>
      <c r="B254" s="192"/>
      <c r="C254" s="192"/>
      <c r="D254" s="192"/>
    </row>
    <row r="255" spans="1:4" ht="12.75" customHeight="1">
      <c r="A255" s="192"/>
      <c r="B255" s="192"/>
      <c r="C255" s="192"/>
      <c r="D255" s="192"/>
    </row>
    <row r="256" spans="1:4" ht="12.75" customHeight="1">
      <c r="A256" s="192"/>
      <c r="B256" s="192"/>
      <c r="C256" s="192"/>
      <c r="D256" s="192"/>
    </row>
    <row r="257" spans="1:4" ht="12.75" customHeight="1">
      <c r="A257" s="192"/>
      <c r="B257" s="192"/>
      <c r="C257" s="192"/>
      <c r="D257" s="192"/>
    </row>
    <row r="258" spans="1:4" ht="12.75" customHeight="1">
      <c r="A258" s="192"/>
      <c r="B258" s="192"/>
      <c r="C258" s="192"/>
      <c r="D258" s="192"/>
    </row>
    <row r="259" spans="1:4" ht="12.75" customHeight="1">
      <c r="A259" s="192"/>
      <c r="B259" s="192"/>
      <c r="C259" s="192"/>
      <c r="D259" s="192"/>
    </row>
    <row r="260" spans="1:4" ht="12.75" customHeight="1">
      <c r="A260" s="192"/>
      <c r="B260" s="192"/>
      <c r="C260" s="192"/>
      <c r="D260" s="192"/>
    </row>
    <row r="261" spans="1:4" ht="12.75" customHeight="1">
      <c r="A261" s="192"/>
      <c r="B261" s="192"/>
      <c r="C261" s="192"/>
      <c r="D261" s="192"/>
    </row>
    <row r="262" spans="1:4" ht="12.75" customHeight="1">
      <c r="A262" s="192"/>
      <c r="B262" s="192"/>
      <c r="C262" s="192"/>
      <c r="D262" s="192"/>
    </row>
    <row r="263" spans="1:4" ht="12.75" customHeight="1">
      <c r="A263" s="192"/>
      <c r="B263" s="192"/>
      <c r="C263" s="192"/>
      <c r="D263" s="192"/>
    </row>
    <row r="264" spans="1:4" ht="12.75" customHeight="1">
      <c r="A264" s="192"/>
      <c r="B264" s="192"/>
      <c r="C264" s="192"/>
      <c r="D264" s="192"/>
    </row>
    <row r="265" spans="1:4" ht="12.75" customHeight="1">
      <c r="A265" s="192"/>
      <c r="B265" s="192"/>
      <c r="C265" s="192"/>
      <c r="D265" s="192"/>
    </row>
    <row r="266" spans="1:4" ht="12.75" customHeight="1">
      <c r="A266" s="192"/>
      <c r="B266" s="192"/>
      <c r="C266" s="192"/>
      <c r="D266" s="192"/>
    </row>
    <row r="267" spans="1:4" ht="12.75" customHeight="1">
      <c r="A267" s="192"/>
      <c r="B267" s="192"/>
      <c r="C267" s="192"/>
      <c r="D267" s="192"/>
    </row>
    <row r="268" spans="1:4" ht="12.75" customHeight="1">
      <c r="A268" s="192"/>
      <c r="B268" s="192"/>
      <c r="C268" s="192"/>
      <c r="D268" s="192"/>
    </row>
    <row r="269" spans="1:4" ht="12.75" customHeight="1">
      <c r="A269" s="192"/>
      <c r="B269" s="192"/>
      <c r="C269" s="192"/>
      <c r="D269" s="192"/>
    </row>
    <row r="270" spans="1:4" ht="12.75" customHeight="1">
      <c r="A270" s="192"/>
      <c r="B270" s="192"/>
      <c r="C270" s="192"/>
      <c r="D270" s="192"/>
    </row>
    <row r="271" spans="1:4" ht="12.75" customHeight="1">
      <c r="A271" s="192"/>
      <c r="B271" s="192"/>
      <c r="C271" s="192"/>
      <c r="D271" s="192"/>
    </row>
    <row r="272" spans="1:4" ht="12.75" customHeight="1">
      <c r="A272" s="192"/>
      <c r="B272" s="192"/>
      <c r="C272" s="192"/>
      <c r="D272" s="192"/>
    </row>
    <row r="273" spans="1:4" ht="12.75" customHeight="1">
      <c r="A273" s="192"/>
      <c r="B273" s="192"/>
      <c r="C273" s="192"/>
      <c r="D273" s="192"/>
    </row>
    <row r="274" spans="1:4" ht="12.75" customHeight="1">
      <c r="A274" s="192"/>
      <c r="B274" s="192"/>
      <c r="C274" s="192"/>
      <c r="D274" s="192"/>
    </row>
    <row r="275" spans="1:4" ht="12.75" customHeight="1">
      <c r="A275" s="192"/>
      <c r="B275" s="192"/>
      <c r="C275" s="192"/>
      <c r="D275" s="192"/>
    </row>
    <row r="276" spans="1:4" ht="12.75" customHeight="1">
      <c r="A276" s="192"/>
      <c r="B276" s="192"/>
      <c r="C276" s="192"/>
      <c r="D276" s="192"/>
    </row>
    <row r="277" spans="1:4" ht="12.75" customHeight="1">
      <c r="A277" s="192"/>
      <c r="B277" s="192"/>
      <c r="C277" s="192"/>
      <c r="D277" s="192"/>
    </row>
    <row r="278" spans="1:4" ht="12.75" customHeight="1">
      <c r="A278" s="192"/>
      <c r="B278" s="192"/>
      <c r="C278" s="192"/>
      <c r="D278" s="192"/>
    </row>
    <row r="279" spans="1:4" ht="12.75" customHeight="1">
      <c r="A279" s="192"/>
      <c r="B279" s="192"/>
      <c r="C279" s="192"/>
      <c r="D279" s="192"/>
    </row>
    <row r="280" spans="1:4" ht="12.75" customHeight="1">
      <c r="A280" s="192"/>
      <c r="B280" s="192"/>
      <c r="C280" s="192"/>
      <c r="D280" s="192"/>
    </row>
    <row r="281" spans="1:4" ht="12.75" customHeight="1">
      <c r="A281" s="192"/>
      <c r="B281" s="192"/>
      <c r="C281" s="192"/>
      <c r="D281" s="192"/>
    </row>
    <row r="282" spans="1:4" ht="12.75" customHeight="1">
      <c r="A282" s="192"/>
      <c r="B282" s="192"/>
      <c r="C282" s="192"/>
      <c r="D282" s="192"/>
    </row>
    <row r="283" spans="1:4" ht="12.75" customHeight="1">
      <c r="A283" s="192"/>
      <c r="B283" s="192"/>
      <c r="C283" s="192"/>
      <c r="D283" s="192"/>
    </row>
    <row r="284" spans="1:4" ht="12.75" customHeight="1">
      <c r="A284" s="192"/>
      <c r="B284" s="192"/>
      <c r="C284" s="192"/>
      <c r="D284" s="192"/>
    </row>
    <row r="285" spans="1:4" ht="12.75" customHeight="1">
      <c r="A285" s="192"/>
      <c r="B285" s="192"/>
      <c r="C285" s="192"/>
      <c r="D285" s="192"/>
    </row>
    <row r="286" spans="1:4" ht="12.75" customHeight="1">
      <c r="A286" s="192"/>
      <c r="B286" s="192"/>
      <c r="C286" s="192"/>
      <c r="D286" s="192"/>
    </row>
    <row r="287" spans="1:4" ht="12.75" customHeight="1">
      <c r="A287" s="192"/>
      <c r="B287" s="192"/>
      <c r="C287" s="192"/>
      <c r="D287" s="192"/>
    </row>
    <row r="288" spans="1:4" ht="12.75" customHeight="1">
      <c r="A288" s="192"/>
      <c r="B288" s="192"/>
      <c r="C288" s="192"/>
      <c r="D288" s="192"/>
    </row>
    <row r="289" spans="1:4" ht="12.75" customHeight="1">
      <c r="A289" s="192"/>
      <c r="B289" s="192"/>
      <c r="C289" s="192"/>
      <c r="D289" s="192"/>
    </row>
    <row r="290" spans="1:4" ht="12.75" customHeight="1">
      <c r="A290" s="192"/>
      <c r="B290" s="192"/>
      <c r="C290" s="192"/>
      <c r="D290" s="192"/>
    </row>
    <row r="291" spans="1:4" ht="12.75" customHeight="1">
      <c r="A291" s="192"/>
      <c r="B291" s="192"/>
      <c r="C291" s="192"/>
      <c r="D291" s="192"/>
    </row>
    <row r="292" spans="1:4" ht="12.75" customHeight="1">
      <c r="A292" s="192"/>
      <c r="B292" s="192"/>
      <c r="C292" s="192"/>
      <c r="D292" s="192"/>
    </row>
    <row r="293" spans="1:4" ht="12.75" customHeight="1">
      <c r="A293" s="192"/>
      <c r="B293" s="192"/>
      <c r="C293" s="192"/>
      <c r="D293" s="192"/>
    </row>
    <row r="294" spans="1:4" ht="12.75" customHeight="1">
      <c r="A294" s="192"/>
      <c r="B294" s="192"/>
      <c r="C294" s="192"/>
      <c r="D294" s="192"/>
    </row>
    <row r="295" spans="1:4" ht="12.75" customHeight="1">
      <c r="A295" s="192"/>
      <c r="B295" s="192"/>
      <c r="C295" s="192"/>
      <c r="D295" s="192"/>
    </row>
    <row r="296" spans="1:4" ht="12.75" customHeight="1">
      <c r="A296" s="192"/>
      <c r="B296" s="192"/>
      <c r="C296" s="192"/>
      <c r="D296" s="192"/>
    </row>
    <row r="297" spans="1:4" ht="12.75" customHeight="1">
      <c r="A297" s="192"/>
      <c r="B297" s="192"/>
      <c r="C297" s="192"/>
      <c r="D297" s="192"/>
    </row>
    <row r="298" spans="1:4" ht="12.75" customHeight="1">
      <c r="A298" s="192"/>
      <c r="B298" s="192"/>
      <c r="C298" s="192"/>
      <c r="D298" s="192"/>
    </row>
    <row r="299" spans="1:4" ht="12.75" customHeight="1">
      <c r="A299" s="192"/>
      <c r="B299" s="192"/>
      <c r="C299" s="192"/>
      <c r="D299" s="192"/>
    </row>
    <row r="300" spans="1:4" ht="12.75" customHeight="1">
      <c r="A300" s="192"/>
      <c r="B300" s="192"/>
      <c r="C300" s="192"/>
      <c r="D300" s="192"/>
    </row>
    <row r="301" spans="1:4" ht="12.75" customHeight="1">
      <c r="A301" s="192"/>
      <c r="B301" s="192"/>
      <c r="C301" s="192"/>
      <c r="D301" s="192"/>
    </row>
    <row r="302" spans="1:4" ht="12.75" customHeight="1">
      <c r="A302" s="192"/>
      <c r="B302" s="192"/>
      <c r="C302" s="192"/>
      <c r="D302" s="192"/>
    </row>
    <row r="303" spans="1:4" ht="12.75" customHeight="1">
      <c r="A303" s="192"/>
      <c r="B303" s="192"/>
      <c r="C303" s="192"/>
      <c r="D303" s="192"/>
    </row>
    <row r="304" spans="1:4" ht="12.75" customHeight="1">
      <c r="A304" s="192"/>
      <c r="B304" s="192"/>
      <c r="C304" s="192"/>
      <c r="D304" s="192"/>
    </row>
    <row r="305" spans="1:4" ht="12.75" customHeight="1">
      <c r="A305" s="192"/>
      <c r="B305" s="192"/>
      <c r="C305" s="192"/>
      <c r="D305" s="192"/>
    </row>
    <row r="306" spans="1:4" ht="12.75" customHeight="1">
      <c r="A306" s="192"/>
      <c r="B306" s="192"/>
      <c r="C306" s="192"/>
      <c r="D306" s="192"/>
    </row>
    <row r="307" spans="1:4" ht="12.75" customHeight="1">
      <c r="A307" s="192"/>
      <c r="B307" s="192"/>
      <c r="C307" s="192"/>
      <c r="D307" s="192"/>
    </row>
    <row r="308" spans="1:4" ht="12.75" customHeight="1">
      <c r="A308" s="192"/>
      <c r="B308" s="192"/>
      <c r="C308" s="192"/>
      <c r="D308" s="192"/>
    </row>
    <row r="309" spans="1:4" ht="12.75" customHeight="1">
      <c r="A309" s="192"/>
      <c r="B309" s="192"/>
      <c r="C309" s="192"/>
      <c r="D309" s="192"/>
    </row>
    <row r="310" spans="1:4" ht="12.75" customHeight="1">
      <c r="A310" s="192"/>
      <c r="B310" s="192"/>
      <c r="C310" s="192"/>
      <c r="D310" s="192"/>
    </row>
    <row r="311" spans="1:4" ht="12.75" customHeight="1">
      <c r="A311" s="192"/>
      <c r="B311" s="192"/>
      <c r="C311" s="192"/>
      <c r="D311" s="192"/>
    </row>
    <row r="312" spans="1:4" ht="12.75" customHeight="1">
      <c r="A312" s="192"/>
      <c r="B312" s="192"/>
      <c r="C312" s="192"/>
      <c r="D312" s="192"/>
    </row>
    <row r="313" spans="1:4" ht="12.75" customHeight="1">
      <c r="A313" s="192"/>
      <c r="B313" s="192"/>
      <c r="C313" s="192"/>
      <c r="D313" s="192"/>
    </row>
    <row r="314" spans="1:4" ht="12.75" customHeight="1">
      <c r="A314" s="192"/>
      <c r="B314" s="192"/>
      <c r="C314" s="192"/>
      <c r="D314" s="192"/>
    </row>
    <row r="315" spans="1:4" ht="12.75" customHeight="1">
      <c r="A315" s="192"/>
      <c r="B315" s="192"/>
      <c r="C315" s="192"/>
      <c r="D315" s="192"/>
    </row>
    <row r="316" spans="1:4" ht="12.75" customHeight="1">
      <c r="A316" s="192"/>
      <c r="B316" s="192"/>
      <c r="C316" s="192"/>
      <c r="D316" s="192"/>
    </row>
    <row r="317" spans="1:4" ht="12.75" customHeight="1">
      <c r="A317" s="192"/>
      <c r="B317" s="192"/>
      <c r="C317" s="192"/>
      <c r="D317" s="192"/>
    </row>
    <row r="318" spans="1:4" ht="12.75" customHeight="1">
      <c r="A318" s="192"/>
      <c r="B318" s="192"/>
      <c r="C318" s="192"/>
      <c r="D318" s="192"/>
    </row>
    <row r="319" spans="1:4" ht="12.75" customHeight="1">
      <c r="A319" s="192"/>
      <c r="B319" s="192"/>
      <c r="C319" s="192"/>
      <c r="D319" s="192"/>
    </row>
    <row r="320" spans="1:4" ht="12.75" customHeight="1">
      <c r="A320" s="192"/>
      <c r="B320" s="192"/>
      <c r="C320" s="192"/>
      <c r="D320" s="192"/>
    </row>
    <row r="321" spans="1:4" ht="12.75" customHeight="1">
      <c r="A321" s="192"/>
      <c r="B321" s="192"/>
      <c r="C321" s="192"/>
      <c r="D321" s="192"/>
    </row>
    <row r="322" spans="1:4" ht="12.75" customHeight="1">
      <c r="A322" s="192"/>
      <c r="B322" s="192"/>
      <c r="C322" s="192"/>
      <c r="D322" s="192"/>
    </row>
    <row r="323" spans="1:4" ht="12.75" customHeight="1">
      <c r="A323" s="192"/>
      <c r="B323" s="192"/>
      <c r="C323" s="192"/>
      <c r="D323" s="192"/>
    </row>
    <row r="324" spans="1:4" ht="12.75" customHeight="1">
      <c r="A324" s="192"/>
      <c r="B324" s="192"/>
      <c r="C324" s="192"/>
      <c r="D324" s="192"/>
    </row>
    <row r="325" spans="1:4" ht="12.75" customHeight="1">
      <c r="A325" s="192"/>
      <c r="B325" s="192"/>
      <c r="C325" s="192"/>
      <c r="D325" s="192"/>
    </row>
    <row r="326" spans="1:4" ht="12.75" customHeight="1">
      <c r="A326" s="192"/>
      <c r="B326" s="192"/>
      <c r="C326" s="192"/>
      <c r="D326" s="192"/>
    </row>
    <row r="327" spans="1:4" ht="12.75" customHeight="1">
      <c r="A327" s="192"/>
      <c r="B327" s="192"/>
      <c r="C327" s="192"/>
      <c r="D327" s="192"/>
    </row>
    <row r="328" spans="1:4" ht="12.75" customHeight="1">
      <c r="A328" s="192"/>
      <c r="B328" s="192"/>
      <c r="C328" s="192"/>
      <c r="D328" s="192"/>
    </row>
    <row r="329" spans="1:4" ht="12.75" customHeight="1">
      <c r="A329" s="192"/>
      <c r="B329" s="192"/>
      <c r="C329" s="192"/>
      <c r="D329" s="192"/>
    </row>
    <row r="330" spans="1:4" ht="12.75" customHeight="1">
      <c r="A330" s="192"/>
      <c r="B330" s="192"/>
      <c r="C330" s="192"/>
      <c r="D330" s="192"/>
    </row>
    <row r="331" spans="1:4" ht="12.75" customHeight="1">
      <c r="A331" s="192"/>
      <c r="B331" s="192"/>
      <c r="C331" s="192"/>
      <c r="D331" s="192"/>
    </row>
    <row r="332" spans="1:4" ht="12.75" customHeight="1">
      <c r="A332" s="192"/>
      <c r="B332" s="192"/>
      <c r="C332" s="192"/>
      <c r="D332" s="192"/>
    </row>
    <row r="333" spans="1:4" ht="12.75" customHeight="1">
      <c r="A333" s="192"/>
      <c r="B333" s="192"/>
      <c r="C333" s="192"/>
      <c r="D333" s="192"/>
    </row>
    <row r="334" spans="1:4" ht="12.75" customHeight="1">
      <c r="A334" s="192"/>
      <c r="B334" s="192"/>
      <c r="C334" s="192"/>
      <c r="D334" s="192"/>
    </row>
    <row r="335" spans="1:4" ht="12.75" customHeight="1">
      <c r="A335" s="192"/>
      <c r="B335" s="192"/>
      <c r="C335" s="192"/>
      <c r="D335" s="192"/>
    </row>
    <row r="336" spans="1:4" ht="12.75" customHeight="1">
      <c r="A336" s="192"/>
      <c r="B336" s="192"/>
      <c r="C336" s="192"/>
      <c r="D336" s="192"/>
    </row>
    <row r="337" spans="1:4" ht="12.75" customHeight="1">
      <c r="A337" s="192"/>
      <c r="B337" s="192"/>
      <c r="C337" s="192"/>
      <c r="D337" s="192"/>
    </row>
    <row r="338" spans="1:4" ht="12.75" customHeight="1">
      <c r="A338" s="192"/>
      <c r="B338" s="192"/>
      <c r="C338" s="192"/>
      <c r="D338" s="192"/>
    </row>
    <row r="339" spans="1:4" ht="12.75" customHeight="1">
      <c r="A339" s="192"/>
      <c r="B339" s="192"/>
      <c r="C339" s="192"/>
      <c r="D339" s="192"/>
    </row>
    <row r="340" spans="1:4" ht="12.75" customHeight="1">
      <c r="A340" s="192"/>
      <c r="B340" s="192"/>
      <c r="C340" s="192"/>
      <c r="D340" s="192"/>
    </row>
    <row r="341" spans="1:4" ht="12.75" customHeight="1">
      <c r="A341" s="192"/>
      <c r="B341" s="192"/>
      <c r="C341" s="192"/>
      <c r="D341" s="192"/>
    </row>
    <row r="342" spans="1:4" ht="12.75" customHeight="1">
      <c r="A342" s="192"/>
      <c r="B342" s="192"/>
      <c r="C342" s="192"/>
      <c r="D342" s="192"/>
    </row>
    <row r="343" spans="1:4" ht="12.75" customHeight="1">
      <c r="A343" s="192"/>
      <c r="B343" s="192"/>
      <c r="C343" s="192"/>
      <c r="D343" s="192"/>
    </row>
    <row r="344" spans="1:4" ht="12.75" customHeight="1">
      <c r="A344" s="192"/>
      <c r="B344" s="192"/>
      <c r="C344" s="192"/>
      <c r="D344" s="192"/>
    </row>
    <row r="345" spans="1:4" ht="12.75" customHeight="1">
      <c r="A345" s="192"/>
      <c r="B345" s="192"/>
      <c r="C345" s="192"/>
      <c r="D345" s="192"/>
    </row>
    <row r="346" spans="1:4" ht="12.75" customHeight="1">
      <c r="A346" s="192"/>
      <c r="B346" s="192"/>
      <c r="C346" s="192"/>
      <c r="D346" s="192"/>
    </row>
    <row r="347" spans="1:4" ht="12.75" customHeight="1">
      <c r="A347" s="192"/>
      <c r="B347" s="192"/>
      <c r="C347" s="192"/>
      <c r="D347" s="192"/>
    </row>
    <row r="348" spans="1:4" ht="12.75" customHeight="1">
      <c r="A348" s="192"/>
      <c r="B348" s="192"/>
      <c r="C348" s="192"/>
      <c r="D348" s="192"/>
    </row>
    <row r="349" spans="1:4" ht="12.75" customHeight="1">
      <c r="A349" s="192"/>
      <c r="B349" s="192"/>
      <c r="C349" s="192"/>
      <c r="D349" s="192"/>
    </row>
    <row r="350" spans="1:4" ht="12.75" customHeight="1">
      <c r="A350" s="192"/>
      <c r="B350" s="192"/>
      <c r="C350" s="192"/>
      <c r="D350" s="192"/>
    </row>
    <row r="351" spans="1:4" ht="12.75" customHeight="1">
      <c r="A351" s="192"/>
      <c r="B351" s="192"/>
      <c r="C351" s="192"/>
      <c r="D351" s="192"/>
    </row>
    <row r="352" spans="1:4" ht="12.75" customHeight="1">
      <c r="A352" s="192"/>
      <c r="B352" s="192"/>
      <c r="C352" s="192"/>
      <c r="D352" s="192"/>
    </row>
    <row r="353" spans="1:4" ht="12.75" customHeight="1">
      <c r="A353" s="192"/>
      <c r="B353" s="192"/>
      <c r="C353" s="192"/>
      <c r="D353" s="192"/>
    </row>
    <row r="354" spans="1:4" ht="12.75" customHeight="1">
      <c r="A354" s="192"/>
      <c r="B354" s="192"/>
      <c r="C354" s="192"/>
      <c r="D354" s="192"/>
    </row>
    <row r="355" spans="1:4" ht="12.75" customHeight="1">
      <c r="A355" s="192"/>
      <c r="B355" s="192"/>
      <c r="C355" s="192"/>
      <c r="D355" s="192"/>
    </row>
    <row r="356" spans="1:4" ht="12.75" customHeight="1">
      <c r="A356" s="192"/>
      <c r="B356" s="192"/>
      <c r="C356" s="192"/>
      <c r="D356" s="192"/>
    </row>
    <row r="357" spans="1:4" ht="12.75" customHeight="1">
      <c r="A357" s="192"/>
      <c r="B357" s="192"/>
      <c r="C357" s="192"/>
      <c r="D357" s="192"/>
    </row>
    <row r="358" spans="1:4" ht="12.75" customHeight="1">
      <c r="A358" s="192"/>
      <c r="B358" s="192"/>
      <c r="C358" s="192"/>
      <c r="D358" s="192"/>
    </row>
    <row r="359" spans="1:4" ht="12.75" customHeight="1">
      <c r="A359" s="192"/>
      <c r="B359" s="192"/>
      <c r="C359" s="192"/>
      <c r="D359" s="192"/>
    </row>
    <row r="360" spans="1:4" ht="12.75" customHeight="1">
      <c r="A360" s="192"/>
      <c r="B360" s="192"/>
      <c r="C360" s="192"/>
      <c r="D360" s="192"/>
    </row>
    <row r="361" spans="1:4" ht="12.75" customHeight="1">
      <c r="A361" s="192"/>
      <c r="B361" s="192"/>
      <c r="C361" s="192"/>
      <c r="D361" s="192"/>
    </row>
    <row r="362" spans="1:4" ht="12.75" customHeight="1">
      <c r="A362" s="192"/>
      <c r="B362" s="192"/>
      <c r="C362" s="192"/>
      <c r="D362" s="192"/>
    </row>
    <row r="363" spans="1:4" ht="12.75" customHeight="1">
      <c r="A363" s="192"/>
      <c r="B363" s="192"/>
      <c r="C363" s="192"/>
      <c r="D363" s="192"/>
    </row>
    <row r="364" spans="1:4" ht="12.75" customHeight="1">
      <c r="A364" s="192"/>
      <c r="B364" s="192"/>
      <c r="C364" s="192"/>
      <c r="D364" s="192"/>
    </row>
    <row r="365" spans="1:4" ht="12.75" customHeight="1">
      <c r="A365" s="192"/>
      <c r="B365" s="192"/>
      <c r="C365" s="192"/>
      <c r="D365" s="192"/>
    </row>
    <row r="366" spans="1:4" ht="12.75" customHeight="1">
      <c r="A366" s="192"/>
      <c r="B366" s="192"/>
      <c r="C366" s="192"/>
      <c r="D366" s="192"/>
    </row>
    <row r="367" spans="1:4" ht="12.75" customHeight="1">
      <c r="A367" s="192"/>
      <c r="B367" s="192"/>
      <c r="C367" s="192"/>
      <c r="D367" s="192"/>
    </row>
    <row r="368" spans="1:4" ht="12.75" customHeight="1">
      <c r="A368" s="192"/>
      <c r="B368" s="192"/>
      <c r="C368" s="192"/>
      <c r="D368" s="192"/>
    </row>
    <row r="369" spans="1:4" ht="12.75" customHeight="1">
      <c r="A369" s="192"/>
      <c r="B369" s="192"/>
      <c r="C369" s="192"/>
      <c r="D369" s="192"/>
    </row>
    <row r="370" spans="1:4" ht="12.75" customHeight="1">
      <c r="A370" s="192"/>
      <c r="B370" s="192"/>
      <c r="C370" s="192"/>
      <c r="D370" s="192"/>
    </row>
    <row r="371" spans="1:4" ht="12.75" customHeight="1">
      <c r="A371" s="192"/>
      <c r="B371" s="192"/>
      <c r="C371" s="192"/>
      <c r="D371" s="192"/>
    </row>
    <row r="372" spans="1:4" ht="12.75" customHeight="1">
      <c r="A372" s="192"/>
      <c r="B372" s="192"/>
      <c r="C372" s="192"/>
      <c r="D372" s="192"/>
    </row>
    <row r="373" spans="1:4" ht="12.75" customHeight="1">
      <c r="A373" s="192"/>
      <c r="B373" s="192"/>
      <c r="C373" s="192"/>
      <c r="D373" s="192"/>
    </row>
    <row r="374" spans="1:4" ht="12.75" customHeight="1">
      <c r="A374" s="192"/>
      <c r="B374" s="192"/>
      <c r="C374" s="192"/>
      <c r="D374" s="192"/>
    </row>
    <row r="375" spans="1:4" ht="12.75" customHeight="1">
      <c r="A375" s="192"/>
      <c r="B375" s="192"/>
      <c r="C375" s="192"/>
      <c r="D375" s="192"/>
    </row>
    <row r="376" spans="1:4" ht="12.75" customHeight="1">
      <c r="A376" s="192"/>
      <c r="B376" s="192"/>
      <c r="C376" s="192"/>
      <c r="D376" s="192"/>
    </row>
    <row r="377" spans="1:4" ht="12.75" customHeight="1">
      <c r="A377" s="192"/>
      <c r="B377" s="192"/>
      <c r="C377" s="192"/>
      <c r="D377" s="192"/>
    </row>
    <row r="378" spans="1:4" ht="12.75" customHeight="1">
      <c r="A378" s="192"/>
      <c r="B378" s="192"/>
      <c r="C378" s="192"/>
      <c r="D378" s="192"/>
    </row>
    <row r="379" spans="1:4" ht="12.75" customHeight="1">
      <c r="A379" s="192"/>
      <c r="B379" s="192"/>
      <c r="C379" s="192"/>
      <c r="D379" s="192"/>
    </row>
    <row r="380" spans="1:4" ht="12.75" customHeight="1">
      <c r="A380" s="192"/>
      <c r="B380" s="192"/>
      <c r="C380" s="192"/>
      <c r="D380" s="192"/>
    </row>
    <row r="381" spans="1:4" ht="12.75" customHeight="1">
      <c r="A381" s="192"/>
      <c r="B381" s="192"/>
      <c r="C381" s="192"/>
      <c r="D381" s="192"/>
    </row>
    <row r="382" spans="1:4" ht="12.75" customHeight="1">
      <c r="A382" s="192"/>
      <c r="B382" s="192"/>
      <c r="C382" s="192"/>
      <c r="D382" s="192"/>
    </row>
    <row r="383" spans="1:4" ht="12.75" customHeight="1">
      <c r="A383" s="192"/>
      <c r="B383" s="192"/>
      <c r="C383" s="192"/>
      <c r="D383" s="192"/>
    </row>
    <row r="384" spans="1:4" ht="12.75" customHeight="1">
      <c r="A384" s="192"/>
      <c r="B384" s="192"/>
      <c r="C384" s="192"/>
      <c r="D384" s="192"/>
    </row>
    <row r="385" spans="1:4" ht="12.75" customHeight="1">
      <c r="A385" s="192"/>
      <c r="B385" s="192"/>
      <c r="C385" s="192"/>
      <c r="D385" s="192"/>
    </row>
    <row r="386" spans="1:4" ht="12.75" customHeight="1">
      <c r="A386" s="192"/>
      <c r="B386" s="192"/>
      <c r="C386" s="192"/>
      <c r="D386" s="192"/>
    </row>
    <row r="387" spans="1:4" ht="12.75" customHeight="1">
      <c r="A387" s="192"/>
      <c r="B387" s="192"/>
      <c r="C387" s="192"/>
      <c r="D387" s="192"/>
    </row>
    <row r="388" spans="1:4" ht="12.75" customHeight="1">
      <c r="A388" s="192"/>
      <c r="B388" s="192"/>
      <c r="C388" s="192"/>
      <c r="D388" s="192"/>
    </row>
    <row r="389" spans="1:4" ht="12.75" customHeight="1">
      <c r="A389" s="192"/>
      <c r="B389" s="192"/>
      <c r="C389" s="192"/>
      <c r="D389" s="192"/>
    </row>
    <row r="390" spans="1:4" ht="12.75" customHeight="1">
      <c r="A390" s="192"/>
      <c r="B390" s="192"/>
      <c r="C390" s="192"/>
      <c r="D390" s="192"/>
    </row>
    <row r="391" spans="1:4" ht="12.75" customHeight="1">
      <c r="A391" s="192"/>
      <c r="B391" s="192"/>
      <c r="C391" s="192"/>
      <c r="D391" s="192"/>
    </row>
    <row r="392" spans="1:4" ht="12.75" customHeight="1">
      <c r="A392" s="192"/>
      <c r="B392" s="192"/>
      <c r="C392" s="192"/>
      <c r="D392" s="192"/>
    </row>
    <row r="393" spans="1:4" ht="12.75" customHeight="1">
      <c r="A393" s="192"/>
      <c r="B393" s="192"/>
      <c r="C393" s="192"/>
      <c r="D393" s="192"/>
    </row>
    <row r="394" spans="1:4" ht="12.75" customHeight="1">
      <c r="A394" s="192"/>
      <c r="B394" s="192"/>
      <c r="C394" s="192"/>
      <c r="D394" s="192"/>
    </row>
    <row r="395" spans="1:4" ht="12.75" customHeight="1">
      <c r="A395" s="192"/>
      <c r="B395" s="192"/>
      <c r="C395" s="192"/>
      <c r="D395" s="192"/>
    </row>
    <row r="396" spans="1:4" ht="12.75" customHeight="1">
      <c r="A396" s="192"/>
      <c r="B396" s="192"/>
      <c r="C396" s="192"/>
      <c r="D396" s="192"/>
    </row>
    <row r="397" spans="1:4" ht="12.75" customHeight="1">
      <c r="A397" s="192"/>
      <c r="B397" s="192"/>
      <c r="C397" s="192"/>
      <c r="D397" s="192"/>
    </row>
    <row r="398" spans="1:4" ht="12.75" customHeight="1">
      <c r="A398" s="192"/>
      <c r="B398" s="192"/>
      <c r="C398" s="192"/>
      <c r="D398" s="192"/>
    </row>
    <row r="399" spans="1:4" ht="12.75" customHeight="1">
      <c r="A399" s="192"/>
      <c r="B399" s="192"/>
      <c r="C399" s="192"/>
      <c r="D399" s="192"/>
    </row>
    <row r="400" spans="1:4" ht="12.75" customHeight="1">
      <c r="A400" s="192"/>
      <c r="B400" s="192"/>
      <c r="C400" s="192"/>
      <c r="D400" s="192"/>
    </row>
    <row r="401" spans="1:4" ht="12.75" customHeight="1">
      <c r="A401" s="192"/>
      <c r="B401" s="192"/>
      <c r="C401" s="192"/>
      <c r="D401" s="192"/>
    </row>
    <row r="402" spans="1:4" ht="12.75" customHeight="1">
      <c r="A402" s="192"/>
      <c r="B402" s="192"/>
      <c r="C402" s="192"/>
      <c r="D402" s="192"/>
    </row>
    <row r="403" spans="1:4" ht="12.75" customHeight="1">
      <c r="A403" s="192"/>
      <c r="B403" s="192"/>
      <c r="C403" s="192"/>
      <c r="D403" s="192"/>
    </row>
    <row r="404" spans="1:4" ht="12.75" customHeight="1">
      <c r="A404" s="192"/>
      <c r="B404" s="192"/>
      <c r="C404" s="192"/>
      <c r="D404" s="192"/>
    </row>
    <row r="405" spans="1:4" ht="12.75" customHeight="1">
      <c r="A405" s="192"/>
      <c r="B405" s="192"/>
      <c r="C405" s="192"/>
      <c r="D405" s="192"/>
    </row>
    <row r="406" spans="1:4" ht="12.75" customHeight="1">
      <c r="A406" s="192"/>
      <c r="B406" s="192"/>
      <c r="C406" s="192"/>
      <c r="D406" s="192"/>
    </row>
    <row r="407" spans="1:4" ht="12.75" customHeight="1">
      <c r="A407" s="192"/>
      <c r="B407" s="192"/>
      <c r="C407" s="192"/>
      <c r="D407" s="192"/>
    </row>
    <row r="408" spans="1:4" ht="12.75" customHeight="1">
      <c r="A408" s="192"/>
      <c r="B408" s="192"/>
      <c r="C408" s="192"/>
      <c r="D408" s="192"/>
    </row>
    <row r="409" spans="1:4" ht="12.75" customHeight="1">
      <c r="A409" s="192"/>
      <c r="B409" s="192"/>
      <c r="C409" s="192"/>
      <c r="D409" s="192"/>
    </row>
    <row r="410" spans="1:4" ht="12.75" customHeight="1">
      <c r="A410" s="192"/>
      <c r="B410" s="192"/>
      <c r="C410" s="192"/>
      <c r="D410" s="192"/>
    </row>
    <row r="411" spans="1:4" ht="12.75" customHeight="1">
      <c r="A411" s="192"/>
      <c r="B411" s="192"/>
      <c r="C411" s="192"/>
      <c r="D411" s="192"/>
    </row>
    <row r="412" spans="1:4" ht="12.75" customHeight="1">
      <c r="A412" s="192"/>
      <c r="B412" s="192"/>
      <c r="C412" s="192"/>
      <c r="D412" s="192"/>
    </row>
    <row r="413" spans="1:4" ht="12.75" customHeight="1">
      <c r="A413" s="192"/>
      <c r="B413" s="192"/>
      <c r="C413" s="192"/>
      <c r="D413" s="192"/>
    </row>
    <row r="414" spans="1:4" ht="12.75" customHeight="1">
      <c r="A414" s="192"/>
      <c r="B414" s="192"/>
      <c r="C414" s="192"/>
      <c r="D414" s="192"/>
    </row>
    <row r="415" spans="1:4" ht="12.75" customHeight="1">
      <c r="A415" s="192"/>
      <c r="B415" s="192"/>
      <c r="C415" s="192"/>
      <c r="D415" s="192"/>
    </row>
    <row r="416" spans="1:4" ht="12.75" customHeight="1">
      <c r="A416" s="192"/>
      <c r="B416" s="192"/>
      <c r="C416" s="192"/>
      <c r="D416" s="192"/>
    </row>
    <row r="417" spans="1:4" ht="12.75" customHeight="1">
      <c r="A417" s="192"/>
      <c r="B417" s="192"/>
      <c r="C417" s="192"/>
      <c r="D417" s="192"/>
    </row>
    <row r="418" spans="1:4" ht="12.75" customHeight="1">
      <c r="A418" s="192"/>
      <c r="B418" s="192"/>
      <c r="C418" s="192"/>
      <c r="D418" s="192"/>
    </row>
    <row r="419" spans="1:4" ht="12.75" customHeight="1">
      <c r="A419" s="192"/>
      <c r="B419" s="192"/>
      <c r="C419" s="192"/>
      <c r="D419" s="192"/>
    </row>
    <row r="420" spans="1:4" ht="12.75" customHeight="1">
      <c r="A420" s="192"/>
      <c r="B420" s="192"/>
      <c r="C420" s="192"/>
      <c r="D420" s="192"/>
    </row>
    <row r="421" spans="1:4" ht="12.75" customHeight="1">
      <c r="A421" s="192"/>
      <c r="B421" s="192"/>
      <c r="C421" s="192"/>
      <c r="D421" s="192"/>
    </row>
    <row r="422" spans="1:4" ht="12.75" customHeight="1">
      <c r="A422" s="192"/>
      <c r="B422" s="192"/>
      <c r="C422" s="192"/>
      <c r="D422" s="192"/>
    </row>
    <row r="423" spans="1:4" ht="12.75" customHeight="1">
      <c r="A423" s="192"/>
      <c r="B423" s="192"/>
      <c r="C423" s="192"/>
      <c r="D423" s="192"/>
    </row>
    <row r="424" spans="1:4" ht="12.75" customHeight="1">
      <c r="A424" s="192"/>
      <c r="B424" s="192"/>
      <c r="C424" s="192"/>
      <c r="D424" s="192"/>
    </row>
    <row r="425" spans="1:4" ht="12.75" customHeight="1">
      <c r="A425" s="192"/>
      <c r="B425" s="192"/>
      <c r="C425" s="192"/>
      <c r="D425" s="192"/>
    </row>
    <row r="426" spans="1:4" ht="12.75" customHeight="1">
      <c r="A426" s="192"/>
      <c r="B426" s="192"/>
      <c r="C426" s="192"/>
      <c r="D426" s="192"/>
    </row>
    <row r="427" spans="1:4" ht="12.75" customHeight="1">
      <c r="A427" s="192"/>
      <c r="B427" s="192"/>
      <c r="C427" s="192"/>
      <c r="D427" s="192"/>
    </row>
    <row r="428" spans="1:4" ht="12.75" customHeight="1">
      <c r="A428" s="192"/>
      <c r="B428" s="192"/>
      <c r="C428" s="192"/>
      <c r="D428" s="192"/>
    </row>
    <row r="429" spans="1:4" ht="12.75" customHeight="1">
      <c r="A429" s="192"/>
      <c r="B429" s="192"/>
      <c r="C429" s="192"/>
      <c r="D429" s="192"/>
    </row>
    <row r="430" spans="1:4" ht="12.75" customHeight="1">
      <c r="A430" s="192"/>
      <c r="B430" s="192"/>
      <c r="C430" s="192"/>
      <c r="D430" s="192"/>
    </row>
    <row r="431" spans="1:4" ht="12.75" customHeight="1">
      <c r="A431" s="192"/>
      <c r="B431" s="192"/>
      <c r="C431" s="192"/>
      <c r="D431" s="192"/>
    </row>
    <row r="432" spans="1:4" ht="12.75" customHeight="1">
      <c r="A432" s="192"/>
      <c r="B432" s="192"/>
      <c r="C432" s="192"/>
      <c r="D432" s="192"/>
    </row>
    <row r="433" spans="1:4" ht="12.75" customHeight="1">
      <c r="A433" s="192"/>
      <c r="B433" s="192"/>
      <c r="C433" s="192"/>
      <c r="D433" s="192"/>
    </row>
    <row r="434" spans="1:4" ht="12.75" customHeight="1">
      <c r="A434" s="192"/>
      <c r="B434" s="192"/>
      <c r="C434" s="192"/>
      <c r="D434" s="192"/>
    </row>
    <row r="435" spans="1:4" ht="12.75" customHeight="1">
      <c r="A435" s="192"/>
      <c r="B435" s="192"/>
      <c r="C435" s="192"/>
      <c r="D435" s="192"/>
    </row>
    <row r="436" spans="1:4" ht="12.75" customHeight="1">
      <c r="A436" s="192"/>
      <c r="B436" s="192"/>
      <c r="C436" s="192"/>
      <c r="D436" s="192"/>
    </row>
    <row r="437" spans="1:4" ht="12.75" customHeight="1">
      <c r="A437" s="192"/>
      <c r="B437" s="192"/>
      <c r="C437" s="192"/>
      <c r="D437" s="192"/>
    </row>
    <row r="438" spans="1:4" ht="12.75" customHeight="1">
      <c r="A438" s="192"/>
      <c r="B438" s="192"/>
      <c r="C438" s="192"/>
      <c r="D438" s="192"/>
    </row>
    <row r="439" spans="1:4" ht="12.75" customHeight="1">
      <c r="A439" s="192"/>
      <c r="B439" s="192"/>
      <c r="C439" s="192"/>
      <c r="D439" s="192"/>
    </row>
    <row r="440" spans="1:4" ht="12.75" customHeight="1">
      <c r="A440" s="192"/>
      <c r="B440" s="192"/>
      <c r="C440" s="192"/>
      <c r="D440" s="192"/>
    </row>
    <row r="441" spans="1:4" ht="12.75" customHeight="1">
      <c r="A441" s="192"/>
      <c r="B441" s="192"/>
      <c r="C441" s="192"/>
      <c r="D441" s="192"/>
    </row>
    <row r="442" spans="1:4" ht="12.75" customHeight="1">
      <c r="A442" s="192"/>
      <c r="B442" s="192"/>
      <c r="C442" s="192"/>
      <c r="D442" s="192"/>
    </row>
    <row r="443" spans="1:4" ht="12.75" customHeight="1">
      <c r="A443" s="192"/>
      <c r="B443" s="192"/>
      <c r="C443" s="192"/>
      <c r="D443" s="192"/>
    </row>
    <row r="444" spans="1:4" ht="12.75" customHeight="1">
      <c r="A444" s="192"/>
      <c r="B444" s="192"/>
      <c r="C444" s="192"/>
      <c r="D444" s="192"/>
    </row>
    <row r="445" spans="1:4" ht="12.75" customHeight="1">
      <c r="A445" s="192"/>
      <c r="B445" s="192"/>
      <c r="C445" s="192"/>
      <c r="D445" s="192"/>
    </row>
    <row r="446" spans="1:4" ht="12.75" customHeight="1">
      <c r="A446" s="192"/>
      <c r="B446" s="192"/>
      <c r="C446" s="192"/>
      <c r="D446" s="192"/>
    </row>
    <row r="447" spans="1:4" ht="12.75" customHeight="1">
      <c r="A447" s="192"/>
      <c r="B447" s="192"/>
      <c r="C447" s="192"/>
      <c r="D447" s="192"/>
    </row>
    <row r="448" spans="1:4" ht="12.75" customHeight="1">
      <c r="A448" s="192"/>
      <c r="B448" s="192"/>
      <c r="C448" s="192"/>
      <c r="D448" s="192"/>
    </row>
    <row r="449" spans="1:4" ht="12.75" customHeight="1">
      <c r="A449" s="192"/>
      <c r="B449" s="192"/>
      <c r="C449" s="192"/>
      <c r="D449" s="192"/>
    </row>
    <row r="450" spans="1:4" ht="12.75" customHeight="1">
      <c r="A450" s="192"/>
      <c r="B450" s="192"/>
      <c r="C450" s="192"/>
      <c r="D450" s="192"/>
    </row>
    <row r="451" spans="1:4" ht="12.75" customHeight="1">
      <c r="A451" s="192"/>
      <c r="B451" s="192"/>
      <c r="C451" s="192"/>
      <c r="D451" s="192"/>
    </row>
    <row r="452" spans="1:4" ht="12.75" customHeight="1">
      <c r="A452" s="192"/>
      <c r="B452" s="192"/>
      <c r="C452" s="192"/>
      <c r="D452" s="192"/>
    </row>
    <row r="453" spans="1:4" ht="12.75" customHeight="1">
      <c r="A453" s="192"/>
      <c r="B453" s="192"/>
      <c r="C453" s="192"/>
      <c r="D453" s="192"/>
    </row>
    <row r="454" spans="1:4" ht="12.75" customHeight="1">
      <c r="A454" s="192"/>
      <c r="B454" s="192"/>
      <c r="C454" s="192"/>
      <c r="D454" s="192"/>
    </row>
    <row r="455" spans="1:4" ht="12.75" customHeight="1">
      <c r="A455" s="192"/>
      <c r="B455" s="192"/>
      <c r="C455" s="192"/>
      <c r="D455" s="192"/>
    </row>
    <row r="456" spans="1:4" ht="12.75" customHeight="1">
      <c r="A456" s="192"/>
      <c r="B456" s="192"/>
      <c r="C456" s="192"/>
      <c r="D456" s="192"/>
    </row>
    <row r="457" spans="1:4" ht="12.75" customHeight="1">
      <c r="A457" s="192"/>
      <c r="B457" s="192"/>
      <c r="C457" s="192"/>
      <c r="D457" s="192"/>
    </row>
    <row r="458" spans="1:4" ht="12.75" customHeight="1">
      <c r="A458" s="192"/>
      <c r="B458" s="192"/>
      <c r="C458" s="192"/>
      <c r="D458" s="192"/>
    </row>
    <row r="459" spans="1:4" ht="12.75" customHeight="1">
      <c r="A459" s="192"/>
      <c r="B459" s="192"/>
      <c r="C459" s="192"/>
      <c r="D459" s="192"/>
    </row>
    <row r="460" spans="1:4" ht="12.75" customHeight="1">
      <c r="A460" s="192"/>
      <c r="B460" s="192"/>
      <c r="C460" s="192"/>
      <c r="D460" s="192"/>
    </row>
    <row r="461" spans="1:4" ht="12.75" customHeight="1">
      <c r="A461" s="192"/>
      <c r="B461" s="192"/>
      <c r="C461" s="192"/>
      <c r="D461" s="192"/>
    </row>
    <row r="462" spans="1:4" ht="12.75" customHeight="1">
      <c r="A462" s="192"/>
      <c r="B462" s="192"/>
      <c r="C462" s="192"/>
      <c r="D462" s="192"/>
    </row>
    <row r="463" spans="1:4" ht="12.75" customHeight="1">
      <c r="A463" s="192"/>
      <c r="B463" s="192"/>
      <c r="C463" s="192"/>
      <c r="D463" s="192"/>
    </row>
    <row r="464" spans="1:4" ht="12.75" customHeight="1">
      <c r="A464" s="192"/>
      <c r="B464" s="192"/>
      <c r="C464" s="192"/>
      <c r="D464" s="192"/>
    </row>
    <row r="465" spans="1:4" ht="12.75" customHeight="1">
      <c r="A465" s="192"/>
      <c r="B465" s="192"/>
      <c r="C465" s="192"/>
      <c r="D465" s="192"/>
    </row>
    <row r="466" spans="1:4" ht="12.75" customHeight="1">
      <c r="A466" s="192"/>
      <c r="B466" s="192"/>
      <c r="C466" s="192"/>
      <c r="D466" s="192"/>
    </row>
    <row r="467" spans="1:4" ht="12.75" customHeight="1">
      <c r="A467" s="192"/>
      <c r="B467" s="192"/>
      <c r="C467" s="192"/>
      <c r="D467" s="192"/>
    </row>
    <row r="468" spans="1:4" ht="12.75" customHeight="1">
      <c r="A468" s="192"/>
      <c r="B468" s="192"/>
      <c r="C468" s="192"/>
      <c r="D468" s="192"/>
    </row>
    <row r="469" spans="1:4" ht="12.75" customHeight="1">
      <c r="A469" s="192"/>
      <c r="B469" s="192"/>
      <c r="C469" s="192"/>
      <c r="D469" s="192"/>
    </row>
    <row r="470" spans="1:4" ht="12.75" customHeight="1">
      <c r="A470" s="192"/>
      <c r="B470" s="192"/>
      <c r="C470" s="192"/>
      <c r="D470" s="192"/>
    </row>
    <row r="471" spans="1:4" ht="12.75" customHeight="1">
      <c r="A471" s="192"/>
      <c r="B471" s="192"/>
      <c r="C471" s="192"/>
      <c r="D471" s="192"/>
    </row>
    <row r="472" spans="1:4" ht="12.75" customHeight="1">
      <c r="A472" s="192"/>
      <c r="B472" s="192"/>
      <c r="C472" s="192"/>
      <c r="D472" s="192"/>
    </row>
    <row r="473" spans="1:4" ht="12.75" customHeight="1">
      <c r="A473" s="192"/>
      <c r="B473" s="192"/>
      <c r="C473" s="192"/>
      <c r="D473" s="192"/>
    </row>
    <row r="474" spans="1:4" ht="12.75" customHeight="1">
      <c r="A474" s="192"/>
      <c r="B474" s="192"/>
      <c r="C474" s="192"/>
      <c r="D474" s="192"/>
    </row>
    <row r="475" spans="1:4" ht="12.75" customHeight="1">
      <c r="A475" s="192"/>
      <c r="B475" s="192"/>
      <c r="C475" s="192"/>
      <c r="D475" s="192"/>
    </row>
    <row r="476" spans="1:4" ht="12.75" customHeight="1">
      <c r="A476" s="192"/>
      <c r="B476" s="192"/>
      <c r="C476" s="192"/>
      <c r="D476" s="192"/>
    </row>
    <row r="477" spans="1:4" ht="12.75" customHeight="1">
      <c r="A477" s="192"/>
      <c r="B477" s="192"/>
      <c r="C477" s="192"/>
      <c r="D477" s="192"/>
    </row>
    <row r="478" spans="1:4" ht="12.75" customHeight="1">
      <c r="A478" s="192"/>
      <c r="B478" s="192"/>
      <c r="C478" s="192"/>
      <c r="D478" s="192"/>
    </row>
    <row r="479" spans="1:4" ht="12.75" customHeight="1">
      <c r="A479" s="192"/>
      <c r="B479" s="192"/>
      <c r="C479" s="192"/>
      <c r="D479" s="192"/>
    </row>
    <row r="480" spans="1:4" ht="12.75" customHeight="1">
      <c r="A480" s="192"/>
      <c r="B480" s="192"/>
      <c r="C480" s="192"/>
      <c r="D480" s="192"/>
    </row>
    <row r="481" spans="1:4" ht="12.75" customHeight="1">
      <c r="A481" s="192"/>
      <c r="B481" s="192"/>
      <c r="C481" s="192"/>
      <c r="D481" s="192"/>
    </row>
    <row r="482" spans="1:4" ht="12.75" customHeight="1">
      <c r="A482" s="192"/>
      <c r="B482" s="192"/>
      <c r="C482" s="192"/>
      <c r="D482" s="192"/>
    </row>
    <row r="483" spans="1:4" ht="12.75" customHeight="1">
      <c r="A483" s="192"/>
      <c r="B483" s="192"/>
      <c r="C483" s="192"/>
      <c r="D483" s="192"/>
    </row>
    <row r="484" spans="1:4" ht="12.75" customHeight="1">
      <c r="A484" s="192"/>
      <c r="B484" s="192"/>
      <c r="C484" s="192"/>
      <c r="D484" s="192"/>
    </row>
    <row r="485" spans="1:4" ht="12.75" customHeight="1">
      <c r="A485" s="192"/>
      <c r="B485" s="192"/>
      <c r="C485" s="192"/>
      <c r="D485" s="192"/>
    </row>
    <row r="486" spans="1:4" ht="12.75" customHeight="1">
      <c r="A486" s="192"/>
      <c r="B486" s="192"/>
      <c r="C486" s="192"/>
      <c r="D486" s="192"/>
    </row>
    <row r="487" spans="1:4" ht="12.75" customHeight="1">
      <c r="A487" s="192"/>
      <c r="B487" s="192"/>
      <c r="C487" s="192"/>
      <c r="D487" s="192"/>
    </row>
    <row r="488" spans="1:4" ht="12.75" customHeight="1">
      <c r="A488" s="192"/>
      <c r="B488" s="192"/>
      <c r="C488" s="192"/>
      <c r="D488" s="192"/>
    </row>
    <row r="489" spans="1:4" ht="12.75" customHeight="1">
      <c r="A489" s="192"/>
      <c r="B489" s="192"/>
      <c r="C489" s="192"/>
      <c r="D489" s="192"/>
    </row>
    <row r="490" spans="1:4" ht="12.75" customHeight="1">
      <c r="A490" s="192"/>
      <c r="B490" s="192"/>
      <c r="C490" s="192"/>
      <c r="D490" s="192"/>
    </row>
    <row r="491" spans="1:4" ht="12.75" customHeight="1">
      <c r="A491" s="192"/>
      <c r="B491" s="192"/>
      <c r="C491" s="192"/>
      <c r="D491" s="192"/>
    </row>
    <row r="492" spans="1:4" ht="12.75" customHeight="1">
      <c r="A492" s="192"/>
      <c r="B492" s="192"/>
      <c r="C492" s="192"/>
      <c r="D492" s="192"/>
    </row>
    <row r="493" spans="1:4" ht="12.75" customHeight="1">
      <c r="A493" s="192"/>
      <c r="B493" s="192"/>
      <c r="C493" s="192"/>
      <c r="D493" s="192"/>
    </row>
    <row r="494" spans="1:4" ht="12.75" customHeight="1">
      <c r="A494" s="192"/>
      <c r="B494" s="192"/>
      <c r="C494" s="192"/>
      <c r="D494" s="192"/>
    </row>
    <row r="495" spans="1:4" ht="12.75" customHeight="1">
      <c r="A495" s="192"/>
      <c r="B495" s="192"/>
      <c r="C495" s="192"/>
      <c r="D495" s="192"/>
    </row>
    <row r="496" spans="1:4" ht="12.75" customHeight="1">
      <c r="A496" s="192"/>
      <c r="B496" s="192"/>
      <c r="C496" s="192"/>
      <c r="D496" s="192"/>
    </row>
    <row r="497" spans="1:4" ht="12.75" customHeight="1">
      <c r="A497" s="192"/>
      <c r="B497" s="192"/>
      <c r="C497" s="192"/>
      <c r="D497" s="192"/>
    </row>
    <row r="498" spans="1:4" ht="12.75" customHeight="1">
      <c r="A498" s="192"/>
      <c r="B498" s="192"/>
      <c r="C498" s="192"/>
      <c r="D498" s="192"/>
    </row>
    <row r="499" spans="1:4" ht="12.75" customHeight="1">
      <c r="A499" s="192"/>
      <c r="B499" s="192"/>
      <c r="C499" s="192"/>
      <c r="D499" s="192"/>
    </row>
    <row r="500" spans="1:4" ht="12.75" customHeight="1">
      <c r="A500" s="192"/>
      <c r="B500" s="192"/>
      <c r="C500" s="192"/>
      <c r="D500" s="192"/>
    </row>
    <row r="501" spans="1:4" ht="12.75" customHeight="1">
      <c r="A501" s="192"/>
      <c r="B501" s="192"/>
      <c r="C501" s="192"/>
      <c r="D501" s="192"/>
    </row>
    <row r="502" spans="1:4" ht="12.75" customHeight="1">
      <c r="A502" s="192"/>
      <c r="B502" s="192"/>
      <c r="C502" s="192"/>
      <c r="D502" s="192"/>
    </row>
    <row r="503" spans="1:4" ht="12.75" customHeight="1">
      <c r="A503" s="192"/>
      <c r="B503" s="192"/>
      <c r="C503" s="192"/>
      <c r="D503" s="192"/>
    </row>
    <row r="504" spans="1:4" ht="12.75" customHeight="1">
      <c r="A504" s="192"/>
      <c r="B504" s="192"/>
      <c r="C504" s="192"/>
      <c r="D504" s="192"/>
    </row>
    <row r="505" spans="1:4" ht="12.75" customHeight="1">
      <c r="A505" s="192"/>
      <c r="B505" s="192"/>
      <c r="C505" s="192"/>
      <c r="D505" s="192"/>
    </row>
    <row r="506" spans="1:4" ht="12.75" customHeight="1">
      <c r="A506" s="192"/>
      <c r="B506" s="192"/>
      <c r="C506" s="192"/>
      <c r="D506" s="192"/>
    </row>
    <row r="507" spans="1:4" ht="12.75" customHeight="1">
      <c r="A507" s="192"/>
      <c r="B507" s="192"/>
      <c r="C507" s="192"/>
      <c r="D507" s="192"/>
    </row>
    <row r="508" spans="1:4" ht="12.75" customHeight="1">
      <c r="A508" s="192"/>
      <c r="B508" s="192"/>
      <c r="C508" s="192"/>
      <c r="D508" s="192"/>
    </row>
    <row r="509" spans="1:4" ht="12.75" customHeight="1">
      <c r="A509" s="192"/>
      <c r="B509" s="192"/>
      <c r="C509" s="192"/>
      <c r="D509" s="192"/>
    </row>
    <row r="510" spans="1:4" ht="12.75" customHeight="1">
      <c r="A510" s="192"/>
      <c r="B510" s="192"/>
      <c r="C510" s="192"/>
      <c r="D510" s="192"/>
    </row>
    <row r="511" spans="1:4" ht="12.75" customHeight="1">
      <c r="A511" s="192"/>
      <c r="B511" s="192"/>
      <c r="C511" s="192"/>
      <c r="D511" s="192"/>
    </row>
    <row r="512" spans="1:4" ht="12.75" customHeight="1">
      <c r="A512" s="192"/>
      <c r="B512" s="192"/>
      <c r="C512" s="192"/>
      <c r="D512" s="192"/>
    </row>
    <row r="513" spans="1:4" ht="12.75" customHeight="1">
      <c r="A513" s="192"/>
      <c r="B513" s="192"/>
      <c r="C513" s="192"/>
      <c r="D513" s="192"/>
    </row>
    <row r="514" spans="1:4" ht="12.75" customHeight="1">
      <c r="A514" s="192"/>
      <c r="B514" s="192"/>
      <c r="C514" s="192"/>
      <c r="D514" s="192"/>
    </row>
    <row r="515" spans="1:4" ht="12.75" customHeight="1">
      <c r="A515" s="192"/>
      <c r="B515" s="192"/>
      <c r="C515" s="192"/>
      <c r="D515" s="192"/>
    </row>
    <row r="516" spans="1:4" ht="12.75" customHeight="1">
      <c r="A516" s="192"/>
      <c r="B516" s="192"/>
      <c r="C516" s="192"/>
      <c r="D516" s="192"/>
    </row>
    <row r="517" spans="1:4" ht="12.75" customHeight="1">
      <c r="A517" s="192"/>
      <c r="B517" s="192"/>
      <c r="C517" s="192"/>
      <c r="D517" s="192"/>
    </row>
    <row r="518" spans="1:4" ht="12.75" customHeight="1">
      <c r="A518" s="192"/>
      <c r="B518" s="192"/>
      <c r="C518" s="192"/>
      <c r="D518" s="192"/>
    </row>
    <row r="519" spans="1:4" ht="12.75" customHeight="1">
      <c r="A519" s="192"/>
      <c r="B519" s="192"/>
      <c r="C519" s="192"/>
      <c r="D519" s="192"/>
    </row>
    <row r="520" spans="1:4" ht="12.75" customHeight="1">
      <c r="A520" s="192"/>
      <c r="B520" s="192"/>
      <c r="C520" s="192"/>
      <c r="D520" s="192"/>
    </row>
    <row r="521" spans="1:4" ht="12.75" customHeight="1">
      <c r="A521" s="192"/>
      <c r="B521" s="192"/>
      <c r="C521" s="192"/>
      <c r="D521" s="192"/>
    </row>
    <row r="522" spans="1:4" ht="12.75" customHeight="1">
      <c r="A522" s="192"/>
      <c r="B522" s="192"/>
      <c r="C522" s="192"/>
      <c r="D522" s="192"/>
    </row>
    <row r="523" spans="1:4" ht="12.75" customHeight="1">
      <c r="A523" s="192"/>
      <c r="B523" s="192"/>
      <c r="C523" s="192"/>
      <c r="D523" s="192"/>
    </row>
    <row r="524" spans="1:4" ht="12.75" customHeight="1">
      <c r="A524" s="192"/>
      <c r="B524" s="192"/>
      <c r="C524" s="192"/>
      <c r="D524" s="192"/>
    </row>
    <row r="525" spans="1:4" ht="12.75" customHeight="1">
      <c r="A525" s="192"/>
      <c r="B525" s="192"/>
      <c r="C525" s="192"/>
      <c r="D525" s="192"/>
    </row>
    <row r="526" spans="1:4" ht="12.75" customHeight="1">
      <c r="A526" s="192"/>
      <c r="B526" s="192"/>
      <c r="C526" s="192"/>
      <c r="D526" s="192"/>
    </row>
    <row r="527" spans="1:4" ht="12.75" customHeight="1">
      <c r="A527" s="192"/>
      <c r="B527" s="192"/>
      <c r="C527" s="192"/>
      <c r="D527" s="192"/>
    </row>
    <row r="528" spans="1:4" ht="12.75" customHeight="1">
      <c r="A528" s="192"/>
      <c r="B528" s="192"/>
      <c r="C528" s="192"/>
      <c r="D528" s="192"/>
    </row>
    <row r="529" spans="1:4" ht="12.75" customHeight="1">
      <c r="A529" s="192"/>
      <c r="B529" s="192"/>
      <c r="C529" s="192"/>
      <c r="D529" s="192"/>
    </row>
    <row r="530" spans="1:4" ht="12.75" customHeight="1">
      <c r="A530" s="192"/>
      <c r="B530" s="192"/>
      <c r="C530" s="192"/>
      <c r="D530" s="192"/>
    </row>
    <row r="531" spans="1:4" ht="12.75" customHeight="1">
      <c r="A531" s="192"/>
      <c r="B531" s="192"/>
      <c r="C531" s="192"/>
      <c r="D531" s="192"/>
    </row>
    <row r="532" spans="1:4" ht="12.75" customHeight="1">
      <c r="A532" s="192"/>
      <c r="B532" s="192"/>
      <c r="C532" s="192"/>
      <c r="D532" s="192"/>
    </row>
    <row r="533" spans="1:4" ht="12.75" customHeight="1">
      <c r="A533" s="192"/>
      <c r="B533" s="192"/>
      <c r="C533" s="192"/>
      <c r="D533" s="192"/>
    </row>
    <row r="534" spans="1:4" ht="12.75" customHeight="1">
      <c r="A534" s="192"/>
      <c r="B534" s="192"/>
      <c r="C534" s="192"/>
      <c r="D534" s="192"/>
    </row>
    <row r="535" spans="1:4" ht="12.75" customHeight="1">
      <c r="A535" s="192"/>
      <c r="B535" s="192"/>
      <c r="C535" s="192"/>
      <c r="D535" s="192"/>
    </row>
    <row r="536" spans="1:4" ht="12.75" customHeight="1">
      <c r="A536" s="192"/>
      <c r="B536" s="192"/>
      <c r="C536" s="192"/>
      <c r="D536" s="192"/>
    </row>
    <row r="537" spans="1:4" ht="12.75" customHeight="1">
      <c r="A537" s="192"/>
      <c r="B537" s="192"/>
      <c r="C537" s="192"/>
      <c r="D537" s="192"/>
    </row>
    <row r="538" spans="1:4" ht="12.75" customHeight="1">
      <c r="A538" s="192"/>
      <c r="B538" s="192"/>
      <c r="C538" s="192"/>
      <c r="D538" s="192"/>
    </row>
    <row r="539" spans="1:4" ht="12.75" customHeight="1">
      <c r="A539" s="192"/>
      <c r="B539" s="192"/>
      <c r="C539" s="192"/>
      <c r="D539" s="192"/>
    </row>
    <row r="540" spans="1:4" ht="12.75" customHeight="1">
      <c r="A540" s="192"/>
      <c r="B540" s="192"/>
      <c r="C540" s="192"/>
      <c r="D540" s="192"/>
    </row>
    <row r="541" spans="1:4" ht="12.75" customHeight="1">
      <c r="A541" s="192"/>
      <c r="B541" s="192"/>
      <c r="C541" s="192"/>
      <c r="D541" s="192"/>
    </row>
    <row r="542" spans="1:4" ht="12.75" customHeight="1">
      <c r="A542" s="192"/>
      <c r="B542" s="192"/>
      <c r="C542" s="192"/>
      <c r="D542" s="192"/>
    </row>
    <row r="543" spans="1:4" ht="12.75" customHeight="1">
      <c r="A543" s="192"/>
      <c r="B543" s="192"/>
      <c r="C543" s="192"/>
      <c r="D543" s="192"/>
    </row>
    <row r="544" spans="1:4" ht="12.75" customHeight="1">
      <c r="A544" s="192"/>
      <c r="B544" s="192"/>
      <c r="C544" s="192"/>
      <c r="D544" s="192"/>
    </row>
    <row r="545" spans="1:4" ht="12.75" customHeight="1">
      <c r="A545" s="192"/>
      <c r="B545" s="192"/>
      <c r="C545" s="192"/>
      <c r="D545" s="192"/>
    </row>
    <row r="546" spans="1:4" ht="12.75" customHeight="1">
      <c r="A546" s="192"/>
      <c r="B546" s="192"/>
      <c r="C546" s="192"/>
      <c r="D546" s="192"/>
    </row>
    <row r="547" spans="1:4" ht="12.75" customHeight="1">
      <c r="A547" s="192"/>
      <c r="B547" s="192"/>
      <c r="C547" s="192"/>
      <c r="D547" s="192"/>
    </row>
    <row r="548" spans="1:4" ht="12.75" customHeight="1">
      <c r="A548" s="192"/>
      <c r="B548" s="192"/>
      <c r="C548" s="192"/>
      <c r="D548" s="192"/>
    </row>
    <row r="549" spans="1:4" ht="12.75" customHeight="1">
      <c r="A549" s="192"/>
      <c r="B549" s="192"/>
      <c r="C549" s="192"/>
      <c r="D549" s="192"/>
    </row>
    <row r="550" spans="1:4" ht="12.75" customHeight="1">
      <c r="A550" s="192"/>
      <c r="B550" s="192"/>
      <c r="C550" s="192"/>
      <c r="D550" s="192"/>
    </row>
    <row r="551" spans="1:4" ht="12.75" customHeight="1">
      <c r="A551" s="192"/>
      <c r="B551" s="192"/>
      <c r="C551" s="192"/>
      <c r="D551" s="192"/>
    </row>
    <row r="552" spans="1:4" ht="12.75" customHeight="1">
      <c r="A552" s="192"/>
      <c r="B552" s="192"/>
      <c r="C552" s="192"/>
      <c r="D552" s="192"/>
    </row>
    <row r="553" spans="1:4" ht="12.75" customHeight="1">
      <c r="A553" s="192"/>
      <c r="B553" s="192"/>
      <c r="C553" s="192"/>
      <c r="D553" s="192"/>
    </row>
    <row r="554" spans="1:4" ht="12.75" customHeight="1">
      <c r="A554" s="192"/>
      <c r="B554" s="192"/>
      <c r="C554" s="192"/>
      <c r="D554" s="192"/>
    </row>
    <row r="555" spans="1:4" ht="12.75" customHeight="1">
      <c r="A555" s="192"/>
      <c r="B555" s="192"/>
      <c r="C555" s="192"/>
      <c r="D555" s="192"/>
    </row>
    <row r="556" spans="1:4" ht="12.75" customHeight="1">
      <c r="A556" s="192"/>
      <c r="B556" s="192"/>
      <c r="C556" s="192"/>
      <c r="D556" s="192"/>
    </row>
    <row r="557" spans="1:4" ht="12.75" customHeight="1">
      <c r="A557" s="192"/>
      <c r="B557" s="192"/>
      <c r="C557" s="192"/>
      <c r="D557" s="192"/>
    </row>
    <row r="558" spans="1:4" ht="12.75" customHeight="1">
      <c r="A558" s="192"/>
      <c r="B558" s="192"/>
      <c r="C558" s="192"/>
      <c r="D558" s="192"/>
    </row>
    <row r="559" spans="1:4" ht="12.75" customHeight="1">
      <c r="A559" s="192"/>
      <c r="B559" s="192"/>
      <c r="C559" s="192"/>
      <c r="D559" s="192"/>
    </row>
    <row r="560" spans="1:4" ht="12.75" customHeight="1">
      <c r="A560" s="192"/>
      <c r="B560" s="192"/>
      <c r="C560" s="192"/>
      <c r="D560" s="192"/>
    </row>
    <row r="561" spans="1:4" ht="12.75" customHeight="1">
      <c r="A561" s="192"/>
      <c r="B561" s="192"/>
      <c r="C561" s="192"/>
      <c r="D561" s="192"/>
    </row>
    <row r="562" spans="1:4" ht="12.75" customHeight="1">
      <c r="A562" s="192"/>
      <c r="B562" s="192"/>
      <c r="C562" s="192"/>
      <c r="D562" s="192"/>
    </row>
    <row r="563" spans="1:4" ht="12.75" customHeight="1">
      <c r="A563" s="192"/>
      <c r="B563" s="192"/>
      <c r="C563" s="192"/>
      <c r="D563" s="192"/>
    </row>
    <row r="564" spans="1:4" ht="12.75" customHeight="1">
      <c r="A564" s="192"/>
      <c r="B564" s="192"/>
      <c r="C564" s="192"/>
      <c r="D564" s="192"/>
    </row>
    <row r="565" spans="1:4" ht="12.75" customHeight="1">
      <c r="A565" s="192"/>
      <c r="B565" s="192"/>
      <c r="C565" s="192"/>
      <c r="D565" s="192"/>
    </row>
    <row r="566" spans="1:4" ht="12.75" customHeight="1">
      <c r="A566" s="192"/>
      <c r="B566" s="192"/>
      <c r="C566" s="192"/>
      <c r="D566" s="192"/>
    </row>
    <row r="567" spans="1:4" ht="12.75" customHeight="1">
      <c r="A567" s="192"/>
      <c r="B567" s="192"/>
      <c r="C567" s="192"/>
      <c r="D567" s="192"/>
    </row>
    <row r="568" spans="1:4" ht="12.75" customHeight="1">
      <c r="A568" s="192"/>
      <c r="B568" s="192"/>
      <c r="C568" s="192"/>
      <c r="D568" s="192"/>
    </row>
    <row r="569" spans="1:4" ht="12.75" customHeight="1">
      <c r="A569" s="192"/>
      <c r="B569" s="192"/>
      <c r="C569" s="192"/>
      <c r="D569" s="192"/>
    </row>
    <row r="570" spans="1:4" ht="12.75" customHeight="1">
      <c r="A570" s="192"/>
      <c r="B570" s="192"/>
      <c r="C570" s="192"/>
      <c r="D570" s="192"/>
    </row>
    <row r="571" spans="1:4" ht="12.75" customHeight="1">
      <c r="A571" s="192"/>
      <c r="B571" s="192"/>
      <c r="C571" s="192"/>
      <c r="D571" s="192"/>
    </row>
    <row r="572" spans="1:4" ht="12.75" customHeight="1">
      <c r="A572" s="192"/>
      <c r="B572" s="192"/>
      <c r="C572" s="192"/>
      <c r="D572" s="192"/>
    </row>
    <row r="573" spans="1:4" ht="12.75" customHeight="1">
      <c r="A573" s="192"/>
      <c r="B573" s="192"/>
      <c r="C573" s="192"/>
      <c r="D573" s="192"/>
    </row>
    <row r="574" spans="1:4" ht="12.75" customHeight="1">
      <c r="A574" s="192"/>
      <c r="B574" s="192"/>
      <c r="C574" s="192"/>
      <c r="D574" s="192"/>
    </row>
    <row r="575" spans="1:4" ht="12.75" customHeight="1">
      <c r="A575" s="192"/>
      <c r="B575" s="192"/>
      <c r="C575" s="192"/>
      <c r="D575" s="192"/>
    </row>
    <row r="576" spans="1:4" ht="12.75" customHeight="1">
      <c r="A576" s="192"/>
      <c r="B576" s="192"/>
      <c r="C576" s="192"/>
      <c r="D576" s="192"/>
    </row>
    <row r="577" spans="1:4" ht="12.75" customHeight="1">
      <c r="A577" s="192"/>
      <c r="B577" s="192"/>
      <c r="C577" s="192"/>
      <c r="D577" s="192"/>
    </row>
    <row r="578" spans="1:4" ht="12.75" customHeight="1">
      <c r="A578" s="192"/>
      <c r="B578" s="192"/>
      <c r="C578" s="192"/>
      <c r="D578" s="192"/>
    </row>
    <row r="579" spans="1:4" ht="12.75" customHeight="1">
      <c r="A579" s="192"/>
      <c r="B579" s="192"/>
      <c r="C579" s="192"/>
      <c r="D579" s="192"/>
    </row>
    <row r="580" spans="1:4" ht="12.75" customHeight="1">
      <c r="A580" s="192"/>
      <c r="B580" s="192"/>
      <c r="C580" s="192"/>
      <c r="D580" s="192"/>
    </row>
    <row r="581" spans="1:4" ht="12.75" customHeight="1">
      <c r="A581" s="192"/>
      <c r="B581" s="192"/>
      <c r="C581" s="192"/>
      <c r="D581" s="192"/>
    </row>
    <row r="582" spans="1:4" ht="12.75" customHeight="1">
      <c r="A582" s="192"/>
      <c r="B582" s="192"/>
      <c r="C582" s="192"/>
      <c r="D582" s="192"/>
    </row>
    <row r="583" spans="1:4" ht="12.75" customHeight="1">
      <c r="A583" s="192"/>
      <c r="B583" s="192"/>
      <c r="C583" s="192"/>
      <c r="D583" s="192"/>
    </row>
    <row r="584" spans="1:4" ht="12.75" customHeight="1">
      <c r="A584" s="192"/>
      <c r="B584" s="192"/>
      <c r="C584" s="192"/>
      <c r="D584" s="192"/>
    </row>
    <row r="585" spans="1:4" ht="12.75" customHeight="1">
      <c r="A585" s="192"/>
      <c r="B585" s="192"/>
      <c r="C585" s="192"/>
      <c r="D585" s="192"/>
    </row>
    <row r="586" spans="1:4" ht="12.75" customHeight="1">
      <c r="A586" s="192"/>
      <c r="B586" s="192"/>
      <c r="C586" s="192"/>
      <c r="D586" s="192"/>
    </row>
    <row r="587" spans="1:4" ht="12.75" customHeight="1">
      <c r="A587" s="192"/>
      <c r="B587" s="192"/>
      <c r="C587" s="192"/>
      <c r="D587" s="192"/>
    </row>
    <row r="588" spans="1:4" ht="12.75" customHeight="1">
      <c r="A588" s="192"/>
      <c r="B588" s="192"/>
      <c r="C588" s="192"/>
      <c r="D588" s="192"/>
    </row>
    <row r="589" spans="1:4" ht="12.75" customHeight="1">
      <c r="A589" s="192"/>
      <c r="B589" s="192"/>
      <c r="C589" s="192"/>
      <c r="D589" s="192"/>
    </row>
    <row r="590" spans="1:4" ht="12.75" customHeight="1">
      <c r="A590" s="192"/>
      <c r="B590" s="192"/>
      <c r="C590" s="192"/>
      <c r="D590" s="192"/>
    </row>
    <row r="591" spans="1:4" ht="12.75" customHeight="1">
      <c r="A591" s="192"/>
      <c r="B591" s="192"/>
      <c r="C591" s="192"/>
      <c r="D591" s="192"/>
    </row>
    <row r="592" spans="1:4" ht="12.75" customHeight="1">
      <c r="A592" s="192"/>
      <c r="B592" s="192"/>
      <c r="C592" s="192"/>
      <c r="D592" s="192"/>
    </row>
    <row r="593" spans="1:4" ht="12.75" customHeight="1">
      <c r="A593" s="192"/>
      <c r="B593" s="192"/>
      <c r="C593" s="192"/>
      <c r="D593" s="192"/>
    </row>
    <row r="594" spans="1:4" ht="12.75" customHeight="1">
      <c r="A594" s="192"/>
      <c r="B594" s="192"/>
      <c r="C594" s="192"/>
      <c r="D594" s="192"/>
    </row>
    <row r="595" spans="1:4" ht="12.75" customHeight="1">
      <c r="A595" s="192"/>
      <c r="B595" s="192"/>
      <c r="C595" s="192"/>
      <c r="D595" s="192"/>
    </row>
    <row r="596" spans="1:4" ht="12.75" customHeight="1">
      <c r="A596" s="192"/>
      <c r="B596" s="192"/>
      <c r="C596" s="192"/>
      <c r="D596" s="192"/>
    </row>
    <row r="597" spans="1:4" ht="12.75" customHeight="1">
      <c r="A597" s="192"/>
      <c r="B597" s="192"/>
      <c r="C597" s="192"/>
      <c r="D597" s="192"/>
    </row>
    <row r="598" spans="1:4" ht="12.75" customHeight="1">
      <c r="A598" s="192"/>
      <c r="B598" s="192"/>
      <c r="C598" s="192"/>
      <c r="D598" s="192"/>
    </row>
    <row r="599" spans="1:4" ht="12.75" customHeight="1">
      <c r="A599" s="192"/>
      <c r="B599" s="192"/>
      <c r="C599" s="192"/>
      <c r="D599" s="192"/>
    </row>
    <row r="600" spans="1:4" ht="12.75" customHeight="1">
      <c r="A600" s="192"/>
      <c r="B600" s="192"/>
      <c r="C600" s="192"/>
      <c r="D600" s="192"/>
    </row>
    <row r="601" spans="1:4" ht="12.75" customHeight="1">
      <c r="A601" s="192"/>
      <c r="B601" s="192"/>
      <c r="C601" s="192"/>
      <c r="D601" s="192"/>
    </row>
    <row r="602" spans="1:4" ht="12.75" customHeight="1">
      <c r="A602" s="192"/>
      <c r="B602" s="192"/>
      <c r="C602" s="192"/>
      <c r="D602" s="192"/>
    </row>
    <row r="603" spans="1:4" ht="12.75" customHeight="1">
      <c r="A603" s="192"/>
      <c r="B603" s="192"/>
      <c r="C603" s="192"/>
      <c r="D603" s="192"/>
    </row>
    <row r="604" spans="1:4" ht="12.75" customHeight="1">
      <c r="A604" s="192"/>
      <c r="B604" s="192"/>
      <c r="C604" s="192"/>
      <c r="D604" s="192"/>
    </row>
    <row r="605" spans="1:4" ht="12.75" customHeight="1">
      <c r="A605" s="192"/>
      <c r="B605" s="192"/>
      <c r="C605" s="192"/>
      <c r="D605" s="192"/>
    </row>
    <row r="606" spans="1:4" ht="12.75" customHeight="1">
      <c r="A606" s="192"/>
      <c r="B606" s="192"/>
      <c r="C606" s="192"/>
      <c r="D606" s="192"/>
    </row>
    <row r="607" spans="1:4" ht="12.75" customHeight="1">
      <c r="A607" s="192"/>
      <c r="B607" s="192"/>
      <c r="C607" s="192"/>
      <c r="D607" s="192"/>
    </row>
    <row r="608" spans="1:4" ht="12.75" customHeight="1">
      <c r="A608" s="192"/>
      <c r="B608" s="192"/>
      <c r="C608" s="192"/>
      <c r="D608" s="192"/>
    </row>
    <row r="609" spans="1:4" ht="12.75" customHeight="1">
      <c r="A609" s="192"/>
      <c r="B609" s="192"/>
      <c r="C609" s="192"/>
      <c r="D609" s="192"/>
    </row>
    <row r="610" spans="1:4" ht="12.75" customHeight="1">
      <c r="A610" s="192"/>
      <c r="B610" s="192"/>
      <c r="C610" s="192"/>
      <c r="D610" s="192"/>
    </row>
    <row r="611" spans="1:4" ht="12.75" customHeight="1">
      <c r="A611" s="192"/>
      <c r="B611" s="192"/>
      <c r="C611" s="192"/>
      <c r="D611" s="192"/>
    </row>
    <row r="612" spans="1:4" ht="12.75" customHeight="1">
      <c r="A612" s="192"/>
      <c r="B612" s="192"/>
      <c r="C612" s="192"/>
      <c r="D612" s="192"/>
    </row>
    <row r="613" spans="1:4" ht="12.75" customHeight="1">
      <c r="A613" s="192"/>
      <c r="B613" s="192"/>
      <c r="C613" s="192"/>
      <c r="D613" s="192"/>
    </row>
    <row r="614" spans="1:4" ht="12.75" customHeight="1">
      <c r="A614" s="192"/>
      <c r="B614" s="192"/>
      <c r="C614" s="192"/>
      <c r="D614" s="192"/>
    </row>
    <row r="615" spans="1:4" ht="12.75" customHeight="1">
      <c r="A615" s="192"/>
      <c r="B615" s="192"/>
      <c r="C615" s="192"/>
      <c r="D615" s="192"/>
    </row>
    <row r="616" spans="1:4" ht="12.75" customHeight="1">
      <c r="A616" s="192"/>
      <c r="B616" s="192"/>
      <c r="C616" s="192"/>
      <c r="D616" s="192"/>
    </row>
    <row r="617" spans="1:4" ht="12.75" customHeight="1">
      <c r="A617" s="192"/>
      <c r="B617" s="192"/>
      <c r="C617" s="192"/>
      <c r="D617" s="192"/>
    </row>
    <row r="618" spans="1:4" ht="12.75" customHeight="1">
      <c r="A618" s="192"/>
      <c r="B618" s="192"/>
      <c r="C618" s="192"/>
      <c r="D618" s="192"/>
    </row>
    <row r="619" spans="1:4" ht="12.75" customHeight="1">
      <c r="A619" s="192"/>
      <c r="B619" s="192"/>
      <c r="C619" s="192"/>
      <c r="D619" s="192"/>
    </row>
    <row r="620" spans="1:4" ht="12.75" customHeight="1">
      <c r="A620" s="192"/>
      <c r="B620" s="192"/>
      <c r="C620" s="192"/>
      <c r="D620" s="192"/>
    </row>
    <row r="621" spans="1:4" ht="12.75" customHeight="1">
      <c r="A621" s="192"/>
      <c r="B621" s="192"/>
      <c r="C621" s="192"/>
      <c r="D621" s="192"/>
    </row>
    <row r="622" spans="1:4" ht="12.75" customHeight="1">
      <c r="A622" s="192"/>
      <c r="B622" s="192"/>
      <c r="C622" s="192"/>
      <c r="D622" s="192"/>
    </row>
    <row r="623" spans="1:4" ht="12.75" customHeight="1">
      <c r="A623" s="192"/>
      <c r="B623" s="192"/>
      <c r="C623" s="192"/>
      <c r="D623" s="192"/>
    </row>
    <row r="624" spans="1:4" ht="12.75" customHeight="1">
      <c r="A624" s="192"/>
      <c r="B624" s="192"/>
      <c r="C624" s="192"/>
      <c r="D624" s="192"/>
    </row>
    <row r="625" spans="1:4" ht="12.75" customHeight="1">
      <c r="A625" s="192"/>
      <c r="B625" s="192"/>
      <c r="C625" s="192"/>
      <c r="D625" s="192"/>
    </row>
    <row r="626" spans="1:4" ht="12.75" customHeight="1">
      <c r="A626" s="192"/>
      <c r="B626" s="192"/>
      <c r="C626" s="192"/>
      <c r="D626" s="192"/>
    </row>
    <row r="627" spans="1:4" ht="12.75" customHeight="1">
      <c r="A627" s="192"/>
      <c r="B627" s="192"/>
      <c r="C627" s="192"/>
      <c r="D627" s="192"/>
    </row>
    <row r="628" spans="1:4" ht="12.75" customHeight="1">
      <c r="A628" s="192"/>
      <c r="B628" s="192"/>
      <c r="C628" s="192"/>
      <c r="D628" s="192"/>
    </row>
    <row r="629" spans="1:4" ht="12.75" customHeight="1">
      <c r="A629" s="192"/>
      <c r="B629" s="192"/>
      <c r="C629" s="192"/>
      <c r="D629" s="192"/>
    </row>
    <row r="630" spans="1:4" ht="12.75" customHeight="1">
      <c r="A630" s="192"/>
      <c r="B630" s="192"/>
      <c r="C630" s="192"/>
      <c r="D630" s="192"/>
    </row>
    <row r="631" spans="1:4" ht="12.75" customHeight="1">
      <c r="A631" s="192"/>
      <c r="B631" s="192"/>
      <c r="C631" s="192"/>
      <c r="D631" s="192"/>
    </row>
    <row r="632" spans="1:4" ht="12.75" customHeight="1">
      <c r="A632" s="192"/>
      <c r="B632" s="192"/>
      <c r="C632" s="192"/>
      <c r="D632" s="192"/>
    </row>
    <row r="633" spans="1:4" ht="12.75" customHeight="1">
      <c r="A633" s="192"/>
      <c r="B633" s="192"/>
      <c r="C633" s="192"/>
      <c r="D633" s="192"/>
    </row>
    <row r="634" spans="1:4" ht="12.75" customHeight="1">
      <c r="A634" s="192"/>
      <c r="B634" s="192"/>
      <c r="C634" s="192"/>
      <c r="D634" s="192"/>
    </row>
    <row r="635" spans="1:4" ht="12.75" customHeight="1">
      <c r="A635" s="192"/>
      <c r="B635" s="192"/>
      <c r="C635" s="192"/>
      <c r="D635" s="192"/>
    </row>
    <row r="636" spans="1:4" ht="12.75" customHeight="1">
      <c r="A636" s="192"/>
      <c r="B636" s="192"/>
      <c r="C636" s="192"/>
      <c r="D636" s="192"/>
    </row>
    <row r="637" spans="1:4" ht="12.75" customHeight="1">
      <c r="A637" s="192"/>
      <c r="B637" s="192"/>
      <c r="C637" s="192"/>
      <c r="D637" s="192"/>
    </row>
    <row r="638" spans="1:4" ht="12.75" customHeight="1">
      <c r="A638" s="192"/>
      <c r="B638" s="192"/>
      <c r="C638" s="192"/>
      <c r="D638" s="192"/>
    </row>
    <row r="639" spans="1:4" ht="12.75" customHeight="1">
      <c r="A639" s="192"/>
      <c r="B639" s="192"/>
      <c r="C639" s="192"/>
      <c r="D639" s="192"/>
    </row>
    <row r="640" spans="1:4" ht="12.75" customHeight="1">
      <c r="A640" s="192"/>
      <c r="B640" s="192"/>
      <c r="C640" s="192"/>
      <c r="D640" s="192"/>
    </row>
    <row r="641" spans="1:4" ht="12.75" customHeight="1">
      <c r="A641" s="192"/>
      <c r="B641" s="192"/>
      <c r="C641" s="192"/>
      <c r="D641" s="192"/>
    </row>
    <row r="642" spans="1:4" ht="12.75" customHeight="1">
      <c r="A642" s="192"/>
      <c r="B642" s="192"/>
      <c r="C642" s="192"/>
      <c r="D642" s="192"/>
    </row>
    <row r="643" spans="1:4" ht="12.75" customHeight="1">
      <c r="A643" s="192"/>
      <c r="B643" s="192"/>
      <c r="C643" s="192"/>
      <c r="D643" s="192"/>
    </row>
    <row r="644" spans="1:4" ht="12.75" customHeight="1">
      <c r="A644" s="192"/>
      <c r="B644" s="192"/>
      <c r="C644" s="192"/>
      <c r="D644" s="192"/>
    </row>
    <row r="645" spans="1:4" ht="12.75" customHeight="1">
      <c r="A645" s="192"/>
      <c r="B645" s="192"/>
      <c r="C645" s="192"/>
      <c r="D645" s="192"/>
    </row>
    <row r="646" spans="1:4" ht="12.75" customHeight="1">
      <c r="A646" s="192"/>
      <c r="B646" s="192"/>
      <c r="C646" s="192"/>
      <c r="D646" s="192"/>
    </row>
    <row r="647" spans="1:4" ht="12.75" customHeight="1">
      <c r="A647" s="192"/>
      <c r="B647" s="192"/>
      <c r="C647" s="192"/>
      <c r="D647" s="192"/>
    </row>
    <row r="648" spans="1:4" ht="12.75" customHeight="1">
      <c r="A648" s="192"/>
      <c r="B648" s="192"/>
      <c r="C648" s="192"/>
      <c r="D648" s="192"/>
    </row>
    <row r="649" spans="1:4" ht="12.75" customHeight="1">
      <c r="A649" s="192"/>
      <c r="B649" s="192"/>
      <c r="C649" s="192"/>
      <c r="D649" s="192"/>
    </row>
    <row r="650" spans="1:4" ht="12.75" customHeight="1">
      <c r="A650" s="192"/>
      <c r="B650" s="192"/>
      <c r="C650" s="192"/>
      <c r="D650" s="192"/>
    </row>
    <row r="651" spans="1:4" ht="12.75" customHeight="1">
      <c r="A651" s="192"/>
      <c r="B651" s="192"/>
      <c r="C651" s="192"/>
      <c r="D651" s="192"/>
    </row>
    <row r="652" spans="1:4" ht="12.75" customHeight="1">
      <c r="A652" s="192"/>
      <c r="B652" s="192"/>
      <c r="C652" s="192"/>
      <c r="D652" s="192"/>
    </row>
    <row r="653" spans="1:4" ht="12.75" customHeight="1">
      <c r="A653" s="192"/>
      <c r="B653" s="192"/>
      <c r="C653" s="192"/>
      <c r="D653" s="192"/>
    </row>
    <row r="654" spans="1:4" ht="12.75" customHeight="1">
      <c r="A654" s="192"/>
      <c r="B654" s="192"/>
      <c r="C654" s="192"/>
      <c r="D654" s="192"/>
    </row>
    <row r="655" spans="1:4" ht="12.75" customHeight="1">
      <c r="A655" s="192"/>
      <c r="B655" s="192"/>
      <c r="C655" s="192"/>
      <c r="D655" s="192"/>
    </row>
    <row r="656" spans="1:4" ht="12.75" customHeight="1">
      <c r="A656" s="192"/>
      <c r="B656" s="192"/>
      <c r="C656" s="192"/>
      <c r="D656" s="192"/>
    </row>
    <row r="657" spans="1:4" ht="12.75" customHeight="1">
      <c r="A657" s="192"/>
      <c r="B657" s="192"/>
      <c r="C657" s="192"/>
      <c r="D657" s="192"/>
    </row>
    <row r="658" spans="1:4" ht="12.75" customHeight="1">
      <c r="A658" s="192"/>
      <c r="B658" s="192"/>
      <c r="C658" s="192"/>
      <c r="D658" s="192"/>
    </row>
    <row r="659" spans="1:4" ht="12.75" customHeight="1">
      <c r="A659" s="192"/>
      <c r="B659" s="192"/>
      <c r="C659" s="192"/>
      <c r="D659" s="192"/>
    </row>
    <row r="660" spans="1:4" ht="12.75" customHeight="1">
      <c r="A660" s="192"/>
      <c r="B660" s="192"/>
      <c r="C660" s="192"/>
      <c r="D660" s="192"/>
    </row>
    <row r="661" spans="1:4" ht="12.75" customHeight="1">
      <c r="A661" s="192"/>
      <c r="B661" s="192"/>
      <c r="C661" s="192"/>
      <c r="D661" s="192"/>
    </row>
    <row r="662" spans="1:4" ht="12.75" customHeight="1">
      <c r="A662" s="192"/>
      <c r="B662" s="192"/>
      <c r="C662" s="192"/>
      <c r="D662" s="192"/>
    </row>
    <row r="663" spans="1:4" ht="12.75" customHeight="1">
      <c r="A663" s="192"/>
      <c r="B663" s="192"/>
      <c r="C663" s="192"/>
      <c r="D663" s="192"/>
    </row>
    <row r="664" spans="1:4" ht="12.75" customHeight="1">
      <c r="A664" s="192"/>
      <c r="B664" s="192"/>
      <c r="C664" s="192"/>
      <c r="D664" s="192"/>
    </row>
    <row r="665" spans="1:4" ht="12.75" customHeight="1">
      <c r="A665" s="192"/>
      <c r="B665" s="192"/>
      <c r="C665" s="192"/>
      <c r="D665" s="192"/>
    </row>
    <row r="666" spans="1:4" ht="12.75" customHeight="1">
      <c r="A666" s="192"/>
      <c r="B666" s="192"/>
      <c r="C666" s="192"/>
      <c r="D666" s="192"/>
    </row>
    <row r="667" spans="1:4" ht="12.75" customHeight="1">
      <c r="A667" s="192"/>
      <c r="B667" s="192"/>
      <c r="C667" s="192"/>
      <c r="D667" s="192"/>
    </row>
    <row r="668" spans="1:4" ht="12.75" customHeight="1">
      <c r="A668" s="192"/>
      <c r="B668" s="192"/>
      <c r="C668" s="192"/>
      <c r="D668" s="192"/>
    </row>
    <row r="669" spans="1:4" ht="12.75" customHeight="1">
      <c r="A669" s="192"/>
      <c r="B669" s="192"/>
      <c r="C669" s="192"/>
      <c r="D669" s="192"/>
    </row>
    <row r="670" spans="1:4" ht="12.75" customHeight="1">
      <c r="A670" s="192"/>
      <c r="B670" s="192"/>
      <c r="C670" s="192"/>
      <c r="D670" s="192"/>
    </row>
    <row r="671" spans="1:4" ht="12.75" customHeight="1">
      <c r="A671" s="192"/>
      <c r="B671" s="192"/>
      <c r="C671" s="192"/>
      <c r="D671" s="192"/>
    </row>
    <row r="672" spans="1:4" ht="12.75" customHeight="1">
      <c r="A672" s="192"/>
      <c r="B672" s="192"/>
      <c r="C672" s="192"/>
      <c r="D672" s="192"/>
    </row>
    <row r="673" spans="1:4" ht="12.75" customHeight="1">
      <c r="A673" s="192"/>
      <c r="B673" s="192"/>
      <c r="C673" s="192"/>
      <c r="D673" s="192"/>
    </row>
    <row r="674" spans="1:4" ht="12.75" customHeight="1">
      <c r="A674" s="192"/>
      <c r="B674" s="192"/>
      <c r="C674" s="192"/>
      <c r="D674" s="192"/>
    </row>
    <row r="675" spans="1:4" ht="12.75" customHeight="1">
      <c r="A675" s="192"/>
      <c r="B675" s="192"/>
      <c r="C675" s="192"/>
      <c r="D675" s="192"/>
    </row>
    <row r="676" spans="1:4" ht="12.75" customHeight="1">
      <c r="A676" s="192"/>
      <c r="B676" s="192"/>
      <c r="C676" s="192"/>
      <c r="D676" s="192"/>
    </row>
    <row r="677" spans="1:4" ht="12.75" customHeight="1">
      <c r="A677" s="192"/>
      <c r="B677" s="192"/>
      <c r="C677" s="192"/>
      <c r="D677" s="192"/>
    </row>
    <row r="678" spans="1:4" ht="12.75" customHeight="1">
      <c r="A678" s="192"/>
      <c r="B678" s="192"/>
      <c r="C678" s="192"/>
      <c r="D678" s="192"/>
    </row>
    <row r="679" spans="1:4" ht="12.75" customHeight="1">
      <c r="A679" s="192"/>
      <c r="B679" s="192"/>
      <c r="C679" s="192"/>
      <c r="D679" s="192"/>
    </row>
    <row r="680" spans="1:4" ht="12.75" customHeight="1">
      <c r="A680" s="192"/>
      <c r="B680" s="192"/>
      <c r="C680" s="192"/>
      <c r="D680" s="192"/>
    </row>
    <row r="681" spans="1:4" ht="12.75" customHeight="1">
      <c r="A681" s="192"/>
      <c r="B681" s="192"/>
      <c r="C681" s="192"/>
      <c r="D681" s="192"/>
    </row>
    <row r="682" spans="1:4" ht="12.75" customHeight="1">
      <c r="A682" s="192"/>
      <c r="B682" s="192"/>
      <c r="C682" s="192"/>
      <c r="D682" s="192"/>
    </row>
    <row r="683" spans="1:4" ht="12.75" customHeight="1">
      <c r="A683" s="192"/>
      <c r="B683" s="192"/>
      <c r="C683" s="192"/>
      <c r="D683" s="192"/>
    </row>
    <row r="684" spans="1:4" ht="12.75" customHeight="1">
      <c r="A684" s="192"/>
      <c r="B684" s="192"/>
      <c r="C684" s="192"/>
      <c r="D684" s="192"/>
    </row>
    <row r="685" spans="1:4" ht="12.75" customHeight="1">
      <c r="A685" s="192"/>
      <c r="B685" s="192"/>
      <c r="C685" s="192"/>
      <c r="D685" s="192"/>
    </row>
    <row r="686" spans="1:4" ht="12.75" customHeight="1">
      <c r="A686" s="192"/>
      <c r="B686" s="192"/>
      <c r="C686" s="192"/>
      <c r="D686" s="192"/>
    </row>
    <row r="687" spans="1:4" ht="12.75" customHeight="1">
      <c r="A687" s="192"/>
      <c r="B687" s="192"/>
      <c r="C687" s="192"/>
      <c r="D687" s="192"/>
    </row>
    <row r="688" spans="1:4" ht="12.75" customHeight="1">
      <c r="A688" s="192"/>
      <c r="B688" s="192"/>
      <c r="C688" s="192"/>
      <c r="D688" s="192"/>
    </row>
    <row r="689" spans="1:4" ht="12.75" customHeight="1">
      <c r="A689" s="192"/>
      <c r="B689" s="192"/>
      <c r="C689" s="192"/>
      <c r="D689" s="192"/>
    </row>
    <row r="690" spans="1:4" ht="12.75" customHeight="1">
      <c r="A690" s="192"/>
      <c r="B690" s="192"/>
      <c r="C690" s="192"/>
      <c r="D690" s="192"/>
    </row>
    <row r="691" spans="1:4" ht="12.75" customHeight="1">
      <c r="A691" s="192"/>
      <c r="B691" s="192"/>
      <c r="C691" s="192"/>
      <c r="D691" s="192"/>
    </row>
    <row r="692" spans="1:4" ht="12.75" customHeight="1">
      <c r="A692" s="192"/>
      <c r="B692" s="192"/>
      <c r="C692" s="192"/>
      <c r="D692" s="192"/>
    </row>
    <row r="693" spans="1:4" ht="12.75" customHeight="1">
      <c r="A693" s="192"/>
      <c r="B693" s="192"/>
      <c r="C693" s="192"/>
      <c r="D693" s="192"/>
    </row>
    <row r="694" spans="1:4" ht="12.75" customHeight="1">
      <c r="A694" s="192"/>
      <c r="B694" s="192"/>
      <c r="C694" s="192"/>
      <c r="D694" s="192"/>
    </row>
    <row r="695" spans="1:4" ht="12.75" customHeight="1">
      <c r="A695" s="192"/>
      <c r="B695" s="192"/>
      <c r="C695" s="192"/>
      <c r="D695" s="192"/>
    </row>
    <row r="696" spans="1:4" ht="12.75" customHeight="1">
      <c r="A696" s="192"/>
      <c r="B696" s="192"/>
      <c r="C696" s="192"/>
      <c r="D696" s="192"/>
    </row>
    <row r="697" spans="1:4" ht="12.75" customHeight="1">
      <c r="A697" s="192"/>
      <c r="B697" s="192"/>
      <c r="C697" s="192"/>
      <c r="D697" s="192"/>
    </row>
    <row r="698" spans="1:4" ht="12.75" customHeight="1">
      <c r="A698" s="192"/>
      <c r="B698" s="192"/>
      <c r="C698" s="192"/>
      <c r="D698" s="192"/>
    </row>
    <row r="699" spans="1:4" ht="12.75" customHeight="1">
      <c r="A699" s="192"/>
      <c r="B699" s="192"/>
      <c r="C699" s="192"/>
      <c r="D699" s="192"/>
    </row>
    <row r="700" spans="1:4" ht="12.75" customHeight="1">
      <c r="A700" s="192"/>
      <c r="B700" s="192"/>
      <c r="C700" s="192"/>
      <c r="D700" s="192"/>
    </row>
    <row r="701" spans="1:4" ht="12.75" customHeight="1">
      <c r="A701" s="192"/>
      <c r="B701" s="192"/>
      <c r="C701" s="192"/>
      <c r="D701" s="192"/>
    </row>
    <row r="702" spans="1:4" ht="12.75" customHeight="1">
      <c r="A702" s="192"/>
      <c r="B702" s="192"/>
      <c r="C702" s="192"/>
      <c r="D702" s="192"/>
    </row>
    <row r="703" spans="1:4" ht="12.75" customHeight="1">
      <c r="A703" s="192"/>
      <c r="B703" s="192"/>
      <c r="C703" s="192"/>
      <c r="D703" s="192"/>
    </row>
    <row r="704" spans="1:4" ht="12.75" customHeight="1">
      <c r="A704" s="192"/>
      <c r="B704" s="192"/>
      <c r="C704" s="192"/>
      <c r="D704" s="192"/>
    </row>
    <row r="705" spans="1:4" ht="12.75" customHeight="1">
      <c r="A705" s="192"/>
      <c r="B705" s="192"/>
      <c r="C705" s="192"/>
      <c r="D705" s="192"/>
    </row>
    <row r="706" spans="1:4" ht="12.75" customHeight="1">
      <c r="A706" s="192"/>
      <c r="B706" s="192"/>
      <c r="C706" s="192"/>
      <c r="D706" s="192"/>
    </row>
    <row r="707" spans="1:4" ht="12.75" customHeight="1">
      <c r="A707" s="192"/>
      <c r="B707" s="192"/>
      <c r="C707" s="192"/>
      <c r="D707" s="192"/>
    </row>
    <row r="708" spans="1:4" ht="12.75" customHeight="1">
      <c r="A708" s="192"/>
      <c r="B708" s="192"/>
      <c r="C708" s="192"/>
      <c r="D708" s="192"/>
    </row>
    <row r="709" spans="1:4" ht="12.75" customHeight="1">
      <c r="A709" s="192"/>
      <c r="B709" s="192"/>
      <c r="C709" s="192"/>
      <c r="D709" s="192"/>
    </row>
    <row r="710" spans="1:4" ht="12.75" customHeight="1">
      <c r="A710" s="192"/>
      <c r="B710" s="192"/>
      <c r="C710" s="192"/>
      <c r="D710" s="192"/>
    </row>
    <row r="711" spans="1:4" ht="12.75" customHeight="1">
      <c r="A711" s="192"/>
      <c r="B711" s="192"/>
      <c r="C711" s="192"/>
      <c r="D711" s="192"/>
    </row>
    <row r="712" spans="1:4" ht="12.75" customHeight="1">
      <c r="A712" s="192"/>
      <c r="B712" s="192"/>
      <c r="C712" s="192"/>
      <c r="D712" s="192"/>
    </row>
    <row r="713" spans="1:4" ht="12.75" customHeight="1">
      <c r="A713" s="192"/>
      <c r="B713" s="192"/>
      <c r="C713" s="192"/>
      <c r="D713" s="192"/>
    </row>
    <row r="714" spans="1:4" ht="12.75" customHeight="1">
      <c r="A714" s="192"/>
      <c r="B714" s="192"/>
      <c r="C714" s="192"/>
      <c r="D714" s="192"/>
    </row>
    <row r="715" spans="1:4" ht="12.75" customHeight="1">
      <c r="A715" s="192"/>
      <c r="B715" s="192"/>
      <c r="C715" s="192"/>
      <c r="D715" s="192"/>
    </row>
    <row r="716" spans="1:4" ht="12.75" customHeight="1">
      <c r="A716" s="192"/>
      <c r="B716" s="192"/>
      <c r="C716" s="192"/>
      <c r="D716" s="192"/>
    </row>
    <row r="717" spans="1:4" ht="12.75" customHeight="1">
      <c r="A717" s="192"/>
      <c r="B717" s="192"/>
      <c r="C717" s="192"/>
      <c r="D717" s="192"/>
    </row>
    <row r="718" spans="1:4" ht="12.75" customHeight="1">
      <c r="A718" s="192"/>
      <c r="B718" s="192"/>
      <c r="C718" s="192"/>
      <c r="D718" s="192"/>
    </row>
    <row r="719" spans="1:4" ht="12.75" customHeight="1">
      <c r="A719" s="192"/>
      <c r="B719" s="192"/>
      <c r="C719" s="192"/>
      <c r="D719" s="192"/>
    </row>
    <row r="720" spans="1:4" ht="12.75" customHeight="1">
      <c r="A720" s="192"/>
      <c r="B720" s="192"/>
      <c r="C720" s="192"/>
      <c r="D720" s="192"/>
    </row>
    <row r="721" spans="1:4" ht="12.75" customHeight="1">
      <c r="A721" s="192"/>
      <c r="B721" s="192"/>
      <c r="C721" s="192"/>
      <c r="D721" s="192"/>
    </row>
    <row r="722" spans="1:4" ht="12.75" customHeight="1">
      <c r="A722" s="192"/>
      <c r="B722" s="192"/>
      <c r="C722" s="192"/>
      <c r="D722" s="192"/>
    </row>
    <row r="723" spans="1:4" ht="12.75" customHeight="1">
      <c r="A723" s="192"/>
      <c r="B723" s="192"/>
      <c r="C723" s="192"/>
      <c r="D723" s="192"/>
    </row>
    <row r="724" spans="1:4" ht="12.75" customHeight="1">
      <c r="A724" s="192"/>
      <c r="B724" s="192"/>
      <c r="C724" s="192"/>
      <c r="D724" s="192"/>
    </row>
    <row r="725" spans="1:4" ht="12.75" customHeight="1">
      <c r="A725" s="192"/>
      <c r="B725" s="192"/>
      <c r="C725" s="192"/>
      <c r="D725" s="192"/>
    </row>
    <row r="726" spans="1:4" ht="12.75" customHeight="1">
      <c r="A726" s="192"/>
      <c r="B726" s="192"/>
      <c r="C726" s="192"/>
      <c r="D726" s="192"/>
    </row>
    <row r="727" spans="1:4" ht="12.75" customHeight="1">
      <c r="A727" s="192"/>
      <c r="B727" s="192"/>
      <c r="C727" s="192"/>
      <c r="D727" s="192"/>
    </row>
    <row r="728" spans="1:4" ht="12.75" customHeight="1">
      <c r="A728" s="192"/>
      <c r="B728" s="192"/>
      <c r="C728" s="192"/>
      <c r="D728" s="192"/>
    </row>
    <row r="729" spans="1:4" ht="12.75" customHeight="1">
      <c r="A729" s="192"/>
      <c r="B729" s="192"/>
      <c r="C729" s="192"/>
      <c r="D729" s="192"/>
    </row>
    <row r="730" spans="1:4" ht="12.75" customHeight="1">
      <c r="A730" s="192"/>
      <c r="B730" s="192"/>
      <c r="C730" s="192"/>
      <c r="D730" s="192"/>
    </row>
    <row r="731" spans="1:4" ht="12.75" customHeight="1">
      <c r="A731" s="192"/>
      <c r="B731" s="192"/>
      <c r="C731" s="192"/>
      <c r="D731" s="192"/>
    </row>
    <row r="732" spans="1:4" ht="12.75" customHeight="1">
      <c r="A732" s="192"/>
      <c r="B732" s="192"/>
      <c r="C732" s="192"/>
      <c r="D732" s="192"/>
    </row>
    <row r="733" spans="1:4" ht="12.75" customHeight="1">
      <c r="A733" s="192"/>
      <c r="B733" s="192"/>
      <c r="C733" s="192"/>
      <c r="D733" s="192"/>
    </row>
    <row r="734" spans="1:4" ht="12.75" customHeight="1">
      <c r="A734" s="192"/>
      <c r="B734" s="192"/>
      <c r="C734" s="192"/>
      <c r="D734" s="192"/>
    </row>
    <row r="735" spans="1:4" ht="12.75" customHeight="1">
      <c r="A735" s="192"/>
      <c r="B735" s="192"/>
      <c r="C735" s="192"/>
      <c r="D735" s="192"/>
    </row>
    <row r="736" spans="1:4" ht="12.75" customHeight="1">
      <c r="A736" s="192"/>
      <c r="B736" s="192"/>
      <c r="C736" s="192"/>
      <c r="D736" s="192"/>
    </row>
    <row r="737" spans="1:4" ht="12.75" customHeight="1">
      <c r="A737" s="192"/>
      <c r="B737" s="192"/>
      <c r="C737" s="192"/>
      <c r="D737" s="192"/>
    </row>
    <row r="738" spans="1:4" ht="12.75" customHeight="1">
      <c r="A738" s="192"/>
      <c r="B738" s="192"/>
      <c r="C738" s="192"/>
      <c r="D738" s="192"/>
    </row>
    <row r="739" spans="1:4" ht="12.75" customHeight="1">
      <c r="A739" s="192"/>
      <c r="B739" s="192"/>
      <c r="C739" s="192"/>
      <c r="D739" s="192"/>
    </row>
    <row r="740" spans="1:4" ht="12.75" customHeight="1">
      <c r="A740" s="192"/>
      <c r="B740" s="192"/>
      <c r="C740" s="192"/>
      <c r="D740" s="192"/>
    </row>
    <row r="741" spans="1:4" ht="12.75" customHeight="1">
      <c r="A741" s="192"/>
      <c r="B741" s="192"/>
      <c r="C741" s="192"/>
      <c r="D741" s="192"/>
    </row>
    <row r="742" spans="1:4" ht="12.75" customHeight="1">
      <c r="A742" s="192"/>
      <c r="B742" s="192"/>
      <c r="C742" s="192"/>
      <c r="D742" s="192"/>
    </row>
    <row r="743" spans="1:4" ht="12.75" customHeight="1">
      <c r="A743" s="192"/>
      <c r="B743" s="192"/>
      <c r="C743" s="192"/>
      <c r="D743" s="192"/>
    </row>
    <row r="744" spans="1:4" ht="12.75" customHeight="1">
      <c r="A744" s="192"/>
      <c r="B744" s="192"/>
      <c r="C744" s="192"/>
      <c r="D744" s="192"/>
    </row>
    <row r="745" spans="1:4" ht="12.75" customHeight="1">
      <c r="A745" s="192"/>
      <c r="B745" s="192"/>
      <c r="C745" s="192"/>
      <c r="D745" s="192"/>
    </row>
    <row r="746" spans="1:4" ht="12.75" customHeight="1">
      <c r="A746" s="192"/>
      <c r="B746" s="192"/>
      <c r="C746" s="192"/>
      <c r="D746" s="192"/>
    </row>
    <row r="747" spans="1:4" ht="12.75" customHeight="1">
      <c r="A747" s="192"/>
      <c r="B747" s="192"/>
      <c r="C747" s="192"/>
      <c r="D747" s="192"/>
    </row>
    <row r="748" spans="1:4" ht="12.75" customHeight="1">
      <c r="A748" s="192"/>
      <c r="B748" s="192"/>
      <c r="C748" s="192"/>
      <c r="D748" s="192"/>
    </row>
    <row r="749" spans="1:4" ht="12.75" customHeight="1">
      <c r="A749" s="192"/>
      <c r="B749" s="192"/>
      <c r="C749" s="192"/>
      <c r="D749" s="192"/>
    </row>
    <row r="750" spans="1:4" ht="12.75" customHeight="1">
      <c r="A750" s="192"/>
      <c r="B750" s="192"/>
      <c r="C750" s="192"/>
      <c r="D750" s="192"/>
    </row>
    <row r="751" spans="1:4" ht="12.75" customHeight="1">
      <c r="A751" s="192"/>
      <c r="B751" s="192"/>
      <c r="C751" s="192"/>
      <c r="D751" s="192"/>
    </row>
    <row r="752" spans="1:4" ht="12.75" customHeight="1">
      <c r="A752" s="192"/>
      <c r="B752" s="192"/>
      <c r="C752" s="192"/>
      <c r="D752" s="192"/>
    </row>
    <row r="753" spans="1:4" ht="12.75" customHeight="1">
      <c r="A753" s="192"/>
      <c r="B753" s="192"/>
      <c r="C753" s="192"/>
      <c r="D753" s="192"/>
    </row>
    <row r="754" spans="1:4" ht="12.75" customHeight="1">
      <c r="A754" s="192"/>
      <c r="B754" s="192"/>
      <c r="C754" s="192"/>
      <c r="D754" s="192"/>
    </row>
    <row r="755" spans="1:4" ht="12.75" customHeight="1">
      <c r="A755" s="192"/>
      <c r="B755" s="192"/>
      <c r="C755" s="192"/>
      <c r="D755" s="192"/>
    </row>
    <row r="756" spans="1:4" ht="12.75" customHeight="1">
      <c r="A756" s="192"/>
      <c r="B756" s="192"/>
      <c r="C756" s="192"/>
      <c r="D756" s="192"/>
    </row>
    <row r="757" spans="1:4" ht="12.75" customHeight="1">
      <c r="A757" s="192"/>
      <c r="B757" s="192"/>
      <c r="C757" s="192"/>
      <c r="D757" s="192"/>
    </row>
    <row r="758" spans="1:4" ht="12.75" customHeight="1">
      <c r="A758" s="192"/>
      <c r="B758" s="192"/>
      <c r="C758" s="192"/>
      <c r="D758" s="192"/>
    </row>
    <row r="759" spans="1:4" ht="12.75" customHeight="1">
      <c r="A759" s="192"/>
      <c r="B759" s="192"/>
      <c r="C759" s="192"/>
      <c r="D759" s="192"/>
    </row>
    <row r="760" spans="1:4" ht="12.75" customHeight="1">
      <c r="A760" s="192"/>
      <c r="B760" s="192"/>
      <c r="C760" s="192"/>
      <c r="D760" s="192"/>
    </row>
    <row r="761" spans="1:4" ht="12.75" customHeight="1">
      <c r="A761" s="192"/>
      <c r="B761" s="192"/>
      <c r="C761" s="192"/>
      <c r="D761" s="192"/>
    </row>
    <row r="762" spans="1:4" ht="12.75" customHeight="1">
      <c r="A762" s="192"/>
      <c r="B762" s="192"/>
      <c r="C762" s="192"/>
      <c r="D762" s="192"/>
    </row>
    <row r="763" spans="1:4" ht="12.75" customHeight="1">
      <c r="A763" s="192"/>
      <c r="B763" s="192"/>
      <c r="C763" s="192"/>
      <c r="D763" s="192"/>
    </row>
    <row r="764" spans="1:4" ht="12.75" customHeight="1">
      <c r="A764" s="192"/>
      <c r="B764" s="192"/>
      <c r="C764" s="192"/>
      <c r="D764" s="192"/>
    </row>
    <row r="765" spans="1:4" ht="12.75" customHeight="1">
      <c r="A765" s="192"/>
      <c r="B765" s="192"/>
      <c r="C765" s="192"/>
      <c r="D765" s="192"/>
    </row>
    <row r="766" spans="1:4" ht="12.75" customHeight="1">
      <c r="A766" s="192"/>
      <c r="B766" s="192"/>
      <c r="C766" s="192"/>
      <c r="D766" s="192"/>
    </row>
    <row r="767" spans="1:4" ht="12.75" customHeight="1">
      <c r="A767" s="192"/>
      <c r="B767" s="192"/>
      <c r="C767" s="192"/>
      <c r="D767" s="192"/>
    </row>
    <row r="768" spans="1:4" ht="12.75" customHeight="1">
      <c r="A768" s="192"/>
      <c r="B768" s="192"/>
      <c r="C768" s="192"/>
      <c r="D768" s="192"/>
    </row>
    <row r="769" spans="1:4" ht="12.75" customHeight="1">
      <c r="A769" s="192"/>
      <c r="B769" s="192"/>
      <c r="C769" s="192"/>
      <c r="D769" s="192"/>
    </row>
    <row r="770" spans="1:4" ht="12.75" customHeight="1">
      <c r="A770" s="192"/>
      <c r="B770" s="192"/>
      <c r="C770" s="192"/>
      <c r="D770" s="192"/>
    </row>
    <row r="771" spans="1:4" ht="12.75" customHeight="1">
      <c r="A771" s="192"/>
      <c r="B771" s="192"/>
      <c r="C771" s="192"/>
      <c r="D771" s="192"/>
    </row>
    <row r="772" spans="1:4" ht="12.75" customHeight="1">
      <c r="A772" s="192"/>
      <c r="B772" s="192"/>
      <c r="C772" s="192"/>
      <c r="D772" s="192"/>
    </row>
    <row r="773" spans="1:4" ht="12.75" customHeight="1">
      <c r="A773" s="192"/>
      <c r="B773" s="192"/>
      <c r="C773" s="192"/>
      <c r="D773" s="192"/>
    </row>
    <row r="774" spans="1:4" ht="12.75" customHeight="1">
      <c r="A774" s="192"/>
      <c r="B774" s="192"/>
      <c r="C774" s="192"/>
      <c r="D774" s="192"/>
    </row>
    <row r="775" spans="1:4" ht="12.75" customHeight="1">
      <c r="A775" s="192"/>
      <c r="B775" s="192"/>
      <c r="C775" s="192"/>
      <c r="D775" s="192"/>
    </row>
    <row r="776" spans="1:4" ht="12.75" customHeight="1">
      <c r="A776" s="192"/>
      <c r="B776" s="192"/>
      <c r="C776" s="192"/>
      <c r="D776" s="192"/>
    </row>
    <row r="777" spans="1:4" ht="12.75" customHeight="1">
      <c r="A777" s="192"/>
      <c r="B777" s="192"/>
      <c r="C777" s="192"/>
      <c r="D777" s="192"/>
    </row>
    <row r="778" spans="1:4" ht="12.75" customHeight="1">
      <c r="A778" s="192"/>
      <c r="B778" s="192"/>
      <c r="C778" s="192"/>
      <c r="D778" s="192"/>
    </row>
    <row r="779" spans="1:4" ht="12.75" customHeight="1">
      <c r="A779" s="192"/>
      <c r="B779" s="192"/>
      <c r="C779" s="192"/>
      <c r="D779" s="192"/>
    </row>
    <row r="780" spans="1:4" ht="12.75" customHeight="1">
      <c r="A780" s="192"/>
      <c r="B780" s="192"/>
      <c r="C780" s="192"/>
      <c r="D780" s="192"/>
    </row>
    <row r="781" spans="1:4" ht="12.75" customHeight="1">
      <c r="A781" s="192"/>
      <c r="B781" s="192"/>
      <c r="C781" s="192"/>
      <c r="D781" s="192"/>
    </row>
    <row r="782" spans="1:4" ht="12.75" customHeight="1">
      <c r="A782" s="192"/>
      <c r="B782" s="192"/>
      <c r="C782" s="192"/>
      <c r="D782" s="192"/>
    </row>
    <row r="783" spans="1:4" ht="12.75" customHeight="1">
      <c r="A783" s="192"/>
      <c r="B783" s="192"/>
      <c r="C783" s="192"/>
      <c r="D783" s="192"/>
    </row>
    <row r="784" spans="1:4" ht="12.75" customHeight="1">
      <c r="A784" s="192"/>
      <c r="B784" s="192"/>
      <c r="C784" s="192"/>
      <c r="D784" s="192"/>
    </row>
    <row r="785" spans="1:4" ht="12.75" customHeight="1">
      <c r="A785" s="192"/>
      <c r="B785" s="192"/>
      <c r="C785" s="192"/>
      <c r="D785" s="192"/>
    </row>
    <row r="786" spans="1:4" ht="12.75" customHeight="1">
      <c r="A786" s="192"/>
      <c r="B786" s="192"/>
      <c r="C786" s="192"/>
      <c r="D786" s="192"/>
    </row>
    <row r="787" spans="1:4" ht="12.75" customHeight="1">
      <c r="A787" s="192"/>
      <c r="B787" s="192"/>
      <c r="C787" s="192"/>
      <c r="D787" s="192"/>
    </row>
    <row r="788" spans="1:4" ht="12.75" customHeight="1">
      <c r="A788" s="192"/>
      <c r="B788" s="192"/>
      <c r="C788" s="192"/>
      <c r="D788" s="192"/>
    </row>
    <row r="789" spans="1:4" ht="12.75" customHeight="1">
      <c r="A789" s="192"/>
      <c r="B789" s="192"/>
      <c r="C789" s="192"/>
      <c r="D789" s="192"/>
    </row>
    <row r="790" spans="1:4" ht="12.75" customHeight="1">
      <c r="A790" s="192"/>
      <c r="B790" s="192"/>
      <c r="C790" s="192"/>
      <c r="D790" s="192"/>
    </row>
    <row r="791" spans="1:4" ht="12.75" customHeight="1">
      <c r="A791" s="192"/>
      <c r="B791" s="192"/>
      <c r="C791" s="192"/>
      <c r="D791" s="192"/>
    </row>
    <row r="792" spans="1:4" ht="12.75" customHeight="1">
      <c r="A792" s="192"/>
      <c r="B792" s="192"/>
      <c r="C792" s="192"/>
      <c r="D792" s="192"/>
    </row>
    <row r="793" spans="1:4" ht="12.75" customHeight="1">
      <c r="A793" s="192"/>
      <c r="B793" s="192"/>
      <c r="C793" s="192"/>
      <c r="D793" s="192"/>
    </row>
    <row r="794" spans="1:4" ht="12.75" customHeight="1">
      <c r="A794" s="192"/>
      <c r="B794" s="192"/>
      <c r="C794" s="192"/>
      <c r="D794" s="192"/>
    </row>
    <row r="795" spans="1:4" ht="12.75" customHeight="1">
      <c r="A795" s="192"/>
      <c r="B795" s="192"/>
      <c r="C795" s="192"/>
      <c r="D795" s="192"/>
    </row>
    <row r="796" spans="1:4" ht="12.75" customHeight="1">
      <c r="A796" s="192"/>
      <c r="B796" s="192"/>
      <c r="C796" s="192"/>
      <c r="D796" s="192"/>
    </row>
    <row r="797" spans="1:4" ht="12.75" customHeight="1">
      <c r="A797" s="192"/>
      <c r="B797" s="192"/>
      <c r="C797" s="192"/>
      <c r="D797" s="192"/>
    </row>
    <row r="798" spans="1:4" ht="12.75" customHeight="1">
      <c r="A798" s="192"/>
      <c r="B798" s="192"/>
      <c r="C798" s="192"/>
      <c r="D798" s="192"/>
    </row>
    <row r="799" spans="1:4" ht="12.75" customHeight="1">
      <c r="A799" s="192"/>
      <c r="B799" s="192"/>
      <c r="C799" s="192"/>
      <c r="D799" s="192"/>
    </row>
    <row r="800" spans="1:4" ht="12.75" customHeight="1">
      <c r="A800" s="192"/>
      <c r="B800" s="192"/>
      <c r="C800" s="192"/>
      <c r="D800" s="192"/>
    </row>
    <row r="801" spans="1:4" ht="12.75" customHeight="1">
      <c r="A801" s="192"/>
      <c r="B801" s="192"/>
      <c r="C801" s="192"/>
      <c r="D801" s="192"/>
    </row>
    <row r="802" spans="1:4" ht="12.75" customHeight="1">
      <c r="A802" s="192"/>
      <c r="B802" s="192"/>
      <c r="C802" s="192"/>
      <c r="D802" s="192"/>
    </row>
    <row r="803" spans="1:4" ht="12.75" customHeight="1">
      <c r="A803" s="192"/>
      <c r="B803" s="192"/>
      <c r="C803" s="192"/>
      <c r="D803" s="192"/>
    </row>
    <row r="804" spans="1:4" ht="12.75" customHeight="1">
      <c r="A804" s="192"/>
      <c r="B804" s="192"/>
      <c r="C804" s="192"/>
      <c r="D804" s="192"/>
    </row>
    <row r="805" spans="1:4" ht="12.75" customHeight="1">
      <c r="A805" s="192"/>
      <c r="B805" s="192"/>
      <c r="C805" s="192"/>
      <c r="D805" s="192"/>
    </row>
    <row r="806" spans="1:4" ht="12.75" customHeight="1">
      <c r="A806" s="192"/>
      <c r="B806" s="192"/>
      <c r="C806" s="192"/>
      <c r="D806" s="192"/>
    </row>
    <row r="807" spans="1:4" ht="12.75" customHeight="1">
      <c r="A807" s="192"/>
      <c r="B807" s="192"/>
      <c r="C807" s="192"/>
      <c r="D807" s="192"/>
    </row>
    <row r="808" spans="1:4" ht="12.75" customHeight="1">
      <c r="A808" s="192"/>
      <c r="B808" s="192"/>
      <c r="C808" s="192"/>
      <c r="D808" s="192"/>
    </row>
    <row r="809" spans="1:4" ht="12.75" customHeight="1">
      <c r="A809" s="192"/>
      <c r="B809" s="192"/>
      <c r="C809" s="192"/>
      <c r="D809" s="192"/>
    </row>
    <row r="810" spans="1:4" ht="12.75" customHeight="1">
      <c r="A810" s="192"/>
      <c r="B810" s="192"/>
      <c r="C810" s="192"/>
      <c r="D810" s="192"/>
    </row>
    <row r="811" spans="1:4" ht="12.75" customHeight="1">
      <c r="A811" s="192"/>
      <c r="B811" s="192"/>
      <c r="C811" s="192"/>
      <c r="D811" s="192"/>
    </row>
    <row r="812" spans="1:4" ht="12.75" customHeight="1">
      <c r="A812" s="192"/>
      <c r="B812" s="192"/>
      <c r="C812" s="192"/>
      <c r="D812" s="192"/>
    </row>
    <row r="813" spans="1:4" ht="12.75" customHeight="1">
      <c r="A813" s="192"/>
      <c r="B813" s="192"/>
      <c r="C813" s="192"/>
      <c r="D813" s="192"/>
    </row>
    <row r="814" spans="1:4" ht="12.75" customHeight="1">
      <c r="A814" s="192"/>
      <c r="B814" s="192"/>
      <c r="C814" s="192"/>
      <c r="D814" s="192"/>
    </row>
    <row r="815" spans="1:4" ht="12.75" customHeight="1">
      <c r="A815" s="192"/>
      <c r="B815" s="192"/>
      <c r="C815" s="192"/>
      <c r="D815" s="192"/>
    </row>
    <row r="816" spans="1:4" ht="12.75" customHeight="1">
      <c r="A816" s="192"/>
      <c r="B816" s="192"/>
      <c r="C816" s="192"/>
      <c r="D816" s="192"/>
    </row>
    <row r="817" spans="1:4" ht="12.75" customHeight="1">
      <c r="A817" s="192"/>
      <c r="B817" s="192"/>
      <c r="C817" s="192"/>
      <c r="D817" s="192"/>
    </row>
    <row r="818" spans="1:4" ht="12.75" customHeight="1">
      <c r="A818" s="192"/>
      <c r="B818" s="192"/>
      <c r="C818" s="192"/>
      <c r="D818" s="192"/>
    </row>
    <row r="819" spans="1:4" ht="12.75" customHeight="1">
      <c r="A819" s="192"/>
      <c r="B819" s="192"/>
      <c r="C819" s="192"/>
      <c r="D819" s="192"/>
    </row>
    <row r="820" spans="1:4" ht="12.75" customHeight="1">
      <c r="A820" s="192"/>
      <c r="B820" s="192"/>
      <c r="C820" s="192"/>
      <c r="D820" s="192"/>
    </row>
    <row r="821" spans="1:4" ht="12.75" customHeight="1">
      <c r="A821" s="192"/>
      <c r="B821" s="192"/>
      <c r="C821" s="192"/>
      <c r="D821" s="192"/>
    </row>
    <row r="822" spans="1:4" ht="12.75" customHeight="1">
      <c r="A822" s="192"/>
      <c r="B822" s="192"/>
      <c r="C822" s="192"/>
      <c r="D822" s="192"/>
    </row>
    <row r="823" spans="1:4" ht="12.75" customHeight="1">
      <c r="A823" s="192"/>
      <c r="B823" s="192"/>
      <c r="C823" s="192"/>
      <c r="D823" s="192"/>
    </row>
    <row r="824" spans="1:4" ht="12.75" customHeight="1">
      <c r="A824" s="192"/>
      <c r="B824" s="192"/>
      <c r="C824" s="192"/>
      <c r="D824" s="192"/>
    </row>
    <row r="825" spans="1:4" ht="12.75" customHeight="1">
      <c r="A825" s="192"/>
      <c r="B825" s="192"/>
      <c r="C825" s="192"/>
      <c r="D825" s="192"/>
    </row>
    <row r="826" spans="1:4" ht="12.75" customHeight="1">
      <c r="A826" s="192"/>
      <c r="B826" s="192"/>
      <c r="C826" s="192"/>
      <c r="D826" s="192"/>
    </row>
    <row r="827" spans="1:4" ht="12.75" customHeight="1">
      <c r="A827" s="192"/>
      <c r="B827" s="192"/>
      <c r="C827" s="192"/>
      <c r="D827" s="192"/>
    </row>
    <row r="828" spans="1:4" ht="12.75" customHeight="1">
      <c r="A828" s="192"/>
      <c r="B828" s="192"/>
      <c r="C828" s="192"/>
      <c r="D828" s="192"/>
    </row>
    <row r="829" spans="1:4" ht="12.75" customHeight="1">
      <c r="A829" s="192"/>
      <c r="B829" s="192"/>
      <c r="C829" s="192"/>
      <c r="D829" s="192"/>
    </row>
    <row r="830" spans="1:4" ht="12.75" customHeight="1">
      <c r="A830" s="192"/>
      <c r="B830" s="192"/>
      <c r="C830" s="192"/>
      <c r="D830" s="192"/>
    </row>
    <row r="831" spans="1:4" ht="12.75" customHeight="1">
      <c r="A831" s="192"/>
      <c r="B831" s="192"/>
      <c r="C831" s="192"/>
      <c r="D831" s="192"/>
    </row>
    <row r="832" spans="1:4" ht="12.75" customHeight="1">
      <c r="A832" s="192"/>
      <c r="B832" s="192"/>
      <c r="C832" s="192"/>
      <c r="D832" s="192"/>
    </row>
    <row r="833" spans="1:4" ht="12.75" customHeight="1">
      <c r="A833" s="192"/>
      <c r="B833" s="192"/>
      <c r="C833" s="192"/>
      <c r="D833" s="192"/>
    </row>
    <row r="834" spans="1:4" ht="12.75" customHeight="1">
      <c r="A834" s="192"/>
      <c r="B834" s="192"/>
      <c r="C834" s="192"/>
      <c r="D834" s="192"/>
    </row>
    <row r="835" spans="1:4" ht="12.75" customHeight="1">
      <c r="A835" s="192"/>
      <c r="B835" s="192"/>
      <c r="C835" s="192"/>
      <c r="D835" s="192"/>
    </row>
    <row r="836" spans="1:4" ht="12.75" customHeight="1">
      <c r="A836" s="192"/>
      <c r="B836" s="192"/>
      <c r="C836" s="192"/>
      <c r="D836" s="192"/>
    </row>
    <row r="837" spans="1:4" ht="12.75" customHeight="1">
      <c r="A837" s="192"/>
      <c r="B837" s="192"/>
      <c r="C837" s="192"/>
      <c r="D837" s="192"/>
    </row>
    <row r="838" spans="1:4" ht="12.75" customHeight="1">
      <c r="A838" s="192"/>
      <c r="B838" s="192"/>
      <c r="C838" s="192"/>
      <c r="D838" s="192"/>
    </row>
    <row r="839" spans="1:4" ht="12.75" customHeight="1">
      <c r="A839" s="192"/>
      <c r="B839" s="192"/>
      <c r="C839" s="192"/>
      <c r="D839" s="192"/>
    </row>
    <row r="840" spans="1:4" ht="12.75" customHeight="1">
      <c r="A840" s="192"/>
      <c r="B840" s="192"/>
      <c r="C840" s="192"/>
      <c r="D840" s="192"/>
    </row>
    <row r="841" spans="1:4" ht="12.75" customHeight="1">
      <c r="A841" s="192"/>
      <c r="B841" s="192"/>
      <c r="C841" s="192"/>
      <c r="D841" s="192"/>
    </row>
    <row r="842" spans="1:4" ht="12.75" customHeight="1">
      <c r="A842" s="192"/>
      <c r="B842" s="192"/>
      <c r="C842" s="192"/>
      <c r="D842" s="192"/>
    </row>
    <row r="843" spans="1:4" ht="12.75" customHeight="1">
      <c r="A843" s="192"/>
      <c r="B843" s="192"/>
      <c r="C843" s="192"/>
      <c r="D843" s="192"/>
    </row>
    <row r="844" spans="1:4" ht="12.75" customHeight="1">
      <c r="A844" s="192"/>
      <c r="B844" s="192"/>
      <c r="C844" s="192"/>
      <c r="D844" s="192"/>
    </row>
    <row r="845" spans="1:4" ht="12.75" customHeight="1">
      <c r="A845" s="192"/>
      <c r="B845" s="192"/>
      <c r="C845" s="192"/>
      <c r="D845" s="192"/>
    </row>
    <row r="846" spans="1:4" ht="12.75" customHeight="1">
      <c r="A846" s="192"/>
      <c r="B846" s="192"/>
      <c r="C846" s="192"/>
      <c r="D846" s="192"/>
    </row>
    <row r="847" spans="1:4" ht="12.75" customHeight="1">
      <c r="A847" s="192"/>
      <c r="B847" s="192"/>
      <c r="C847" s="192"/>
      <c r="D847" s="192"/>
    </row>
    <row r="848" spans="1:4" ht="12.75" customHeight="1">
      <c r="A848" s="192"/>
      <c r="B848" s="192"/>
      <c r="C848" s="192"/>
      <c r="D848" s="192"/>
    </row>
    <row r="849" spans="1:4" ht="12.75" customHeight="1">
      <c r="A849" s="192"/>
      <c r="B849" s="192"/>
      <c r="C849" s="192"/>
      <c r="D849" s="192"/>
    </row>
    <row r="850" spans="1:4" ht="12.75" customHeight="1">
      <c r="A850" s="192"/>
      <c r="B850" s="192"/>
      <c r="C850" s="192"/>
      <c r="D850" s="192"/>
    </row>
    <row r="851" spans="1:4" ht="12.75" customHeight="1">
      <c r="A851" s="192"/>
      <c r="B851" s="192"/>
      <c r="C851" s="192"/>
      <c r="D851" s="192"/>
    </row>
    <row r="852" spans="1:4" ht="12.75" customHeight="1">
      <c r="A852" s="192"/>
      <c r="B852" s="192"/>
      <c r="C852" s="192"/>
      <c r="D852" s="192"/>
    </row>
    <row r="853" spans="1:4" ht="12.75" customHeight="1">
      <c r="A853" s="192"/>
      <c r="B853" s="192"/>
      <c r="C853" s="192"/>
      <c r="D853" s="192"/>
    </row>
    <row r="854" spans="1:4" ht="12.75" customHeight="1">
      <c r="A854" s="192"/>
      <c r="B854" s="192"/>
      <c r="C854" s="192"/>
      <c r="D854" s="192"/>
    </row>
    <row r="855" spans="1:4" ht="12.75" customHeight="1">
      <c r="A855" s="192"/>
      <c r="B855" s="192"/>
      <c r="C855" s="192"/>
      <c r="D855" s="192"/>
    </row>
    <row r="856" spans="1:4" ht="12.75" customHeight="1">
      <c r="A856" s="192"/>
      <c r="B856" s="192"/>
      <c r="C856" s="192"/>
      <c r="D856" s="192"/>
    </row>
    <row r="857" spans="1:4" ht="12.75" customHeight="1">
      <c r="A857" s="192"/>
      <c r="B857" s="192"/>
      <c r="C857" s="192"/>
      <c r="D857" s="192"/>
    </row>
    <row r="858" spans="1:4" ht="12.75" customHeight="1">
      <c r="A858" s="192"/>
      <c r="B858" s="192"/>
      <c r="C858" s="192"/>
      <c r="D858" s="192"/>
    </row>
    <row r="859" spans="1:4" ht="12.75" customHeight="1">
      <c r="A859" s="192"/>
      <c r="B859" s="192"/>
      <c r="C859" s="192"/>
      <c r="D859" s="192"/>
    </row>
    <row r="860" spans="1:4" ht="12.75" customHeight="1">
      <c r="A860" s="192"/>
      <c r="B860" s="192"/>
      <c r="C860" s="192"/>
      <c r="D860" s="192"/>
    </row>
    <row r="861" spans="1:4" ht="12.75" customHeight="1">
      <c r="A861" s="192"/>
      <c r="B861" s="192"/>
      <c r="C861" s="192"/>
      <c r="D861" s="192"/>
    </row>
    <row r="862" spans="1:4" ht="12.75" customHeight="1">
      <c r="A862" s="192"/>
      <c r="B862" s="192"/>
      <c r="C862" s="192"/>
      <c r="D862" s="192"/>
    </row>
    <row r="863" spans="1:4" ht="12.75" customHeight="1">
      <c r="A863" s="192"/>
      <c r="B863" s="192"/>
      <c r="C863" s="192"/>
      <c r="D863" s="192"/>
    </row>
    <row r="864" spans="1:4" ht="12.75" customHeight="1">
      <c r="A864" s="192"/>
      <c r="B864" s="192"/>
      <c r="C864" s="192"/>
      <c r="D864" s="192"/>
    </row>
    <row r="865" spans="1:4" ht="12.75" customHeight="1">
      <c r="A865" s="192"/>
      <c r="B865" s="192"/>
      <c r="C865" s="192"/>
      <c r="D865" s="192"/>
    </row>
    <row r="866" spans="1:4" ht="12.75" customHeight="1">
      <c r="A866" s="192"/>
      <c r="B866" s="192"/>
      <c r="C866" s="192"/>
      <c r="D866" s="192"/>
    </row>
    <row r="867" spans="1:4" ht="12.75" customHeight="1">
      <c r="A867" s="192"/>
      <c r="B867" s="192"/>
      <c r="C867" s="192"/>
      <c r="D867" s="192"/>
    </row>
    <row r="868" spans="1:4" ht="12.75" customHeight="1">
      <c r="A868" s="192"/>
      <c r="B868" s="192"/>
      <c r="C868" s="192"/>
      <c r="D868" s="192"/>
    </row>
    <row r="869" spans="1:4" ht="12.75" customHeight="1">
      <c r="A869" s="192"/>
      <c r="B869" s="192"/>
      <c r="C869" s="192"/>
      <c r="D869" s="192"/>
    </row>
    <row r="870" spans="1:4" ht="12.75" customHeight="1">
      <c r="A870" s="192"/>
      <c r="B870" s="192"/>
      <c r="C870" s="192"/>
      <c r="D870" s="192"/>
    </row>
    <row r="871" spans="1:4" ht="12.75" customHeight="1">
      <c r="A871" s="192"/>
      <c r="B871" s="192"/>
      <c r="C871" s="192"/>
      <c r="D871" s="192"/>
    </row>
    <row r="872" spans="1:4" ht="12.75" customHeight="1">
      <c r="A872" s="192"/>
      <c r="B872" s="192"/>
      <c r="C872" s="192"/>
      <c r="D872" s="192"/>
    </row>
    <row r="873" spans="1:4" ht="12.75" customHeight="1">
      <c r="A873" s="192"/>
      <c r="B873" s="192"/>
      <c r="C873" s="192"/>
      <c r="D873" s="192"/>
    </row>
    <row r="874" spans="1:4" ht="12.75" customHeight="1">
      <c r="A874" s="192"/>
      <c r="B874" s="192"/>
      <c r="C874" s="192"/>
      <c r="D874" s="192"/>
    </row>
    <row r="875" spans="1:4" ht="12.75" customHeight="1">
      <c r="A875" s="192"/>
      <c r="B875" s="192"/>
      <c r="C875" s="192"/>
      <c r="D875" s="192"/>
    </row>
    <row r="876" spans="1:4" ht="12.75" customHeight="1">
      <c r="A876" s="192"/>
      <c r="B876" s="192"/>
      <c r="C876" s="192"/>
      <c r="D876" s="192"/>
    </row>
    <row r="877" spans="1:4" ht="12.75" customHeight="1">
      <c r="A877" s="192"/>
      <c r="B877" s="192"/>
      <c r="C877" s="192"/>
      <c r="D877" s="192"/>
    </row>
    <row r="878" spans="1:4" ht="12.75" customHeight="1">
      <c r="A878" s="192"/>
      <c r="B878" s="192"/>
      <c r="C878" s="192"/>
      <c r="D878" s="192"/>
    </row>
    <row r="879" spans="1:4" ht="12.75" customHeight="1">
      <c r="A879" s="192"/>
      <c r="B879" s="192"/>
      <c r="C879" s="192"/>
      <c r="D879" s="192"/>
    </row>
    <row r="880" spans="1:4" ht="12.75" customHeight="1">
      <c r="A880" s="192"/>
      <c r="B880" s="192"/>
      <c r="C880" s="192"/>
      <c r="D880" s="192"/>
    </row>
    <row r="881" spans="1:4" ht="12.75" customHeight="1">
      <c r="A881" s="192"/>
      <c r="B881" s="192"/>
      <c r="C881" s="192"/>
      <c r="D881" s="192"/>
    </row>
    <row r="882" spans="1:4" ht="12.75" customHeight="1">
      <c r="A882" s="192"/>
      <c r="B882" s="192"/>
      <c r="C882" s="192"/>
      <c r="D882" s="192"/>
    </row>
    <row r="883" spans="1:4" ht="12.75" customHeight="1">
      <c r="A883" s="192"/>
      <c r="B883" s="192"/>
      <c r="C883" s="192"/>
      <c r="D883" s="192"/>
    </row>
    <row r="884" spans="1:4" ht="12.75" customHeight="1">
      <c r="A884" s="192"/>
      <c r="B884" s="192"/>
      <c r="C884" s="192"/>
      <c r="D884" s="192"/>
    </row>
    <row r="885" spans="1:4" ht="12.75" customHeight="1">
      <c r="A885" s="192"/>
      <c r="B885" s="192"/>
      <c r="C885" s="192"/>
      <c r="D885" s="192"/>
    </row>
    <row r="886" spans="1:4" ht="12.75" customHeight="1">
      <c r="A886" s="192"/>
      <c r="B886" s="192"/>
      <c r="C886" s="192"/>
      <c r="D886" s="192"/>
    </row>
    <row r="887" spans="1:4" ht="12.75" customHeight="1">
      <c r="A887" s="192"/>
      <c r="B887" s="192"/>
      <c r="C887" s="192"/>
      <c r="D887" s="192"/>
    </row>
    <row r="888" spans="1:4" ht="12.75" customHeight="1">
      <c r="A888" s="192"/>
      <c r="B888" s="192"/>
      <c r="C888" s="192"/>
      <c r="D888" s="192"/>
    </row>
    <row r="889" spans="1:4" ht="12.75" customHeight="1">
      <c r="A889" s="192"/>
      <c r="B889" s="192"/>
      <c r="C889" s="192"/>
      <c r="D889" s="192"/>
    </row>
    <row r="890" spans="1:4" ht="12.75" customHeight="1">
      <c r="A890" s="192"/>
      <c r="B890" s="192"/>
      <c r="C890" s="192"/>
      <c r="D890" s="192"/>
    </row>
    <row r="891" spans="1:4" ht="12.75" customHeight="1">
      <c r="A891" s="192"/>
      <c r="B891" s="192"/>
      <c r="C891" s="192"/>
      <c r="D891" s="192"/>
    </row>
    <row r="892" spans="1:4" ht="12.75" customHeight="1">
      <c r="A892" s="192"/>
      <c r="B892" s="192"/>
      <c r="C892" s="192"/>
      <c r="D892" s="192"/>
    </row>
    <row r="893" spans="1:4" ht="12.75" customHeight="1">
      <c r="A893" s="192"/>
      <c r="B893" s="192"/>
      <c r="C893" s="192"/>
      <c r="D893" s="192"/>
    </row>
    <row r="894" spans="1:4" ht="12.75" customHeight="1">
      <c r="A894" s="192"/>
      <c r="B894" s="192"/>
      <c r="C894" s="192"/>
      <c r="D894" s="192"/>
    </row>
    <row r="895" spans="1:4" ht="12.75" customHeight="1">
      <c r="A895" s="192"/>
      <c r="B895" s="192"/>
      <c r="C895" s="192"/>
      <c r="D895" s="192"/>
    </row>
    <row r="896" spans="1:4" ht="12.75" customHeight="1">
      <c r="A896" s="192"/>
      <c r="B896" s="192"/>
      <c r="C896" s="192"/>
      <c r="D896" s="192"/>
    </row>
    <row r="897" spans="1:4" ht="12.75" customHeight="1">
      <c r="A897" s="192"/>
      <c r="B897" s="192"/>
      <c r="C897" s="192"/>
      <c r="D897" s="192"/>
    </row>
    <row r="898" spans="1:4" ht="12.75" customHeight="1">
      <c r="A898" s="192"/>
      <c r="B898" s="192"/>
      <c r="C898" s="192"/>
      <c r="D898" s="192"/>
    </row>
    <row r="899" spans="1:4" ht="12.75" customHeight="1">
      <c r="A899" s="192"/>
      <c r="B899" s="192"/>
      <c r="C899" s="192"/>
      <c r="D899" s="192"/>
    </row>
    <row r="900" spans="1:4" ht="12.75" customHeight="1">
      <c r="A900" s="192"/>
      <c r="B900" s="192"/>
      <c r="C900" s="192"/>
      <c r="D900" s="192"/>
    </row>
    <row r="901" spans="1:4" ht="12.75" customHeight="1">
      <c r="A901" s="192"/>
      <c r="B901" s="192"/>
      <c r="C901" s="192"/>
      <c r="D901" s="192"/>
    </row>
    <row r="902" spans="1:4" ht="12.75" customHeight="1">
      <c r="A902" s="192"/>
      <c r="B902" s="192"/>
      <c r="C902" s="192"/>
      <c r="D902" s="192"/>
    </row>
    <row r="903" spans="1:4" ht="12.75" customHeight="1">
      <c r="A903" s="192"/>
      <c r="B903" s="192"/>
      <c r="C903" s="192"/>
      <c r="D903" s="192"/>
    </row>
    <row r="904" spans="1:4" ht="12.75" customHeight="1">
      <c r="A904" s="192"/>
      <c r="B904" s="192"/>
      <c r="C904" s="192"/>
      <c r="D904" s="192"/>
    </row>
    <row r="905" spans="1:4" ht="12.75" customHeight="1">
      <c r="A905" s="192"/>
      <c r="B905" s="192"/>
      <c r="C905" s="192"/>
      <c r="D905" s="192"/>
    </row>
    <row r="906" spans="1:4" ht="12.75" customHeight="1">
      <c r="A906" s="192"/>
      <c r="B906" s="192"/>
      <c r="C906" s="192"/>
      <c r="D906" s="192"/>
    </row>
    <row r="907" spans="1:4" ht="12.75" customHeight="1">
      <c r="A907" s="192"/>
      <c r="B907" s="192"/>
      <c r="C907" s="192"/>
      <c r="D907" s="192"/>
    </row>
    <row r="908" spans="1:4" ht="12.75" customHeight="1">
      <c r="A908" s="192"/>
      <c r="B908" s="192"/>
      <c r="C908" s="192"/>
      <c r="D908" s="192"/>
    </row>
    <row r="909" spans="1:4" ht="12.75" customHeight="1">
      <c r="A909" s="192"/>
      <c r="B909" s="192"/>
      <c r="C909" s="192"/>
      <c r="D909" s="192"/>
    </row>
    <row r="910" spans="1:4" ht="12.75" customHeight="1">
      <c r="A910" s="192"/>
      <c r="B910" s="192"/>
      <c r="C910" s="192"/>
      <c r="D910" s="192"/>
    </row>
    <row r="911" spans="1:4" ht="12.75" customHeight="1">
      <c r="A911" s="192"/>
      <c r="B911" s="192"/>
      <c r="C911" s="192"/>
      <c r="D911" s="192"/>
    </row>
    <row r="912" spans="1:4" ht="12.75" customHeight="1">
      <c r="A912" s="192"/>
      <c r="B912" s="192"/>
      <c r="C912" s="192"/>
      <c r="D912" s="192"/>
    </row>
    <row r="913" spans="1:4" ht="12.75" customHeight="1">
      <c r="A913" s="192"/>
      <c r="B913" s="192"/>
      <c r="C913" s="192"/>
      <c r="D913" s="192"/>
    </row>
    <row r="914" spans="1:4" ht="12.75" customHeight="1">
      <c r="A914" s="192"/>
      <c r="B914" s="192"/>
      <c r="C914" s="192"/>
      <c r="D914" s="192"/>
    </row>
    <row r="915" spans="1:4" ht="12.75" customHeight="1">
      <c r="A915" s="192"/>
      <c r="B915" s="192"/>
      <c r="C915" s="192"/>
      <c r="D915" s="192"/>
    </row>
    <row r="916" spans="1:4" ht="12.75" customHeight="1">
      <c r="A916" s="192"/>
      <c r="B916" s="192"/>
      <c r="C916" s="192"/>
      <c r="D916" s="192"/>
    </row>
    <row r="917" spans="1:4" ht="12.75" customHeight="1">
      <c r="A917" s="192"/>
      <c r="B917" s="192"/>
      <c r="C917" s="192"/>
      <c r="D917" s="192"/>
    </row>
    <row r="918" spans="1:4" ht="12.75" customHeight="1">
      <c r="A918" s="192"/>
      <c r="B918" s="192"/>
      <c r="C918" s="192"/>
      <c r="D918" s="192"/>
    </row>
    <row r="919" spans="1:4" ht="12.75" customHeight="1">
      <c r="A919" s="192"/>
      <c r="B919" s="192"/>
      <c r="C919" s="192"/>
      <c r="D919" s="192"/>
    </row>
    <row r="920" spans="1:4" ht="12.75" customHeight="1">
      <c r="A920" s="192"/>
      <c r="B920" s="192"/>
      <c r="C920" s="192"/>
      <c r="D920" s="192"/>
    </row>
    <row r="921" spans="1:4" ht="12.75" customHeight="1">
      <c r="A921" s="192"/>
      <c r="B921" s="192"/>
      <c r="C921" s="192"/>
      <c r="D921" s="192"/>
    </row>
    <row r="922" spans="1:4" ht="12.75" customHeight="1">
      <c r="A922" s="192"/>
      <c r="B922" s="192"/>
      <c r="C922" s="192"/>
      <c r="D922" s="192"/>
    </row>
    <row r="923" spans="1:4" ht="12.75" customHeight="1">
      <c r="A923" s="192"/>
      <c r="B923" s="192"/>
      <c r="C923" s="192"/>
      <c r="D923" s="192"/>
    </row>
    <row r="924" spans="1:4" ht="12.75" customHeight="1">
      <c r="A924" s="192"/>
      <c r="B924" s="192"/>
      <c r="C924" s="192"/>
      <c r="D924" s="192"/>
    </row>
    <row r="925" spans="1:4" ht="12.75" customHeight="1">
      <c r="A925" s="192"/>
      <c r="B925" s="192"/>
      <c r="C925" s="192"/>
      <c r="D925" s="192"/>
    </row>
    <row r="926" spans="1:4" ht="12.75" customHeight="1">
      <c r="A926" s="192"/>
      <c r="B926" s="192"/>
      <c r="C926" s="192"/>
      <c r="D926" s="192"/>
    </row>
    <row r="927" spans="1:4" ht="12.75" customHeight="1">
      <c r="A927" s="192"/>
      <c r="B927" s="192"/>
      <c r="C927" s="192"/>
      <c r="D927" s="192"/>
    </row>
    <row r="928" spans="1:4" ht="12.75" customHeight="1">
      <c r="A928" s="192"/>
      <c r="B928" s="192"/>
      <c r="C928" s="192"/>
      <c r="D928" s="192"/>
    </row>
    <row r="929" spans="1:4" ht="12.75" customHeight="1">
      <c r="A929" s="192"/>
      <c r="B929" s="192"/>
      <c r="C929" s="192"/>
      <c r="D929" s="192"/>
    </row>
    <row r="930" spans="1:4" ht="12.75" customHeight="1">
      <c r="A930" s="192"/>
      <c r="B930" s="192"/>
      <c r="C930" s="192"/>
      <c r="D930" s="192"/>
    </row>
    <row r="931" spans="1:4" ht="12.75" customHeight="1">
      <c r="A931" s="192"/>
      <c r="B931" s="192"/>
      <c r="C931" s="192"/>
      <c r="D931" s="192"/>
    </row>
    <row r="932" spans="1:4" ht="12.75" customHeight="1">
      <c r="A932" s="192"/>
      <c r="B932" s="192"/>
      <c r="C932" s="192"/>
      <c r="D932" s="192"/>
    </row>
    <row r="933" spans="1:4" ht="12.75" customHeight="1">
      <c r="A933" s="192"/>
      <c r="B933" s="192"/>
      <c r="C933" s="192"/>
      <c r="D933" s="192"/>
    </row>
    <row r="934" spans="1:4" ht="12.75" customHeight="1">
      <c r="A934" s="192"/>
      <c r="B934" s="192"/>
      <c r="C934" s="192"/>
      <c r="D934" s="192"/>
    </row>
    <row r="935" spans="1:4" ht="12.75" customHeight="1">
      <c r="A935" s="192"/>
      <c r="B935" s="192"/>
      <c r="C935" s="192"/>
      <c r="D935" s="192"/>
    </row>
    <row r="936" spans="1:4" ht="12.75" customHeight="1">
      <c r="A936" s="192"/>
      <c r="B936" s="192"/>
      <c r="C936" s="192"/>
      <c r="D936" s="192"/>
    </row>
    <row r="937" spans="1:4" ht="12.75" customHeight="1">
      <c r="A937" s="192"/>
      <c r="B937" s="192"/>
      <c r="C937" s="192"/>
      <c r="D937" s="192"/>
    </row>
    <row r="938" spans="1:4" ht="12.75" customHeight="1">
      <c r="A938" s="192"/>
      <c r="B938" s="192"/>
      <c r="C938" s="192"/>
      <c r="D938" s="192"/>
    </row>
    <row r="939" spans="1:4" ht="12.75" customHeight="1">
      <c r="A939" s="192"/>
      <c r="B939" s="192"/>
      <c r="C939" s="192"/>
      <c r="D939" s="192"/>
    </row>
    <row r="940" spans="1:4" ht="12.75" customHeight="1">
      <c r="A940" s="192"/>
      <c r="B940" s="192"/>
      <c r="C940" s="192"/>
      <c r="D940" s="192"/>
    </row>
    <row r="941" spans="1:4" ht="12.75" customHeight="1">
      <c r="A941" s="192"/>
      <c r="B941" s="192"/>
      <c r="C941" s="192"/>
      <c r="D941" s="192"/>
    </row>
    <row r="942" spans="1:4" ht="12.75" customHeight="1">
      <c r="A942" s="192"/>
      <c r="B942" s="192"/>
      <c r="C942" s="192"/>
      <c r="D942" s="192"/>
    </row>
    <row r="943" spans="1:4" ht="12.75" customHeight="1">
      <c r="A943" s="192"/>
      <c r="B943" s="192"/>
      <c r="C943" s="192"/>
      <c r="D943" s="192"/>
    </row>
    <row r="944" spans="1:4" ht="12.75" customHeight="1">
      <c r="A944" s="192"/>
      <c r="B944" s="192"/>
      <c r="C944" s="192"/>
      <c r="D944" s="192"/>
    </row>
    <row r="945" spans="1:4" ht="12.75" customHeight="1">
      <c r="A945" s="192"/>
      <c r="B945" s="192"/>
      <c r="C945" s="192"/>
      <c r="D945" s="192"/>
    </row>
    <row r="946" spans="1:4" ht="12.75" customHeight="1">
      <c r="A946" s="192"/>
      <c r="B946" s="192"/>
      <c r="C946" s="192"/>
      <c r="D946" s="192"/>
    </row>
    <row r="947" spans="1:4" ht="12.75" customHeight="1">
      <c r="A947" s="192"/>
      <c r="B947" s="192"/>
      <c r="C947" s="192"/>
      <c r="D947" s="192"/>
    </row>
    <row r="948" spans="1:4" ht="12.75" customHeight="1">
      <c r="A948" s="192"/>
      <c r="B948" s="192"/>
      <c r="C948" s="192"/>
      <c r="D948" s="192"/>
    </row>
    <row r="949" spans="1:4" ht="12.75" customHeight="1">
      <c r="A949" s="192"/>
      <c r="B949" s="192"/>
      <c r="C949" s="192"/>
      <c r="D949" s="192"/>
    </row>
    <row r="950" spans="1:4" ht="12.75" customHeight="1">
      <c r="A950" s="192"/>
      <c r="B950" s="192"/>
      <c r="C950" s="192"/>
      <c r="D950" s="192"/>
    </row>
    <row r="951" spans="1:4" ht="12.75" customHeight="1">
      <c r="A951" s="192"/>
      <c r="B951" s="192"/>
      <c r="C951" s="192"/>
      <c r="D951" s="192"/>
    </row>
    <row r="952" spans="1:4" ht="12.75" customHeight="1">
      <c r="A952" s="192"/>
      <c r="B952" s="192"/>
      <c r="C952" s="192"/>
      <c r="D952" s="192"/>
    </row>
    <row r="953" spans="1:4" ht="12.75" customHeight="1">
      <c r="A953" s="192"/>
      <c r="B953" s="192"/>
      <c r="C953" s="192"/>
      <c r="D953" s="192"/>
    </row>
    <row r="954" spans="1:4" ht="12.75" customHeight="1">
      <c r="A954" s="192"/>
      <c r="B954" s="192"/>
      <c r="C954" s="192"/>
      <c r="D954" s="192"/>
    </row>
    <row r="955" spans="1:4" ht="12.75" customHeight="1">
      <c r="A955" s="192"/>
      <c r="B955" s="192"/>
      <c r="C955" s="192"/>
      <c r="D955" s="192"/>
    </row>
    <row r="956" spans="1:4" ht="12.75" customHeight="1">
      <c r="A956" s="192"/>
      <c r="B956" s="192"/>
      <c r="C956" s="192"/>
      <c r="D956" s="192"/>
    </row>
    <row r="957" spans="1:4" ht="12.75" customHeight="1">
      <c r="A957" s="192"/>
      <c r="B957" s="192"/>
      <c r="C957" s="192"/>
      <c r="D957" s="192"/>
    </row>
    <row r="958" spans="1:4" ht="12.75" customHeight="1">
      <c r="A958" s="192"/>
      <c r="B958" s="192"/>
      <c r="C958" s="192"/>
      <c r="D958" s="192"/>
    </row>
    <row r="959" spans="1:4" ht="12.75" customHeight="1">
      <c r="A959" s="192"/>
      <c r="B959" s="192"/>
      <c r="C959" s="192"/>
      <c r="D959" s="192"/>
    </row>
    <row r="960" spans="1:4" ht="12.75" customHeight="1">
      <c r="A960" s="192"/>
      <c r="B960" s="192"/>
      <c r="C960" s="192"/>
      <c r="D960" s="192"/>
    </row>
    <row r="961" spans="1:4" ht="12.75" customHeight="1">
      <c r="A961" s="192"/>
      <c r="B961" s="192"/>
      <c r="C961" s="192"/>
      <c r="D961" s="192"/>
    </row>
    <row r="962" spans="1:4" ht="12.75" customHeight="1">
      <c r="A962" s="192"/>
      <c r="B962" s="192"/>
      <c r="C962" s="192"/>
      <c r="D962" s="192"/>
    </row>
    <row r="963" spans="1:4" ht="12.75" customHeight="1">
      <c r="A963" s="192"/>
      <c r="B963" s="192"/>
      <c r="C963" s="192"/>
      <c r="D963" s="192"/>
    </row>
    <row r="964" spans="1:4" ht="12.75" customHeight="1">
      <c r="A964" s="192"/>
      <c r="B964" s="192"/>
      <c r="C964" s="192"/>
      <c r="D964" s="192"/>
    </row>
    <row r="965" spans="1:4" ht="12.75" customHeight="1">
      <c r="A965" s="192"/>
      <c r="B965" s="192"/>
      <c r="C965" s="192"/>
      <c r="D965" s="192"/>
    </row>
    <row r="966" spans="1:4" ht="12.75" customHeight="1">
      <c r="A966" s="192"/>
      <c r="B966" s="192"/>
      <c r="C966" s="192"/>
      <c r="D966" s="192"/>
    </row>
    <row r="967" spans="1:4" ht="12.75" customHeight="1">
      <c r="A967" s="192"/>
      <c r="B967" s="192"/>
      <c r="C967" s="192"/>
      <c r="D967" s="192"/>
    </row>
    <row r="968" spans="1:4" ht="12.75" customHeight="1">
      <c r="A968" s="192"/>
      <c r="B968" s="192"/>
      <c r="C968" s="192"/>
      <c r="D968" s="192"/>
    </row>
    <row r="969" spans="1:4" ht="12.75" customHeight="1">
      <c r="A969" s="192"/>
      <c r="B969" s="192"/>
      <c r="C969" s="192"/>
      <c r="D969" s="192"/>
    </row>
    <row r="970" spans="1:4" ht="12.75" customHeight="1">
      <c r="A970" s="192"/>
      <c r="B970" s="192"/>
      <c r="C970" s="192"/>
      <c r="D970" s="192"/>
    </row>
    <row r="971" spans="1:4" ht="12.75" customHeight="1">
      <c r="A971" s="192"/>
      <c r="B971" s="192"/>
      <c r="C971" s="192"/>
      <c r="D971" s="192"/>
    </row>
    <row r="972" spans="1:4" ht="12.75" customHeight="1">
      <c r="A972" s="192"/>
      <c r="B972" s="192"/>
      <c r="C972" s="192"/>
      <c r="D972" s="192"/>
    </row>
    <row r="973" spans="1:4" ht="12.75" customHeight="1">
      <c r="A973" s="192"/>
      <c r="B973" s="192"/>
      <c r="C973" s="192"/>
      <c r="D973" s="192"/>
    </row>
    <row r="974" spans="1:4" ht="12.75" customHeight="1">
      <c r="A974" s="192"/>
      <c r="B974" s="192"/>
      <c r="C974" s="192"/>
      <c r="D974" s="192"/>
    </row>
    <row r="975" spans="1:4" ht="12.75" customHeight="1">
      <c r="A975" s="192"/>
      <c r="B975" s="192"/>
      <c r="C975" s="192"/>
      <c r="D975" s="192"/>
    </row>
    <row r="976" spans="1:4" ht="12.75" customHeight="1">
      <c r="A976" s="192"/>
      <c r="B976" s="192"/>
      <c r="C976" s="192"/>
      <c r="D976" s="192"/>
    </row>
    <row r="977" spans="1:4" ht="12.75" customHeight="1">
      <c r="A977" s="192"/>
      <c r="B977" s="192"/>
      <c r="C977" s="192"/>
      <c r="D977" s="192"/>
    </row>
    <row r="978" spans="1:4" ht="12.75" customHeight="1">
      <c r="A978" s="192"/>
      <c r="B978" s="192"/>
      <c r="C978" s="192"/>
      <c r="D978" s="192"/>
    </row>
    <row r="979" spans="1:4" ht="12.75" customHeight="1">
      <c r="A979" s="192"/>
      <c r="B979" s="192"/>
      <c r="C979" s="192"/>
      <c r="D979" s="192"/>
    </row>
    <row r="980" spans="1:4" ht="12.75" customHeight="1">
      <c r="A980" s="192"/>
      <c r="B980" s="192"/>
      <c r="C980" s="192"/>
      <c r="D980" s="192"/>
    </row>
    <row r="981" spans="1:4" ht="12.75" customHeight="1">
      <c r="A981" s="192"/>
      <c r="B981" s="192"/>
      <c r="C981" s="192"/>
      <c r="D981" s="192"/>
    </row>
    <row r="982" spans="1:4" ht="12.75" customHeight="1">
      <c r="A982" s="192"/>
      <c r="B982" s="192"/>
      <c r="C982" s="192"/>
      <c r="D982" s="192"/>
    </row>
    <row r="983" spans="1:4" ht="12.75" customHeight="1">
      <c r="A983" s="192"/>
      <c r="B983" s="192"/>
      <c r="C983" s="192"/>
      <c r="D983" s="192"/>
    </row>
    <row r="984" spans="1:4" ht="12.75" customHeight="1">
      <c r="A984" s="192"/>
      <c r="B984" s="192"/>
      <c r="C984" s="192"/>
      <c r="D984" s="192"/>
    </row>
    <row r="985" spans="1:4" ht="12.75" customHeight="1">
      <c r="A985" s="192"/>
      <c r="B985" s="192"/>
      <c r="C985" s="192"/>
      <c r="D985" s="192"/>
    </row>
    <row r="986" spans="1:4" ht="12.75" customHeight="1">
      <c r="A986" s="192"/>
      <c r="B986" s="192"/>
      <c r="C986" s="192"/>
      <c r="D986" s="192"/>
    </row>
    <row r="987" spans="1:4" ht="12.75" customHeight="1">
      <c r="A987" s="192"/>
      <c r="B987" s="192"/>
      <c r="C987" s="192"/>
      <c r="D987" s="192"/>
    </row>
    <row r="988" spans="1:4" ht="12.75" customHeight="1">
      <c r="A988" s="192"/>
      <c r="B988" s="192"/>
      <c r="C988" s="192"/>
      <c r="D988" s="192"/>
    </row>
    <row r="989" spans="1:4" ht="12.75" customHeight="1">
      <c r="A989" s="192"/>
      <c r="B989" s="192"/>
      <c r="C989" s="192"/>
      <c r="D989" s="192"/>
    </row>
    <row r="990" spans="1:4" ht="12.75" customHeight="1">
      <c r="A990" s="192"/>
      <c r="B990" s="192"/>
      <c r="C990" s="192"/>
      <c r="D990" s="192"/>
    </row>
    <row r="991" spans="1:4" ht="12.75" customHeight="1">
      <c r="A991" s="192"/>
      <c r="B991" s="192"/>
      <c r="C991" s="192"/>
      <c r="D991" s="192"/>
    </row>
    <row r="992" spans="1:4" ht="12.75" customHeight="1">
      <c r="A992" s="192"/>
      <c r="B992" s="192"/>
      <c r="C992" s="192"/>
      <c r="D992" s="192"/>
    </row>
    <row r="993" spans="1:4" ht="12.75" customHeight="1">
      <c r="A993" s="192"/>
      <c r="B993" s="192"/>
      <c r="C993" s="192"/>
      <c r="D993" s="192"/>
    </row>
    <row r="994" spans="1:4" ht="12.75" customHeight="1">
      <c r="A994" s="192"/>
      <c r="B994" s="192"/>
      <c r="C994" s="192"/>
      <c r="D994" s="192"/>
    </row>
    <row r="995" spans="1:4" ht="12.75" customHeight="1">
      <c r="A995" s="192"/>
      <c r="B995" s="192"/>
      <c r="C995" s="192"/>
      <c r="D995" s="192"/>
    </row>
    <row r="996" spans="1:4" ht="12.75" customHeight="1">
      <c r="A996" s="192"/>
      <c r="B996" s="192"/>
      <c r="C996" s="192"/>
      <c r="D996" s="192"/>
    </row>
    <row r="997" spans="1:4" ht="12.75" customHeight="1">
      <c r="A997" s="192"/>
      <c r="B997" s="192"/>
      <c r="C997" s="192"/>
      <c r="D997" s="192"/>
    </row>
    <row r="998" spans="1:4" ht="12.75" customHeight="1">
      <c r="A998" s="192"/>
      <c r="B998" s="192"/>
      <c r="C998" s="192"/>
      <c r="D998" s="192"/>
    </row>
    <row r="999" spans="1:4" ht="12.75" customHeight="1">
      <c r="A999" s="192"/>
      <c r="B999" s="192"/>
      <c r="C999" s="192"/>
      <c r="D999" s="192"/>
    </row>
    <row r="1000" spans="1:4" ht="12.75" customHeight="1">
      <c r="A1000" s="192"/>
      <c r="B1000" s="192"/>
      <c r="C1000" s="192"/>
      <c r="D1000" s="192"/>
    </row>
  </sheetData>
  <pageMargins left="0.7" right="0.7" top="0.75" bottom="0.75" header="0" footer="0"/>
  <pageSetup orientation="landscape"/>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outlinePr summaryBelow="0" summaryRight="0"/>
  </sheetPr>
  <dimension ref="A1:AA1000"/>
  <sheetViews>
    <sheetView workbookViewId="0"/>
  </sheetViews>
  <sheetFormatPr baseColWidth="10" defaultColWidth="12.5703125" defaultRowHeight="15" customHeight="1"/>
  <cols>
    <col min="1" max="1" width="20.7109375" customWidth="1"/>
    <col min="2" max="2" width="5.28515625" customWidth="1"/>
    <col min="3" max="3" width="10.28515625" customWidth="1"/>
    <col min="4" max="4" width="4.85546875" customWidth="1"/>
    <col min="5" max="5" width="7.85546875" customWidth="1"/>
    <col min="6" max="6" width="4.7109375" customWidth="1"/>
    <col min="7" max="7" width="15.42578125" customWidth="1"/>
    <col min="8" max="8" width="5.85546875" customWidth="1"/>
    <col min="9" max="9" width="8.5703125" customWidth="1"/>
    <col min="10" max="11" width="7.5703125" customWidth="1"/>
    <col min="12" max="12" width="10.85546875" customWidth="1"/>
    <col min="13" max="13" width="5.42578125" customWidth="1"/>
    <col min="14" max="14" width="7.42578125" customWidth="1"/>
    <col min="15" max="15" width="8.85546875" customWidth="1"/>
    <col min="16" max="16" width="7.7109375" customWidth="1"/>
    <col min="17" max="17" width="7.140625" customWidth="1"/>
    <col min="18" max="18" width="7.85546875" customWidth="1"/>
    <col min="19" max="19" width="8" customWidth="1"/>
    <col min="20" max="20" width="7.42578125" customWidth="1"/>
    <col min="21" max="21" width="6.42578125" customWidth="1"/>
    <col min="22" max="22" width="8.5703125" customWidth="1"/>
    <col min="23" max="23" width="7.7109375" customWidth="1"/>
    <col min="24" max="24" width="8.5703125" customWidth="1"/>
    <col min="25" max="25" width="9.42578125" customWidth="1"/>
    <col min="26" max="26" width="14.28515625" customWidth="1"/>
    <col min="27" max="27" width="16" customWidth="1"/>
  </cols>
  <sheetData>
    <row r="1" spans="1:27" ht="15.75" customHeight="1">
      <c r="A1" s="246"/>
    </row>
    <row r="2" spans="1:27" ht="15.75" customHeight="1">
      <c r="A2" s="246" t="s">
        <v>590</v>
      </c>
      <c r="B2" s="112" t="s">
        <v>563</v>
      </c>
      <c r="C2" s="247" t="s">
        <v>696</v>
      </c>
      <c r="D2" s="247" t="s">
        <v>703</v>
      </c>
      <c r="E2" s="247" t="s">
        <v>717</v>
      </c>
      <c r="F2" s="247" t="s">
        <v>710</v>
      </c>
      <c r="G2" s="247" t="s">
        <v>715</v>
      </c>
      <c r="H2" s="248" t="s">
        <v>697</v>
      </c>
      <c r="I2" s="248" t="s">
        <v>700</v>
      </c>
      <c r="J2" s="248" t="s">
        <v>702</v>
      </c>
      <c r="K2" s="248" t="s">
        <v>707</v>
      </c>
      <c r="L2" s="249" t="s">
        <v>694</v>
      </c>
      <c r="M2" s="249" t="s">
        <v>695</v>
      </c>
      <c r="N2" s="249" t="s">
        <v>699</v>
      </c>
      <c r="O2" s="249" t="s">
        <v>701</v>
      </c>
      <c r="P2" s="249" t="s">
        <v>714</v>
      </c>
      <c r="Q2" s="250" t="s">
        <v>705</v>
      </c>
      <c r="R2" s="250" t="s">
        <v>706</v>
      </c>
      <c r="S2" s="250" t="s">
        <v>711</v>
      </c>
      <c r="T2" s="250" t="s">
        <v>712</v>
      </c>
      <c r="U2" s="251" t="s">
        <v>698</v>
      </c>
      <c r="V2" s="251" t="s">
        <v>704</v>
      </c>
      <c r="W2" s="251" t="s">
        <v>708</v>
      </c>
      <c r="X2" s="251" t="s">
        <v>709</v>
      </c>
      <c r="Y2" s="251" t="s">
        <v>713</v>
      </c>
      <c r="Z2" s="251" t="s">
        <v>716</v>
      </c>
      <c r="AA2" s="112" t="s">
        <v>718</v>
      </c>
    </row>
    <row r="3" spans="1:27" ht="15.75" customHeight="1">
      <c r="A3" s="6">
        <v>1</v>
      </c>
      <c r="B3" s="6"/>
      <c r="C3" s="6"/>
      <c r="D3" s="6"/>
      <c r="E3" s="6"/>
      <c r="F3" s="6"/>
      <c r="G3" s="6"/>
      <c r="H3" s="6"/>
      <c r="I3" s="6"/>
      <c r="J3" s="6"/>
      <c r="K3" s="6"/>
      <c r="L3" s="6">
        <v>1</v>
      </c>
      <c r="M3" s="6"/>
      <c r="N3" s="6">
        <v>1</v>
      </c>
      <c r="O3" s="6"/>
      <c r="P3" s="6"/>
      <c r="Q3" s="6"/>
      <c r="R3" s="6"/>
      <c r="S3" s="6"/>
      <c r="T3" s="6"/>
      <c r="U3" s="6"/>
      <c r="V3" s="6"/>
      <c r="W3" s="6"/>
      <c r="X3" s="6"/>
      <c r="Y3" s="6"/>
      <c r="Z3" s="6"/>
      <c r="AA3" s="6"/>
    </row>
    <row r="4" spans="1:27" ht="15.75" customHeight="1">
      <c r="A4" s="6">
        <v>1</v>
      </c>
      <c r="B4" s="6"/>
      <c r="C4" s="6"/>
      <c r="D4" s="6"/>
      <c r="E4" s="6"/>
      <c r="F4" s="6"/>
      <c r="G4" s="6"/>
      <c r="H4" s="6"/>
      <c r="I4" s="6"/>
      <c r="J4" s="6"/>
      <c r="K4" s="6"/>
      <c r="L4" s="6"/>
      <c r="M4" s="6"/>
      <c r="N4" s="6"/>
      <c r="O4" s="6"/>
      <c r="P4" s="6"/>
      <c r="Q4" s="6"/>
      <c r="R4" s="6"/>
      <c r="S4" s="6"/>
      <c r="T4" s="6"/>
      <c r="U4" s="6"/>
      <c r="V4" s="6"/>
      <c r="W4" s="6"/>
      <c r="X4" s="6"/>
      <c r="Y4" s="6">
        <v>1</v>
      </c>
      <c r="Z4" s="6"/>
      <c r="AA4" s="6"/>
    </row>
    <row r="5" spans="1:27" ht="15.75" customHeight="1">
      <c r="A5" s="6">
        <v>1</v>
      </c>
      <c r="B5" s="6"/>
      <c r="C5" s="6"/>
      <c r="D5" s="6"/>
      <c r="E5" s="6"/>
      <c r="F5" s="6"/>
      <c r="G5" s="6"/>
      <c r="H5" s="6"/>
      <c r="I5" s="6"/>
      <c r="J5" s="6"/>
      <c r="K5" s="6"/>
      <c r="L5" s="6"/>
      <c r="M5" s="6"/>
      <c r="N5" s="6"/>
      <c r="O5" s="6"/>
      <c r="P5" s="6"/>
      <c r="Q5" s="6"/>
      <c r="R5" s="6">
        <v>1</v>
      </c>
      <c r="S5" s="6"/>
      <c r="T5" s="6"/>
      <c r="U5" s="6"/>
      <c r="V5" s="6"/>
      <c r="W5" s="6"/>
      <c r="X5" s="6"/>
      <c r="Y5" s="6"/>
      <c r="Z5" s="6"/>
      <c r="AA5" s="6"/>
    </row>
    <row r="6" spans="1:27" ht="15.75" customHeight="1">
      <c r="A6" s="6"/>
      <c r="B6" s="6"/>
      <c r="C6" s="6"/>
      <c r="D6" s="6"/>
      <c r="E6" s="6"/>
      <c r="F6" s="6"/>
      <c r="G6" s="6"/>
      <c r="H6" s="6"/>
      <c r="I6" s="6"/>
      <c r="J6" s="6"/>
      <c r="K6" s="6"/>
      <c r="L6" s="6"/>
      <c r="M6" s="6"/>
      <c r="N6" s="6"/>
      <c r="O6" s="6"/>
      <c r="P6" s="6"/>
      <c r="Q6" s="6"/>
      <c r="R6" s="6"/>
      <c r="S6" s="6"/>
      <c r="T6" s="6"/>
      <c r="U6" s="6"/>
      <c r="V6" s="6"/>
      <c r="W6" s="6"/>
      <c r="X6" s="6">
        <v>1</v>
      </c>
      <c r="Y6" s="6"/>
      <c r="Z6" s="6"/>
      <c r="AA6" s="6"/>
    </row>
    <row r="7" spans="1:27" ht="15.75" customHeight="1">
      <c r="A7" s="6"/>
      <c r="B7" s="6"/>
      <c r="C7" s="6"/>
      <c r="D7" s="6"/>
      <c r="E7" s="6"/>
      <c r="F7" s="6"/>
      <c r="G7" s="6"/>
      <c r="H7" s="6"/>
      <c r="I7" s="6"/>
      <c r="J7" s="6"/>
      <c r="K7" s="6"/>
      <c r="L7" s="6"/>
      <c r="M7" s="6"/>
      <c r="N7" s="6"/>
      <c r="O7" s="6"/>
      <c r="P7" s="6"/>
      <c r="Q7" s="6"/>
      <c r="R7" s="6"/>
      <c r="S7" s="6"/>
      <c r="T7" s="6"/>
      <c r="U7" s="6">
        <v>1</v>
      </c>
      <c r="V7" s="6"/>
      <c r="W7" s="6"/>
      <c r="X7" s="6"/>
      <c r="Y7" s="6"/>
      <c r="Z7" s="6"/>
      <c r="AA7" s="6"/>
    </row>
    <row r="8" spans="1:27" ht="15.75" customHeight="1">
      <c r="A8" s="6"/>
      <c r="B8" s="6">
        <v>1</v>
      </c>
      <c r="C8" s="6"/>
      <c r="D8" s="6"/>
      <c r="E8" s="6"/>
      <c r="F8" s="6"/>
      <c r="G8" s="6"/>
      <c r="H8" s="6"/>
      <c r="I8" s="6"/>
      <c r="J8" s="6"/>
      <c r="K8" s="6"/>
      <c r="L8" s="6"/>
      <c r="M8" s="6"/>
      <c r="N8" s="6"/>
      <c r="O8" s="6"/>
      <c r="P8" s="6"/>
      <c r="Q8" s="6"/>
      <c r="R8" s="6"/>
      <c r="S8" s="6"/>
      <c r="T8" s="6"/>
      <c r="U8" s="6"/>
      <c r="V8" s="6"/>
      <c r="W8" s="6"/>
      <c r="X8" s="6"/>
      <c r="Y8" s="6"/>
      <c r="Z8" s="6"/>
      <c r="AA8" s="6"/>
    </row>
    <row r="9" spans="1:27" ht="15.75" customHeight="1">
      <c r="A9" s="6"/>
      <c r="B9" s="6"/>
      <c r="C9" s="6"/>
      <c r="D9" s="6"/>
      <c r="E9" s="6"/>
      <c r="F9" s="6"/>
      <c r="G9" s="6"/>
      <c r="H9" s="6"/>
      <c r="I9" s="6"/>
      <c r="J9" s="6"/>
      <c r="K9" s="6"/>
      <c r="L9" s="6"/>
      <c r="M9" s="6"/>
      <c r="N9" s="6"/>
      <c r="O9" s="6"/>
      <c r="P9" s="6"/>
      <c r="Q9" s="6"/>
      <c r="R9" s="6">
        <v>1</v>
      </c>
      <c r="S9" s="6"/>
      <c r="T9" s="6"/>
      <c r="U9" s="6"/>
      <c r="V9" s="6"/>
      <c r="W9" s="6">
        <v>1</v>
      </c>
      <c r="X9" s="6"/>
      <c r="Y9" s="6"/>
      <c r="Z9" s="6"/>
      <c r="AA9" s="6"/>
    </row>
    <row r="10" spans="1:27" ht="15.75" customHeight="1">
      <c r="A10" s="6">
        <v>1</v>
      </c>
      <c r="B10" s="6"/>
      <c r="C10" s="6"/>
      <c r="D10" s="6"/>
      <c r="E10" s="6"/>
      <c r="F10" s="6"/>
      <c r="G10" s="6"/>
      <c r="H10" s="6"/>
      <c r="I10" s="6"/>
      <c r="J10" s="6"/>
      <c r="K10" s="6"/>
      <c r="L10" s="6"/>
      <c r="M10" s="6"/>
      <c r="N10" s="6"/>
      <c r="O10" s="6"/>
      <c r="P10" s="6"/>
      <c r="Q10" s="6"/>
      <c r="R10" s="6"/>
      <c r="S10" s="6"/>
      <c r="T10" s="6"/>
      <c r="U10" s="6"/>
      <c r="V10" s="6"/>
      <c r="W10" s="6"/>
      <c r="X10" s="6"/>
      <c r="Y10" s="6">
        <v>1</v>
      </c>
      <c r="Z10" s="6"/>
      <c r="AA10" s="6"/>
    </row>
    <row r="11" spans="1:27" ht="15.75" customHeight="1">
      <c r="A11" s="6">
        <v>1</v>
      </c>
      <c r="B11" s="6"/>
      <c r="C11" s="6"/>
      <c r="D11" s="6"/>
      <c r="E11" s="6"/>
      <c r="F11" s="6"/>
      <c r="G11" s="6"/>
      <c r="H11" s="6"/>
      <c r="I11" s="6"/>
      <c r="J11" s="6"/>
      <c r="K11" s="6"/>
      <c r="L11" s="6"/>
      <c r="M11" s="6"/>
      <c r="N11" s="6"/>
      <c r="O11" s="6"/>
      <c r="P11" s="6"/>
      <c r="Q11" s="6"/>
      <c r="R11" s="6"/>
      <c r="S11" s="6"/>
      <c r="T11" s="6"/>
      <c r="U11" s="6">
        <v>1</v>
      </c>
      <c r="V11" s="6"/>
      <c r="W11" s="6"/>
      <c r="X11" s="6"/>
      <c r="Y11" s="6">
        <v>1</v>
      </c>
      <c r="Z11" s="6"/>
      <c r="AA11" s="6"/>
    </row>
    <row r="12" spans="1:27" ht="15.75" customHeight="1">
      <c r="A12" s="6"/>
      <c r="B12" s="6"/>
      <c r="C12" s="6"/>
      <c r="D12" s="6"/>
      <c r="E12" s="6"/>
      <c r="F12" s="6"/>
      <c r="G12" s="6"/>
      <c r="H12" s="6"/>
      <c r="I12" s="6"/>
      <c r="J12" s="6"/>
      <c r="K12" s="6"/>
      <c r="L12" s="6"/>
      <c r="M12" s="6"/>
      <c r="N12" s="6"/>
      <c r="O12" s="6"/>
      <c r="P12" s="6"/>
      <c r="Q12" s="6"/>
      <c r="R12" s="6"/>
      <c r="S12" s="6"/>
      <c r="T12" s="6"/>
      <c r="U12" s="6">
        <v>1</v>
      </c>
      <c r="V12" s="6">
        <v>1</v>
      </c>
      <c r="W12" s="6">
        <v>1</v>
      </c>
      <c r="X12" s="6">
        <v>1</v>
      </c>
      <c r="Y12" s="6">
        <v>1</v>
      </c>
      <c r="Z12" s="6"/>
      <c r="AA12" s="6"/>
    </row>
    <row r="13" spans="1:27" ht="15.75" customHeight="1">
      <c r="A13" s="6">
        <v>1</v>
      </c>
      <c r="B13" s="5"/>
      <c r="C13" s="6"/>
      <c r="D13" s="6"/>
      <c r="E13" s="6"/>
      <c r="F13" s="6"/>
      <c r="G13" s="6"/>
      <c r="H13" s="6"/>
      <c r="I13" s="6"/>
      <c r="J13" s="6"/>
      <c r="K13" s="6"/>
      <c r="L13" s="6"/>
      <c r="M13" s="6"/>
      <c r="N13" s="6"/>
      <c r="O13" s="6"/>
      <c r="P13" s="6"/>
      <c r="Q13" s="6"/>
      <c r="R13" s="6"/>
      <c r="S13" s="6"/>
      <c r="T13" s="6"/>
      <c r="U13" s="6"/>
      <c r="V13" s="6"/>
      <c r="W13" s="6"/>
      <c r="X13" s="6"/>
      <c r="Y13" s="6">
        <v>1</v>
      </c>
      <c r="Z13" s="6"/>
      <c r="AA13" s="6"/>
    </row>
    <row r="14" spans="1:27" ht="15.75" customHeight="1">
      <c r="A14" s="6">
        <v>1</v>
      </c>
      <c r="B14" s="6"/>
      <c r="C14" s="6"/>
      <c r="D14" s="6"/>
      <c r="E14" s="6"/>
      <c r="F14" s="6"/>
      <c r="G14" s="6"/>
      <c r="H14" s="6"/>
      <c r="I14" s="6"/>
      <c r="J14" s="6"/>
      <c r="K14" s="6"/>
      <c r="L14" s="6"/>
      <c r="M14" s="6"/>
      <c r="N14" s="6"/>
      <c r="O14" s="6"/>
      <c r="P14" s="6"/>
      <c r="Q14" s="6"/>
      <c r="R14" s="6"/>
      <c r="S14" s="6"/>
      <c r="T14" s="6"/>
      <c r="U14" s="6"/>
      <c r="V14" s="6"/>
      <c r="W14" s="6">
        <v>1</v>
      </c>
      <c r="X14" s="6"/>
      <c r="Y14" s="6"/>
      <c r="Z14" s="6"/>
      <c r="AA14" s="6"/>
    </row>
    <row r="15" spans="1:27" ht="15.75" customHeight="1">
      <c r="A15" s="6">
        <v>1</v>
      </c>
      <c r="B15" s="6"/>
      <c r="C15" s="6"/>
      <c r="D15" s="6"/>
      <c r="E15" s="6"/>
      <c r="F15" s="6"/>
      <c r="G15" s="6"/>
      <c r="H15" s="6"/>
      <c r="I15" s="6"/>
      <c r="J15" s="6"/>
      <c r="K15" s="6"/>
      <c r="L15" s="6"/>
      <c r="M15" s="6"/>
      <c r="N15" s="6"/>
      <c r="O15" s="6"/>
      <c r="P15" s="6"/>
      <c r="Q15" s="6"/>
      <c r="R15" s="6"/>
      <c r="S15" s="6"/>
      <c r="T15" s="6"/>
      <c r="U15" s="6">
        <v>1</v>
      </c>
      <c r="V15" s="6"/>
      <c r="W15" s="6"/>
      <c r="X15" s="6"/>
      <c r="Y15" s="6"/>
      <c r="Z15" s="6"/>
      <c r="AA15" s="6"/>
    </row>
    <row r="16" spans="1:27" ht="15.75" customHeight="1">
      <c r="A16" s="6">
        <v>1</v>
      </c>
      <c r="B16" s="6"/>
      <c r="C16" s="6"/>
      <c r="D16" s="6"/>
      <c r="E16" s="6"/>
      <c r="F16" s="6"/>
      <c r="G16" s="6"/>
      <c r="H16" s="6"/>
      <c r="I16" s="6"/>
      <c r="J16" s="6"/>
      <c r="K16" s="6"/>
      <c r="L16" s="6"/>
      <c r="M16" s="6"/>
      <c r="N16" s="6"/>
      <c r="O16" s="6"/>
      <c r="P16" s="6"/>
      <c r="Q16" s="6"/>
      <c r="R16" s="6"/>
      <c r="S16" s="6"/>
      <c r="T16" s="6"/>
      <c r="U16" s="6">
        <v>1</v>
      </c>
      <c r="V16" s="6"/>
      <c r="W16" s="6"/>
      <c r="X16" s="6"/>
      <c r="Y16" s="6"/>
      <c r="Z16" s="6"/>
      <c r="AA16" s="6"/>
    </row>
    <row r="17" spans="1:27" ht="15.75" customHeight="1">
      <c r="A17" s="6">
        <v>1</v>
      </c>
      <c r="B17" s="6"/>
      <c r="C17" s="6"/>
      <c r="D17" s="6"/>
      <c r="E17" s="6"/>
      <c r="F17" s="6"/>
      <c r="G17" s="6"/>
      <c r="H17" s="6"/>
      <c r="I17" s="6"/>
      <c r="J17" s="6"/>
      <c r="K17" s="6"/>
      <c r="L17" s="6"/>
      <c r="M17" s="6"/>
      <c r="N17" s="6"/>
      <c r="O17" s="6"/>
      <c r="P17" s="6"/>
      <c r="Q17" s="6"/>
      <c r="R17" s="6"/>
      <c r="S17" s="6"/>
      <c r="T17" s="6"/>
      <c r="U17" s="6"/>
      <c r="V17" s="6">
        <v>1</v>
      </c>
      <c r="W17" s="6"/>
      <c r="X17" s="6"/>
      <c r="Y17" s="6"/>
      <c r="Z17" s="6"/>
      <c r="AA17" s="6"/>
    </row>
    <row r="18" spans="1:27" ht="15.75" customHeight="1">
      <c r="A18" s="6">
        <v>1</v>
      </c>
      <c r="B18" s="6"/>
      <c r="C18" s="6"/>
      <c r="D18" s="6"/>
      <c r="E18" s="6"/>
      <c r="F18" s="6"/>
      <c r="G18" s="6"/>
      <c r="H18" s="6"/>
      <c r="I18" s="6"/>
      <c r="J18" s="6"/>
      <c r="K18" s="6"/>
      <c r="L18" s="6">
        <v>1</v>
      </c>
      <c r="M18" s="6"/>
      <c r="N18" s="6"/>
      <c r="O18" s="6"/>
      <c r="P18" s="6"/>
      <c r="Q18" s="6"/>
      <c r="R18" s="6"/>
      <c r="S18" s="6"/>
      <c r="T18" s="6"/>
      <c r="U18" s="6"/>
      <c r="V18" s="6"/>
      <c r="W18" s="6"/>
      <c r="X18" s="6"/>
      <c r="Y18" s="6"/>
      <c r="Z18" s="6"/>
      <c r="AA18" s="6"/>
    </row>
    <row r="19" spans="1:27" ht="15.75" customHeight="1">
      <c r="A19" s="6">
        <v>1</v>
      </c>
      <c r="B19" s="6"/>
      <c r="C19" s="6"/>
      <c r="D19" s="6"/>
      <c r="E19" s="6"/>
      <c r="F19" s="6"/>
      <c r="G19" s="6"/>
      <c r="H19" s="6"/>
      <c r="I19" s="6"/>
      <c r="J19" s="6"/>
      <c r="K19" s="6"/>
      <c r="L19" s="6">
        <v>1</v>
      </c>
      <c r="M19" s="6"/>
      <c r="N19" s="6"/>
      <c r="O19" s="6"/>
      <c r="P19" s="6"/>
      <c r="Q19" s="6"/>
      <c r="R19" s="6"/>
      <c r="S19" s="6"/>
      <c r="T19" s="6"/>
      <c r="U19" s="6"/>
      <c r="V19" s="6"/>
      <c r="W19" s="6"/>
      <c r="X19" s="6"/>
      <c r="Y19" s="6"/>
      <c r="Z19" s="6"/>
      <c r="AA19" s="6"/>
    </row>
    <row r="20" spans="1:27" ht="15.75" customHeight="1">
      <c r="A20" s="6">
        <v>1</v>
      </c>
      <c r="B20" s="6"/>
      <c r="C20" s="6"/>
      <c r="D20" s="6"/>
      <c r="E20" s="6"/>
      <c r="F20" s="6"/>
      <c r="G20" s="6"/>
      <c r="H20" s="6"/>
      <c r="I20" s="6"/>
      <c r="J20" s="6"/>
      <c r="K20" s="6"/>
      <c r="L20" s="6">
        <v>1</v>
      </c>
      <c r="M20" s="6"/>
      <c r="N20" s="6"/>
      <c r="O20" s="6"/>
      <c r="P20" s="6"/>
      <c r="Q20" s="6"/>
      <c r="R20" s="6"/>
      <c r="S20" s="6"/>
      <c r="T20" s="6"/>
      <c r="U20" s="6"/>
      <c r="V20" s="6"/>
      <c r="W20" s="6"/>
      <c r="X20" s="6"/>
      <c r="Y20" s="6"/>
      <c r="Z20" s="6"/>
      <c r="AA20" s="6"/>
    </row>
    <row r="21" spans="1:27" ht="15.75" customHeight="1">
      <c r="A21" s="6">
        <v>1</v>
      </c>
      <c r="B21" s="6"/>
      <c r="C21" s="6"/>
      <c r="D21" s="6"/>
      <c r="E21" s="6"/>
      <c r="F21" s="6"/>
      <c r="G21" s="6"/>
      <c r="H21" s="6"/>
      <c r="I21" s="6"/>
      <c r="J21" s="6"/>
      <c r="K21" s="6"/>
      <c r="L21" s="6"/>
      <c r="M21" s="6"/>
      <c r="N21" s="6"/>
      <c r="O21" s="6"/>
      <c r="P21" s="6"/>
      <c r="Q21" s="6"/>
      <c r="R21" s="6"/>
      <c r="S21" s="6"/>
      <c r="T21" s="6"/>
      <c r="U21" s="6"/>
      <c r="V21" s="6"/>
      <c r="W21" s="6">
        <v>1</v>
      </c>
      <c r="X21" s="6"/>
      <c r="Y21" s="6"/>
      <c r="Z21" s="6"/>
      <c r="AA21" s="6"/>
    </row>
    <row r="22" spans="1:27" ht="15.75" customHeight="1">
      <c r="A22" s="6">
        <v>1</v>
      </c>
      <c r="B22" s="5"/>
      <c r="C22" s="6"/>
      <c r="D22" s="6"/>
      <c r="E22" s="6"/>
      <c r="F22" s="6"/>
      <c r="G22" s="6"/>
      <c r="H22" s="6"/>
      <c r="I22" s="6"/>
      <c r="J22" s="6"/>
      <c r="K22" s="6"/>
      <c r="L22" s="6"/>
      <c r="M22" s="6"/>
      <c r="N22" s="6"/>
      <c r="O22" s="6"/>
      <c r="P22" s="6"/>
      <c r="Q22" s="6"/>
      <c r="R22" s="6"/>
      <c r="S22" s="6">
        <v>1</v>
      </c>
      <c r="T22" s="6"/>
      <c r="U22" s="6"/>
      <c r="V22" s="6"/>
      <c r="W22" s="6"/>
      <c r="X22" s="6"/>
      <c r="Y22" s="6"/>
      <c r="Z22" s="6"/>
      <c r="AA22" s="6"/>
    </row>
    <row r="23" spans="1:27" ht="15.75" customHeight="1">
      <c r="A23" s="6"/>
      <c r="B23" s="126"/>
      <c r="C23" s="6">
        <v>1</v>
      </c>
      <c r="D23" s="6">
        <v>1</v>
      </c>
      <c r="E23" s="6">
        <v>1</v>
      </c>
      <c r="F23" s="6">
        <v>1</v>
      </c>
      <c r="G23" s="6"/>
      <c r="H23" s="6"/>
      <c r="I23" s="6"/>
      <c r="J23" s="6"/>
      <c r="K23" s="6"/>
      <c r="L23" s="6">
        <v>1</v>
      </c>
      <c r="M23" s="6"/>
      <c r="N23" s="6"/>
      <c r="O23" s="6"/>
      <c r="P23" s="6"/>
      <c r="Q23" s="6"/>
      <c r="R23" s="6"/>
      <c r="S23" s="6"/>
      <c r="T23" s="6"/>
      <c r="U23" s="6"/>
      <c r="V23" s="6"/>
      <c r="W23" s="6"/>
      <c r="X23" s="6"/>
      <c r="Y23" s="6"/>
      <c r="Z23" s="6"/>
      <c r="AA23" s="6"/>
    </row>
    <row r="24" spans="1:27" ht="15.75" customHeight="1">
      <c r="A24" s="6">
        <v>1</v>
      </c>
      <c r="B24" s="6"/>
      <c r="C24" s="6"/>
      <c r="D24" s="6"/>
      <c r="E24" s="6"/>
      <c r="F24" s="6"/>
      <c r="G24" s="6"/>
      <c r="H24" s="6"/>
      <c r="I24" s="6"/>
      <c r="J24" s="6"/>
      <c r="K24" s="6"/>
      <c r="L24" s="144"/>
      <c r="M24" s="6"/>
      <c r="N24" s="6">
        <v>1</v>
      </c>
      <c r="O24" s="6"/>
      <c r="P24" s="6"/>
      <c r="Q24" s="6"/>
      <c r="R24" s="6"/>
      <c r="S24" s="6"/>
      <c r="T24" s="6"/>
      <c r="U24" s="6"/>
      <c r="V24" s="6"/>
      <c r="W24" s="6"/>
      <c r="X24" s="6"/>
      <c r="Y24" s="6"/>
      <c r="Z24" s="6"/>
      <c r="AA24" s="6"/>
    </row>
    <row r="25" spans="1:27" ht="15.75" customHeight="1">
      <c r="A25" s="6">
        <v>1</v>
      </c>
      <c r="B25" s="132"/>
      <c r="C25" s="6"/>
      <c r="D25" s="6"/>
      <c r="E25" s="6"/>
      <c r="F25" s="6"/>
      <c r="G25" s="6">
        <v>1</v>
      </c>
      <c r="H25" s="6"/>
      <c r="I25" s="6"/>
      <c r="J25" s="6"/>
      <c r="K25" s="6"/>
      <c r="L25" s="6"/>
      <c r="M25" s="6"/>
      <c r="N25" s="6"/>
      <c r="O25" s="6"/>
      <c r="P25" s="6"/>
      <c r="Q25" s="6"/>
      <c r="R25" s="6"/>
      <c r="S25" s="6"/>
      <c r="T25" s="6"/>
      <c r="U25" s="6"/>
      <c r="V25" s="6"/>
      <c r="W25" s="6"/>
      <c r="X25" s="6"/>
      <c r="Y25" s="6"/>
      <c r="Z25" s="6"/>
      <c r="AA25" s="6"/>
    </row>
    <row r="26" spans="1:27" ht="15.75" customHeight="1">
      <c r="A26" s="6"/>
      <c r="B26" s="6">
        <v>1</v>
      </c>
      <c r="C26" s="6"/>
      <c r="D26" s="6"/>
      <c r="E26" s="6"/>
      <c r="F26" s="6"/>
      <c r="G26" s="6"/>
      <c r="H26" s="6"/>
      <c r="I26" s="6"/>
      <c r="J26" s="6"/>
      <c r="K26" s="6"/>
      <c r="L26" s="6"/>
      <c r="M26" s="6"/>
      <c r="N26" s="6"/>
      <c r="O26" s="6"/>
      <c r="P26" s="6"/>
      <c r="Q26" s="6"/>
      <c r="R26" s="6"/>
      <c r="S26" s="6"/>
      <c r="T26" s="6"/>
      <c r="U26" s="6"/>
      <c r="V26" s="6"/>
      <c r="W26" s="6"/>
      <c r="X26" s="6"/>
      <c r="Y26" s="6"/>
      <c r="Z26" s="6"/>
      <c r="AA26" s="6">
        <v>1</v>
      </c>
    </row>
    <row r="27" spans="1:27" ht="15.75" customHeight="1">
      <c r="A27" s="6">
        <v>1</v>
      </c>
      <c r="B27" s="6"/>
      <c r="C27" s="6"/>
      <c r="D27" s="6"/>
      <c r="E27" s="6"/>
      <c r="F27" s="6"/>
      <c r="G27" s="6"/>
      <c r="H27" s="6"/>
      <c r="I27" s="6"/>
      <c r="J27" s="6"/>
      <c r="K27" s="6"/>
      <c r="L27" s="6">
        <v>1</v>
      </c>
      <c r="M27" s="6"/>
      <c r="N27" s="6"/>
      <c r="O27" s="6"/>
      <c r="P27" s="6"/>
      <c r="Q27" s="6"/>
      <c r="R27" s="6"/>
      <c r="S27" s="6"/>
      <c r="T27" s="6"/>
      <c r="U27" s="6"/>
      <c r="V27" s="6"/>
      <c r="W27" s="6"/>
      <c r="X27" s="6"/>
      <c r="Y27" s="6"/>
      <c r="Z27" s="6"/>
      <c r="AA27" s="6"/>
    </row>
    <row r="28" spans="1:27" ht="15.75" customHeight="1">
      <c r="A28" s="6"/>
      <c r="B28" s="6"/>
      <c r="C28" s="6">
        <v>1</v>
      </c>
      <c r="D28" s="6"/>
      <c r="E28" s="6"/>
      <c r="F28" s="6">
        <v>1</v>
      </c>
      <c r="G28" s="6">
        <v>1</v>
      </c>
      <c r="H28" s="6"/>
      <c r="I28" s="6"/>
      <c r="J28" s="6"/>
      <c r="K28" s="6"/>
      <c r="L28" s="6"/>
      <c r="M28" s="6"/>
      <c r="N28" s="6"/>
      <c r="O28" s="6"/>
      <c r="P28" s="6"/>
      <c r="Q28" s="6"/>
      <c r="R28" s="6"/>
      <c r="S28" s="6"/>
      <c r="T28" s="6"/>
      <c r="U28" s="6"/>
      <c r="V28" s="6"/>
      <c r="W28" s="6"/>
      <c r="X28" s="6"/>
      <c r="Y28" s="6"/>
      <c r="Z28" s="6"/>
      <c r="AA28" s="6"/>
    </row>
    <row r="29" spans="1:27" ht="15.75" customHeight="1">
      <c r="A29" s="6"/>
      <c r="B29" s="6"/>
      <c r="C29" s="6"/>
      <c r="D29" s="6"/>
      <c r="E29" s="6"/>
      <c r="F29" s="6"/>
      <c r="G29" s="6"/>
      <c r="H29" s="6"/>
      <c r="I29" s="6"/>
      <c r="J29" s="6"/>
      <c r="K29" s="6"/>
      <c r="L29" s="6"/>
      <c r="M29" s="6"/>
      <c r="N29" s="6"/>
      <c r="O29" s="6"/>
      <c r="P29" s="6"/>
      <c r="Q29" s="6"/>
      <c r="R29" s="6"/>
      <c r="S29" s="6"/>
      <c r="T29" s="6"/>
      <c r="U29" s="6"/>
      <c r="V29" s="6"/>
      <c r="W29" s="6"/>
      <c r="X29" s="6"/>
      <c r="Y29" s="6"/>
      <c r="Z29" s="6"/>
      <c r="AA29" s="6">
        <v>1</v>
      </c>
    </row>
    <row r="30" spans="1:27" ht="15.75" customHeight="1">
      <c r="A30" s="7">
        <v>1</v>
      </c>
      <c r="B30" s="7"/>
      <c r="C30" s="7"/>
      <c r="D30" s="7"/>
      <c r="E30" s="7"/>
      <c r="F30" s="7"/>
      <c r="G30" s="7"/>
      <c r="H30" s="7"/>
      <c r="I30" s="7"/>
      <c r="J30" s="7"/>
      <c r="K30" s="7"/>
      <c r="L30" s="7">
        <v>1</v>
      </c>
      <c r="M30" s="7"/>
      <c r="N30" s="7"/>
      <c r="O30" s="7"/>
      <c r="P30" s="7"/>
      <c r="Q30" s="7"/>
      <c r="R30" s="7"/>
      <c r="S30" s="7"/>
      <c r="T30" s="7"/>
      <c r="U30" s="7"/>
      <c r="V30" s="7"/>
      <c r="W30" s="7"/>
      <c r="X30" s="7"/>
      <c r="Y30" s="7"/>
      <c r="Z30" s="7"/>
      <c r="AA30" s="21"/>
    </row>
    <row r="31" spans="1:27" ht="15.75" customHeight="1">
      <c r="A31" s="7"/>
      <c r="B31" s="7"/>
      <c r="C31" s="7"/>
      <c r="D31" s="7"/>
      <c r="E31" s="7"/>
      <c r="F31" s="7"/>
      <c r="G31" s="7"/>
      <c r="H31" s="7"/>
      <c r="I31" s="7"/>
      <c r="J31" s="7"/>
      <c r="K31" s="7"/>
      <c r="L31" s="7"/>
      <c r="M31" s="7"/>
      <c r="N31" s="7"/>
      <c r="O31" s="7"/>
      <c r="P31" s="7"/>
      <c r="Q31" s="7"/>
      <c r="R31" s="7"/>
      <c r="S31" s="7"/>
      <c r="T31" s="7"/>
      <c r="U31" s="7"/>
      <c r="V31" s="7">
        <v>1</v>
      </c>
      <c r="W31" s="7"/>
      <c r="X31" s="7"/>
      <c r="Y31" s="7"/>
      <c r="Z31" s="7"/>
      <c r="AA31" s="7"/>
    </row>
    <row r="32" spans="1:27" ht="15.75" customHeight="1">
      <c r="A32" s="7"/>
      <c r="B32" s="7"/>
      <c r="C32" s="7"/>
      <c r="D32" s="7"/>
      <c r="E32" s="7"/>
      <c r="F32" s="7"/>
      <c r="G32" s="7"/>
      <c r="H32" s="7"/>
      <c r="I32" s="7"/>
      <c r="J32" s="7"/>
      <c r="K32" s="7"/>
      <c r="L32" s="7"/>
      <c r="M32" s="7"/>
      <c r="N32" s="7"/>
      <c r="O32" s="7"/>
      <c r="P32" s="7"/>
      <c r="Q32" s="7"/>
      <c r="R32" s="7"/>
      <c r="S32" s="7"/>
      <c r="T32" s="7"/>
      <c r="U32" s="7"/>
      <c r="V32" s="7"/>
      <c r="W32" s="7">
        <v>1</v>
      </c>
      <c r="X32" s="7">
        <v>1</v>
      </c>
      <c r="Y32" s="7"/>
      <c r="Z32" s="7"/>
      <c r="AA32" s="7"/>
    </row>
    <row r="33" spans="1:27" ht="15.75" customHeight="1">
      <c r="A33" s="21">
        <v>1</v>
      </c>
      <c r="B33" s="21"/>
      <c r="C33" s="21"/>
      <c r="D33" s="21"/>
      <c r="E33" s="21"/>
      <c r="F33" s="21"/>
      <c r="G33" s="21"/>
      <c r="H33" s="21"/>
      <c r="I33" s="21"/>
      <c r="J33" s="21"/>
      <c r="K33" s="21"/>
      <c r="L33" s="21"/>
      <c r="M33" s="21"/>
      <c r="N33" s="21"/>
      <c r="O33" s="21"/>
      <c r="P33" s="21"/>
      <c r="Q33" s="21"/>
      <c r="R33" s="21"/>
      <c r="S33" s="21"/>
      <c r="T33" s="21"/>
      <c r="U33" s="21"/>
      <c r="V33" s="21">
        <v>1</v>
      </c>
      <c r="W33" s="21"/>
      <c r="X33" s="21"/>
      <c r="Y33" s="21"/>
      <c r="Z33" s="21"/>
      <c r="AA33" s="21"/>
    </row>
    <row r="34" spans="1:27" ht="15.75" customHeight="1">
      <c r="A34" s="7"/>
      <c r="B34" s="7"/>
      <c r="C34" s="7"/>
      <c r="D34" s="7"/>
      <c r="E34" s="7"/>
      <c r="F34" s="7"/>
      <c r="G34" s="7"/>
      <c r="H34" s="7"/>
      <c r="I34" s="7"/>
      <c r="J34" s="7"/>
      <c r="K34" s="7"/>
      <c r="L34" s="7"/>
      <c r="M34" s="7"/>
      <c r="N34" s="7"/>
      <c r="O34" s="7"/>
      <c r="P34" s="7"/>
      <c r="Q34" s="7"/>
      <c r="R34" s="7">
        <v>1</v>
      </c>
      <c r="S34" s="7"/>
      <c r="T34" s="7"/>
      <c r="U34" s="7"/>
      <c r="V34" s="7"/>
      <c r="W34" s="7"/>
      <c r="X34" s="7"/>
      <c r="Y34" s="7"/>
      <c r="Z34" s="7"/>
      <c r="AA34" s="7"/>
    </row>
    <row r="35" spans="1:27" ht="15.75" customHeight="1">
      <c r="A35" s="7">
        <v>1</v>
      </c>
      <c r="B35" s="7"/>
      <c r="C35" s="7"/>
      <c r="D35" s="7"/>
      <c r="E35" s="7"/>
      <c r="F35" s="7"/>
      <c r="G35" s="7"/>
      <c r="H35" s="7"/>
      <c r="I35" s="7"/>
      <c r="J35" s="7"/>
      <c r="K35" s="7"/>
      <c r="L35" s="7"/>
      <c r="M35" s="7"/>
      <c r="N35" s="7"/>
      <c r="O35" s="7"/>
      <c r="P35" s="7"/>
      <c r="Q35" s="7"/>
      <c r="R35" s="7">
        <v>1</v>
      </c>
      <c r="S35" s="7"/>
      <c r="T35" s="7"/>
      <c r="U35" s="7"/>
      <c r="V35" s="7"/>
      <c r="W35" s="7"/>
      <c r="X35" s="7"/>
      <c r="Y35" s="7"/>
      <c r="Z35" s="7"/>
      <c r="AA35" s="7"/>
    </row>
    <row r="36" spans="1:27" ht="15.75" customHeight="1">
      <c r="A36" s="7"/>
      <c r="B36" s="7"/>
      <c r="C36" s="7"/>
      <c r="D36" s="7"/>
      <c r="E36" s="7"/>
      <c r="F36" s="7"/>
      <c r="G36" s="7"/>
      <c r="H36" s="7"/>
      <c r="I36" s="7"/>
      <c r="J36" s="7"/>
      <c r="K36" s="7"/>
      <c r="L36" s="7"/>
      <c r="M36" s="7"/>
      <c r="N36" s="7"/>
      <c r="O36" s="7"/>
      <c r="P36" s="7"/>
      <c r="Q36" s="7"/>
      <c r="R36" s="7"/>
      <c r="S36" s="7"/>
      <c r="T36" s="7"/>
      <c r="U36" s="7"/>
      <c r="V36" s="7"/>
      <c r="W36" s="7"/>
      <c r="X36" s="7"/>
      <c r="Y36" s="7"/>
      <c r="Z36" s="7"/>
      <c r="AA36" s="7">
        <v>1</v>
      </c>
    </row>
    <row r="37" spans="1:27" ht="15.75" customHeight="1">
      <c r="A37" s="22">
        <v>1</v>
      </c>
      <c r="B37" s="22"/>
      <c r="C37" s="22"/>
      <c r="D37" s="22"/>
      <c r="E37" s="22"/>
      <c r="F37" s="22"/>
      <c r="G37" s="22"/>
      <c r="H37" s="22"/>
      <c r="I37" s="22"/>
      <c r="J37" s="22"/>
      <c r="K37" s="22"/>
      <c r="L37" s="22"/>
      <c r="M37" s="22"/>
      <c r="N37" s="22"/>
      <c r="O37" s="22"/>
      <c r="P37" s="22"/>
      <c r="Q37" s="22"/>
      <c r="R37" s="22"/>
      <c r="S37" s="22"/>
      <c r="T37" s="22"/>
      <c r="U37" s="22"/>
      <c r="V37" s="22"/>
      <c r="W37" s="22"/>
      <c r="X37" s="22"/>
      <c r="Y37" s="22">
        <v>1</v>
      </c>
      <c r="Z37" s="22"/>
      <c r="AA37" s="22"/>
    </row>
    <row r="38" spans="1:27" ht="15.75" customHeight="1">
      <c r="A38" s="7"/>
      <c r="B38" s="7"/>
      <c r="C38" s="7"/>
      <c r="D38" s="7"/>
      <c r="E38" s="7"/>
      <c r="F38" s="7"/>
      <c r="G38" s="7"/>
      <c r="H38" s="7"/>
      <c r="I38" s="7"/>
      <c r="J38" s="7"/>
      <c r="K38" s="7">
        <v>1</v>
      </c>
      <c r="L38" s="7"/>
      <c r="M38" s="7"/>
      <c r="N38" s="7"/>
      <c r="O38" s="7"/>
      <c r="P38" s="7"/>
      <c r="Q38" s="7"/>
      <c r="R38" s="7"/>
      <c r="S38" s="7"/>
      <c r="T38" s="7"/>
      <c r="U38" s="7"/>
      <c r="V38" s="7"/>
      <c r="W38" s="7"/>
      <c r="X38" s="7"/>
      <c r="Y38" s="7"/>
      <c r="Z38" s="7"/>
      <c r="AA38" s="7"/>
    </row>
    <row r="39" spans="1:27" ht="15.75" customHeight="1">
      <c r="A39" s="7">
        <v>1</v>
      </c>
      <c r="B39" s="7"/>
      <c r="C39" s="7"/>
      <c r="D39" s="7"/>
      <c r="E39" s="7"/>
      <c r="F39" s="7"/>
      <c r="G39" s="7"/>
      <c r="H39" s="7"/>
      <c r="I39" s="7"/>
      <c r="J39" s="7"/>
      <c r="K39" s="7"/>
      <c r="L39" s="7">
        <v>1</v>
      </c>
      <c r="M39" s="7"/>
      <c r="N39" s="7"/>
      <c r="O39" s="7"/>
      <c r="P39" s="7"/>
      <c r="Q39" s="7"/>
      <c r="R39" s="7"/>
      <c r="S39" s="7"/>
      <c r="T39" s="7"/>
      <c r="U39" s="7"/>
      <c r="V39" s="7"/>
      <c r="W39" s="7"/>
      <c r="X39" s="7"/>
      <c r="Y39" s="7"/>
      <c r="Z39" s="7"/>
      <c r="AA39" s="7"/>
    </row>
    <row r="40" spans="1:27" ht="15.75" customHeight="1">
      <c r="A40" s="21">
        <v>1</v>
      </c>
      <c r="B40" s="21"/>
      <c r="C40" s="21"/>
      <c r="D40" s="21"/>
      <c r="E40" s="21"/>
      <c r="F40" s="21"/>
      <c r="G40" s="21"/>
      <c r="H40" s="21"/>
      <c r="I40" s="21"/>
      <c r="J40" s="21"/>
      <c r="K40" s="21">
        <v>1</v>
      </c>
      <c r="L40" s="21"/>
      <c r="M40" s="21"/>
      <c r="N40" s="21"/>
      <c r="O40" s="21"/>
      <c r="P40" s="21"/>
      <c r="Q40" s="21"/>
      <c r="R40" s="21"/>
      <c r="S40" s="21"/>
      <c r="T40" s="21"/>
      <c r="U40" s="21"/>
      <c r="V40" s="21"/>
      <c r="W40" s="21"/>
      <c r="X40" s="21"/>
      <c r="Y40" s="21"/>
      <c r="Z40" s="21"/>
      <c r="AA40" s="21"/>
    </row>
    <row r="41" spans="1:27" ht="15.75" customHeight="1">
      <c r="A41" s="7">
        <v>1</v>
      </c>
      <c r="B41" s="7"/>
      <c r="C41" s="7"/>
      <c r="D41" s="7"/>
      <c r="E41" s="7"/>
      <c r="F41" s="7"/>
      <c r="G41" s="7"/>
      <c r="H41" s="7"/>
      <c r="I41" s="7"/>
      <c r="J41" s="7"/>
      <c r="K41" s="7"/>
      <c r="L41" s="7"/>
      <c r="M41" s="7"/>
      <c r="N41" s="7"/>
      <c r="O41" s="7"/>
      <c r="P41" s="7"/>
      <c r="Q41" s="7"/>
      <c r="R41" s="7"/>
      <c r="S41" s="7"/>
      <c r="T41" s="7"/>
      <c r="U41" s="7"/>
      <c r="V41" s="7">
        <v>1</v>
      </c>
      <c r="W41" s="7"/>
      <c r="X41" s="7"/>
      <c r="Y41" s="7"/>
      <c r="Z41" s="7"/>
      <c r="AA41" s="7"/>
    </row>
    <row r="42" spans="1:27" ht="15.75" customHeight="1">
      <c r="A42" s="7">
        <v>1</v>
      </c>
      <c r="B42" s="7"/>
      <c r="C42" s="7"/>
      <c r="D42" s="7"/>
      <c r="E42" s="7"/>
      <c r="F42" s="7"/>
      <c r="G42" s="7"/>
      <c r="H42" s="7"/>
      <c r="I42" s="7"/>
      <c r="J42" s="7"/>
      <c r="K42" s="7"/>
      <c r="L42" s="7"/>
      <c r="M42" s="7"/>
      <c r="N42" s="7"/>
      <c r="O42" s="7"/>
      <c r="P42" s="7"/>
      <c r="Q42" s="7"/>
      <c r="R42" s="7"/>
      <c r="S42" s="7"/>
      <c r="T42" s="7"/>
      <c r="U42" s="7"/>
      <c r="V42" s="7">
        <v>1</v>
      </c>
      <c r="W42" s="7"/>
      <c r="X42" s="7"/>
      <c r="Y42" s="7"/>
      <c r="Z42" s="7"/>
      <c r="AA42" s="7"/>
    </row>
    <row r="43" spans="1:27" ht="15.75" customHeight="1">
      <c r="A43" s="7">
        <v>1</v>
      </c>
      <c r="B43" s="7"/>
      <c r="C43" s="7"/>
      <c r="D43" s="7"/>
      <c r="E43" s="7"/>
      <c r="F43" s="7"/>
      <c r="G43" s="7"/>
      <c r="H43" s="7"/>
      <c r="I43" s="7"/>
      <c r="J43" s="7"/>
      <c r="K43" s="7"/>
      <c r="L43" s="7"/>
      <c r="M43" s="7"/>
      <c r="N43" s="7"/>
      <c r="O43" s="7"/>
      <c r="P43" s="7"/>
      <c r="Q43" s="7"/>
      <c r="R43" s="7"/>
      <c r="S43" s="7"/>
      <c r="T43" s="7"/>
      <c r="U43" s="7"/>
      <c r="V43" s="7">
        <v>1</v>
      </c>
      <c r="W43" s="7"/>
      <c r="X43" s="7"/>
      <c r="Y43" s="7"/>
      <c r="Z43" s="7"/>
      <c r="AA43" s="7"/>
    </row>
    <row r="44" spans="1:27" ht="15.75" customHeight="1">
      <c r="A44" s="7"/>
      <c r="B44" s="7"/>
      <c r="C44" s="7"/>
      <c r="D44" s="7"/>
      <c r="E44" s="7"/>
      <c r="F44" s="7"/>
      <c r="G44" s="7"/>
      <c r="H44" s="7"/>
      <c r="I44" s="7"/>
      <c r="J44" s="7"/>
      <c r="K44" s="7"/>
      <c r="L44" s="7">
        <v>1</v>
      </c>
      <c r="M44" s="7"/>
      <c r="N44" s="7"/>
      <c r="O44" s="7"/>
      <c r="P44" s="7"/>
      <c r="Q44" s="7"/>
      <c r="R44" s="7"/>
      <c r="S44" s="7"/>
      <c r="T44" s="7"/>
      <c r="U44" s="7">
        <v>1</v>
      </c>
      <c r="V44" s="7"/>
      <c r="W44" s="7"/>
      <c r="X44" s="7">
        <v>1</v>
      </c>
      <c r="Y44" s="7"/>
      <c r="Z44" s="7"/>
      <c r="AA44" s="7"/>
    </row>
    <row r="45" spans="1:27" ht="15.75" customHeight="1">
      <c r="A45" s="7">
        <v>1</v>
      </c>
      <c r="B45" s="7"/>
      <c r="C45" s="7"/>
      <c r="D45" s="7"/>
      <c r="E45" s="7"/>
      <c r="F45" s="7"/>
      <c r="G45" s="7"/>
      <c r="H45" s="7"/>
      <c r="I45" s="7"/>
      <c r="J45" s="7"/>
      <c r="K45" s="7">
        <v>1</v>
      </c>
      <c r="L45" s="7"/>
      <c r="M45" s="7"/>
      <c r="N45" s="7"/>
      <c r="O45" s="7"/>
      <c r="P45" s="7"/>
      <c r="Q45" s="7"/>
      <c r="R45" s="7"/>
      <c r="S45" s="7"/>
      <c r="T45" s="7"/>
      <c r="U45" s="7"/>
      <c r="V45" s="7"/>
      <c r="W45" s="7"/>
      <c r="X45" s="7"/>
      <c r="Y45" s="7"/>
      <c r="Z45" s="7"/>
      <c r="AA45" s="7"/>
    </row>
    <row r="46" spans="1:27" ht="15.75" customHeight="1">
      <c r="A46" s="7"/>
      <c r="B46" s="7"/>
      <c r="C46" s="7"/>
      <c r="D46" s="7"/>
      <c r="E46" s="7"/>
      <c r="F46" s="7"/>
      <c r="G46" s="7"/>
      <c r="H46" s="7"/>
      <c r="I46" s="7"/>
      <c r="J46" s="7"/>
      <c r="K46" s="7"/>
      <c r="L46" s="7"/>
      <c r="M46" s="7"/>
      <c r="N46" s="7"/>
      <c r="O46" s="7"/>
      <c r="P46" s="7"/>
      <c r="Q46" s="7"/>
      <c r="R46" s="7"/>
      <c r="S46" s="7"/>
      <c r="T46" s="7"/>
      <c r="U46" s="7"/>
      <c r="V46" s="7"/>
      <c r="W46" s="7"/>
      <c r="X46" s="7">
        <v>1</v>
      </c>
      <c r="Y46" s="7"/>
      <c r="Z46" s="7"/>
      <c r="AA46" s="7"/>
    </row>
    <row r="47" spans="1:27" ht="15.75" customHeight="1">
      <c r="A47" s="7"/>
      <c r="B47" s="7"/>
      <c r="C47" s="7"/>
      <c r="D47" s="7"/>
      <c r="E47" s="7"/>
      <c r="F47" s="7"/>
      <c r="G47" s="7"/>
      <c r="H47" s="7"/>
      <c r="I47" s="7"/>
      <c r="J47" s="7"/>
      <c r="K47" s="7"/>
      <c r="L47" s="7"/>
      <c r="M47" s="7"/>
      <c r="N47" s="7"/>
      <c r="O47" s="7"/>
      <c r="P47" s="7"/>
      <c r="Q47" s="7"/>
      <c r="R47" s="7"/>
      <c r="S47" s="7"/>
      <c r="T47" s="7"/>
      <c r="U47" s="7"/>
      <c r="V47" s="7"/>
      <c r="W47" s="7"/>
      <c r="X47" s="7">
        <v>1</v>
      </c>
      <c r="Y47" s="7"/>
      <c r="Z47" s="7"/>
      <c r="AA47" s="7"/>
    </row>
    <row r="48" spans="1:27" ht="15.75" customHeight="1">
      <c r="A48" s="7"/>
      <c r="B48" s="7"/>
      <c r="C48" s="7"/>
      <c r="D48" s="7"/>
      <c r="E48" s="7"/>
      <c r="F48" s="7"/>
      <c r="G48" s="7"/>
      <c r="H48" s="7"/>
      <c r="I48" s="7"/>
      <c r="J48" s="7"/>
      <c r="K48" s="7">
        <v>1</v>
      </c>
      <c r="L48" s="7"/>
      <c r="M48" s="7"/>
      <c r="N48" s="7"/>
      <c r="O48" s="7"/>
      <c r="P48" s="7"/>
      <c r="Q48" s="7"/>
      <c r="R48" s="7"/>
      <c r="S48" s="7"/>
      <c r="T48" s="7"/>
      <c r="U48" s="7"/>
      <c r="V48" s="7"/>
      <c r="W48" s="7"/>
      <c r="X48" s="7"/>
      <c r="Y48" s="7"/>
      <c r="Z48" s="7"/>
      <c r="AA48" s="7"/>
    </row>
    <row r="49" spans="1:27" ht="15.75" customHeight="1">
      <c r="A49" s="7">
        <v>1</v>
      </c>
      <c r="B49" s="7"/>
      <c r="C49" s="7"/>
      <c r="D49" s="7"/>
      <c r="E49" s="7"/>
      <c r="F49" s="7">
        <v>1</v>
      </c>
      <c r="G49" s="7"/>
      <c r="H49" s="7"/>
      <c r="I49" s="7"/>
      <c r="J49" s="7"/>
      <c r="K49" s="7"/>
      <c r="L49" s="7"/>
      <c r="M49" s="7"/>
      <c r="N49" s="7"/>
      <c r="O49" s="7"/>
      <c r="P49" s="7"/>
      <c r="Q49" s="7">
        <v>1</v>
      </c>
      <c r="R49" s="7"/>
      <c r="S49" s="7">
        <v>1</v>
      </c>
      <c r="T49" s="7">
        <v>1</v>
      </c>
      <c r="U49" s="7"/>
      <c r="V49" s="7"/>
      <c r="W49" s="7"/>
      <c r="X49" s="7"/>
      <c r="Y49" s="7"/>
      <c r="Z49" s="7"/>
      <c r="AA49" s="7"/>
    </row>
    <row r="50" spans="1:27" ht="15.75" customHeight="1">
      <c r="A50" s="7"/>
      <c r="B50" s="7"/>
      <c r="C50" s="7"/>
      <c r="D50" s="7"/>
      <c r="E50" s="7"/>
      <c r="F50" s="7"/>
      <c r="G50" s="7"/>
      <c r="H50" s="7"/>
      <c r="I50" s="7"/>
      <c r="J50" s="7"/>
      <c r="K50" s="7"/>
      <c r="L50" s="7"/>
      <c r="M50" s="7"/>
      <c r="N50" s="7"/>
      <c r="O50" s="7"/>
      <c r="P50" s="7"/>
      <c r="Q50" s="7"/>
      <c r="R50" s="7"/>
      <c r="S50" s="7">
        <v>1</v>
      </c>
      <c r="T50" s="7"/>
      <c r="U50" s="7"/>
      <c r="V50" s="7"/>
      <c r="W50" s="7"/>
      <c r="X50" s="7"/>
      <c r="Y50" s="7"/>
      <c r="Z50" s="7"/>
      <c r="AA50" s="7"/>
    </row>
    <row r="51" spans="1:27" ht="15.75" customHeight="1">
      <c r="A51" s="7">
        <v>1</v>
      </c>
      <c r="B51" s="7"/>
      <c r="C51" s="7"/>
      <c r="D51" s="7"/>
      <c r="E51" s="7"/>
      <c r="F51" s="7"/>
      <c r="G51" s="7"/>
      <c r="H51" s="7"/>
      <c r="I51" s="7"/>
      <c r="J51" s="7"/>
      <c r="K51" s="7"/>
      <c r="L51" s="7"/>
      <c r="M51" s="7"/>
      <c r="N51" s="7"/>
      <c r="O51" s="7">
        <v>1</v>
      </c>
      <c r="P51" s="7"/>
      <c r="Q51" s="7"/>
      <c r="R51" s="7"/>
      <c r="S51" s="7"/>
      <c r="T51" s="7"/>
      <c r="U51" s="7"/>
      <c r="V51" s="7"/>
      <c r="W51" s="7"/>
      <c r="X51" s="7"/>
      <c r="Y51" s="7"/>
      <c r="Z51" s="7"/>
      <c r="AA51" s="7"/>
    </row>
    <row r="52" spans="1:27" ht="15.75" customHeight="1">
      <c r="A52" s="7"/>
      <c r="B52" s="7"/>
      <c r="C52" s="7">
        <v>1</v>
      </c>
      <c r="D52" s="7">
        <v>1</v>
      </c>
      <c r="E52" s="7">
        <v>1</v>
      </c>
      <c r="F52" s="7">
        <v>1</v>
      </c>
      <c r="G52" s="7"/>
      <c r="H52" s="7"/>
      <c r="I52" s="7"/>
      <c r="J52" s="7"/>
      <c r="K52" s="7"/>
      <c r="L52" s="7"/>
      <c r="M52" s="7"/>
      <c r="N52" s="7"/>
      <c r="O52" s="7"/>
      <c r="P52" s="7"/>
      <c r="Q52" s="7"/>
      <c r="R52" s="7"/>
      <c r="S52" s="7"/>
      <c r="T52" s="7"/>
      <c r="U52" s="7"/>
      <c r="V52" s="7"/>
      <c r="W52" s="7"/>
      <c r="X52" s="7"/>
      <c r="Y52" s="7"/>
      <c r="Z52" s="7"/>
      <c r="AA52" s="7"/>
    </row>
    <row r="53" spans="1:27" ht="15.75" customHeight="1">
      <c r="A53" s="7"/>
      <c r="B53" s="7"/>
      <c r="C53" s="7"/>
      <c r="D53" s="7"/>
      <c r="E53" s="7"/>
      <c r="F53" s="7"/>
      <c r="G53" s="7"/>
      <c r="H53" s="7"/>
      <c r="I53" s="7"/>
      <c r="J53" s="7"/>
      <c r="K53" s="7">
        <v>1</v>
      </c>
      <c r="L53" s="7"/>
      <c r="M53" s="7"/>
      <c r="N53" s="7"/>
      <c r="O53" s="7"/>
      <c r="P53" s="7"/>
      <c r="Q53" s="7"/>
      <c r="R53" s="7"/>
      <c r="S53" s="7"/>
      <c r="T53" s="7"/>
      <c r="U53" s="7"/>
      <c r="V53" s="7"/>
      <c r="W53" s="7"/>
      <c r="X53" s="7"/>
      <c r="Y53" s="7"/>
      <c r="Z53" s="7"/>
      <c r="AA53" s="7"/>
    </row>
    <row r="54" spans="1:27" ht="15.75" customHeight="1">
      <c r="A54" s="7"/>
      <c r="B54" s="7"/>
      <c r="C54" s="7"/>
      <c r="D54" s="7"/>
      <c r="E54" s="7"/>
      <c r="F54" s="7"/>
      <c r="G54" s="7"/>
      <c r="H54" s="7"/>
      <c r="I54" s="7"/>
      <c r="J54" s="7"/>
      <c r="K54" s="7"/>
      <c r="L54" s="7"/>
      <c r="M54" s="7"/>
      <c r="N54" s="7"/>
      <c r="O54" s="7"/>
      <c r="P54" s="7"/>
      <c r="Q54" s="7"/>
      <c r="R54" s="7"/>
      <c r="S54" s="7"/>
      <c r="T54" s="7"/>
      <c r="U54" s="7"/>
      <c r="V54" s="7"/>
      <c r="W54" s="7"/>
      <c r="X54" s="7"/>
      <c r="Y54" s="7">
        <v>1</v>
      </c>
      <c r="Z54" s="7"/>
      <c r="AA54" s="7"/>
    </row>
    <row r="55" spans="1:27" ht="15.75" customHeight="1">
      <c r="A55" s="7">
        <v>1</v>
      </c>
      <c r="B55" s="7"/>
      <c r="C55" s="7"/>
      <c r="D55" s="7"/>
      <c r="E55" s="7"/>
      <c r="F55" s="7"/>
      <c r="G55" s="7"/>
      <c r="H55" s="7"/>
      <c r="I55" s="7"/>
      <c r="J55" s="7"/>
      <c r="K55" s="7">
        <v>1</v>
      </c>
      <c r="L55" s="7"/>
      <c r="M55" s="7"/>
      <c r="N55" s="7"/>
      <c r="O55" s="7"/>
      <c r="P55" s="7"/>
      <c r="Q55" s="7"/>
      <c r="R55" s="7"/>
      <c r="S55" s="7"/>
      <c r="T55" s="7"/>
      <c r="U55" s="7"/>
      <c r="V55" s="7"/>
      <c r="W55" s="7"/>
      <c r="X55" s="7"/>
      <c r="Y55" s="7"/>
      <c r="Z55" s="7"/>
      <c r="AA55" s="7"/>
    </row>
    <row r="56" spans="1:27" ht="15.75" customHeight="1">
      <c r="A56" s="159"/>
      <c r="B56" s="7"/>
      <c r="C56" s="7"/>
      <c r="D56" s="7"/>
      <c r="E56" s="7"/>
      <c r="F56" s="7"/>
      <c r="G56" s="7"/>
      <c r="H56" s="7"/>
      <c r="I56" s="7"/>
      <c r="J56" s="7"/>
      <c r="K56" s="7"/>
      <c r="L56" s="7"/>
      <c r="M56" s="7"/>
      <c r="N56" s="7"/>
      <c r="O56" s="7"/>
      <c r="P56" s="7"/>
      <c r="Q56" s="7"/>
      <c r="R56" s="7"/>
      <c r="S56" s="7">
        <v>1</v>
      </c>
      <c r="T56" s="7"/>
      <c r="U56" s="7"/>
      <c r="V56" s="7"/>
      <c r="W56" s="7"/>
      <c r="X56" s="7"/>
      <c r="Y56" s="7"/>
      <c r="Z56" s="7"/>
      <c r="AA56" s="7"/>
    </row>
    <row r="57" spans="1:27" ht="15.75" customHeight="1">
      <c r="A57" s="7">
        <v>1</v>
      </c>
      <c r="B57" s="7"/>
      <c r="C57" s="7"/>
      <c r="D57" s="7"/>
      <c r="E57" s="7"/>
      <c r="F57" s="7"/>
      <c r="G57" s="7"/>
      <c r="H57" s="7">
        <v>1</v>
      </c>
      <c r="I57" s="7"/>
      <c r="J57" s="7"/>
      <c r="K57" s="7"/>
      <c r="L57" s="7"/>
      <c r="M57" s="7"/>
      <c r="N57" s="7"/>
      <c r="O57" s="7"/>
      <c r="P57" s="7"/>
      <c r="Q57" s="7"/>
      <c r="R57" s="7"/>
      <c r="S57" s="7"/>
      <c r="T57" s="7"/>
      <c r="U57" s="7"/>
      <c r="V57" s="7"/>
      <c r="W57" s="7"/>
      <c r="X57" s="7"/>
      <c r="Y57" s="7"/>
      <c r="Z57" s="7"/>
      <c r="AA57" s="7"/>
    </row>
    <row r="58" spans="1:27" ht="15.75" customHeight="1">
      <c r="A58" s="7">
        <v>1</v>
      </c>
      <c r="B58" s="7"/>
      <c r="C58" s="7"/>
      <c r="D58" s="7"/>
      <c r="E58" s="7"/>
      <c r="F58" s="7"/>
      <c r="G58" s="7"/>
      <c r="H58" s="7"/>
      <c r="I58" s="7"/>
      <c r="J58" s="7"/>
      <c r="K58" s="7"/>
      <c r="L58" s="7"/>
      <c r="M58" s="7"/>
      <c r="N58" s="7"/>
      <c r="O58" s="7"/>
      <c r="P58" s="7"/>
      <c r="Q58" s="7"/>
      <c r="R58" s="7"/>
      <c r="S58" s="7"/>
      <c r="T58" s="7"/>
      <c r="U58" s="7">
        <v>1</v>
      </c>
      <c r="V58" s="7"/>
      <c r="W58" s="7">
        <v>1</v>
      </c>
      <c r="X58" s="7">
        <v>1</v>
      </c>
      <c r="Y58" s="7"/>
      <c r="Z58" s="7"/>
      <c r="AA58" s="7"/>
    </row>
    <row r="59" spans="1:27" ht="15.75" customHeight="1">
      <c r="A59" s="7"/>
      <c r="B59" s="7"/>
      <c r="C59" s="7">
        <v>1</v>
      </c>
      <c r="D59" s="7"/>
      <c r="E59" s="7"/>
      <c r="F59" s="7"/>
      <c r="G59" s="7"/>
      <c r="H59" s="7"/>
      <c r="I59" s="7"/>
      <c r="J59" s="7"/>
      <c r="K59" s="7"/>
      <c r="L59" s="7"/>
      <c r="M59" s="7"/>
      <c r="N59" s="7"/>
      <c r="O59" s="7"/>
      <c r="P59" s="7"/>
      <c r="Q59" s="7"/>
      <c r="R59" s="7"/>
      <c r="S59" s="7"/>
      <c r="T59" s="7"/>
      <c r="U59" s="7"/>
      <c r="V59" s="7"/>
      <c r="W59" s="7"/>
      <c r="X59" s="7"/>
      <c r="Y59" s="7"/>
      <c r="Z59" s="7"/>
      <c r="AA59" s="7"/>
    </row>
    <row r="60" spans="1:27" ht="15.75" customHeight="1">
      <c r="A60" s="7"/>
      <c r="B60" s="7"/>
      <c r="C60" s="7"/>
      <c r="D60" s="7"/>
      <c r="E60" s="7"/>
      <c r="F60" s="7"/>
      <c r="G60" s="7"/>
      <c r="H60" s="7"/>
      <c r="I60" s="7"/>
      <c r="J60" s="7"/>
      <c r="K60" s="7"/>
      <c r="L60" s="7"/>
      <c r="M60" s="7"/>
      <c r="N60" s="7"/>
      <c r="O60" s="7"/>
      <c r="P60" s="7"/>
      <c r="Q60" s="7"/>
      <c r="R60" s="7"/>
      <c r="S60" s="7"/>
      <c r="T60" s="7"/>
      <c r="U60" s="7"/>
      <c r="V60" s="7"/>
      <c r="W60" s="7"/>
      <c r="X60" s="7"/>
      <c r="Y60" s="7"/>
      <c r="Z60" s="7"/>
      <c r="AA60" s="7">
        <v>1</v>
      </c>
    </row>
    <row r="61" spans="1:27" ht="15.75" customHeight="1">
      <c r="A61" s="7">
        <v>1</v>
      </c>
      <c r="B61" s="7"/>
      <c r="C61" s="7"/>
      <c r="D61" s="7"/>
      <c r="E61" s="7"/>
      <c r="F61" s="7"/>
      <c r="G61" s="7"/>
      <c r="H61" s="7"/>
      <c r="I61" s="7"/>
      <c r="J61" s="7"/>
      <c r="K61" s="7"/>
      <c r="L61" s="7"/>
      <c r="M61" s="7"/>
      <c r="N61" s="7"/>
      <c r="O61" s="7"/>
      <c r="P61" s="7"/>
      <c r="Q61" s="7"/>
      <c r="R61" s="7"/>
      <c r="S61" s="7">
        <v>1</v>
      </c>
      <c r="T61" s="7"/>
      <c r="U61" s="7"/>
      <c r="V61" s="7"/>
      <c r="W61" s="7"/>
      <c r="X61" s="7"/>
      <c r="Y61" s="7"/>
      <c r="Z61" s="7"/>
      <c r="AA61" s="7"/>
    </row>
    <row r="62" spans="1:27" ht="15.75" customHeight="1">
      <c r="A62" s="7">
        <v>1</v>
      </c>
      <c r="B62" s="7"/>
      <c r="C62" s="7"/>
      <c r="D62" s="7"/>
      <c r="E62" s="7"/>
      <c r="F62" s="7"/>
      <c r="G62" s="7"/>
      <c r="H62" s="7"/>
      <c r="I62" s="7"/>
      <c r="J62" s="7"/>
      <c r="K62" s="7"/>
      <c r="L62" s="7"/>
      <c r="M62" s="7"/>
      <c r="N62" s="7"/>
      <c r="O62" s="7"/>
      <c r="P62" s="7"/>
      <c r="Q62" s="7"/>
      <c r="R62" s="7"/>
      <c r="S62" s="7"/>
      <c r="T62" s="7"/>
      <c r="U62" s="7"/>
      <c r="V62" s="7">
        <v>1</v>
      </c>
      <c r="W62" s="7"/>
      <c r="X62" s="7"/>
      <c r="Y62" s="7"/>
      <c r="Z62" s="7"/>
      <c r="AA62" s="7"/>
    </row>
    <row r="63" spans="1:27" ht="15.75" customHeight="1">
      <c r="A63" s="7"/>
      <c r="B63" s="7"/>
      <c r="C63" s="7"/>
      <c r="D63" s="7"/>
      <c r="E63" s="7"/>
      <c r="F63" s="7"/>
      <c r="G63" s="7"/>
      <c r="H63" s="7"/>
      <c r="I63" s="7"/>
      <c r="J63" s="7"/>
      <c r="K63" s="7"/>
      <c r="L63" s="7">
        <v>1</v>
      </c>
      <c r="M63" s="7"/>
      <c r="N63" s="7"/>
      <c r="O63" s="7"/>
      <c r="P63" s="7"/>
      <c r="Q63" s="7"/>
      <c r="R63" s="7"/>
      <c r="S63" s="7"/>
      <c r="T63" s="7"/>
      <c r="U63" s="7"/>
      <c r="V63" s="7"/>
      <c r="W63" s="7"/>
      <c r="X63" s="7"/>
      <c r="Y63" s="7"/>
      <c r="Z63" s="7"/>
      <c r="AA63" s="7"/>
    </row>
    <row r="64" spans="1:27" ht="15.75" customHeight="1">
      <c r="A64" s="7">
        <v>1</v>
      </c>
      <c r="B64" s="7">
        <v>1</v>
      </c>
      <c r="C64" s="7"/>
      <c r="D64" s="7"/>
      <c r="E64" s="7"/>
      <c r="F64" s="7"/>
      <c r="G64" s="7"/>
      <c r="H64" s="7"/>
      <c r="I64" s="7"/>
      <c r="J64" s="7"/>
      <c r="K64" s="7"/>
      <c r="L64" s="7"/>
      <c r="M64" s="7"/>
      <c r="N64" s="7"/>
      <c r="O64" s="7"/>
      <c r="P64" s="7"/>
      <c r="Q64" s="7"/>
      <c r="R64" s="7"/>
      <c r="S64" s="7"/>
      <c r="T64" s="7"/>
      <c r="U64" s="7"/>
      <c r="V64" s="7"/>
      <c r="W64" s="7"/>
      <c r="X64" s="7"/>
      <c r="Y64" s="7"/>
      <c r="Z64" s="7"/>
      <c r="AA64" s="7" t="s">
        <v>1307</v>
      </c>
    </row>
    <row r="65" spans="1:27" ht="15.75" customHeight="1">
      <c r="A65" s="7"/>
      <c r="B65" s="7"/>
      <c r="C65" s="7"/>
      <c r="D65" s="7"/>
      <c r="E65" s="7"/>
      <c r="F65" s="7"/>
      <c r="G65" s="7"/>
      <c r="H65" s="7"/>
      <c r="I65" s="7"/>
      <c r="J65" s="7"/>
      <c r="K65" s="7"/>
      <c r="L65" s="7"/>
      <c r="M65" s="7"/>
      <c r="N65" s="7"/>
      <c r="O65" s="7"/>
      <c r="P65" s="7"/>
      <c r="Q65" s="7"/>
      <c r="R65" s="7"/>
      <c r="S65" s="7"/>
      <c r="T65" s="7"/>
      <c r="U65" s="7"/>
      <c r="V65" s="7"/>
      <c r="W65" s="7"/>
      <c r="X65" s="7"/>
      <c r="Y65" s="7"/>
      <c r="Z65" s="7"/>
      <c r="AA65" s="7">
        <v>1</v>
      </c>
    </row>
    <row r="66" spans="1:27" ht="15.75" customHeight="1">
      <c r="A66" s="7">
        <v>1</v>
      </c>
      <c r="B66" s="7"/>
      <c r="C66" s="7"/>
      <c r="D66" s="7"/>
      <c r="E66" s="7"/>
      <c r="F66" s="7"/>
      <c r="G66" s="7"/>
      <c r="H66" s="7"/>
      <c r="I66" s="7"/>
      <c r="J66" s="7"/>
      <c r="K66" s="7"/>
      <c r="L66" s="7"/>
      <c r="M66" s="7"/>
      <c r="N66" s="7"/>
      <c r="O66" s="7"/>
      <c r="P66" s="7"/>
      <c r="Q66" s="7"/>
      <c r="R66" s="7"/>
      <c r="S66" s="7"/>
      <c r="T66" s="7"/>
      <c r="U66" s="7"/>
      <c r="V66" s="7"/>
      <c r="W66" s="7"/>
      <c r="X66" s="7"/>
      <c r="Y66" s="7">
        <v>1</v>
      </c>
      <c r="Z66" s="7"/>
      <c r="AA66" s="7"/>
    </row>
    <row r="67" spans="1:27" ht="15.75" customHeight="1">
      <c r="A67" s="7">
        <v>1</v>
      </c>
      <c r="B67" s="7"/>
      <c r="C67" s="7"/>
      <c r="D67" s="7"/>
      <c r="E67" s="7"/>
      <c r="F67" s="7"/>
      <c r="G67" s="7"/>
      <c r="H67" s="7"/>
      <c r="I67" s="7"/>
      <c r="J67" s="7"/>
      <c r="K67" s="7"/>
      <c r="L67" s="7">
        <v>1</v>
      </c>
      <c r="M67" s="7"/>
      <c r="N67" s="7"/>
      <c r="O67" s="7"/>
      <c r="P67" s="7"/>
      <c r="Q67" s="7"/>
      <c r="R67" s="7"/>
      <c r="S67" s="7"/>
      <c r="T67" s="7"/>
      <c r="U67" s="7"/>
      <c r="V67" s="7"/>
      <c r="W67" s="7"/>
      <c r="X67" s="7"/>
      <c r="Y67" s="7"/>
      <c r="Z67" s="7"/>
      <c r="AA67" s="7"/>
    </row>
    <row r="68" spans="1:27" ht="15.75" customHeight="1">
      <c r="A68" s="21">
        <v>1</v>
      </c>
      <c r="B68" s="21"/>
      <c r="C68" s="21"/>
      <c r="D68" s="21"/>
      <c r="E68" s="21"/>
      <c r="F68" s="21"/>
      <c r="G68" s="21"/>
      <c r="H68" s="21"/>
      <c r="I68" s="21"/>
      <c r="J68" s="21"/>
      <c r="K68" s="21"/>
      <c r="L68" s="21"/>
      <c r="M68" s="21"/>
      <c r="N68" s="21"/>
      <c r="O68" s="21"/>
      <c r="P68" s="21">
        <v>1</v>
      </c>
      <c r="Q68" s="21"/>
      <c r="R68" s="21"/>
      <c r="S68" s="21"/>
      <c r="T68" s="21"/>
      <c r="U68" s="21"/>
      <c r="V68" s="21"/>
      <c r="W68" s="21"/>
      <c r="X68" s="21"/>
      <c r="Y68" s="21"/>
      <c r="Z68" s="21"/>
      <c r="AA68" s="21"/>
    </row>
    <row r="69" spans="1:27" ht="15.75" customHeight="1">
      <c r="A69" s="21">
        <v>1</v>
      </c>
      <c r="B69" s="21"/>
      <c r="C69" s="21"/>
      <c r="D69" s="21"/>
      <c r="E69" s="21"/>
      <c r="F69" s="21"/>
      <c r="G69" s="21"/>
      <c r="H69" s="21"/>
      <c r="I69" s="21"/>
      <c r="J69" s="21"/>
      <c r="K69" s="21"/>
      <c r="L69" s="21"/>
      <c r="M69" s="21"/>
      <c r="N69" s="21">
        <v>1</v>
      </c>
      <c r="O69" s="21"/>
      <c r="P69" s="21"/>
      <c r="Q69" s="21"/>
      <c r="R69" s="21"/>
      <c r="S69" s="21"/>
      <c r="T69" s="21"/>
      <c r="U69" s="21"/>
      <c r="V69" s="21"/>
      <c r="W69" s="21"/>
      <c r="X69" s="21"/>
      <c r="Y69" s="21"/>
      <c r="Z69" s="21"/>
      <c r="AA69" s="21"/>
    </row>
    <row r="70" spans="1:27" ht="15.75" customHeight="1">
      <c r="A70" s="21">
        <v>1</v>
      </c>
      <c r="B70" s="21"/>
      <c r="C70" s="21"/>
      <c r="D70" s="21"/>
      <c r="E70" s="21"/>
      <c r="F70" s="21"/>
      <c r="G70" s="21"/>
      <c r="H70" s="21"/>
      <c r="I70" s="21"/>
      <c r="J70" s="21"/>
      <c r="K70" s="21"/>
      <c r="L70" s="21">
        <v>1</v>
      </c>
      <c r="M70" s="21"/>
      <c r="N70" s="21"/>
      <c r="O70" s="21"/>
      <c r="P70" s="21"/>
      <c r="Q70" s="21"/>
      <c r="R70" s="21"/>
      <c r="S70" s="21"/>
      <c r="T70" s="21"/>
      <c r="U70" s="21"/>
      <c r="V70" s="21"/>
      <c r="W70" s="21"/>
      <c r="X70" s="21"/>
      <c r="Y70" s="21"/>
      <c r="Z70" s="21"/>
      <c r="AA70" s="21"/>
    </row>
    <row r="71" spans="1:27" ht="15.75" customHeight="1">
      <c r="A71" s="21">
        <v>1</v>
      </c>
      <c r="B71" s="21"/>
      <c r="C71" s="21"/>
      <c r="D71" s="21">
        <v>1</v>
      </c>
      <c r="E71" s="21">
        <v>1</v>
      </c>
      <c r="F71" s="21">
        <v>1</v>
      </c>
      <c r="G71" s="21">
        <v>1</v>
      </c>
      <c r="H71" s="21">
        <v>1</v>
      </c>
      <c r="I71" s="21">
        <v>1</v>
      </c>
      <c r="J71" s="21">
        <v>1</v>
      </c>
      <c r="K71" s="21">
        <v>1</v>
      </c>
      <c r="L71" s="21">
        <v>1</v>
      </c>
      <c r="M71" s="21"/>
      <c r="N71" s="21"/>
      <c r="O71" s="21"/>
      <c r="P71" s="21"/>
      <c r="Q71" s="21"/>
      <c r="R71" s="21">
        <v>1</v>
      </c>
      <c r="S71" s="21">
        <v>1</v>
      </c>
      <c r="T71" s="21"/>
      <c r="U71" s="21">
        <v>1</v>
      </c>
      <c r="V71" s="21"/>
      <c r="W71" s="21">
        <v>1</v>
      </c>
      <c r="X71" s="21">
        <v>1</v>
      </c>
      <c r="Y71" s="21">
        <v>1</v>
      </c>
      <c r="Z71" s="21"/>
      <c r="AA71" s="21"/>
    </row>
    <row r="72" spans="1:27" ht="15.75" customHeight="1">
      <c r="A72" s="7">
        <v>1</v>
      </c>
      <c r="B72" s="7"/>
      <c r="C72" s="7"/>
      <c r="D72" s="7">
        <v>1</v>
      </c>
      <c r="E72" s="7">
        <v>1</v>
      </c>
      <c r="F72" s="7">
        <v>1</v>
      </c>
      <c r="G72" s="7"/>
      <c r="H72" s="7"/>
      <c r="I72" s="7"/>
      <c r="J72" s="7"/>
      <c r="K72" s="7"/>
      <c r="L72" s="7"/>
      <c r="M72" s="7"/>
      <c r="N72" s="7"/>
      <c r="O72" s="7"/>
      <c r="P72" s="7"/>
      <c r="Q72" s="7"/>
      <c r="R72" s="7"/>
      <c r="S72" s="7"/>
      <c r="T72" s="7"/>
      <c r="U72" s="7"/>
      <c r="V72" s="7"/>
      <c r="W72" s="7"/>
      <c r="X72" s="7"/>
      <c r="Y72" s="7"/>
      <c r="Z72" s="7"/>
      <c r="AA72" s="7"/>
    </row>
    <row r="73" spans="1:27" ht="15.75" customHeight="1">
      <c r="A73" s="7"/>
      <c r="B73" s="7"/>
      <c r="C73" s="7">
        <v>1</v>
      </c>
      <c r="D73" s="7"/>
      <c r="E73" s="7"/>
      <c r="F73" s="7"/>
      <c r="G73" s="7"/>
      <c r="H73" s="7"/>
      <c r="I73" s="7"/>
      <c r="J73" s="7"/>
      <c r="K73" s="7"/>
      <c r="L73" s="7"/>
      <c r="M73" s="7"/>
      <c r="N73" s="7"/>
      <c r="O73" s="7"/>
      <c r="P73" s="7"/>
      <c r="Q73" s="7"/>
      <c r="R73" s="7"/>
      <c r="S73" s="7"/>
      <c r="T73" s="7"/>
      <c r="U73" s="7"/>
      <c r="V73" s="7"/>
      <c r="W73" s="7"/>
      <c r="X73" s="7"/>
      <c r="Y73" s="7"/>
      <c r="Z73" s="7"/>
      <c r="AA73" s="7"/>
    </row>
    <row r="74" spans="1:27" ht="15.75" customHeight="1">
      <c r="A74" s="30">
        <v>1</v>
      </c>
      <c r="B74" s="30"/>
      <c r="C74" s="30"/>
      <c r="D74" s="30"/>
      <c r="E74" s="30"/>
      <c r="F74" s="30"/>
      <c r="G74" s="30"/>
      <c r="H74" s="30"/>
      <c r="I74" s="30"/>
      <c r="J74" s="30"/>
      <c r="K74" s="30"/>
      <c r="L74" s="30"/>
      <c r="M74" s="30"/>
      <c r="N74" s="30"/>
      <c r="O74" s="30"/>
      <c r="P74" s="30"/>
      <c r="Q74" s="30"/>
      <c r="R74" s="30"/>
      <c r="S74" s="30"/>
      <c r="T74" s="30"/>
      <c r="U74" s="30"/>
      <c r="V74" s="30"/>
      <c r="W74" s="30">
        <v>1</v>
      </c>
      <c r="X74" s="30"/>
      <c r="Y74" s="30"/>
      <c r="Z74" s="30"/>
      <c r="AA74" s="30"/>
    </row>
    <row r="75" spans="1:27" ht="15.75" customHeight="1">
      <c r="A75" s="7">
        <v>1</v>
      </c>
      <c r="B75" s="7"/>
      <c r="C75" s="7"/>
      <c r="D75" s="7"/>
      <c r="E75" s="7"/>
      <c r="F75" s="7"/>
      <c r="G75" s="7"/>
      <c r="H75" s="7"/>
      <c r="I75" s="7"/>
      <c r="J75" s="7"/>
      <c r="K75" s="7"/>
      <c r="L75" s="7"/>
      <c r="M75" s="7"/>
      <c r="N75" s="7"/>
      <c r="O75" s="7"/>
      <c r="P75" s="7"/>
      <c r="Q75" s="7"/>
      <c r="R75" s="7"/>
      <c r="S75" s="7"/>
      <c r="T75" s="7"/>
      <c r="U75" s="7"/>
      <c r="V75" s="7"/>
      <c r="W75" s="7"/>
      <c r="X75" s="7"/>
      <c r="Y75" s="7">
        <v>1</v>
      </c>
      <c r="Z75" s="7"/>
      <c r="AA75" s="7"/>
    </row>
    <row r="76" spans="1:27" ht="15.75" customHeight="1">
      <c r="A76" s="7"/>
      <c r="B76" s="7">
        <v>1</v>
      </c>
      <c r="C76" s="7"/>
      <c r="D76" s="7"/>
      <c r="E76" s="7"/>
      <c r="F76" s="7"/>
      <c r="G76" s="7"/>
      <c r="H76" s="7"/>
      <c r="I76" s="7"/>
      <c r="J76" s="7"/>
      <c r="K76" s="7"/>
      <c r="L76" s="7"/>
      <c r="M76" s="7"/>
      <c r="N76" s="7"/>
      <c r="O76" s="7"/>
      <c r="P76" s="7"/>
      <c r="Q76" s="7"/>
      <c r="R76" s="7"/>
      <c r="S76" s="7"/>
      <c r="T76" s="7"/>
      <c r="U76" s="7"/>
      <c r="V76" s="7"/>
      <c r="W76" s="7"/>
      <c r="X76" s="7"/>
      <c r="Y76" s="7"/>
      <c r="Z76" s="7"/>
      <c r="AA76" s="7"/>
    </row>
    <row r="77" spans="1:27" ht="15.75" customHeight="1">
      <c r="A77" s="7">
        <v>1</v>
      </c>
      <c r="B77" s="7"/>
      <c r="C77" s="7"/>
      <c r="D77" s="7"/>
      <c r="E77" s="7"/>
      <c r="F77" s="7"/>
      <c r="G77" s="7"/>
      <c r="H77" s="7"/>
      <c r="I77" s="7"/>
      <c r="J77" s="7"/>
      <c r="K77" s="7">
        <v>1</v>
      </c>
      <c r="L77" s="7"/>
      <c r="M77" s="7"/>
      <c r="N77" s="7"/>
      <c r="O77" s="7"/>
      <c r="P77" s="7"/>
      <c r="Q77" s="7"/>
      <c r="R77" s="7"/>
      <c r="S77" s="7"/>
      <c r="T77" s="7"/>
      <c r="U77" s="7"/>
      <c r="V77" s="7"/>
      <c r="W77" s="7"/>
      <c r="X77" s="7"/>
      <c r="Y77" s="7"/>
      <c r="Z77" s="7"/>
      <c r="AA77" s="7"/>
    </row>
    <row r="78" spans="1:27" ht="15.75" customHeight="1">
      <c r="A78" s="7"/>
      <c r="B78" s="7"/>
      <c r="C78" s="7"/>
      <c r="D78" s="7"/>
      <c r="E78" s="7"/>
      <c r="F78" s="7"/>
      <c r="G78" s="7"/>
      <c r="H78" s="7"/>
      <c r="I78" s="7"/>
      <c r="J78" s="7"/>
      <c r="K78" s="7"/>
      <c r="L78" s="7">
        <v>1</v>
      </c>
      <c r="M78" s="7"/>
      <c r="N78" s="7"/>
      <c r="O78" s="7"/>
      <c r="P78" s="7"/>
      <c r="Q78" s="7"/>
      <c r="R78" s="7"/>
      <c r="S78" s="7"/>
      <c r="T78" s="7"/>
      <c r="U78" s="7"/>
      <c r="V78" s="7"/>
      <c r="W78" s="7"/>
      <c r="X78" s="7"/>
      <c r="Y78" s="7"/>
      <c r="Z78" s="7"/>
      <c r="AA78" s="7"/>
    </row>
    <row r="79" spans="1:27" ht="15.75" customHeight="1">
      <c r="A79" s="7">
        <v>1</v>
      </c>
      <c r="B79" s="7"/>
      <c r="C79" s="7"/>
      <c r="D79" s="7"/>
      <c r="E79" s="7"/>
      <c r="F79" s="7"/>
      <c r="G79" s="7"/>
      <c r="H79" s="7"/>
      <c r="I79" s="7"/>
      <c r="J79" s="7"/>
      <c r="K79" s="7">
        <v>1</v>
      </c>
      <c r="L79" s="7"/>
      <c r="M79" s="7"/>
      <c r="N79" s="7"/>
      <c r="O79" s="7"/>
      <c r="P79" s="7"/>
      <c r="Q79" s="7"/>
      <c r="R79" s="7"/>
      <c r="S79" s="7"/>
      <c r="T79" s="7"/>
      <c r="U79" s="7"/>
      <c r="V79" s="7"/>
      <c r="W79" s="7"/>
      <c r="X79" s="7"/>
      <c r="Y79" s="7"/>
      <c r="Z79" s="7"/>
      <c r="AA79" s="7"/>
    </row>
    <row r="80" spans="1:27" ht="15.75" customHeight="1">
      <c r="A80" s="108">
        <v>1</v>
      </c>
      <c r="B80" s="108">
        <v>1</v>
      </c>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c r="AA80" s="108"/>
    </row>
    <row r="81" spans="1:27" ht="15.75" customHeight="1">
      <c r="A81" s="7">
        <v>1</v>
      </c>
      <c r="B81" s="7"/>
      <c r="C81" s="7"/>
      <c r="D81" s="7"/>
      <c r="E81" s="7"/>
      <c r="F81" s="7"/>
      <c r="G81" s="7"/>
      <c r="H81" s="7"/>
      <c r="I81" s="7"/>
      <c r="J81" s="7"/>
      <c r="K81" s="7">
        <v>1</v>
      </c>
      <c r="L81" s="7"/>
      <c r="M81" s="7"/>
      <c r="N81" s="7"/>
      <c r="O81" s="7"/>
      <c r="P81" s="7"/>
      <c r="Q81" s="7"/>
      <c r="R81" s="7"/>
      <c r="S81" s="7"/>
      <c r="T81" s="7"/>
      <c r="U81" s="7"/>
      <c r="V81" s="7"/>
      <c r="W81" s="7"/>
      <c r="X81" s="7"/>
      <c r="Y81" s="7"/>
      <c r="Z81" s="7"/>
      <c r="AA81" s="7"/>
    </row>
    <row r="82" spans="1:27" ht="15.75" customHeight="1">
      <c r="A82" s="7"/>
      <c r="B82" s="7"/>
      <c r="C82" s="7">
        <v>1</v>
      </c>
      <c r="D82" s="7"/>
      <c r="E82" s="7"/>
      <c r="F82" s="7"/>
      <c r="G82" s="7"/>
      <c r="H82" s="7"/>
      <c r="I82" s="7"/>
      <c r="J82" s="7"/>
      <c r="K82" s="7"/>
      <c r="L82" s="7"/>
      <c r="M82" s="7"/>
      <c r="N82" s="7"/>
      <c r="O82" s="7"/>
      <c r="P82" s="7"/>
      <c r="Q82" s="7"/>
      <c r="R82" s="7"/>
      <c r="S82" s="7"/>
      <c r="T82" s="7"/>
      <c r="U82" s="7"/>
      <c r="V82" s="7"/>
      <c r="W82" s="7"/>
      <c r="X82" s="7">
        <v>1</v>
      </c>
      <c r="Y82" s="7">
        <v>1</v>
      </c>
      <c r="Z82" s="7"/>
      <c r="AA82" s="7"/>
    </row>
    <row r="83" spans="1:27" ht="15.75" customHeight="1">
      <c r="A83" s="7">
        <v>1</v>
      </c>
      <c r="B83" s="7"/>
      <c r="C83" s="7"/>
      <c r="D83" s="7"/>
      <c r="E83" s="7"/>
      <c r="F83" s="7"/>
      <c r="G83" s="7"/>
      <c r="H83" s="7"/>
      <c r="I83" s="7"/>
      <c r="J83" s="7"/>
      <c r="K83" s="7"/>
      <c r="L83" s="7"/>
      <c r="M83" s="7"/>
      <c r="N83" s="7"/>
      <c r="O83" s="7"/>
      <c r="P83" s="7"/>
      <c r="Q83" s="7"/>
      <c r="R83" s="7"/>
      <c r="S83" s="7">
        <v>1</v>
      </c>
      <c r="T83" s="7"/>
      <c r="U83" s="7"/>
      <c r="V83" s="7"/>
      <c r="W83" s="7"/>
      <c r="X83" s="7"/>
      <c r="Y83" s="7"/>
      <c r="Z83" s="7"/>
      <c r="AA83" s="7"/>
    </row>
    <row r="84" spans="1:27" ht="15.75" customHeight="1">
      <c r="A84" s="148">
        <v>0</v>
      </c>
      <c r="B84" s="7"/>
      <c r="C84" s="7"/>
      <c r="D84" s="7"/>
      <c r="E84" s="7"/>
      <c r="F84" s="7"/>
      <c r="G84" s="7"/>
      <c r="H84" s="7"/>
      <c r="I84" s="7"/>
      <c r="J84" s="7"/>
      <c r="K84" s="7"/>
      <c r="L84" s="7"/>
      <c r="M84" s="7"/>
      <c r="N84" s="7"/>
      <c r="O84" s="7"/>
      <c r="P84" s="7"/>
      <c r="Q84" s="7"/>
      <c r="R84" s="7"/>
      <c r="S84" s="7"/>
      <c r="T84" s="7"/>
      <c r="U84" s="7"/>
      <c r="V84" s="7"/>
      <c r="W84" s="7"/>
      <c r="X84" s="7"/>
      <c r="Y84" s="7">
        <v>1</v>
      </c>
      <c r="Z84" s="7"/>
      <c r="AA84" s="7"/>
    </row>
    <row r="85" spans="1:27" ht="15.75" customHeight="1">
      <c r="A85" s="7">
        <v>1</v>
      </c>
      <c r="B85" s="7"/>
      <c r="C85" s="7"/>
      <c r="D85" s="7"/>
      <c r="E85" s="7"/>
      <c r="F85" s="7"/>
      <c r="G85" s="7"/>
      <c r="H85" s="7"/>
      <c r="I85" s="7"/>
      <c r="J85" s="7"/>
      <c r="K85" s="7"/>
      <c r="L85" s="7"/>
      <c r="M85" s="7"/>
      <c r="N85" s="7"/>
      <c r="O85" s="7"/>
      <c r="P85" s="7"/>
      <c r="Q85" s="7"/>
      <c r="R85" s="7"/>
      <c r="S85" s="7">
        <v>1</v>
      </c>
      <c r="T85" s="7"/>
      <c r="U85" s="7"/>
      <c r="V85" s="7"/>
      <c r="W85" s="7"/>
      <c r="X85" s="7"/>
      <c r="Y85" s="7"/>
      <c r="Z85" s="7"/>
      <c r="AA85" s="7"/>
    </row>
    <row r="86" spans="1:27" ht="15.75" customHeight="1">
      <c r="A86" s="7"/>
      <c r="B86" s="7"/>
      <c r="C86" s="7">
        <v>1</v>
      </c>
      <c r="D86" s="7">
        <v>1</v>
      </c>
      <c r="E86" s="7"/>
      <c r="F86" s="7">
        <v>1</v>
      </c>
      <c r="G86" s="7"/>
      <c r="H86" s="7">
        <v>1</v>
      </c>
      <c r="I86" s="7"/>
      <c r="J86" s="7">
        <v>1</v>
      </c>
      <c r="K86" s="7">
        <v>1</v>
      </c>
      <c r="L86" s="7">
        <v>1</v>
      </c>
      <c r="M86" s="7"/>
      <c r="N86" s="7">
        <v>1</v>
      </c>
      <c r="O86" s="7"/>
      <c r="P86" s="7"/>
      <c r="Q86" s="7"/>
      <c r="R86" s="7"/>
      <c r="S86" s="7"/>
      <c r="T86" s="7">
        <v>1</v>
      </c>
      <c r="U86" s="7">
        <v>1</v>
      </c>
      <c r="V86" s="7">
        <v>1</v>
      </c>
      <c r="W86" s="7">
        <v>1</v>
      </c>
      <c r="X86" s="7"/>
      <c r="Y86" s="7">
        <v>1</v>
      </c>
      <c r="Z86" s="7"/>
      <c r="AA86" s="7"/>
    </row>
    <row r="87" spans="1:27" ht="15.75" customHeight="1">
      <c r="A87" s="7">
        <v>1</v>
      </c>
      <c r="B87" s="7"/>
      <c r="C87" s="7"/>
      <c r="D87" s="7"/>
      <c r="E87" s="7"/>
      <c r="F87" s="7"/>
      <c r="G87" s="7"/>
      <c r="H87" s="7"/>
      <c r="I87" s="7"/>
      <c r="J87" s="7"/>
      <c r="K87" s="7"/>
      <c r="L87" s="7"/>
      <c r="M87" s="7"/>
      <c r="N87" s="7"/>
      <c r="O87" s="7"/>
      <c r="P87" s="7"/>
      <c r="Q87" s="7"/>
      <c r="R87" s="7"/>
      <c r="S87" s="7">
        <v>1</v>
      </c>
      <c r="T87" s="7"/>
      <c r="U87" s="7"/>
      <c r="V87" s="7"/>
      <c r="W87" s="7"/>
      <c r="X87" s="7"/>
      <c r="Y87" s="7"/>
      <c r="Z87" s="7"/>
      <c r="AA87" s="7"/>
    </row>
    <row r="88" spans="1:27" ht="15.75" customHeight="1">
      <c r="A88" s="7"/>
      <c r="B88" s="7"/>
      <c r="C88" s="7">
        <v>1</v>
      </c>
      <c r="D88" s="7"/>
      <c r="E88" s="7"/>
      <c r="F88" s="7"/>
      <c r="G88" s="7"/>
      <c r="H88" s="7"/>
      <c r="I88" s="7"/>
      <c r="J88" s="7"/>
      <c r="K88" s="7"/>
      <c r="L88" s="7"/>
      <c r="M88" s="7"/>
      <c r="N88" s="7"/>
      <c r="O88" s="7"/>
      <c r="P88" s="7"/>
      <c r="Q88" s="7"/>
      <c r="R88" s="7">
        <v>1</v>
      </c>
      <c r="S88" s="7"/>
      <c r="T88" s="7"/>
      <c r="U88" s="7"/>
      <c r="V88" s="7">
        <v>1</v>
      </c>
      <c r="W88" s="7"/>
      <c r="X88" s="7"/>
      <c r="Y88" s="7">
        <v>1</v>
      </c>
      <c r="Z88" s="7"/>
      <c r="AA88" s="7"/>
    </row>
    <row r="89" spans="1:27" ht="15.75" customHeight="1">
      <c r="A89" s="7"/>
      <c r="B89" s="7"/>
      <c r="C89" s="7"/>
      <c r="D89" s="7"/>
      <c r="E89" s="7"/>
      <c r="F89" s="7"/>
      <c r="G89" s="7"/>
      <c r="H89" s="7"/>
      <c r="I89" s="7"/>
      <c r="J89" s="7"/>
      <c r="K89" s="7"/>
      <c r="L89" s="7"/>
      <c r="M89" s="7"/>
      <c r="N89" s="7"/>
      <c r="O89" s="7"/>
      <c r="P89" s="7"/>
      <c r="Q89" s="7"/>
      <c r="R89" s="7"/>
      <c r="S89" s="7"/>
      <c r="T89" s="7"/>
      <c r="U89" s="7"/>
      <c r="V89" s="7"/>
      <c r="W89" s="7"/>
      <c r="X89" s="7"/>
      <c r="Y89" s="7"/>
      <c r="Z89" s="7"/>
      <c r="AA89" s="7">
        <v>1</v>
      </c>
    </row>
    <row r="90" spans="1:27" ht="15.75" customHeight="1">
      <c r="A90" s="7">
        <v>1</v>
      </c>
      <c r="B90" s="7"/>
      <c r="C90" s="7"/>
      <c r="D90" s="7"/>
      <c r="E90" s="7"/>
      <c r="F90" s="7"/>
      <c r="G90" s="7"/>
      <c r="H90" s="7"/>
      <c r="I90" s="7"/>
      <c r="J90" s="7"/>
      <c r="K90" s="7"/>
      <c r="L90" s="7">
        <v>1</v>
      </c>
      <c r="M90" s="7"/>
      <c r="N90" s="7"/>
      <c r="O90" s="7"/>
      <c r="P90" s="7"/>
      <c r="Q90" s="7"/>
      <c r="R90" s="7"/>
      <c r="S90" s="7"/>
      <c r="T90" s="7"/>
      <c r="U90" s="7"/>
      <c r="V90" s="7"/>
      <c r="W90" s="7"/>
      <c r="X90" s="7"/>
      <c r="Y90" s="7"/>
      <c r="Z90" s="7"/>
      <c r="AA90" s="7"/>
    </row>
    <row r="91" spans="1:27" ht="15.75" customHeight="1">
      <c r="A91" s="7">
        <v>1</v>
      </c>
      <c r="B91" s="7"/>
      <c r="C91" s="7"/>
      <c r="D91" s="7"/>
      <c r="E91" s="7"/>
      <c r="F91" s="7"/>
      <c r="G91" s="7"/>
      <c r="H91" s="7"/>
      <c r="I91" s="7"/>
      <c r="J91" s="7"/>
      <c r="K91" s="7"/>
      <c r="L91" s="7"/>
      <c r="M91" s="7"/>
      <c r="N91" s="7"/>
      <c r="O91" s="7"/>
      <c r="P91" s="7"/>
      <c r="Q91" s="7"/>
      <c r="R91" s="7"/>
      <c r="S91" s="7"/>
      <c r="T91" s="7"/>
      <c r="U91" s="7"/>
      <c r="V91" s="7"/>
      <c r="W91" s="7">
        <v>1</v>
      </c>
      <c r="X91" s="7"/>
      <c r="Y91" s="7"/>
      <c r="Z91" s="7"/>
      <c r="AA91" s="7"/>
    </row>
    <row r="92" spans="1:27" ht="15.75" customHeight="1">
      <c r="A92" s="7">
        <v>1</v>
      </c>
      <c r="B92" s="7"/>
      <c r="C92" s="7"/>
      <c r="D92" s="7"/>
      <c r="E92" s="7"/>
      <c r="F92" s="7"/>
      <c r="G92" s="7"/>
      <c r="H92" s="7"/>
      <c r="I92" s="7"/>
      <c r="J92" s="7"/>
      <c r="K92" s="7">
        <v>1</v>
      </c>
      <c r="L92" s="7"/>
      <c r="M92" s="7"/>
      <c r="N92" s="7"/>
      <c r="O92" s="7"/>
      <c r="P92" s="7"/>
      <c r="Q92" s="7"/>
      <c r="R92" s="7"/>
      <c r="S92" s="7"/>
      <c r="T92" s="7"/>
      <c r="U92" s="7"/>
      <c r="V92" s="7"/>
      <c r="W92" s="7"/>
      <c r="X92" s="7"/>
      <c r="Y92" s="7"/>
      <c r="Z92" s="7"/>
      <c r="AA92" s="7"/>
    </row>
    <row r="93" spans="1:27" ht="15.75" customHeight="1">
      <c r="A93" s="7"/>
      <c r="B93" s="7"/>
      <c r="C93" s="7"/>
      <c r="D93" s="7"/>
      <c r="E93" s="7"/>
      <c r="F93" s="7"/>
      <c r="G93" s="7"/>
      <c r="H93" s="7"/>
      <c r="I93" s="7"/>
      <c r="J93" s="7"/>
      <c r="K93" s="7"/>
      <c r="L93" s="7">
        <v>1</v>
      </c>
      <c r="M93" s="7"/>
      <c r="N93" s="7"/>
      <c r="O93" s="7"/>
      <c r="P93" s="7"/>
      <c r="Q93" s="7"/>
      <c r="R93" s="7"/>
      <c r="S93" s="7"/>
      <c r="T93" s="7"/>
      <c r="U93" s="7"/>
      <c r="V93" s="7"/>
      <c r="W93" s="7"/>
      <c r="X93" s="7"/>
      <c r="Y93" s="7"/>
      <c r="Z93" s="7"/>
      <c r="AA93" s="7"/>
    </row>
    <row r="94" spans="1:27" ht="15.75" customHeight="1">
      <c r="A94" s="7">
        <v>1</v>
      </c>
      <c r="B94" s="7"/>
      <c r="C94" s="7"/>
      <c r="D94" s="7"/>
      <c r="E94" s="7"/>
      <c r="F94" s="7"/>
      <c r="G94" s="7"/>
      <c r="H94" s="7"/>
      <c r="I94" s="7"/>
      <c r="J94" s="7"/>
      <c r="K94" s="7">
        <v>1</v>
      </c>
      <c r="L94" s="7"/>
      <c r="M94" s="7"/>
      <c r="N94" s="7"/>
      <c r="O94" s="7"/>
      <c r="P94" s="7"/>
      <c r="Q94" s="7"/>
      <c r="R94" s="7"/>
      <c r="S94" s="7"/>
      <c r="T94" s="7"/>
      <c r="U94" s="7"/>
      <c r="V94" s="7"/>
      <c r="W94" s="7"/>
      <c r="X94" s="7"/>
      <c r="Y94" s="7"/>
      <c r="Z94" s="7"/>
      <c r="AA94" s="7"/>
    </row>
    <row r="95" spans="1:27" ht="15.75" customHeight="1">
      <c r="A95" s="7">
        <v>1</v>
      </c>
      <c r="B95" s="7"/>
      <c r="C95" s="7"/>
      <c r="D95" s="7"/>
      <c r="E95" s="7"/>
      <c r="F95" s="7"/>
      <c r="G95" s="7"/>
      <c r="H95" s="7"/>
      <c r="I95" s="7"/>
      <c r="J95" s="7"/>
      <c r="K95" s="7"/>
      <c r="L95" s="7"/>
      <c r="M95" s="7"/>
      <c r="N95" s="7">
        <v>1</v>
      </c>
      <c r="O95" s="7"/>
      <c r="P95" s="7"/>
      <c r="Q95" s="7"/>
      <c r="R95" s="7"/>
      <c r="S95" s="7"/>
      <c r="T95" s="7"/>
      <c r="U95" s="7"/>
      <c r="V95" s="7"/>
      <c r="W95" s="7"/>
      <c r="X95" s="7"/>
      <c r="Y95" s="7"/>
      <c r="Z95" s="7"/>
      <c r="AA95" s="7"/>
    </row>
    <row r="96" spans="1:27" ht="15.75" customHeight="1">
      <c r="A96" s="7"/>
      <c r="B96" s="7"/>
      <c r="C96" s="7"/>
      <c r="D96" s="7"/>
      <c r="E96" s="7"/>
      <c r="F96" s="7"/>
      <c r="G96" s="7"/>
      <c r="H96" s="7">
        <v>1</v>
      </c>
      <c r="I96" s="7"/>
      <c r="J96" s="7"/>
      <c r="K96" s="7"/>
      <c r="L96" s="7">
        <v>1</v>
      </c>
      <c r="M96" s="7"/>
      <c r="N96" s="7">
        <v>1</v>
      </c>
      <c r="O96" s="7"/>
      <c r="P96" s="7">
        <v>1</v>
      </c>
      <c r="Q96" s="7"/>
      <c r="R96" s="7"/>
      <c r="S96" s="7"/>
      <c r="T96" s="7"/>
      <c r="U96" s="7"/>
      <c r="V96" s="7"/>
      <c r="W96" s="7"/>
      <c r="X96" s="7"/>
      <c r="Y96" s="7"/>
      <c r="Z96" s="7"/>
      <c r="AA96" s="7"/>
    </row>
    <row r="97" spans="1:27" ht="15.75" customHeight="1">
      <c r="A97" s="7">
        <v>1</v>
      </c>
      <c r="B97" s="7"/>
      <c r="C97" s="7"/>
      <c r="D97" s="7"/>
      <c r="E97" s="7"/>
      <c r="F97" s="7"/>
      <c r="G97" s="7"/>
      <c r="H97" s="7"/>
      <c r="I97" s="7"/>
      <c r="J97" s="7"/>
      <c r="K97" s="7"/>
      <c r="L97" s="7"/>
      <c r="M97" s="7"/>
      <c r="N97" s="7"/>
      <c r="O97" s="7"/>
      <c r="P97" s="7"/>
      <c r="Q97" s="7"/>
      <c r="R97" s="7"/>
      <c r="S97" s="7">
        <v>1</v>
      </c>
      <c r="T97" s="7"/>
      <c r="U97" s="7"/>
      <c r="V97" s="7"/>
      <c r="W97" s="7"/>
      <c r="X97" s="7"/>
      <c r="Y97" s="7"/>
      <c r="Z97" s="7"/>
      <c r="AA97" s="7"/>
    </row>
    <row r="98" spans="1:27" ht="15.75" customHeight="1">
      <c r="A98" s="7">
        <v>1</v>
      </c>
      <c r="B98" s="7">
        <v>1</v>
      </c>
      <c r="C98" s="7"/>
      <c r="D98" s="7"/>
      <c r="E98" s="7"/>
      <c r="F98" s="7"/>
      <c r="G98" s="7"/>
      <c r="H98" s="7"/>
      <c r="I98" s="7"/>
      <c r="J98" s="7"/>
      <c r="K98" s="7"/>
      <c r="L98" s="7"/>
      <c r="M98" s="7"/>
      <c r="N98" s="7"/>
      <c r="O98" s="7"/>
      <c r="P98" s="7"/>
      <c r="Q98" s="7"/>
      <c r="R98" s="7"/>
      <c r="S98" s="7"/>
      <c r="T98" s="7"/>
      <c r="U98" s="7"/>
      <c r="V98" s="7"/>
      <c r="W98" s="7"/>
      <c r="X98" s="7"/>
      <c r="Y98" s="7"/>
      <c r="Z98" s="7"/>
      <c r="AA98" s="7"/>
    </row>
    <row r="99" spans="1:27" ht="15.75" customHeight="1">
      <c r="A99" s="7"/>
      <c r="B99" s="7"/>
      <c r="C99" s="7"/>
      <c r="D99" s="7"/>
      <c r="E99" s="7"/>
      <c r="F99" s="7"/>
      <c r="G99" s="7"/>
      <c r="H99" s="7"/>
      <c r="I99" s="7"/>
      <c r="J99" s="7"/>
      <c r="K99" s="7"/>
      <c r="L99" s="7"/>
      <c r="M99" s="7"/>
      <c r="N99" s="7"/>
      <c r="O99" s="7"/>
      <c r="P99" s="7"/>
      <c r="Q99" s="7"/>
      <c r="R99" s="7"/>
      <c r="S99" s="7"/>
      <c r="T99" s="7"/>
      <c r="U99" s="7"/>
      <c r="V99" s="7"/>
      <c r="W99" s="7"/>
      <c r="X99" s="7"/>
      <c r="Y99" s="7">
        <v>1</v>
      </c>
      <c r="Z99" s="7"/>
      <c r="AA99" s="7"/>
    </row>
    <row r="100" spans="1:27" ht="15.75" customHeight="1">
      <c r="A100" s="7"/>
      <c r="B100" s="7"/>
      <c r="C100" s="7"/>
      <c r="D100" s="7"/>
      <c r="E100" s="7"/>
      <c r="F100" s="7"/>
      <c r="G100" s="7"/>
      <c r="H100" s="7"/>
      <c r="I100" s="7"/>
      <c r="J100" s="7"/>
      <c r="K100" s="7">
        <v>1</v>
      </c>
      <c r="L100" s="7"/>
      <c r="M100" s="7"/>
      <c r="N100" s="7"/>
      <c r="O100" s="7"/>
      <c r="P100" s="7"/>
      <c r="Q100" s="7"/>
      <c r="R100" s="7"/>
      <c r="S100" s="7"/>
      <c r="T100" s="7"/>
      <c r="U100" s="7"/>
      <c r="V100" s="7"/>
      <c r="W100" s="7"/>
      <c r="X100" s="7"/>
      <c r="Y100" s="7"/>
      <c r="Z100" s="7"/>
      <c r="AA100" s="7"/>
    </row>
    <row r="101" spans="1:27" ht="15.7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v>1</v>
      </c>
      <c r="Z101" s="7"/>
      <c r="AA101" s="7"/>
    </row>
    <row r="102" spans="1:27" ht="15.75" customHeight="1">
      <c r="A102" s="7"/>
      <c r="B102" s="7"/>
      <c r="C102" s="7"/>
      <c r="D102" s="7"/>
      <c r="E102" s="7"/>
      <c r="F102" s="7"/>
      <c r="G102" s="7"/>
      <c r="H102" s="7"/>
      <c r="I102" s="7"/>
      <c r="J102" s="7"/>
      <c r="K102" s="7"/>
      <c r="L102" s="7"/>
      <c r="M102" s="7"/>
      <c r="N102" s="7">
        <v>1</v>
      </c>
      <c r="O102" s="7"/>
      <c r="P102" s="7"/>
      <c r="Q102" s="7"/>
      <c r="R102" s="7"/>
      <c r="S102" s="7"/>
      <c r="T102" s="7"/>
      <c r="U102" s="7"/>
      <c r="V102" s="7"/>
      <c r="W102" s="7"/>
      <c r="X102" s="7"/>
      <c r="Y102" s="7"/>
      <c r="Z102" s="7"/>
      <c r="AA102" s="7"/>
    </row>
    <row r="103" spans="1:27" ht="15.75" customHeight="1">
      <c r="A103" s="7">
        <v>1</v>
      </c>
      <c r="B103" s="7"/>
      <c r="C103" s="7"/>
      <c r="D103" s="7">
        <v>1</v>
      </c>
      <c r="E103" s="7"/>
      <c r="F103" s="7"/>
      <c r="G103" s="7"/>
      <c r="H103" s="7"/>
      <c r="I103" s="7"/>
      <c r="J103" s="7"/>
      <c r="K103" s="7"/>
      <c r="L103" s="7"/>
      <c r="M103" s="7"/>
      <c r="N103" s="7"/>
      <c r="O103" s="7"/>
      <c r="P103" s="7"/>
      <c r="Q103" s="7"/>
      <c r="R103" s="7"/>
      <c r="S103" s="7"/>
      <c r="T103" s="7"/>
      <c r="U103" s="7"/>
      <c r="V103" s="7"/>
      <c r="W103" s="7"/>
      <c r="X103" s="7"/>
      <c r="Y103" s="7"/>
      <c r="Z103" s="7"/>
      <c r="AA103" s="7"/>
    </row>
    <row r="104" spans="1:27" ht="15.75" customHeight="1">
      <c r="A104" s="7">
        <v>1</v>
      </c>
      <c r="B104" s="7"/>
      <c r="C104" s="7"/>
      <c r="D104" s="7"/>
      <c r="E104" s="7"/>
      <c r="F104" s="7"/>
      <c r="G104" s="7"/>
      <c r="H104" s="7"/>
      <c r="I104" s="7"/>
      <c r="J104" s="7"/>
      <c r="K104" s="7"/>
      <c r="L104" s="7"/>
      <c r="M104" s="7"/>
      <c r="N104" s="7"/>
      <c r="O104" s="7"/>
      <c r="P104" s="7"/>
      <c r="Q104" s="7"/>
      <c r="R104" s="7"/>
      <c r="S104" s="7"/>
      <c r="T104" s="7"/>
      <c r="U104" s="7">
        <v>1</v>
      </c>
      <c r="V104" s="7"/>
      <c r="W104" s="7"/>
      <c r="X104" s="7"/>
      <c r="Y104" s="7"/>
      <c r="Z104" s="7"/>
      <c r="AA104" s="7"/>
    </row>
    <row r="105" spans="1:27" ht="15.75" customHeight="1">
      <c r="A105" s="7">
        <v>1</v>
      </c>
      <c r="B105" s="7"/>
      <c r="C105" s="7"/>
      <c r="D105" s="7"/>
      <c r="E105" s="7"/>
      <c r="F105" s="7"/>
      <c r="G105" s="7"/>
      <c r="H105" s="7"/>
      <c r="I105" s="7"/>
      <c r="J105" s="7"/>
      <c r="K105" s="7"/>
      <c r="L105" s="7"/>
      <c r="M105" s="7"/>
      <c r="N105" s="7"/>
      <c r="O105" s="7"/>
      <c r="P105" s="7"/>
      <c r="Q105" s="7"/>
      <c r="R105" s="7"/>
      <c r="S105" s="7"/>
      <c r="T105" s="7"/>
      <c r="U105" s="7"/>
      <c r="V105" s="7"/>
      <c r="W105" s="7"/>
      <c r="X105" s="7">
        <v>1</v>
      </c>
      <c r="Y105" s="7"/>
      <c r="Z105" s="7"/>
      <c r="AA105" s="7"/>
    </row>
    <row r="106" spans="1:27" ht="15.75" customHeight="1">
      <c r="A106" s="7">
        <v>0</v>
      </c>
      <c r="B106" s="7">
        <v>1</v>
      </c>
      <c r="C106" s="7"/>
      <c r="D106" s="7"/>
      <c r="E106" s="7"/>
      <c r="F106" s="7"/>
      <c r="G106" s="7"/>
      <c r="H106" s="7"/>
      <c r="I106" s="7"/>
      <c r="J106" s="7"/>
      <c r="K106" s="7"/>
      <c r="L106" s="7"/>
      <c r="M106" s="7"/>
      <c r="N106" s="7"/>
      <c r="O106" s="7"/>
      <c r="P106" s="7"/>
      <c r="Q106" s="7"/>
      <c r="R106" s="7"/>
      <c r="S106" s="7"/>
      <c r="T106" s="7"/>
      <c r="U106" s="7"/>
      <c r="V106" s="7"/>
      <c r="W106" s="7"/>
      <c r="X106" s="7"/>
      <c r="Y106" s="7"/>
      <c r="Z106" s="7"/>
      <c r="AA106" s="7"/>
    </row>
    <row r="107" spans="1:27" ht="15.75" customHeight="1">
      <c r="A107" s="7"/>
      <c r="B107" s="7"/>
      <c r="C107" s="7">
        <v>1</v>
      </c>
      <c r="D107" s="7"/>
      <c r="E107" s="7"/>
      <c r="F107" s="7"/>
      <c r="G107" s="7"/>
      <c r="H107" s="7"/>
      <c r="I107" s="7"/>
      <c r="J107" s="7"/>
      <c r="K107" s="7"/>
      <c r="L107" s="7"/>
      <c r="M107" s="7"/>
      <c r="N107" s="7"/>
      <c r="O107" s="7"/>
      <c r="P107" s="7"/>
      <c r="Q107" s="7"/>
      <c r="R107" s="7"/>
      <c r="S107" s="7"/>
      <c r="T107" s="7"/>
      <c r="U107" s="7"/>
      <c r="V107" s="7"/>
      <c r="W107" s="7"/>
      <c r="X107" s="7"/>
      <c r="Y107" s="7"/>
      <c r="Z107" s="7"/>
      <c r="AA107" s="7"/>
    </row>
    <row r="108" spans="1:27" ht="15.75" customHeight="1">
      <c r="A108" s="7">
        <v>1</v>
      </c>
      <c r="B108" s="7"/>
      <c r="C108" s="7"/>
      <c r="D108" s="7"/>
      <c r="E108" s="7"/>
      <c r="F108" s="7"/>
      <c r="G108" s="7"/>
      <c r="H108" s="7"/>
      <c r="I108" s="7"/>
      <c r="J108" s="7"/>
      <c r="K108" s="7"/>
      <c r="L108" s="7"/>
      <c r="M108" s="7"/>
      <c r="N108" s="7"/>
      <c r="O108" s="7"/>
      <c r="P108" s="7"/>
      <c r="Q108" s="7"/>
      <c r="R108" s="7"/>
      <c r="S108" s="7">
        <v>1</v>
      </c>
      <c r="T108" s="7"/>
      <c r="U108" s="7"/>
      <c r="V108" s="7"/>
      <c r="W108" s="7"/>
      <c r="X108" s="7"/>
      <c r="Y108" s="7"/>
      <c r="Z108" s="7"/>
      <c r="AA108" s="7"/>
    </row>
    <row r="109" spans="1:27" ht="15.75" customHeight="1">
      <c r="A109" s="7">
        <v>0</v>
      </c>
      <c r="B109" s="7"/>
      <c r="C109" s="7"/>
      <c r="D109" s="7"/>
      <c r="E109" s="7"/>
      <c r="F109" s="7"/>
      <c r="G109" s="7"/>
      <c r="H109" s="7"/>
      <c r="I109" s="7"/>
      <c r="J109" s="7"/>
      <c r="K109" s="7"/>
      <c r="L109" s="7"/>
      <c r="M109" s="7"/>
      <c r="N109" s="7"/>
      <c r="O109" s="7"/>
      <c r="P109" s="168">
        <v>1</v>
      </c>
      <c r="Q109" s="7"/>
      <c r="R109" s="7"/>
      <c r="S109" s="7"/>
      <c r="T109" s="7"/>
      <c r="U109" s="7"/>
      <c r="V109" s="7"/>
      <c r="W109" s="7"/>
      <c r="X109" s="7"/>
      <c r="Y109" s="7"/>
      <c r="Z109" s="7"/>
      <c r="AA109" s="7"/>
    </row>
    <row r="110" spans="1:27" ht="15.75" customHeight="1">
      <c r="A110" s="7">
        <v>1</v>
      </c>
      <c r="B110" s="7"/>
      <c r="C110" s="7"/>
      <c r="D110" s="7"/>
      <c r="E110" s="7"/>
      <c r="F110" s="7"/>
      <c r="G110" s="7"/>
      <c r="H110" s="7"/>
      <c r="I110" s="7"/>
      <c r="J110" s="7"/>
      <c r="K110" s="7"/>
      <c r="L110" s="7"/>
      <c r="M110" s="7"/>
      <c r="N110" s="7"/>
      <c r="O110" s="7"/>
      <c r="P110" s="7"/>
      <c r="Q110" s="7"/>
      <c r="R110" s="7"/>
      <c r="S110" s="7"/>
      <c r="T110" s="7"/>
      <c r="U110" s="7"/>
      <c r="V110" s="7">
        <v>1</v>
      </c>
      <c r="W110" s="7"/>
      <c r="X110" s="7"/>
      <c r="Y110" s="7"/>
      <c r="Z110" s="7"/>
      <c r="AA110" s="7"/>
    </row>
    <row r="111" spans="1:27" ht="15.75" customHeight="1">
      <c r="A111" s="7">
        <v>1</v>
      </c>
      <c r="B111" s="7">
        <v>1</v>
      </c>
      <c r="C111" s="7"/>
      <c r="D111" s="7"/>
      <c r="E111" s="7"/>
      <c r="F111" s="7"/>
      <c r="G111" s="7"/>
      <c r="H111" s="7"/>
      <c r="I111" s="7"/>
      <c r="J111" s="7"/>
      <c r="K111" s="7"/>
      <c r="L111" s="7"/>
      <c r="M111" s="7"/>
      <c r="N111" s="7"/>
      <c r="O111" s="7"/>
      <c r="P111" s="7"/>
      <c r="Q111" s="7"/>
      <c r="R111" s="7"/>
      <c r="S111" s="7"/>
      <c r="T111" s="7"/>
      <c r="U111" s="7"/>
      <c r="V111" s="7"/>
      <c r="W111" s="7"/>
      <c r="X111" s="7"/>
      <c r="Y111" s="7"/>
      <c r="Z111" s="7"/>
      <c r="AA111" s="7"/>
    </row>
    <row r="112" spans="1:27" ht="15.75" customHeight="1">
      <c r="A112" s="7">
        <v>1</v>
      </c>
      <c r="B112" s="7"/>
      <c r="C112" s="7"/>
      <c r="D112" s="7"/>
      <c r="E112" s="7"/>
      <c r="F112" s="7"/>
      <c r="G112" s="7"/>
      <c r="H112" s="7"/>
      <c r="I112" s="7"/>
      <c r="J112" s="7"/>
      <c r="K112" s="7"/>
      <c r="L112" s="7"/>
      <c r="M112" s="7"/>
      <c r="N112" s="7"/>
      <c r="O112" s="7"/>
      <c r="P112" s="7"/>
      <c r="Q112" s="7"/>
      <c r="R112" s="7"/>
      <c r="S112" s="7"/>
      <c r="T112" s="7"/>
      <c r="U112" s="7">
        <v>1</v>
      </c>
      <c r="V112" s="7"/>
      <c r="W112" s="7"/>
      <c r="X112" s="7"/>
      <c r="Y112" s="7"/>
      <c r="Z112" s="7"/>
      <c r="AA112" s="7"/>
    </row>
    <row r="113" spans="1:27" ht="15.75" customHeight="1">
      <c r="A113" s="7">
        <v>1</v>
      </c>
      <c r="B113" s="7"/>
      <c r="C113" s="7"/>
      <c r="D113" s="7"/>
      <c r="E113" s="7"/>
      <c r="F113" s="7"/>
      <c r="G113" s="7"/>
      <c r="H113" s="7"/>
      <c r="I113" s="7"/>
      <c r="J113" s="7"/>
      <c r="K113" s="7"/>
      <c r="L113" s="7"/>
      <c r="M113" s="7"/>
      <c r="N113" s="7"/>
      <c r="O113" s="7"/>
      <c r="P113" s="7"/>
      <c r="Q113" s="7"/>
      <c r="R113" s="7"/>
      <c r="S113" s="7"/>
      <c r="T113" s="7"/>
      <c r="U113" s="7"/>
      <c r="V113" s="7"/>
      <c r="W113" s="7"/>
      <c r="X113" s="7"/>
      <c r="Y113" s="7">
        <v>1</v>
      </c>
      <c r="Z113" s="7"/>
      <c r="AA113" s="7"/>
    </row>
    <row r="114" spans="1:27" ht="15.75" customHeight="1">
      <c r="A114" s="7"/>
      <c r="B114" s="7"/>
      <c r="C114" s="7"/>
      <c r="D114" s="7"/>
      <c r="E114" s="7"/>
      <c r="F114" s="7"/>
      <c r="G114" s="7"/>
      <c r="H114" s="7"/>
      <c r="I114" s="7"/>
      <c r="J114" s="7"/>
      <c r="K114" s="7"/>
      <c r="L114" s="7"/>
      <c r="M114" s="7"/>
      <c r="N114" s="7"/>
      <c r="O114" s="7"/>
      <c r="P114" s="7"/>
      <c r="Q114" s="7"/>
      <c r="R114" s="7"/>
      <c r="S114" s="7"/>
      <c r="T114" s="7"/>
      <c r="U114" s="7">
        <v>1</v>
      </c>
      <c r="V114" s="7"/>
      <c r="W114" s="7"/>
      <c r="X114" s="7"/>
      <c r="Y114" s="7"/>
      <c r="Z114" s="7"/>
      <c r="AA114" s="7"/>
    </row>
    <row r="115" spans="1:27" ht="15.7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v>1</v>
      </c>
    </row>
    <row r="116" spans="1:27" ht="15.75" customHeight="1">
      <c r="A116" s="7">
        <v>1</v>
      </c>
      <c r="B116" s="7">
        <v>1</v>
      </c>
      <c r="C116" s="7"/>
      <c r="D116" s="7"/>
      <c r="E116" s="7"/>
      <c r="F116" s="7"/>
      <c r="G116" s="7"/>
      <c r="H116" s="7"/>
      <c r="I116" s="7"/>
      <c r="J116" s="7"/>
      <c r="K116" s="7"/>
      <c r="L116" s="7"/>
      <c r="M116" s="7"/>
      <c r="N116" s="7"/>
      <c r="O116" s="7"/>
      <c r="P116" s="7"/>
      <c r="Q116" s="7"/>
      <c r="R116" s="7"/>
      <c r="S116" s="7"/>
      <c r="T116" s="7"/>
      <c r="U116" s="7"/>
      <c r="V116" s="7"/>
      <c r="W116" s="7"/>
      <c r="X116" s="7"/>
      <c r="Y116" s="7"/>
      <c r="Z116" s="7"/>
      <c r="AA116" s="7"/>
    </row>
    <row r="117" spans="1:27" ht="15.75" customHeight="1">
      <c r="A117" s="7">
        <v>1</v>
      </c>
      <c r="B117" s="7"/>
      <c r="C117" s="7"/>
      <c r="D117" s="7"/>
      <c r="E117" s="7"/>
      <c r="F117" s="7"/>
      <c r="G117" s="7"/>
      <c r="H117" s="7"/>
      <c r="I117" s="7"/>
      <c r="J117" s="7"/>
      <c r="K117" s="7">
        <v>1</v>
      </c>
      <c r="L117" s="7"/>
      <c r="M117" s="7"/>
      <c r="N117" s="7"/>
      <c r="O117" s="7"/>
      <c r="P117" s="7"/>
      <c r="Q117" s="7"/>
      <c r="R117" s="7"/>
      <c r="S117" s="7"/>
      <c r="T117" s="7"/>
      <c r="U117" s="7"/>
      <c r="V117" s="7"/>
      <c r="W117" s="7"/>
      <c r="X117" s="7"/>
      <c r="Y117" s="7"/>
      <c r="Z117" s="7"/>
      <c r="AA117" s="7"/>
    </row>
    <row r="118" spans="1:27" ht="15.75" customHeight="1">
      <c r="A118" s="7">
        <v>1</v>
      </c>
      <c r="B118" s="7"/>
      <c r="C118" s="7"/>
      <c r="D118" s="7"/>
      <c r="E118" s="7"/>
      <c r="F118" s="7"/>
      <c r="G118" s="7"/>
      <c r="H118" s="7"/>
      <c r="I118" s="7"/>
      <c r="J118" s="7"/>
      <c r="K118" s="7"/>
      <c r="L118" s="7">
        <v>1</v>
      </c>
      <c r="M118" s="7"/>
      <c r="N118" s="7"/>
      <c r="O118" s="7"/>
      <c r="P118" s="7"/>
      <c r="Q118" s="7"/>
      <c r="R118" s="7"/>
      <c r="S118" s="7"/>
      <c r="T118" s="7"/>
      <c r="U118" s="7"/>
      <c r="V118" s="7"/>
      <c r="W118" s="7"/>
      <c r="X118" s="7"/>
      <c r="Y118" s="7"/>
      <c r="Z118" s="7"/>
      <c r="AA118" s="7"/>
    </row>
    <row r="119" spans="1:27" ht="15.75" customHeight="1">
      <c r="A119" s="7">
        <v>1</v>
      </c>
      <c r="B119" s="7"/>
      <c r="C119" s="7"/>
      <c r="D119" s="7"/>
      <c r="E119" s="7"/>
      <c r="F119" s="7"/>
      <c r="G119" s="7"/>
      <c r="H119" s="7"/>
      <c r="I119" s="7"/>
      <c r="J119" s="7"/>
      <c r="K119" s="7">
        <v>1</v>
      </c>
      <c r="L119" s="7"/>
      <c r="M119" s="7"/>
      <c r="N119" s="7"/>
      <c r="O119" s="7"/>
      <c r="P119" s="7"/>
      <c r="Q119" s="7"/>
      <c r="R119" s="7"/>
      <c r="S119" s="7"/>
      <c r="T119" s="7"/>
      <c r="U119" s="7"/>
      <c r="V119" s="7"/>
      <c r="W119" s="7"/>
      <c r="X119" s="7"/>
      <c r="Y119" s="7"/>
      <c r="Z119" s="7"/>
      <c r="AA119" s="7"/>
    </row>
    <row r="120" spans="1:27" ht="15.75" customHeight="1">
      <c r="A120" s="7">
        <v>1</v>
      </c>
      <c r="B120" s="7"/>
      <c r="C120" s="7"/>
      <c r="D120" s="7"/>
      <c r="E120" s="7"/>
      <c r="F120" s="7"/>
      <c r="G120" s="7"/>
      <c r="H120" s="7"/>
      <c r="I120" s="7"/>
      <c r="J120" s="7"/>
      <c r="K120" s="7">
        <v>1</v>
      </c>
      <c r="L120" s="7"/>
      <c r="M120" s="7"/>
      <c r="N120" s="7"/>
      <c r="O120" s="7"/>
      <c r="P120" s="7"/>
      <c r="Q120" s="7"/>
      <c r="R120" s="7"/>
      <c r="S120" s="7"/>
      <c r="T120" s="7"/>
      <c r="U120" s="7"/>
      <c r="V120" s="7"/>
      <c r="W120" s="7"/>
      <c r="X120" s="7"/>
      <c r="Y120" s="7"/>
      <c r="Z120" s="7"/>
      <c r="AA120" s="7"/>
    </row>
    <row r="121" spans="1:27" ht="15.75" customHeight="1">
      <c r="A121" s="7">
        <v>1</v>
      </c>
      <c r="B121" s="7"/>
      <c r="C121" s="7"/>
      <c r="D121" s="7"/>
      <c r="E121" s="7"/>
      <c r="F121" s="7"/>
      <c r="G121" s="7"/>
      <c r="H121" s="7"/>
      <c r="I121" s="7"/>
      <c r="J121" s="7"/>
      <c r="K121" s="7"/>
      <c r="L121" s="7"/>
      <c r="M121" s="7"/>
      <c r="N121" s="7">
        <v>1</v>
      </c>
      <c r="O121" s="7"/>
      <c r="P121" s="7"/>
      <c r="Q121" s="7"/>
      <c r="R121" s="7"/>
      <c r="S121" s="7"/>
      <c r="T121" s="7"/>
      <c r="U121" s="7"/>
      <c r="V121" s="7"/>
      <c r="W121" s="7"/>
      <c r="X121" s="7"/>
      <c r="Y121" s="7"/>
      <c r="Z121" s="7"/>
      <c r="AA121" s="7"/>
    </row>
    <row r="122" spans="1:27" ht="15.75" customHeight="1">
      <c r="A122" s="7">
        <v>1</v>
      </c>
      <c r="B122" s="7"/>
      <c r="C122" s="7"/>
      <c r="D122" s="7"/>
      <c r="E122" s="7"/>
      <c r="F122" s="7"/>
      <c r="G122" s="7">
        <v>1</v>
      </c>
      <c r="H122" s="7">
        <v>1</v>
      </c>
      <c r="I122" s="7"/>
      <c r="J122" s="7">
        <v>1</v>
      </c>
      <c r="K122" s="7"/>
      <c r="L122" s="7"/>
      <c r="M122" s="7"/>
      <c r="N122" s="7"/>
      <c r="O122" s="7"/>
      <c r="P122" s="7"/>
      <c r="Q122" s="7"/>
      <c r="R122" s="7"/>
      <c r="S122" s="7"/>
      <c r="T122" s="7"/>
      <c r="U122" s="7"/>
      <c r="V122" s="7"/>
      <c r="W122" s="7"/>
      <c r="X122" s="7"/>
      <c r="Y122" s="7"/>
      <c r="Z122" s="7"/>
      <c r="AA122" s="7"/>
    </row>
    <row r="123" spans="1:27" ht="15.75" customHeight="1">
      <c r="A123" s="7"/>
      <c r="B123" s="7">
        <v>1</v>
      </c>
      <c r="C123" s="7"/>
      <c r="D123" s="7"/>
      <c r="E123" s="7"/>
      <c r="F123" s="7"/>
      <c r="G123" s="7"/>
      <c r="H123" s="7"/>
      <c r="I123" s="7"/>
      <c r="J123" s="7"/>
      <c r="K123" s="7"/>
      <c r="L123" s="7"/>
      <c r="M123" s="7"/>
      <c r="N123" s="7"/>
      <c r="O123" s="7"/>
      <c r="P123" s="7"/>
      <c r="Q123" s="7"/>
      <c r="R123" s="7"/>
      <c r="S123" s="7"/>
      <c r="T123" s="7"/>
      <c r="U123" s="7"/>
      <c r="V123" s="7"/>
      <c r="W123" s="7"/>
      <c r="X123" s="7"/>
      <c r="Y123" s="7"/>
      <c r="Z123" s="7"/>
      <c r="AA123" s="7"/>
    </row>
    <row r="124" spans="1:27" ht="15.75" customHeight="1">
      <c r="A124" s="7">
        <v>1</v>
      </c>
      <c r="B124" s="7"/>
      <c r="C124" s="7"/>
      <c r="D124" s="7"/>
      <c r="E124" s="7"/>
      <c r="F124" s="7"/>
      <c r="G124" s="7"/>
      <c r="H124" s="7"/>
      <c r="I124" s="7"/>
      <c r="J124" s="7"/>
      <c r="K124" s="7"/>
      <c r="L124" s="7"/>
      <c r="M124" s="7"/>
      <c r="N124" s="7"/>
      <c r="O124" s="7"/>
      <c r="P124" s="7"/>
      <c r="Q124" s="7"/>
      <c r="R124" s="7"/>
      <c r="S124" s="7"/>
      <c r="T124" s="7">
        <v>1</v>
      </c>
      <c r="U124" s="7"/>
      <c r="V124" s="7"/>
      <c r="W124" s="7"/>
      <c r="X124" s="7"/>
      <c r="Y124" s="7"/>
      <c r="Z124" s="7"/>
      <c r="AA124" s="7"/>
    </row>
    <row r="125" spans="1:27" ht="15.75" customHeight="1">
      <c r="A125" s="7"/>
      <c r="B125" s="7"/>
      <c r="C125" s="7"/>
      <c r="D125" s="7"/>
      <c r="E125" s="7"/>
      <c r="F125" s="7"/>
      <c r="G125" s="7"/>
      <c r="H125" s="7"/>
      <c r="I125" s="7"/>
      <c r="J125" s="7"/>
      <c r="K125" s="7"/>
      <c r="L125" s="7"/>
      <c r="M125" s="7"/>
      <c r="N125" s="7"/>
      <c r="O125" s="7"/>
      <c r="P125" s="7"/>
      <c r="Q125" s="7"/>
      <c r="R125" s="7"/>
      <c r="S125" s="7"/>
      <c r="T125" s="7">
        <v>1</v>
      </c>
      <c r="U125" s="7"/>
      <c r="V125" s="7"/>
      <c r="W125" s="7"/>
      <c r="X125" s="7"/>
      <c r="Y125" s="7"/>
      <c r="Z125" s="7"/>
      <c r="AA125" s="7"/>
    </row>
    <row r="126" spans="1:27" ht="15" customHeight="1">
      <c r="A126" s="7">
        <v>1</v>
      </c>
      <c r="B126" s="7"/>
      <c r="C126" s="7"/>
      <c r="D126" s="7"/>
      <c r="E126" s="7"/>
      <c r="F126" s="7"/>
      <c r="G126" s="7"/>
      <c r="H126" s="7"/>
      <c r="I126" s="7"/>
      <c r="J126" s="7"/>
      <c r="K126" s="7"/>
      <c r="L126" s="7"/>
      <c r="M126" s="7"/>
      <c r="N126" s="7"/>
      <c r="O126" s="7"/>
      <c r="P126" s="7"/>
      <c r="Q126" s="7"/>
      <c r="R126" s="7"/>
      <c r="S126" s="7"/>
      <c r="T126" s="7"/>
      <c r="U126" s="7"/>
      <c r="V126" s="7"/>
      <c r="W126" s="7"/>
      <c r="X126" s="7"/>
      <c r="Y126" s="7">
        <v>1</v>
      </c>
      <c r="Z126" s="7"/>
      <c r="AA126" s="7"/>
    </row>
    <row r="127" spans="1:27" ht="15.75" customHeight="1">
      <c r="A127" s="7">
        <v>1</v>
      </c>
      <c r="B127" s="7">
        <v>1</v>
      </c>
      <c r="C127" s="7"/>
      <c r="D127" s="7"/>
      <c r="E127" s="7"/>
      <c r="F127" s="7"/>
      <c r="G127" s="7"/>
      <c r="H127" s="7"/>
      <c r="I127" s="7"/>
      <c r="J127" s="7"/>
      <c r="K127" s="7"/>
      <c r="L127" s="7"/>
      <c r="M127" s="7"/>
      <c r="N127" s="7"/>
      <c r="O127" s="7"/>
      <c r="P127" s="7"/>
      <c r="Q127" s="7"/>
      <c r="R127" s="7"/>
      <c r="S127" s="7"/>
      <c r="T127" s="7"/>
      <c r="U127" s="7"/>
      <c r="V127" s="7"/>
      <c r="W127" s="7"/>
      <c r="X127" s="7"/>
      <c r="Y127" s="7"/>
      <c r="Z127" s="7"/>
      <c r="AA127" s="7"/>
    </row>
    <row r="128" spans="1:27" ht="15.75" customHeight="1">
      <c r="A128" s="7">
        <v>1</v>
      </c>
      <c r="B128" s="7"/>
      <c r="C128" s="7"/>
      <c r="D128" s="7"/>
      <c r="E128" s="7"/>
      <c r="F128" s="7">
        <v>1</v>
      </c>
      <c r="G128" s="7"/>
      <c r="H128" s="7"/>
      <c r="I128" s="7"/>
      <c r="J128" s="7"/>
      <c r="K128" s="7"/>
      <c r="L128" s="7"/>
      <c r="M128" s="7"/>
      <c r="N128" s="7"/>
      <c r="O128" s="7"/>
      <c r="P128" s="7"/>
      <c r="Q128" s="7"/>
      <c r="R128" s="7"/>
      <c r="S128" s="7"/>
      <c r="T128" s="7"/>
      <c r="U128" s="7"/>
      <c r="V128" s="7"/>
      <c r="W128" s="7"/>
      <c r="X128" s="7"/>
      <c r="Y128" s="7"/>
      <c r="Z128" s="7"/>
      <c r="AA128" s="7"/>
    </row>
    <row r="129" spans="1:27" ht="15.75" customHeight="1">
      <c r="A129" s="7">
        <v>1</v>
      </c>
      <c r="B129" s="7"/>
      <c r="C129" s="7"/>
      <c r="D129" s="7">
        <v>1</v>
      </c>
      <c r="E129" s="7"/>
      <c r="F129" s="7"/>
      <c r="G129" s="7"/>
      <c r="H129" s="7"/>
      <c r="I129" s="7"/>
      <c r="J129" s="7"/>
      <c r="K129" s="7"/>
      <c r="L129" s="7"/>
      <c r="M129" s="7"/>
      <c r="N129" s="7"/>
      <c r="O129" s="7"/>
      <c r="P129" s="7"/>
      <c r="Q129" s="7"/>
      <c r="R129" s="7"/>
      <c r="S129" s="7"/>
      <c r="T129" s="7"/>
      <c r="U129" s="7"/>
      <c r="V129" s="7"/>
      <c r="W129" s="7"/>
      <c r="X129" s="7"/>
      <c r="Y129" s="7"/>
      <c r="Z129" s="7"/>
      <c r="AA129" s="7"/>
    </row>
    <row r="130" spans="1:27" ht="15.75" customHeight="1">
      <c r="A130" s="7"/>
      <c r="B130" s="46">
        <v>1</v>
      </c>
      <c r="C130" s="46"/>
      <c r="D130" s="7"/>
      <c r="E130" s="7"/>
      <c r="F130" s="7"/>
      <c r="G130" s="7"/>
      <c r="H130" s="46"/>
      <c r="I130" s="7"/>
      <c r="J130" s="7"/>
      <c r="K130" s="7"/>
      <c r="L130" s="46"/>
      <c r="M130" s="46"/>
      <c r="N130" s="7"/>
      <c r="O130" s="7"/>
      <c r="P130" s="7"/>
      <c r="Q130" s="7"/>
      <c r="R130" s="7"/>
      <c r="S130" s="7"/>
      <c r="T130" s="7"/>
      <c r="U130" s="7"/>
      <c r="V130" s="7"/>
      <c r="W130" s="7"/>
      <c r="X130" s="7"/>
      <c r="Y130" s="7"/>
      <c r="Z130" s="7"/>
      <c r="AA130" s="7"/>
    </row>
    <row r="131" spans="1:27" ht="15.75" customHeight="1">
      <c r="A131" s="7">
        <v>1</v>
      </c>
      <c r="B131" s="7"/>
      <c r="C131" s="7"/>
      <c r="D131" s="7"/>
      <c r="E131" s="7"/>
      <c r="F131" s="7"/>
      <c r="G131" s="7"/>
      <c r="H131" s="7"/>
      <c r="I131" s="7"/>
      <c r="J131" s="7"/>
      <c r="K131" s="7"/>
      <c r="L131" s="7"/>
      <c r="M131" s="7"/>
      <c r="N131" s="7"/>
      <c r="O131" s="7"/>
      <c r="P131" s="7"/>
      <c r="Q131" s="7"/>
      <c r="R131" s="7"/>
      <c r="S131" s="7"/>
      <c r="T131" s="7"/>
      <c r="U131" s="174"/>
      <c r="V131" s="7"/>
      <c r="W131" s="7"/>
      <c r="X131" s="7"/>
      <c r="Y131" s="7"/>
      <c r="Z131" s="7"/>
      <c r="AA131" s="7">
        <v>1</v>
      </c>
    </row>
    <row r="132" spans="1:27" ht="15.75" customHeight="1">
      <c r="A132" s="7">
        <v>1</v>
      </c>
      <c r="B132" s="49"/>
      <c r="C132" s="49"/>
      <c r="D132" s="7"/>
      <c r="E132" s="7"/>
      <c r="F132" s="7"/>
      <c r="G132" s="7"/>
      <c r="H132" s="49"/>
      <c r="I132" s="7"/>
      <c r="J132" s="7"/>
      <c r="K132" s="7"/>
      <c r="L132" s="49"/>
      <c r="M132" s="49"/>
      <c r="N132" s="7"/>
      <c r="O132" s="7"/>
      <c r="P132" s="7"/>
      <c r="Q132" s="7"/>
      <c r="R132" s="7"/>
      <c r="S132" s="7">
        <v>1</v>
      </c>
      <c r="T132" s="7"/>
      <c r="U132" s="7"/>
      <c r="V132" s="7"/>
      <c r="W132" s="7"/>
      <c r="X132" s="7"/>
      <c r="Y132" s="7"/>
      <c r="Z132" s="7"/>
      <c r="AA132" s="7"/>
    </row>
    <row r="133" spans="1:27" ht="15.75" customHeight="1">
      <c r="A133" s="7">
        <v>1</v>
      </c>
      <c r="B133" s="7"/>
      <c r="C133" s="7"/>
      <c r="D133" s="7"/>
      <c r="E133" s="7"/>
      <c r="F133" s="7"/>
      <c r="G133" s="7"/>
      <c r="H133" s="7"/>
      <c r="I133" s="7"/>
      <c r="J133" s="7"/>
      <c r="K133" s="7"/>
      <c r="L133" s="7"/>
      <c r="M133" s="7"/>
      <c r="N133" s="7"/>
      <c r="O133" s="7"/>
      <c r="P133" s="7"/>
      <c r="Q133" s="7"/>
      <c r="R133" s="7"/>
      <c r="S133" s="7"/>
      <c r="T133" s="7"/>
      <c r="U133" s="7"/>
      <c r="V133" s="7">
        <v>1</v>
      </c>
      <c r="W133" s="7"/>
      <c r="X133" s="7"/>
      <c r="Y133" s="7"/>
      <c r="Z133" s="7"/>
      <c r="AA133" s="7"/>
    </row>
    <row r="134" spans="1:27" ht="15.75" customHeight="1">
      <c r="A134" s="7"/>
      <c r="B134" s="7"/>
      <c r="C134" s="7"/>
      <c r="D134" s="7"/>
      <c r="E134" s="7"/>
      <c r="F134" s="7"/>
      <c r="G134" s="7"/>
      <c r="H134" s="7"/>
      <c r="I134" s="7"/>
      <c r="J134" s="7"/>
      <c r="K134" s="7"/>
      <c r="L134" s="7"/>
      <c r="M134" s="7"/>
      <c r="N134" s="7"/>
      <c r="O134" s="7"/>
      <c r="P134" s="7"/>
      <c r="Q134" s="7"/>
      <c r="R134" s="7"/>
      <c r="S134" s="7"/>
      <c r="T134" s="7"/>
      <c r="U134" s="7"/>
      <c r="V134" s="7"/>
      <c r="W134" s="7">
        <v>1</v>
      </c>
      <c r="X134" s="7"/>
      <c r="Y134" s="7"/>
      <c r="Z134" s="7"/>
      <c r="AA134" s="7"/>
    </row>
    <row r="135" spans="1:27" ht="15.75" customHeight="1">
      <c r="A135" s="7">
        <v>1</v>
      </c>
      <c r="B135" s="7"/>
      <c r="C135" s="7"/>
      <c r="D135" s="7"/>
      <c r="E135" s="7"/>
      <c r="F135" s="7"/>
      <c r="G135" s="7"/>
      <c r="H135" s="7"/>
      <c r="I135" s="7"/>
      <c r="J135" s="7"/>
      <c r="K135" s="7"/>
      <c r="L135" s="7"/>
      <c r="M135" s="7"/>
      <c r="N135" s="7"/>
      <c r="O135" s="7"/>
      <c r="P135" s="7"/>
      <c r="Q135" s="7"/>
      <c r="R135" s="7">
        <v>1</v>
      </c>
      <c r="S135" s="7"/>
      <c r="T135" s="7"/>
      <c r="U135" s="7"/>
      <c r="V135" s="7"/>
      <c r="W135" s="7"/>
      <c r="X135" s="7"/>
      <c r="Y135" s="7"/>
      <c r="Z135" s="7"/>
      <c r="AA135" s="7"/>
    </row>
    <row r="136" spans="1:27" ht="15.75" customHeight="1">
      <c r="A136" s="7"/>
      <c r="B136" s="7"/>
      <c r="C136" s="7"/>
      <c r="D136" s="7"/>
      <c r="E136" s="7"/>
      <c r="F136" s="7"/>
      <c r="G136" s="7"/>
      <c r="H136" s="7"/>
      <c r="I136" s="7"/>
      <c r="J136" s="7"/>
      <c r="K136" s="7"/>
      <c r="L136" s="7"/>
      <c r="M136" s="7"/>
      <c r="N136" s="7">
        <v>1</v>
      </c>
      <c r="O136" s="7"/>
      <c r="P136" s="7"/>
      <c r="Q136" s="7"/>
      <c r="R136" s="7"/>
      <c r="S136" s="7"/>
      <c r="T136" s="7"/>
      <c r="U136" s="7"/>
      <c r="V136" s="7"/>
      <c r="W136" s="7"/>
      <c r="X136" s="7"/>
      <c r="Y136" s="7">
        <v>1</v>
      </c>
      <c r="Z136" s="7"/>
      <c r="AA136" s="7"/>
    </row>
    <row r="137" spans="1:27" ht="15.75" customHeight="1">
      <c r="A137" s="17">
        <v>0</v>
      </c>
      <c r="B137" s="17"/>
      <c r="C137" s="17"/>
      <c r="D137" s="17"/>
      <c r="E137" s="17"/>
      <c r="F137" s="17"/>
      <c r="G137" s="17"/>
      <c r="H137" s="17"/>
      <c r="I137" s="17"/>
      <c r="J137" s="17"/>
      <c r="K137" s="17"/>
      <c r="L137" s="17"/>
      <c r="M137" s="17"/>
      <c r="N137" s="17"/>
      <c r="O137" s="17"/>
      <c r="P137" s="17"/>
      <c r="Q137" s="17"/>
      <c r="R137" s="17">
        <v>1</v>
      </c>
      <c r="S137" s="17"/>
      <c r="T137" s="17"/>
      <c r="U137" s="17"/>
      <c r="V137" s="17"/>
      <c r="W137" s="17"/>
      <c r="X137" s="17"/>
      <c r="Y137" s="17"/>
      <c r="Z137" s="17"/>
      <c r="AA137" s="17"/>
    </row>
    <row r="138" spans="1:27" ht="15.75" customHeight="1">
      <c r="A138" s="7">
        <v>1</v>
      </c>
      <c r="B138" s="7"/>
      <c r="C138" s="7"/>
      <c r="D138" s="7"/>
      <c r="E138" s="7"/>
      <c r="F138" s="7"/>
      <c r="G138" s="7"/>
      <c r="H138" s="7"/>
      <c r="I138" s="7"/>
      <c r="J138" s="7"/>
      <c r="K138" s="7"/>
      <c r="L138" s="7"/>
      <c r="M138" s="7"/>
      <c r="N138" s="7"/>
      <c r="O138" s="7"/>
      <c r="P138" s="7"/>
      <c r="Q138" s="7"/>
      <c r="R138" s="7"/>
      <c r="S138" s="7"/>
      <c r="T138" s="7">
        <v>1</v>
      </c>
      <c r="U138" s="7"/>
      <c r="V138" s="7"/>
      <c r="W138" s="7"/>
      <c r="X138" s="7"/>
      <c r="Y138" s="7"/>
      <c r="Z138" s="7"/>
      <c r="AA138" s="7"/>
    </row>
    <row r="139" spans="1:27" ht="15.75" customHeight="1">
      <c r="A139" s="7">
        <v>1</v>
      </c>
      <c r="B139" s="7"/>
      <c r="C139" s="7"/>
      <c r="D139" s="7"/>
      <c r="E139" s="7"/>
      <c r="F139" s="7"/>
      <c r="G139" s="7"/>
      <c r="H139" s="7"/>
      <c r="I139" s="7"/>
      <c r="J139" s="7"/>
      <c r="K139" s="7">
        <v>1</v>
      </c>
      <c r="L139" s="7"/>
      <c r="M139" s="7"/>
      <c r="N139" s="7"/>
      <c r="O139" s="7"/>
      <c r="P139" s="7"/>
      <c r="Q139" s="7"/>
      <c r="R139" s="7"/>
      <c r="S139" s="7"/>
      <c r="T139" s="7"/>
      <c r="U139" s="7"/>
      <c r="V139" s="7"/>
      <c r="W139" s="7"/>
      <c r="X139" s="7"/>
      <c r="Y139" s="7"/>
      <c r="Z139" s="7"/>
      <c r="AA139" s="7"/>
    </row>
    <row r="140" spans="1:27" ht="15.75" customHeight="1">
      <c r="A140" s="7"/>
      <c r="B140" s="7"/>
      <c r="C140" s="7"/>
      <c r="D140" s="7"/>
      <c r="E140" s="7"/>
      <c r="F140" s="7"/>
      <c r="G140" s="7"/>
      <c r="H140" s="7"/>
      <c r="I140" s="7"/>
      <c r="J140" s="7"/>
      <c r="K140" s="7"/>
      <c r="L140" s="7"/>
      <c r="M140" s="7"/>
      <c r="N140" s="7"/>
      <c r="O140" s="7"/>
      <c r="P140" s="7"/>
      <c r="Q140" s="7"/>
      <c r="R140" s="7">
        <v>1</v>
      </c>
      <c r="S140" s="7"/>
      <c r="T140" s="7"/>
      <c r="U140" s="7"/>
      <c r="V140" s="7"/>
      <c r="W140" s="7">
        <v>1</v>
      </c>
      <c r="X140" s="7"/>
      <c r="Y140" s="7"/>
      <c r="Z140" s="7"/>
      <c r="AA140" s="7"/>
    </row>
    <row r="141" spans="1:27" ht="15.75" customHeight="1">
      <c r="A141" s="7">
        <v>1</v>
      </c>
      <c r="B141" s="7"/>
      <c r="C141" s="7"/>
      <c r="D141" s="7"/>
      <c r="E141" s="7"/>
      <c r="F141" s="7"/>
      <c r="G141" s="7"/>
      <c r="H141" s="7"/>
      <c r="I141" s="7"/>
      <c r="J141" s="7"/>
      <c r="K141" s="7"/>
      <c r="L141" s="7"/>
      <c r="M141" s="7"/>
      <c r="N141" s="7"/>
      <c r="O141" s="7">
        <v>1</v>
      </c>
      <c r="P141" s="7"/>
      <c r="Q141" s="7"/>
      <c r="R141" s="7"/>
      <c r="S141" s="7"/>
      <c r="T141" s="7"/>
      <c r="U141" s="7"/>
      <c r="V141" s="7"/>
      <c r="W141" s="7"/>
      <c r="X141" s="7"/>
      <c r="Y141" s="7"/>
      <c r="Z141" s="7"/>
      <c r="AA141" s="7"/>
    </row>
    <row r="142" spans="1:27" ht="15.75" customHeight="1">
      <c r="A142" s="108">
        <v>1</v>
      </c>
      <c r="B142" s="108"/>
      <c r="C142" s="108"/>
      <c r="D142" s="108"/>
      <c r="E142" s="108"/>
      <c r="F142" s="108"/>
      <c r="G142" s="108"/>
      <c r="H142" s="108"/>
      <c r="I142" s="108"/>
      <c r="J142" s="108"/>
      <c r="K142" s="108"/>
      <c r="L142" s="108"/>
      <c r="M142" s="108"/>
      <c r="N142" s="108"/>
      <c r="O142" s="21">
        <v>1</v>
      </c>
      <c r="P142" s="108"/>
      <c r="Q142" s="108"/>
      <c r="R142" s="108"/>
      <c r="S142" s="108"/>
      <c r="T142" s="108"/>
      <c r="U142" s="108"/>
      <c r="V142" s="108"/>
      <c r="W142" s="108"/>
      <c r="X142" s="108"/>
      <c r="Y142" s="108"/>
      <c r="Z142" s="108"/>
      <c r="AA142" s="108"/>
    </row>
    <row r="143" spans="1:27" ht="15.75" customHeight="1">
      <c r="A143" s="7">
        <v>1</v>
      </c>
      <c r="B143" s="7"/>
      <c r="C143" s="7"/>
      <c r="D143" s="7"/>
      <c r="E143" s="7"/>
      <c r="F143" s="7"/>
      <c r="G143" s="7"/>
      <c r="H143" s="7"/>
      <c r="I143" s="7"/>
      <c r="J143" s="7"/>
      <c r="K143" s="7"/>
      <c r="L143" s="7"/>
      <c r="M143" s="7"/>
      <c r="N143" s="7"/>
      <c r="O143" s="7"/>
      <c r="P143" s="7"/>
      <c r="Q143" s="7"/>
      <c r="R143" s="7"/>
      <c r="S143" s="7">
        <v>1</v>
      </c>
      <c r="T143" s="7"/>
      <c r="U143" s="7"/>
      <c r="V143" s="7"/>
      <c r="W143" s="7"/>
      <c r="X143" s="7"/>
      <c r="Y143" s="7"/>
      <c r="Z143" s="7"/>
      <c r="AA143" s="7"/>
    </row>
    <row r="144" spans="1:27" ht="15" customHeight="1">
      <c r="A144" s="7">
        <v>1</v>
      </c>
      <c r="B144" s="7">
        <v>1</v>
      </c>
      <c r="C144" s="7"/>
      <c r="D144" s="7"/>
      <c r="E144" s="7"/>
      <c r="F144" s="7"/>
      <c r="G144" s="7"/>
      <c r="H144" s="7"/>
      <c r="I144" s="7"/>
      <c r="J144" s="7"/>
      <c r="K144" s="7"/>
      <c r="L144" s="7"/>
      <c r="M144" s="7"/>
      <c r="N144" s="7"/>
      <c r="O144" s="7"/>
      <c r="P144" s="7"/>
      <c r="Q144" s="7"/>
      <c r="R144" s="7"/>
      <c r="S144" s="7"/>
      <c r="T144" s="7"/>
      <c r="U144" s="7"/>
      <c r="V144" s="7"/>
      <c r="W144" s="7"/>
      <c r="X144" s="7"/>
      <c r="Y144" s="7"/>
      <c r="Z144" s="7"/>
      <c r="AA144" s="7"/>
    </row>
    <row r="145" spans="1:27" ht="15.75" customHeight="1">
      <c r="A145" s="7">
        <v>1</v>
      </c>
      <c r="B145" s="7">
        <v>1</v>
      </c>
      <c r="C145" s="7"/>
      <c r="D145" s="7"/>
      <c r="E145" s="7"/>
      <c r="F145" s="7"/>
      <c r="G145" s="7"/>
      <c r="H145" s="7"/>
      <c r="I145" s="7"/>
      <c r="J145" s="7"/>
      <c r="K145" s="7"/>
      <c r="L145" s="7"/>
      <c r="M145" s="7"/>
      <c r="N145" s="7"/>
      <c r="O145" s="7"/>
      <c r="P145" s="7"/>
      <c r="Q145" s="7"/>
      <c r="R145" s="7"/>
      <c r="S145" s="7"/>
      <c r="T145" s="7"/>
      <c r="U145" s="7"/>
      <c r="V145" s="7"/>
      <c r="W145" s="7"/>
      <c r="X145" s="7"/>
      <c r="Y145" s="7"/>
      <c r="Z145" s="7"/>
      <c r="AA145" s="7"/>
    </row>
    <row r="146" spans="1:27" ht="15.75" customHeight="1">
      <c r="A146" s="7">
        <v>1</v>
      </c>
      <c r="B146" s="7">
        <v>1</v>
      </c>
      <c r="C146" s="7"/>
      <c r="D146" s="7"/>
      <c r="E146" s="7"/>
      <c r="F146" s="7"/>
      <c r="G146" s="7"/>
      <c r="H146" s="7"/>
      <c r="I146" s="7"/>
      <c r="J146" s="7"/>
      <c r="K146" s="7"/>
      <c r="L146" s="7"/>
      <c r="M146" s="7"/>
      <c r="N146" s="7"/>
      <c r="O146" s="7"/>
      <c r="P146" s="7"/>
      <c r="Q146" s="7"/>
      <c r="R146" s="7"/>
      <c r="S146" s="7"/>
      <c r="T146" s="7"/>
      <c r="U146" s="7"/>
      <c r="V146" s="7"/>
      <c r="W146" s="7"/>
      <c r="X146" s="7"/>
      <c r="Y146" s="7"/>
      <c r="Z146" s="7"/>
      <c r="AA146" s="7"/>
    </row>
    <row r="147" spans="1:27" ht="15.75" customHeight="1">
      <c r="A147" s="7"/>
      <c r="B147" s="7"/>
      <c r="C147" s="7"/>
      <c r="D147" s="7"/>
      <c r="E147" s="7"/>
      <c r="F147" s="7"/>
      <c r="G147" s="7"/>
      <c r="H147" s="7"/>
      <c r="I147" s="7"/>
      <c r="J147" s="7"/>
      <c r="K147" s="7"/>
      <c r="L147" s="7"/>
      <c r="M147" s="7"/>
      <c r="N147" s="7"/>
      <c r="O147" s="7"/>
      <c r="P147" s="7"/>
      <c r="Q147" s="7"/>
      <c r="R147" s="7">
        <v>1</v>
      </c>
      <c r="S147" s="7"/>
      <c r="T147" s="7"/>
      <c r="U147" s="7">
        <v>1</v>
      </c>
      <c r="V147" s="7"/>
      <c r="W147" s="7"/>
      <c r="X147" s="7"/>
      <c r="Y147" s="7">
        <v>1</v>
      </c>
      <c r="Z147" s="7"/>
      <c r="AA147" s="7"/>
    </row>
    <row r="148" spans="1:27" ht="15.75" customHeight="1">
      <c r="A148" s="7">
        <v>1</v>
      </c>
      <c r="B148" s="7"/>
      <c r="C148" s="7"/>
      <c r="D148" s="7"/>
      <c r="E148" s="7"/>
      <c r="F148" s="7"/>
      <c r="G148" s="7"/>
      <c r="H148" s="7"/>
      <c r="I148" s="7"/>
      <c r="J148" s="7"/>
      <c r="K148" s="7"/>
      <c r="L148" s="7">
        <v>1</v>
      </c>
      <c r="M148" s="7"/>
      <c r="N148" s="7"/>
      <c r="O148" s="7"/>
      <c r="P148" s="7"/>
      <c r="Q148" s="7"/>
      <c r="R148" s="7"/>
      <c r="S148" s="7"/>
      <c r="T148" s="7"/>
      <c r="U148" s="7"/>
      <c r="V148" s="7"/>
      <c r="W148" s="7"/>
      <c r="X148" s="7"/>
      <c r="Y148" s="7"/>
      <c r="Z148" s="7"/>
      <c r="AA148" s="7"/>
    </row>
    <row r="149" spans="1:27" ht="15.75" customHeight="1">
      <c r="A149" s="7">
        <v>1</v>
      </c>
      <c r="B149" s="7">
        <v>1</v>
      </c>
      <c r="C149" s="7"/>
      <c r="D149" s="7"/>
      <c r="E149" s="7"/>
      <c r="F149" s="7"/>
      <c r="G149" s="7"/>
      <c r="H149" s="7"/>
      <c r="I149" s="7"/>
      <c r="J149" s="7"/>
      <c r="K149" s="7"/>
      <c r="L149" s="7"/>
      <c r="M149" s="7"/>
      <c r="N149" s="7"/>
      <c r="O149" s="7"/>
      <c r="P149" s="7"/>
      <c r="Q149" s="7"/>
      <c r="R149" s="7"/>
      <c r="S149" s="7"/>
      <c r="T149" s="7"/>
      <c r="U149" s="7"/>
      <c r="V149" s="7"/>
      <c r="W149" s="7"/>
      <c r="X149" s="7"/>
      <c r="Y149" s="7"/>
      <c r="Z149" s="7"/>
      <c r="AA149" s="7"/>
    </row>
    <row r="150" spans="1:27" ht="15.75" customHeight="1">
      <c r="A150" s="7">
        <v>1</v>
      </c>
      <c r="B150" s="7"/>
      <c r="C150" s="7"/>
      <c r="D150" s="7"/>
      <c r="E150" s="7"/>
      <c r="F150" s="7"/>
      <c r="G150" s="7"/>
      <c r="H150" s="7"/>
      <c r="I150" s="7"/>
      <c r="J150" s="7"/>
      <c r="K150" s="7"/>
      <c r="L150" s="7">
        <v>1</v>
      </c>
      <c r="M150" s="7"/>
      <c r="N150" s="7"/>
      <c r="O150" s="7"/>
      <c r="P150" s="7"/>
      <c r="Q150" s="7"/>
      <c r="R150" s="7"/>
      <c r="S150" s="7"/>
      <c r="T150" s="7"/>
      <c r="U150" s="7"/>
      <c r="V150" s="7"/>
      <c r="W150" s="7"/>
      <c r="X150" s="7"/>
      <c r="Y150" s="7"/>
      <c r="Z150" s="7"/>
      <c r="AA150" s="7"/>
    </row>
    <row r="151" spans="1:27" ht="15.75" customHeight="1">
      <c r="A151" s="7">
        <v>1</v>
      </c>
      <c r="B151" s="7"/>
      <c r="C151" s="7"/>
      <c r="D151" s="7"/>
      <c r="E151" s="7"/>
      <c r="F151" s="7"/>
      <c r="G151" s="7"/>
      <c r="H151" s="7"/>
      <c r="I151" s="7"/>
      <c r="J151" s="7"/>
      <c r="K151" s="7"/>
      <c r="L151" s="7">
        <v>1</v>
      </c>
      <c r="M151" s="7"/>
      <c r="N151" s="7"/>
      <c r="O151" s="7"/>
      <c r="P151" s="7"/>
      <c r="Q151" s="7"/>
      <c r="R151" s="7"/>
      <c r="S151" s="7"/>
      <c r="T151" s="7"/>
      <c r="U151" s="7"/>
      <c r="V151" s="7"/>
      <c r="W151" s="7"/>
      <c r="X151" s="7"/>
      <c r="Y151" s="7"/>
      <c r="Z151" s="7"/>
      <c r="AA151" s="7"/>
    </row>
    <row r="152" spans="1:27" ht="15.75" customHeight="1">
      <c r="A152" s="7">
        <v>1</v>
      </c>
      <c r="B152" s="7"/>
      <c r="C152" s="7"/>
      <c r="D152" s="7"/>
      <c r="E152" s="7"/>
      <c r="F152" s="7"/>
      <c r="G152" s="7"/>
      <c r="H152" s="7"/>
      <c r="I152" s="7"/>
      <c r="J152" s="7"/>
      <c r="K152" s="7">
        <v>1</v>
      </c>
      <c r="L152" s="7"/>
      <c r="M152" s="7"/>
      <c r="N152" s="7"/>
      <c r="O152" s="7"/>
      <c r="P152" s="7"/>
      <c r="Q152" s="7"/>
      <c r="R152" s="7"/>
      <c r="S152" s="7"/>
      <c r="T152" s="7"/>
      <c r="U152" s="7"/>
      <c r="V152" s="7"/>
      <c r="W152" s="7"/>
      <c r="X152" s="7"/>
      <c r="Y152" s="7"/>
      <c r="Z152" s="7"/>
      <c r="AA152" s="7"/>
    </row>
    <row r="153" spans="1:27" ht="15.75" customHeight="1">
      <c r="A153" s="7">
        <v>1</v>
      </c>
      <c r="B153" s="7"/>
      <c r="C153" s="7"/>
      <c r="D153" s="7"/>
      <c r="E153" s="7"/>
      <c r="F153" s="7"/>
      <c r="G153" s="7"/>
      <c r="H153" s="7"/>
      <c r="I153" s="7"/>
      <c r="J153" s="7"/>
      <c r="K153" s="7"/>
      <c r="L153" s="7"/>
      <c r="M153" s="7"/>
      <c r="N153" s="7"/>
      <c r="O153" s="7">
        <v>1</v>
      </c>
      <c r="P153" s="7"/>
      <c r="Q153" s="7"/>
      <c r="R153" s="7"/>
      <c r="S153" s="7"/>
      <c r="T153" s="7"/>
      <c r="U153" s="7"/>
      <c r="V153" s="7"/>
      <c r="W153" s="7"/>
      <c r="X153" s="7"/>
      <c r="Y153" s="7"/>
      <c r="Z153" s="7"/>
      <c r="AA153" s="7"/>
    </row>
    <row r="154" spans="1:27" ht="15.75" customHeight="1">
      <c r="A154" s="7">
        <v>1</v>
      </c>
      <c r="B154" s="7"/>
      <c r="C154" s="7"/>
      <c r="D154" s="7"/>
      <c r="E154" s="7"/>
      <c r="F154" s="7"/>
      <c r="G154" s="7"/>
      <c r="H154" s="7"/>
      <c r="I154" s="7"/>
      <c r="J154" s="7"/>
      <c r="K154" s="7"/>
      <c r="L154" s="7">
        <v>1</v>
      </c>
      <c r="M154" s="7"/>
      <c r="N154" s="7">
        <v>1</v>
      </c>
      <c r="O154" s="7"/>
      <c r="P154" s="7">
        <v>1</v>
      </c>
      <c r="Q154" s="7"/>
      <c r="R154" s="7"/>
      <c r="S154" s="7"/>
      <c r="T154" s="7"/>
      <c r="U154" s="7"/>
      <c r="V154" s="7"/>
      <c r="W154" s="7"/>
      <c r="X154" s="7"/>
      <c r="Y154" s="7"/>
      <c r="Z154" s="7"/>
      <c r="AA154" s="7"/>
    </row>
    <row r="155" spans="1:27" ht="15.75" customHeight="1">
      <c r="A155" s="48">
        <v>1</v>
      </c>
      <c r="B155" s="48">
        <v>1</v>
      </c>
      <c r="C155" s="48"/>
      <c r="D155" s="48"/>
      <c r="E155" s="48"/>
      <c r="F155" s="48"/>
      <c r="G155" s="48"/>
      <c r="H155" s="48"/>
      <c r="I155" s="48"/>
      <c r="J155" s="48"/>
      <c r="K155" s="48"/>
      <c r="L155" s="48"/>
      <c r="M155" s="48"/>
      <c r="N155" s="48"/>
      <c r="O155" s="48"/>
      <c r="P155" s="48"/>
      <c r="Q155" s="48"/>
      <c r="R155" s="48"/>
      <c r="S155" s="48"/>
      <c r="T155" s="48"/>
      <c r="U155" s="48"/>
      <c r="V155" s="48"/>
      <c r="W155" s="48"/>
      <c r="X155" s="48"/>
      <c r="Y155" s="48"/>
      <c r="Z155" s="48"/>
      <c r="AA155" s="48"/>
    </row>
    <row r="156" spans="1:27" ht="15.75" customHeight="1">
      <c r="A156" s="7">
        <v>1</v>
      </c>
      <c r="B156" s="7"/>
      <c r="C156" s="7"/>
      <c r="D156" s="7"/>
      <c r="E156" s="7"/>
      <c r="F156" s="7"/>
      <c r="G156" s="7"/>
      <c r="H156" s="7"/>
      <c r="I156" s="7"/>
      <c r="J156" s="7"/>
      <c r="K156" s="7">
        <v>1</v>
      </c>
      <c r="L156" s="7"/>
      <c r="M156" s="7"/>
      <c r="N156" s="7"/>
      <c r="O156" s="7"/>
      <c r="P156" s="7"/>
      <c r="Q156" s="7"/>
      <c r="R156" s="7"/>
      <c r="S156" s="7"/>
      <c r="T156" s="7"/>
      <c r="U156" s="7"/>
      <c r="V156" s="7"/>
      <c r="W156" s="7"/>
      <c r="X156" s="7"/>
      <c r="Y156" s="7"/>
      <c r="Z156" s="7"/>
      <c r="AA156" s="7"/>
    </row>
    <row r="157" spans="1:27" ht="15.75" customHeight="1">
      <c r="A157" s="7"/>
      <c r="B157" s="7"/>
      <c r="C157" s="7"/>
      <c r="D157" s="7"/>
      <c r="E157" s="7"/>
      <c r="F157" s="7"/>
      <c r="G157" s="7"/>
      <c r="H157" s="7"/>
      <c r="I157" s="7"/>
      <c r="J157" s="7"/>
      <c r="K157" s="7"/>
      <c r="L157" s="7"/>
      <c r="M157" s="7"/>
      <c r="N157" s="7">
        <v>1</v>
      </c>
      <c r="O157" s="7"/>
      <c r="P157" s="7"/>
      <c r="Q157" s="7"/>
      <c r="R157" s="7"/>
      <c r="S157" s="7"/>
      <c r="T157" s="7"/>
      <c r="U157" s="7"/>
      <c r="V157" s="7"/>
      <c r="W157" s="7"/>
      <c r="X157" s="7"/>
      <c r="Y157" s="7"/>
      <c r="Z157" s="7"/>
      <c r="AA157" s="7"/>
    </row>
    <row r="158" spans="1:27" ht="15.75" customHeight="1">
      <c r="A158" s="7">
        <v>1</v>
      </c>
      <c r="B158" s="7"/>
      <c r="C158" s="7"/>
      <c r="D158" s="7"/>
      <c r="E158" s="7"/>
      <c r="F158" s="7"/>
      <c r="G158" s="7"/>
      <c r="H158" s="7"/>
      <c r="I158" s="7"/>
      <c r="J158" s="7"/>
      <c r="K158" s="7"/>
      <c r="L158" s="7">
        <v>1</v>
      </c>
      <c r="M158" s="7"/>
      <c r="N158" s="7"/>
      <c r="O158" s="7"/>
      <c r="P158" s="7"/>
      <c r="Q158" s="7"/>
      <c r="R158" s="7"/>
      <c r="S158" s="7"/>
      <c r="T158" s="7"/>
      <c r="U158" s="7"/>
      <c r="V158" s="7">
        <v>1</v>
      </c>
      <c r="W158" s="7"/>
      <c r="X158" s="7"/>
      <c r="Y158" s="7"/>
      <c r="Z158" s="7"/>
      <c r="AA158" s="7"/>
    </row>
    <row r="159" spans="1:27" ht="15.75" customHeight="1">
      <c r="A159" s="7">
        <v>1</v>
      </c>
      <c r="B159" s="7"/>
      <c r="C159" s="7"/>
      <c r="D159" s="7"/>
      <c r="E159" s="7"/>
      <c r="F159" s="7"/>
      <c r="G159" s="7"/>
      <c r="H159" s="7"/>
      <c r="I159" s="7"/>
      <c r="J159" s="7"/>
      <c r="K159" s="7"/>
      <c r="L159" s="7"/>
      <c r="M159" s="7"/>
      <c r="N159" s="7">
        <v>1</v>
      </c>
      <c r="O159" s="7"/>
      <c r="P159" s="7"/>
      <c r="Q159" s="7"/>
      <c r="R159" s="7"/>
      <c r="S159" s="7"/>
      <c r="T159" s="7"/>
      <c r="U159" s="7"/>
      <c r="V159" s="7"/>
      <c r="W159" s="7"/>
      <c r="X159" s="7"/>
      <c r="Y159" s="7"/>
      <c r="Z159" s="7"/>
      <c r="AA159" s="7"/>
    </row>
    <row r="160" spans="1:27" ht="15.75" customHeight="1">
      <c r="A160" s="7">
        <v>1</v>
      </c>
      <c r="B160" s="7">
        <v>1</v>
      </c>
      <c r="C160" s="7"/>
      <c r="D160" s="7"/>
      <c r="E160" s="7"/>
      <c r="F160" s="7"/>
      <c r="G160" s="7"/>
      <c r="H160" s="7"/>
      <c r="I160" s="7"/>
      <c r="J160" s="7"/>
      <c r="K160" s="7"/>
      <c r="L160" s="7"/>
      <c r="M160" s="7"/>
      <c r="N160" s="7"/>
      <c r="O160" s="7"/>
      <c r="P160" s="7"/>
      <c r="Q160" s="7"/>
      <c r="R160" s="7"/>
      <c r="S160" s="7"/>
      <c r="T160" s="7"/>
      <c r="U160" s="7"/>
      <c r="V160" s="7"/>
      <c r="W160" s="7"/>
      <c r="X160" s="7"/>
      <c r="Y160" s="7"/>
      <c r="Z160" s="7"/>
      <c r="AA160" s="7"/>
    </row>
    <row r="161" spans="1:27" ht="15.75" customHeight="1">
      <c r="A161" s="7"/>
      <c r="B161" s="7"/>
      <c r="C161" s="7"/>
      <c r="D161" s="7"/>
      <c r="E161" s="7"/>
      <c r="F161" s="7"/>
      <c r="G161" s="7"/>
      <c r="H161" s="7"/>
      <c r="I161" s="7"/>
      <c r="J161" s="7"/>
      <c r="K161" s="7"/>
      <c r="L161" s="7"/>
      <c r="M161" s="7"/>
      <c r="N161" s="7">
        <v>1</v>
      </c>
      <c r="O161" s="7"/>
      <c r="P161" s="7"/>
      <c r="Q161" s="7"/>
      <c r="R161" s="7"/>
      <c r="S161" s="7"/>
      <c r="T161" s="7"/>
      <c r="U161" s="7"/>
      <c r="V161" s="7"/>
      <c r="W161" s="7"/>
      <c r="X161" s="7"/>
      <c r="Y161" s="7"/>
      <c r="Z161" s="7"/>
      <c r="AA161" s="7"/>
    </row>
    <row r="162" spans="1:27" ht="15.75" customHeight="1">
      <c r="A162" s="7"/>
      <c r="B162" s="7"/>
      <c r="C162" s="7"/>
      <c r="D162" s="7"/>
      <c r="E162" s="7"/>
      <c r="F162" s="7">
        <v>1</v>
      </c>
      <c r="G162" s="7">
        <v>1</v>
      </c>
      <c r="H162" s="7">
        <v>1</v>
      </c>
      <c r="I162" s="7"/>
      <c r="J162" s="7">
        <v>1</v>
      </c>
      <c r="K162" s="7"/>
      <c r="L162" s="7"/>
      <c r="M162" s="7"/>
      <c r="N162" s="7"/>
      <c r="O162" s="7"/>
      <c r="P162" s="7"/>
      <c r="Q162" s="7"/>
      <c r="R162" s="7"/>
      <c r="S162" s="7"/>
      <c r="T162" s="7"/>
      <c r="U162" s="7"/>
      <c r="V162" s="7"/>
      <c r="W162" s="7"/>
      <c r="X162" s="7"/>
      <c r="Y162" s="7"/>
      <c r="Z162" s="7"/>
      <c r="AA162" s="7"/>
    </row>
    <row r="163" spans="1:27" ht="15.75" customHeight="1">
      <c r="A163" s="7"/>
      <c r="B163" s="7"/>
      <c r="C163" s="7"/>
      <c r="D163" s="7"/>
      <c r="E163" s="7"/>
      <c r="F163" s="7"/>
      <c r="G163" s="7"/>
      <c r="H163" s="7"/>
      <c r="I163" s="7"/>
      <c r="J163" s="7"/>
      <c r="K163" s="7"/>
      <c r="L163" s="7">
        <v>1</v>
      </c>
      <c r="M163" s="7"/>
      <c r="N163" s="7"/>
      <c r="O163" s="7"/>
      <c r="P163" s="7"/>
      <c r="Q163" s="7"/>
      <c r="R163" s="7"/>
      <c r="S163" s="7"/>
      <c r="T163" s="7"/>
      <c r="U163" s="7"/>
      <c r="V163" s="7"/>
      <c r="W163" s="7"/>
      <c r="X163" s="7"/>
      <c r="Y163" s="7"/>
      <c r="Z163" s="7"/>
      <c r="AA163" s="7"/>
    </row>
    <row r="164" spans="1:27" ht="15.75" customHeight="1">
      <c r="A164" s="7"/>
      <c r="B164" s="7">
        <v>1</v>
      </c>
      <c r="C164" s="7"/>
      <c r="D164" s="7"/>
      <c r="E164" s="7"/>
      <c r="F164" s="7"/>
      <c r="G164" s="7"/>
      <c r="H164" s="7"/>
      <c r="I164" s="7"/>
      <c r="J164" s="7"/>
      <c r="K164" s="7"/>
      <c r="L164" s="7"/>
      <c r="M164" s="7"/>
      <c r="N164" s="7"/>
      <c r="O164" s="7"/>
      <c r="P164" s="7"/>
      <c r="Q164" s="7"/>
      <c r="R164" s="7"/>
      <c r="S164" s="7"/>
      <c r="T164" s="7"/>
      <c r="U164" s="7"/>
      <c r="V164" s="7"/>
      <c r="W164" s="7"/>
      <c r="X164" s="7"/>
      <c r="Y164" s="7"/>
      <c r="Z164" s="7"/>
      <c r="AA164" s="7"/>
    </row>
    <row r="165" spans="1:27" ht="15.75" customHeight="1">
      <c r="A165" s="7">
        <v>1</v>
      </c>
      <c r="B165" s="7"/>
      <c r="C165" s="7">
        <v>1</v>
      </c>
      <c r="D165" s="7"/>
      <c r="E165" s="7"/>
      <c r="F165" s="7"/>
      <c r="G165" s="7"/>
      <c r="H165" s="7"/>
      <c r="I165" s="7"/>
      <c r="J165" s="7"/>
      <c r="K165" s="7"/>
      <c r="L165" s="7"/>
      <c r="M165" s="7"/>
      <c r="N165" s="7"/>
      <c r="O165" s="7"/>
      <c r="P165" s="7"/>
      <c r="Q165" s="7"/>
      <c r="R165" s="7"/>
      <c r="S165" s="7"/>
      <c r="T165" s="7"/>
      <c r="U165" s="7"/>
      <c r="V165" s="7"/>
      <c r="W165" s="7"/>
      <c r="X165" s="7"/>
      <c r="Y165" s="7"/>
      <c r="Z165" s="7"/>
      <c r="AA165" s="7"/>
    </row>
    <row r="166" spans="1:27" ht="15.75" customHeight="1">
      <c r="A166" s="7"/>
      <c r="B166" s="7">
        <v>1</v>
      </c>
      <c r="C166" s="7"/>
      <c r="D166" s="7"/>
      <c r="E166" s="7"/>
      <c r="F166" s="7"/>
      <c r="G166" s="7"/>
      <c r="H166" s="7"/>
      <c r="I166" s="7"/>
      <c r="J166" s="7"/>
      <c r="K166" s="7"/>
      <c r="L166" s="7"/>
      <c r="M166" s="7"/>
      <c r="N166" s="7"/>
      <c r="O166" s="7"/>
      <c r="P166" s="7"/>
      <c r="Q166" s="7"/>
      <c r="R166" s="7"/>
      <c r="S166" s="7"/>
      <c r="T166" s="7"/>
      <c r="U166" s="7"/>
      <c r="V166" s="7"/>
      <c r="W166" s="7"/>
      <c r="X166" s="7"/>
      <c r="Y166" s="7"/>
      <c r="Z166" s="7"/>
      <c r="AA166" s="7"/>
    </row>
    <row r="167" spans="1:27" ht="15.75" customHeight="1">
      <c r="A167" s="7"/>
      <c r="B167" s="7">
        <v>1</v>
      </c>
      <c r="C167" s="7"/>
      <c r="D167" s="7"/>
      <c r="E167" s="7"/>
      <c r="F167" s="7"/>
      <c r="G167" s="7"/>
      <c r="H167" s="7"/>
      <c r="I167" s="7"/>
      <c r="J167" s="7"/>
      <c r="K167" s="7"/>
      <c r="L167" s="7"/>
      <c r="M167" s="7"/>
      <c r="N167" s="7"/>
      <c r="O167" s="7"/>
      <c r="P167" s="7"/>
      <c r="Q167" s="7"/>
      <c r="R167" s="7"/>
      <c r="S167" s="7"/>
      <c r="T167" s="7"/>
      <c r="U167" s="7"/>
      <c r="V167" s="7"/>
      <c r="W167" s="7"/>
      <c r="X167" s="7"/>
      <c r="Y167" s="7"/>
      <c r="Z167" s="7"/>
      <c r="AA167" s="7"/>
    </row>
    <row r="168" spans="1:27" ht="15.75" customHeight="1">
      <c r="A168" s="7">
        <v>1</v>
      </c>
      <c r="B168" s="7"/>
      <c r="C168" s="7"/>
      <c r="D168" s="7"/>
      <c r="E168" s="7"/>
      <c r="F168" s="7"/>
      <c r="G168" s="7"/>
      <c r="H168" s="7"/>
      <c r="I168" s="7"/>
      <c r="J168" s="7"/>
      <c r="K168" s="7"/>
      <c r="L168" s="7"/>
      <c r="M168" s="7"/>
      <c r="N168" s="7">
        <v>1</v>
      </c>
      <c r="O168" s="7"/>
      <c r="P168" s="7"/>
      <c r="Q168" s="7"/>
      <c r="R168" s="7"/>
      <c r="S168" s="7"/>
      <c r="T168" s="7"/>
      <c r="U168" s="7"/>
      <c r="V168" s="7"/>
      <c r="W168" s="7"/>
      <c r="X168" s="7"/>
      <c r="Y168" s="7"/>
      <c r="Z168" s="7"/>
      <c r="AA168" s="7"/>
    </row>
    <row r="169" spans="1:27" ht="15.75" customHeight="1">
      <c r="A169" s="7">
        <v>1</v>
      </c>
      <c r="B169" s="7"/>
      <c r="C169" s="7"/>
      <c r="D169" s="7"/>
      <c r="E169" s="7"/>
      <c r="F169" s="7"/>
      <c r="G169" s="7"/>
      <c r="H169" s="7"/>
      <c r="I169" s="7"/>
      <c r="J169" s="7"/>
      <c r="K169" s="7"/>
      <c r="L169" s="7"/>
      <c r="M169" s="7"/>
      <c r="N169" s="7"/>
      <c r="O169" s="7"/>
      <c r="P169" s="7"/>
      <c r="Q169" s="7"/>
      <c r="R169" s="7"/>
      <c r="S169" s="7"/>
      <c r="T169" s="7"/>
      <c r="U169" s="7"/>
      <c r="V169" s="7">
        <v>1</v>
      </c>
      <c r="W169" s="7"/>
      <c r="X169" s="7"/>
      <c r="Y169" s="7"/>
      <c r="Z169" s="7"/>
      <c r="AA169" s="7"/>
    </row>
    <row r="170" spans="1:27" ht="15.75" customHeight="1">
      <c r="A170" s="7">
        <v>1</v>
      </c>
      <c r="B170" s="7">
        <v>1</v>
      </c>
      <c r="C170" s="7"/>
      <c r="D170" s="7"/>
      <c r="E170" s="7"/>
      <c r="F170" s="7"/>
      <c r="G170" s="7"/>
      <c r="H170" s="7"/>
      <c r="I170" s="7"/>
      <c r="J170" s="7"/>
      <c r="K170" s="7"/>
      <c r="L170" s="7"/>
      <c r="M170" s="7"/>
      <c r="N170" s="7"/>
      <c r="O170" s="7"/>
      <c r="P170" s="7"/>
      <c r="Q170" s="7"/>
      <c r="R170" s="7"/>
      <c r="S170" s="7"/>
      <c r="T170" s="7"/>
      <c r="U170" s="7"/>
      <c r="V170" s="7"/>
      <c r="W170" s="7"/>
      <c r="X170" s="7"/>
      <c r="Y170" s="7"/>
      <c r="Z170" s="7"/>
      <c r="AA170" s="7"/>
    </row>
    <row r="171" spans="1:27" ht="15.75" customHeight="1">
      <c r="A171" s="246"/>
      <c r="B171" s="112" t="s">
        <v>563</v>
      </c>
      <c r="C171" s="112" t="s">
        <v>696</v>
      </c>
      <c r="D171" s="112" t="s">
        <v>703</v>
      </c>
      <c r="E171" s="112" t="s">
        <v>4332</v>
      </c>
      <c r="F171" s="112" t="s">
        <v>710</v>
      </c>
      <c r="G171" s="112" t="s">
        <v>715</v>
      </c>
      <c r="H171" s="112" t="s">
        <v>697</v>
      </c>
      <c r="I171" s="112" t="s">
        <v>700</v>
      </c>
      <c r="J171" s="112" t="s">
        <v>702</v>
      </c>
      <c r="K171" s="112" t="s">
        <v>707</v>
      </c>
      <c r="L171" s="112" t="s">
        <v>694</v>
      </c>
      <c r="M171" s="112" t="s">
        <v>695</v>
      </c>
      <c r="N171" s="112" t="s">
        <v>699</v>
      </c>
      <c r="O171" s="112" t="s">
        <v>701</v>
      </c>
      <c r="P171" s="112" t="s">
        <v>4333</v>
      </c>
      <c r="Q171" s="112" t="s">
        <v>705</v>
      </c>
      <c r="R171" s="112" t="s">
        <v>706</v>
      </c>
      <c r="S171" s="112" t="s">
        <v>711</v>
      </c>
      <c r="T171" s="112" t="s">
        <v>712</v>
      </c>
      <c r="U171" s="112" t="s">
        <v>698</v>
      </c>
      <c r="V171" s="112" t="s">
        <v>704</v>
      </c>
      <c r="W171" s="112" t="s">
        <v>4334</v>
      </c>
      <c r="X171" s="112" t="s">
        <v>709</v>
      </c>
      <c r="Y171" s="112" t="s">
        <v>713</v>
      </c>
      <c r="Z171" s="112" t="s">
        <v>716</v>
      </c>
      <c r="AA171" s="112" t="s">
        <v>718</v>
      </c>
    </row>
    <row r="172" spans="1:27" ht="15.75" customHeight="1">
      <c r="A172" s="246"/>
      <c r="B172" s="112">
        <v>13</v>
      </c>
      <c r="C172" s="112">
        <v>1</v>
      </c>
      <c r="D172" s="112">
        <v>4</v>
      </c>
      <c r="E172" s="112">
        <v>2</v>
      </c>
      <c r="F172" s="112">
        <v>4</v>
      </c>
      <c r="G172" s="112">
        <v>3</v>
      </c>
      <c r="H172" s="112">
        <v>3</v>
      </c>
      <c r="I172" s="112">
        <v>1</v>
      </c>
      <c r="J172" s="112">
        <v>2</v>
      </c>
      <c r="K172" s="112">
        <v>15</v>
      </c>
      <c r="L172" s="112">
        <v>17</v>
      </c>
      <c r="M172" s="112">
        <v>0</v>
      </c>
      <c r="N172" s="112">
        <v>8</v>
      </c>
      <c r="O172" s="112">
        <v>4</v>
      </c>
      <c r="P172" s="112">
        <v>2</v>
      </c>
      <c r="Q172" s="112">
        <v>1</v>
      </c>
      <c r="R172" s="112">
        <v>4</v>
      </c>
      <c r="S172" s="112">
        <v>11</v>
      </c>
      <c r="T172" s="112">
        <v>3</v>
      </c>
      <c r="U172" s="112">
        <v>7</v>
      </c>
      <c r="V172" s="112">
        <v>10</v>
      </c>
      <c r="W172" s="112">
        <v>6</v>
      </c>
      <c r="X172" s="112">
        <v>3</v>
      </c>
      <c r="Y172" s="112">
        <v>10</v>
      </c>
      <c r="Z172" s="112">
        <v>0</v>
      </c>
      <c r="AA172" s="112">
        <v>1</v>
      </c>
    </row>
    <row r="173" spans="1:27" ht="15.75" customHeight="1">
      <c r="A173" s="246"/>
    </row>
    <row r="174" spans="1:27" ht="15.75" customHeight="1">
      <c r="A174" s="246"/>
    </row>
    <row r="175" spans="1:27" ht="15.75" customHeight="1">
      <c r="A175" s="246"/>
    </row>
    <row r="176" spans="1:27" ht="15.75" customHeight="1">
      <c r="A176" s="246"/>
    </row>
    <row r="177" spans="1:13" ht="15.75" customHeight="1">
      <c r="A177" s="246"/>
    </row>
    <row r="178" spans="1:13" ht="15.75" customHeight="1">
      <c r="A178" s="246"/>
    </row>
    <row r="179" spans="1:13" ht="15.75" customHeight="1">
      <c r="A179" s="246"/>
    </row>
    <row r="180" spans="1:13" ht="15.75" customHeight="1">
      <c r="A180" s="246"/>
      <c r="B180" s="112">
        <f>SUM(C172,D172,E172,F172,G172)</f>
        <v>14</v>
      </c>
      <c r="L180" s="69" t="s">
        <v>4335</v>
      </c>
      <c r="M180" s="252" t="s">
        <v>4336</v>
      </c>
    </row>
    <row r="181" spans="1:13" ht="15.75" customHeight="1">
      <c r="A181" s="246"/>
      <c r="B181" s="112">
        <f>SUM(H172,I172,J172,K172)</f>
        <v>21</v>
      </c>
      <c r="L181" s="69" t="s">
        <v>4337</v>
      </c>
      <c r="M181" s="252" t="s">
        <v>4338</v>
      </c>
    </row>
    <row r="182" spans="1:13" ht="15.75" customHeight="1">
      <c r="A182" s="246"/>
      <c r="B182" s="112">
        <f>SUM(L172,N172,O172,P172)</f>
        <v>31</v>
      </c>
      <c r="L182" s="69" t="s">
        <v>34</v>
      </c>
      <c r="M182" s="252" t="s">
        <v>4339</v>
      </c>
    </row>
    <row r="183" spans="1:13" ht="15.75" customHeight="1">
      <c r="A183" s="246"/>
      <c r="B183" s="112">
        <f>SUM(Q172,R172,S172,T172)</f>
        <v>19</v>
      </c>
      <c r="L183" s="69" t="s">
        <v>4340</v>
      </c>
      <c r="M183" s="252" t="s">
        <v>4341</v>
      </c>
    </row>
    <row r="184" spans="1:13" ht="15.75" customHeight="1">
      <c r="A184" s="246"/>
      <c r="B184" s="112">
        <f>SUM(U172,V172,W172,X172,Y172,Z172)</f>
        <v>36</v>
      </c>
      <c r="L184" s="69" t="s">
        <v>536</v>
      </c>
      <c r="M184" s="252" t="s">
        <v>4342</v>
      </c>
    </row>
    <row r="185" spans="1:13" ht="15.75" customHeight="1">
      <c r="A185" s="246"/>
      <c r="B185" s="253">
        <f>SUM(B180:B184)</f>
        <v>121</v>
      </c>
    </row>
    <row r="186" spans="1:13" ht="15.75" customHeight="1">
      <c r="A186" s="246"/>
    </row>
    <row r="187" spans="1:13" ht="15.75" customHeight="1">
      <c r="A187" s="246"/>
    </row>
    <row r="188" spans="1:13" ht="15.75" customHeight="1">
      <c r="A188" s="246"/>
    </row>
    <row r="189" spans="1:13" ht="15.75" customHeight="1">
      <c r="A189" s="246"/>
    </row>
    <row r="190" spans="1:13" ht="15.75" customHeight="1">
      <c r="A190" s="246"/>
    </row>
    <row r="191" spans="1:13" ht="15.75" customHeight="1">
      <c r="A191" s="246"/>
    </row>
    <row r="192" spans="1:13" ht="15.75" customHeight="1">
      <c r="A192" s="246"/>
    </row>
    <row r="193" spans="1:1" ht="15.75" customHeight="1">
      <c r="A193" s="246"/>
    </row>
    <row r="194" spans="1:1" ht="15.75" customHeight="1">
      <c r="A194" s="246"/>
    </row>
    <row r="195" spans="1:1" ht="15.75" customHeight="1">
      <c r="A195" s="246"/>
    </row>
    <row r="196" spans="1:1" ht="15.75" customHeight="1">
      <c r="A196" s="246"/>
    </row>
    <row r="197" spans="1:1" ht="15.75" customHeight="1">
      <c r="A197" s="246"/>
    </row>
    <row r="198" spans="1:1" ht="15.75" customHeight="1">
      <c r="A198" s="246"/>
    </row>
    <row r="199" spans="1:1" ht="15.75" customHeight="1">
      <c r="A199" s="246"/>
    </row>
    <row r="200" spans="1:1" ht="15.75" customHeight="1">
      <c r="A200" s="246"/>
    </row>
    <row r="201" spans="1:1" ht="15.75" customHeight="1">
      <c r="A201" s="246"/>
    </row>
    <row r="202" spans="1:1" ht="15.75" customHeight="1">
      <c r="A202" s="246"/>
    </row>
    <row r="203" spans="1:1" ht="15.75" customHeight="1">
      <c r="A203" s="246"/>
    </row>
    <row r="204" spans="1:1" ht="15.75" customHeight="1">
      <c r="A204" s="246"/>
    </row>
    <row r="205" spans="1:1" ht="15.75" customHeight="1">
      <c r="A205" s="246"/>
    </row>
    <row r="206" spans="1:1" ht="15.75" customHeight="1">
      <c r="A206" s="246"/>
    </row>
    <row r="207" spans="1:1" ht="15.75" customHeight="1">
      <c r="A207" s="246"/>
    </row>
    <row r="208" spans="1:1" ht="15.75" customHeight="1">
      <c r="A208" s="246"/>
    </row>
    <row r="209" spans="1:1" ht="15.75" customHeight="1">
      <c r="A209" s="246"/>
    </row>
    <row r="210" spans="1:1" ht="15.75" customHeight="1">
      <c r="A210" s="246"/>
    </row>
    <row r="211" spans="1:1" ht="15.75" customHeight="1">
      <c r="A211" s="246"/>
    </row>
    <row r="212" spans="1:1" ht="15.75" customHeight="1">
      <c r="A212" s="246"/>
    </row>
    <row r="213" spans="1:1" ht="15.75" customHeight="1">
      <c r="A213" s="246"/>
    </row>
    <row r="214" spans="1:1" ht="15.75" customHeight="1">
      <c r="A214" s="246"/>
    </row>
    <row r="215" spans="1:1" ht="15.75" customHeight="1">
      <c r="A215" s="246"/>
    </row>
    <row r="216" spans="1:1" ht="15.75" customHeight="1">
      <c r="A216" s="246"/>
    </row>
    <row r="217" spans="1:1" ht="15.75" customHeight="1">
      <c r="A217" s="246"/>
    </row>
    <row r="218" spans="1:1" ht="15.75" customHeight="1">
      <c r="A218" s="246"/>
    </row>
    <row r="219" spans="1:1" ht="15.75" customHeight="1">
      <c r="A219" s="246"/>
    </row>
    <row r="220" spans="1:1" ht="15.75" customHeight="1">
      <c r="A220" s="246"/>
    </row>
    <row r="221" spans="1:1" ht="15.75" customHeight="1">
      <c r="A221" s="246"/>
    </row>
    <row r="222" spans="1:1" ht="15.75" customHeight="1">
      <c r="A222" s="246"/>
    </row>
    <row r="223" spans="1:1" ht="15.75" customHeight="1">
      <c r="A223" s="246"/>
    </row>
    <row r="224" spans="1:1" ht="15.75" customHeight="1">
      <c r="A224" s="246"/>
    </row>
    <row r="225" spans="1:1" ht="15.75" customHeight="1">
      <c r="A225" s="246"/>
    </row>
    <row r="226" spans="1:1" ht="15.75" customHeight="1">
      <c r="A226" s="246"/>
    </row>
    <row r="227" spans="1:1" ht="15.75" customHeight="1">
      <c r="A227" s="246"/>
    </row>
    <row r="228" spans="1:1" ht="15.75" customHeight="1">
      <c r="A228" s="246"/>
    </row>
    <row r="229" spans="1:1" ht="15.75" customHeight="1">
      <c r="A229" s="246"/>
    </row>
    <row r="230" spans="1:1" ht="15.75" customHeight="1">
      <c r="A230" s="246"/>
    </row>
    <row r="231" spans="1:1" ht="15.75" customHeight="1">
      <c r="A231" s="246"/>
    </row>
    <row r="232" spans="1:1" ht="15.75" customHeight="1">
      <c r="A232" s="246"/>
    </row>
    <row r="233" spans="1:1" ht="15.75" customHeight="1">
      <c r="A233" s="246"/>
    </row>
    <row r="234" spans="1:1" ht="15.75" customHeight="1">
      <c r="A234" s="246"/>
    </row>
    <row r="235" spans="1:1" ht="15.75" customHeight="1">
      <c r="A235" s="246"/>
    </row>
    <row r="236" spans="1:1" ht="15.75" customHeight="1">
      <c r="A236" s="246"/>
    </row>
    <row r="237" spans="1:1" ht="15.75" customHeight="1">
      <c r="A237" s="246"/>
    </row>
    <row r="238" spans="1:1" ht="15.75" customHeight="1">
      <c r="A238" s="246"/>
    </row>
    <row r="239" spans="1:1" ht="15.75" customHeight="1">
      <c r="A239" s="246"/>
    </row>
    <row r="240" spans="1:1" ht="15.75" customHeight="1">
      <c r="A240" s="246"/>
    </row>
    <row r="241" spans="1:1" ht="15.75" customHeight="1">
      <c r="A241" s="246"/>
    </row>
    <row r="242" spans="1:1" ht="15.75" customHeight="1">
      <c r="A242" s="246"/>
    </row>
    <row r="243" spans="1:1" ht="15.75" customHeight="1">
      <c r="A243" s="246"/>
    </row>
    <row r="244" spans="1:1" ht="15.75" customHeight="1">
      <c r="A244" s="246"/>
    </row>
    <row r="245" spans="1:1" ht="15.75" customHeight="1">
      <c r="A245" s="246"/>
    </row>
    <row r="246" spans="1:1" ht="15.75" customHeight="1">
      <c r="A246" s="246"/>
    </row>
    <row r="247" spans="1:1" ht="15.75" customHeight="1">
      <c r="A247" s="246"/>
    </row>
    <row r="248" spans="1:1" ht="15.75" customHeight="1">
      <c r="A248" s="246"/>
    </row>
    <row r="249" spans="1:1" ht="15.75" customHeight="1">
      <c r="A249" s="246"/>
    </row>
    <row r="250" spans="1:1" ht="15.75" customHeight="1">
      <c r="A250" s="246"/>
    </row>
    <row r="251" spans="1:1" ht="15.75" customHeight="1">
      <c r="A251" s="246"/>
    </row>
    <row r="252" spans="1:1" ht="15.75" customHeight="1">
      <c r="A252" s="246"/>
    </row>
    <row r="253" spans="1:1" ht="15.75" customHeight="1">
      <c r="A253" s="246"/>
    </row>
    <row r="254" spans="1:1" ht="15.75" customHeight="1">
      <c r="A254" s="246"/>
    </row>
    <row r="255" spans="1:1" ht="15.75" customHeight="1">
      <c r="A255" s="246"/>
    </row>
    <row r="256" spans="1:1" ht="15.75" customHeight="1">
      <c r="A256" s="246"/>
    </row>
    <row r="257" spans="1:1" ht="15.75" customHeight="1">
      <c r="A257" s="246"/>
    </row>
    <row r="258" spans="1:1" ht="15.75" customHeight="1">
      <c r="A258" s="246"/>
    </row>
    <row r="259" spans="1:1" ht="15.75" customHeight="1">
      <c r="A259" s="246"/>
    </row>
    <row r="260" spans="1:1" ht="15.75" customHeight="1">
      <c r="A260" s="246"/>
    </row>
    <row r="261" spans="1:1" ht="15.75" customHeight="1">
      <c r="A261" s="246"/>
    </row>
    <row r="262" spans="1:1" ht="15.75" customHeight="1">
      <c r="A262" s="246"/>
    </row>
    <row r="263" spans="1:1" ht="15.75" customHeight="1">
      <c r="A263" s="246"/>
    </row>
    <row r="264" spans="1:1" ht="15.75" customHeight="1">
      <c r="A264" s="246"/>
    </row>
    <row r="265" spans="1:1" ht="15.75" customHeight="1">
      <c r="A265" s="246"/>
    </row>
    <row r="266" spans="1:1" ht="15.75" customHeight="1">
      <c r="A266" s="246"/>
    </row>
    <row r="267" spans="1:1" ht="15.75" customHeight="1">
      <c r="A267" s="246"/>
    </row>
    <row r="268" spans="1:1" ht="15.75" customHeight="1">
      <c r="A268" s="246"/>
    </row>
    <row r="269" spans="1:1" ht="15.75" customHeight="1">
      <c r="A269" s="246"/>
    </row>
    <row r="270" spans="1:1" ht="15.75" customHeight="1">
      <c r="A270" s="246"/>
    </row>
    <row r="271" spans="1:1" ht="15.75" customHeight="1">
      <c r="A271" s="246"/>
    </row>
    <row r="272" spans="1:1" ht="15.75" customHeight="1">
      <c r="A272" s="246"/>
    </row>
    <row r="273" spans="1:1" ht="15.75" customHeight="1">
      <c r="A273" s="246"/>
    </row>
    <row r="274" spans="1:1" ht="15.75" customHeight="1">
      <c r="A274" s="246"/>
    </row>
    <row r="275" spans="1:1" ht="15.75" customHeight="1">
      <c r="A275" s="246"/>
    </row>
    <row r="276" spans="1:1" ht="15.75" customHeight="1">
      <c r="A276" s="246"/>
    </row>
    <row r="277" spans="1:1" ht="15.75" customHeight="1">
      <c r="A277" s="246"/>
    </row>
    <row r="278" spans="1:1" ht="15.75" customHeight="1">
      <c r="A278" s="246"/>
    </row>
    <row r="279" spans="1:1" ht="15.75" customHeight="1">
      <c r="A279" s="246"/>
    </row>
    <row r="280" spans="1:1" ht="15.75" customHeight="1">
      <c r="A280" s="246"/>
    </row>
    <row r="281" spans="1:1" ht="15.75" customHeight="1">
      <c r="A281" s="246"/>
    </row>
    <row r="282" spans="1:1" ht="15.75" customHeight="1">
      <c r="A282" s="246"/>
    </row>
    <row r="283" spans="1:1" ht="15.75" customHeight="1">
      <c r="A283" s="246"/>
    </row>
    <row r="284" spans="1:1" ht="15.75" customHeight="1">
      <c r="A284" s="246"/>
    </row>
    <row r="285" spans="1:1" ht="15.75" customHeight="1">
      <c r="A285" s="246"/>
    </row>
    <row r="286" spans="1:1" ht="15.75" customHeight="1">
      <c r="A286" s="246"/>
    </row>
    <row r="287" spans="1:1" ht="15.75" customHeight="1">
      <c r="A287" s="246"/>
    </row>
    <row r="288" spans="1:1" ht="15.75" customHeight="1">
      <c r="A288" s="246"/>
    </row>
    <row r="289" spans="1:1" ht="15.75" customHeight="1">
      <c r="A289" s="246"/>
    </row>
    <row r="290" spans="1:1" ht="15.75" customHeight="1">
      <c r="A290" s="246"/>
    </row>
    <row r="291" spans="1:1" ht="15.75" customHeight="1">
      <c r="A291" s="246"/>
    </row>
    <row r="292" spans="1:1" ht="15.75" customHeight="1">
      <c r="A292" s="246"/>
    </row>
    <row r="293" spans="1:1" ht="15.75" customHeight="1">
      <c r="A293" s="246"/>
    </row>
    <row r="294" spans="1:1" ht="15.75" customHeight="1">
      <c r="A294" s="246"/>
    </row>
    <row r="295" spans="1:1" ht="15.75" customHeight="1">
      <c r="A295" s="246"/>
    </row>
    <row r="296" spans="1:1" ht="15.75" customHeight="1">
      <c r="A296" s="246"/>
    </row>
    <row r="297" spans="1:1" ht="15.75" customHeight="1">
      <c r="A297" s="246"/>
    </row>
    <row r="298" spans="1:1" ht="15.75" customHeight="1">
      <c r="A298" s="246"/>
    </row>
    <row r="299" spans="1:1" ht="15.75" customHeight="1">
      <c r="A299" s="246"/>
    </row>
    <row r="300" spans="1:1" ht="15.75" customHeight="1">
      <c r="A300" s="246"/>
    </row>
    <row r="301" spans="1:1" ht="15.75" customHeight="1">
      <c r="A301" s="246"/>
    </row>
    <row r="302" spans="1:1" ht="15.75" customHeight="1">
      <c r="A302" s="246"/>
    </row>
    <row r="303" spans="1:1" ht="15.75" customHeight="1">
      <c r="A303" s="246"/>
    </row>
    <row r="304" spans="1:1" ht="15.75" customHeight="1">
      <c r="A304" s="246"/>
    </row>
    <row r="305" spans="1:1" ht="15.75" customHeight="1">
      <c r="A305" s="246"/>
    </row>
    <row r="306" spans="1:1" ht="15.75" customHeight="1">
      <c r="A306" s="246"/>
    </row>
    <row r="307" spans="1:1" ht="15.75" customHeight="1">
      <c r="A307" s="246"/>
    </row>
    <row r="308" spans="1:1" ht="15.75" customHeight="1">
      <c r="A308" s="246"/>
    </row>
    <row r="309" spans="1:1" ht="15.75" customHeight="1">
      <c r="A309" s="246"/>
    </row>
    <row r="310" spans="1:1" ht="15.75" customHeight="1">
      <c r="A310" s="246"/>
    </row>
    <row r="311" spans="1:1" ht="15.75" customHeight="1">
      <c r="A311" s="246"/>
    </row>
    <row r="312" spans="1:1" ht="15.75" customHeight="1">
      <c r="A312" s="246"/>
    </row>
    <row r="313" spans="1:1" ht="15.75" customHeight="1">
      <c r="A313" s="246"/>
    </row>
    <row r="314" spans="1:1" ht="15.75" customHeight="1">
      <c r="A314" s="246"/>
    </row>
    <row r="315" spans="1:1" ht="15.75" customHeight="1">
      <c r="A315" s="246"/>
    </row>
    <row r="316" spans="1:1" ht="15.75" customHeight="1">
      <c r="A316" s="246"/>
    </row>
    <row r="317" spans="1:1" ht="15.75" customHeight="1">
      <c r="A317" s="246"/>
    </row>
    <row r="318" spans="1:1" ht="15.75" customHeight="1">
      <c r="A318" s="246"/>
    </row>
    <row r="319" spans="1:1" ht="15.75" customHeight="1">
      <c r="A319" s="246"/>
    </row>
    <row r="320" spans="1:1" ht="15.75" customHeight="1">
      <c r="A320" s="246"/>
    </row>
    <row r="321" spans="1:1" ht="15.75" customHeight="1">
      <c r="A321" s="246"/>
    </row>
    <row r="322" spans="1:1" ht="15.75" customHeight="1">
      <c r="A322" s="246"/>
    </row>
    <row r="323" spans="1:1" ht="15.75" customHeight="1">
      <c r="A323" s="246"/>
    </row>
    <row r="324" spans="1:1" ht="15.75" customHeight="1">
      <c r="A324" s="246"/>
    </row>
    <row r="325" spans="1:1" ht="15.75" customHeight="1">
      <c r="A325" s="246"/>
    </row>
    <row r="326" spans="1:1" ht="15.75" customHeight="1">
      <c r="A326" s="246"/>
    </row>
    <row r="327" spans="1:1" ht="15.75" customHeight="1">
      <c r="A327" s="246"/>
    </row>
    <row r="328" spans="1:1" ht="15.75" customHeight="1">
      <c r="A328" s="246"/>
    </row>
    <row r="329" spans="1:1" ht="15.75" customHeight="1">
      <c r="A329" s="246"/>
    </row>
    <row r="330" spans="1:1" ht="15.75" customHeight="1">
      <c r="A330" s="246"/>
    </row>
    <row r="331" spans="1:1" ht="15.75" customHeight="1">
      <c r="A331" s="246"/>
    </row>
    <row r="332" spans="1:1" ht="15.75" customHeight="1">
      <c r="A332" s="246"/>
    </row>
    <row r="333" spans="1:1" ht="15.75" customHeight="1">
      <c r="A333" s="246"/>
    </row>
    <row r="334" spans="1:1" ht="15.75" customHeight="1">
      <c r="A334" s="246"/>
    </row>
    <row r="335" spans="1:1" ht="15.75" customHeight="1">
      <c r="A335" s="246"/>
    </row>
    <row r="336" spans="1:1" ht="15.75" customHeight="1">
      <c r="A336" s="246"/>
    </row>
    <row r="337" spans="1:1" ht="15.75" customHeight="1">
      <c r="A337" s="246"/>
    </row>
    <row r="338" spans="1:1" ht="15.75" customHeight="1">
      <c r="A338" s="246"/>
    </row>
    <row r="339" spans="1:1" ht="15.75" customHeight="1">
      <c r="A339" s="246"/>
    </row>
    <row r="340" spans="1:1" ht="15.75" customHeight="1">
      <c r="A340" s="246"/>
    </row>
    <row r="341" spans="1:1" ht="15.75" customHeight="1">
      <c r="A341" s="246"/>
    </row>
    <row r="342" spans="1:1" ht="15.75" customHeight="1">
      <c r="A342" s="246"/>
    </row>
    <row r="343" spans="1:1" ht="15.75" customHeight="1">
      <c r="A343" s="246"/>
    </row>
    <row r="344" spans="1:1" ht="15.75" customHeight="1">
      <c r="A344" s="246"/>
    </row>
    <row r="345" spans="1:1" ht="15.75" customHeight="1">
      <c r="A345" s="246"/>
    </row>
    <row r="346" spans="1:1" ht="15.75" customHeight="1">
      <c r="A346" s="246"/>
    </row>
    <row r="347" spans="1:1" ht="15.75" customHeight="1">
      <c r="A347" s="246"/>
    </row>
    <row r="348" spans="1:1" ht="15.75" customHeight="1">
      <c r="A348" s="246"/>
    </row>
    <row r="349" spans="1:1" ht="15.75" customHeight="1">
      <c r="A349" s="246"/>
    </row>
    <row r="350" spans="1:1" ht="15.75" customHeight="1">
      <c r="A350" s="246"/>
    </row>
    <row r="351" spans="1:1" ht="15.75" customHeight="1">
      <c r="A351" s="246"/>
    </row>
    <row r="352" spans="1:1" ht="15.75" customHeight="1">
      <c r="A352" s="246"/>
    </row>
    <row r="353" spans="1:1" ht="15.75" customHeight="1">
      <c r="A353" s="246"/>
    </row>
    <row r="354" spans="1:1" ht="15.75" customHeight="1">
      <c r="A354" s="246"/>
    </row>
    <row r="355" spans="1:1" ht="15.75" customHeight="1">
      <c r="A355" s="246"/>
    </row>
    <row r="356" spans="1:1" ht="15.75" customHeight="1">
      <c r="A356" s="246"/>
    </row>
    <row r="357" spans="1:1" ht="15.75" customHeight="1">
      <c r="A357" s="246"/>
    </row>
    <row r="358" spans="1:1" ht="15.75" customHeight="1">
      <c r="A358" s="246"/>
    </row>
    <row r="359" spans="1:1" ht="15.75" customHeight="1">
      <c r="A359" s="246"/>
    </row>
    <row r="360" spans="1:1" ht="15.75" customHeight="1"/>
    <row r="361" spans="1:1" ht="15.75" customHeight="1"/>
    <row r="362" spans="1:1" ht="15.75" customHeight="1"/>
    <row r="363" spans="1:1" ht="15.75" customHeight="1"/>
    <row r="364" spans="1:1" ht="15.75" customHeight="1"/>
    <row r="365" spans="1:1" ht="15.75" customHeight="1"/>
    <row r="366" spans="1:1" ht="15.75" customHeight="1"/>
    <row r="367" spans="1:1" ht="15.75" customHeight="1"/>
    <row r="368" spans="1:1"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A4:B5">
    <cfRule type="notContainsBlanks" dxfId="53" priority="17">
      <formula>LEN(TRIM(A4))&gt;0</formula>
    </cfRule>
  </conditionalFormatting>
  <conditionalFormatting sqref="A10:B11">
    <cfRule type="notContainsBlanks" dxfId="52" priority="16">
      <formula>LEN(TRIM(A10))&gt;0</formula>
    </cfRule>
  </conditionalFormatting>
  <conditionalFormatting sqref="A13:B19">
    <cfRule type="notContainsBlanks" dxfId="51" priority="15">
      <formula>LEN(TRIM(A13))&gt;0</formula>
    </cfRule>
  </conditionalFormatting>
  <conditionalFormatting sqref="A24:B25 A27:B27 A30:B30 A33:B33 A35:B35 A37:B37">
    <cfRule type="notContainsBlanks" dxfId="50" priority="13">
      <formula>LEN(TRIM(A24))&gt;0</formula>
    </cfRule>
  </conditionalFormatting>
  <conditionalFormatting sqref="A39:B43">
    <cfRule type="notContainsBlanks" dxfId="49" priority="12">
      <formula>LEN(TRIM(A39))&gt;0</formula>
    </cfRule>
  </conditionalFormatting>
  <conditionalFormatting sqref="A79:B81 A83:B85 A87:B87">
    <cfRule type="notContainsBlanks" dxfId="48" priority="8">
      <formula>LEN(TRIM(A79))&gt;0</formula>
    </cfRule>
  </conditionalFormatting>
  <conditionalFormatting sqref="A103:B106">
    <cfRule type="notContainsBlanks" dxfId="47" priority="6">
      <formula>LEN(TRIM(A103))&gt;0</formula>
    </cfRule>
  </conditionalFormatting>
  <conditionalFormatting sqref="A108:B113">
    <cfRule type="notContainsBlanks" dxfId="46" priority="5">
      <formula>LEN(TRIM(A108))&gt;0</formula>
    </cfRule>
  </conditionalFormatting>
  <conditionalFormatting sqref="A124:B124 A126:B127 A129:B129 A131:B133 A135:B135">
    <cfRule type="notContainsBlanks" dxfId="45" priority="3">
      <formula>LEN(TRIM(A124))&gt;0</formula>
    </cfRule>
  </conditionalFormatting>
  <conditionalFormatting sqref="A61:AA62 A64:AA64 A66:AA72">
    <cfRule type="notContainsBlanks" dxfId="44" priority="10">
      <formula>LEN(TRIM(A61))&gt;0</formula>
    </cfRule>
  </conditionalFormatting>
  <conditionalFormatting sqref="A74:AA75 A77:AA77">
    <cfRule type="notContainsBlanks" dxfId="43" priority="9">
      <formula>LEN(TRIM(A74))&gt;0</formula>
    </cfRule>
  </conditionalFormatting>
  <conditionalFormatting sqref="A138:AA139 A141:AA146 A148:AA156">
    <cfRule type="notContainsBlanks" dxfId="42" priority="2">
      <formula>LEN(TRIM(A138))&gt;0</formula>
    </cfRule>
  </conditionalFormatting>
  <conditionalFormatting sqref="A3:AD5 A3:A170 A10:AD11 A13:AD22 A24:AD25 A27:AD27 A30:AD30 A33:AD33 A35:AD35 A37:AD37 A39:AD43 A45:AD45 A49:AD49 A51:AD51 A55:AD55 A57:AD58 A61:AD62 A64:AD64 A66:AD72 A74:AD75 A77:AD77 A79:AD81 A83:AD83 A85:AD85 A87:AD87 A90:AD92 A94:AD95 A97:AD98 A103:AD105 A108:AD108 A110:AD113 A116:AD122 A124:AD124 A126:AD129 A131:AD133 A135:AD135 A138:AD139 A141:AD146 A148:AD156 A158:AD160 A165:AD165 A168:AD170">
    <cfRule type="cellIs" dxfId="41" priority="18" operator="equal">
      <formula>1</formula>
    </cfRule>
  </conditionalFormatting>
  <conditionalFormatting sqref="C4:AA5 C13:AA19 C39:AA43 C103:AA106 C108:AA113 A116:AA122">
    <cfRule type="notContainsBlanks" dxfId="40" priority="4">
      <formula>LEN(TRIM(A116))&gt;0</formula>
    </cfRule>
  </conditionalFormatting>
  <conditionalFormatting sqref="C10:AA11 A21:AA22">
    <cfRule type="notContainsBlanks" dxfId="39" priority="14">
      <formula>LEN(TRIM(A21))&gt;0</formula>
    </cfRule>
  </conditionalFormatting>
  <conditionalFormatting sqref="C24:AA25 C27:AA27 C30:AA30 C33:AA33 C35:AA35 C37:AA37 A45:AA45 A49:AA49 A51:AA51 A55:AA55 A58:AA58">
    <cfRule type="notContainsBlanks" dxfId="38" priority="11">
      <formula>LEN(TRIM(A45))&gt;0</formula>
    </cfRule>
  </conditionalFormatting>
  <conditionalFormatting sqref="C79:AA81 C83:AA85 C87:AA87 A90:AA92 A94:AA95 A97:AA98">
    <cfRule type="notContainsBlanks" dxfId="37" priority="7">
      <formula>LEN(TRIM(A90))&gt;0</formula>
    </cfRule>
  </conditionalFormatting>
  <conditionalFormatting sqref="C124:AA124 C126:AA127 C129:AA129 C131:AA133 C135:AA135 A158:AA160 A165:AA165 A168:AA169">
    <cfRule type="notContainsBlanks" dxfId="36" priority="1">
      <formula>LEN(TRIM(A158))&gt;0</formula>
    </cfRule>
  </conditionalFormatting>
  <pageMargins left="0.7" right="0.7" top="0.75" bottom="0.75" header="0" footer="0"/>
  <pageSetup orientation="landscape"/>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outlinePr summaryBelow="0" summaryRight="0"/>
  </sheetPr>
  <dimension ref="A1:AT1000"/>
  <sheetViews>
    <sheetView workbookViewId="0"/>
  </sheetViews>
  <sheetFormatPr baseColWidth="10" defaultColWidth="12.5703125" defaultRowHeight="15" customHeight="1"/>
  <cols>
    <col min="1" max="1" width="15.42578125" customWidth="1"/>
    <col min="2" max="2" width="10.140625" customWidth="1"/>
    <col min="3" max="3" width="10" customWidth="1"/>
    <col min="4" max="4" width="10.85546875" customWidth="1"/>
    <col min="5" max="5" width="15.42578125" customWidth="1"/>
    <col min="6" max="6" width="22.140625" customWidth="1"/>
    <col min="7" max="7" width="10" customWidth="1"/>
    <col min="8" max="8" width="9.42578125" customWidth="1"/>
    <col min="9" max="9" width="16.140625" customWidth="1"/>
    <col min="10" max="10" width="24.85546875" customWidth="1"/>
    <col min="11" max="11" width="10.42578125" customWidth="1"/>
    <col min="12" max="12" width="10.140625" customWidth="1"/>
    <col min="13" max="13" width="7.5703125" customWidth="1"/>
    <col min="14" max="14" width="7.140625" customWidth="1"/>
    <col min="15" max="15" width="8.85546875" customWidth="1"/>
    <col min="16" max="16" width="13" customWidth="1"/>
    <col min="17" max="17" width="25.28515625" customWidth="1"/>
    <col min="18" max="18" width="9.28515625" customWidth="1"/>
    <col min="19" max="19" width="5.140625" customWidth="1"/>
    <col min="20" max="20" width="8.28515625" customWidth="1"/>
    <col min="21" max="21" width="5.7109375" customWidth="1"/>
    <col min="22" max="22" width="10.140625" customWidth="1"/>
    <col min="23" max="23" width="6.42578125" customWidth="1"/>
    <col min="24" max="24" width="9.5703125" customWidth="1"/>
    <col min="25" max="25" width="8" customWidth="1"/>
    <col min="26" max="26" width="8.28515625" customWidth="1"/>
    <col min="27" max="27" width="11.7109375" customWidth="1"/>
    <col min="28" max="28" width="9.140625" customWidth="1"/>
    <col min="29" max="29" width="9" customWidth="1"/>
    <col min="30" max="30" width="7.5703125" customWidth="1"/>
    <col min="31" max="31" width="7" customWidth="1"/>
    <col min="32" max="32" width="8.140625" customWidth="1"/>
    <col min="33" max="33" width="8" customWidth="1"/>
    <col min="34" max="34" width="7.7109375" customWidth="1"/>
    <col min="35" max="35" width="7.28515625" customWidth="1"/>
    <col min="36" max="36" width="8.5703125" customWidth="1"/>
    <col min="37" max="37" width="8" customWidth="1"/>
    <col min="38" max="38" width="8.5703125" customWidth="1"/>
    <col min="39" max="39" width="9.42578125" customWidth="1"/>
    <col min="40" max="40" width="13.85546875" customWidth="1"/>
    <col min="41" max="41" width="17.42578125" customWidth="1"/>
    <col min="42" max="42" width="7.85546875" customWidth="1"/>
    <col min="43" max="44" width="12.5703125" customWidth="1"/>
  </cols>
  <sheetData>
    <row r="1" spans="1:46" ht="15.75" customHeight="1">
      <c r="A1" s="246"/>
      <c r="B1" s="192"/>
      <c r="C1" s="192"/>
      <c r="D1" s="192"/>
      <c r="E1" s="192"/>
      <c r="F1" s="192"/>
      <c r="G1" s="192"/>
      <c r="H1" s="192"/>
      <c r="I1" s="192"/>
      <c r="J1" s="192"/>
      <c r="K1" s="192"/>
      <c r="L1" s="192"/>
      <c r="M1" s="192"/>
      <c r="N1" s="192"/>
      <c r="O1" s="192"/>
      <c r="P1" s="192"/>
      <c r="Q1" s="192"/>
      <c r="R1" s="192"/>
      <c r="S1" s="192"/>
      <c r="T1" s="192"/>
      <c r="U1" s="192"/>
      <c r="V1" s="192"/>
      <c r="W1" s="192"/>
      <c r="X1" s="192"/>
      <c r="Y1" s="192"/>
      <c r="Z1" s="192"/>
      <c r="AA1" s="192"/>
      <c r="AB1" s="192"/>
      <c r="AC1" s="192"/>
      <c r="AD1" s="192"/>
      <c r="AE1" s="192"/>
      <c r="AF1" s="192"/>
      <c r="AG1" s="192"/>
      <c r="AH1" s="192"/>
      <c r="AI1" s="192"/>
      <c r="AJ1" s="192"/>
      <c r="AK1" s="192"/>
      <c r="AL1" s="192"/>
      <c r="AM1" s="192"/>
      <c r="AN1" s="192"/>
      <c r="AO1" s="192"/>
      <c r="AP1" s="192"/>
      <c r="AQ1" s="192"/>
      <c r="AR1" s="192"/>
      <c r="AS1" s="192"/>
      <c r="AT1" s="192"/>
    </row>
    <row r="2" spans="1:46" ht="15.75" customHeight="1">
      <c r="A2" s="81" t="s">
        <v>599</v>
      </c>
      <c r="B2" s="81" t="s">
        <v>600</v>
      </c>
      <c r="C2" s="81" t="s">
        <v>601</v>
      </c>
      <c r="D2" s="254" t="s">
        <v>602</v>
      </c>
      <c r="E2" s="81" t="s">
        <v>605</v>
      </c>
      <c r="F2" s="81" t="s">
        <v>606</v>
      </c>
      <c r="G2" s="81" t="s">
        <v>607</v>
      </c>
      <c r="H2" s="81" t="s">
        <v>608</v>
      </c>
      <c r="I2" s="81" t="s">
        <v>609</v>
      </c>
      <c r="J2" s="81" t="s">
        <v>610</v>
      </c>
      <c r="K2" s="81" t="s">
        <v>612</v>
      </c>
      <c r="L2" s="81" t="s">
        <v>613</v>
      </c>
      <c r="M2" s="81" t="s">
        <v>614</v>
      </c>
      <c r="N2" s="81" t="s">
        <v>615</v>
      </c>
      <c r="O2" s="81" t="s">
        <v>617</v>
      </c>
      <c r="P2" s="81" t="s">
        <v>618</v>
      </c>
      <c r="Q2" s="255"/>
      <c r="R2" s="80" t="s">
        <v>696</v>
      </c>
      <c r="S2" s="80" t="s">
        <v>703</v>
      </c>
      <c r="T2" s="80" t="s">
        <v>717</v>
      </c>
      <c r="U2" s="80" t="s">
        <v>710</v>
      </c>
      <c r="V2" s="80" t="s">
        <v>715</v>
      </c>
      <c r="W2" s="256" t="s">
        <v>697</v>
      </c>
      <c r="X2" s="256" t="s">
        <v>700</v>
      </c>
      <c r="Y2" s="256" t="s">
        <v>702</v>
      </c>
      <c r="Z2" s="256" t="s">
        <v>707</v>
      </c>
      <c r="AA2" s="257" t="s">
        <v>694</v>
      </c>
      <c r="AB2" s="257" t="s">
        <v>699</v>
      </c>
      <c r="AC2" s="257" t="s">
        <v>701</v>
      </c>
      <c r="AD2" s="257" t="s">
        <v>714</v>
      </c>
      <c r="AE2" s="258" t="s">
        <v>705</v>
      </c>
      <c r="AF2" s="258" t="s">
        <v>706</v>
      </c>
      <c r="AG2" s="258" t="s">
        <v>711</v>
      </c>
      <c r="AH2" s="258" t="s">
        <v>712</v>
      </c>
      <c r="AI2" s="259" t="s">
        <v>698</v>
      </c>
      <c r="AJ2" s="259" t="s">
        <v>704</v>
      </c>
      <c r="AK2" s="259" t="s">
        <v>708</v>
      </c>
      <c r="AL2" s="259" t="s">
        <v>709</v>
      </c>
      <c r="AM2" s="259" t="s">
        <v>713</v>
      </c>
      <c r="AN2" s="259" t="s">
        <v>716</v>
      </c>
      <c r="AO2" s="104" t="s">
        <v>718</v>
      </c>
      <c r="AP2" s="103" t="s">
        <v>563</v>
      </c>
      <c r="AQ2" s="192"/>
      <c r="AR2" s="192"/>
      <c r="AS2" s="192"/>
      <c r="AT2" s="192"/>
    </row>
    <row r="3" spans="1:46" ht="15.75" customHeight="1">
      <c r="A3" s="6"/>
      <c r="B3" s="6"/>
      <c r="C3" s="6"/>
      <c r="D3" s="6"/>
      <c r="E3" s="6">
        <v>1</v>
      </c>
      <c r="F3" s="6"/>
      <c r="G3" s="6"/>
      <c r="H3" s="6"/>
      <c r="I3" s="6"/>
      <c r="J3" s="6"/>
      <c r="K3" s="6"/>
      <c r="L3" s="6"/>
      <c r="M3" s="6"/>
      <c r="N3" s="6"/>
      <c r="O3" s="6"/>
      <c r="P3" s="6"/>
      <c r="Q3" s="260"/>
      <c r="R3" s="6"/>
      <c r="S3" s="6"/>
      <c r="T3" s="6"/>
      <c r="U3" s="6"/>
      <c r="V3" s="6"/>
      <c r="W3" s="6"/>
      <c r="X3" s="6"/>
      <c r="Y3" s="6"/>
      <c r="Z3" s="6"/>
      <c r="AA3" s="6">
        <v>1</v>
      </c>
      <c r="AB3" s="6">
        <v>1</v>
      </c>
      <c r="AC3" s="6"/>
      <c r="AD3" s="6"/>
      <c r="AE3" s="6"/>
      <c r="AF3" s="6"/>
      <c r="AG3" s="6"/>
      <c r="AH3" s="6"/>
      <c r="AI3" s="6"/>
      <c r="AJ3" s="6"/>
      <c r="AK3" s="6"/>
      <c r="AL3" s="6"/>
      <c r="AM3" s="6"/>
      <c r="AN3" s="6"/>
      <c r="AO3" s="6"/>
      <c r="AP3" s="6"/>
      <c r="AQ3" s="192"/>
      <c r="AR3" s="192"/>
      <c r="AS3" s="192"/>
      <c r="AT3" s="192"/>
    </row>
    <row r="4" spans="1:46" ht="15.75" customHeight="1">
      <c r="A4" s="6"/>
      <c r="B4" s="6"/>
      <c r="C4" s="6"/>
      <c r="D4" s="6"/>
      <c r="E4" s="6"/>
      <c r="F4" s="6"/>
      <c r="G4" s="6"/>
      <c r="H4" s="6"/>
      <c r="I4" s="6"/>
      <c r="J4" s="6"/>
      <c r="K4" s="6"/>
      <c r="L4" s="6"/>
      <c r="M4" s="6"/>
      <c r="N4" s="6"/>
      <c r="O4" s="6">
        <v>1</v>
      </c>
      <c r="P4" s="6"/>
      <c r="Q4" s="260"/>
      <c r="R4" s="6"/>
      <c r="S4" s="6"/>
      <c r="T4" s="6"/>
      <c r="U4" s="6"/>
      <c r="V4" s="6"/>
      <c r="W4" s="6"/>
      <c r="X4" s="6"/>
      <c r="Y4" s="6"/>
      <c r="Z4" s="6"/>
      <c r="AA4" s="6"/>
      <c r="AB4" s="6"/>
      <c r="AC4" s="6"/>
      <c r="AD4" s="6"/>
      <c r="AE4" s="6"/>
      <c r="AF4" s="6"/>
      <c r="AG4" s="6"/>
      <c r="AH4" s="6"/>
      <c r="AI4" s="6"/>
      <c r="AJ4" s="6"/>
      <c r="AK4" s="6"/>
      <c r="AL4" s="6"/>
      <c r="AM4" s="6">
        <v>1</v>
      </c>
      <c r="AN4" s="6"/>
      <c r="AO4" s="6"/>
      <c r="AP4" s="6"/>
      <c r="AQ4" s="192"/>
      <c r="AR4" s="192"/>
      <c r="AS4" s="192"/>
      <c r="AT4" s="192"/>
    </row>
    <row r="5" spans="1:46" ht="15.75" customHeight="1">
      <c r="A5" s="6"/>
      <c r="B5" s="6"/>
      <c r="C5" s="6"/>
      <c r="D5" s="6"/>
      <c r="E5" s="6"/>
      <c r="F5" s="6"/>
      <c r="G5" s="6"/>
      <c r="H5" s="6"/>
      <c r="I5" s="6"/>
      <c r="J5" s="6"/>
      <c r="K5" s="6"/>
      <c r="L5" s="6"/>
      <c r="M5" s="6"/>
      <c r="N5" s="6">
        <v>1</v>
      </c>
      <c r="O5" s="6"/>
      <c r="P5" s="6"/>
      <c r="Q5" s="260"/>
      <c r="R5" s="6"/>
      <c r="S5" s="6"/>
      <c r="T5" s="6"/>
      <c r="U5" s="6"/>
      <c r="V5" s="6"/>
      <c r="W5" s="6"/>
      <c r="X5" s="6"/>
      <c r="Y5" s="6"/>
      <c r="Z5" s="6"/>
      <c r="AA5" s="6"/>
      <c r="AB5" s="6"/>
      <c r="AC5" s="6"/>
      <c r="AD5" s="6"/>
      <c r="AE5" s="6"/>
      <c r="AF5" s="6">
        <v>1</v>
      </c>
      <c r="AG5" s="6"/>
      <c r="AH5" s="6"/>
      <c r="AI5" s="6"/>
      <c r="AJ5" s="6"/>
      <c r="AK5" s="6"/>
      <c r="AL5" s="6"/>
      <c r="AM5" s="6"/>
      <c r="AN5" s="6"/>
      <c r="AO5" s="6"/>
      <c r="AP5" s="6"/>
      <c r="AQ5" s="192"/>
      <c r="AR5" s="192"/>
      <c r="AS5" s="192"/>
      <c r="AT5" s="192"/>
    </row>
    <row r="6" spans="1:46" ht="15.75" customHeight="1">
      <c r="A6" s="6"/>
      <c r="B6" s="6"/>
      <c r="C6" s="6"/>
      <c r="D6" s="6"/>
      <c r="E6" s="6"/>
      <c r="F6" s="6"/>
      <c r="G6" s="6"/>
      <c r="H6" s="6"/>
      <c r="I6" s="6"/>
      <c r="J6" s="6"/>
      <c r="K6" s="6"/>
      <c r="L6" s="6"/>
      <c r="M6" s="6"/>
      <c r="N6" s="6"/>
      <c r="O6" s="6"/>
      <c r="P6" s="6"/>
      <c r="Q6" s="260"/>
      <c r="R6" s="6"/>
      <c r="S6" s="6"/>
      <c r="T6" s="6"/>
      <c r="U6" s="6"/>
      <c r="V6" s="6"/>
      <c r="W6" s="6"/>
      <c r="X6" s="6"/>
      <c r="Y6" s="6"/>
      <c r="Z6" s="6"/>
      <c r="AA6" s="6"/>
      <c r="AB6" s="6"/>
      <c r="AC6" s="6"/>
      <c r="AD6" s="6"/>
      <c r="AE6" s="6"/>
      <c r="AF6" s="6"/>
      <c r="AG6" s="6"/>
      <c r="AH6" s="6"/>
      <c r="AI6" s="6"/>
      <c r="AJ6" s="6"/>
      <c r="AK6" s="6"/>
      <c r="AL6" s="6">
        <v>1</v>
      </c>
      <c r="AM6" s="6"/>
      <c r="AN6" s="6"/>
      <c r="AO6" s="6"/>
      <c r="AP6" s="6"/>
      <c r="AQ6" s="192"/>
      <c r="AR6" s="192"/>
      <c r="AS6" s="192"/>
      <c r="AT6" s="192"/>
    </row>
    <row r="7" spans="1:46" ht="15.75" customHeight="1">
      <c r="A7" s="6"/>
      <c r="B7" s="6"/>
      <c r="C7" s="6"/>
      <c r="D7" s="6"/>
      <c r="E7" s="6"/>
      <c r="F7" s="6"/>
      <c r="G7" s="6"/>
      <c r="H7" s="6"/>
      <c r="I7" s="6"/>
      <c r="J7" s="6"/>
      <c r="K7" s="6"/>
      <c r="L7" s="6"/>
      <c r="M7" s="6"/>
      <c r="N7" s="6"/>
      <c r="O7" s="6"/>
      <c r="P7" s="6"/>
      <c r="Q7" s="260"/>
      <c r="R7" s="6"/>
      <c r="S7" s="6"/>
      <c r="T7" s="6"/>
      <c r="U7" s="6"/>
      <c r="V7" s="6"/>
      <c r="W7" s="6"/>
      <c r="X7" s="6"/>
      <c r="Y7" s="6"/>
      <c r="Z7" s="6"/>
      <c r="AA7" s="6"/>
      <c r="AB7" s="6"/>
      <c r="AC7" s="6"/>
      <c r="AD7" s="6"/>
      <c r="AE7" s="6"/>
      <c r="AF7" s="6"/>
      <c r="AG7" s="6"/>
      <c r="AH7" s="6"/>
      <c r="AI7" s="6">
        <v>1</v>
      </c>
      <c r="AJ7" s="6"/>
      <c r="AK7" s="6"/>
      <c r="AL7" s="6"/>
      <c r="AM7" s="6"/>
      <c r="AN7" s="6"/>
      <c r="AO7" s="6"/>
      <c r="AP7" s="6"/>
      <c r="AQ7" s="192"/>
      <c r="AR7" s="192"/>
      <c r="AS7" s="192"/>
      <c r="AT7" s="192"/>
    </row>
    <row r="8" spans="1:46" ht="15.75" customHeight="1">
      <c r="A8" s="6"/>
      <c r="B8" s="6"/>
      <c r="C8" s="6"/>
      <c r="D8" s="6"/>
      <c r="E8" s="6"/>
      <c r="F8" s="6"/>
      <c r="G8" s="6"/>
      <c r="H8" s="6"/>
      <c r="I8" s="6"/>
      <c r="J8" s="6"/>
      <c r="K8" s="6"/>
      <c r="L8" s="6"/>
      <c r="M8" s="6"/>
      <c r="N8" s="6"/>
      <c r="O8" s="6"/>
      <c r="P8" s="6"/>
      <c r="Q8" s="260"/>
      <c r="R8" s="6"/>
      <c r="S8" s="6"/>
      <c r="T8" s="6"/>
      <c r="U8" s="6"/>
      <c r="V8" s="6"/>
      <c r="W8" s="6"/>
      <c r="X8" s="6"/>
      <c r="Y8" s="6"/>
      <c r="Z8" s="6"/>
      <c r="AA8" s="6"/>
      <c r="AB8" s="6"/>
      <c r="AC8" s="6"/>
      <c r="AD8" s="6"/>
      <c r="AE8" s="6"/>
      <c r="AF8" s="6"/>
      <c r="AG8" s="6"/>
      <c r="AH8" s="6"/>
      <c r="AI8" s="6"/>
      <c r="AJ8" s="6"/>
      <c r="AK8" s="6"/>
      <c r="AL8" s="6"/>
      <c r="AM8" s="6"/>
      <c r="AN8" s="6"/>
      <c r="AO8" s="6"/>
      <c r="AP8" s="6">
        <v>1</v>
      </c>
      <c r="AQ8" s="192"/>
      <c r="AR8" s="192"/>
      <c r="AS8" s="192"/>
      <c r="AT8" s="192"/>
    </row>
    <row r="9" spans="1:46" ht="15.75" customHeight="1">
      <c r="A9" s="6"/>
      <c r="B9" s="6"/>
      <c r="C9" s="6"/>
      <c r="D9" s="6"/>
      <c r="E9" s="6"/>
      <c r="F9" s="6"/>
      <c r="G9" s="6"/>
      <c r="H9" s="6"/>
      <c r="I9" s="6"/>
      <c r="J9" s="6"/>
      <c r="K9" s="6"/>
      <c r="L9" s="6"/>
      <c r="M9" s="6"/>
      <c r="N9" s="6"/>
      <c r="O9" s="6"/>
      <c r="P9" s="6"/>
      <c r="Q9" s="260"/>
      <c r="R9" s="6"/>
      <c r="S9" s="6"/>
      <c r="T9" s="6"/>
      <c r="U9" s="6"/>
      <c r="V9" s="6"/>
      <c r="W9" s="6"/>
      <c r="X9" s="6"/>
      <c r="Y9" s="6"/>
      <c r="Z9" s="6"/>
      <c r="AA9" s="6"/>
      <c r="AB9" s="6"/>
      <c r="AC9" s="6"/>
      <c r="AD9" s="6"/>
      <c r="AE9" s="6"/>
      <c r="AF9" s="6">
        <v>1</v>
      </c>
      <c r="AG9" s="6"/>
      <c r="AH9" s="6"/>
      <c r="AI9" s="6"/>
      <c r="AJ9" s="6"/>
      <c r="AK9" s="6">
        <v>1</v>
      </c>
      <c r="AL9" s="6"/>
      <c r="AM9" s="6"/>
      <c r="AN9" s="6"/>
      <c r="AO9" s="6"/>
      <c r="AP9" s="6"/>
      <c r="AQ9" s="192"/>
      <c r="AR9" s="192"/>
      <c r="AS9" s="192"/>
      <c r="AT9" s="192"/>
    </row>
    <row r="10" spans="1:46" ht="15.75" customHeight="1">
      <c r="A10" s="6"/>
      <c r="B10" s="6"/>
      <c r="C10" s="6"/>
      <c r="D10" s="6"/>
      <c r="E10" s="6"/>
      <c r="F10" s="6"/>
      <c r="G10" s="6"/>
      <c r="H10" s="6"/>
      <c r="I10" s="6"/>
      <c r="J10" s="6"/>
      <c r="K10" s="6"/>
      <c r="L10" s="6"/>
      <c r="M10" s="6"/>
      <c r="N10" s="6"/>
      <c r="O10" s="6">
        <v>1</v>
      </c>
      <c r="P10" s="6"/>
      <c r="Q10" s="260"/>
      <c r="R10" s="6"/>
      <c r="S10" s="6"/>
      <c r="T10" s="6"/>
      <c r="U10" s="6"/>
      <c r="V10" s="6"/>
      <c r="W10" s="6"/>
      <c r="X10" s="6"/>
      <c r="Y10" s="6"/>
      <c r="Z10" s="6"/>
      <c r="AA10" s="6"/>
      <c r="AB10" s="6"/>
      <c r="AC10" s="6"/>
      <c r="AD10" s="6"/>
      <c r="AE10" s="6"/>
      <c r="AF10" s="6"/>
      <c r="AG10" s="6"/>
      <c r="AH10" s="6"/>
      <c r="AI10" s="6"/>
      <c r="AJ10" s="6"/>
      <c r="AK10" s="6"/>
      <c r="AL10" s="6"/>
      <c r="AM10" s="6">
        <v>1</v>
      </c>
      <c r="AN10" s="6"/>
      <c r="AO10" s="6"/>
      <c r="AP10" s="6"/>
      <c r="AQ10" s="192"/>
      <c r="AR10" s="192"/>
      <c r="AS10" s="192"/>
      <c r="AT10" s="192"/>
    </row>
    <row r="11" spans="1:46" ht="15.75" customHeight="1">
      <c r="A11" s="6"/>
      <c r="B11" s="6"/>
      <c r="C11" s="6"/>
      <c r="D11" s="6"/>
      <c r="E11" s="6"/>
      <c r="F11" s="6"/>
      <c r="G11" s="6">
        <v>1</v>
      </c>
      <c r="H11" s="6"/>
      <c r="I11" s="6"/>
      <c r="J11" s="6"/>
      <c r="K11" s="6"/>
      <c r="L11" s="6"/>
      <c r="M11" s="6"/>
      <c r="N11" s="6"/>
      <c r="O11" s="6"/>
      <c r="P11" s="6"/>
      <c r="Q11" s="260"/>
      <c r="R11" s="6"/>
      <c r="S11" s="6"/>
      <c r="T11" s="6"/>
      <c r="U11" s="6"/>
      <c r="V11" s="6"/>
      <c r="W11" s="6"/>
      <c r="X11" s="6"/>
      <c r="Y11" s="6"/>
      <c r="Z11" s="6"/>
      <c r="AA11" s="6"/>
      <c r="AB11" s="6"/>
      <c r="AC11" s="6"/>
      <c r="AD11" s="6"/>
      <c r="AE11" s="6"/>
      <c r="AF11" s="6"/>
      <c r="AG11" s="6"/>
      <c r="AH11" s="6"/>
      <c r="AI11" s="6">
        <v>1</v>
      </c>
      <c r="AJ11" s="6"/>
      <c r="AK11" s="6"/>
      <c r="AL11" s="6"/>
      <c r="AM11" s="6">
        <v>1</v>
      </c>
      <c r="AN11" s="6"/>
      <c r="AO11" s="6"/>
      <c r="AP11" s="6"/>
      <c r="AQ11" s="192"/>
      <c r="AR11" s="192"/>
      <c r="AS11" s="192"/>
      <c r="AT11" s="192"/>
    </row>
    <row r="12" spans="1:46" ht="15.75" customHeight="1">
      <c r="A12" s="6"/>
      <c r="B12" s="6"/>
      <c r="C12" s="6"/>
      <c r="D12" s="6"/>
      <c r="E12" s="6"/>
      <c r="F12" s="6"/>
      <c r="G12" s="6"/>
      <c r="H12" s="6"/>
      <c r="I12" s="6"/>
      <c r="J12" s="6"/>
      <c r="K12" s="6"/>
      <c r="L12" s="6"/>
      <c r="M12" s="6"/>
      <c r="N12" s="6"/>
      <c r="O12" s="6"/>
      <c r="P12" s="6"/>
      <c r="Q12" s="260"/>
      <c r="R12" s="6"/>
      <c r="S12" s="6"/>
      <c r="T12" s="6"/>
      <c r="U12" s="6"/>
      <c r="V12" s="6"/>
      <c r="W12" s="6"/>
      <c r="X12" s="6"/>
      <c r="Y12" s="6"/>
      <c r="Z12" s="6"/>
      <c r="AA12" s="6"/>
      <c r="AB12" s="6"/>
      <c r="AC12" s="6"/>
      <c r="AD12" s="6"/>
      <c r="AE12" s="6"/>
      <c r="AF12" s="6"/>
      <c r="AG12" s="6"/>
      <c r="AH12" s="6"/>
      <c r="AI12" s="6">
        <v>1</v>
      </c>
      <c r="AJ12" s="6">
        <v>1</v>
      </c>
      <c r="AK12" s="6">
        <v>1</v>
      </c>
      <c r="AL12" s="6">
        <v>1</v>
      </c>
      <c r="AM12" s="6">
        <v>1</v>
      </c>
      <c r="AN12" s="6"/>
      <c r="AO12" s="6"/>
      <c r="AP12" s="6"/>
      <c r="AQ12" s="192"/>
      <c r="AR12" s="192"/>
      <c r="AS12" s="192"/>
      <c r="AT12" s="192"/>
    </row>
    <row r="13" spans="1:46" ht="15.75" customHeight="1">
      <c r="A13" s="6"/>
      <c r="B13" s="6"/>
      <c r="C13" s="6"/>
      <c r="D13" s="6"/>
      <c r="E13" s="6"/>
      <c r="F13" s="6"/>
      <c r="G13" s="6"/>
      <c r="H13" s="6"/>
      <c r="I13" s="6"/>
      <c r="J13" s="6"/>
      <c r="K13" s="6"/>
      <c r="L13" s="6"/>
      <c r="M13" s="6"/>
      <c r="N13" s="6"/>
      <c r="O13" s="6">
        <v>1</v>
      </c>
      <c r="P13" s="5"/>
      <c r="Q13" s="261"/>
      <c r="R13" s="6"/>
      <c r="S13" s="6"/>
      <c r="T13" s="6"/>
      <c r="U13" s="6"/>
      <c r="V13" s="6"/>
      <c r="W13" s="6"/>
      <c r="X13" s="6"/>
      <c r="Y13" s="6"/>
      <c r="Z13" s="6"/>
      <c r="AA13" s="6"/>
      <c r="AB13" s="6"/>
      <c r="AC13" s="6"/>
      <c r="AD13" s="6"/>
      <c r="AE13" s="6"/>
      <c r="AF13" s="6"/>
      <c r="AG13" s="6"/>
      <c r="AH13" s="6"/>
      <c r="AI13" s="6"/>
      <c r="AJ13" s="6"/>
      <c r="AK13" s="6"/>
      <c r="AL13" s="6"/>
      <c r="AM13" s="6">
        <v>1</v>
      </c>
      <c r="AN13" s="6"/>
      <c r="AO13" s="6"/>
      <c r="AP13" s="5"/>
      <c r="AQ13" s="192"/>
      <c r="AR13" s="192"/>
      <c r="AS13" s="192"/>
      <c r="AT13" s="192"/>
    </row>
    <row r="14" spans="1:46" ht="15.75" customHeight="1">
      <c r="A14" s="6"/>
      <c r="B14" s="6"/>
      <c r="C14" s="6"/>
      <c r="D14" s="6"/>
      <c r="E14" s="6"/>
      <c r="F14" s="6"/>
      <c r="G14" s="6"/>
      <c r="H14" s="6"/>
      <c r="I14" s="6"/>
      <c r="J14" s="6"/>
      <c r="K14" s="6"/>
      <c r="L14" s="6"/>
      <c r="M14" s="6"/>
      <c r="N14" s="6"/>
      <c r="O14" s="6">
        <v>1</v>
      </c>
      <c r="P14" s="6"/>
      <c r="Q14" s="260"/>
      <c r="R14" s="6"/>
      <c r="S14" s="6"/>
      <c r="T14" s="6"/>
      <c r="U14" s="6"/>
      <c r="V14" s="6"/>
      <c r="W14" s="6"/>
      <c r="X14" s="6"/>
      <c r="Y14" s="6"/>
      <c r="Z14" s="6"/>
      <c r="AA14" s="6"/>
      <c r="AB14" s="6"/>
      <c r="AC14" s="6"/>
      <c r="AD14" s="6"/>
      <c r="AE14" s="6"/>
      <c r="AF14" s="6"/>
      <c r="AG14" s="6"/>
      <c r="AH14" s="6"/>
      <c r="AI14" s="6"/>
      <c r="AJ14" s="6"/>
      <c r="AK14" s="6">
        <v>1</v>
      </c>
      <c r="AL14" s="6"/>
      <c r="AM14" s="6"/>
      <c r="AN14" s="6"/>
      <c r="AO14" s="6"/>
      <c r="AP14" s="6"/>
      <c r="AQ14" s="192"/>
      <c r="AR14" s="192"/>
      <c r="AS14" s="192"/>
      <c r="AT14" s="192"/>
    </row>
    <row r="15" spans="1:46" ht="15.75" customHeight="1">
      <c r="A15" s="6"/>
      <c r="B15" s="6"/>
      <c r="C15" s="6"/>
      <c r="D15" s="6"/>
      <c r="E15" s="6"/>
      <c r="F15" s="6"/>
      <c r="G15" s="6"/>
      <c r="H15" s="6"/>
      <c r="I15" s="6"/>
      <c r="J15" s="6"/>
      <c r="K15" s="6"/>
      <c r="L15" s="6"/>
      <c r="M15" s="6"/>
      <c r="N15" s="6"/>
      <c r="O15" s="6">
        <v>1</v>
      </c>
      <c r="P15" s="5"/>
      <c r="Q15" s="261"/>
      <c r="R15" s="6"/>
      <c r="S15" s="6"/>
      <c r="T15" s="6"/>
      <c r="U15" s="6"/>
      <c r="V15" s="6"/>
      <c r="W15" s="6"/>
      <c r="X15" s="6"/>
      <c r="Y15" s="6"/>
      <c r="Z15" s="6"/>
      <c r="AA15" s="6"/>
      <c r="AB15" s="6"/>
      <c r="AC15" s="6"/>
      <c r="AD15" s="6"/>
      <c r="AE15" s="6"/>
      <c r="AF15" s="6"/>
      <c r="AG15" s="6"/>
      <c r="AH15" s="6"/>
      <c r="AI15" s="6">
        <v>1</v>
      </c>
      <c r="AJ15" s="6"/>
      <c r="AK15" s="6"/>
      <c r="AL15" s="6"/>
      <c r="AM15" s="6"/>
      <c r="AN15" s="6"/>
      <c r="AO15" s="6"/>
      <c r="AP15" s="6"/>
      <c r="AQ15" s="192"/>
      <c r="AR15" s="192"/>
      <c r="AS15" s="192"/>
      <c r="AT15" s="192"/>
    </row>
    <row r="16" spans="1:46" ht="15.75" customHeight="1">
      <c r="A16" s="6"/>
      <c r="B16" s="6"/>
      <c r="C16" s="6"/>
      <c r="D16" s="6"/>
      <c r="E16" s="6"/>
      <c r="F16" s="6">
        <v>1</v>
      </c>
      <c r="G16" s="6"/>
      <c r="H16" s="6"/>
      <c r="I16" s="6">
        <v>0</v>
      </c>
      <c r="J16" s="6"/>
      <c r="K16" s="6"/>
      <c r="L16" s="6"/>
      <c r="M16" s="6"/>
      <c r="N16" s="6">
        <v>1</v>
      </c>
      <c r="O16" s="6">
        <v>1</v>
      </c>
      <c r="P16" s="6"/>
      <c r="Q16" s="260"/>
      <c r="R16" s="6"/>
      <c r="S16" s="6"/>
      <c r="T16" s="6"/>
      <c r="U16" s="6"/>
      <c r="V16" s="6"/>
      <c r="W16" s="6"/>
      <c r="X16" s="6"/>
      <c r="Y16" s="6"/>
      <c r="Z16" s="6"/>
      <c r="AA16" s="6"/>
      <c r="AB16" s="6"/>
      <c r="AC16" s="6"/>
      <c r="AD16" s="6"/>
      <c r="AE16" s="6"/>
      <c r="AF16" s="6"/>
      <c r="AG16" s="6"/>
      <c r="AH16" s="6"/>
      <c r="AI16" s="6">
        <v>1</v>
      </c>
      <c r="AJ16" s="6"/>
      <c r="AK16" s="6"/>
      <c r="AL16" s="6"/>
      <c r="AM16" s="6"/>
      <c r="AN16" s="6"/>
      <c r="AO16" s="6"/>
      <c r="AP16" s="6"/>
      <c r="AQ16" s="192"/>
      <c r="AR16" s="192"/>
      <c r="AS16" s="192"/>
      <c r="AT16" s="192"/>
    </row>
    <row r="17" spans="1:46" ht="15.75" customHeight="1">
      <c r="A17" s="6"/>
      <c r="B17" s="6"/>
      <c r="C17" s="6"/>
      <c r="D17" s="6"/>
      <c r="E17" s="6"/>
      <c r="F17" s="6"/>
      <c r="G17" s="6"/>
      <c r="H17" s="6"/>
      <c r="I17" s="6"/>
      <c r="J17" s="6"/>
      <c r="K17" s="6"/>
      <c r="L17" s="6"/>
      <c r="M17" s="6"/>
      <c r="N17" s="6"/>
      <c r="O17" s="6">
        <v>1</v>
      </c>
      <c r="P17" s="6"/>
      <c r="Q17" s="260"/>
      <c r="R17" s="6"/>
      <c r="S17" s="6"/>
      <c r="T17" s="6"/>
      <c r="U17" s="6"/>
      <c r="V17" s="6"/>
      <c r="W17" s="6"/>
      <c r="X17" s="6"/>
      <c r="Y17" s="6"/>
      <c r="Z17" s="6"/>
      <c r="AA17" s="6"/>
      <c r="AB17" s="6"/>
      <c r="AC17" s="6"/>
      <c r="AD17" s="6"/>
      <c r="AE17" s="6"/>
      <c r="AF17" s="6"/>
      <c r="AG17" s="6"/>
      <c r="AH17" s="6"/>
      <c r="AI17" s="6"/>
      <c r="AJ17" s="6">
        <v>1</v>
      </c>
      <c r="AK17" s="6"/>
      <c r="AL17" s="6"/>
      <c r="AM17" s="6"/>
      <c r="AN17" s="6"/>
      <c r="AO17" s="6"/>
      <c r="AP17" s="6"/>
      <c r="AQ17" s="192"/>
      <c r="AR17" s="192"/>
      <c r="AS17" s="192"/>
      <c r="AT17" s="192"/>
    </row>
    <row r="18" spans="1:46" ht="15.75" customHeight="1">
      <c r="A18" s="6"/>
      <c r="B18" s="6"/>
      <c r="C18" s="6"/>
      <c r="D18" s="6">
        <v>1</v>
      </c>
      <c r="E18" s="6"/>
      <c r="F18" s="6"/>
      <c r="G18" s="6"/>
      <c r="H18" s="6"/>
      <c r="I18" s="6"/>
      <c r="J18" s="6"/>
      <c r="K18" s="6"/>
      <c r="L18" s="6"/>
      <c r="M18" s="6"/>
      <c r="N18" s="6"/>
      <c r="O18" s="6"/>
      <c r="P18" s="6"/>
      <c r="Q18" s="260"/>
      <c r="R18" s="6"/>
      <c r="S18" s="6"/>
      <c r="T18" s="6"/>
      <c r="U18" s="6"/>
      <c r="V18" s="6"/>
      <c r="W18" s="6"/>
      <c r="X18" s="6"/>
      <c r="Y18" s="6"/>
      <c r="Z18" s="6"/>
      <c r="AA18" s="6">
        <v>1</v>
      </c>
      <c r="AB18" s="6"/>
      <c r="AC18" s="6"/>
      <c r="AD18" s="6"/>
      <c r="AE18" s="6"/>
      <c r="AF18" s="6"/>
      <c r="AG18" s="6"/>
      <c r="AH18" s="6"/>
      <c r="AI18" s="6"/>
      <c r="AJ18" s="6"/>
      <c r="AK18" s="6"/>
      <c r="AL18" s="6"/>
      <c r="AM18" s="6"/>
      <c r="AN18" s="6"/>
      <c r="AO18" s="6"/>
      <c r="AP18" s="6"/>
      <c r="AQ18" s="192"/>
      <c r="AR18" s="192"/>
      <c r="AS18" s="192"/>
      <c r="AT18" s="192"/>
    </row>
    <row r="19" spans="1:46" ht="15.75" customHeight="1">
      <c r="A19" s="6"/>
      <c r="B19" s="6"/>
      <c r="C19" s="6"/>
      <c r="D19" s="6">
        <v>1</v>
      </c>
      <c r="E19" s="6"/>
      <c r="F19" s="6"/>
      <c r="G19" s="6"/>
      <c r="H19" s="6"/>
      <c r="I19" s="6"/>
      <c r="J19" s="6"/>
      <c r="K19" s="6"/>
      <c r="L19" s="6"/>
      <c r="M19" s="6"/>
      <c r="N19" s="6"/>
      <c r="O19" s="6"/>
      <c r="P19" s="6"/>
      <c r="Q19" s="260"/>
      <c r="R19" s="6"/>
      <c r="S19" s="6"/>
      <c r="T19" s="6"/>
      <c r="U19" s="6"/>
      <c r="V19" s="6"/>
      <c r="W19" s="6"/>
      <c r="X19" s="6"/>
      <c r="Y19" s="6"/>
      <c r="Z19" s="6"/>
      <c r="AA19" s="6">
        <v>1</v>
      </c>
      <c r="AB19" s="6"/>
      <c r="AC19" s="6"/>
      <c r="AD19" s="6"/>
      <c r="AE19" s="6"/>
      <c r="AF19" s="6"/>
      <c r="AG19" s="6"/>
      <c r="AH19" s="6"/>
      <c r="AI19" s="6"/>
      <c r="AJ19" s="6"/>
      <c r="AK19" s="6"/>
      <c r="AL19" s="6"/>
      <c r="AM19" s="6"/>
      <c r="AN19" s="6"/>
      <c r="AO19" s="6"/>
      <c r="AP19" s="6"/>
      <c r="AQ19" s="192"/>
      <c r="AR19" s="192"/>
      <c r="AS19" s="192"/>
      <c r="AT19" s="192"/>
    </row>
    <row r="20" spans="1:46" ht="15.75" customHeight="1">
      <c r="A20" s="6"/>
      <c r="B20" s="6"/>
      <c r="C20" s="6"/>
      <c r="D20" s="6"/>
      <c r="E20" s="6">
        <v>1</v>
      </c>
      <c r="F20" s="6"/>
      <c r="G20" s="6"/>
      <c r="H20" s="6"/>
      <c r="I20" s="6"/>
      <c r="J20" s="6"/>
      <c r="K20" s="6"/>
      <c r="L20" s="6"/>
      <c r="M20" s="6"/>
      <c r="N20" s="6"/>
      <c r="O20" s="6"/>
      <c r="P20" s="6"/>
      <c r="Q20" s="260"/>
      <c r="R20" s="6"/>
      <c r="S20" s="6"/>
      <c r="T20" s="6"/>
      <c r="U20" s="6"/>
      <c r="V20" s="6"/>
      <c r="W20" s="6"/>
      <c r="X20" s="6"/>
      <c r="Y20" s="6"/>
      <c r="Z20" s="6"/>
      <c r="AA20" s="6">
        <v>1</v>
      </c>
      <c r="AB20" s="6"/>
      <c r="AC20" s="6"/>
      <c r="AD20" s="6"/>
      <c r="AE20" s="6"/>
      <c r="AF20" s="6"/>
      <c r="AG20" s="6"/>
      <c r="AH20" s="6"/>
      <c r="AI20" s="6"/>
      <c r="AJ20" s="6"/>
      <c r="AK20" s="6"/>
      <c r="AL20" s="6"/>
      <c r="AM20" s="6"/>
      <c r="AN20" s="6"/>
      <c r="AO20" s="6"/>
      <c r="AP20" s="6"/>
      <c r="AQ20" s="192"/>
      <c r="AR20" s="192"/>
      <c r="AS20" s="192"/>
      <c r="AT20" s="192"/>
    </row>
    <row r="21" spans="1:46" ht="15.75" customHeight="1">
      <c r="A21" s="6"/>
      <c r="B21" s="6"/>
      <c r="C21" s="6"/>
      <c r="D21" s="6">
        <v>1</v>
      </c>
      <c r="E21" s="6"/>
      <c r="F21" s="6"/>
      <c r="G21" s="6"/>
      <c r="H21" s="6"/>
      <c r="I21" s="6"/>
      <c r="J21" s="6"/>
      <c r="K21" s="6"/>
      <c r="L21" s="6"/>
      <c r="M21" s="6"/>
      <c r="N21" s="6"/>
      <c r="O21" s="6"/>
      <c r="P21" s="6"/>
      <c r="Q21" s="260"/>
      <c r="R21" s="6"/>
      <c r="S21" s="6"/>
      <c r="T21" s="6"/>
      <c r="U21" s="6"/>
      <c r="V21" s="6"/>
      <c r="W21" s="6"/>
      <c r="X21" s="6"/>
      <c r="Y21" s="6"/>
      <c r="Z21" s="6"/>
      <c r="AA21" s="6"/>
      <c r="AB21" s="6"/>
      <c r="AC21" s="6"/>
      <c r="AD21" s="6"/>
      <c r="AE21" s="6"/>
      <c r="AF21" s="6"/>
      <c r="AG21" s="6"/>
      <c r="AH21" s="6"/>
      <c r="AI21" s="6"/>
      <c r="AJ21" s="6"/>
      <c r="AK21" s="6">
        <v>1</v>
      </c>
      <c r="AL21" s="6"/>
      <c r="AM21" s="6"/>
      <c r="AN21" s="6"/>
      <c r="AO21" s="6"/>
      <c r="AP21" s="6"/>
      <c r="AQ21" s="192"/>
      <c r="AR21" s="192"/>
      <c r="AS21" s="192"/>
      <c r="AT21" s="192"/>
    </row>
    <row r="22" spans="1:46" ht="15.75" customHeight="1">
      <c r="A22" s="6">
        <v>1</v>
      </c>
      <c r="B22" s="6"/>
      <c r="C22" s="6"/>
      <c r="D22" s="6"/>
      <c r="E22" s="6"/>
      <c r="F22" s="6"/>
      <c r="G22" s="6"/>
      <c r="H22" s="6"/>
      <c r="I22" s="6"/>
      <c r="J22" s="6"/>
      <c r="K22" s="6"/>
      <c r="L22" s="6"/>
      <c r="M22" s="6"/>
      <c r="N22" s="6"/>
      <c r="O22" s="6"/>
      <c r="P22" s="6"/>
      <c r="Q22" s="260"/>
      <c r="R22" s="6"/>
      <c r="S22" s="6"/>
      <c r="T22" s="6"/>
      <c r="U22" s="6"/>
      <c r="V22" s="6"/>
      <c r="W22" s="6"/>
      <c r="X22" s="6"/>
      <c r="Y22" s="6"/>
      <c r="Z22" s="6"/>
      <c r="AA22" s="6"/>
      <c r="AB22" s="6"/>
      <c r="AC22" s="6"/>
      <c r="AD22" s="6"/>
      <c r="AE22" s="6"/>
      <c r="AF22" s="6"/>
      <c r="AG22" s="6">
        <v>1</v>
      </c>
      <c r="AH22" s="6"/>
      <c r="AI22" s="6"/>
      <c r="AJ22" s="6"/>
      <c r="AK22" s="6"/>
      <c r="AL22" s="6"/>
      <c r="AM22" s="6"/>
      <c r="AN22" s="6"/>
      <c r="AO22" s="6"/>
      <c r="AP22" s="5"/>
      <c r="AQ22" s="192"/>
      <c r="AR22" s="192"/>
      <c r="AS22" s="192"/>
      <c r="AT22" s="192"/>
    </row>
    <row r="23" spans="1:46" ht="15.75" customHeight="1">
      <c r="A23" s="6"/>
      <c r="B23" s="6"/>
      <c r="C23" s="6"/>
      <c r="D23" s="6"/>
      <c r="E23" s="6"/>
      <c r="F23" s="6"/>
      <c r="G23" s="6"/>
      <c r="H23" s="6"/>
      <c r="I23" s="6"/>
      <c r="J23" s="6"/>
      <c r="K23" s="6"/>
      <c r="L23" s="6"/>
      <c r="M23" s="6"/>
      <c r="N23" s="6"/>
      <c r="O23" s="6"/>
      <c r="P23" s="6"/>
      <c r="Q23" s="260"/>
      <c r="R23" s="6">
        <v>1</v>
      </c>
      <c r="S23" s="6">
        <v>1</v>
      </c>
      <c r="T23" s="6">
        <v>1</v>
      </c>
      <c r="U23" s="6">
        <v>1</v>
      </c>
      <c r="V23" s="6"/>
      <c r="W23" s="6"/>
      <c r="X23" s="6"/>
      <c r="Y23" s="6"/>
      <c r="Z23" s="6"/>
      <c r="AA23" s="6">
        <v>1</v>
      </c>
      <c r="AB23" s="6"/>
      <c r="AC23" s="6"/>
      <c r="AD23" s="6"/>
      <c r="AE23" s="6"/>
      <c r="AF23" s="6"/>
      <c r="AG23" s="6"/>
      <c r="AH23" s="6"/>
      <c r="AI23" s="6"/>
      <c r="AJ23" s="6"/>
      <c r="AK23" s="6"/>
      <c r="AL23" s="6"/>
      <c r="AM23" s="6"/>
      <c r="AN23" s="6"/>
      <c r="AO23" s="6"/>
      <c r="AP23" s="126"/>
      <c r="AQ23" s="192"/>
      <c r="AR23" s="192"/>
      <c r="AS23" s="192"/>
      <c r="AT23" s="192"/>
    </row>
    <row r="24" spans="1:46" ht="15.75" customHeight="1">
      <c r="A24" s="6"/>
      <c r="B24" s="6"/>
      <c r="C24" s="6"/>
      <c r="D24" s="6">
        <v>1</v>
      </c>
      <c r="E24" s="6"/>
      <c r="F24" s="6"/>
      <c r="G24" s="6"/>
      <c r="H24" s="6"/>
      <c r="I24" s="6"/>
      <c r="J24" s="6"/>
      <c r="K24" s="6"/>
      <c r="L24" s="6"/>
      <c r="M24" s="6"/>
      <c r="N24" s="6"/>
      <c r="O24" s="6"/>
      <c r="P24" s="6"/>
      <c r="Q24" s="260"/>
      <c r="R24" s="6"/>
      <c r="S24" s="6"/>
      <c r="T24" s="6"/>
      <c r="U24" s="6"/>
      <c r="V24" s="6"/>
      <c r="W24" s="6"/>
      <c r="X24" s="6"/>
      <c r="Y24" s="6"/>
      <c r="Z24" s="6"/>
      <c r="AA24" s="144"/>
      <c r="AB24" s="6">
        <v>1</v>
      </c>
      <c r="AC24" s="6"/>
      <c r="AD24" s="6"/>
      <c r="AE24" s="6"/>
      <c r="AF24" s="6"/>
      <c r="AG24" s="6"/>
      <c r="AH24" s="6"/>
      <c r="AI24" s="6"/>
      <c r="AJ24" s="6"/>
      <c r="AK24" s="6"/>
      <c r="AL24" s="6"/>
      <c r="AM24" s="6"/>
      <c r="AN24" s="6"/>
      <c r="AO24" s="6"/>
      <c r="AP24" s="6"/>
      <c r="AQ24" s="192"/>
      <c r="AR24" s="192"/>
      <c r="AS24" s="192"/>
      <c r="AT24" s="192"/>
    </row>
    <row r="25" spans="1:46" ht="15.75" customHeight="1">
      <c r="A25" s="6"/>
      <c r="B25" s="6"/>
      <c r="C25" s="6">
        <v>1</v>
      </c>
      <c r="D25" s="6">
        <v>1</v>
      </c>
      <c r="E25" s="6"/>
      <c r="F25" s="6"/>
      <c r="G25" s="6"/>
      <c r="H25" s="6"/>
      <c r="I25" s="6"/>
      <c r="J25" s="6"/>
      <c r="K25" s="6"/>
      <c r="L25" s="6"/>
      <c r="M25" s="6"/>
      <c r="N25" s="6"/>
      <c r="O25" s="6"/>
      <c r="P25" s="6"/>
      <c r="Q25" s="260"/>
      <c r="R25" s="6"/>
      <c r="S25" s="6"/>
      <c r="T25" s="6"/>
      <c r="U25" s="6"/>
      <c r="V25" s="6">
        <v>1</v>
      </c>
      <c r="W25" s="6"/>
      <c r="X25" s="6"/>
      <c r="Y25" s="6"/>
      <c r="Z25" s="6"/>
      <c r="AA25" s="6"/>
      <c r="AB25" s="6"/>
      <c r="AC25" s="6"/>
      <c r="AD25" s="6"/>
      <c r="AE25" s="6"/>
      <c r="AF25" s="6"/>
      <c r="AG25" s="6"/>
      <c r="AH25" s="6"/>
      <c r="AI25" s="6"/>
      <c r="AJ25" s="6"/>
      <c r="AK25" s="6"/>
      <c r="AL25" s="6"/>
      <c r="AM25" s="6"/>
      <c r="AN25" s="6"/>
      <c r="AO25" s="6"/>
      <c r="AP25" s="132"/>
      <c r="AQ25" s="192"/>
      <c r="AR25" s="192"/>
      <c r="AS25" s="192"/>
      <c r="AT25" s="192"/>
    </row>
    <row r="26" spans="1:46" ht="15" customHeight="1">
      <c r="A26" s="6"/>
      <c r="B26" s="6"/>
      <c r="C26" s="6"/>
      <c r="D26" s="6"/>
      <c r="E26" s="6"/>
      <c r="F26" s="6"/>
      <c r="G26" s="6"/>
      <c r="H26" s="6"/>
      <c r="I26" s="6"/>
      <c r="J26" s="6"/>
      <c r="K26" s="6"/>
      <c r="L26" s="6"/>
      <c r="M26" s="6"/>
      <c r="N26" s="6"/>
      <c r="O26" s="6"/>
      <c r="P26" s="6"/>
      <c r="Q26" s="260"/>
      <c r="R26" s="6"/>
      <c r="S26" s="6"/>
      <c r="T26" s="6"/>
      <c r="U26" s="6"/>
      <c r="V26" s="6"/>
      <c r="W26" s="6"/>
      <c r="X26" s="6"/>
      <c r="Y26" s="6"/>
      <c r="Z26" s="6"/>
      <c r="AA26" s="6"/>
      <c r="AB26" s="6"/>
      <c r="AC26" s="6"/>
      <c r="AD26" s="6"/>
      <c r="AE26" s="6"/>
      <c r="AF26" s="6"/>
      <c r="AG26" s="6"/>
      <c r="AH26" s="6"/>
      <c r="AI26" s="6"/>
      <c r="AJ26" s="6"/>
      <c r="AK26" s="6"/>
      <c r="AL26" s="6"/>
      <c r="AM26" s="6"/>
      <c r="AN26" s="6"/>
      <c r="AO26" s="6">
        <v>1</v>
      </c>
      <c r="AP26" s="6">
        <v>1</v>
      </c>
      <c r="AQ26" s="192"/>
      <c r="AR26" s="192"/>
      <c r="AS26" s="192"/>
      <c r="AT26" s="192"/>
    </row>
    <row r="27" spans="1:46" ht="15.75" customHeight="1">
      <c r="A27" s="6">
        <v>1</v>
      </c>
      <c r="B27" s="6"/>
      <c r="C27" s="6"/>
      <c r="D27" s="6">
        <v>1</v>
      </c>
      <c r="E27" s="6"/>
      <c r="F27" s="6"/>
      <c r="G27" s="6"/>
      <c r="H27" s="6"/>
      <c r="I27" s="6"/>
      <c r="J27" s="6"/>
      <c r="K27" s="6"/>
      <c r="L27" s="6"/>
      <c r="M27" s="6"/>
      <c r="N27" s="6"/>
      <c r="O27" s="6"/>
      <c r="P27" s="6"/>
      <c r="Q27" s="260"/>
      <c r="R27" s="6"/>
      <c r="S27" s="6"/>
      <c r="T27" s="6"/>
      <c r="U27" s="6"/>
      <c r="V27" s="6"/>
      <c r="W27" s="6"/>
      <c r="X27" s="6"/>
      <c r="Y27" s="6"/>
      <c r="Z27" s="6"/>
      <c r="AA27" s="6">
        <v>1</v>
      </c>
      <c r="AB27" s="6"/>
      <c r="AC27" s="6"/>
      <c r="AD27" s="6"/>
      <c r="AE27" s="6"/>
      <c r="AF27" s="6"/>
      <c r="AG27" s="6"/>
      <c r="AH27" s="6"/>
      <c r="AI27" s="6"/>
      <c r="AJ27" s="6"/>
      <c r="AK27" s="6"/>
      <c r="AL27" s="6"/>
      <c r="AM27" s="6"/>
      <c r="AN27" s="6"/>
      <c r="AO27" s="6"/>
      <c r="AP27" s="6"/>
      <c r="AQ27" s="192"/>
      <c r="AR27" s="192"/>
      <c r="AS27" s="192"/>
      <c r="AT27" s="192"/>
    </row>
    <row r="28" spans="1:46" ht="15.75" customHeight="1">
      <c r="A28" s="6"/>
      <c r="B28" s="6"/>
      <c r="C28" s="6"/>
      <c r="D28" s="6"/>
      <c r="E28" s="6"/>
      <c r="F28" s="6"/>
      <c r="G28" s="6"/>
      <c r="H28" s="6"/>
      <c r="I28" s="6"/>
      <c r="J28" s="6"/>
      <c r="K28" s="6"/>
      <c r="L28" s="6"/>
      <c r="M28" s="6"/>
      <c r="N28" s="6"/>
      <c r="O28" s="6"/>
      <c r="P28" s="6"/>
      <c r="Q28" s="260"/>
      <c r="R28" s="6">
        <v>1</v>
      </c>
      <c r="S28" s="6"/>
      <c r="T28" s="6"/>
      <c r="U28" s="6">
        <v>1</v>
      </c>
      <c r="V28" s="6">
        <v>1</v>
      </c>
      <c r="W28" s="6"/>
      <c r="X28" s="6"/>
      <c r="Y28" s="6"/>
      <c r="Z28" s="6"/>
      <c r="AA28" s="6"/>
      <c r="AB28" s="6"/>
      <c r="AC28" s="6"/>
      <c r="AD28" s="6"/>
      <c r="AE28" s="6"/>
      <c r="AF28" s="6"/>
      <c r="AG28" s="6"/>
      <c r="AH28" s="6"/>
      <c r="AI28" s="6"/>
      <c r="AJ28" s="6"/>
      <c r="AK28" s="6"/>
      <c r="AL28" s="6"/>
      <c r="AM28" s="6"/>
      <c r="AN28" s="6"/>
      <c r="AO28" s="6"/>
      <c r="AP28" s="6"/>
      <c r="AQ28" s="192"/>
      <c r="AR28" s="192"/>
      <c r="AS28" s="192"/>
      <c r="AT28" s="192"/>
    </row>
    <row r="29" spans="1:46" ht="15.75" customHeight="1">
      <c r="A29" s="6"/>
      <c r="B29" s="6"/>
      <c r="C29" s="6"/>
      <c r="D29" s="6"/>
      <c r="E29" s="6"/>
      <c r="F29" s="6"/>
      <c r="G29" s="6"/>
      <c r="H29" s="6"/>
      <c r="I29" s="6"/>
      <c r="J29" s="6"/>
      <c r="K29" s="6"/>
      <c r="L29" s="6"/>
      <c r="M29" s="6"/>
      <c r="N29" s="6">
        <v>1</v>
      </c>
      <c r="O29" s="6"/>
      <c r="P29" s="6"/>
      <c r="Q29" s="260"/>
      <c r="R29" s="6"/>
      <c r="S29" s="6"/>
      <c r="T29" s="6"/>
      <c r="U29" s="6"/>
      <c r="V29" s="6"/>
      <c r="W29" s="6"/>
      <c r="X29" s="6"/>
      <c r="Y29" s="6"/>
      <c r="Z29" s="6"/>
      <c r="AA29" s="6"/>
      <c r="AB29" s="6"/>
      <c r="AC29" s="6"/>
      <c r="AD29" s="6"/>
      <c r="AE29" s="6"/>
      <c r="AF29" s="6"/>
      <c r="AG29" s="6"/>
      <c r="AH29" s="6"/>
      <c r="AI29" s="6"/>
      <c r="AJ29" s="6"/>
      <c r="AK29" s="6"/>
      <c r="AL29" s="6"/>
      <c r="AM29" s="6"/>
      <c r="AN29" s="6"/>
      <c r="AO29" s="6">
        <v>1</v>
      </c>
      <c r="AP29" s="6"/>
      <c r="AQ29" s="192"/>
      <c r="AR29" s="192"/>
      <c r="AS29" s="192"/>
      <c r="AT29" s="192"/>
    </row>
    <row r="30" spans="1:46" ht="15.75" customHeight="1">
      <c r="A30" s="7"/>
      <c r="B30" s="7"/>
      <c r="C30" s="7"/>
      <c r="D30" s="7"/>
      <c r="E30" s="7"/>
      <c r="F30" s="7"/>
      <c r="G30" s="7"/>
      <c r="H30" s="7"/>
      <c r="I30" s="7"/>
      <c r="J30" s="7"/>
      <c r="K30" s="7"/>
      <c r="L30" s="7"/>
      <c r="M30" s="7"/>
      <c r="N30" s="7">
        <v>1</v>
      </c>
      <c r="O30" s="7"/>
      <c r="P30" s="7"/>
      <c r="Q30" s="262"/>
      <c r="R30" s="7"/>
      <c r="S30" s="7"/>
      <c r="T30" s="7"/>
      <c r="U30" s="7"/>
      <c r="V30" s="7"/>
      <c r="W30" s="7"/>
      <c r="X30" s="7"/>
      <c r="Y30" s="7"/>
      <c r="Z30" s="7"/>
      <c r="AA30" s="7">
        <v>1</v>
      </c>
      <c r="AB30" s="7"/>
      <c r="AC30" s="7"/>
      <c r="AD30" s="7"/>
      <c r="AE30" s="7"/>
      <c r="AF30" s="7"/>
      <c r="AG30" s="7"/>
      <c r="AH30" s="7"/>
      <c r="AI30" s="7"/>
      <c r="AJ30" s="7"/>
      <c r="AK30" s="7"/>
      <c r="AL30" s="7"/>
      <c r="AM30" s="7"/>
      <c r="AN30" s="7"/>
      <c r="AO30" s="21"/>
      <c r="AP30" s="7"/>
      <c r="AQ30" s="192"/>
      <c r="AR30" s="192"/>
      <c r="AS30" s="192"/>
      <c r="AT30" s="192"/>
    </row>
    <row r="31" spans="1:46" ht="15.75" customHeight="1">
      <c r="A31" s="7"/>
      <c r="B31" s="7"/>
      <c r="C31" s="7"/>
      <c r="D31" s="7"/>
      <c r="E31" s="7"/>
      <c r="F31" s="7"/>
      <c r="G31" s="7"/>
      <c r="H31" s="7"/>
      <c r="I31" s="7"/>
      <c r="J31" s="7"/>
      <c r="K31" s="7"/>
      <c r="L31" s="7"/>
      <c r="M31" s="7"/>
      <c r="N31" s="7"/>
      <c r="O31" s="7"/>
      <c r="P31" s="7"/>
      <c r="Q31" s="262"/>
      <c r="R31" s="7"/>
      <c r="S31" s="7"/>
      <c r="T31" s="7"/>
      <c r="U31" s="7"/>
      <c r="V31" s="7"/>
      <c r="W31" s="7"/>
      <c r="X31" s="7"/>
      <c r="Y31" s="7"/>
      <c r="Z31" s="7"/>
      <c r="AA31" s="7"/>
      <c r="AB31" s="7"/>
      <c r="AC31" s="7"/>
      <c r="AD31" s="7"/>
      <c r="AE31" s="7"/>
      <c r="AF31" s="7"/>
      <c r="AG31" s="7"/>
      <c r="AH31" s="7"/>
      <c r="AI31" s="7"/>
      <c r="AJ31" s="7">
        <v>1</v>
      </c>
      <c r="AK31" s="7"/>
      <c r="AL31" s="7"/>
      <c r="AM31" s="7"/>
      <c r="AN31" s="7"/>
      <c r="AO31" s="7"/>
      <c r="AP31" s="7"/>
      <c r="AQ31" s="192"/>
      <c r="AR31" s="192"/>
      <c r="AS31" s="192"/>
      <c r="AT31" s="192"/>
    </row>
    <row r="32" spans="1:46" ht="15.75" customHeight="1">
      <c r="A32" s="7"/>
      <c r="B32" s="7"/>
      <c r="C32" s="7"/>
      <c r="D32" s="7"/>
      <c r="E32" s="7"/>
      <c r="F32" s="7"/>
      <c r="G32" s="7"/>
      <c r="H32" s="7"/>
      <c r="I32" s="7"/>
      <c r="J32" s="7"/>
      <c r="K32" s="7"/>
      <c r="L32" s="7"/>
      <c r="M32" s="7"/>
      <c r="N32" s="7"/>
      <c r="O32" s="7"/>
      <c r="P32" s="7"/>
      <c r="Q32" s="262"/>
      <c r="R32" s="7"/>
      <c r="S32" s="7"/>
      <c r="T32" s="7"/>
      <c r="U32" s="7"/>
      <c r="V32" s="7"/>
      <c r="W32" s="7"/>
      <c r="X32" s="7"/>
      <c r="Y32" s="7"/>
      <c r="Z32" s="7"/>
      <c r="AA32" s="7"/>
      <c r="AB32" s="7"/>
      <c r="AC32" s="7"/>
      <c r="AD32" s="7"/>
      <c r="AE32" s="7"/>
      <c r="AF32" s="7"/>
      <c r="AG32" s="7"/>
      <c r="AH32" s="7"/>
      <c r="AI32" s="7"/>
      <c r="AJ32" s="7"/>
      <c r="AK32" s="7">
        <v>1</v>
      </c>
      <c r="AL32" s="7">
        <v>1</v>
      </c>
      <c r="AM32" s="7"/>
      <c r="AN32" s="7"/>
      <c r="AO32" s="7"/>
      <c r="AP32" s="7"/>
      <c r="AQ32" s="192"/>
      <c r="AR32" s="192"/>
      <c r="AS32" s="192"/>
      <c r="AT32" s="192"/>
    </row>
    <row r="33" spans="1:46" ht="15.75" customHeight="1">
      <c r="A33" s="21"/>
      <c r="B33" s="21"/>
      <c r="C33" s="21"/>
      <c r="D33" s="21"/>
      <c r="E33" s="21"/>
      <c r="F33" s="21"/>
      <c r="G33" s="21"/>
      <c r="H33" s="21"/>
      <c r="I33" s="21"/>
      <c r="J33" s="21"/>
      <c r="K33" s="21"/>
      <c r="L33" s="21"/>
      <c r="M33" s="21"/>
      <c r="N33" s="21"/>
      <c r="O33" s="21">
        <v>1</v>
      </c>
      <c r="P33" s="21"/>
      <c r="Q33" s="263"/>
      <c r="R33" s="21"/>
      <c r="S33" s="21"/>
      <c r="T33" s="21"/>
      <c r="U33" s="21"/>
      <c r="V33" s="21"/>
      <c r="W33" s="21"/>
      <c r="X33" s="21"/>
      <c r="Y33" s="21"/>
      <c r="Z33" s="21"/>
      <c r="AA33" s="21"/>
      <c r="AB33" s="21"/>
      <c r="AC33" s="21"/>
      <c r="AD33" s="21"/>
      <c r="AE33" s="21"/>
      <c r="AF33" s="21"/>
      <c r="AG33" s="21"/>
      <c r="AH33" s="21"/>
      <c r="AI33" s="21"/>
      <c r="AJ33" s="21">
        <v>1</v>
      </c>
      <c r="AK33" s="21"/>
      <c r="AL33" s="21"/>
      <c r="AM33" s="21"/>
      <c r="AN33" s="21"/>
      <c r="AO33" s="21"/>
      <c r="AP33" s="21"/>
      <c r="AQ33" s="192"/>
      <c r="AR33" s="192"/>
      <c r="AS33" s="192"/>
      <c r="AT33" s="192"/>
    </row>
    <row r="34" spans="1:46" ht="15.75" customHeight="1">
      <c r="A34" s="7"/>
      <c r="B34" s="7"/>
      <c r="C34" s="7"/>
      <c r="D34" s="7"/>
      <c r="E34" s="7"/>
      <c r="F34" s="7"/>
      <c r="G34" s="7"/>
      <c r="H34" s="7"/>
      <c r="I34" s="7"/>
      <c r="J34" s="7"/>
      <c r="K34" s="7"/>
      <c r="L34" s="7"/>
      <c r="M34" s="7"/>
      <c r="N34" s="7"/>
      <c r="O34" s="7"/>
      <c r="P34" s="7"/>
      <c r="Q34" s="262"/>
      <c r="R34" s="7"/>
      <c r="S34" s="7"/>
      <c r="T34" s="7"/>
      <c r="U34" s="7"/>
      <c r="V34" s="7"/>
      <c r="W34" s="7"/>
      <c r="X34" s="7"/>
      <c r="Y34" s="7"/>
      <c r="Z34" s="7"/>
      <c r="AA34" s="7"/>
      <c r="AB34" s="7"/>
      <c r="AC34" s="7"/>
      <c r="AD34" s="7"/>
      <c r="AE34" s="7"/>
      <c r="AF34" s="7">
        <v>1</v>
      </c>
      <c r="AG34" s="7"/>
      <c r="AH34" s="7"/>
      <c r="AI34" s="7"/>
      <c r="AJ34" s="7"/>
      <c r="AK34" s="7"/>
      <c r="AL34" s="7"/>
      <c r="AM34" s="7"/>
      <c r="AN34" s="7"/>
      <c r="AO34" s="7"/>
      <c r="AP34" s="7"/>
      <c r="AQ34" s="192"/>
      <c r="AR34" s="192"/>
      <c r="AS34" s="192"/>
      <c r="AT34" s="192"/>
    </row>
    <row r="35" spans="1:46" ht="15.75" customHeight="1">
      <c r="A35" s="7"/>
      <c r="B35" s="7"/>
      <c r="C35" s="7">
        <v>1</v>
      </c>
      <c r="D35" s="7"/>
      <c r="E35" s="7"/>
      <c r="F35" s="7">
        <v>1</v>
      </c>
      <c r="G35" s="7"/>
      <c r="H35" s="7"/>
      <c r="I35" s="7">
        <v>0</v>
      </c>
      <c r="J35" s="7"/>
      <c r="K35" s="7"/>
      <c r="L35" s="7"/>
      <c r="M35" s="7"/>
      <c r="N35" s="7"/>
      <c r="O35" s="7">
        <v>1</v>
      </c>
      <c r="P35" s="7"/>
      <c r="Q35" s="262"/>
      <c r="R35" s="7"/>
      <c r="S35" s="7"/>
      <c r="T35" s="7"/>
      <c r="U35" s="7"/>
      <c r="V35" s="7"/>
      <c r="W35" s="7"/>
      <c r="X35" s="7"/>
      <c r="Y35" s="7"/>
      <c r="Z35" s="7"/>
      <c r="AA35" s="7"/>
      <c r="AB35" s="7"/>
      <c r="AC35" s="7"/>
      <c r="AD35" s="7"/>
      <c r="AE35" s="7"/>
      <c r="AF35" s="7">
        <v>1</v>
      </c>
      <c r="AG35" s="7"/>
      <c r="AH35" s="7"/>
      <c r="AI35" s="7"/>
      <c r="AJ35" s="7"/>
      <c r="AK35" s="7"/>
      <c r="AL35" s="7"/>
      <c r="AM35" s="7"/>
      <c r="AN35" s="7"/>
      <c r="AO35" s="7"/>
      <c r="AP35" s="7"/>
      <c r="AQ35" s="192"/>
      <c r="AR35" s="192"/>
      <c r="AS35" s="192"/>
      <c r="AT35" s="192"/>
    </row>
    <row r="36" spans="1:46" ht="15.75" customHeight="1">
      <c r="A36" s="7"/>
      <c r="B36" s="7"/>
      <c r="C36" s="7"/>
      <c r="D36" s="7"/>
      <c r="E36" s="7"/>
      <c r="F36" s="7"/>
      <c r="G36" s="7"/>
      <c r="H36" s="7"/>
      <c r="I36" s="7"/>
      <c r="J36" s="7"/>
      <c r="K36" s="7"/>
      <c r="L36" s="7"/>
      <c r="M36" s="7"/>
      <c r="N36" s="7"/>
      <c r="O36" s="7"/>
      <c r="P36" s="7"/>
      <c r="Q36" s="262"/>
      <c r="R36" s="7"/>
      <c r="S36" s="7"/>
      <c r="T36" s="7"/>
      <c r="U36" s="7"/>
      <c r="V36" s="7"/>
      <c r="W36" s="7"/>
      <c r="X36" s="7"/>
      <c r="Y36" s="7"/>
      <c r="Z36" s="7"/>
      <c r="AA36" s="7"/>
      <c r="AB36" s="7"/>
      <c r="AC36" s="7"/>
      <c r="AD36" s="7"/>
      <c r="AE36" s="7"/>
      <c r="AF36" s="7"/>
      <c r="AG36" s="7"/>
      <c r="AH36" s="7"/>
      <c r="AI36" s="7"/>
      <c r="AJ36" s="7"/>
      <c r="AK36" s="7"/>
      <c r="AL36" s="7"/>
      <c r="AM36" s="7"/>
      <c r="AN36" s="7"/>
      <c r="AO36" s="7">
        <v>1</v>
      </c>
      <c r="AP36" s="7"/>
      <c r="AQ36" s="192"/>
      <c r="AR36" s="192"/>
      <c r="AS36" s="192"/>
      <c r="AT36" s="192"/>
    </row>
    <row r="37" spans="1:46" ht="15.75" customHeight="1">
      <c r="A37" s="22"/>
      <c r="B37" s="22"/>
      <c r="C37" s="22"/>
      <c r="D37" s="22"/>
      <c r="E37" s="22"/>
      <c r="F37" s="22"/>
      <c r="G37" s="22"/>
      <c r="H37" s="22"/>
      <c r="I37" s="22"/>
      <c r="J37" s="22"/>
      <c r="K37" s="22">
        <v>0</v>
      </c>
      <c r="L37" s="22"/>
      <c r="M37" s="22">
        <v>1</v>
      </c>
      <c r="N37" s="22"/>
      <c r="O37" s="22"/>
      <c r="P37" s="22"/>
      <c r="Q37" s="262"/>
      <c r="R37" s="22"/>
      <c r="S37" s="22"/>
      <c r="T37" s="22"/>
      <c r="U37" s="22"/>
      <c r="V37" s="22"/>
      <c r="W37" s="22"/>
      <c r="X37" s="22"/>
      <c r="Y37" s="22"/>
      <c r="Z37" s="22"/>
      <c r="AA37" s="22"/>
      <c r="AB37" s="22"/>
      <c r="AC37" s="22"/>
      <c r="AD37" s="22"/>
      <c r="AE37" s="22"/>
      <c r="AF37" s="22"/>
      <c r="AG37" s="22"/>
      <c r="AH37" s="22"/>
      <c r="AI37" s="22"/>
      <c r="AJ37" s="22"/>
      <c r="AK37" s="22"/>
      <c r="AL37" s="22"/>
      <c r="AM37" s="22">
        <v>1</v>
      </c>
      <c r="AN37" s="22"/>
      <c r="AO37" s="22"/>
      <c r="AP37" s="22"/>
      <c r="AQ37" s="192"/>
      <c r="AR37" s="192"/>
      <c r="AS37" s="192"/>
      <c r="AT37" s="192"/>
    </row>
    <row r="38" spans="1:46" ht="15.75" customHeight="1">
      <c r="A38" s="7"/>
      <c r="B38" s="7"/>
      <c r="C38" s="7"/>
      <c r="D38" s="7"/>
      <c r="E38" s="7"/>
      <c r="F38" s="7"/>
      <c r="G38" s="7"/>
      <c r="H38" s="7"/>
      <c r="I38" s="7"/>
      <c r="J38" s="7"/>
      <c r="K38" s="7"/>
      <c r="L38" s="7"/>
      <c r="M38" s="7"/>
      <c r="N38" s="7"/>
      <c r="O38" s="7"/>
      <c r="P38" s="7"/>
      <c r="Q38" s="262"/>
      <c r="R38" s="7"/>
      <c r="S38" s="7"/>
      <c r="T38" s="7"/>
      <c r="U38" s="7"/>
      <c r="V38" s="7"/>
      <c r="W38" s="7"/>
      <c r="X38" s="7"/>
      <c r="Y38" s="7"/>
      <c r="Z38" s="7">
        <v>1</v>
      </c>
      <c r="AA38" s="7"/>
      <c r="AB38" s="7"/>
      <c r="AC38" s="7"/>
      <c r="AD38" s="7"/>
      <c r="AE38" s="7"/>
      <c r="AF38" s="7"/>
      <c r="AG38" s="7"/>
      <c r="AH38" s="7"/>
      <c r="AI38" s="7"/>
      <c r="AJ38" s="7"/>
      <c r="AK38" s="7"/>
      <c r="AL38" s="7"/>
      <c r="AM38" s="7"/>
      <c r="AN38" s="7"/>
      <c r="AO38" s="7"/>
      <c r="AP38" s="7"/>
      <c r="AQ38" s="192"/>
      <c r="AR38" s="192"/>
      <c r="AS38" s="192"/>
      <c r="AT38" s="192"/>
    </row>
    <row r="39" spans="1:46" ht="15.75" customHeight="1">
      <c r="A39" s="7"/>
      <c r="B39" s="7"/>
      <c r="C39" s="7"/>
      <c r="D39" s="7"/>
      <c r="E39" s="7"/>
      <c r="F39" s="7"/>
      <c r="G39" s="7"/>
      <c r="H39" s="7"/>
      <c r="I39" s="7"/>
      <c r="J39" s="7"/>
      <c r="K39" s="7"/>
      <c r="L39" s="7"/>
      <c r="M39" s="7"/>
      <c r="N39" s="7"/>
      <c r="O39" s="7">
        <v>1</v>
      </c>
      <c r="P39" s="7"/>
      <c r="Q39" s="262"/>
      <c r="R39" s="7"/>
      <c r="S39" s="7"/>
      <c r="T39" s="7"/>
      <c r="U39" s="7"/>
      <c r="V39" s="7"/>
      <c r="W39" s="7"/>
      <c r="X39" s="7"/>
      <c r="Y39" s="7"/>
      <c r="Z39" s="7"/>
      <c r="AA39" s="7">
        <v>1</v>
      </c>
      <c r="AB39" s="7"/>
      <c r="AC39" s="7"/>
      <c r="AD39" s="7"/>
      <c r="AE39" s="7"/>
      <c r="AF39" s="7"/>
      <c r="AG39" s="7"/>
      <c r="AH39" s="7"/>
      <c r="AI39" s="7"/>
      <c r="AJ39" s="7"/>
      <c r="AK39" s="7"/>
      <c r="AL39" s="7"/>
      <c r="AM39" s="7"/>
      <c r="AN39" s="7"/>
      <c r="AO39" s="7"/>
      <c r="AP39" s="7"/>
      <c r="AQ39" s="192"/>
      <c r="AR39" s="192"/>
      <c r="AS39" s="192"/>
      <c r="AT39" s="192"/>
    </row>
    <row r="40" spans="1:46" ht="15.75" customHeight="1">
      <c r="A40" s="21"/>
      <c r="B40" s="21"/>
      <c r="C40" s="21"/>
      <c r="D40" s="21">
        <v>1</v>
      </c>
      <c r="E40" s="21"/>
      <c r="F40" s="21"/>
      <c r="G40" s="21"/>
      <c r="H40" s="21"/>
      <c r="I40" s="21"/>
      <c r="J40" s="21"/>
      <c r="K40" s="21"/>
      <c r="L40" s="21"/>
      <c r="M40" s="21"/>
      <c r="N40" s="21"/>
      <c r="O40" s="21"/>
      <c r="P40" s="21"/>
      <c r="Q40" s="263"/>
      <c r="R40" s="21"/>
      <c r="S40" s="21"/>
      <c r="T40" s="21"/>
      <c r="U40" s="21"/>
      <c r="V40" s="21"/>
      <c r="W40" s="21"/>
      <c r="X40" s="21"/>
      <c r="Y40" s="21"/>
      <c r="Z40" s="21">
        <v>1</v>
      </c>
      <c r="AA40" s="21"/>
      <c r="AB40" s="21"/>
      <c r="AC40" s="21"/>
      <c r="AD40" s="21"/>
      <c r="AE40" s="21"/>
      <c r="AF40" s="21"/>
      <c r="AG40" s="21"/>
      <c r="AH40" s="21"/>
      <c r="AI40" s="21"/>
      <c r="AJ40" s="21"/>
      <c r="AK40" s="21"/>
      <c r="AL40" s="21"/>
      <c r="AM40" s="21"/>
      <c r="AN40" s="21"/>
      <c r="AO40" s="21"/>
      <c r="AP40" s="21"/>
      <c r="AQ40" s="192"/>
      <c r="AR40" s="192"/>
      <c r="AS40" s="192"/>
      <c r="AT40" s="192"/>
    </row>
    <row r="41" spans="1:46" ht="15.75" customHeight="1">
      <c r="A41" s="7"/>
      <c r="B41" s="7"/>
      <c r="C41" s="7"/>
      <c r="D41" s="7"/>
      <c r="E41" s="7"/>
      <c r="F41" s="7">
        <v>1</v>
      </c>
      <c r="G41" s="7"/>
      <c r="H41" s="7"/>
      <c r="I41" s="7">
        <v>0</v>
      </c>
      <c r="J41" s="7"/>
      <c r="K41" s="7"/>
      <c r="L41" s="7"/>
      <c r="M41" s="7"/>
      <c r="N41" s="7"/>
      <c r="O41" s="7">
        <v>1</v>
      </c>
      <c r="P41" s="7"/>
      <c r="Q41" s="262"/>
      <c r="R41" s="7"/>
      <c r="S41" s="7"/>
      <c r="T41" s="7"/>
      <c r="U41" s="7"/>
      <c r="V41" s="7"/>
      <c r="W41" s="7"/>
      <c r="X41" s="7"/>
      <c r="Y41" s="7"/>
      <c r="Z41" s="7"/>
      <c r="AA41" s="7"/>
      <c r="AB41" s="7"/>
      <c r="AC41" s="7"/>
      <c r="AD41" s="7"/>
      <c r="AE41" s="7"/>
      <c r="AF41" s="7"/>
      <c r="AG41" s="7"/>
      <c r="AH41" s="7"/>
      <c r="AI41" s="7"/>
      <c r="AJ41" s="7">
        <v>1</v>
      </c>
      <c r="AK41" s="7"/>
      <c r="AL41" s="7"/>
      <c r="AM41" s="7"/>
      <c r="AN41" s="7"/>
      <c r="AO41" s="7"/>
      <c r="AP41" s="7"/>
      <c r="AQ41" s="192"/>
      <c r="AR41" s="192"/>
      <c r="AS41" s="192"/>
      <c r="AT41" s="192"/>
    </row>
    <row r="42" spans="1:46" ht="15.75" customHeight="1">
      <c r="A42" s="7"/>
      <c r="B42" s="7"/>
      <c r="C42" s="7">
        <v>1</v>
      </c>
      <c r="D42" s="7"/>
      <c r="E42" s="7"/>
      <c r="F42" s="7">
        <v>0</v>
      </c>
      <c r="G42" s="7"/>
      <c r="H42" s="7"/>
      <c r="I42" s="7">
        <v>1</v>
      </c>
      <c r="J42" s="7"/>
      <c r="K42" s="7"/>
      <c r="L42" s="7"/>
      <c r="M42" s="7"/>
      <c r="N42" s="7"/>
      <c r="O42" s="7">
        <v>1</v>
      </c>
      <c r="P42" s="7"/>
      <c r="Q42" s="262"/>
      <c r="R42" s="7"/>
      <c r="S42" s="7"/>
      <c r="T42" s="7"/>
      <c r="U42" s="7"/>
      <c r="V42" s="7"/>
      <c r="W42" s="7"/>
      <c r="X42" s="7"/>
      <c r="Y42" s="7"/>
      <c r="Z42" s="7"/>
      <c r="AA42" s="7"/>
      <c r="AB42" s="7"/>
      <c r="AC42" s="7"/>
      <c r="AD42" s="7"/>
      <c r="AE42" s="7"/>
      <c r="AF42" s="7"/>
      <c r="AG42" s="7"/>
      <c r="AH42" s="7"/>
      <c r="AI42" s="7"/>
      <c r="AJ42" s="7">
        <v>1</v>
      </c>
      <c r="AK42" s="7"/>
      <c r="AL42" s="7"/>
      <c r="AM42" s="7"/>
      <c r="AN42" s="7"/>
      <c r="AO42" s="7"/>
      <c r="AP42" s="7"/>
      <c r="AQ42" s="192"/>
      <c r="AR42" s="192"/>
      <c r="AS42" s="192"/>
      <c r="AT42" s="192"/>
    </row>
    <row r="43" spans="1:46" ht="15.75" customHeight="1">
      <c r="A43" s="7">
        <v>1</v>
      </c>
      <c r="B43" s="7"/>
      <c r="C43" s="7">
        <v>1</v>
      </c>
      <c r="D43" s="7"/>
      <c r="E43" s="7"/>
      <c r="F43" s="7"/>
      <c r="G43" s="7"/>
      <c r="H43" s="7"/>
      <c r="I43" s="7"/>
      <c r="J43" s="7"/>
      <c r="K43" s="7"/>
      <c r="L43" s="7"/>
      <c r="M43" s="7"/>
      <c r="N43" s="7"/>
      <c r="O43" s="7"/>
      <c r="P43" s="7"/>
      <c r="Q43" s="262"/>
      <c r="R43" s="7"/>
      <c r="S43" s="7"/>
      <c r="T43" s="7"/>
      <c r="U43" s="7"/>
      <c r="V43" s="7"/>
      <c r="W43" s="7"/>
      <c r="X43" s="7"/>
      <c r="Y43" s="7"/>
      <c r="Z43" s="7"/>
      <c r="AA43" s="7"/>
      <c r="AB43" s="7"/>
      <c r="AC43" s="7"/>
      <c r="AD43" s="7"/>
      <c r="AE43" s="7"/>
      <c r="AF43" s="7"/>
      <c r="AG43" s="7"/>
      <c r="AH43" s="7"/>
      <c r="AI43" s="7"/>
      <c r="AJ43" s="7">
        <v>1</v>
      </c>
      <c r="AK43" s="7"/>
      <c r="AL43" s="7"/>
      <c r="AM43" s="7"/>
      <c r="AN43" s="7"/>
      <c r="AO43" s="7"/>
      <c r="AP43" s="7"/>
      <c r="AQ43" s="192"/>
      <c r="AR43" s="192"/>
      <c r="AS43" s="192"/>
      <c r="AT43" s="192"/>
    </row>
    <row r="44" spans="1:46" ht="15.75" customHeight="1">
      <c r="A44" s="7"/>
      <c r="B44" s="7"/>
      <c r="C44" s="7"/>
      <c r="D44" s="7"/>
      <c r="E44" s="7"/>
      <c r="F44" s="7"/>
      <c r="G44" s="7"/>
      <c r="H44" s="7"/>
      <c r="I44" s="7"/>
      <c r="J44" s="7"/>
      <c r="K44" s="7"/>
      <c r="L44" s="7"/>
      <c r="M44" s="7"/>
      <c r="N44" s="7"/>
      <c r="O44" s="7"/>
      <c r="P44" s="7"/>
      <c r="Q44" s="262"/>
      <c r="R44" s="7"/>
      <c r="S44" s="7"/>
      <c r="T44" s="7"/>
      <c r="U44" s="7"/>
      <c r="V44" s="7"/>
      <c r="W44" s="7"/>
      <c r="X44" s="7"/>
      <c r="Y44" s="7"/>
      <c r="Z44" s="7"/>
      <c r="AA44" s="7">
        <v>1</v>
      </c>
      <c r="AB44" s="7"/>
      <c r="AC44" s="7"/>
      <c r="AD44" s="7"/>
      <c r="AE44" s="7"/>
      <c r="AF44" s="7"/>
      <c r="AG44" s="7"/>
      <c r="AH44" s="7"/>
      <c r="AI44" s="7">
        <v>1</v>
      </c>
      <c r="AJ44" s="7"/>
      <c r="AK44" s="7"/>
      <c r="AL44" s="7">
        <v>1</v>
      </c>
      <c r="AM44" s="7"/>
      <c r="AN44" s="7"/>
      <c r="AO44" s="7"/>
      <c r="AP44" s="7"/>
      <c r="AQ44" s="192"/>
      <c r="AR44" s="192"/>
      <c r="AS44" s="192"/>
      <c r="AT44" s="192"/>
    </row>
    <row r="45" spans="1:46" ht="15.75" customHeight="1">
      <c r="A45" s="7"/>
      <c r="B45" s="7">
        <v>1</v>
      </c>
      <c r="C45" s="7">
        <v>1</v>
      </c>
      <c r="D45" s="7"/>
      <c r="E45" s="7"/>
      <c r="F45" s="7"/>
      <c r="G45" s="7"/>
      <c r="H45" s="7"/>
      <c r="I45" s="7"/>
      <c r="J45" s="7"/>
      <c r="K45" s="154">
        <v>0</v>
      </c>
      <c r="L45" s="154"/>
      <c r="M45" s="7">
        <v>1</v>
      </c>
      <c r="N45" s="7"/>
      <c r="O45" s="7"/>
      <c r="P45" s="7"/>
      <c r="Q45" s="262"/>
      <c r="R45" s="7"/>
      <c r="S45" s="7"/>
      <c r="T45" s="7"/>
      <c r="U45" s="7"/>
      <c r="V45" s="7"/>
      <c r="W45" s="7"/>
      <c r="X45" s="7"/>
      <c r="Y45" s="7"/>
      <c r="Z45" s="7">
        <v>1</v>
      </c>
      <c r="AA45" s="7"/>
      <c r="AB45" s="7"/>
      <c r="AC45" s="7"/>
      <c r="AD45" s="7"/>
      <c r="AE45" s="7"/>
      <c r="AF45" s="7"/>
      <c r="AG45" s="7"/>
      <c r="AH45" s="7"/>
      <c r="AI45" s="7"/>
      <c r="AJ45" s="7"/>
      <c r="AK45" s="7"/>
      <c r="AL45" s="7"/>
      <c r="AM45" s="7"/>
      <c r="AN45" s="7"/>
      <c r="AO45" s="7"/>
      <c r="AP45" s="7"/>
      <c r="AQ45" s="192"/>
      <c r="AR45" s="192"/>
      <c r="AS45" s="192"/>
      <c r="AT45" s="192"/>
    </row>
    <row r="46" spans="1:46" ht="15.75" customHeight="1">
      <c r="A46" s="7"/>
      <c r="B46" s="7"/>
      <c r="C46" s="7"/>
      <c r="D46" s="7"/>
      <c r="E46" s="7"/>
      <c r="F46" s="7"/>
      <c r="G46" s="7"/>
      <c r="H46" s="7"/>
      <c r="I46" s="7"/>
      <c r="J46" s="7"/>
      <c r="K46" s="7"/>
      <c r="L46" s="7"/>
      <c r="M46" s="7"/>
      <c r="N46" s="7"/>
      <c r="O46" s="7"/>
      <c r="P46" s="7"/>
      <c r="Q46" s="262"/>
      <c r="R46" s="7"/>
      <c r="S46" s="7"/>
      <c r="T46" s="7"/>
      <c r="U46" s="7"/>
      <c r="V46" s="7"/>
      <c r="W46" s="7"/>
      <c r="X46" s="7"/>
      <c r="Y46" s="7"/>
      <c r="Z46" s="7"/>
      <c r="AA46" s="7"/>
      <c r="AB46" s="7"/>
      <c r="AC46" s="7"/>
      <c r="AD46" s="7"/>
      <c r="AE46" s="7"/>
      <c r="AF46" s="7"/>
      <c r="AG46" s="7"/>
      <c r="AH46" s="7"/>
      <c r="AI46" s="7"/>
      <c r="AJ46" s="7"/>
      <c r="AK46" s="7"/>
      <c r="AL46" s="7">
        <v>1</v>
      </c>
      <c r="AM46" s="7"/>
      <c r="AN46" s="7"/>
      <c r="AO46" s="7"/>
      <c r="AP46" s="7"/>
      <c r="AQ46" s="192"/>
      <c r="AR46" s="192"/>
      <c r="AS46" s="192"/>
      <c r="AT46" s="192"/>
    </row>
    <row r="47" spans="1:46" ht="15.75" customHeight="1">
      <c r="A47" s="7"/>
      <c r="B47" s="7"/>
      <c r="C47" s="7"/>
      <c r="D47" s="7"/>
      <c r="E47" s="7"/>
      <c r="F47" s="7"/>
      <c r="G47" s="7"/>
      <c r="H47" s="7"/>
      <c r="I47" s="7"/>
      <c r="J47" s="7"/>
      <c r="K47" s="7"/>
      <c r="L47" s="7"/>
      <c r="M47" s="7"/>
      <c r="N47" s="7"/>
      <c r="O47" s="7"/>
      <c r="P47" s="7"/>
      <c r="Q47" s="262"/>
      <c r="R47" s="7"/>
      <c r="S47" s="7"/>
      <c r="T47" s="7"/>
      <c r="U47" s="7"/>
      <c r="V47" s="7"/>
      <c r="W47" s="7"/>
      <c r="X47" s="7"/>
      <c r="Y47" s="7"/>
      <c r="Z47" s="7"/>
      <c r="AA47" s="7"/>
      <c r="AB47" s="7"/>
      <c r="AC47" s="7"/>
      <c r="AD47" s="7"/>
      <c r="AE47" s="7"/>
      <c r="AF47" s="7"/>
      <c r="AG47" s="7"/>
      <c r="AH47" s="7"/>
      <c r="AI47" s="7"/>
      <c r="AJ47" s="7"/>
      <c r="AK47" s="7"/>
      <c r="AL47" s="7">
        <v>1</v>
      </c>
      <c r="AM47" s="7"/>
      <c r="AN47" s="7"/>
      <c r="AO47" s="7"/>
      <c r="AP47" s="7"/>
      <c r="AQ47" s="192"/>
      <c r="AR47" s="192"/>
      <c r="AS47" s="192"/>
      <c r="AT47" s="192"/>
    </row>
    <row r="48" spans="1:46" ht="15.75" customHeight="1">
      <c r="A48" s="7"/>
      <c r="B48" s="7"/>
      <c r="C48" s="7"/>
      <c r="D48" s="7"/>
      <c r="E48" s="7"/>
      <c r="F48" s="7"/>
      <c r="G48" s="7"/>
      <c r="H48" s="7"/>
      <c r="I48" s="7"/>
      <c r="J48" s="7"/>
      <c r="K48" s="7"/>
      <c r="L48" s="7"/>
      <c r="M48" s="7"/>
      <c r="N48" s="7"/>
      <c r="O48" s="7"/>
      <c r="P48" s="7"/>
      <c r="Q48" s="262"/>
      <c r="R48" s="7"/>
      <c r="S48" s="7"/>
      <c r="T48" s="7"/>
      <c r="U48" s="7"/>
      <c r="V48" s="7"/>
      <c r="W48" s="7"/>
      <c r="X48" s="7"/>
      <c r="Y48" s="7"/>
      <c r="Z48" s="7">
        <v>1</v>
      </c>
      <c r="AA48" s="7"/>
      <c r="AB48" s="7"/>
      <c r="AC48" s="7"/>
      <c r="AD48" s="7"/>
      <c r="AE48" s="7"/>
      <c r="AF48" s="7"/>
      <c r="AG48" s="7"/>
      <c r="AH48" s="7"/>
      <c r="AI48" s="7"/>
      <c r="AJ48" s="7"/>
      <c r="AK48" s="7"/>
      <c r="AL48" s="7"/>
      <c r="AM48" s="7"/>
      <c r="AN48" s="7"/>
      <c r="AO48" s="7"/>
      <c r="AP48" s="7"/>
      <c r="AQ48" s="192"/>
      <c r="AR48" s="192"/>
      <c r="AS48" s="192"/>
      <c r="AT48" s="192"/>
    </row>
    <row r="49" spans="1:46" ht="15.75" customHeight="1">
      <c r="A49" s="7"/>
      <c r="B49" s="7"/>
      <c r="C49" s="7"/>
      <c r="D49" s="7"/>
      <c r="E49" s="7"/>
      <c r="F49" s="7">
        <v>1</v>
      </c>
      <c r="G49" s="7"/>
      <c r="H49" s="7"/>
      <c r="I49" s="7">
        <v>0</v>
      </c>
      <c r="J49" s="7"/>
      <c r="K49" s="7"/>
      <c r="L49" s="7"/>
      <c r="M49" s="7"/>
      <c r="N49" s="7">
        <v>1</v>
      </c>
      <c r="O49" s="7">
        <v>1</v>
      </c>
      <c r="P49" s="7"/>
      <c r="Q49" s="262"/>
      <c r="R49" s="7"/>
      <c r="S49" s="7"/>
      <c r="T49" s="7"/>
      <c r="U49" s="7">
        <v>1</v>
      </c>
      <c r="V49" s="7"/>
      <c r="W49" s="7"/>
      <c r="X49" s="7"/>
      <c r="Y49" s="7"/>
      <c r="Z49" s="7"/>
      <c r="AA49" s="7"/>
      <c r="AB49" s="7"/>
      <c r="AC49" s="7"/>
      <c r="AD49" s="7"/>
      <c r="AE49" s="7">
        <v>1</v>
      </c>
      <c r="AF49" s="7"/>
      <c r="AG49" s="7">
        <v>1</v>
      </c>
      <c r="AH49" s="7">
        <v>1</v>
      </c>
      <c r="AI49" s="7"/>
      <c r="AJ49" s="7"/>
      <c r="AK49" s="7"/>
      <c r="AL49" s="7"/>
      <c r="AM49" s="7"/>
      <c r="AN49" s="7"/>
      <c r="AO49" s="7"/>
      <c r="AP49" s="7"/>
      <c r="AQ49" s="192"/>
      <c r="AR49" s="192"/>
      <c r="AS49" s="192"/>
      <c r="AT49" s="192"/>
    </row>
    <row r="50" spans="1:46" ht="15.75" customHeight="1">
      <c r="A50" s="7"/>
      <c r="B50" s="7"/>
      <c r="C50" s="7"/>
      <c r="D50" s="7"/>
      <c r="E50" s="7"/>
      <c r="F50" s="7"/>
      <c r="G50" s="7"/>
      <c r="H50" s="7"/>
      <c r="I50" s="7"/>
      <c r="J50" s="7"/>
      <c r="K50" s="7"/>
      <c r="L50" s="7"/>
      <c r="M50" s="7"/>
      <c r="N50" s="7"/>
      <c r="O50" s="7"/>
      <c r="P50" s="7"/>
      <c r="Q50" s="262"/>
      <c r="R50" s="7"/>
      <c r="S50" s="7"/>
      <c r="T50" s="7"/>
      <c r="U50" s="7"/>
      <c r="V50" s="7"/>
      <c r="W50" s="7"/>
      <c r="X50" s="7"/>
      <c r="Y50" s="7"/>
      <c r="Z50" s="7"/>
      <c r="AA50" s="7"/>
      <c r="AB50" s="7"/>
      <c r="AC50" s="7"/>
      <c r="AD50" s="7"/>
      <c r="AE50" s="7"/>
      <c r="AF50" s="7"/>
      <c r="AG50" s="7">
        <v>1</v>
      </c>
      <c r="AH50" s="7"/>
      <c r="AI50" s="7"/>
      <c r="AJ50" s="7"/>
      <c r="AK50" s="7"/>
      <c r="AL50" s="7"/>
      <c r="AM50" s="7"/>
      <c r="AN50" s="7"/>
      <c r="AO50" s="7"/>
      <c r="AP50" s="7"/>
      <c r="AQ50" s="192"/>
      <c r="AR50" s="192"/>
      <c r="AS50" s="192"/>
      <c r="AT50" s="192"/>
    </row>
    <row r="51" spans="1:46" ht="15.75" customHeight="1">
      <c r="A51" s="7"/>
      <c r="B51" s="7"/>
      <c r="C51" s="7"/>
      <c r="D51" s="7"/>
      <c r="E51" s="7">
        <v>1</v>
      </c>
      <c r="F51" s="7"/>
      <c r="G51" s="7"/>
      <c r="H51" s="7"/>
      <c r="I51" s="7"/>
      <c r="J51" s="7"/>
      <c r="K51" s="7"/>
      <c r="L51" s="7"/>
      <c r="M51" s="7"/>
      <c r="N51" s="7"/>
      <c r="O51" s="7"/>
      <c r="P51" s="7"/>
      <c r="Q51" s="262"/>
      <c r="R51" s="7"/>
      <c r="S51" s="7"/>
      <c r="T51" s="7"/>
      <c r="U51" s="7"/>
      <c r="V51" s="7"/>
      <c r="W51" s="7"/>
      <c r="X51" s="7"/>
      <c r="Y51" s="7"/>
      <c r="Z51" s="7"/>
      <c r="AA51" s="7"/>
      <c r="AB51" s="7"/>
      <c r="AC51" s="7">
        <v>1</v>
      </c>
      <c r="AD51" s="7"/>
      <c r="AE51" s="7"/>
      <c r="AF51" s="7"/>
      <c r="AG51" s="7"/>
      <c r="AH51" s="7"/>
      <c r="AI51" s="7"/>
      <c r="AJ51" s="7"/>
      <c r="AK51" s="7"/>
      <c r="AL51" s="7"/>
      <c r="AM51" s="7"/>
      <c r="AN51" s="7"/>
      <c r="AO51" s="7"/>
      <c r="AP51" s="7"/>
      <c r="AQ51" s="192"/>
      <c r="AR51" s="192"/>
      <c r="AS51" s="192"/>
      <c r="AT51" s="192"/>
    </row>
    <row r="52" spans="1:46" ht="15.75" customHeight="1">
      <c r="A52" s="7"/>
      <c r="B52" s="7"/>
      <c r="C52" s="7"/>
      <c r="D52" s="7"/>
      <c r="E52" s="7"/>
      <c r="F52" s="7"/>
      <c r="G52" s="7"/>
      <c r="H52" s="7"/>
      <c r="I52" s="7"/>
      <c r="J52" s="7"/>
      <c r="K52" s="7"/>
      <c r="L52" s="7"/>
      <c r="M52" s="7"/>
      <c r="N52" s="7"/>
      <c r="O52" s="7"/>
      <c r="P52" s="7"/>
      <c r="Q52" s="262"/>
      <c r="R52" s="7">
        <v>1</v>
      </c>
      <c r="S52" s="7">
        <v>1</v>
      </c>
      <c r="T52" s="7">
        <v>1</v>
      </c>
      <c r="U52" s="7">
        <v>1</v>
      </c>
      <c r="V52" s="7"/>
      <c r="W52" s="7"/>
      <c r="X52" s="7"/>
      <c r="Y52" s="7"/>
      <c r="Z52" s="7"/>
      <c r="AA52" s="7"/>
      <c r="AB52" s="7"/>
      <c r="AC52" s="7"/>
      <c r="AD52" s="7"/>
      <c r="AE52" s="7"/>
      <c r="AF52" s="7"/>
      <c r="AG52" s="7"/>
      <c r="AH52" s="7"/>
      <c r="AI52" s="7"/>
      <c r="AJ52" s="7"/>
      <c r="AK52" s="7"/>
      <c r="AL52" s="7"/>
      <c r="AM52" s="7"/>
      <c r="AN52" s="7"/>
      <c r="AO52" s="7"/>
      <c r="AP52" s="7"/>
      <c r="AQ52" s="192"/>
      <c r="AR52" s="192"/>
      <c r="AS52" s="192"/>
      <c r="AT52" s="192"/>
    </row>
    <row r="53" spans="1:46" ht="15.75" customHeight="1">
      <c r="A53" s="7"/>
      <c r="B53" s="7"/>
      <c r="C53" s="7"/>
      <c r="D53" s="7"/>
      <c r="E53" s="7"/>
      <c r="F53" s="7"/>
      <c r="G53" s="7"/>
      <c r="H53" s="7"/>
      <c r="I53" s="7"/>
      <c r="J53" s="7"/>
      <c r="K53" s="7"/>
      <c r="L53" s="7"/>
      <c r="M53" s="7"/>
      <c r="N53" s="7"/>
      <c r="O53" s="7"/>
      <c r="P53" s="7"/>
      <c r="Q53" s="262"/>
      <c r="R53" s="7"/>
      <c r="S53" s="7"/>
      <c r="T53" s="7"/>
      <c r="U53" s="7"/>
      <c r="V53" s="7"/>
      <c r="W53" s="7"/>
      <c r="X53" s="7"/>
      <c r="Y53" s="7"/>
      <c r="Z53" s="7">
        <v>1</v>
      </c>
      <c r="AA53" s="7"/>
      <c r="AB53" s="7"/>
      <c r="AC53" s="7"/>
      <c r="AD53" s="7"/>
      <c r="AE53" s="7"/>
      <c r="AF53" s="7"/>
      <c r="AG53" s="7"/>
      <c r="AH53" s="7"/>
      <c r="AI53" s="7"/>
      <c r="AJ53" s="7"/>
      <c r="AK53" s="7"/>
      <c r="AL53" s="7"/>
      <c r="AM53" s="7"/>
      <c r="AN53" s="7"/>
      <c r="AO53" s="7"/>
      <c r="AP53" s="7"/>
      <c r="AQ53" s="192"/>
      <c r="AR53" s="192"/>
      <c r="AS53" s="192"/>
      <c r="AT53" s="192"/>
    </row>
    <row r="54" spans="1:46" ht="15.75" customHeight="1">
      <c r="A54" s="7"/>
      <c r="B54" s="7"/>
      <c r="C54" s="7"/>
      <c r="D54" s="7"/>
      <c r="E54" s="7"/>
      <c r="F54" s="7"/>
      <c r="G54" s="7"/>
      <c r="H54" s="7"/>
      <c r="I54" s="7"/>
      <c r="J54" s="7"/>
      <c r="K54" s="7"/>
      <c r="L54" s="7"/>
      <c r="M54" s="7"/>
      <c r="N54" s="7"/>
      <c r="O54" s="7"/>
      <c r="P54" s="7"/>
      <c r="Q54" s="262"/>
      <c r="R54" s="7"/>
      <c r="S54" s="7"/>
      <c r="T54" s="7"/>
      <c r="U54" s="7"/>
      <c r="V54" s="7"/>
      <c r="W54" s="7"/>
      <c r="X54" s="7"/>
      <c r="Y54" s="7"/>
      <c r="Z54" s="7"/>
      <c r="AA54" s="7"/>
      <c r="AB54" s="7"/>
      <c r="AC54" s="7"/>
      <c r="AD54" s="7"/>
      <c r="AE54" s="7"/>
      <c r="AF54" s="7"/>
      <c r="AG54" s="7"/>
      <c r="AH54" s="7"/>
      <c r="AI54" s="7"/>
      <c r="AJ54" s="7"/>
      <c r="AK54" s="7"/>
      <c r="AL54" s="7"/>
      <c r="AM54" s="7">
        <v>1</v>
      </c>
      <c r="AN54" s="7"/>
      <c r="AO54" s="7"/>
      <c r="AP54" s="7"/>
      <c r="AQ54" s="192"/>
      <c r="AR54" s="192"/>
      <c r="AS54" s="192"/>
      <c r="AT54" s="192"/>
    </row>
    <row r="55" spans="1:46" ht="15.75" customHeight="1">
      <c r="A55" s="7"/>
      <c r="B55" s="7"/>
      <c r="C55" s="7"/>
      <c r="D55" s="7"/>
      <c r="E55" s="7"/>
      <c r="F55" s="7"/>
      <c r="G55" s="7">
        <v>1</v>
      </c>
      <c r="H55" s="7"/>
      <c r="I55" s="7"/>
      <c r="J55" s="7"/>
      <c r="K55" s="7"/>
      <c r="L55" s="7"/>
      <c r="M55" s="7"/>
      <c r="N55" s="7"/>
      <c r="O55" s="7"/>
      <c r="P55" s="7"/>
      <c r="Q55" s="262"/>
      <c r="R55" s="7"/>
      <c r="S55" s="7"/>
      <c r="T55" s="7"/>
      <c r="U55" s="7"/>
      <c r="V55" s="7"/>
      <c r="W55" s="7"/>
      <c r="X55" s="7"/>
      <c r="Y55" s="7"/>
      <c r="Z55" s="7">
        <v>1</v>
      </c>
      <c r="AA55" s="7"/>
      <c r="AB55" s="7"/>
      <c r="AC55" s="7"/>
      <c r="AD55" s="7"/>
      <c r="AE55" s="7"/>
      <c r="AF55" s="7"/>
      <c r="AG55" s="7"/>
      <c r="AH55" s="7"/>
      <c r="AI55" s="7"/>
      <c r="AJ55" s="7"/>
      <c r="AK55" s="7"/>
      <c r="AL55" s="7"/>
      <c r="AM55" s="7"/>
      <c r="AN55" s="7"/>
      <c r="AO55" s="7"/>
      <c r="AP55" s="7"/>
      <c r="AQ55" s="192"/>
      <c r="AR55" s="192"/>
      <c r="AS55" s="192"/>
      <c r="AT55" s="192"/>
    </row>
    <row r="56" spans="1:46" ht="15.75" customHeight="1">
      <c r="A56" s="7"/>
      <c r="B56" s="7"/>
      <c r="C56" s="7"/>
      <c r="D56" s="7"/>
      <c r="E56" s="7"/>
      <c r="F56" s="7"/>
      <c r="G56" s="7"/>
      <c r="H56" s="7"/>
      <c r="I56" s="7"/>
      <c r="J56" s="7"/>
      <c r="K56" s="7"/>
      <c r="L56" s="7"/>
      <c r="M56" s="7"/>
      <c r="N56" s="7"/>
      <c r="O56" s="7"/>
      <c r="P56" s="7"/>
      <c r="Q56" s="262"/>
      <c r="R56" s="7"/>
      <c r="S56" s="7"/>
      <c r="T56" s="7"/>
      <c r="U56" s="7"/>
      <c r="V56" s="7"/>
      <c r="W56" s="7"/>
      <c r="X56" s="7"/>
      <c r="Y56" s="7"/>
      <c r="Z56" s="7"/>
      <c r="AA56" s="7"/>
      <c r="AB56" s="7"/>
      <c r="AC56" s="7"/>
      <c r="AD56" s="7"/>
      <c r="AE56" s="7"/>
      <c r="AF56" s="7"/>
      <c r="AG56" s="7">
        <v>1</v>
      </c>
      <c r="AH56" s="7"/>
      <c r="AI56" s="7"/>
      <c r="AJ56" s="7"/>
      <c r="AK56" s="7"/>
      <c r="AL56" s="7"/>
      <c r="AM56" s="7"/>
      <c r="AN56" s="7"/>
      <c r="AO56" s="7"/>
      <c r="AP56" s="7"/>
      <c r="AQ56" s="192"/>
      <c r="AR56" s="192"/>
      <c r="AS56" s="192"/>
      <c r="AT56" s="192"/>
    </row>
    <row r="57" spans="1:46" ht="15.75" customHeight="1">
      <c r="A57" s="7"/>
      <c r="B57" s="7"/>
      <c r="C57" s="7"/>
      <c r="D57" s="154">
        <v>1</v>
      </c>
      <c r="E57" s="7"/>
      <c r="F57" s="7"/>
      <c r="G57" s="7"/>
      <c r="H57" s="7"/>
      <c r="I57" s="7"/>
      <c r="J57" s="7"/>
      <c r="K57" s="154">
        <v>0</v>
      </c>
      <c r="L57" s="154"/>
      <c r="M57" s="7"/>
      <c r="N57" s="7"/>
      <c r="O57" s="7"/>
      <c r="P57" s="7"/>
      <c r="Q57" s="262"/>
      <c r="R57" s="7"/>
      <c r="S57" s="7"/>
      <c r="T57" s="7"/>
      <c r="U57" s="7"/>
      <c r="V57" s="7"/>
      <c r="W57" s="7">
        <v>1</v>
      </c>
      <c r="X57" s="7"/>
      <c r="Y57" s="7"/>
      <c r="Z57" s="7"/>
      <c r="AA57" s="7"/>
      <c r="AB57" s="7"/>
      <c r="AC57" s="7"/>
      <c r="AD57" s="7"/>
      <c r="AE57" s="7"/>
      <c r="AF57" s="7"/>
      <c r="AG57" s="7"/>
      <c r="AH57" s="7"/>
      <c r="AI57" s="7"/>
      <c r="AJ57" s="7"/>
      <c r="AK57" s="7"/>
      <c r="AL57" s="7"/>
      <c r="AM57" s="7"/>
      <c r="AN57" s="7"/>
      <c r="AO57" s="7"/>
      <c r="AP57" s="7"/>
      <c r="AQ57" s="192"/>
      <c r="AR57" s="192"/>
      <c r="AS57" s="192"/>
      <c r="AT57" s="192"/>
    </row>
    <row r="58" spans="1:46" ht="15.75" customHeight="1">
      <c r="A58" s="7"/>
      <c r="B58" s="7"/>
      <c r="C58" s="7"/>
      <c r="D58" s="7">
        <v>1</v>
      </c>
      <c r="E58" s="7"/>
      <c r="F58" s="7"/>
      <c r="G58" s="7"/>
      <c r="H58" s="7"/>
      <c r="I58" s="7"/>
      <c r="J58" s="7"/>
      <c r="K58" s="154">
        <v>0</v>
      </c>
      <c r="L58" s="154"/>
      <c r="M58" s="7"/>
      <c r="N58" s="7"/>
      <c r="O58" s="7"/>
      <c r="P58" s="7"/>
      <c r="Q58" s="262"/>
      <c r="R58" s="7"/>
      <c r="S58" s="7"/>
      <c r="T58" s="7"/>
      <c r="U58" s="7"/>
      <c r="V58" s="7"/>
      <c r="W58" s="7"/>
      <c r="X58" s="7"/>
      <c r="Y58" s="7"/>
      <c r="Z58" s="7"/>
      <c r="AA58" s="7"/>
      <c r="AB58" s="7"/>
      <c r="AC58" s="7"/>
      <c r="AD58" s="7"/>
      <c r="AE58" s="7"/>
      <c r="AF58" s="7"/>
      <c r="AG58" s="7"/>
      <c r="AH58" s="7"/>
      <c r="AI58" s="7">
        <v>1</v>
      </c>
      <c r="AJ58" s="7"/>
      <c r="AK58" s="7">
        <v>1</v>
      </c>
      <c r="AL58" s="7">
        <v>1</v>
      </c>
      <c r="AM58" s="7"/>
      <c r="AN58" s="7"/>
      <c r="AO58" s="7"/>
      <c r="AP58" s="7"/>
      <c r="AQ58" s="192"/>
      <c r="AR58" s="192"/>
      <c r="AS58" s="192"/>
      <c r="AT58" s="192"/>
    </row>
    <row r="59" spans="1:46" ht="15.75" customHeight="1">
      <c r="A59" s="7"/>
      <c r="B59" s="7"/>
      <c r="C59" s="7"/>
      <c r="D59" s="7"/>
      <c r="E59" s="7"/>
      <c r="F59" s="7"/>
      <c r="G59" s="7"/>
      <c r="H59" s="7"/>
      <c r="I59" s="7"/>
      <c r="J59" s="7"/>
      <c r="K59" s="7"/>
      <c r="L59" s="7"/>
      <c r="M59" s="7"/>
      <c r="N59" s="7"/>
      <c r="O59" s="7"/>
      <c r="P59" s="7"/>
      <c r="Q59" s="262"/>
      <c r="R59" s="7">
        <v>1</v>
      </c>
      <c r="S59" s="7"/>
      <c r="T59" s="7"/>
      <c r="U59" s="7"/>
      <c r="V59" s="7"/>
      <c r="W59" s="7"/>
      <c r="X59" s="7"/>
      <c r="Y59" s="7"/>
      <c r="Z59" s="7"/>
      <c r="AA59" s="7"/>
      <c r="AB59" s="7"/>
      <c r="AC59" s="7"/>
      <c r="AD59" s="7"/>
      <c r="AE59" s="7"/>
      <c r="AF59" s="7"/>
      <c r="AG59" s="7"/>
      <c r="AH59" s="7"/>
      <c r="AI59" s="7"/>
      <c r="AJ59" s="7"/>
      <c r="AK59" s="7"/>
      <c r="AL59" s="7"/>
      <c r="AM59" s="7"/>
      <c r="AN59" s="7"/>
      <c r="AO59" s="7"/>
      <c r="AP59" s="7"/>
      <c r="AQ59" s="192"/>
      <c r="AR59" s="192"/>
      <c r="AS59" s="192"/>
      <c r="AT59" s="192"/>
    </row>
    <row r="60" spans="1:46" ht="15.75" customHeight="1">
      <c r="A60" s="7"/>
      <c r="B60" s="7"/>
      <c r="C60" s="7"/>
      <c r="D60" s="7"/>
      <c r="E60" s="7"/>
      <c r="F60" s="7"/>
      <c r="G60" s="7"/>
      <c r="H60" s="7"/>
      <c r="I60" s="7"/>
      <c r="J60" s="7"/>
      <c r="K60" s="7"/>
      <c r="L60" s="7"/>
      <c r="M60" s="7"/>
      <c r="N60" s="7"/>
      <c r="O60" s="7"/>
      <c r="P60" s="7"/>
      <c r="Q60" s="262"/>
      <c r="R60" s="7"/>
      <c r="S60" s="7"/>
      <c r="T60" s="7"/>
      <c r="U60" s="7"/>
      <c r="V60" s="7"/>
      <c r="W60" s="7"/>
      <c r="X60" s="7"/>
      <c r="Y60" s="7"/>
      <c r="Z60" s="7"/>
      <c r="AA60" s="7"/>
      <c r="AB60" s="7"/>
      <c r="AC60" s="7"/>
      <c r="AD60" s="7"/>
      <c r="AE60" s="7"/>
      <c r="AF60" s="7"/>
      <c r="AG60" s="7"/>
      <c r="AH60" s="7"/>
      <c r="AI60" s="7"/>
      <c r="AJ60" s="7"/>
      <c r="AK60" s="7"/>
      <c r="AL60" s="7"/>
      <c r="AM60" s="7"/>
      <c r="AN60" s="7"/>
      <c r="AO60" s="7">
        <v>1</v>
      </c>
      <c r="AP60" s="7"/>
      <c r="AQ60" s="192"/>
      <c r="AR60" s="192"/>
      <c r="AS60" s="192"/>
      <c r="AT60" s="192"/>
    </row>
    <row r="61" spans="1:46" ht="15.75" customHeight="1">
      <c r="A61" s="7"/>
      <c r="B61" s="7"/>
      <c r="C61" s="7"/>
      <c r="D61" s="7"/>
      <c r="E61" s="7"/>
      <c r="F61" s="7">
        <v>0</v>
      </c>
      <c r="G61" s="7"/>
      <c r="H61" s="7"/>
      <c r="I61" s="7">
        <v>1</v>
      </c>
      <c r="J61" s="7"/>
      <c r="K61" s="7"/>
      <c r="L61" s="7"/>
      <c r="M61" s="7"/>
      <c r="N61" s="7">
        <v>1</v>
      </c>
      <c r="O61" s="7"/>
      <c r="P61" s="7"/>
      <c r="Q61" s="262"/>
      <c r="R61" s="7"/>
      <c r="S61" s="7"/>
      <c r="T61" s="7"/>
      <c r="U61" s="7"/>
      <c r="V61" s="7"/>
      <c r="W61" s="7"/>
      <c r="X61" s="7"/>
      <c r="Y61" s="7"/>
      <c r="Z61" s="7"/>
      <c r="AA61" s="7"/>
      <c r="AB61" s="7"/>
      <c r="AC61" s="7"/>
      <c r="AD61" s="7"/>
      <c r="AE61" s="7"/>
      <c r="AF61" s="7"/>
      <c r="AG61" s="7">
        <v>1</v>
      </c>
      <c r="AH61" s="7"/>
      <c r="AI61" s="7"/>
      <c r="AJ61" s="7"/>
      <c r="AK61" s="7"/>
      <c r="AL61" s="7"/>
      <c r="AM61" s="7"/>
      <c r="AN61" s="7"/>
      <c r="AO61" s="7"/>
      <c r="AP61" s="7"/>
      <c r="AQ61" s="192"/>
      <c r="AR61" s="192"/>
      <c r="AS61" s="192"/>
      <c r="AT61" s="192"/>
    </row>
    <row r="62" spans="1:46" ht="15.75" customHeight="1">
      <c r="A62" s="7">
        <v>1</v>
      </c>
      <c r="B62" s="7"/>
      <c r="C62" s="7"/>
      <c r="D62" s="7">
        <v>1</v>
      </c>
      <c r="E62" s="7"/>
      <c r="F62" s="7"/>
      <c r="G62" s="7"/>
      <c r="H62" s="7"/>
      <c r="I62" s="7"/>
      <c r="J62" s="7"/>
      <c r="K62" s="154">
        <v>0</v>
      </c>
      <c r="L62" s="154"/>
      <c r="M62" s="7"/>
      <c r="N62" s="7"/>
      <c r="O62" s="7"/>
      <c r="P62" s="7"/>
      <c r="Q62" s="262"/>
      <c r="R62" s="7"/>
      <c r="S62" s="7"/>
      <c r="T62" s="7"/>
      <c r="U62" s="7"/>
      <c r="V62" s="7"/>
      <c r="W62" s="7"/>
      <c r="X62" s="7"/>
      <c r="Y62" s="7"/>
      <c r="Z62" s="7"/>
      <c r="AA62" s="7"/>
      <c r="AB62" s="7"/>
      <c r="AC62" s="7"/>
      <c r="AD62" s="7"/>
      <c r="AE62" s="7"/>
      <c r="AF62" s="7"/>
      <c r="AG62" s="7"/>
      <c r="AH62" s="7"/>
      <c r="AI62" s="7"/>
      <c r="AJ62" s="7">
        <v>1</v>
      </c>
      <c r="AK62" s="7"/>
      <c r="AL62" s="7"/>
      <c r="AM62" s="7"/>
      <c r="AN62" s="7"/>
      <c r="AO62" s="7"/>
      <c r="AP62" s="7"/>
      <c r="AQ62" s="192"/>
      <c r="AR62" s="192"/>
      <c r="AS62" s="192"/>
      <c r="AT62" s="192"/>
    </row>
    <row r="63" spans="1:46" ht="15.75" customHeight="1">
      <c r="A63" s="7"/>
      <c r="B63" s="7"/>
      <c r="C63" s="7"/>
      <c r="D63" s="7"/>
      <c r="E63" s="7"/>
      <c r="F63" s="7"/>
      <c r="G63" s="7"/>
      <c r="H63" s="7"/>
      <c r="I63" s="7"/>
      <c r="J63" s="7"/>
      <c r="K63" s="7"/>
      <c r="L63" s="7"/>
      <c r="M63" s="7"/>
      <c r="N63" s="7"/>
      <c r="O63" s="7"/>
      <c r="P63" s="7"/>
      <c r="Q63" s="262"/>
      <c r="R63" s="7"/>
      <c r="S63" s="7"/>
      <c r="T63" s="7"/>
      <c r="U63" s="7"/>
      <c r="V63" s="7"/>
      <c r="W63" s="7"/>
      <c r="X63" s="7"/>
      <c r="Y63" s="7"/>
      <c r="Z63" s="7"/>
      <c r="AA63" s="7">
        <v>1</v>
      </c>
      <c r="AB63" s="7"/>
      <c r="AC63" s="7"/>
      <c r="AD63" s="7"/>
      <c r="AE63" s="7"/>
      <c r="AF63" s="7"/>
      <c r="AG63" s="7"/>
      <c r="AH63" s="7"/>
      <c r="AI63" s="7"/>
      <c r="AJ63" s="7"/>
      <c r="AK63" s="7"/>
      <c r="AL63" s="7"/>
      <c r="AM63" s="7"/>
      <c r="AN63" s="7"/>
      <c r="AO63" s="7"/>
      <c r="AP63" s="7"/>
      <c r="AQ63" s="192"/>
      <c r="AR63" s="192"/>
      <c r="AS63" s="192"/>
      <c r="AT63" s="192"/>
    </row>
    <row r="64" spans="1:46" ht="15.75" customHeight="1">
      <c r="A64" s="7"/>
      <c r="B64" s="7"/>
      <c r="C64" s="7"/>
      <c r="D64" s="7"/>
      <c r="E64" s="7"/>
      <c r="F64" s="7"/>
      <c r="G64" s="7"/>
      <c r="H64" s="7"/>
      <c r="I64" s="7"/>
      <c r="J64" s="7"/>
      <c r="K64" s="7">
        <v>1</v>
      </c>
      <c r="L64" s="7"/>
      <c r="M64" s="7"/>
      <c r="N64" s="7"/>
      <c r="O64" s="7"/>
      <c r="P64" s="7">
        <v>1</v>
      </c>
      <c r="Q64" s="262"/>
      <c r="R64" s="7"/>
      <c r="S64" s="7"/>
      <c r="T64" s="7"/>
      <c r="U64" s="7"/>
      <c r="V64" s="7"/>
      <c r="W64" s="7"/>
      <c r="X64" s="7"/>
      <c r="Y64" s="7"/>
      <c r="Z64" s="7"/>
      <c r="AA64" s="7"/>
      <c r="AB64" s="7"/>
      <c r="AC64" s="7"/>
      <c r="AD64" s="7"/>
      <c r="AE64" s="7"/>
      <c r="AF64" s="7"/>
      <c r="AG64" s="7"/>
      <c r="AH64" s="7"/>
      <c r="AI64" s="7"/>
      <c r="AJ64" s="7"/>
      <c r="AK64" s="7"/>
      <c r="AL64" s="7"/>
      <c r="AM64" s="7"/>
      <c r="AN64" s="7"/>
      <c r="AO64" s="7" t="s">
        <v>1307</v>
      </c>
      <c r="AP64" s="7">
        <v>1</v>
      </c>
      <c r="AQ64" s="192"/>
      <c r="AR64" s="192"/>
      <c r="AS64" s="192"/>
      <c r="AT64" s="192"/>
    </row>
    <row r="65" spans="1:46" ht="15.75" customHeight="1">
      <c r="A65" s="7"/>
      <c r="B65" s="7"/>
      <c r="C65" s="7"/>
      <c r="D65" s="7"/>
      <c r="E65" s="7"/>
      <c r="F65" s="7"/>
      <c r="G65" s="7"/>
      <c r="H65" s="7"/>
      <c r="I65" s="7"/>
      <c r="J65" s="7"/>
      <c r="K65" s="7"/>
      <c r="L65" s="7"/>
      <c r="M65" s="7"/>
      <c r="N65" s="7"/>
      <c r="O65" s="7"/>
      <c r="P65" s="7"/>
      <c r="Q65" s="262"/>
      <c r="R65" s="7"/>
      <c r="S65" s="7"/>
      <c r="T65" s="7"/>
      <c r="U65" s="7"/>
      <c r="V65" s="7"/>
      <c r="W65" s="7"/>
      <c r="X65" s="7"/>
      <c r="Y65" s="7"/>
      <c r="Z65" s="7"/>
      <c r="AA65" s="7"/>
      <c r="AB65" s="7"/>
      <c r="AC65" s="7"/>
      <c r="AD65" s="7"/>
      <c r="AE65" s="7"/>
      <c r="AF65" s="7"/>
      <c r="AG65" s="7"/>
      <c r="AH65" s="7"/>
      <c r="AI65" s="7"/>
      <c r="AJ65" s="7"/>
      <c r="AK65" s="7"/>
      <c r="AL65" s="7"/>
      <c r="AM65" s="7"/>
      <c r="AN65" s="7"/>
      <c r="AO65" s="7">
        <v>1</v>
      </c>
      <c r="AP65" s="7"/>
      <c r="AQ65" s="192"/>
      <c r="AR65" s="192"/>
      <c r="AS65" s="192"/>
      <c r="AT65" s="192"/>
    </row>
    <row r="66" spans="1:46" ht="15.75" customHeight="1">
      <c r="A66" s="7"/>
      <c r="B66" s="7"/>
      <c r="C66" s="7"/>
      <c r="D66" s="7"/>
      <c r="E66" s="7">
        <v>1</v>
      </c>
      <c r="F66" s="7"/>
      <c r="G66" s="7"/>
      <c r="H66" s="7"/>
      <c r="I66" s="7"/>
      <c r="J66" s="7"/>
      <c r="K66" s="7"/>
      <c r="L66" s="7"/>
      <c r="M66" s="7"/>
      <c r="N66" s="7">
        <v>1</v>
      </c>
      <c r="O66" s="7"/>
      <c r="P66" s="7"/>
      <c r="Q66" s="262"/>
      <c r="R66" s="7"/>
      <c r="S66" s="7"/>
      <c r="T66" s="7"/>
      <c r="U66" s="7"/>
      <c r="V66" s="7"/>
      <c r="W66" s="7"/>
      <c r="X66" s="7"/>
      <c r="Y66" s="7"/>
      <c r="Z66" s="7"/>
      <c r="AA66" s="7"/>
      <c r="AB66" s="7"/>
      <c r="AC66" s="7"/>
      <c r="AD66" s="7"/>
      <c r="AE66" s="7"/>
      <c r="AF66" s="7"/>
      <c r="AG66" s="7"/>
      <c r="AH66" s="7"/>
      <c r="AI66" s="7"/>
      <c r="AJ66" s="7"/>
      <c r="AK66" s="7"/>
      <c r="AL66" s="7"/>
      <c r="AM66" s="7">
        <v>1</v>
      </c>
      <c r="AN66" s="7"/>
      <c r="AO66" s="7"/>
      <c r="AP66" s="7"/>
      <c r="AQ66" s="192"/>
      <c r="AR66" s="192"/>
      <c r="AS66" s="192"/>
      <c r="AT66" s="192"/>
    </row>
    <row r="67" spans="1:46" ht="15.75" customHeight="1">
      <c r="A67" s="7"/>
      <c r="B67" s="7"/>
      <c r="C67" s="7"/>
      <c r="D67" s="7"/>
      <c r="E67" s="160">
        <v>0</v>
      </c>
      <c r="F67" s="160"/>
      <c r="G67" s="7"/>
      <c r="H67" s="7"/>
      <c r="I67" s="7"/>
      <c r="J67" s="7"/>
      <c r="K67" s="7">
        <v>1</v>
      </c>
      <c r="L67" s="7"/>
      <c r="M67" s="7"/>
      <c r="N67" s="7"/>
      <c r="O67" s="7"/>
      <c r="P67" s="7"/>
      <c r="Q67" s="262"/>
      <c r="R67" s="7"/>
      <c r="S67" s="7"/>
      <c r="T67" s="7"/>
      <c r="U67" s="7"/>
      <c r="V67" s="7"/>
      <c r="W67" s="7"/>
      <c r="X67" s="7"/>
      <c r="Y67" s="7"/>
      <c r="Z67" s="7"/>
      <c r="AA67" s="7">
        <v>1</v>
      </c>
      <c r="AB67" s="7"/>
      <c r="AC67" s="7"/>
      <c r="AD67" s="7"/>
      <c r="AE67" s="7"/>
      <c r="AF67" s="7"/>
      <c r="AG67" s="7"/>
      <c r="AH67" s="7"/>
      <c r="AI67" s="7"/>
      <c r="AJ67" s="7"/>
      <c r="AK67" s="7"/>
      <c r="AL67" s="7"/>
      <c r="AM67" s="7"/>
      <c r="AN67" s="7"/>
      <c r="AO67" s="7"/>
      <c r="AP67" s="7"/>
      <c r="AQ67" s="192"/>
      <c r="AR67" s="192"/>
      <c r="AS67" s="192"/>
      <c r="AT67" s="192"/>
    </row>
    <row r="68" spans="1:46" ht="15.75" customHeight="1">
      <c r="A68" s="21"/>
      <c r="B68" s="162">
        <v>1</v>
      </c>
      <c r="C68" s="21"/>
      <c r="D68" s="162">
        <v>1</v>
      </c>
      <c r="E68" s="21"/>
      <c r="F68" s="21"/>
      <c r="G68" s="21"/>
      <c r="H68" s="21"/>
      <c r="I68" s="21"/>
      <c r="J68" s="21"/>
      <c r="K68" s="163">
        <v>0</v>
      </c>
      <c r="L68" s="163"/>
      <c r="M68" s="21"/>
      <c r="N68" s="21"/>
      <c r="O68" s="21"/>
      <c r="P68" s="21"/>
      <c r="Q68" s="263"/>
      <c r="R68" s="21"/>
      <c r="S68" s="21"/>
      <c r="T68" s="21"/>
      <c r="U68" s="21"/>
      <c r="V68" s="21"/>
      <c r="W68" s="21"/>
      <c r="X68" s="21"/>
      <c r="Y68" s="21"/>
      <c r="Z68" s="21"/>
      <c r="AA68" s="21"/>
      <c r="AB68" s="21"/>
      <c r="AC68" s="21"/>
      <c r="AD68" s="21">
        <v>1</v>
      </c>
      <c r="AE68" s="21"/>
      <c r="AF68" s="21"/>
      <c r="AG68" s="21"/>
      <c r="AH68" s="21"/>
      <c r="AI68" s="21"/>
      <c r="AJ68" s="21"/>
      <c r="AK68" s="21"/>
      <c r="AL68" s="21"/>
      <c r="AM68" s="21"/>
      <c r="AN68" s="21"/>
      <c r="AO68" s="21"/>
      <c r="AP68" s="21"/>
      <c r="AQ68" s="192"/>
      <c r="AR68" s="192"/>
      <c r="AS68" s="192"/>
      <c r="AT68" s="192"/>
    </row>
    <row r="69" spans="1:46" ht="15.75" customHeight="1">
      <c r="A69" s="21"/>
      <c r="B69" s="21"/>
      <c r="C69" s="21"/>
      <c r="D69" s="21"/>
      <c r="E69" s="21"/>
      <c r="F69" s="21"/>
      <c r="G69" s="21"/>
      <c r="H69" s="21"/>
      <c r="I69" s="21"/>
      <c r="J69" s="21"/>
      <c r="K69" s="21"/>
      <c r="L69" s="21"/>
      <c r="M69" s="21"/>
      <c r="N69" s="21"/>
      <c r="O69" s="162">
        <v>1</v>
      </c>
      <c r="P69" s="21"/>
      <c r="Q69" s="263"/>
      <c r="R69" s="21"/>
      <c r="S69" s="21"/>
      <c r="T69" s="21"/>
      <c r="U69" s="21"/>
      <c r="V69" s="21"/>
      <c r="W69" s="21"/>
      <c r="X69" s="21"/>
      <c r="Y69" s="21"/>
      <c r="Z69" s="21"/>
      <c r="AA69" s="21"/>
      <c r="AB69" s="21">
        <v>1</v>
      </c>
      <c r="AC69" s="21"/>
      <c r="AD69" s="21"/>
      <c r="AE69" s="21"/>
      <c r="AF69" s="21"/>
      <c r="AG69" s="21"/>
      <c r="AH69" s="21"/>
      <c r="AI69" s="21"/>
      <c r="AJ69" s="21"/>
      <c r="AK69" s="21"/>
      <c r="AL69" s="21"/>
      <c r="AM69" s="21"/>
      <c r="AN69" s="21"/>
      <c r="AO69" s="21"/>
      <c r="AP69" s="21"/>
      <c r="AQ69" s="192"/>
      <c r="AR69" s="192"/>
      <c r="AS69" s="192"/>
      <c r="AT69" s="192"/>
    </row>
    <row r="70" spans="1:46" ht="15.75" customHeight="1">
      <c r="A70" s="21"/>
      <c r="B70" s="21"/>
      <c r="C70" s="21"/>
      <c r="D70" s="21"/>
      <c r="E70" s="162">
        <v>1</v>
      </c>
      <c r="F70" s="162"/>
      <c r="G70" s="21"/>
      <c r="H70" s="21"/>
      <c r="I70" s="21"/>
      <c r="J70" s="21"/>
      <c r="K70" s="162">
        <v>0</v>
      </c>
      <c r="L70" s="162"/>
      <c r="M70" s="21"/>
      <c r="N70" s="21"/>
      <c r="O70" s="21"/>
      <c r="P70" s="21"/>
      <c r="Q70" s="263"/>
      <c r="R70" s="21"/>
      <c r="S70" s="21"/>
      <c r="T70" s="21"/>
      <c r="U70" s="21"/>
      <c r="V70" s="21"/>
      <c r="W70" s="21"/>
      <c r="X70" s="21"/>
      <c r="Y70" s="21"/>
      <c r="Z70" s="21"/>
      <c r="AA70" s="21">
        <v>1</v>
      </c>
      <c r="AB70" s="21"/>
      <c r="AC70" s="21"/>
      <c r="AD70" s="21"/>
      <c r="AE70" s="21"/>
      <c r="AF70" s="21"/>
      <c r="AG70" s="21"/>
      <c r="AH70" s="21"/>
      <c r="AI70" s="21"/>
      <c r="AJ70" s="21"/>
      <c r="AK70" s="21"/>
      <c r="AL70" s="21"/>
      <c r="AM70" s="21"/>
      <c r="AN70" s="21"/>
      <c r="AO70" s="21"/>
      <c r="AP70" s="21"/>
      <c r="AQ70" s="192"/>
      <c r="AR70" s="192"/>
      <c r="AS70" s="192"/>
      <c r="AT70" s="192"/>
    </row>
    <row r="71" spans="1:46" ht="15.75" customHeight="1">
      <c r="A71" s="21"/>
      <c r="B71" s="21"/>
      <c r="C71" s="21"/>
      <c r="D71" s="21"/>
      <c r="E71" s="21"/>
      <c r="F71" s="21"/>
      <c r="G71" s="21"/>
      <c r="H71" s="21"/>
      <c r="I71" s="21"/>
      <c r="J71" s="21"/>
      <c r="K71" s="21"/>
      <c r="L71" s="21"/>
      <c r="M71" s="21"/>
      <c r="N71" s="21"/>
      <c r="O71" s="21"/>
      <c r="P71" s="21">
        <v>1</v>
      </c>
      <c r="Q71" s="263"/>
      <c r="R71" s="21"/>
      <c r="S71" s="21">
        <v>1</v>
      </c>
      <c r="T71" s="21">
        <v>1</v>
      </c>
      <c r="U71" s="21">
        <v>1</v>
      </c>
      <c r="V71" s="21">
        <v>1</v>
      </c>
      <c r="W71" s="21">
        <v>1</v>
      </c>
      <c r="X71" s="21">
        <v>1</v>
      </c>
      <c r="Y71" s="21">
        <v>1</v>
      </c>
      <c r="Z71" s="21">
        <v>1</v>
      </c>
      <c r="AA71" s="21">
        <v>1</v>
      </c>
      <c r="AB71" s="21"/>
      <c r="AC71" s="21"/>
      <c r="AD71" s="21"/>
      <c r="AE71" s="21"/>
      <c r="AF71" s="21">
        <v>1</v>
      </c>
      <c r="AG71" s="21">
        <v>1</v>
      </c>
      <c r="AH71" s="21"/>
      <c r="AI71" s="21">
        <v>1</v>
      </c>
      <c r="AJ71" s="21"/>
      <c r="AK71" s="21">
        <v>1</v>
      </c>
      <c r="AL71" s="21">
        <v>1</v>
      </c>
      <c r="AM71" s="21">
        <v>1</v>
      </c>
      <c r="AN71" s="21"/>
      <c r="AO71" s="21"/>
      <c r="AP71" s="21"/>
      <c r="AQ71" s="192"/>
      <c r="AR71" s="192"/>
      <c r="AS71" s="192"/>
      <c r="AT71" s="192"/>
    </row>
    <row r="72" spans="1:46" ht="15.75" customHeight="1">
      <c r="A72" s="7">
        <v>1</v>
      </c>
      <c r="B72" s="7"/>
      <c r="C72" s="7"/>
      <c r="D72" s="7"/>
      <c r="E72" s="7"/>
      <c r="F72" s="7"/>
      <c r="G72" s="7"/>
      <c r="H72" s="7"/>
      <c r="I72" s="7"/>
      <c r="J72" s="7"/>
      <c r="K72" s="7"/>
      <c r="L72" s="7"/>
      <c r="M72" s="7"/>
      <c r="N72" s="7"/>
      <c r="O72" s="7"/>
      <c r="P72" s="7"/>
      <c r="Q72" s="262"/>
      <c r="R72" s="7"/>
      <c r="S72" s="7">
        <v>1</v>
      </c>
      <c r="T72" s="7">
        <v>1</v>
      </c>
      <c r="U72" s="7">
        <v>1</v>
      </c>
      <c r="V72" s="7"/>
      <c r="W72" s="7"/>
      <c r="X72" s="7"/>
      <c r="Y72" s="7"/>
      <c r="Z72" s="7"/>
      <c r="AA72" s="7"/>
      <c r="AB72" s="7"/>
      <c r="AC72" s="7"/>
      <c r="AD72" s="7"/>
      <c r="AE72" s="7"/>
      <c r="AF72" s="7"/>
      <c r="AG72" s="7"/>
      <c r="AH72" s="7"/>
      <c r="AI72" s="7"/>
      <c r="AJ72" s="7"/>
      <c r="AK72" s="7"/>
      <c r="AL72" s="7"/>
      <c r="AM72" s="7"/>
      <c r="AN72" s="7"/>
      <c r="AO72" s="7"/>
      <c r="AP72" s="7"/>
      <c r="AQ72" s="192"/>
      <c r="AR72" s="192"/>
      <c r="AS72" s="192"/>
      <c r="AT72" s="192"/>
    </row>
    <row r="73" spans="1:46" ht="15.75" customHeight="1">
      <c r="A73" s="7"/>
      <c r="B73" s="7"/>
      <c r="C73" s="7"/>
      <c r="D73" s="7"/>
      <c r="E73" s="7"/>
      <c r="F73" s="7"/>
      <c r="G73" s="7"/>
      <c r="H73" s="7"/>
      <c r="I73" s="7"/>
      <c r="J73" s="7"/>
      <c r="K73" s="7"/>
      <c r="L73" s="7"/>
      <c r="M73" s="7"/>
      <c r="N73" s="7"/>
      <c r="O73" s="7"/>
      <c r="P73" s="7"/>
      <c r="Q73" s="262"/>
      <c r="R73" s="7">
        <v>1</v>
      </c>
      <c r="S73" s="7"/>
      <c r="T73" s="7"/>
      <c r="U73" s="7"/>
      <c r="V73" s="7"/>
      <c r="W73" s="7"/>
      <c r="X73" s="7"/>
      <c r="Y73" s="7"/>
      <c r="Z73" s="7"/>
      <c r="AA73" s="7"/>
      <c r="AB73" s="7"/>
      <c r="AC73" s="7"/>
      <c r="AD73" s="7"/>
      <c r="AE73" s="7"/>
      <c r="AF73" s="7"/>
      <c r="AG73" s="7"/>
      <c r="AH73" s="7"/>
      <c r="AI73" s="7"/>
      <c r="AJ73" s="7"/>
      <c r="AK73" s="7"/>
      <c r="AL73" s="7"/>
      <c r="AM73" s="7"/>
      <c r="AN73" s="7"/>
      <c r="AO73" s="7"/>
      <c r="AP73" s="7"/>
      <c r="AQ73" s="192"/>
      <c r="AR73" s="192"/>
      <c r="AS73" s="192"/>
      <c r="AT73" s="192"/>
    </row>
    <row r="74" spans="1:46" ht="15.75" customHeight="1">
      <c r="A74" s="30"/>
      <c r="B74" s="30"/>
      <c r="C74" s="30"/>
      <c r="D74" s="30"/>
      <c r="E74" s="30"/>
      <c r="F74" s="30">
        <v>1</v>
      </c>
      <c r="G74" s="30"/>
      <c r="H74" s="30"/>
      <c r="I74" s="30">
        <v>0</v>
      </c>
      <c r="J74" s="30"/>
      <c r="K74" s="30"/>
      <c r="L74" s="30"/>
      <c r="M74" s="30"/>
      <c r="N74" s="30">
        <v>1</v>
      </c>
      <c r="O74" s="30"/>
      <c r="P74" s="30"/>
      <c r="Q74" s="264"/>
      <c r="R74" s="30"/>
      <c r="S74" s="30"/>
      <c r="T74" s="30"/>
      <c r="U74" s="30"/>
      <c r="V74" s="30"/>
      <c r="W74" s="30"/>
      <c r="X74" s="30"/>
      <c r="Y74" s="30"/>
      <c r="Z74" s="30"/>
      <c r="AA74" s="30"/>
      <c r="AB74" s="30"/>
      <c r="AC74" s="30"/>
      <c r="AD74" s="30"/>
      <c r="AE74" s="30"/>
      <c r="AF74" s="30"/>
      <c r="AG74" s="30"/>
      <c r="AH74" s="30"/>
      <c r="AI74" s="30"/>
      <c r="AJ74" s="30"/>
      <c r="AK74" s="30">
        <v>1</v>
      </c>
      <c r="AL74" s="30"/>
      <c r="AM74" s="30"/>
      <c r="AN74" s="30"/>
      <c r="AO74" s="30"/>
      <c r="AP74" s="30"/>
      <c r="AQ74" s="192"/>
      <c r="AR74" s="192"/>
      <c r="AS74" s="192"/>
      <c r="AT74" s="192"/>
    </row>
    <row r="75" spans="1:46" ht="15.75" customHeight="1">
      <c r="A75" s="7"/>
      <c r="B75" s="7"/>
      <c r="C75" s="7"/>
      <c r="D75" s="7"/>
      <c r="E75" s="7"/>
      <c r="F75" s="7"/>
      <c r="G75" s="7"/>
      <c r="H75" s="7"/>
      <c r="I75" s="7">
        <v>1</v>
      </c>
      <c r="J75" s="7"/>
      <c r="K75" s="7"/>
      <c r="L75" s="7"/>
      <c r="M75" s="7"/>
      <c r="N75" s="7"/>
      <c r="O75" s="7">
        <v>1</v>
      </c>
      <c r="P75" s="7"/>
      <c r="Q75" s="262"/>
      <c r="R75" s="7"/>
      <c r="S75" s="7"/>
      <c r="T75" s="7"/>
      <c r="U75" s="7"/>
      <c r="V75" s="7"/>
      <c r="W75" s="7"/>
      <c r="X75" s="7"/>
      <c r="Y75" s="7"/>
      <c r="Z75" s="7"/>
      <c r="AA75" s="7"/>
      <c r="AB75" s="7"/>
      <c r="AC75" s="7"/>
      <c r="AD75" s="7"/>
      <c r="AE75" s="7"/>
      <c r="AF75" s="7"/>
      <c r="AG75" s="7"/>
      <c r="AH75" s="7"/>
      <c r="AI75" s="7"/>
      <c r="AJ75" s="7"/>
      <c r="AK75" s="7"/>
      <c r="AL75" s="7"/>
      <c r="AM75" s="7">
        <v>1</v>
      </c>
      <c r="AN75" s="7"/>
      <c r="AO75" s="7"/>
      <c r="AP75" s="7"/>
      <c r="AQ75" s="192"/>
      <c r="AR75" s="192"/>
      <c r="AS75" s="192"/>
      <c r="AT75" s="192"/>
    </row>
    <row r="76" spans="1:46" ht="15.75" customHeight="1">
      <c r="A76" s="7"/>
      <c r="B76" s="7"/>
      <c r="C76" s="7"/>
      <c r="D76" s="7"/>
      <c r="E76" s="7"/>
      <c r="F76" s="7"/>
      <c r="G76" s="7"/>
      <c r="H76" s="7"/>
      <c r="I76" s="7"/>
      <c r="J76" s="7"/>
      <c r="K76" s="7"/>
      <c r="L76" s="7"/>
      <c r="M76" s="7"/>
      <c r="N76" s="7"/>
      <c r="O76" s="7"/>
      <c r="P76" s="7"/>
      <c r="Q76" s="262"/>
      <c r="R76" s="7"/>
      <c r="S76" s="7"/>
      <c r="T76" s="7"/>
      <c r="U76" s="7"/>
      <c r="V76" s="7"/>
      <c r="W76" s="7"/>
      <c r="X76" s="7"/>
      <c r="Y76" s="7"/>
      <c r="Z76" s="7"/>
      <c r="AA76" s="7"/>
      <c r="AB76" s="7"/>
      <c r="AC76" s="7"/>
      <c r="AD76" s="7"/>
      <c r="AE76" s="7"/>
      <c r="AF76" s="7"/>
      <c r="AG76" s="7"/>
      <c r="AH76" s="7"/>
      <c r="AI76" s="7"/>
      <c r="AJ76" s="7"/>
      <c r="AK76" s="7"/>
      <c r="AL76" s="7"/>
      <c r="AM76" s="7"/>
      <c r="AN76" s="7"/>
      <c r="AO76" s="7"/>
      <c r="AP76" s="7">
        <v>1</v>
      </c>
      <c r="AQ76" s="192"/>
      <c r="AR76" s="192"/>
      <c r="AS76" s="192"/>
      <c r="AT76" s="192"/>
    </row>
    <row r="77" spans="1:46" ht="15.75" customHeight="1">
      <c r="A77" s="154">
        <v>1</v>
      </c>
      <c r="B77" s="154">
        <v>1</v>
      </c>
      <c r="C77" s="7"/>
      <c r="D77" s="7">
        <v>1</v>
      </c>
      <c r="E77" s="7"/>
      <c r="F77" s="7"/>
      <c r="G77" s="7"/>
      <c r="H77" s="7"/>
      <c r="I77" s="7"/>
      <c r="J77" s="7"/>
      <c r="K77" s="7"/>
      <c r="L77" s="7"/>
      <c r="M77" s="7"/>
      <c r="N77" s="7"/>
      <c r="O77" s="7"/>
      <c r="P77" s="7"/>
      <c r="Q77" s="262"/>
      <c r="R77" s="7"/>
      <c r="S77" s="7"/>
      <c r="T77" s="7"/>
      <c r="U77" s="7"/>
      <c r="V77" s="7"/>
      <c r="W77" s="7"/>
      <c r="X77" s="7"/>
      <c r="Y77" s="7"/>
      <c r="Z77" s="7">
        <v>1</v>
      </c>
      <c r="AA77" s="7"/>
      <c r="AB77" s="7"/>
      <c r="AC77" s="7"/>
      <c r="AD77" s="7"/>
      <c r="AE77" s="7"/>
      <c r="AF77" s="7"/>
      <c r="AG77" s="7"/>
      <c r="AH77" s="7"/>
      <c r="AI77" s="7"/>
      <c r="AJ77" s="7"/>
      <c r="AK77" s="7"/>
      <c r="AL77" s="7"/>
      <c r="AM77" s="7"/>
      <c r="AN77" s="7"/>
      <c r="AO77" s="7"/>
      <c r="AP77" s="7"/>
      <c r="AQ77" s="192"/>
      <c r="AR77" s="192"/>
      <c r="AS77" s="192"/>
      <c r="AT77" s="192"/>
    </row>
    <row r="78" spans="1:46" ht="15.75" customHeight="1">
      <c r="A78" s="7"/>
      <c r="B78" s="7"/>
      <c r="C78" s="7"/>
      <c r="D78" s="7"/>
      <c r="E78" s="7"/>
      <c r="F78" s="7"/>
      <c r="G78" s="7"/>
      <c r="H78" s="7"/>
      <c r="I78" s="7"/>
      <c r="J78" s="7"/>
      <c r="K78" s="7"/>
      <c r="L78" s="7"/>
      <c r="M78" s="7"/>
      <c r="N78" s="7"/>
      <c r="O78" s="7"/>
      <c r="P78" s="7"/>
      <c r="Q78" s="262"/>
      <c r="R78" s="7"/>
      <c r="S78" s="7"/>
      <c r="T78" s="7"/>
      <c r="U78" s="7"/>
      <c r="V78" s="7"/>
      <c r="W78" s="7"/>
      <c r="X78" s="7"/>
      <c r="Y78" s="7"/>
      <c r="Z78" s="7"/>
      <c r="AA78" s="7">
        <v>1</v>
      </c>
      <c r="AB78" s="7"/>
      <c r="AC78" s="7"/>
      <c r="AD78" s="7"/>
      <c r="AE78" s="7"/>
      <c r="AF78" s="7"/>
      <c r="AG78" s="7"/>
      <c r="AH78" s="7"/>
      <c r="AI78" s="7"/>
      <c r="AJ78" s="7"/>
      <c r="AK78" s="7"/>
      <c r="AL78" s="7"/>
      <c r="AM78" s="7"/>
      <c r="AN78" s="7"/>
      <c r="AO78" s="7"/>
      <c r="AP78" s="7"/>
      <c r="AQ78" s="192"/>
      <c r="AR78" s="192"/>
      <c r="AS78" s="192"/>
      <c r="AT78" s="192"/>
    </row>
    <row r="79" spans="1:46" ht="15.75" customHeight="1">
      <c r="A79" s="7">
        <v>1</v>
      </c>
      <c r="B79" s="7">
        <v>1</v>
      </c>
      <c r="C79" s="7">
        <v>1</v>
      </c>
      <c r="D79" s="7"/>
      <c r="E79" s="7"/>
      <c r="F79" s="7"/>
      <c r="G79" s="7"/>
      <c r="H79" s="7"/>
      <c r="I79" s="7"/>
      <c r="J79" s="7"/>
      <c r="K79" s="7"/>
      <c r="L79" s="7"/>
      <c r="M79" s="7"/>
      <c r="N79" s="7"/>
      <c r="O79" s="7"/>
      <c r="P79" s="7"/>
      <c r="Q79" s="262"/>
      <c r="R79" s="7"/>
      <c r="S79" s="7"/>
      <c r="T79" s="7"/>
      <c r="U79" s="7"/>
      <c r="V79" s="7"/>
      <c r="W79" s="7"/>
      <c r="X79" s="7"/>
      <c r="Y79" s="7"/>
      <c r="Z79" s="7">
        <v>1</v>
      </c>
      <c r="AA79" s="7"/>
      <c r="AB79" s="7"/>
      <c r="AC79" s="7"/>
      <c r="AD79" s="7"/>
      <c r="AE79" s="7"/>
      <c r="AF79" s="7"/>
      <c r="AG79" s="7"/>
      <c r="AH79" s="7"/>
      <c r="AI79" s="7"/>
      <c r="AJ79" s="7"/>
      <c r="AK79" s="7"/>
      <c r="AL79" s="7"/>
      <c r="AM79" s="7"/>
      <c r="AN79" s="7"/>
      <c r="AO79" s="7"/>
      <c r="AP79" s="7"/>
      <c r="AQ79" s="192"/>
      <c r="AR79" s="192"/>
      <c r="AS79" s="192"/>
      <c r="AT79" s="192"/>
    </row>
    <row r="80" spans="1:46" ht="15.75" customHeight="1">
      <c r="A80" s="108"/>
      <c r="B80" s="108"/>
      <c r="C80" s="108"/>
      <c r="D80" s="108"/>
      <c r="E80" s="108"/>
      <c r="F80" s="108"/>
      <c r="G80" s="108"/>
      <c r="H80" s="108"/>
      <c r="I80" s="166">
        <v>0</v>
      </c>
      <c r="J80" s="166">
        <v>1</v>
      </c>
      <c r="K80" s="108"/>
      <c r="L80" s="108"/>
      <c r="M80" s="108"/>
      <c r="N80" s="108"/>
      <c r="O80" s="108"/>
      <c r="P80" s="108"/>
      <c r="Q80" s="265"/>
      <c r="R80" s="108"/>
      <c r="S80" s="108"/>
      <c r="T80" s="108"/>
      <c r="U80" s="108"/>
      <c r="V80" s="108"/>
      <c r="W80" s="108"/>
      <c r="X80" s="108"/>
      <c r="Y80" s="108"/>
      <c r="Z80" s="108"/>
      <c r="AA80" s="108"/>
      <c r="AB80" s="108"/>
      <c r="AC80" s="108"/>
      <c r="AD80" s="108"/>
      <c r="AE80" s="108"/>
      <c r="AF80" s="108"/>
      <c r="AG80" s="108"/>
      <c r="AH80" s="108"/>
      <c r="AI80" s="108"/>
      <c r="AJ80" s="108"/>
      <c r="AK80" s="108"/>
      <c r="AL80" s="108"/>
      <c r="AM80" s="108"/>
      <c r="AN80" s="108"/>
      <c r="AO80" s="108"/>
      <c r="AP80" s="108">
        <v>1</v>
      </c>
      <c r="AQ80" s="192"/>
      <c r="AR80" s="192"/>
      <c r="AS80" s="192"/>
      <c r="AT80" s="192"/>
    </row>
    <row r="81" spans="1:46" ht="15.75" customHeight="1">
      <c r="A81" s="7"/>
      <c r="B81" s="7">
        <v>1</v>
      </c>
      <c r="C81" s="7">
        <v>1</v>
      </c>
      <c r="D81" s="7"/>
      <c r="E81" s="7"/>
      <c r="F81" s="7"/>
      <c r="G81" s="7"/>
      <c r="H81" s="7"/>
      <c r="I81" s="7"/>
      <c r="J81" s="7"/>
      <c r="K81" s="7"/>
      <c r="L81" s="7"/>
      <c r="M81" s="7"/>
      <c r="N81" s="7"/>
      <c r="O81" s="7"/>
      <c r="P81" s="7"/>
      <c r="Q81" s="262"/>
      <c r="R81" s="7"/>
      <c r="S81" s="7"/>
      <c r="T81" s="7"/>
      <c r="U81" s="7"/>
      <c r="V81" s="7"/>
      <c r="W81" s="7"/>
      <c r="X81" s="7"/>
      <c r="Y81" s="7"/>
      <c r="Z81" s="7">
        <v>1</v>
      </c>
      <c r="AA81" s="7"/>
      <c r="AB81" s="7"/>
      <c r="AC81" s="7"/>
      <c r="AD81" s="7"/>
      <c r="AE81" s="7"/>
      <c r="AF81" s="7"/>
      <c r="AG81" s="7"/>
      <c r="AH81" s="7"/>
      <c r="AI81" s="7"/>
      <c r="AJ81" s="7"/>
      <c r="AK81" s="7"/>
      <c r="AL81" s="7"/>
      <c r="AM81" s="7"/>
      <c r="AN81" s="7"/>
      <c r="AO81" s="7"/>
      <c r="AP81" s="7"/>
      <c r="AQ81" s="192"/>
      <c r="AR81" s="192"/>
      <c r="AS81" s="192"/>
      <c r="AT81" s="192"/>
    </row>
    <row r="82" spans="1:46" ht="15.75" customHeight="1">
      <c r="A82" s="7"/>
      <c r="B82" s="7"/>
      <c r="C82" s="7"/>
      <c r="D82" s="7"/>
      <c r="E82" s="7"/>
      <c r="F82" s="7"/>
      <c r="G82" s="7"/>
      <c r="H82" s="7"/>
      <c r="I82" s="7"/>
      <c r="J82" s="7"/>
      <c r="K82" s="7"/>
      <c r="L82" s="7"/>
      <c r="M82" s="7"/>
      <c r="N82" s="7"/>
      <c r="O82" s="7"/>
      <c r="P82" s="7"/>
      <c r="Q82" s="262"/>
      <c r="R82" s="7">
        <v>1</v>
      </c>
      <c r="S82" s="7"/>
      <c r="T82" s="7"/>
      <c r="U82" s="7"/>
      <c r="V82" s="7"/>
      <c r="W82" s="7"/>
      <c r="X82" s="7"/>
      <c r="Y82" s="7"/>
      <c r="Z82" s="7"/>
      <c r="AA82" s="7"/>
      <c r="AB82" s="7"/>
      <c r="AC82" s="7"/>
      <c r="AD82" s="7"/>
      <c r="AE82" s="7"/>
      <c r="AF82" s="7"/>
      <c r="AG82" s="7"/>
      <c r="AH82" s="7"/>
      <c r="AI82" s="7"/>
      <c r="AJ82" s="7"/>
      <c r="AK82" s="7"/>
      <c r="AL82" s="7">
        <v>1</v>
      </c>
      <c r="AM82" s="7">
        <v>1</v>
      </c>
      <c r="AN82" s="7"/>
      <c r="AO82" s="7"/>
      <c r="AP82" s="7"/>
      <c r="AQ82" s="192"/>
      <c r="AR82" s="192"/>
      <c r="AS82" s="192"/>
      <c r="AT82" s="192"/>
    </row>
    <row r="83" spans="1:46" ht="15.75" customHeight="1">
      <c r="A83" s="7">
        <v>1</v>
      </c>
      <c r="B83" s="7"/>
      <c r="C83" s="7"/>
      <c r="D83" s="7">
        <v>1</v>
      </c>
      <c r="E83" s="7"/>
      <c r="F83" s="7">
        <v>1</v>
      </c>
      <c r="G83" s="7"/>
      <c r="H83" s="7"/>
      <c r="I83" s="7">
        <v>0</v>
      </c>
      <c r="J83" s="7"/>
      <c r="K83" s="7"/>
      <c r="L83" s="7"/>
      <c r="M83" s="7">
        <v>1</v>
      </c>
      <c r="N83" s="7"/>
      <c r="O83" s="7"/>
      <c r="P83" s="7"/>
      <c r="Q83" s="262"/>
      <c r="R83" s="7"/>
      <c r="S83" s="7"/>
      <c r="T83" s="7"/>
      <c r="U83" s="7"/>
      <c r="V83" s="7"/>
      <c r="W83" s="7"/>
      <c r="X83" s="7"/>
      <c r="Y83" s="7"/>
      <c r="Z83" s="7"/>
      <c r="AA83" s="7"/>
      <c r="AB83" s="7"/>
      <c r="AC83" s="7"/>
      <c r="AD83" s="7"/>
      <c r="AE83" s="7"/>
      <c r="AF83" s="7"/>
      <c r="AG83" s="7">
        <v>1</v>
      </c>
      <c r="AH83" s="7"/>
      <c r="AI83" s="7"/>
      <c r="AJ83" s="7"/>
      <c r="AK83" s="7"/>
      <c r="AL83" s="7"/>
      <c r="AM83" s="7"/>
      <c r="AN83" s="7"/>
      <c r="AO83" s="7"/>
      <c r="AP83" s="7"/>
      <c r="AQ83" s="192"/>
      <c r="AR83" s="192"/>
      <c r="AS83" s="192"/>
      <c r="AT83" s="192"/>
    </row>
    <row r="84" spans="1:46" ht="15.75" customHeight="1">
      <c r="A84" s="7"/>
      <c r="B84" s="7"/>
      <c r="C84" s="7"/>
      <c r="D84" s="7"/>
      <c r="E84" s="7"/>
      <c r="F84" s="7"/>
      <c r="G84" s="7"/>
      <c r="H84" s="7"/>
      <c r="I84" s="7"/>
      <c r="J84" s="7"/>
      <c r="K84" s="7"/>
      <c r="L84" s="7"/>
      <c r="M84" s="7"/>
      <c r="N84" s="7"/>
      <c r="O84" s="7"/>
      <c r="P84" s="7"/>
      <c r="Q84" s="262"/>
      <c r="R84" s="7"/>
      <c r="S84" s="7"/>
      <c r="T84" s="7"/>
      <c r="U84" s="7"/>
      <c r="V84" s="7"/>
      <c r="W84" s="7"/>
      <c r="X84" s="7"/>
      <c r="Y84" s="7"/>
      <c r="Z84" s="7"/>
      <c r="AA84" s="7"/>
      <c r="AB84" s="7"/>
      <c r="AC84" s="7"/>
      <c r="AD84" s="7"/>
      <c r="AE84" s="7"/>
      <c r="AF84" s="7"/>
      <c r="AG84" s="7"/>
      <c r="AH84" s="7"/>
      <c r="AI84" s="7"/>
      <c r="AJ84" s="7"/>
      <c r="AK84" s="7"/>
      <c r="AL84" s="7"/>
      <c r="AM84" s="7">
        <v>1</v>
      </c>
      <c r="AN84" s="7"/>
      <c r="AO84" s="7"/>
      <c r="AP84" s="7"/>
      <c r="AQ84" s="192"/>
      <c r="AR84" s="192"/>
      <c r="AS84" s="192"/>
      <c r="AT84" s="192"/>
    </row>
    <row r="85" spans="1:46" ht="15.75" customHeight="1">
      <c r="A85" s="7"/>
      <c r="B85" s="7">
        <v>1</v>
      </c>
      <c r="C85" s="7"/>
      <c r="D85" s="7">
        <v>1</v>
      </c>
      <c r="E85" s="7"/>
      <c r="F85" s="7">
        <v>0</v>
      </c>
      <c r="G85" s="7"/>
      <c r="H85" s="7"/>
      <c r="I85" s="7">
        <v>1</v>
      </c>
      <c r="J85" s="7"/>
      <c r="K85" s="154">
        <v>0</v>
      </c>
      <c r="L85" s="7"/>
      <c r="M85" s="7"/>
      <c r="N85" s="7">
        <v>1</v>
      </c>
      <c r="O85" s="7"/>
      <c r="P85" s="7"/>
      <c r="Q85" s="262"/>
      <c r="R85" s="7"/>
      <c r="S85" s="7"/>
      <c r="T85" s="7"/>
      <c r="U85" s="7"/>
      <c r="V85" s="7"/>
      <c r="W85" s="7"/>
      <c r="X85" s="7"/>
      <c r="Y85" s="7"/>
      <c r="Z85" s="7"/>
      <c r="AA85" s="7"/>
      <c r="AB85" s="7"/>
      <c r="AC85" s="7"/>
      <c r="AD85" s="7"/>
      <c r="AE85" s="7"/>
      <c r="AF85" s="7"/>
      <c r="AG85" s="7">
        <v>1</v>
      </c>
      <c r="AH85" s="7"/>
      <c r="AI85" s="7"/>
      <c r="AJ85" s="7"/>
      <c r="AK85" s="7"/>
      <c r="AL85" s="7"/>
      <c r="AM85" s="7"/>
      <c r="AN85" s="7"/>
      <c r="AO85" s="7"/>
      <c r="AP85" s="7"/>
      <c r="AQ85" s="192"/>
      <c r="AR85" s="192"/>
      <c r="AS85" s="192"/>
      <c r="AT85" s="192"/>
    </row>
    <row r="86" spans="1:46" ht="15.75" customHeight="1">
      <c r="A86" s="7"/>
      <c r="B86" s="7"/>
      <c r="C86" s="7"/>
      <c r="D86" s="7"/>
      <c r="E86" s="7"/>
      <c r="F86" s="7"/>
      <c r="G86" s="7"/>
      <c r="H86" s="7"/>
      <c r="I86" s="7"/>
      <c r="J86" s="7"/>
      <c r="K86" s="7"/>
      <c r="L86" s="7"/>
      <c r="M86" s="7"/>
      <c r="N86" s="7"/>
      <c r="O86" s="7"/>
      <c r="P86" s="7"/>
      <c r="Q86" s="262"/>
      <c r="R86" s="7">
        <v>1</v>
      </c>
      <c r="S86" s="7">
        <v>1</v>
      </c>
      <c r="T86" s="7"/>
      <c r="U86" s="7">
        <v>1</v>
      </c>
      <c r="V86" s="7"/>
      <c r="W86" s="7">
        <v>1</v>
      </c>
      <c r="X86" s="7"/>
      <c r="Y86" s="7">
        <v>1</v>
      </c>
      <c r="Z86" s="7">
        <v>1</v>
      </c>
      <c r="AA86" s="7">
        <v>1</v>
      </c>
      <c r="AB86" s="7">
        <v>1</v>
      </c>
      <c r="AC86" s="7"/>
      <c r="AD86" s="7"/>
      <c r="AE86" s="7"/>
      <c r="AF86" s="7"/>
      <c r="AG86" s="7"/>
      <c r="AH86" s="7">
        <v>1</v>
      </c>
      <c r="AI86" s="7">
        <v>1</v>
      </c>
      <c r="AJ86" s="7">
        <v>1</v>
      </c>
      <c r="AK86" s="7">
        <v>1</v>
      </c>
      <c r="AL86" s="7"/>
      <c r="AM86" s="7">
        <v>1</v>
      </c>
      <c r="AN86" s="7"/>
      <c r="AO86" s="7"/>
      <c r="AP86" s="7"/>
      <c r="AQ86" s="192"/>
      <c r="AR86" s="192"/>
      <c r="AS86" s="192"/>
      <c r="AT86" s="192"/>
    </row>
    <row r="87" spans="1:46" ht="15.75" customHeight="1">
      <c r="A87" s="7"/>
      <c r="B87" s="7"/>
      <c r="C87" s="7"/>
      <c r="D87" s="7">
        <v>1</v>
      </c>
      <c r="E87" s="7"/>
      <c r="F87" s="7">
        <v>1</v>
      </c>
      <c r="G87" s="7"/>
      <c r="H87" s="7"/>
      <c r="I87" s="7">
        <v>0</v>
      </c>
      <c r="J87" s="7"/>
      <c r="K87" s="7">
        <v>0</v>
      </c>
      <c r="L87" s="7"/>
      <c r="M87" s="154">
        <v>0</v>
      </c>
      <c r="N87" s="7"/>
      <c r="O87" s="7"/>
      <c r="P87" s="7"/>
      <c r="Q87" s="262"/>
      <c r="R87" s="7"/>
      <c r="S87" s="7"/>
      <c r="T87" s="7"/>
      <c r="U87" s="7"/>
      <c r="V87" s="7"/>
      <c r="W87" s="7"/>
      <c r="X87" s="7"/>
      <c r="Y87" s="7"/>
      <c r="Z87" s="7"/>
      <c r="AA87" s="7"/>
      <c r="AB87" s="7"/>
      <c r="AC87" s="7"/>
      <c r="AD87" s="7"/>
      <c r="AE87" s="7"/>
      <c r="AF87" s="7"/>
      <c r="AG87" s="7">
        <v>1</v>
      </c>
      <c r="AH87" s="7"/>
      <c r="AI87" s="7"/>
      <c r="AJ87" s="7"/>
      <c r="AK87" s="7"/>
      <c r="AL87" s="7"/>
      <c r="AM87" s="7"/>
      <c r="AN87" s="7"/>
      <c r="AO87" s="7"/>
      <c r="AP87" s="7"/>
      <c r="AQ87" s="192"/>
      <c r="AR87" s="192"/>
      <c r="AS87" s="192"/>
      <c r="AT87" s="192"/>
    </row>
    <row r="88" spans="1:46" ht="15.75" customHeight="1">
      <c r="A88" s="7"/>
      <c r="B88" s="7"/>
      <c r="C88" s="7"/>
      <c r="D88" s="7"/>
      <c r="E88" s="7"/>
      <c r="F88" s="7"/>
      <c r="G88" s="7"/>
      <c r="H88" s="7"/>
      <c r="I88" s="7"/>
      <c r="J88" s="7"/>
      <c r="K88" s="7"/>
      <c r="L88" s="7"/>
      <c r="M88" s="7"/>
      <c r="N88" s="7"/>
      <c r="O88" s="7"/>
      <c r="P88" s="7"/>
      <c r="Q88" s="262"/>
      <c r="R88" s="7">
        <v>1</v>
      </c>
      <c r="S88" s="7"/>
      <c r="T88" s="7"/>
      <c r="U88" s="7"/>
      <c r="V88" s="7"/>
      <c r="W88" s="7"/>
      <c r="X88" s="7"/>
      <c r="Y88" s="7"/>
      <c r="Z88" s="7"/>
      <c r="AA88" s="7"/>
      <c r="AB88" s="7"/>
      <c r="AC88" s="7"/>
      <c r="AD88" s="7"/>
      <c r="AE88" s="7"/>
      <c r="AF88" s="7">
        <v>1</v>
      </c>
      <c r="AG88" s="7"/>
      <c r="AH88" s="7"/>
      <c r="AI88" s="7"/>
      <c r="AJ88" s="7">
        <v>1</v>
      </c>
      <c r="AK88" s="7"/>
      <c r="AL88" s="7"/>
      <c r="AM88" s="7">
        <v>1</v>
      </c>
      <c r="AN88" s="7"/>
      <c r="AO88" s="7"/>
      <c r="AP88" s="7"/>
      <c r="AQ88" s="192"/>
      <c r="AR88" s="192"/>
      <c r="AS88" s="192"/>
      <c r="AT88" s="192"/>
    </row>
    <row r="89" spans="1:46" ht="15.75" customHeight="1">
      <c r="A89" s="7"/>
      <c r="B89" s="7"/>
      <c r="C89" s="7"/>
      <c r="D89" s="7"/>
      <c r="E89" s="7"/>
      <c r="F89" s="7"/>
      <c r="G89" s="7"/>
      <c r="H89" s="7"/>
      <c r="I89" s="7"/>
      <c r="J89" s="7"/>
      <c r="K89" s="7"/>
      <c r="L89" s="7"/>
      <c r="M89" s="7"/>
      <c r="N89" s="7"/>
      <c r="O89" s="7"/>
      <c r="P89" s="7"/>
      <c r="Q89" s="262"/>
      <c r="R89" s="7"/>
      <c r="S89" s="7"/>
      <c r="T89" s="7"/>
      <c r="U89" s="7"/>
      <c r="V89" s="7"/>
      <c r="W89" s="7"/>
      <c r="X89" s="7"/>
      <c r="Y89" s="7"/>
      <c r="Z89" s="7"/>
      <c r="AA89" s="7"/>
      <c r="AB89" s="7"/>
      <c r="AC89" s="7"/>
      <c r="AD89" s="7"/>
      <c r="AE89" s="7"/>
      <c r="AF89" s="7"/>
      <c r="AG89" s="7"/>
      <c r="AH89" s="7"/>
      <c r="AI89" s="7"/>
      <c r="AJ89" s="7"/>
      <c r="AK89" s="7"/>
      <c r="AL89" s="7"/>
      <c r="AM89" s="7"/>
      <c r="AN89" s="7"/>
      <c r="AO89" s="7">
        <v>1</v>
      </c>
      <c r="AP89" s="7"/>
      <c r="AQ89" s="192"/>
      <c r="AR89" s="192"/>
      <c r="AS89" s="192"/>
      <c r="AT89" s="192"/>
    </row>
    <row r="90" spans="1:46" ht="15.75" customHeight="1">
      <c r="A90" s="7">
        <v>1</v>
      </c>
      <c r="B90" s="7"/>
      <c r="C90" s="7"/>
      <c r="D90" s="7"/>
      <c r="E90" s="7"/>
      <c r="F90" s="7"/>
      <c r="G90" s="7"/>
      <c r="H90" s="7"/>
      <c r="I90" s="168"/>
      <c r="J90" s="168"/>
      <c r="K90" s="7"/>
      <c r="L90" s="7"/>
      <c r="M90" s="7"/>
      <c r="N90" s="7"/>
      <c r="O90" s="7"/>
      <c r="P90" s="7"/>
      <c r="Q90" s="262"/>
      <c r="R90" s="7"/>
      <c r="S90" s="7"/>
      <c r="T90" s="7"/>
      <c r="U90" s="7"/>
      <c r="V90" s="7"/>
      <c r="W90" s="7"/>
      <c r="X90" s="7"/>
      <c r="Y90" s="7"/>
      <c r="Z90" s="7"/>
      <c r="AA90" s="7">
        <v>1</v>
      </c>
      <c r="AB90" s="7"/>
      <c r="AC90" s="7"/>
      <c r="AD90" s="7"/>
      <c r="AE90" s="7"/>
      <c r="AF90" s="7"/>
      <c r="AG90" s="7"/>
      <c r="AH90" s="7"/>
      <c r="AI90" s="7"/>
      <c r="AJ90" s="7"/>
      <c r="AK90" s="7"/>
      <c r="AL90" s="7"/>
      <c r="AM90" s="7"/>
      <c r="AN90" s="7"/>
      <c r="AO90" s="7"/>
      <c r="AP90" s="7"/>
      <c r="AQ90" s="192"/>
      <c r="AR90" s="192"/>
      <c r="AS90" s="192"/>
      <c r="AT90" s="192"/>
    </row>
    <row r="91" spans="1:46" ht="15.75" customHeight="1">
      <c r="A91" s="7"/>
      <c r="B91" s="7"/>
      <c r="C91" s="7"/>
      <c r="D91" s="7"/>
      <c r="E91" s="7"/>
      <c r="F91" s="7"/>
      <c r="G91" s="7"/>
      <c r="H91" s="7"/>
      <c r="I91" s="7">
        <v>1</v>
      </c>
      <c r="J91" s="7"/>
      <c r="K91" s="7"/>
      <c r="L91" s="7"/>
      <c r="M91" s="7"/>
      <c r="N91" s="7"/>
      <c r="O91" s="7">
        <v>1</v>
      </c>
      <c r="P91" s="7"/>
      <c r="Q91" s="262"/>
      <c r="R91" s="7"/>
      <c r="S91" s="7"/>
      <c r="T91" s="7"/>
      <c r="U91" s="7"/>
      <c r="V91" s="7"/>
      <c r="W91" s="7"/>
      <c r="X91" s="7"/>
      <c r="Y91" s="7"/>
      <c r="Z91" s="7"/>
      <c r="AA91" s="7"/>
      <c r="AB91" s="7"/>
      <c r="AC91" s="7"/>
      <c r="AD91" s="7"/>
      <c r="AE91" s="7"/>
      <c r="AF91" s="7"/>
      <c r="AG91" s="7"/>
      <c r="AH91" s="7"/>
      <c r="AI91" s="7"/>
      <c r="AJ91" s="7"/>
      <c r="AK91" s="7">
        <v>1</v>
      </c>
      <c r="AL91" s="7"/>
      <c r="AM91" s="7"/>
      <c r="AN91" s="7"/>
      <c r="AO91" s="7"/>
      <c r="AP91" s="7"/>
      <c r="AQ91" s="192"/>
      <c r="AR91" s="192"/>
      <c r="AS91" s="192"/>
      <c r="AT91" s="192"/>
    </row>
    <row r="92" spans="1:46" ht="15.75" customHeight="1">
      <c r="A92" s="7"/>
      <c r="B92" s="7"/>
      <c r="C92" s="7"/>
      <c r="D92" s="7">
        <v>1</v>
      </c>
      <c r="E92" s="7"/>
      <c r="F92" s="7"/>
      <c r="G92" s="7"/>
      <c r="H92" s="7"/>
      <c r="I92" s="7"/>
      <c r="J92" s="7"/>
      <c r="K92" s="7"/>
      <c r="L92" s="7"/>
      <c r="M92" s="7"/>
      <c r="N92" s="7"/>
      <c r="O92" s="7"/>
      <c r="P92" s="7"/>
      <c r="Q92" s="262"/>
      <c r="R92" s="7"/>
      <c r="S92" s="7"/>
      <c r="T92" s="7"/>
      <c r="U92" s="7"/>
      <c r="V92" s="7"/>
      <c r="W92" s="7"/>
      <c r="X92" s="7"/>
      <c r="Y92" s="7"/>
      <c r="Z92" s="7">
        <v>1</v>
      </c>
      <c r="AA92" s="7"/>
      <c r="AB92" s="7"/>
      <c r="AC92" s="7"/>
      <c r="AD92" s="7"/>
      <c r="AE92" s="7"/>
      <c r="AF92" s="7"/>
      <c r="AG92" s="7"/>
      <c r="AH92" s="7"/>
      <c r="AI92" s="7"/>
      <c r="AJ92" s="7"/>
      <c r="AK92" s="7"/>
      <c r="AL92" s="7"/>
      <c r="AM92" s="7"/>
      <c r="AN92" s="7"/>
      <c r="AO92" s="7"/>
      <c r="AP92" s="7"/>
      <c r="AQ92" s="192"/>
      <c r="AR92" s="192"/>
      <c r="AS92" s="192"/>
      <c r="AT92" s="192"/>
    </row>
    <row r="93" spans="1:46" ht="15.75" customHeight="1">
      <c r="A93" s="7"/>
      <c r="B93" s="7"/>
      <c r="C93" s="7"/>
      <c r="D93" s="7"/>
      <c r="E93" s="7"/>
      <c r="F93" s="7"/>
      <c r="G93" s="7"/>
      <c r="H93" s="7"/>
      <c r="I93" s="7"/>
      <c r="J93" s="7"/>
      <c r="K93" s="7"/>
      <c r="L93" s="7"/>
      <c r="M93" s="7"/>
      <c r="N93" s="7"/>
      <c r="O93" s="7"/>
      <c r="P93" s="7"/>
      <c r="Q93" s="262"/>
      <c r="R93" s="7"/>
      <c r="S93" s="7"/>
      <c r="T93" s="7"/>
      <c r="U93" s="7"/>
      <c r="V93" s="7"/>
      <c r="W93" s="7"/>
      <c r="X93" s="7"/>
      <c r="Y93" s="7"/>
      <c r="Z93" s="7"/>
      <c r="AA93" s="7">
        <v>1</v>
      </c>
      <c r="AB93" s="7"/>
      <c r="AC93" s="7"/>
      <c r="AD93" s="7"/>
      <c r="AE93" s="7"/>
      <c r="AF93" s="7"/>
      <c r="AG93" s="7"/>
      <c r="AH93" s="7"/>
      <c r="AI93" s="7"/>
      <c r="AJ93" s="7"/>
      <c r="AK93" s="7"/>
      <c r="AL93" s="7"/>
      <c r="AM93" s="7"/>
      <c r="AN93" s="7"/>
      <c r="AO93" s="7"/>
      <c r="AP93" s="7"/>
      <c r="AQ93" s="192"/>
      <c r="AR93" s="192"/>
      <c r="AS93" s="192"/>
      <c r="AT93" s="192"/>
    </row>
    <row r="94" spans="1:46" ht="15.75" customHeight="1">
      <c r="A94" s="7"/>
      <c r="B94" s="7"/>
      <c r="C94" s="7"/>
      <c r="D94" s="7"/>
      <c r="E94" s="7"/>
      <c r="F94" s="7"/>
      <c r="G94" s="7"/>
      <c r="H94" s="7"/>
      <c r="I94" s="7"/>
      <c r="J94" s="7"/>
      <c r="K94" s="7">
        <v>1</v>
      </c>
      <c r="L94" s="7"/>
      <c r="M94" s="7"/>
      <c r="N94" s="7"/>
      <c r="O94" s="7"/>
      <c r="P94" s="7"/>
      <c r="Q94" s="262"/>
      <c r="R94" s="7"/>
      <c r="S94" s="7"/>
      <c r="T94" s="7"/>
      <c r="U94" s="7"/>
      <c r="V94" s="7"/>
      <c r="W94" s="7"/>
      <c r="X94" s="7"/>
      <c r="Y94" s="7"/>
      <c r="Z94" s="7">
        <v>1</v>
      </c>
      <c r="AA94" s="7"/>
      <c r="AB94" s="7"/>
      <c r="AC94" s="7"/>
      <c r="AD94" s="7"/>
      <c r="AE94" s="7"/>
      <c r="AF94" s="7"/>
      <c r="AG94" s="7"/>
      <c r="AH94" s="7"/>
      <c r="AI94" s="7"/>
      <c r="AJ94" s="7"/>
      <c r="AK94" s="7"/>
      <c r="AL94" s="7"/>
      <c r="AM94" s="7"/>
      <c r="AN94" s="7"/>
      <c r="AO94" s="7"/>
      <c r="AP94" s="7"/>
      <c r="AQ94" s="192"/>
      <c r="AR94" s="192"/>
      <c r="AS94" s="192"/>
      <c r="AT94" s="192"/>
    </row>
    <row r="95" spans="1:46" ht="15.75" customHeight="1">
      <c r="A95" s="7"/>
      <c r="B95" s="7">
        <v>1</v>
      </c>
      <c r="C95" s="7"/>
      <c r="D95" s="148">
        <v>1</v>
      </c>
      <c r="E95" s="7"/>
      <c r="F95" s="7"/>
      <c r="G95" s="7"/>
      <c r="H95" s="7"/>
      <c r="I95" s="7"/>
      <c r="J95" s="7"/>
      <c r="K95" s="7"/>
      <c r="L95" s="7"/>
      <c r="M95" s="7"/>
      <c r="N95" s="7"/>
      <c r="O95" s="7"/>
      <c r="P95" s="7"/>
      <c r="Q95" s="262"/>
      <c r="R95" s="7"/>
      <c r="S95" s="7"/>
      <c r="T95" s="7"/>
      <c r="U95" s="7"/>
      <c r="V95" s="7"/>
      <c r="W95" s="7"/>
      <c r="X95" s="7"/>
      <c r="Y95" s="7"/>
      <c r="Z95" s="7"/>
      <c r="AA95" s="7"/>
      <c r="AB95" s="7">
        <v>1</v>
      </c>
      <c r="AC95" s="7"/>
      <c r="AD95" s="7"/>
      <c r="AE95" s="7"/>
      <c r="AF95" s="7"/>
      <c r="AG95" s="7"/>
      <c r="AH95" s="7"/>
      <c r="AI95" s="7"/>
      <c r="AJ95" s="7"/>
      <c r="AK95" s="7"/>
      <c r="AL95" s="7"/>
      <c r="AM95" s="7"/>
      <c r="AN95" s="7"/>
      <c r="AO95" s="7"/>
      <c r="AP95" s="7"/>
      <c r="AQ95" s="192"/>
      <c r="AR95" s="192"/>
      <c r="AS95" s="192"/>
      <c r="AT95" s="192"/>
    </row>
    <row r="96" spans="1:46" ht="15.75" customHeight="1">
      <c r="A96" s="7"/>
      <c r="B96" s="7"/>
      <c r="C96" s="7"/>
      <c r="D96" s="7"/>
      <c r="E96" s="7"/>
      <c r="F96" s="7"/>
      <c r="G96" s="7"/>
      <c r="H96" s="7"/>
      <c r="I96" s="7"/>
      <c r="J96" s="7"/>
      <c r="K96" s="7"/>
      <c r="L96" s="7"/>
      <c r="M96" s="7"/>
      <c r="N96" s="7"/>
      <c r="O96" s="7"/>
      <c r="P96" s="7"/>
      <c r="Q96" s="262"/>
      <c r="R96" s="7"/>
      <c r="S96" s="7"/>
      <c r="T96" s="7"/>
      <c r="U96" s="7"/>
      <c r="V96" s="7"/>
      <c r="W96" s="7">
        <v>1</v>
      </c>
      <c r="X96" s="7"/>
      <c r="Y96" s="7"/>
      <c r="Z96" s="7"/>
      <c r="AA96" s="7">
        <v>1</v>
      </c>
      <c r="AB96" s="7">
        <v>1</v>
      </c>
      <c r="AC96" s="7"/>
      <c r="AD96" s="7">
        <v>1</v>
      </c>
      <c r="AE96" s="7"/>
      <c r="AF96" s="7"/>
      <c r="AG96" s="7"/>
      <c r="AH96" s="7"/>
      <c r="AI96" s="7"/>
      <c r="AJ96" s="7"/>
      <c r="AK96" s="7"/>
      <c r="AL96" s="7"/>
      <c r="AM96" s="7"/>
      <c r="AN96" s="7"/>
      <c r="AO96" s="7"/>
      <c r="AP96" s="7"/>
      <c r="AQ96" s="192"/>
      <c r="AR96" s="192"/>
      <c r="AS96" s="192"/>
      <c r="AT96" s="192"/>
    </row>
    <row r="97" spans="1:46" ht="15.75" customHeight="1">
      <c r="A97" s="7"/>
      <c r="B97" s="7"/>
      <c r="C97" s="7"/>
      <c r="D97" s="7">
        <v>1</v>
      </c>
      <c r="E97" s="7"/>
      <c r="F97" s="7">
        <v>1</v>
      </c>
      <c r="G97" s="7"/>
      <c r="H97" s="7"/>
      <c r="I97" s="7">
        <v>0</v>
      </c>
      <c r="J97" s="7"/>
      <c r="K97" s="7">
        <v>0</v>
      </c>
      <c r="L97" s="7"/>
      <c r="M97" s="7"/>
      <c r="N97" s="7">
        <v>1</v>
      </c>
      <c r="O97" s="7"/>
      <c r="P97" s="7"/>
      <c r="Q97" s="262"/>
      <c r="R97" s="7"/>
      <c r="S97" s="7"/>
      <c r="T97" s="7"/>
      <c r="U97" s="7"/>
      <c r="V97" s="7"/>
      <c r="W97" s="7"/>
      <c r="X97" s="7"/>
      <c r="Y97" s="7"/>
      <c r="Z97" s="7"/>
      <c r="AA97" s="7"/>
      <c r="AB97" s="7"/>
      <c r="AC97" s="7"/>
      <c r="AD97" s="7"/>
      <c r="AE97" s="7"/>
      <c r="AF97" s="7"/>
      <c r="AG97" s="7">
        <v>1</v>
      </c>
      <c r="AH97" s="7"/>
      <c r="AI97" s="7"/>
      <c r="AJ97" s="7"/>
      <c r="AK97" s="7"/>
      <c r="AL97" s="7"/>
      <c r="AM97" s="7"/>
      <c r="AN97" s="7"/>
      <c r="AO97" s="7"/>
      <c r="AP97" s="7"/>
      <c r="AQ97" s="192"/>
      <c r="AR97" s="192"/>
      <c r="AS97" s="192"/>
      <c r="AT97" s="192"/>
    </row>
    <row r="98" spans="1:46" ht="15.75" customHeight="1">
      <c r="A98" s="7"/>
      <c r="B98" s="7"/>
      <c r="C98" s="7"/>
      <c r="D98" s="7"/>
      <c r="E98" s="7"/>
      <c r="F98" s="7"/>
      <c r="G98" s="7"/>
      <c r="H98" s="7"/>
      <c r="I98" s="7"/>
      <c r="J98" s="7"/>
      <c r="K98" s="7"/>
      <c r="L98" s="7"/>
      <c r="M98" s="7"/>
      <c r="N98" s="7"/>
      <c r="O98" s="7">
        <v>1</v>
      </c>
      <c r="P98" s="7"/>
      <c r="Q98" s="262"/>
      <c r="R98" s="7"/>
      <c r="S98" s="7"/>
      <c r="T98" s="7"/>
      <c r="U98" s="7"/>
      <c r="V98" s="7"/>
      <c r="W98" s="7"/>
      <c r="X98" s="7"/>
      <c r="Y98" s="7"/>
      <c r="Z98" s="7"/>
      <c r="AA98" s="7"/>
      <c r="AB98" s="7"/>
      <c r="AC98" s="7"/>
      <c r="AD98" s="7"/>
      <c r="AE98" s="7"/>
      <c r="AF98" s="7"/>
      <c r="AG98" s="7"/>
      <c r="AH98" s="7"/>
      <c r="AI98" s="7"/>
      <c r="AJ98" s="7"/>
      <c r="AK98" s="7"/>
      <c r="AL98" s="7"/>
      <c r="AM98" s="7"/>
      <c r="AN98" s="7"/>
      <c r="AO98" s="7"/>
      <c r="AP98" s="7">
        <v>1</v>
      </c>
      <c r="AQ98" s="192"/>
      <c r="AR98" s="192"/>
      <c r="AS98" s="192"/>
      <c r="AT98" s="192"/>
    </row>
    <row r="99" spans="1:46" ht="15.75" customHeight="1">
      <c r="A99" s="7"/>
      <c r="B99" s="7"/>
      <c r="C99" s="7"/>
      <c r="D99" s="7"/>
      <c r="E99" s="7"/>
      <c r="F99" s="7"/>
      <c r="G99" s="7"/>
      <c r="H99" s="7"/>
      <c r="I99" s="7"/>
      <c r="J99" s="7"/>
      <c r="K99" s="7"/>
      <c r="L99" s="7"/>
      <c r="M99" s="7"/>
      <c r="N99" s="7"/>
      <c r="O99" s="7"/>
      <c r="P99" s="7"/>
      <c r="Q99" s="262"/>
      <c r="R99" s="7"/>
      <c r="S99" s="7"/>
      <c r="T99" s="7"/>
      <c r="U99" s="7"/>
      <c r="V99" s="7"/>
      <c r="W99" s="7"/>
      <c r="X99" s="7"/>
      <c r="Y99" s="7"/>
      <c r="Z99" s="7"/>
      <c r="AA99" s="7"/>
      <c r="AB99" s="7"/>
      <c r="AC99" s="7"/>
      <c r="AD99" s="7"/>
      <c r="AE99" s="7"/>
      <c r="AF99" s="7"/>
      <c r="AG99" s="7"/>
      <c r="AH99" s="7"/>
      <c r="AI99" s="7"/>
      <c r="AJ99" s="7"/>
      <c r="AK99" s="7"/>
      <c r="AL99" s="7"/>
      <c r="AM99" s="7">
        <v>1</v>
      </c>
      <c r="AN99" s="7"/>
      <c r="AO99" s="7"/>
      <c r="AP99" s="7"/>
      <c r="AQ99" s="192"/>
      <c r="AR99" s="192"/>
      <c r="AS99" s="192"/>
      <c r="AT99" s="192"/>
    </row>
    <row r="100" spans="1:46" ht="15.75" customHeight="1">
      <c r="A100" s="7"/>
      <c r="B100" s="7"/>
      <c r="C100" s="7"/>
      <c r="D100" s="7"/>
      <c r="E100" s="7"/>
      <c r="F100" s="7"/>
      <c r="G100" s="7"/>
      <c r="H100" s="7"/>
      <c r="I100" s="7"/>
      <c r="J100" s="7"/>
      <c r="K100" s="7"/>
      <c r="L100" s="7"/>
      <c r="M100" s="7"/>
      <c r="N100" s="7"/>
      <c r="O100" s="7"/>
      <c r="P100" s="7"/>
      <c r="Q100" s="262"/>
      <c r="R100" s="7"/>
      <c r="S100" s="7"/>
      <c r="T100" s="7"/>
      <c r="U100" s="7"/>
      <c r="V100" s="7"/>
      <c r="W100" s="7"/>
      <c r="X100" s="7"/>
      <c r="Y100" s="7"/>
      <c r="Z100" s="7">
        <v>1</v>
      </c>
      <c r="AA100" s="7"/>
      <c r="AB100" s="7"/>
      <c r="AC100" s="7"/>
      <c r="AD100" s="7"/>
      <c r="AE100" s="7"/>
      <c r="AF100" s="7"/>
      <c r="AG100" s="7"/>
      <c r="AH100" s="7"/>
      <c r="AI100" s="7"/>
      <c r="AJ100" s="7"/>
      <c r="AK100" s="7"/>
      <c r="AL100" s="7"/>
      <c r="AM100" s="7"/>
      <c r="AN100" s="7"/>
      <c r="AO100" s="7"/>
      <c r="AP100" s="7"/>
      <c r="AQ100" s="192"/>
      <c r="AR100" s="192"/>
      <c r="AS100" s="192"/>
      <c r="AT100" s="192"/>
    </row>
    <row r="101" spans="1:46" ht="15.75" customHeight="1">
      <c r="A101" s="7"/>
      <c r="B101" s="7"/>
      <c r="C101" s="7"/>
      <c r="D101" s="7"/>
      <c r="E101" s="7"/>
      <c r="F101" s="7"/>
      <c r="G101" s="7"/>
      <c r="H101" s="7"/>
      <c r="I101" s="7"/>
      <c r="J101" s="7"/>
      <c r="K101" s="7"/>
      <c r="L101" s="7"/>
      <c r="M101" s="7"/>
      <c r="N101" s="7"/>
      <c r="O101" s="7"/>
      <c r="P101" s="7"/>
      <c r="Q101" s="262"/>
      <c r="R101" s="7"/>
      <c r="S101" s="7"/>
      <c r="T101" s="7"/>
      <c r="U101" s="7"/>
      <c r="V101" s="7"/>
      <c r="W101" s="7"/>
      <c r="X101" s="7"/>
      <c r="Y101" s="7"/>
      <c r="Z101" s="7"/>
      <c r="AA101" s="7"/>
      <c r="AB101" s="7"/>
      <c r="AC101" s="7"/>
      <c r="AD101" s="7"/>
      <c r="AE101" s="7"/>
      <c r="AF101" s="7"/>
      <c r="AG101" s="7"/>
      <c r="AH101" s="7"/>
      <c r="AI101" s="7"/>
      <c r="AJ101" s="7"/>
      <c r="AK101" s="7"/>
      <c r="AL101" s="7"/>
      <c r="AM101" s="7">
        <v>1</v>
      </c>
      <c r="AN101" s="7"/>
      <c r="AO101" s="7"/>
      <c r="AP101" s="7"/>
      <c r="AQ101" s="192"/>
      <c r="AR101" s="192"/>
      <c r="AS101" s="192"/>
      <c r="AT101" s="192"/>
    </row>
    <row r="102" spans="1:46" ht="15.75" customHeight="1">
      <c r="A102" s="7"/>
      <c r="B102" s="7"/>
      <c r="C102" s="7"/>
      <c r="D102" s="7"/>
      <c r="E102" s="7"/>
      <c r="F102" s="7"/>
      <c r="G102" s="7"/>
      <c r="H102" s="7"/>
      <c r="I102" s="7"/>
      <c r="J102" s="7"/>
      <c r="K102" s="7"/>
      <c r="L102" s="7"/>
      <c r="M102" s="7"/>
      <c r="N102" s="7"/>
      <c r="O102" s="7"/>
      <c r="P102" s="7"/>
      <c r="Q102" s="262"/>
      <c r="R102" s="7"/>
      <c r="S102" s="7"/>
      <c r="T102" s="7"/>
      <c r="U102" s="7"/>
      <c r="V102" s="7"/>
      <c r="W102" s="7"/>
      <c r="X102" s="7"/>
      <c r="Y102" s="7"/>
      <c r="Z102" s="7"/>
      <c r="AA102" s="7"/>
      <c r="AB102" s="7">
        <v>1</v>
      </c>
      <c r="AC102" s="7"/>
      <c r="AD102" s="7"/>
      <c r="AE102" s="7"/>
      <c r="AF102" s="7"/>
      <c r="AG102" s="7"/>
      <c r="AH102" s="7"/>
      <c r="AI102" s="7"/>
      <c r="AJ102" s="7"/>
      <c r="AK102" s="7"/>
      <c r="AL102" s="7"/>
      <c r="AM102" s="7"/>
      <c r="AN102" s="7"/>
      <c r="AO102" s="7"/>
      <c r="AP102" s="7"/>
      <c r="AQ102" s="192"/>
      <c r="AR102" s="192"/>
      <c r="AS102" s="192"/>
      <c r="AT102" s="192"/>
    </row>
    <row r="103" spans="1:46" ht="15.75" customHeight="1">
      <c r="A103" s="7"/>
      <c r="B103" s="7"/>
      <c r="C103" s="7"/>
      <c r="D103" s="7">
        <v>1</v>
      </c>
      <c r="E103" s="7"/>
      <c r="F103" s="7">
        <v>0</v>
      </c>
      <c r="G103" s="7"/>
      <c r="H103" s="7"/>
      <c r="I103" s="7">
        <v>0</v>
      </c>
      <c r="J103" s="7">
        <v>1</v>
      </c>
      <c r="K103" s="7"/>
      <c r="L103" s="7"/>
      <c r="M103" s="7"/>
      <c r="N103" s="7"/>
      <c r="O103" s="7"/>
      <c r="P103" s="7"/>
      <c r="Q103" s="262"/>
      <c r="R103" s="7"/>
      <c r="S103" s="7">
        <v>1</v>
      </c>
      <c r="T103" s="7"/>
      <c r="U103" s="7"/>
      <c r="V103" s="7"/>
      <c r="W103" s="7"/>
      <c r="X103" s="7"/>
      <c r="Y103" s="7"/>
      <c r="Z103" s="7"/>
      <c r="AA103" s="7"/>
      <c r="AB103" s="7"/>
      <c r="AC103" s="7"/>
      <c r="AD103" s="7"/>
      <c r="AE103" s="7"/>
      <c r="AF103" s="7"/>
      <c r="AG103" s="7"/>
      <c r="AH103" s="7"/>
      <c r="AI103" s="7"/>
      <c r="AJ103" s="7"/>
      <c r="AK103" s="7"/>
      <c r="AL103" s="7"/>
      <c r="AM103" s="7"/>
      <c r="AN103" s="7"/>
      <c r="AO103" s="7"/>
      <c r="AP103" s="7"/>
      <c r="AQ103" s="192"/>
      <c r="AR103" s="192"/>
      <c r="AS103" s="192"/>
      <c r="AT103" s="192"/>
    </row>
    <row r="104" spans="1:46" ht="15.75" customHeight="1">
      <c r="A104" s="7"/>
      <c r="B104" s="7"/>
      <c r="C104" s="7"/>
      <c r="D104" s="7"/>
      <c r="E104" s="7"/>
      <c r="F104" s="7"/>
      <c r="G104" s="7"/>
      <c r="H104" s="7"/>
      <c r="I104" s="7"/>
      <c r="J104" s="7"/>
      <c r="K104" s="7"/>
      <c r="L104" s="7"/>
      <c r="M104" s="7"/>
      <c r="N104" s="7">
        <v>1</v>
      </c>
      <c r="O104" s="7"/>
      <c r="P104" s="7"/>
      <c r="Q104" s="262"/>
      <c r="R104" s="7"/>
      <c r="S104" s="7"/>
      <c r="T104" s="7"/>
      <c r="U104" s="7"/>
      <c r="V104" s="7"/>
      <c r="W104" s="7"/>
      <c r="X104" s="7"/>
      <c r="Y104" s="7"/>
      <c r="Z104" s="7"/>
      <c r="AA104" s="7"/>
      <c r="AB104" s="7"/>
      <c r="AC104" s="7"/>
      <c r="AD104" s="7"/>
      <c r="AE104" s="7"/>
      <c r="AF104" s="7"/>
      <c r="AG104" s="7"/>
      <c r="AH104" s="7"/>
      <c r="AI104" s="7">
        <v>1</v>
      </c>
      <c r="AJ104" s="7"/>
      <c r="AK104" s="7"/>
      <c r="AL104" s="7"/>
      <c r="AM104" s="7"/>
      <c r="AN104" s="7"/>
      <c r="AO104" s="7"/>
      <c r="AP104" s="7"/>
      <c r="AQ104" s="192"/>
      <c r="AR104" s="192"/>
      <c r="AS104" s="192"/>
      <c r="AT104" s="192"/>
    </row>
    <row r="105" spans="1:46" ht="15.75" customHeight="1">
      <c r="A105" s="7"/>
      <c r="B105" s="7"/>
      <c r="C105" s="7"/>
      <c r="D105" s="7"/>
      <c r="E105" s="7"/>
      <c r="F105" s="7"/>
      <c r="G105" s="7"/>
      <c r="H105" s="7"/>
      <c r="I105" s="7"/>
      <c r="J105" s="7"/>
      <c r="K105" s="7"/>
      <c r="L105" s="7"/>
      <c r="M105" s="7"/>
      <c r="N105" s="7"/>
      <c r="O105" s="7">
        <v>1</v>
      </c>
      <c r="P105" s="7"/>
      <c r="Q105" s="262"/>
      <c r="R105" s="7"/>
      <c r="S105" s="7"/>
      <c r="T105" s="7"/>
      <c r="U105" s="7"/>
      <c r="V105" s="7"/>
      <c r="W105" s="7"/>
      <c r="X105" s="7"/>
      <c r="Y105" s="7"/>
      <c r="Z105" s="7"/>
      <c r="AA105" s="7"/>
      <c r="AB105" s="7"/>
      <c r="AC105" s="7"/>
      <c r="AD105" s="7"/>
      <c r="AE105" s="7"/>
      <c r="AF105" s="7"/>
      <c r="AG105" s="7"/>
      <c r="AH105" s="7"/>
      <c r="AI105" s="7"/>
      <c r="AJ105" s="7"/>
      <c r="AK105" s="7"/>
      <c r="AL105" s="7">
        <v>1</v>
      </c>
      <c r="AM105" s="7"/>
      <c r="AN105" s="7"/>
      <c r="AO105" s="7"/>
      <c r="AP105" s="7"/>
      <c r="AQ105" s="192"/>
      <c r="AR105" s="192"/>
      <c r="AS105" s="192"/>
      <c r="AT105" s="192"/>
    </row>
    <row r="106" spans="1:46" ht="15.75" customHeight="1">
      <c r="A106" s="7"/>
      <c r="B106" s="7"/>
      <c r="C106" s="7"/>
      <c r="D106" s="7"/>
      <c r="E106" s="7"/>
      <c r="F106" s="7"/>
      <c r="G106" s="7"/>
      <c r="H106" s="7"/>
      <c r="I106" s="7"/>
      <c r="J106" s="7"/>
      <c r="K106" s="7"/>
      <c r="L106" s="7"/>
      <c r="M106" s="7"/>
      <c r="N106" s="7"/>
      <c r="O106" s="7"/>
      <c r="P106" s="7"/>
      <c r="Q106" s="262"/>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v>1</v>
      </c>
      <c r="AQ106" s="192"/>
      <c r="AR106" s="192"/>
      <c r="AS106" s="192"/>
      <c r="AT106" s="192"/>
    </row>
    <row r="107" spans="1:46" ht="15.75" customHeight="1">
      <c r="A107" s="7"/>
      <c r="B107" s="7"/>
      <c r="C107" s="7"/>
      <c r="D107" s="7"/>
      <c r="E107" s="7"/>
      <c r="F107" s="7"/>
      <c r="G107" s="7"/>
      <c r="H107" s="7"/>
      <c r="I107" s="7"/>
      <c r="J107" s="7"/>
      <c r="K107" s="7"/>
      <c r="L107" s="7"/>
      <c r="M107" s="7"/>
      <c r="N107" s="7"/>
      <c r="O107" s="7"/>
      <c r="P107" s="7"/>
      <c r="Q107" s="262"/>
      <c r="R107" s="7">
        <v>1</v>
      </c>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192"/>
      <c r="AR107" s="192"/>
      <c r="AS107" s="192"/>
      <c r="AT107" s="192"/>
    </row>
    <row r="108" spans="1:46" ht="15.75" customHeight="1">
      <c r="A108" s="7"/>
      <c r="B108" s="7"/>
      <c r="C108" s="7"/>
      <c r="D108" s="7"/>
      <c r="E108" s="7"/>
      <c r="F108" s="7"/>
      <c r="G108" s="7"/>
      <c r="H108" s="7"/>
      <c r="I108" s="7"/>
      <c r="J108" s="7"/>
      <c r="K108" s="7"/>
      <c r="L108" s="7"/>
      <c r="M108" s="7"/>
      <c r="N108" s="7">
        <v>1</v>
      </c>
      <c r="O108" s="7">
        <v>1</v>
      </c>
      <c r="P108" s="7"/>
      <c r="Q108" s="262"/>
      <c r="R108" s="7"/>
      <c r="S108" s="7"/>
      <c r="T108" s="7"/>
      <c r="U108" s="7"/>
      <c r="V108" s="7"/>
      <c r="W108" s="7"/>
      <c r="X108" s="7"/>
      <c r="Y108" s="7"/>
      <c r="Z108" s="7"/>
      <c r="AA108" s="7"/>
      <c r="AB108" s="7"/>
      <c r="AC108" s="7"/>
      <c r="AD108" s="7"/>
      <c r="AE108" s="7"/>
      <c r="AF108" s="7"/>
      <c r="AG108" s="7">
        <v>1</v>
      </c>
      <c r="AH108" s="7"/>
      <c r="AI108" s="7"/>
      <c r="AJ108" s="7"/>
      <c r="AK108" s="7"/>
      <c r="AL108" s="7"/>
      <c r="AM108" s="7"/>
      <c r="AN108" s="7"/>
      <c r="AO108" s="7"/>
      <c r="AP108" s="7"/>
      <c r="AQ108" s="192"/>
      <c r="AR108" s="192"/>
      <c r="AS108" s="192"/>
      <c r="AT108" s="192"/>
    </row>
    <row r="109" spans="1:46" ht="15.75" customHeight="1">
      <c r="A109" s="7"/>
      <c r="B109" s="7"/>
      <c r="C109" s="7"/>
      <c r="D109" s="7"/>
      <c r="E109" s="7"/>
      <c r="F109" s="7"/>
      <c r="G109" s="7"/>
      <c r="H109" s="7"/>
      <c r="I109" s="7"/>
      <c r="J109" s="7"/>
      <c r="K109" s="7"/>
      <c r="L109" s="7"/>
      <c r="M109" s="7"/>
      <c r="N109" s="7"/>
      <c r="O109" s="7"/>
      <c r="P109" s="7"/>
      <c r="Q109" s="262"/>
      <c r="R109" s="7"/>
      <c r="S109" s="7"/>
      <c r="T109" s="7"/>
      <c r="U109" s="7"/>
      <c r="V109" s="7"/>
      <c r="W109" s="7"/>
      <c r="X109" s="7"/>
      <c r="Y109" s="7"/>
      <c r="Z109" s="7"/>
      <c r="AA109" s="7"/>
      <c r="AB109" s="7"/>
      <c r="AC109" s="7"/>
      <c r="AD109" s="168">
        <v>1</v>
      </c>
      <c r="AE109" s="7"/>
      <c r="AF109" s="7"/>
      <c r="AG109" s="7"/>
      <c r="AH109" s="7"/>
      <c r="AI109" s="7"/>
      <c r="AJ109" s="7"/>
      <c r="AK109" s="7"/>
      <c r="AL109" s="7"/>
      <c r="AM109" s="7"/>
      <c r="AN109" s="7"/>
      <c r="AO109" s="7"/>
      <c r="AP109" s="7"/>
      <c r="AQ109" s="192"/>
      <c r="AR109" s="192"/>
      <c r="AS109" s="192"/>
      <c r="AT109" s="192"/>
    </row>
    <row r="110" spans="1:46" ht="15.75" customHeight="1">
      <c r="A110" s="7"/>
      <c r="B110" s="7">
        <v>1</v>
      </c>
      <c r="C110" s="7"/>
      <c r="D110" s="7">
        <v>1</v>
      </c>
      <c r="E110" s="7"/>
      <c r="F110" s="7"/>
      <c r="G110" s="7"/>
      <c r="H110" s="7"/>
      <c r="I110" s="7"/>
      <c r="J110" s="7"/>
      <c r="K110" s="7"/>
      <c r="L110" s="7"/>
      <c r="M110" s="7"/>
      <c r="N110" s="7"/>
      <c r="O110" s="7"/>
      <c r="P110" s="7"/>
      <c r="Q110" s="262"/>
      <c r="R110" s="7"/>
      <c r="S110" s="7"/>
      <c r="T110" s="7"/>
      <c r="U110" s="7"/>
      <c r="V110" s="7"/>
      <c r="W110" s="7"/>
      <c r="X110" s="7"/>
      <c r="Y110" s="7"/>
      <c r="Z110" s="7"/>
      <c r="AA110" s="7"/>
      <c r="AB110" s="7"/>
      <c r="AC110" s="7"/>
      <c r="AD110" s="7"/>
      <c r="AE110" s="7"/>
      <c r="AF110" s="7"/>
      <c r="AG110" s="7"/>
      <c r="AH110" s="7"/>
      <c r="AI110" s="7"/>
      <c r="AJ110" s="7">
        <v>1</v>
      </c>
      <c r="AK110" s="7"/>
      <c r="AL110" s="7"/>
      <c r="AM110" s="7"/>
      <c r="AN110" s="7"/>
      <c r="AO110" s="7"/>
      <c r="AP110" s="7"/>
      <c r="AQ110" s="192"/>
      <c r="AR110" s="192"/>
      <c r="AS110" s="192"/>
      <c r="AT110" s="192"/>
    </row>
    <row r="111" spans="1:46" ht="15.75" customHeight="1">
      <c r="A111" s="7"/>
      <c r="B111" s="7"/>
      <c r="C111" s="7"/>
      <c r="D111" s="7"/>
      <c r="E111" s="7"/>
      <c r="F111" s="7"/>
      <c r="G111" s="7"/>
      <c r="H111" s="7"/>
      <c r="I111" s="7"/>
      <c r="J111" s="7"/>
      <c r="K111" s="7"/>
      <c r="L111" s="7"/>
      <c r="M111" s="7"/>
      <c r="N111" s="7"/>
      <c r="O111" s="7"/>
      <c r="P111" s="154">
        <v>1</v>
      </c>
      <c r="Q111" s="262"/>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v>1</v>
      </c>
      <c r="AQ111" s="192"/>
      <c r="AR111" s="192"/>
      <c r="AS111" s="192"/>
      <c r="AT111" s="192"/>
    </row>
    <row r="112" spans="1:46" ht="15.75" customHeight="1">
      <c r="A112" s="7"/>
      <c r="B112" s="7">
        <v>1</v>
      </c>
      <c r="C112" s="7"/>
      <c r="D112" s="7">
        <v>1</v>
      </c>
      <c r="E112" s="7"/>
      <c r="F112" s="7"/>
      <c r="G112" s="7"/>
      <c r="H112" s="7"/>
      <c r="I112" s="7"/>
      <c r="J112" s="7"/>
      <c r="K112" s="7">
        <v>0</v>
      </c>
      <c r="L112" s="7"/>
      <c r="M112" s="7"/>
      <c r="N112" s="7"/>
      <c r="O112" s="7"/>
      <c r="P112" s="7"/>
      <c r="Q112" s="262"/>
      <c r="R112" s="7"/>
      <c r="S112" s="7"/>
      <c r="T112" s="7"/>
      <c r="U112" s="7"/>
      <c r="V112" s="7"/>
      <c r="W112" s="7"/>
      <c r="X112" s="7"/>
      <c r="Y112" s="7"/>
      <c r="Z112" s="7"/>
      <c r="AA112" s="7"/>
      <c r="AB112" s="7"/>
      <c r="AC112" s="7"/>
      <c r="AD112" s="7"/>
      <c r="AE112" s="7"/>
      <c r="AF112" s="7"/>
      <c r="AG112" s="7"/>
      <c r="AH112" s="7"/>
      <c r="AI112" s="7">
        <v>1</v>
      </c>
      <c r="AJ112" s="7"/>
      <c r="AK112" s="7"/>
      <c r="AL112" s="7"/>
      <c r="AM112" s="7"/>
      <c r="AN112" s="7"/>
      <c r="AO112" s="7"/>
      <c r="AP112" s="7"/>
      <c r="AQ112" s="192"/>
      <c r="AR112" s="192"/>
      <c r="AS112" s="192"/>
      <c r="AT112" s="192"/>
    </row>
    <row r="113" spans="1:46" ht="15.75" customHeight="1">
      <c r="A113" s="7"/>
      <c r="B113" s="7">
        <v>1</v>
      </c>
      <c r="C113" s="7"/>
      <c r="D113" s="7"/>
      <c r="E113" s="7"/>
      <c r="F113" s="7"/>
      <c r="G113" s="7"/>
      <c r="H113" s="7"/>
      <c r="I113" s="7">
        <v>0</v>
      </c>
      <c r="J113" s="7">
        <v>1</v>
      </c>
      <c r="K113" s="7"/>
      <c r="L113" s="7"/>
      <c r="M113" s="7"/>
      <c r="N113" s="7"/>
      <c r="O113" s="7"/>
      <c r="P113" s="7"/>
      <c r="Q113" s="262"/>
      <c r="R113" s="7"/>
      <c r="S113" s="7"/>
      <c r="T113" s="7"/>
      <c r="U113" s="7"/>
      <c r="V113" s="7"/>
      <c r="W113" s="7"/>
      <c r="X113" s="7"/>
      <c r="Y113" s="7"/>
      <c r="Z113" s="7"/>
      <c r="AA113" s="7"/>
      <c r="AB113" s="7"/>
      <c r="AC113" s="7"/>
      <c r="AD113" s="7"/>
      <c r="AE113" s="7"/>
      <c r="AF113" s="7"/>
      <c r="AG113" s="7"/>
      <c r="AH113" s="7"/>
      <c r="AI113" s="7"/>
      <c r="AJ113" s="7"/>
      <c r="AK113" s="7"/>
      <c r="AL113" s="7"/>
      <c r="AM113" s="7">
        <v>1</v>
      </c>
      <c r="AN113" s="7"/>
      <c r="AO113" s="7"/>
      <c r="AP113" s="7"/>
      <c r="AQ113" s="192"/>
      <c r="AR113" s="192"/>
      <c r="AS113" s="192"/>
      <c r="AT113" s="192"/>
    </row>
    <row r="114" spans="1:46" ht="15.75" customHeight="1">
      <c r="A114" s="7"/>
      <c r="B114" s="7"/>
      <c r="C114" s="7"/>
      <c r="D114" s="7"/>
      <c r="E114" s="7"/>
      <c r="F114" s="7"/>
      <c r="G114" s="7"/>
      <c r="H114" s="7"/>
      <c r="I114" s="7"/>
      <c r="J114" s="7"/>
      <c r="K114" s="7"/>
      <c r="L114" s="7"/>
      <c r="M114" s="7"/>
      <c r="N114" s="7"/>
      <c r="O114" s="7"/>
      <c r="P114" s="7"/>
      <c r="Q114" s="262"/>
      <c r="R114" s="7"/>
      <c r="S114" s="7"/>
      <c r="T114" s="7"/>
      <c r="U114" s="7"/>
      <c r="V114" s="7"/>
      <c r="W114" s="7"/>
      <c r="X114" s="7"/>
      <c r="Y114" s="7"/>
      <c r="Z114" s="7"/>
      <c r="AA114" s="7"/>
      <c r="AB114" s="7"/>
      <c r="AC114" s="7"/>
      <c r="AD114" s="7"/>
      <c r="AE114" s="7"/>
      <c r="AF114" s="7"/>
      <c r="AG114" s="7"/>
      <c r="AH114" s="7"/>
      <c r="AI114" s="7">
        <v>1</v>
      </c>
      <c r="AJ114" s="7"/>
      <c r="AK114" s="7"/>
      <c r="AL114" s="7"/>
      <c r="AM114" s="7"/>
      <c r="AN114" s="7"/>
      <c r="AO114" s="7"/>
      <c r="AP114" s="7"/>
      <c r="AQ114" s="192"/>
      <c r="AR114" s="192"/>
      <c r="AS114" s="192"/>
      <c r="AT114" s="192"/>
    </row>
    <row r="115" spans="1:46" ht="15.75" customHeight="1">
      <c r="A115" s="7"/>
      <c r="B115" s="7"/>
      <c r="C115" s="7"/>
      <c r="D115" s="7"/>
      <c r="E115" s="7"/>
      <c r="F115" s="7"/>
      <c r="G115" s="7"/>
      <c r="H115" s="7"/>
      <c r="I115" s="7"/>
      <c r="J115" s="7"/>
      <c r="K115" s="7"/>
      <c r="L115" s="7"/>
      <c r="M115" s="7"/>
      <c r="N115" s="7"/>
      <c r="O115" s="7"/>
      <c r="P115" s="7"/>
      <c r="Q115" s="262"/>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v>1</v>
      </c>
      <c r="AP115" s="7"/>
      <c r="AQ115" s="192"/>
      <c r="AR115" s="192"/>
      <c r="AS115" s="192"/>
      <c r="AT115" s="192"/>
    </row>
    <row r="116" spans="1:46" ht="15.75" customHeight="1">
      <c r="A116" s="7"/>
      <c r="B116" s="7"/>
      <c r="C116" s="7"/>
      <c r="D116" s="7"/>
      <c r="E116" s="7"/>
      <c r="F116" s="7"/>
      <c r="G116" s="7"/>
      <c r="H116" s="7"/>
      <c r="I116" s="7"/>
      <c r="J116" s="7"/>
      <c r="K116" s="7">
        <v>0</v>
      </c>
      <c r="L116" s="7"/>
      <c r="M116" s="7"/>
      <c r="N116" s="7"/>
      <c r="O116" s="7"/>
      <c r="P116" s="7">
        <v>1</v>
      </c>
      <c r="Q116" s="262"/>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v>1</v>
      </c>
      <c r="AQ116" s="192"/>
      <c r="AR116" s="192"/>
      <c r="AS116" s="192"/>
      <c r="AT116" s="192"/>
    </row>
    <row r="117" spans="1:46" ht="15.75" customHeight="1">
      <c r="A117" s="7"/>
      <c r="B117" s="7">
        <v>1</v>
      </c>
      <c r="C117" s="7"/>
      <c r="D117" s="7">
        <v>1</v>
      </c>
      <c r="E117" s="7">
        <v>0</v>
      </c>
      <c r="F117" s="7"/>
      <c r="G117" s="7"/>
      <c r="H117" s="7"/>
      <c r="I117" s="7"/>
      <c r="J117" s="7"/>
      <c r="K117" s="7">
        <v>1</v>
      </c>
      <c r="L117" s="7"/>
      <c r="M117" s="7"/>
      <c r="N117" s="7"/>
      <c r="O117" s="7"/>
      <c r="P117" s="7"/>
      <c r="Q117" s="262"/>
      <c r="R117" s="7"/>
      <c r="S117" s="7"/>
      <c r="T117" s="7"/>
      <c r="U117" s="7"/>
      <c r="V117" s="7"/>
      <c r="W117" s="7"/>
      <c r="X117" s="7"/>
      <c r="Y117" s="7"/>
      <c r="Z117" s="7">
        <v>1</v>
      </c>
      <c r="AA117" s="7"/>
      <c r="AB117" s="7"/>
      <c r="AC117" s="7"/>
      <c r="AD117" s="7"/>
      <c r="AE117" s="7"/>
      <c r="AF117" s="7"/>
      <c r="AG117" s="7"/>
      <c r="AH117" s="7"/>
      <c r="AI117" s="7"/>
      <c r="AJ117" s="7"/>
      <c r="AK117" s="7"/>
      <c r="AL117" s="7"/>
      <c r="AM117" s="7"/>
      <c r="AN117" s="7"/>
      <c r="AO117" s="7"/>
      <c r="AP117" s="7"/>
      <c r="AQ117" s="192"/>
      <c r="AR117" s="192"/>
      <c r="AS117" s="192"/>
      <c r="AT117" s="192"/>
    </row>
    <row r="118" spans="1:46" ht="15.75" customHeight="1">
      <c r="A118" s="7">
        <v>1</v>
      </c>
      <c r="B118" s="7"/>
      <c r="C118" s="7"/>
      <c r="D118" s="7">
        <v>1</v>
      </c>
      <c r="E118" s="7"/>
      <c r="F118" s="7"/>
      <c r="G118" s="7"/>
      <c r="H118" s="7"/>
      <c r="I118" s="7"/>
      <c r="J118" s="7"/>
      <c r="K118" s="7"/>
      <c r="L118" s="7"/>
      <c r="M118" s="7"/>
      <c r="N118" s="7">
        <v>1</v>
      </c>
      <c r="O118" s="7"/>
      <c r="P118" s="7"/>
      <c r="Q118" s="262"/>
      <c r="R118" s="7"/>
      <c r="S118" s="7"/>
      <c r="T118" s="7"/>
      <c r="U118" s="7"/>
      <c r="V118" s="7"/>
      <c r="W118" s="7"/>
      <c r="X118" s="7"/>
      <c r="Y118" s="7"/>
      <c r="Z118" s="7"/>
      <c r="AA118" s="7">
        <v>1</v>
      </c>
      <c r="AB118" s="7"/>
      <c r="AC118" s="7"/>
      <c r="AD118" s="7"/>
      <c r="AE118" s="7"/>
      <c r="AF118" s="7"/>
      <c r="AG118" s="7"/>
      <c r="AH118" s="7"/>
      <c r="AI118" s="7"/>
      <c r="AJ118" s="7"/>
      <c r="AK118" s="7"/>
      <c r="AL118" s="7"/>
      <c r="AM118" s="7"/>
      <c r="AN118" s="7"/>
      <c r="AO118" s="7"/>
      <c r="AP118" s="7"/>
      <c r="AQ118" s="192"/>
      <c r="AR118" s="192"/>
      <c r="AS118" s="192"/>
      <c r="AT118" s="192"/>
    </row>
    <row r="119" spans="1:46" ht="15.75" customHeight="1">
      <c r="A119" s="7"/>
      <c r="B119" s="7">
        <v>1</v>
      </c>
      <c r="C119" s="7"/>
      <c r="D119" s="7">
        <v>1</v>
      </c>
      <c r="E119" s="7"/>
      <c r="F119" s="7"/>
      <c r="G119" s="7"/>
      <c r="H119" s="7"/>
      <c r="I119" s="7"/>
      <c r="J119" s="7"/>
      <c r="K119" s="7"/>
      <c r="L119" s="7"/>
      <c r="M119" s="7">
        <v>0</v>
      </c>
      <c r="N119" s="7">
        <v>1</v>
      </c>
      <c r="O119" s="7">
        <v>0</v>
      </c>
      <c r="P119" s="7"/>
      <c r="Q119" s="262"/>
      <c r="R119" s="7"/>
      <c r="S119" s="7"/>
      <c r="T119" s="7"/>
      <c r="U119" s="7"/>
      <c r="V119" s="7"/>
      <c r="W119" s="7"/>
      <c r="X119" s="7"/>
      <c r="Y119" s="7"/>
      <c r="Z119" s="7">
        <v>1</v>
      </c>
      <c r="AA119" s="7"/>
      <c r="AB119" s="7"/>
      <c r="AC119" s="7"/>
      <c r="AD119" s="7"/>
      <c r="AE119" s="7"/>
      <c r="AF119" s="7"/>
      <c r="AG119" s="7"/>
      <c r="AH119" s="7"/>
      <c r="AI119" s="7"/>
      <c r="AJ119" s="7"/>
      <c r="AK119" s="7"/>
      <c r="AL119" s="7"/>
      <c r="AM119" s="7"/>
      <c r="AN119" s="7"/>
      <c r="AO119" s="7"/>
      <c r="AP119" s="7"/>
      <c r="AQ119" s="192"/>
      <c r="AR119" s="192"/>
      <c r="AS119" s="192"/>
      <c r="AT119" s="192"/>
    </row>
    <row r="120" spans="1:46" ht="15.75" customHeight="1">
      <c r="A120" s="7">
        <v>1</v>
      </c>
      <c r="B120" s="7">
        <v>1</v>
      </c>
      <c r="C120" s="7">
        <v>1</v>
      </c>
      <c r="D120" s="7">
        <v>1</v>
      </c>
      <c r="E120" s="7"/>
      <c r="F120" s="7">
        <v>1</v>
      </c>
      <c r="G120" s="7"/>
      <c r="H120" s="7"/>
      <c r="I120" s="7">
        <v>0</v>
      </c>
      <c r="J120" s="7">
        <v>0</v>
      </c>
      <c r="K120" s="7"/>
      <c r="L120" s="7"/>
      <c r="M120" s="7"/>
      <c r="N120" s="7"/>
      <c r="O120" s="7">
        <v>1</v>
      </c>
      <c r="P120" s="7"/>
      <c r="Q120" s="262"/>
      <c r="R120" s="7"/>
      <c r="S120" s="7"/>
      <c r="T120" s="7"/>
      <c r="U120" s="7"/>
      <c r="V120" s="7"/>
      <c r="W120" s="7"/>
      <c r="X120" s="7"/>
      <c r="Y120" s="7"/>
      <c r="Z120" s="7">
        <v>1</v>
      </c>
      <c r="AA120" s="7"/>
      <c r="AB120" s="7"/>
      <c r="AC120" s="7"/>
      <c r="AD120" s="7"/>
      <c r="AE120" s="7"/>
      <c r="AF120" s="7"/>
      <c r="AG120" s="7"/>
      <c r="AH120" s="7"/>
      <c r="AI120" s="7"/>
      <c r="AJ120" s="7"/>
      <c r="AK120" s="7"/>
      <c r="AL120" s="7"/>
      <c r="AM120" s="7"/>
      <c r="AN120" s="7"/>
      <c r="AO120" s="7"/>
      <c r="AP120" s="7"/>
      <c r="AQ120" s="192"/>
      <c r="AR120" s="192"/>
      <c r="AS120" s="192"/>
      <c r="AT120" s="192"/>
    </row>
    <row r="121" spans="1:46" ht="15.75" customHeight="1">
      <c r="A121" s="7"/>
      <c r="B121" s="7">
        <v>1</v>
      </c>
      <c r="C121" s="7"/>
      <c r="D121" s="7">
        <v>1</v>
      </c>
      <c r="E121" s="7"/>
      <c r="F121" s="7"/>
      <c r="G121" s="7"/>
      <c r="H121" s="7"/>
      <c r="I121" s="7"/>
      <c r="J121" s="7"/>
      <c r="K121" s="7">
        <v>0</v>
      </c>
      <c r="L121" s="7"/>
      <c r="M121" s="7"/>
      <c r="N121" s="7"/>
      <c r="O121" s="7">
        <v>1</v>
      </c>
      <c r="P121" s="7"/>
      <c r="Q121" s="262"/>
      <c r="R121" s="7"/>
      <c r="S121" s="7"/>
      <c r="T121" s="7"/>
      <c r="U121" s="7"/>
      <c r="V121" s="7"/>
      <c r="W121" s="7"/>
      <c r="X121" s="7"/>
      <c r="Y121" s="7"/>
      <c r="Z121" s="7"/>
      <c r="AA121" s="7"/>
      <c r="AB121" s="7">
        <v>1</v>
      </c>
      <c r="AC121" s="7"/>
      <c r="AD121" s="7"/>
      <c r="AE121" s="7"/>
      <c r="AF121" s="7"/>
      <c r="AG121" s="7"/>
      <c r="AH121" s="7"/>
      <c r="AI121" s="7"/>
      <c r="AJ121" s="7"/>
      <c r="AK121" s="7"/>
      <c r="AL121" s="7"/>
      <c r="AM121" s="7"/>
      <c r="AN121" s="7"/>
      <c r="AO121" s="7"/>
      <c r="AP121" s="7"/>
      <c r="AQ121" s="192"/>
      <c r="AR121" s="192"/>
      <c r="AS121" s="192"/>
      <c r="AT121" s="192"/>
    </row>
    <row r="122" spans="1:46" ht="15.75" customHeight="1">
      <c r="A122" s="7"/>
      <c r="B122" s="7">
        <v>1</v>
      </c>
      <c r="C122" s="7">
        <v>1</v>
      </c>
      <c r="D122" s="7">
        <v>1</v>
      </c>
      <c r="E122" s="7"/>
      <c r="F122" s="7"/>
      <c r="G122" s="7"/>
      <c r="H122" s="7"/>
      <c r="I122" s="7"/>
      <c r="J122" s="7"/>
      <c r="K122" s="7">
        <v>0</v>
      </c>
      <c r="L122" s="7"/>
      <c r="M122" s="7"/>
      <c r="N122" s="7"/>
      <c r="O122" s="7"/>
      <c r="P122" s="7"/>
      <c r="Q122" s="262"/>
      <c r="R122" s="7"/>
      <c r="S122" s="7"/>
      <c r="T122" s="7"/>
      <c r="U122" s="7"/>
      <c r="V122" s="7">
        <v>1</v>
      </c>
      <c r="W122" s="7">
        <v>1</v>
      </c>
      <c r="X122" s="7"/>
      <c r="Y122" s="7">
        <v>1</v>
      </c>
      <c r="Z122" s="7"/>
      <c r="AA122" s="7"/>
      <c r="AB122" s="7"/>
      <c r="AC122" s="7"/>
      <c r="AD122" s="7"/>
      <c r="AE122" s="7"/>
      <c r="AF122" s="7"/>
      <c r="AG122" s="7"/>
      <c r="AH122" s="7"/>
      <c r="AI122" s="7"/>
      <c r="AJ122" s="7"/>
      <c r="AK122" s="7"/>
      <c r="AL122" s="7"/>
      <c r="AM122" s="7"/>
      <c r="AN122" s="7"/>
      <c r="AO122" s="7"/>
      <c r="AP122" s="7"/>
      <c r="AQ122" s="192"/>
      <c r="AR122" s="192"/>
      <c r="AS122" s="192"/>
      <c r="AT122" s="192"/>
    </row>
    <row r="123" spans="1:46" ht="15.75" customHeight="1">
      <c r="A123" s="7"/>
      <c r="B123" s="7"/>
      <c r="C123" s="7"/>
      <c r="D123" s="7"/>
      <c r="E123" s="7"/>
      <c r="F123" s="7"/>
      <c r="G123" s="7"/>
      <c r="H123" s="7"/>
      <c r="I123" s="7"/>
      <c r="J123" s="7"/>
      <c r="K123" s="7"/>
      <c r="L123" s="7"/>
      <c r="M123" s="7"/>
      <c r="N123" s="7"/>
      <c r="O123" s="7"/>
      <c r="P123" s="7"/>
      <c r="Q123" s="262"/>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v>1</v>
      </c>
      <c r="AQ123" s="192"/>
      <c r="AR123" s="192"/>
      <c r="AS123" s="192"/>
      <c r="AT123" s="192"/>
    </row>
    <row r="124" spans="1:46" ht="15.75" customHeight="1">
      <c r="A124" s="7"/>
      <c r="B124" s="7"/>
      <c r="C124" s="7"/>
      <c r="D124" s="7"/>
      <c r="E124" s="7"/>
      <c r="F124" s="7"/>
      <c r="G124" s="7"/>
      <c r="H124" s="7"/>
      <c r="I124" s="7"/>
      <c r="J124" s="7"/>
      <c r="K124" s="7"/>
      <c r="L124" s="7"/>
      <c r="M124" s="7"/>
      <c r="N124" s="7"/>
      <c r="O124" s="7">
        <v>1</v>
      </c>
      <c r="P124" s="7"/>
      <c r="Q124" s="262"/>
      <c r="R124" s="7"/>
      <c r="S124" s="7"/>
      <c r="T124" s="7"/>
      <c r="U124" s="7"/>
      <c r="V124" s="7"/>
      <c r="W124" s="7"/>
      <c r="X124" s="7"/>
      <c r="Y124" s="7"/>
      <c r="Z124" s="7"/>
      <c r="AA124" s="7"/>
      <c r="AB124" s="7"/>
      <c r="AC124" s="7"/>
      <c r="AD124" s="7"/>
      <c r="AE124" s="7"/>
      <c r="AF124" s="7"/>
      <c r="AG124" s="7"/>
      <c r="AH124" s="7">
        <v>1</v>
      </c>
      <c r="AI124" s="7"/>
      <c r="AJ124" s="7"/>
      <c r="AK124" s="7"/>
      <c r="AL124" s="7"/>
      <c r="AM124" s="7"/>
      <c r="AN124" s="7"/>
      <c r="AO124" s="7"/>
      <c r="AP124" s="7"/>
      <c r="AQ124" s="192"/>
      <c r="AR124" s="192"/>
      <c r="AS124" s="192"/>
      <c r="AT124" s="192"/>
    </row>
    <row r="125" spans="1:46" ht="15.75" customHeight="1">
      <c r="A125" s="7"/>
      <c r="B125" s="7"/>
      <c r="C125" s="7"/>
      <c r="D125" s="7"/>
      <c r="E125" s="7"/>
      <c r="F125" s="7"/>
      <c r="G125" s="7"/>
      <c r="H125" s="7"/>
      <c r="I125" s="7"/>
      <c r="J125" s="7"/>
      <c r="K125" s="7"/>
      <c r="L125" s="7"/>
      <c r="M125" s="7"/>
      <c r="N125" s="7"/>
      <c r="O125" s="7"/>
      <c r="P125" s="7"/>
      <c r="Q125" s="262"/>
      <c r="R125" s="7"/>
      <c r="S125" s="7"/>
      <c r="T125" s="7"/>
      <c r="U125" s="7"/>
      <c r="V125" s="7"/>
      <c r="W125" s="7"/>
      <c r="X125" s="7"/>
      <c r="Y125" s="7"/>
      <c r="Z125" s="7"/>
      <c r="AA125" s="7"/>
      <c r="AB125" s="7"/>
      <c r="AC125" s="7"/>
      <c r="AD125" s="7"/>
      <c r="AE125" s="7"/>
      <c r="AF125" s="7"/>
      <c r="AG125" s="7"/>
      <c r="AH125" s="7">
        <v>1</v>
      </c>
      <c r="AI125" s="7"/>
      <c r="AJ125" s="7"/>
      <c r="AK125" s="7"/>
      <c r="AL125" s="7"/>
      <c r="AM125" s="7"/>
      <c r="AN125" s="7"/>
      <c r="AO125" s="7"/>
      <c r="AP125" s="7"/>
      <c r="AQ125" s="192"/>
      <c r="AR125" s="192"/>
      <c r="AS125" s="192"/>
      <c r="AT125" s="192"/>
    </row>
    <row r="126" spans="1:46" ht="15" customHeight="1">
      <c r="A126" s="7"/>
      <c r="B126" s="7"/>
      <c r="C126" s="7"/>
      <c r="D126" s="7"/>
      <c r="E126" s="7"/>
      <c r="F126" s="7"/>
      <c r="G126" s="7"/>
      <c r="H126" s="7"/>
      <c r="I126" s="7"/>
      <c r="J126" s="7"/>
      <c r="K126" s="7"/>
      <c r="L126" s="7"/>
      <c r="M126" s="7"/>
      <c r="N126" s="7"/>
      <c r="O126" s="7">
        <v>1</v>
      </c>
      <c r="P126" s="7"/>
      <c r="Q126" s="262"/>
      <c r="R126" s="7"/>
      <c r="S126" s="7"/>
      <c r="T126" s="7"/>
      <c r="U126" s="7"/>
      <c r="V126" s="7"/>
      <c r="W126" s="7"/>
      <c r="X126" s="7"/>
      <c r="Y126" s="7"/>
      <c r="Z126" s="7"/>
      <c r="AA126" s="7"/>
      <c r="AB126" s="7"/>
      <c r="AC126" s="7"/>
      <c r="AD126" s="7"/>
      <c r="AE126" s="7"/>
      <c r="AF126" s="7"/>
      <c r="AG126" s="7"/>
      <c r="AH126" s="7"/>
      <c r="AI126" s="7"/>
      <c r="AJ126" s="7"/>
      <c r="AK126" s="7"/>
      <c r="AL126" s="7"/>
      <c r="AM126" s="7">
        <v>1</v>
      </c>
      <c r="AN126" s="7"/>
      <c r="AO126" s="7"/>
      <c r="AP126" s="7"/>
      <c r="AQ126" s="192"/>
      <c r="AR126" s="192"/>
      <c r="AS126" s="192"/>
      <c r="AT126" s="192"/>
    </row>
    <row r="127" spans="1:46" ht="15.75" customHeight="1">
      <c r="A127" s="7"/>
      <c r="B127" s="7"/>
      <c r="C127" s="7"/>
      <c r="D127" s="7"/>
      <c r="E127" s="7"/>
      <c r="F127" s="7"/>
      <c r="G127" s="7"/>
      <c r="H127" s="7"/>
      <c r="I127" s="7"/>
      <c r="J127" s="7"/>
      <c r="K127" s="7"/>
      <c r="L127" s="7"/>
      <c r="M127" s="7"/>
      <c r="N127" s="7"/>
      <c r="O127" s="7"/>
      <c r="P127" s="7">
        <v>1</v>
      </c>
      <c r="Q127" s="262"/>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v>1</v>
      </c>
      <c r="AQ127" s="192"/>
      <c r="AR127" s="192"/>
      <c r="AS127" s="192"/>
      <c r="AT127" s="192"/>
    </row>
    <row r="128" spans="1:46" ht="15.75" customHeight="1">
      <c r="A128" s="7"/>
      <c r="B128" s="7"/>
      <c r="C128" s="7"/>
      <c r="D128" s="7"/>
      <c r="E128" s="7"/>
      <c r="F128" s="7"/>
      <c r="G128" s="7"/>
      <c r="H128" s="7"/>
      <c r="I128" s="7"/>
      <c r="J128" s="7"/>
      <c r="K128" s="7"/>
      <c r="L128" s="7"/>
      <c r="M128" s="7"/>
      <c r="N128" s="7"/>
      <c r="O128" s="7"/>
      <c r="P128" s="7"/>
      <c r="Q128" s="262"/>
      <c r="R128" s="7"/>
      <c r="S128" s="7"/>
      <c r="T128" s="7"/>
      <c r="U128" s="7">
        <v>1</v>
      </c>
      <c r="V128" s="7"/>
      <c r="W128" s="7"/>
      <c r="X128" s="7"/>
      <c r="Y128" s="7"/>
      <c r="Z128" s="7"/>
      <c r="AA128" s="7"/>
      <c r="AB128" s="7"/>
      <c r="AC128" s="7"/>
      <c r="AD128" s="7"/>
      <c r="AE128" s="7"/>
      <c r="AF128" s="7"/>
      <c r="AG128" s="7"/>
      <c r="AH128" s="7"/>
      <c r="AI128" s="7"/>
      <c r="AJ128" s="7"/>
      <c r="AK128" s="7"/>
      <c r="AL128" s="7"/>
      <c r="AM128" s="7"/>
      <c r="AN128" s="7"/>
      <c r="AO128" s="7"/>
      <c r="AP128" s="7"/>
      <c r="AQ128" s="192"/>
      <c r="AR128" s="192"/>
      <c r="AS128" s="192"/>
      <c r="AT128" s="192"/>
    </row>
    <row r="129" spans="1:46" ht="15.75" customHeight="1">
      <c r="A129" s="7"/>
      <c r="B129" s="7"/>
      <c r="C129" s="7"/>
      <c r="D129" s="7">
        <v>1</v>
      </c>
      <c r="E129" s="7"/>
      <c r="F129" s="7"/>
      <c r="G129" s="7"/>
      <c r="H129" s="7"/>
      <c r="I129" s="7"/>
      <c r="J129" s="7"/>
      <c r="K129" s="7">
        <v>0</v>
      </c>
      <c r="L129" s="7"/>
      <c r="M129" s="7"/>
      <c r="N129" s="7"/>
      <c r="O129" s="7"/>
      <c r="P129" s="7"/>
      <c r="Q129" s="262"/>
      <c r="R129" s="7"/>
      <c r="S129" s="7">
        <v>1</v>
      </c>
      <c r="T129" s="7"/>
      <c r="U129" s="7"/>
      <c r="V129" s="7"/>
      <c r="W129" s="7"/>
      <c r="X129" s="7"/>
      <c r="Y129" s="7"/>
      <c r="Z129" s="7"/>
      <c r="AA129" s="7"/>
      <c r="AB129" s="7"/>
      <c r="AC129" s="7"/>
      <c r="AD129" s="7"/>
      <c r="AE129" s="7"/>
      <c r="AF129" s="7"/>
      <c r="AG129" s="7"/>
      <c r="AH129" s="7"/>
      <c r="AI129" s="7"/>
      <c r="AJ129" s="7"/>
      <c r="AK129" s="7"/>
      <c r="AL129" s="7"/>
      <c r="AM129" s="7"/>
      <c r="AN129" s="7"/>
      <c r="AO129" s="7"/>
      <c r="AP129" s="7"/>
      <c r="AQ129" s="192"/>
      <c r="AR129" s="192"/>
      <c r="AS129" s="192"/>
      <c r="AT129" s="192"/>
    </row>
    <row r="130" spans="1:46" ht="15.75" customHeight="1">
      <c r="A130" s="7"/>
      <c r="B130" s="7"/>
      <c r="C130" s="7"/>
      <c r="D130" s="7"/>
      <c r="E130" s="7"/>
      <c r="F130" s="7"/>
      <c r="G130" s="7"/>
      <c r="H130" s="7"/>
      <c r="I130" s="7"/>
      <c r="J130" s="7"/>
      <c r="K130" s="7"/>
      <c r="L130" s="7"/>
      <c r="M130" s="7"/>
      <c r="N130" s="7"/>
      <c r="O130" s="7"/>
      <c r="P130" s="7"/>
      <c r="Q130" s="266"/>
      <c r="R130" s="46"/>
      <c r="S130" s="7"/>
      <c r="T130" s="7"/>
      <c r="U130" s="7"/>
      <c r="V130" s="7"/>
      <c r="W130" s="46"/>
      <c r="X130" s="7"/>
      <c r="Y130" s="7"/>
      <c r="Z130" s="7"/>
      <c r="AA130" s="46"/>
      <c r="AB130" s="7"/>
      <c r="AC130" s="7"/>
      <c r="AD130" s="7"/>
      <c r="AE130" s="7"/>
      <c r="AF130" s="7"/>
      <c r="AG130" s="7"/>
      <c r="AH130" s="7"/>
      <c r="AI130" s="7"/>
      <c r="AJ130" s="7"/>
      <c r="AK130" s="7"/>
      <c r="AL130" s="7"/>
      <c r="AM130" s="7"/>
      <c r="AN130" s="7"/>
      <c r="AO130" s="7"/>
      <c r="AP130" s="46">
        <v>1</v>
      </c>
      <c r="AQ130" s="192"/>
      <c r="AR130" s="192"/>
      <c r="AS130" s="192"/>
      <c r="AT130" s="192"/>
    </row>
    <row r="131" spans="1:46" ht="15.75" customHeight="1">
      <c r="A131" s="7"/>
      <c r="B131" s="7"/>
      <c r="C131" s="7"/>
      <c r="D131" s="7"/>
      <c r="E131" s="7"/>
      <c r="F131" s="7"/>
      <c r="G131" s="7">
        <v>0</v>
      </c>
      <c r="H131" s="7">
        <v>1</v>
      </c>
      <c r="I131" s="7"/>
      <c r="J131" s="7"/>
      <c r="K131" s="7"/>
      <c r="L131" s="7"/>
      <c r="M131" s="7"/>
      <c r="N131" s="7"/>
      <c r="O131" s="7"/>
      <c r="P131" s="7"/>
      <c r="Q131" s="267"/>
      <c r="R131" s="7"/>
      <c r="S131" s="7"/>
      <c r="T131" s="7"/>
      <c r="U131" s="7"/>
      <c r="V131" s="7"/>
      <c r="W131" s="7"/>
      <c r="X131" s="7"/>
      <c r="Y131" s="7"/>
      <c r="Z131" s="7"/>
      <c r="AA131" s="7"/>
      <c r="AB131" s="7"/>
      <c r="AC131" s="7"/>
      <c r="AD131" s="7"/>
      <c r="AE131" s="7"/>
      <c r="AF131" s="7"/>
      <c r="AG131" s="7"/>
      <c r="AH131" s="7"/>
      <c r="AI131" s="174"/>
      <c r="AJ131" s="7"/>
      <c r="AK131" s="7"/>
      <c r="AL131" s="7"/>
      <c r="AM131" s="7"/>
      <c r="AN131" s="7"/>
      <c r="AO131" s="7">
        <v>1</v>
      </c>
      <c r="AP131" s="7"/>
      <c r="AQ131" s="192"/>
      <c r="AR131" s="192"/>
      <c r="AS131" s="192"/>
      <c r="AT131" s="192"/>
    </row>
    <row r="132" spans="1:46" ht="15.75" customHeight="1">
      <c r="A132" s="7"/>
      <c r="B132" s="7"/>
      <c r="C132" s="7"/>
      <c r="D132" s="7"/>
      <c r="E132" s="7"/>
      <c r="F132" s="7"/>
      <c r="G132" s="7"/>
      <c r="H132" s="7"/>
      <c r="I132" s="7"/>
      <c r="J132" s="7"/>
      <c r="K132" s="7"/>
      <c r="L132" s="7"/>
      <c r="M132" s="7"/>
      <c r="N132" s="7">
        <v>1</v>
      </c>
      <c r="O132" s="7"/>
      <c r="P132" s="7"/>
      <c r="Q132" s="268"/>
      <c r="R132" s="49"/>
      <c r="S132" s="7"/>
      <c r="T132" s="7"/>
      <c r="U132" s="7"/>
      <c r="V132" s="7"/>
      <c r="W132" s="49"/>
      <c r="X132" s="7"/>
      <c r="Y132" s="7"/>
      <c r="Z132" s="7"/>
      <c r="AA132" s="49"/>
      <c r="AB132" s="7"/>
      <c r="AC132" s="7"/>
      <c r="AD132" s="7"/>
      <c r="AE132" s="7"/>
      <c r="AF132" s="7"/>
      <c r="AG132" s="7">
        <v>1</v>
      </c>
      <c r="AH132" s="7"/>
      <c r="AI132" s="7"/>
      <c r="AJ132" s="7"/>
      <c r="AK132" s="7"/>
      <c r="AL132" s="7"/>
      <c r="AM132" s="7"/>
      <c r="AN132" s="7"/>
      <c r="AO132" s="7"/>
      <c r="AP132" s="49"/>
      <c r="AQ132" s="192"/>
      <c r="AR132" s="192"/>
      <c r="AS132" s="192"/>
      <c r="AT132" s="192"/>
    </row>
    <row r="133" spans="1:46" ht="15.75" customHeight="1">
      <c r="A133" s="7"/>
      <c r="B133" s="7"/>
      <c r="C133" s="7"/>
      <c r="D133" s="7"/>
      <c r="E133" s="7"/>
      <c r="F133" s="7"/>
      <c r="G133" s="7"/>
      <c r="H133" s="7"/>
      <c r="I133" s="7"/>
      <c r="J133" s="7"/>
      <c r="K133" s="7"/>
      <c r="L133" s="7"/>
      <c r="M133" s="7"/>
      <c r="N133" s="7">
        <v>1</v>
      </c>
      <c r="O133" s="7"/>
      <c r="P133" s="7"/>
      <c r="Q133" s="262"/>
      <c r="R133" s="7"/>
      <c r="S133" s="7"/>
      <c r="T133" s="7"/>
      <c r="U133" s="7"/>
      <c r="V133" s="7"/>
      <c r="W133" s="7"/>
      <c r="X133" s="7"/>
      <c r="Y133" s="7"/>
      <c r="Z133" s="7"/>
      <c r="AA133" s="7"/>
      <c r="AB133" s="7"/>
      <c r="AC133" s="7"/>
      <c r="AD133" s="7"/>
      <c r="AE133" s="7"/>
      <c r="AF133" s="7"/>
      <c r="AG133" s="7"/>
      <c r="AH133" s="7"/>
      <c r="AI133" s="7"/>
      <c r="AJ133" s="7">
        <v>1</v>
      </c>
      <c r="AK133" s="7"/>
      <c r="AL133" s="7"/>
      <c r="AM133" s="7"/>
      <c r="AN133" s="7"/>
      <c r="AO133" s="7"/>
      <c r="AP133" s="7"/>
      <c r="AQ133" s="192"/>
      <c r="AR133" s="192"/>
      <c r="AS133" s="192"/>
      <c r="AT133" s="192"/>
    </row>
    <row r="134" spans="1:46" ht="15.75" customHeight="1">
      <c r="A134" s="7"/>
      <c r="B134" s="7"/>
      <c r="C134" s="7"/>
      <c r="D134" s="7"/>
      <c r="E134" s="7"/>
      <c r="F134" s="7"/>
      <c r="G134" s="7"/>
      <c r="H134" s="7"/>
      <c r="I134" s="7"/>
      <c r="J134" s="7"/>
      <c r="K134" s="7"/>
      <c r="L134" s="7"/>
      <c r="M134" s="7"/>
      <c r="N134" s="7"/>
      <c r="O134" s="7"/>
      <c r="P134" s="7"/>
      <c r="Q134" s="262"/>
      <c r="R134" s="7"/>
      <c r="S134" s="7"/>
      <c r="T134" s="7"/>
      <c r="U134" s="7"/>
      <c r="V134" s="7"/>
      <c r="W134" s="7"/>
      <c r="X134" s="7"/>
      <c r="Y134" s="7"/>
      <c r="Z134" s="7"/>
      <c r="AA134" s="7"/>
      <c r="AB134" s="7"/>
      <c r="AC134" s="7"/>
      <c r="AD134" s="7"/>
      <c r="AE134" s="7"/>
      <c r="AF134" s="7"/>
      <c r="AG134" s="7"/>
      <c r="AH134" s="7"/>
      <c r="AI134" s="7"/>
      <c r="AJ134" s="7"/>
      <c r="AK134" s="7">
        <v>1</v>
      </c>
      <c r="AL134" s="7"/>
      <c r="AM134" s="7"/>
      <c r="AN134" s="7"/>
      <c r="AO134" s="7"/>
      <c r="AP134" s="7"/>
      <c r="AQ134" s="192"/>
      <c r="AR134" s="192"/>
      <c r="AS134" s="192"/>
      <c r="AT134" s="192"/>
    </row>
    <row r="135" spans="1:46" ht="15.75" customHeight="1">
      <c r="A135" s="7"/>
      <c r="B135" s="7"/>
      <c r="C135" s="7"/>
      <c r="D135" s="7"/>
      <c r="E135" s="7"/>
      <c r="F135" s="7">
        <v>1</v>
      </c>
      <c r="G135" s="7"/>
      <c r="H135" s="7"/>
      <c r="I135" s="7">
        <v>0</v>
      </c>
      <c r="J135" s="7"/>
      <c r="K135" s="7"/>
      <c r="L135" s="7"/>
      <c r="M135" s="7"/>
      <c r="N135" s="7">
        <v>1</v>
      </c>
      <c r="O135" s="7"/>
      <c r="P135" s="7"/>
      <c r="Q135" s="262"/>
      <c r="R135" s="7"/>
      <c r="S135" s="7"/>
      <c r="T135" s="7"/>
      <c r="U135" s="7"/>
      <c r="V135" s="7"/>
      <c r="W135" s="7"/>
      <c r="X135" s="7"/>
      <c r="Y135" s="7"/>
      <c r="Z135" s="7"/>
      <c r="AA135" s="7"/>
      <c r="AB135" s="7"/>
      <c r="AC135" s="7"/>
      <c r="AD135" s="7"/>
      <c r="AE135" s="7"/>
      <c r="AF135" s="7">
        <v>1</v>
      </c>
      <c r="AG135" s="7"/>
      <c r="AH135" s="7"/>
      <c r="AI135" s="7"/>
      <c r="AJ135" s="7"/>
      <c r="AK135" s="7"/>
      <c r="AL135" s="7"/>
      <c r="AM135" s="7"/>
      <c r="AN135" s="7"/>
      <c r="AO135" s="7"/>
      <c r="AP135" s="7"/>
      <c r="AQ135" s="192"/>
      <c r="AR135" s="192"/>
      <c r="AS135" s="192"/>
      <c r="AT135" s="192"/>
    </row>
    <row r="136" spans="1:46" ht="15.75" customHeight="1">
      <c r="A136" s="7"/>
      <c r="B136" s="7"/>
      <c r="C136" s="7"/>
      <c r="D136" s="7"/>
      <c r="E136" s="7"/>
      <c r="F136" s="7"/>
      <c r="G136" s="7"/>
      <c r="H136" s="7"/>
      <c r="I136" s="7"/>
      <c r="J136" s="7"/>
      <c r="K136" s="7"/>
      <c r="L136" s="7"/>
      <c r="M136" s="7"/>
      <c r="N136" s="7"/>
      <c r="O136" s="7"/>
      <c r="P136" s="7"/>
      <c r="Q136" s="262"/>
      <c r="R136" s="7"/>
      <c r="S136" s="7"/>
      <c r="T136" s="7"/>
      <c r="U136" s="7"/>
      <c r="V136" s="7"/>
      <c r="W136" s="7"/>
      <c r="X136" s="7"/>
      <c r="Y136" s="7"/>
      <c r="Z136" s="7"/>
      <c r="AA136" s="7"/>
      <c r="AB136" s="7">
        <v>1</v>
      </c>
      <c r="AC136" s="7"/>
      <c r="AD136" s="7"/>
      <c r="AE136" s="7"/>
      <c r="AF136" s="7"/>
      <c r="AG136" s="7"/>
      <c r="AH136" s="7"/>
      <c r="AI136" s="7"/>
      <c r="AJ136" s="7"/>
      <c r="AK136" s="7"/>
      <c r="AL136" s="7"/>
      <c r="AM136" s="7">
        <v>1</v>
      </c>
      <c r="AN136" s="7"/>
      <c r="AO136" s="7"/>
      <c r="AP136" s="7"/>
      <c r="AQ136" s="192"/>
      <c r="AR136" s="192"/>
      <c r="AS136" s="192"/>
      <c r="AT136" s="192"/>
    </row>
    <row r="137" spans="1:46" ht="15.75" customHeight="1">
      <c r="A137" s="17"/>
      <c r="B137" s="17"/>
      <c r="C137" s="17"/>
      <c r="D137" s="17"/>
      <c r="E137" s="17"/>
      <c r="F137" s="17"/>
      <c r="G137" s="17"/>
      <c r="H137" s="17"/>
      <c r="I137" s="17"/>
      <c r="J137" s="17"/>
      <c r="K137" s="17"/>
      <c r="L137" s="17"/>
      <c r="M137" s="17"/>
      <c r="N137" s="17"/>
      <c r="O137" s="17"/>
      <c r="P137" s="17"/>
      <c r="Q137" s="269"/>
      <c r="R137" s="17"/>
      <c r="S137" s="17"/>
      <c r="T137" s="17"/>
      <c r="U137" s="17"/>
      <c r="V137" s="17"/>
      <c r="W137" s="17"/>
      <c r="X137" s="17"/>
      <c r="Y137" s="17"/>
      <c r="Z137" s="17"/>
      <c r="AA137" s="17"/>
      <c r="AB137" s="17"/>
      <c r="AC137" s="17"/>
      <c r="AD137" s="17"/>
      <c r="AE137" s="17"/>
      <c r="AF137" s="17">
        <v>1</v>
      </c>
      <c r="AG137" s="17"/>
      <c r="AH137" s="17"/>
      <c r="AI137" s="17"/>
      <c r="AJ137" s="17"/>
      <c r="AK137" s="17"/>
      <c r="AL137" s="17"/>
      <c r="AM137" s="17"/>
      <c r="AN137" s="17"/>
      <c r="AO137" s="17"/>
      <c r="AP137" s="17"/>
      <c r="AQ137" s="192"/>
      <c r="AR137" s="192"/>
      <c r="AS137" s="192"/>
      <c r="AT137" s="192"/>
    </row>
    <row r="138" spans="1:46" ht="15.75" customHeight="1">
      <c r="A138" s="7">
        <v>1</v>
      </c>
      <c r="B138" s="7">
        <v>1</v>
      </c>
      <c r="C138" s="7"/>
      <c r="D138" s="7"/>
      <c r="E138" s="7"/>
      <c r="F138" s="7"/>
      <c r="G138" s="7"/>
      <c r="H138" s="7"/>
      <c r="I138" s="7"/>
      <c r="J138" s="7"/>
      <c r="K138" s="7"/>
      <c r="L138" s="7"/>
      <c r="M138" s="7"/>
      <c r="N138" s="7">
        <v>1</v>
      </c>
      <c r="O138" s="7"/>
      <c r="P138" s="7"/>
      <c r="Q138" s="262"/>
      <c r="R138" s="7"/>
      <c r="S138" s="7"/>
      <c r="T138" s="7"/>
      <c r="U138" s="7"/>
      <c r="V138" s="7"/>
      <c r="W138" s="7"/>
      <c r="X138" s="7"/>
      <c r="Y138" s="7"/>
      <c r="Z138" s="7"/>
      <c r="AA138" s="7"/>
      <c r="AB138" s="7"/>
      <c r="AC138" s="7"/>
      <c r="AD138" s="7"/>
      <c r="AE138" s="7"/>
      <c r="AF138" s="7"/>
      <c r="AG138" s="7"/>
      <c r="AH138" s="7">
        <v>1</v>
      </c>
      <c r="AI138" s="7"/>
      <c r="AJ138" s="7"/>
      <c r="AK138" s="7"/>
      <c r="AL138" s="7"/>
      <c r="AM138" s="7"/>
      <c r="AN138" s="7"/>
      <c r="AO138" s="7"/>
      <c r="AP138" s="7"/>
      <c r="AQ138" s="192"/>
      <c r="AR138" s="192"/>
      <c r="AS138" s="192"/>
      <c r="AT138" s="192"/>
    </row>
    <row r="139" spans="1:46" ht="15.75" customHeight="1">
      <c r="A139" s="7"/>
      <c r="B139" s="7"/>
      <c r="C139" s="7"/>
      <c r="D139" s="7"/>
      <c r="E139" s="7">
        <v>1</v>
      </c>
      <c r="F139" s="7"/>
      <c r="G139" s="7"/>
      <c r="H139" s="7"/>
      <c r="I139" s="7"/>
      <c r="J139" s="7"/>
      <c r="K139" s="7"/>
      <c r="L139" s="7"/>
      <c r="M139" s="7"/>
      <c r="N139" s="7"/>
      <c r="O139" s="7"/>
      <c r="P139" s="7"/>
      <c r="Q139" s="262"/>
      <c r="R139" s="7"/>
      <c r="S139" s="7"/>
      <c r="T139" s="7"/>
      <c r="U139" s="7"/>
      <c r="V139" s="7"/>
      <c r="W139" s="7"/>
      <c r="X139" s="7"/>
      <c r="Y139" s="7"/>
      <c r="Z139" s="7">
        <v>1</v>
      </c>
      <c r="AA139" s="7"/>
      <c r="AB139" s="7"/>
      <c r="AC139" s="7"/>
      <c r="AD139" s="7"/>
      <c r="AE139" s="7"/>
      <c r="AF139" s="7"/>
      <c r="AG139" s="7"/>
      <c r="AH139" s="7"/>
      <c r="AI139" s="7"/>
      <c r="AJ139" s="7"/>
      <c r="AK139" s="7"/>
      <c r="AL139" s="7"/>
      <c r="AM139" s="7"/>
      <c r="AN139" s="7"/>
      <c r="AO139" s="7"/>
      <c r="AP139" s="7"/>
      <c r="AQ139" s="192"/>
      <c r="AR139" s="192"/>
      <c r="AS139" s="192"/>
      <c r="AT139" s="192"/>
    </row>
    <row r="140" spans="1:46" ht="15.75" customHeight="1">
      <c r="A140" s="7"/>
      <c r="B140" s="7"/>
      <c r="C140" s="7"/>
      <c r="D140" s="7"/>
      <c r="E140" s="7"/>
      <c r="F140" s="7"/>
      <c r="G140" s="7"/>
      <c r="H140" s="7"/>
      <c r="I140" s="7"/>
      <c r="J140" s="7"/>
      <c r="K140" s="7"/>
      <c r="L140" s="7"/>
      <c r="M140" s="7"/>
      <c r="N140" s="7"/>
      <c r="O140" s="7"/>
      <c r="P140" s="7"/>
      <c r="Q140" s="262"/>
      <c r="R140" s="7"/>
      <c r="S140" s="7"/>
      <c r="T140" s="7"/>
      <c r="U140" s="7"/>
      <c r="V140" s="7"/>
      <c r="W140" s="7"/>
      <c r="X140" s="7"/>
      <c r="Y140" s="7"/>
      <c r="Z140" s="7"/>
      <c r="AA140" s="7"/>
      <c r="AB140" s="7"/>
      <c r="AC140" s="7"/>
      <c r="AD140" s="7"/>
      <c r="AE140" s="7"/>
      <c r="AF140" s="7">
        <v>1</v>
      </c>
      <c r="AG140" s="7"/>
      <c r="AH140" s="7"/>
      <c r="AI140" s="7"/>
      <c r="AJ140" s="7"/>
      <c r="AK140" s="7">
        <v>1</v>
      </c>
      <c r="AL140" s="7"/>
      <c r="AM140" s="7"/>
      <c r="AN140" s="7"/>
      <c r="AO140" s="7"/>
      <c r="AP140" s="7"/>
      <c r="AQ140" s="192"/>
      <c r="AR140" s="192"/>
      <c r="AS140" s="192"/>
      <c r="AT140" s="192"/>
    </row>
    <row r="141" spans="1:46" ht="15.75" customHeight="1">
      <c r="A141" s="7"/>
      <c r="B141" s="7"/>
      <c r="C141" s="7"/>
      <c r="D141" s="7">
        <v>1</v>
      </c>
      <c r="E141" s="7"/>
      <c r="F141" s="7"/>
      <c r="G141" s="7"/>
      <c r="H141" s="7"/>
      <c r="I141" s="7"/>
      <c r="J141" s="7"/>
      <c r="K141" s="7">
        <v>0</v>
      </c>
      <c r="L141" s="7"/>
      <c r="M141" s="7"/>
      <c r="N141" s="7"/>
      <c r="O141" s="7"/>
      <c r="P141" s="7"/>
      <c r="Q141" s="262"/>
      <c r="R141" s="7"/>
      <c r="S141" s="7"/>
      <c r="T141" s="7"/>
      <c r="U141" s="7"/>
      <c r="V141" s="7"/>
      <c r="W141" s="7"/>
      <c r="X141" s="7"/>
      <c r="Y141" s="7"/>
      <c r="Z141" s="7"/>
      <c r="AA141" s="7"/>
      <c r="AB141" s="7"/>
      <c r="AC141" s="7">
        <v>1</v>
      </c>
      <c r="AD141" s="7"/>
      <c r="AE141" s="7"/>
      <c r="AF141" s="7"/>
      <c r="AG141" s="7"/>
      <c r="AH141" s="7"/>
      <c r="AI141" s="7"/>
      <c r="AJ141" s="7"/>
      <c r="AK141" s="7"/>
      <c r="AL141" s="7"/>
      <c r="AM141" s="7"/>
      <c r="AN141" s="7"/>
      <c r="AO141" s="7"/>
      <c r="AP141" s="7"/>
      <c r="AQ141" s="192"/>
      <c r="AR141" s="192"/>
      <c r="AS141" s="192"/>
      <c r="AT141" s="192"/>
    </row>
    <row r="142" spans="1:46" ht="15.75" customHeight="1">
      <c r="A142" s="108"/>
      <c r="B142" s="108"/>
      <c r="C142" s="108"/>
      <c r="D142" s="108"/>
      <c r="E142" s="108"/>
      <c r="F142" s="108"/>
      <c r="G142" s="108"/>
      <c r="H142" s="108"/>
      <c r="I142" s="108"/>
      <c r="J142" s="108"/>
      <c r="K142" s="108"/>
      <c r="L142" s="108"/>
      <c r="M142" s="108"/>
      <c r="N142" s="108"/>
      <c r="O142" s="108"/>
      <c r="P142" s="21">
        <v>1</v>
      </c>
      <c r="Q142" s="263"/>
      <c r="R142" s="108"/>
      <c r="S142" s="108"/>
      <c r="T142" s="108"/>
      <c r="U142" s="108"/>
      <c r="V142" s="108"/>
      <c r="W142" s="108"/>
      <c r="X142" s="108"/>
      <c r="Y142" s="108"/>
      <c r="Z142" s="108"/>
      <c r="AA142" s="108"/>
      <c r="AB142" s="108"/>
      <c r="AC142" s="21">
        <v>1</v>
      </c>
      <c r="AD142" s="108"/>
      <c r="AE142" s="108"/>
      <c r="AF142" s="108"/>
      <c r="AG142" s="108"/>
      <c r="AH142" s="108"/>
      <c r="AI142" s="108"/>
      <c r="AJ142" s="108"/>
      <c r="AK142" s="108"/>
      <c r="AL142" s="108"/>
      <c r="AM142" s="108"/>
      <c r="AN142" s="108"/>
      <c r="AO142" s="108"/>
      <c r="AP142" s="108"/>
      <c r="AQ142" s="192"/>
      <c r="AR142" s="192"/>
      <c r="AS142" s="192"/>
      <c r="AT142" s="192"/>
    </row>
    <row r="143" spans="1:46" ht="15.75" customHeight="1">
      <c r="A143" s="7"/>
      <c r="B143" s="7"/>
      <c r="C143" s="7"/>
      <c r="D143" s="7"/>
      <c r="E143" s="7"/>
      <c r="F143" s="7"/>
      <c r="G143" s="7"/>
      <c r="H143" s="7"/>
      <c r="I143" s="7"/>
      <c r="J143" s="7"/>
      <c r="K143" s="7"/>
      <c r="L143" s="7"/>
      <c r="M143" s="7"/>
      <c r="N143" s="7"/>
      <c r="O143" s="7"/>
      <c r="P143" s="7">
        <v>1</v>
      </c>
      <c r="Q143" s="262"/>
      <c r="R143" s="7"/>
      <c r="S143" s="7"/>
      <c r="T143" s="7"/>
      <c r="U143" s="7"/>
      <c r="V143" s="7"/>
      <c r="W143" s="7"/>
      <c r="X143" s="7"/>
      <c r="Y143" s="7"/>
      <c r="Z143" s="7"/>
      <c r="AA143" s="7"/>
      <c r="AB143" s="7"/>
      <c r="AC143" s="7"/>
      <c r="AD143" s="7"/>
      <c r="AE143" s="7"/>
      <c r="AF143" s="7"/>
      <c r="AG143" s="7">
        <v>1</v>
      </c>
      <c r="AH143" s="7"/>
      <c r="AI143" s="7"/>
      <c r="AJ143" s="7"/>
      <c r="AK143" s="7"/>
      <c r="AL143" s="7"/>
      <c r="AM143" s="7"/>
      <c r="AN143" s="7"/>
      <c r="AO143" s="7"/>
      <c r="AP143" s="7"/>
      <c r="AQ143" s="192"/>
      <c r="AR143" s="192"/>
      <c r="AS143" s="192"/>
      <c r="AT143" s="192"/>
    </row>
    <row r="144" spans="1:46" ht="15" customHeight="1">
      <c r="A144" s="7"/>
      <c r="B144" s="7"/>
      <c r="C144" s="7"/>
      <c r="D144" s="7"/>
      <c r="E144" s="7"/>
      <c r="F144" s="7"/>
      <c r="G144" s="7"/>
      <c r="H144" s="7"/>
      <c r="I144" s="7"/>
      <c r="J144" s="7"/>
      <c r="K144" s="7"/>
      <c r="L144" s="7"/>
      <c r="M144" s="7"/>
      <c r="N144" s="7"/>
      <c r="O144" s="7"/>
      <c r="P144" s="7">
        <v>1</v>
      </c>
      <c r="Q144" s="262"/>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v>1</v>
      </c>
      <c r="AQ144" s="192"/>
      <c r="AR144" s="192"/>
      <c r="AS144" s="192"/>
      <c r="AT144" s="192"/>
    </row>
    <row r="145" spans="1:46" ht="15.75" customHeight="1">
      <c r="A145" s="7"/>
      <c r="B145" s="7"/>
      <c r="C145" s="7"/>
      <c r="D145" s="7"/>
      <c r="E145" s="7"/>
      <c r="F145" s="7"/>
      <c r="G145" s="7"/>
      <c r="H145" s="7"/>
      <c r="I145" s="7"/>
      <c r="J145" s="7"/>
      <c r="K145" s="7"/>
      <c r="L145" s="7"/>
      <c r="M145" s="7"/>
      <c r="N145" s="7"/>
      <c r="O145" s="7"/>
      <c r="P145" s="7"/>
      <c r="Q145" s="262"/>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v>1</v>
      </c>
      <c r="AQ145" s="192"/>
      <c r="AR145" s="192"/>
      <c r="AS145" s="192"/>
      <c r="AT145" s="192"/>
    </row>
    <row r="146" spans="1:46" ht="15.75" customHeight="1">
      <c r="A146" s="7"/>
      <c r="B146" s="7"/>
      <c r="C146" s="7"/>
      <c r="D146" s="7"/>
      <c r="E146" s="7"/>
      <c r="F146" s="7"/>
      <c r="G146" s="7"/>
      <c r="H146" s="7"/>
      <c r="I146" s="7"/>
      <c r="J146" s="7"/>
      <c r="K146" s="7"/>
      <c r="L146" s="7"/>
      <c r="M146" s="7"/>
      <c r="N146" s="7"/>
      <c r="O146" s="7"/>
      <c r="P146" s="7">
        <v>1</v>
      </c>
      <c r="Q146" s="262"/>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v>1</v>
      </c>
      <c r="AQ146" s="192"/>
      <c r="AR146" s="192"/>
      <c r="AS146" s="192"/>
      <c r="AT146" s="192"/>
    </row>
    <row r="147" spans="1:46" ht="15.75" customHeight="1">
      <c r="A147" s="7"/>
      <c r="B147" s="7"/>
      <c r="C147" s="7"/>
      <c r="D147" s="7"/>
      <c r="E147" s="7"/>
      <c r="F147" s="7"/>
      <c r="G147" s="7"/>
      <c r="H147" s="7"/>
      <c r="I147" s="7"/>
      <c r="J147" s="7"/>
      <c r="K147" s="7"/>
      <c r="L147" s="7"/>
      <c r="M147" s="7"/>
      <c r="N147" s="7"/>
      <c r="O147" s="7"/>
      <c r="P147" s="7"/>
      <c r="Q147" s="262"/>
      <c r="R147" s="7"/>
      <c r="S147" s="7"/>
      <c r="T147" s="7"/>
      <c r="U147" s="7"/>
      <c r="V147" s="7"/>
      <c r="W147" s="7"/>
      <c r="X147" s="7"/>
      <c r="Y147" s="7"/>
      <c r="Z147" s="7"/>
      <c r="AA147" s="7"/>
      <c r="AB147" s="7"/>
      <c r="AC147" s="7"/>
      <c r="AD147" s="7"/>
      <c r="AE147" s="7"/>
      <c r="AF147" s="7">
        <v>1</v>
      </c>
      <c r="AG147" s="7"/>
      <c r="AH147" s="7"/>
      <c r="AI147" s="7">
        <v>1</v>
      </c>
      <c r="AJ147" s="7"/>
      <c r="AK147" s="7"/>
      <c r="AL147" s="7"/>
      <c r="AM147" s="7">
        <v>1</v>
      </c>
      <c r="AN147" s="7"/>
      <c r="AO147" s="7"/>
      <c r="AP147" s="7"/>
      <c r="AQ147" s="192"/>
      <c r="AR147" s="192"/>
      <c r="AS147" s="192"/>
      <c r="AT147" s="192"/>
    </row>
    <row r="148" spans="1:46" ht="15.75" customHeight="1">
      <c r="A148" s="7"/>
      <c r="B148" s="7"/>
      <c r="C148" s="7"/>
      <c r="D148" s="7">
        <v>1</v>
      </c>
      <c r="E148" s="7"/>
      <c r="F148" s="7"/>
      <c r="G148" s="7"/>
      <c r="H148" s="7"/>
      <c r="I148" s="7"/>
      <c r="J148" s="7"/>
      <c r="K148" s="7"/>
      <c r="L148" s="7"/>
      <c r="M148" s="7"/>
      <c r="N148" s="7"/>
      <c r="O148" s="7"/>
      <c r="P148" s="7"/>
      <c r="Q148" s="262"/>
      <c r="R148" s="7"/>
      <c r="S148" s="7"/>
      <c r="T148" s="7"/>
      <c r="U148" s="7"/>
      <c r="V148" s="7"/>
      <c r="W148" s="7"/>
      <c r="X148" s="7"/>
      <c r="Y148" s="7"/>
      <c r="Z148" s="7"/>
      <c r="AA148" s="7">
        <v>1</v>
      </c>
      <c r="AB148" s="7"/>
      <c r="AC148" s="7"/>
      <c r="AD148" s="7"/>
      <c r="AE148" s="7"/>
      <c r="AF148" s="7"/>
      <c r="AG148" s="7"/>
      <c r="AH148" s="7"/>
      <c r="AI148" s="7"/>
      <c r="AJ148" s="7"/>
      <c r="AK148" s="7"/>
      <c r="AL148" s="7"/>
      <c r="AM148" s="7"/>
      <c r="AN148" s="7"/>
      <c r="AO148" s="7"/>
      <c r="AP148" s="7"/>
      <c r="AQ148" s="192"/>
      <c r="AR148" s="192"/>
      <c r="AS148" s="192"/>
      <c r="AT148" s="192"/>
    </row>
    <row r="149" spans="1:46" ht="15.75" customHeight="1">
      <c r="A149" s="7"/>
      <c r="B149" s="7"/>
      <c r="C149" s="7"/>
      <c r="D149" s="7"/>
      <c r="E149" s="7"/>
      <c r="F149" s="7"/>
      <c r="G149" s="7"/>
      <c r="H149" s="7"/>
      <c r="I149" s="7"/>
      <c r="J149" s="7"/>
      <c r="K149" s="7"/>
      <c r="L149" s="7"/>
      <c r="M149" s="7"/>
      <c r="N149" s="7"/>
      <c r="O149" s="7"/>
      <c r="P149" s="7">
        <v>1</v>
      </c>
      <c r="Q149" s="262"/>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v>1</v>
      </c>
      <c r="AQ149" s="192"/>
      <c r="AR149" s="192"/>
      <c r="AS149" s="192"/>
      <c r="AT149" s="192"/>
    </row>
    <row r="150" spans="1:46" ht="15.75" customHeight="1">
      <c r="A150" s="7"/>
      <c r="B150" s="7"/>
      <c r="C150" s="7"/>
      <c r="D150" s="7"/>
      <c r="E150" s="7">
        <v>1</v>
      </c>
      <c r="F150" s="7"/>
      <c r="G150" s="7">
        <v>1</v>
      </c>
      <c r="H150" s="7"/>
      <c r="I150" s="7"/>
      <c r="J150" s="7"/>
      <c r="K150" s="7"/>
      <c r="L150" s="7"/>
      <c r="M150" s="7"/>
      <c r="N150" s="7"/>
      <c r="O150" s="7"/>
      <c r="P150" s="7"/>
      <c r="Q150" s="262"/>
      <c r="R150" s="7"/>
      <c r="S150" s="7"/>
      <c r="T150" s="7"/>
      <c r="U150" s="7"/>
      <c r="V150" s="7"/>
      <c r="W150" s="7"/>
      <c r="X150" s="7"/>
      <c r="Y150" s="7"/>
      <c r="Z150" s="7"/>
      <c r="AA150" s="7">
        <v>1</v>
      </c>
      <c r="AB150" s="7"/>
      <c r="AC150" s="7"/>
      <c r="AD150" s="7"/>
      <c r="AE150" s="7"/>
      <c r="AF150" s="7"/>
      <c r="AG150" s="7"/>
      <c r="AH150" s="7"/>
      <c r="AI150" s="7"/>
      <c r="AJ150" s="7"/>
      <c r="AK150" s="7"/>
      <c r="AL150" s="7"/>
      <c r="AM150" s="7"/>
      <c r="AN150" s="7"/>
      <c r="AO150" s="7"/>
      <c r="AP150" s="7"/>
      <c r="AQ150" s="192"/>
      <c r="AR150" s="192"/>
      <c r="AS150" s="192"/>
      <c r="AT150" s="192"/>
    </row>
    <row r="151" spans="1:46" ht="15.75" customHeight="1">
      <c r="A151" s="7"/>
      <c r="B151" s="7"/>
      <c r="C151" s="7"/>
      <c r="D151" s="7"/>
      <c r="E151" s="7">
        <v>1</v>
      </c>
      <c r="F151" s="7"/>
      <c r="G151" s="7"/>
      <c r="H151" s="7"/>
      <c r="I151" s="7"/>
      <c r="J151" s="7"/>
      <c r="K151" s="7"/>
      <c r="L151" s="7"/>
      <c r="M151" s="7"/>
      <c r="N151" s="7"/>
      <c r="O151" s="7"/>
      <c r="P151" s="7"/>
      <c r="Q151" s="262"/>
      <c r="R151" s="7"/>
      <c r="S151" s="7"/>
      <c r="T151" s="7"/>
      <c r="U151" s="7"/>
      <c r="V151" s="7"/>
      <c r="W151" s="7"/>
      <c r="X151" s="7"/>
      <c r="Y151" s="7"/>
      <c r="Z151" s="7"/>
      <c r="AA151" s="7">
        <v>1</v>
      </c>
      <c r="AB151" s="7"/>
      <c r="AC151" s="7"/>
      <c r="AD151" s="7"/>
      <c r="AE151" s="7"/>
      <c r="AF151" s="7"/>
      <c r="AG151" s="7"/>
      <c r="AH151" s="7"/>
      <c r="AI151" s="7"/>
      <c r="AJ151" s="7"/>
      <c r="AK151" s="7"/>
      <c r="AL151" s="7"/>
      <c r="AM151" s="7"/>
      <c r="AN151" s="7"/>
      <c r="AO151" s="7"/>
      <c r="AP151" s="7"/>
      <c r="AQ151" s="192"/>
      <c r="AR151" s="192"/>
      <c r="AS151" s="192"/>
      <c r="AT151" s="192"/>
    </row>
    <row r="152" spans="1:46" ht="15.75" customHeight="1">
      <c r="A152" s="7"/>
      <c r="B152" s="7"/>
      <c r="C152" s="7"/>
      <c r="D152" s="7"/>
      <c r="E152" s="7"/>
      <c r="F152" s="7"/>
      <c r="G152" s="7">
        <v>1</v>
      </c>
      <c r="H152" s="7">
        <v>1</v>
      </c>
      <c r="I152" s="7"/>
      <c r="J152" s="7"/>
      <c r="K152" s="7"/>
      <c r="L152" s="7"/>
      <c r="M152" s="7"/>
      <c r="N152" s="7"/>
      <c r="O152" s="7"/>
      <c r="P152" s="7">
        <v>1</v>
      </c>
      <c r="Q152" s="262"/>
      <c r="R152" s="7"/>
      <c r="S152" s="7"/>
      <c r="T152" s="7"/>
      <c r="U152" s="7"/>
      <c r="V152" s="7"/>
      <c r="W152" s="7"/>
      <c r="X152" s="7"/>
      <c r="Y152" s="7"/>
      <c r="Z152" s="7">
        <v>1</v>
      </c>
      <c r="AA152" s="7"/>
      <c r="AB152" s="7"/>
      <c r="AC152" s="7"/>
      <c r="AD152" s="7"/>
      <c r="AE152" s="7"/>
      <c r="AF152" s="7"/>
      <c r="AG152" s="7"/>
      <c r="AH152" s="7"/>
      <c r="AI152" s="7"/>
      <c r="AJ152" s="7"/>
      <c r="AK152" s="7"/>
      <c r="AL152" s="7"/>
      <c r="AM152" s="7"/>
      <c r="AN152" s="7"/>
      <c r="AO152" s="7"/>
      <c r="AP152" s="7"/>
      <c r="AQ152" s="192"/>
      <c r="AR152" s="192"/>
      <c r="AS152" s="192"/>
      <c r="AT152" s="192"/>
    </row>
    <row r="153" spans="1:46" ht="15.75" customHeight="1">
      <c r="A153" s="7"/>
      <c r="B153" s="7"/>
      <c r="C153" s="7"/>
      <c r="D153" s="7"/>
      <c r="E153" s="7">
        <v>1</v>
      </c>
      <c r="F153" s="7"/>
      <c r="G153" s="7"/>
      <c r="H153" s="7"/>
      <c r="I153" s="7"/>
      <c r="J153" s="7"/>
      <c r="K153" s="7"/>
      <c r="L153" s="7"/>
      <c r="M153" s="7"/>
      <c r="N153" s="7"/>
      <c r="O153" s="7"/>
      <c r="P153" s="7"/>
      <c r="Q153" s="262"/>
      <c r="R153" s="7"/>
      <c r="S153" s="7"/>
      <c r="T153" s="7"/>
      <c r="U153" s="7"/>
      <c r="V153" s="7"/>
      <c r="W153" s="7"/>
      <c r="X153" s="7"/>
      <c r="Y153" s="7"/>
      <c r="Z153" s="7"/>
      <c r="AA153" s="7"/>
      <c r="AB153" s="7"/>
      <c r="AC153" s="7">
        <v>1</v>
      </c>
      <c r="AD153" s="7"/>
      <c r="AE153" s="7"/>
      <c r="AF153" s="7"/>
      <c r="AG153" s="7"/>
      <c r="AH153" s="7"/>
      <c r="AI153" s="7"/>
      <c r="AJ153" s="7"/>
      <c r="AK153" s="7"/>
      <c r="AL153" s="7"/>
      <c r="AM153" s="7"/>
      <c r="AN153" s="7"/>
      <c r="AO153" s="7"/>
      <c r="AP153" s="7"/>
      <c r="AQ153" s="192"/>
      <c r="AR153" s="192"/>
      <c r="AS153" s="192"/>
      <c r="AT153" s="192"/>
    </row>
    <row r="154" spans="1:46" ht="15.75" customHeight="1">
      <c r="A154" s="7"/>
      <c r="B154" s="7"/>
      <c r="C154" s="7"/>
      <c r="D154" s="7"/>
      <c r="E154" s="7">
        <v>1</v>
      </c>
      <c r="F154" s="7"/>
      <c r="G154" s="7"/>
      <c r="H154" s="7"/>
      <c r="I154" s="7"/>
      <c r="J154" s="7"/>
      <c r="K154" s="7"/>
      <c r="L154" s="7"/>
      <c r="M154" s="7"/>
      <c r="N154" s="7"/>
      <c r="O154" s="7"/>
      <c r="P154" s="7"/>
      <c r="Q154" s="262"/>
      <c r="R154" s="7"/>
      <c r="S154" s="7"/>
      <c r="T154" s="7"/>
      <c r="U154" s="7"/>
      <c r="V154" s="7"/>
      <c r="W154" s="7"/>
      <c r="X154" s="7"/>
      <c r="Y154" s="7"/>
      <c r="Z154" s="7"/>
      <c r="AA154" s="7">
        <v>1</v>
      </c>
      <c r="AB154" s="7">
        <v>1</v>
      </c>
      <c r="AC154" s="7"/>
      <c r="AD154" s="7">
        <v>1</v>
      </c>
      <c r="AE154" s="7"/>
      <c r="AF154" s="7"/>
      <c r="AG154" s="7"/>
      <c r="AH154" s="7"/>
      <c r="AI154" s="7"/>
      <c r="AJ154" s="7"/>
      <c r="AK154" s="7"/>
      <c r="AL154" s="7"/>
      <c r="AM154" s="7"/>
      <c r="AN154" s="7"/>
      <c r="AO154" s="7"/>
      <c r="AP154" s="7"/>
      <c r="AQ154" s="192"/>
      <c r="AR154" s="192"/>
      <c r="AS154" s="192"/>
      <c r="AT154" s="192"/>
    </row>
    <row r="155" spans="1:46" ht="15.75" customHeight="1">
      <c r="A155" s="48"/>
      <c r="B155" s="48"/>
      <c r="C155" s="48"/>
      <c r="D155" s="48"/>
      <c r="E155" s="48"/>
      <c r="F155" s="48"/>
      <c r="G155" s="48"/>
      <c r="H155" s="48"/>
      <c r="I155" s="48"/>
      <c r="J155" s="48"/>
      <c r="K155" s="48"/>
      <c r="L155" s="48"/>
      <c r="M155" s="48"/>
      <c r="N155" s="48"/>
      <c r="O155" s="48"/>
      <c r="P155" s="48">
        <v>1</v>
      </c>
      <c r="Q155" s="270"/>
      <c r="R155" s="48"/>
      <c r="S155" s="48"/>
      <c r="T155" s="48"/>
      <c r="U155" s="48"/>
      <c r="V155" s="48"/>
      <c r="W155" s="48"/>
      <c r="X155" s="48"/>
      <c r="Y155" s="48"/>
      <c r="Z155" s="48"/>
      <c r="AA155" s="48"/>
      <c r="AB155" s="48"/>
      <c r="AC155" s="48"/>
      <c r="AD155" s="48"/>
      <c r="AE155" s="48"/>
      <c r="AF155" s="48"/>
      <c r="AG155" s="48"/>
      <c r="AH155" s="48"/>
      <c r="AI155" s="48"/>
      <c r="AJ155" s="48"/>
      <c r="AK155" s="48"/>
      <c r="AL155" s="48"/>
      <c r="AM155" s="48"/>
      <c r="AN155" s="48"/>
      <c r="AO155" s="48"/>
      <c r="AP155" s="48">
        <v>1</v>
      </c>
      <c r="AQ155" s="192"/>
      <c r="AR155" s="192"/>
      <c r="AS155" s="192"/>
      <c r="AT155" s="192"/>
    </row>
    <row r="156" spans="1:46" ht="15.75" customHeight="1">
      <c r="A156" s="7"/>
      <c r="B156" s="7"/>
      <c r="C156" s="7"/>
      <c r="D156" s="7">
        <v>1</v>
      </c>
      <c r="E156" s="7"/>
      <c r="F156" s="7"/>
      <c r="G156" s="7"/>
      <c r="H156" s="7"/>
      <c r="I156" s="7"/>
      <c r="J156" s="7"/>
      <c r="K156" s="7"/>
      <c r="L156" s="7"/>
      <c r="M156" s="7"/>
      <c r="N156" s="7"/>
      <c r="O156" s="7"/>
      <c r="P156" s="7"/>
      <c r="Q156" s="262"/>
      <c r="R156" s="7"/>
      <c r="S156" s="7"/>
      <c r="T156" s="7"/>
      <c r="U156" s="7"/>
      <c r="V156" s="7"/>
      <c r="W156" s="7"/>
      <c r="X156" s="7"/>
      <c r="Y156" s="7"/>
      <c r="Z156" s="7">
        <v>1</v>
      </c>
      <c r="AA156" s="7"/>
      <c r="AB156" s="7"/>
      <c r="AC156" s="7"/>
      <c r="AD156" s="7"/>
      <c r="AE156" s="7"/>
      <c r="AF156" s="7"/>
      <c r="AG156" s="7"/>
      <c r="AH156" s="7"/>
      <c r="AI156" s="7"/>
      <c r="AJ156" s="7"/>
      <c r="AK156" s="7"/>
      <c r="AL156" s="7"/>
      <c r="AM156" s="7"/>
      <c r="AN156" s="7"/>
      <c r="AO156" s="7"/>
      <c r="AP156" s="7"/>
      <c r="AQ156" s="192"/>
      <c r="AR156" s="192"/>
      <c r="AS156" s="192"/>
      <c r="AT156" s="192"/>
    </row>
    <row r="157" spans="1:46" ht="15.75" customHeight="1">
      <c r="A157" s="7"/>
      <c r="B157" s="7"/>
      <c r="C157" s="7"/>
      <c r="D157" s="7"/>
      <c r="E157" s="7"/>
      <c r="F157" s="7"/>
      <c r="G157" s="7"/>
      <c r="H157" s="7"/>
      <c r="I157" s="7"/>
      <c r="J157" s="7"/>
      <c r="K157" s="7"/>
      <c r="L157" s="7"/>
      <c r="M157" s="7"/>
      <c r="N157" s="7"/>
      <c r="O157" s="7"/>
      <c r="P157" s="7"/>
      <c r="Q157" s="262"/>
      <c r="R157" s="7"/>
      <c r="S157" s="7"/>
      <c r="T157" s="7"/>
      <c r="U157" s="7"/>
      <c r="V157" s="7"/>
      <c r="W157" s="7"/>
      <c r="X157" s="7"/>
      <c r="Y157" s="7"/>
      <c r="Z157" s="7"/>
      <c r="AA157" s="7"/>
      <c r="AB157" s="7">
        <v>1</v>
      </c>
      <c r="AC157" s="7"/>
      <c r="AD157" s="7"/>
      <c r="AE157" s="7"/>
      <c r="AF157" s="7"/>
      <c r="AG157" s="7"/>
      <c r="AH157" s="7"/>
      <c r="AI157" s="7"/>
      <c r="AJ157" s="7"/>
      <c r="AK157" s="7"/>
      <c r="AL157" s="7"/>
      <c r="AM157" s="7"/>
      <c r="AN157" s="7"/>
      <c r="AO157" s="7"/>
      <c r="AP157" s="7"/>
      <c r="AQ157" s="192"/>
      <c r="AR157" s="192"/>
      <c r="AS157" s="192"/>
      <c r="AT157" s="192"/>
    </row>
    <row r="158" spans="1:46" ht="15.75" customHeight="1">
      <c r="A158" s="7"/>
      <c r="B158" s="7"/>
      <c r="C158" s="7"/>
      <c r="D158" s="7"/>
      <c r="E158" s="7">
        <v>1</v>
      </c>
      <c r="F158" s="7"/>
      <c r="G158" s="7"/>
      <c r="H158" s="7"/>
      <c r="I158" s="7"/>
      <c r="J158" s="7"/>
      <c r="K158" s="7"/>
      <c r="L158" s="7"/>
      <c r="M158" s="7"/>
      <c r="N158" s="7"/>
      <c r="O158" s="7"/>
      <c r="P158" s="7"/>
      <c r="Q158" s="262"/>
      <c r="R158" s="7"/>
      <c r="S158" s="7"/>
      <c r="T158" s="7"/>
      <c r="U158" s="7"/>
      <c r="V158" s="7"/>
      <c r="W158" s="7"/>
      <c r="X158" s="7"/>
      <c r="Y158" s="7"/>
      <c r="Z158" s="7"/>
      <c r="AA158" s="7">
        <v>1</v>
      </c>
      <c r="AB158" s="7"/>
      <c r="AC158" s="7"/>
      <c r="AD158" s="7"/>
      <c r="AE158" s="7"/>
      <c r="AF158" s="7"/>
      <c r="AG158" s="7"/>
      <c r="AH158" s="7"/>
      <c r="AI158" s="7"/>
      <c r="AJ158" s="7">
        <v>1</v>
      </c>
      <c r="AK158" s="7"/>
      <c r="AL158" s="7"/>
      <c r="AM158" s="7"/>
      <c r="AN158" s="7"/>
      <c r="AO158" s="7"/>
      <c r="AP158" s="7"/>
      <c r="AQ158" s="192"/>
      <c r="AR158" s="192"/>
      <c r="AS158" s="192"/>
      <c r="AT158" s="192"/>
    </row>
    <row r="159" spans="1:46" ht="15.75" customHeight="1">
      <c r="A159" s="7"/>
      <c r="B159" s="7"/>
      <c r="C159" s="7"/>
      <c r="D159" s="7"/>
      <c r="E159" s="7"/>
      <c r="F159" s="7"/>
      <c r="G159" s="7"/>
      <c r="H159" s="7"/>
      <c r="I159" s="7"/>
      <c r="J159" s="7"/>
      <c r="K159" s="7"/>
      <c r="L159" s="7"/>
      <c r="M159" s="7"/>
      <c r="N159" s="7"/>
      <c r="O159" s="7">
        <v>1</v>
      </c>
      <c r="P159" s="7"/>
      <c r="Q159" s="262"/>
      <c r="R159" s="7"/>
      <c r="S159" s="7"/>
      <c r="T159" s="7"/>
      <c r="U159" s="7"/>
      <c r="V159" s="7"/>
      <c r="W159" s="7"/>
      <c r="X159" s="7"/>
      <c r="Y159" s="7"/>
      <c r="Z159" s="7"/>
      <c r="AA159" s="7"/>
      <c r="AB159" s="7">
        <v>1</v>
      </c>
      <c r="AC159" s="7"/>
      <c r="AD159" s="7"/>
      <c r="AE159" s="7"/>
      <c r="AF159" s="7"/>
      <c r="AG159" s="7"/>
      <c r="AH159" s="7"/>
      <c r="AI159" s="7"/>
      <c r="AJ159" s="7"/>
      <c r="AK159" s="7"/>
      <c r="AL159" s="7"/>
      <c r="AM159" s="7"/>
      <c r="AN159" s="7"/>
      <c r="AO159" s="7"/>
      <c r="AP159" s="7"/>
      <c r="AQ159" s="192"/>
      <c r="AR159" s="192"/>
      <c r="AS159" s="192"/>
      <c r="AT159" s="192"/>
    </row>
    <row r="160" spans="1:46" ht="15.75" customHeight="1">
      <c r="A160" s="7"/>
      <c r="B160" s="7"/>
      <c r="C160" s="7"/>
      <c r="D160" s="7"/>
      <c r="E160" s="7"/>
      <c r="F160" s="7"/>
      <c r="G160" s="7"/>
      <c r="H160" s="7"/>
      <c r="I160" s="7"/>
      <c r="J160" s="7"/>
      <c r="K160" s="7">
        <v>1</v>
      </c>
      <c r="L160" s="7">
        <v>1</v>
      </c>
      <c r="M160" s="7"/>
      <c r="N160" s="7"/>
      <c r="O160" s="7"/>
      <c r="P160" s="7"/>
      <c r="Q160" s="262"/>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v>1</v>
      </c>
      <c r="AQ160" s="192"/>
      <c r="AR160" s="192"/>
      <c r="AS160" s="192"/>
      <c r="AT160" s="192"/>
    </row>
    <row r="161" spans="1:46" ht="15.75" customHeight="1">
      <c r="A161" s="7"/>
      <c r="B161" s="7"/>
      <c r="C161" s="7"/>
      <c r="D161" s="7"/>
      <c r="E161" s="7"/>
      <c r="F161" s="7"/>
      <c r="G161" s="7"/>
      <c r="H161" s="7"/>
      <c r="I161" s="7"/>
      <c r="J161" s="7"/>
      <c r="K161" s="7"/>
      <c r="L161" s="7"/>
      <c r="M161" s="7"/>
      <c r="N161" s="7"/>
      <c r="O161" s="7"/>
      <c r="P161" s="7"/>
      <c r="Q161" s="262"/>
      <c r="R161" s="7"/>
      <c r="S161" s="7"/>
      <c r="T161" s="7"/>
      <c r="U161" s="7"/>
      <c r="V161" s="7"/>
      <c r="W161" s="7"/>
      <c r="X161" s="7"/>
      <c r="Y161" s="7"/>
      <c r="Z161" s="7"/>
      <c r="AA161" s="7"/>
      <c r="AB161" s="7">
        <v>1</v>
      </c>
      <c r="AC161" s="7"/>
      <c r="AD161" s="7"/>
      <c r="AE161" s="7"/>
      <c r="AF161" s="7"/>
      <c r="AG161" s="7"/>
      <c r="AH161" s="7"/>
      <c r="AI161" s="7"/>
      <c r="AJ161" s="7"/>
      <c r="AK161" s="7"/>
      <c r="AL161" s="7"/>
      <c r="AM161" s="7"/>
      <c r="AN161" s="7"/>
      <c r="AO161" s="7"/>
      <c r="AP161" s="7"/>
      <c r="AQ161" s="192"/>
      <c r="AR161" s="192"/>
      <c r="AS161" s="192"/>
      <c r="AT161" s="192"/>
    </row>
    <row r="162" spans="1:46" ht="15.75" customHeight="1">
      <c r="A162" s="7"/>
      <c r="B162" s="7"/>
      <c r="C162" s="7"/>
      <c r="D162" s="7"/>
      <c r="E162" s="7"/>
      <c r="F162" s="7"/>
      <c r="G162" s="7"/>
      <c r="H162" s="7"/>
      <c r="I162" s="7"/>
      <c r="J162" s="7"/>
      <c r="K162" s="7"/>
      <c r="L162" s="7"/>
      <c r="M162" s="7"/>
      <c r="N162" s="7"/>
      <c r="O162" s="7"/>
      <c r="P162" s="7"/>
      <c r="Q162" s="262"/>
      <c r="R162" s="7"/>
      <c r="S162" s="7"/>
      <c r="T162" s="7"/>
      <c r="U162" s="7">
        <v>1</v>
      </c>
      <c r="V162" s="7">
        <v>1</v>
      </c>
      <c r="W162" s="7">
        <v>1</v>
      </c>
      <c r="X162" s="7"/>
      <c r="Y162" s="7">
        <v>1</v>
      </c>
      <c r="Z162" s="7"/>
      <c r="AA162" s="7"/>
      <c r="AB162" s="7"/>
      <c r="AC162" s="7"/>
      <c r="AD162" s="7"/>
      <c r="AE162" s="7"/>
      <c r="AF162" s="7"/>
      <c r="AG162" s="7"/>
      <c r="AH162" s="7"/>
      <c r="AI162" s="7"/>
      <c r="AJ162" s="7"/>
      <c r="AK162" s="7"/>
      <c r="AL162" s="7"/>
      <c r="AM162" s="7"/>
      <c r="AN162" s="7"/>
      <c r="AO162" s="7"/>
      <c r="AP162" s="7"/>
      <c r="AQ162" s="192"/>
      <c r="AR162" s="192"/>
      <c r="AS162" s="192"/>
      <c r="AT162" s="192"/>
    </row>
    <row r="163" spans="1:46" ht="15.75" customHeight="1">
      <c r="A163" s="7"/>
      <c r="B163" s="7"/>
      <c r="C163" s="7"/>
      <c r="D163" s="7"/>
      <c r="E163" s="7"/>
      <c r="F163" s="7"/>
      <c r="G163" s="7"/>
      <c r="H163" s="7"/>
      <c r="I163" s="7"/>
      <c r="J163" s="7"/>
      <c r="K163" s="7"/>
      <c r="L163" s="7"/>
      <c r="M163" s="7"/>
      <c r="N163" s="7"/>
      <c r="O163" s="7"/>
      <c r="P163" s="7"/>
      <c r="Q163" s="262"/>
      <c r="R163" s="7"/>
      <c r="S163" s="7"/>
      <c r="T163" s="7"/>
      <c r="U163" s="7"/>
      <c r="V163" s="7"/>
      <c r="W163" s="7"/>
      <c r="X163" s="7"/>
      <c r="Y163" s="7"/>
      <c r="Z163" s="7"/>
      <c r="AA163" s="7">
        <v>1</v>
      </c>
      <c r="AB163" s="7"/>
      <c r="AC163" s="7"/>
      <c r="AD163" s="7"/>
      <c r="AE163" s="7"/>
      <c r="AF163" s="7"/>
      <c r="AG163" s="7"/>
      <c r="AH163" s="7"/>
      <c r="AI163" s="7"/>
      <c r="AJ163" s="7"/>
      <c r="AK163" s="7"/>
      <c r="AL163" s="7"/>
      <c r="AM163" s="7"/>
      <c r="AN163" s="7"/>
      <c r="AO163" s="7"/>
      <c r="AP163" s="7"/>
      <c r="AQ163" s="192"/>
      <c r="AR163" s="192"/>
      <c r="AS163" s="192"/>
      <c r="AT163" s="192"/>
    </row>
    <row r="164" spans="1:46" ht="15.75" customHeight="1">
      <c r="A164" s="7"/>
      <c r="B164" s="7"/>
      <c r="C164" s="7"/>
      <c r="D164" s="7"/>
      <c r="E164" s="7"/>
      <c r="F164" s="7"/>
      <c r="G164" s="7"/>
      <c r="H164" s="7"/>
      <c r="I164" s="7"/>
      <c r="J164" s="7"/>
      <c r="K164" s="7"/>
      <c r="L164" s="7"/>
      <c r="M164" s="7"/>
      <c r="N164" s="7"/>
      <c r="O164" s="7"/>
      <c r="P164" s="7"/>
      <c r="Q164" s="262"/>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v>1</v>
      </c>
      <c r="AQ164" s="192"/>
      <c r="AR164" s="192"/>
      <c r="AS164" s="192"/>
      <c r="AT164" s="192"/>
    </row>
    <row r="165" spans="1:46" ht="15.75" customHeight="1">
      <c r="A165" s="7"/>
      <c r="B165" s="7"/>
      <c r="C165" s="7"/>
      <c r="D165" s="7"/>
      <c r="E165" s="7"/>
      <c r="F165" s="7">
        <v>1</v>
      </c>
      <c r="G165" s="7"/>
      <c r="H165" s="7"/>
      <c r="I165" s="7"/>
      <c r="J165" s="7"/>
      <c r="K165" s="7"/>
      <c r="L165" s="7"/>
      <c r="M165" s="7"/>
      <c r="N165" s="7"/>
      <c r="O165" s="7"/>
      <c r="P165" s="7"/>
      <c r="Q165" s="262"/>
      <c r="R165" s="7">
        <v>1</v>
      </c>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c r="AQ165" s="192"/>
      <c r="AR165" s="192"/>
      <c r="AS165" s="192"/>
      <c r="AT165" s="192"/>
    </row>
    <row r="166" spans="1:46" ht="15.75" customHeight="1">
      <c r="A166" s="7"/>
      <c r="B166" s="7"/>
      <c r="C166" s="7"/>
      <c r="D166" s="7"/>
      <c r="E166" s="7"/>
      <c r="F166" s="7"/>
      <c r="G166" s="7"/>
      <c r="H166" s="7"/>
      <c r="I166" s="7"/>
      <c r="J166" s="7"/>
      <c r="K166" s="7"/>
      <c r="L166" s="7"/>
      <c r="M166" s="7"/>
      <c r="N166" s="7"/>
      <c r="O166" s="7"/>
      <c r="P166" s="7"/>
      <c r="Q166" s="262"/>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v>1</v>
      </c>
      <c r="AQ166" s="192"/>
      <c r="AR166" s="192"/>
      <c r="AS166" s="192"/>
      <c r="AT166" s="192"/>
    </row>
    <row r="167" spans="1:46" ht="15.75" customHeight="1">
      <c r="A167" s="7"/>
      <c r="B167" s="7"/>
      <c r="C167" s="7"/>
      <c r="D167" s="7"/>
      <c r="E167" s="7"/>
      <c r="F167" s="7"/>
      <c r="G167" s="7"/>
      <c r="H167" s="7"/>
      <c r="I167" s="7"/>
      <c r="J167" s="7"/>
      <c r="K167" s="7"/>
      <c r="L167" s="7"/>
      <c r="M167" s="7"/>
      <c r="N167" s="7"/>
      <c r="O167" s="7"/>
      <c r="P167" s="7"/>
      <c r="Q167" s="262"/>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v>1</v>
      </c>
      <c r="AQ167" s="192"/>
      <c r="AR167" s="192"/>
      <c r="AS167" s="192"/>
      <c r="AT167" s="192"/>
    </row>
    <row r="168" spans="1:46" ht="15.75" customHeight="1">
      <c r="A168" s="7"/>
      <c r="B168" s="7"/>
      <c r="C168" s="7"/>
      <c r="D168" s="7"/>
      <c r="E168" s="7"/>
      <c r="F168" s="7"/>
      <c r="G168" s="7"/>
      <c r="H168" s="7"/>
      <c r="I168" s="7"/>
      <c r="J168" s="7"/>
      <c r="K168" s="7"/>
      <c r="L168" s="7"/>
      <c r="M168" s="7"/>
      <c r="N168" s="7">
        <v>1</v>
      </c>
      <c r="O168" s="7"/>
      <c r="P168" s="7"/>
      <c r="Q168" s="262"/>
      <c r="R168" s="7"/>
      <c r="S168" s="7"/>
      <c r="T168" s="7"/>
      <c r="U168" s="7"/>
      <c r="V168" s="7"/>
      <c r="W168" s="7"/>
      <c r="X168" s="7"/>
      <c r="Y168" s="7"/>
      <c r="Z168" s="7"/>
      <c r="AA168" s="7"/>
      <c r="AB168" s="7">
        <v>1</v>
      </c>
      <c r="AC168" s="7"/>
      <c r="AD168" s="7"/>
      <c r="AE168" s="7"/>
      <c r="AF168" s="7"/>
      <c r="AG168" s="7"/>
      <c r="AH168" s="7"/>
      <c r="AI168" s="7"/>
      <c r="AJ168" s="7"/>
      <c r="AK168" s="7"/>
      <c r="AL168" s="7"/>
      <c r="AM168" s="7"/>
      <c r="AN168" s="7"/>
      <c r="AO168" s="7"/>
      <c r="AP168" s="7"/>
      <c r="AQ168" s="192"/>
      <c r="AR168" s="192"/>
      <c r="AS168" s="192"/>
      <c r="AT168" s="192"/>
    </row>
    <row r="169" spans="1:46" ht="15.75" customHeight="1">
      <c r="A169" s="7"/>
      <c r="B169" s="7"/>
      <c r="C169" s="7"/>
      <c r="D169" s="7"/>
      <c r="E169" s="7"/>
      <c r="F169" s="7"/>
      <c r="G169" s="7"/>
      <c r="H169" s="7"/>
      <c r="I169" s="7"/>
      <c r="J169" s="7"/>
      <c r="K169" s="7"/>
      <c r="L169" s="7"/>
      <c r="M169" s="7"/>
      <c r="N169" s="7">
        <v>1</v>
      </c>
      <c r="O169" s="7"/>
      <c r="P169" s="7"/>
      <c r="Q169" s="262"/>
      <c r="R169" s="7"/>
      <c r="S169" s="7"/>
      <c r="T169" s="7"/>
      <c r="U169" s="7"/>
      <c r="V169" s="7"/>
      <c r="W169" s="7"/>
      <c r="X169" s="7"/>
      <c r="Y169" s="7"/>
      <c r="Z169" s="7"/>
      <c r="AA169" s="7"/>
      <c r="AB169" s="7"/>
      <c r="AC169" s="7"/>
      <c r="AD169" s="7"/>
      <c r="AE169" s="7"/>
      <c r="AF169" s="7"/>
      <c r="AG169" s="7"/>
      <c r="AH169" s="7"/>
      <c r="AI169" s="7"/>
      <c r="AJ169" s="7">
        <v>1</v>
      </c>
      <c r="AK169" s="7"/>
      <c r="AL169" s="7"/>
      <c r="AM169" s="7"/>
      <c r="AN169" s="7"/>
      <c r="AO169" s="7"/>
      <c r="AP169" s="7"/>
      <c r="AQ169" s="192"/>
      <c r="AR169" s="192"/>
      <c r="AS169" s="192"/>
      <c r="AT169" s="192"/>
    </row>
    <row r="170" spans="1:46" ht="17.25" customHeight="1">
      <c r="A170" s="7"/>
      <c r="B170" s="7"/>
      <c r="C170" s="7"/>
      <c r="D170" s="7"/>
      <c r="E170" s="7"/>
      <c r="F170" s="7"/>
      <c r="G170" s="7"/>
      <c r="H170" s="7"/>
      <c r="I170" s="7">
        <v>1</v>
      </c>
      <c r="J170" s="7"/>
      <c r="K170" s="7"/>
      <c r="L170" s="7"/>
      <c r="M170" s="7"/>
      <c r="N170" s="7"/>
      <c r="O170" s="7"/>
      <c r="P170" s="7"/>
      <c r="Q170" s="262"/>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v>1</v>
      </c>
      <c r="AQ170" s="192"/>
      <c r="AR170" s="192"/>
      <c r="AS170" s="192"/>
      <c r="AT170" s="192"/>
    </row>
    <row r="171" spans="1:46" ht="17.25" customHeight="1">
      <c r="A171" s="7"/>
      <c r="B171" s="7"/>
      <c r="C171" s="7"/>
      <c r="D171" s="7"/>
      <c r="E171" s="7"/>
      <c r="F171" s="7"/>
      <c r="G171" s="7"/>
      <c r="H171" s="7"/>
      <c r="I171" s="7"/>
      <c r="J171" s="7"/>
      <c r="K171" s="7"/>
      <c r="L171" s="7"/>
      <c r="M171" s="7"/>
      <c r="N171" s="7"/>
      <c r="O171" s="7"/>
      <c r="P171" s="7"/>
      <c r="Q171" s="267"/>
      <c r="R171" s="148">
        <f t="shared" ref="R171:AP171" si="0">SUM(R3:R170)</f>
        <v>10</v>
      </c>
      <c r="S171" s="148">
        <f t="shared" si="0"/>
        <v>7</v>
      </c>
      <c r="T171" s="148">
        <f t="shared" si="0"/>
        <v>4</v>
      </c>
      <c r="U171" s="148">
        <f t="shared" si="0"/>
        <v>9</v>
      </c>
      <c r="V171" s="148">
        <f t="shared" si="0"/>
        <v>5</v>
      </c>
      <c r="W171" s="148">
        <f t="shared" si="0"/>
        <v>6</v>
      </c>
      <c r="X171" s="148">
        <f t="shared" si="0"/>
        <v>1</v>
      </c>
      <c r="Y171" s="148">
        <f t="shared" si="0"/>
        <v>4</v>
      </c>
      <c r="Z171" s="148">
        <f t="shared" si="0"/>
        <v>20</v>
      </c>
      <c r="AA171" s="148">
        <f t="shared" si="0"/>
        <v>25</v>
      </c>
      <c r="AB171" s="148">
        <f t="shared" si="0"/>
        <v>14</v>
      </c>
      <c r="AC171" s="148">
        <f t="shared" si="0"/>
        <v>4</v>
      </c>
      <c r="AD171" s="148">
        <f t="shared" si="0"/>
        <v>4</v>
      </c>
      <c r="AE171" s="148">
        <f t="shared" si="0"/>
        <v>1</v>
      </c>
      <c r="AF171" s="148">
        <f t="shared" si="0"/>
        <v>10</v>
      </c>
      <c r="AG171" s="148">
        <f t="shared" si="0"/>
        <v>13</v>
      </c>
      <c r="AH171" s="148">
        <f t="shared" si="0"/>
        <v>5</v>
      </c>
      <c r="AI171" s="148">
        <f t="shared" si="0"/>
        <v>13</v>
      </c>
      <c r="AJ171" s="148">
        <f t="shared" si="0"/>
        <v>14</v>
      </c>
      <c r="AK171" s="148">
        <f t="shared" si="0"/>
        <v>12</v>
      </c>
      <c r="AL171" s="148">
        <f t="shared" si="0"/>
        <v>10</v>
      </c>
      <c r="AM171" s="148">
        <f t="shared" si="0"/>
        <v>20</v>
      </c>
      <c r="AN171" s="148">
        <f t="shared" si="0"/>
        <v>0</v>
      </c>
      <c r="AO171" s="148">
        <f t="shared" si="0"/>
        <v>8</v>
      </c>
      <c r="AP171" s="148">
        <f t="shared" si="0"/>
        <v>22</v>
      </c>
      <c r="AQ171" s="271">
        <f>SUM(R171:AP171)</f>
        <v>241</v>
      </c>
      <c r="AR171" s="192"/>
      <c r="AS171" s="192"/>
      <c r="AT171" s="192"/>
    </row>
    <row r="172" spans="1:46" ht="24" customHeight="1">
      <c r="A172" s="81" t="s">
        <v>599</v>
      </c>
      <c r="B172" s="81" t="s">
        <v>600</v>
      </c>
      <c r="C172" s="81" t="s">
        <v>601</v>
      </c>
      <c r="D172" s="254" t="s">
        <v>602</v>
      </c>
      <c r="E172" s="81" t="s">
        <v>605</v>
      </c>
      <c r="F172" s="81" t="s">
        <v>606</v>
      </c>
      <c r="G172" s="81" t="s">
        <v>607</v>
      </c>
      <c r="H172" s="81" t="s">
        <v>608</v>
      </c>
      <c r="I172" s="81" t="s">
        <v>609</v>
      </c>
      <c r="J172" s="81" t="s">
        <v>610</v>
      </c>
      <c r="K172" s="81" t="s">
        <v>612</v>
      </c>
      <c r="L172" s="81" t="s">
        <v>613</v>
      </c>
      <c r="M172" s="81" t="s">
        <v>614</v>
      </c>
      <c r="N172" s="81" t="s">
        <v>615</v>
      </c>
      <c r="O172" s="81" t="s">
        <v>617</v>
      </c>
      <c r="P172" s="81" t="s">
        <v>618</v>
      </c>
      <c r="Q172" s="192"/>
      <c r="R172" s="272" t="s">
        <v>696</v>
      </c>
      <c r="S172" s="272" t="s">
        <v>703</v>
      </c>
      <c r="T172" s="272" t="s">
        <v>717</v>
      </c>
      <c r="U172" s="272" t="s">
        <v>710</v>
      </c>
      <c r="V172" s="273" t="s">
        <v>715</v>
      </c>
      <c r="W172" s="274" t="s">
        <v>697</v>
      </c>
      <c r="X172" s="274" t="s">
        <v>700</v>
      </c>
      <c r="Y172" s="274" t="s">
        <v>702</v>
      </c>
      <c r="Z172" s="274" t="s">
        <v>707</v>
      </c>
      <c r="AA172" s="275" t="s">
        <v>694</v>
      </c>
      <c r="AB172" s="275" t="s">
        <v>699</v>
      </c>
      <c r="AC172" s="275" t="s">
        <v>701</v>
      </c>
      <c r="AD172" s="275" t="s">
        <v>714</v>
      </c>
      <c r="AE172" s="276" t="s">
        <v>705</v>
      </c>
      <c r="AF172" s="276" t="s">
        <v>706</v>
      </c>
      <c r="AG172" s="276" t="s">
        <v>711</v>
      </c>
      <c r="AH172" s="276" t="s">
        <v>712</v>
      </c>
      <c r="AI172" s="277" t="s">
        <v>698</v>
      </c>
      <c r="AJ172" s="277" t="s">
        <v>704</v>
      </c>
      <c r="AK172" s="277" t="s">
        <v>708</v>
      </c>
      <c r="AL172" s="277" t="s">
        <v>709</v>
      </c>
      <c r="AM172" s="277" t="s">
        <v>713</v>
      </c>
      <c r="AN172" s="277" t="s">
        <v>716</v>
      </c>
      <c r="AO172" s="278" t="s">
        <v>718</v>
      </c>
      <c r="AP172" s="279" t="s">
        <v>563</v>
      </c>
      <c r="AQ172" s="280" t="s">
        <v>1466</v>
      </c>
      <c r="AR172" s="192"/>
      <c r="AS172" s="192"/>
      <c r="AT172" s="192"/>
    </row>
    <row r="173" spans="1:46" ht="15.75" customHeight="1">
      <c r="A173" s="246">
        <f t="shared" ref="A173:P173" si="1">SUM(A3:A170)</f>
        <v>12</v>
      </c>
      <c r="B173" s="246">
        <f t="shared" si="1"/>
        <v>16</v>
      </c>
      <c r="C173" s="246">
        <f t="shared" si="1"/>
        <v>9</v>
      </c>
      <c r="D173" s="246">
        <f t="shared" si="1"/>
        <v>31</v>
      </c>
      <c r="E173" s="246">
        <f t="shared" si="1"/>
        <v>11</v>
      </c>
      <c r="F173" s="246">
        <f t="shared" si="1"/>
        <v>11</v>
      </c>
      <c r="G173" s="246">
        <f t="shared" si="1"/>
        <v>4</v>
      </c>
      <c r="H173" s="246">
        <f t="shared" si="1"/>
        <v>2</v>
      </c>
      <c r="I173" s="246">
        <f t="shared" si="1"/>
        <v>6</v>
      </c>
      <c r="J173" s="246">
        <f t="shared" si="1"/>
        <v>3</v>
      </c>
      <c r="K173" s="246">
        <f t="shared" si="1"/>
        <v>5</v>
      </c>
      <c r="L173" s="246">
        <f t="shared" si="1"/>
        <v>1</v>
      </c>
      <c r="M173" s="246">
        <f t="shared" si="1"/>
        <v>3</v>
      </c>
      <c r="N173" s="246">
        <f t="shared" si="1"/>
        <v>20</v>
      </c>
      <c r="O173" s="246">
        <f t="shared" si="1"/>
        <v>24</v>
      </c>
      <c r="P173" s="246">
        <f t="shared" si="1"/>
        <v>12</v>
      </c>
      <c r="Q173" s="81" t="s">
        <v>602</v>
      </c>
      <c r="R173" s="108">
        <v>0</v>
      </c>
      <c r="S173" s="108">
        <v>2</v>
      </c>
      <c r="T173" s="175">
        <v>0</v>
      </c>
      <c r="U173" s="108">
        <v>0</v>
      </c>
      <c r="V173" s="108">
        <v>2</v>
      </c>
      <c r="W173" s="108">
        <v>2</v>
      </c>
      <c r="X173" s="108">
        <v>0</v>
      </c>
      <c r="Y173" s="108">
        <v>1</v>
      </c>
      <c r="Z173" s="108">
        <v>7</v>
      </c>
      <c r="AA173" s="108">
        <v>5</v>
      </c>
      <c r="AB173" s="108">
        <v>3</v>
      </c>
      <c r="AC173" s="108">
        <v>1</v>
      </c>
      <c r="AD173" s="108">
        <v>1</v>
      </c>
      <c r="AE173" s="108">
        <v>0</v>
      </c>
      <c r="AF173" s="108">
        <v>0</v>
      </c>
      <c r="AG173" s="108">
        <v>4</v>
      </c>
      <c r="AH173" s="108">
        <v>0</v>
      </c>
      <c r="AI173" s="108">
        <v>2</v>
      </c>
      <c r="AJ173" s="108">
        <v>2</v>
      </c>
      <c r="AK173" s="108">
        <v>2</v>
      </c>
      <c r="AL173" s="108">
        <v>1</v>
      </c>
      <c r="AM173" s="108">
        <v>0</v>
      </c>
      <c r="AN173" s="108">
        <v>0</v>
      </c>
      <c r="AO173" s="108">
        <v>0</v>
      </c>
      <c r="AP173" s="108">
        <v>1</v>
      </c>
      <c r="AQ173" s="281">
        <f t="shared" ref="AQ173:AQ183" si="2">SUM(R173:AP173)</f>
        <v>36</v>
      </c>
      <c r="AR173" s="192"/>
      <c r="AS173" s="192"/>
      <c r="AT173" s="192"/>
    </row>
    <row r="174" spans="1:46" ht="15.75" customHeight="1">
      <c r="A174" s="282">
        <v>5</v>
      </c>
      <c r="B174" s="283">
        <v>4</v>
      </c>
      <c r="C174" s="283">
        <v>7</v>
      </c>
      <c r="D174" s="283">
        <v>1</v>
      </c>
      <c r="E174" s="283">
        <v>6</v>
      </c>
      <c r="F174" s="283">
        <v>6</v>
      </c>
      <c r="G174" s="283"/>
      <c r="H174" s="283"/>
      <c r="I174" s="283">
        <v>8</v>
      </c>
      <c r="J174" s="283"/>
      <c r="K174" s="283"/>
      <c r="L174" s="283"/>
      <c r="M174" s="283"/>
      <c r="N174" s="283">
        <v>3</v>
      </c>
      <c r="O174" s="283">
        <v>2</v>
      </c>
      <c r="P174" s="283">
        <v>5</v>
      </c>
      <c r="Q174" s="81" t="s">
        <v>617</v>
      </c>
      <c r="R174" s="118">
        <v>0</v>
      </c>
      <c r="S174" s="118">
        <v>0</v>
      </c>
      <c r="T174" s="118">
        <v>0</v>
      </c>
      <c r="U174" s="118">
        <v>1</v>
      </c>
      <c r="V174" s="118">
        <v>0</v>
      </c>
      <c r="W174" s="118">
        <v>0</v>
      </c>
      <c r="X174" s="118">
        <v>0</v>
      </c>
      <c r="Y174" s="118">
        <v>0</v>
      </c>
      <c r="Z174" s="118">
        <v>1</v>
      </c>
      <c r="AA174" s="118">
        <v>1</v>
      </c>
      <c r="AB174" s="118">
        <v>3</v>
      </c>
      <c r="AC174" s="118">
        <v>0</v>
      </c>
      <c r="AD174" s="118">
        <v>0</v>
      </c>
      <c r="AE174" s="118">
        <v>1</v>
      </c>
      <c r="AF174" s="118">
        <v>1</v>
      </c>
      <c r="AG174" s="118">
        <v>2</v>
      </c>
      <c r="AH174" s="118">
        <v>3</v>
      </c>
      <c r="AI174" s="118">
        <v>2</v>
      </c>
      <c r="AJ174" s="118">
        <v>4</v>
      </c>
      <c r="AK174" s="118">
        <v>2</v>
      </c>
      <c r="AL174" s="118">
        <v>1</v>
      </c>
      <c r="AM174" s="118">
        <v>5</v>
      </c>
      <c r="AN174" s="118">
        <v>0</v>
      </c>
      <c r="AO174" s="118">
        <v>0</v>
      </c>
      <c r="AP174" s="118">
        <v>1</v>
      </c>
      <c r="AQ174" s="281">
        <f t="shared" si="2"/>
        <v>28</v>
      </c>
      <c r="AR174" s="192"/>
      <c r="AS174" s="192"/>
      <c r="AT174" s="192"/>
    </row>
    <row r="175" spans="1:46" ht="15.75" customHeight="1">
      <c r="A175" s="284">
        <v>1</v>
      </c>
      <c r="B175" s="285">
        <v>2</v>
      </c>
      <c r="C175" s="285">
        <v>3</v>
      </c>
      <c r="D175" s="285">
        <v>4</v>
      </c>
      <c r="E175" s="285">
        <v>5</v>
      </c>
      <c r="F175" s="285">
        <v>6</v>
      </c>
      <c r="G175" s="285"/>
      <c r="H175" s="285"/>
      <c r="I175" s="285">
        <v>7</v>
      </c>
      <c r="J175" s="285"/>
      <c r="K175" s="285"/>
      <c r="L175" s="285"/>
      <c r="M175" s="285"/>
      <c r="N175" s="285">
        <v>8</v>
      </c>
      <c r="O175" s="285">
        <v>9</v>
      </c>
      <c r="P175" s="285">
        <v>10</v>
      </c>
      <c r="Q175" s="81" t="s">
        <v>4343</v>
      </c>
      <c r="R175" s="286">
        <v>0</v>
      </c>
      <c r="S175" s="286">
        <v>0</v>
      </c>
      <c r="T175" s="286">
        <v>0</v>
      </c>
      <c r="U175" s="286">
        <v>1</v>
      </c>
      <c r="V175" s="286">
        <v>0</v>
      </c>
      <c r="W175" s="286">
        <v>0</v>
      </c>
      <c r="X175" s="286">
        <v>0</v>
      </c>
      <c r="Y175" s="286">
        <v>0</v>
      </c>
      <c r="Z175" s="286">
        <v>1</v>
      </c>
      <c r="AA175" s="287">
        <v>2</v>
      </c>
      <c r="AB175" s="287">
        <v>1</v>
      </c>
      <c r="AC175" s="287">
        <v>0</v>
      </c>
      <c r="AD175" s="287">
        <v>0</v>
      </c>
      <c r="AE175" s="287">
        <v>1</v>
      </c>
      <c r="AF175" s="287">
        <v>2</v>
      </c>
      <c r="AG175" s="287">
        <v>6</v>
      </c>
      <c r="AH175" s="287">
        <v>2</v>
      </c>
      <c r="AI175" s="287">
        <v>2</v>
      </c>
      <c r="AJ175" s="287">
        <v>2</v>
      </c>
      <c r="AK175" s="287">
        <v>1</v>
      </c>
      <c r="AL175" s="287">
        <v>0</v>
      </c>
      <c r="AM175" s="287">
        <v>1</v>
      </c>
      <c r="AN175" s="175">
        <v>0</v>
      </c>
      <c r="AO175" s="287">
        <v>1</v>
      </c>
      <c r="AP175" s="287">
        <v>0</v>
      </c>
      <c r="AQ175" s="281">
        <f t="shared" si="2"/>
        <v>23</v>
      </c>
      <c r="AR175" s="192"/>
      <c r="AS175" s="192"/>
      <c r="AT175" s="192"/>
    </row>
    <row r="176" spans="1:46" ht="15.75" customHeight="1">
      <c r="A176" s="246"/>
      <c r="B176" s="192"/>
      <c r="C176" s="192"/>
      <c r="D176" s="192"/>
      <c r="E176" s="192"/>
      <c r="F176" s="192"/>
      <c r="G176" s="192"/>
      <c r="H176" s="192"/>
      <c r="I176" s="192"/>
      <c r="J176" s="192"/>
      <c r="K176" s="192"/>
      <c r="L176" s="75"/>
      <c r="M176" s="75"/>
      <c r="N176" s="288"/>
      <c r="O176" s="192"/>
      <c r="P176" s="192"/>
      <c r="Q176" s="81" t="s">
        <v>600</v>
      </c>
      <c r="R176" s="175">
        <v>0</v>
      </c>
      <c r="S176" s="175">
        <v>0</v>
      </c>
      <c r="T176" s="175">
        <v>0</v>
      </c>
      <c r="U176" s="175">
        <v>0</v>
      </c>
      <c r="V176" s="175">
        <v>1</v>
      </c>
      <c r="W176" s="175">
        <v>1</v>
      </c>
      <c r="X176" s="175">
        <v>0</v>
      </c>
      <c r="Y176" s="175">
        <v>1</v>
      </c>
      <c r="Z176" s="175">
        <v>7</v>
      </c>
      <c r="AA176" s="175">
        <v>0</v>
      </c>
      <c r="AB176" s="175">
        <v>2</v>
      </c>
      <c r="AC176" s="175">
        <v>0</v>
      </c>
      <c r="AD176" s="175">
        <v>1</v>
      </c>
      <c r="AE176" s="175">
        <v>0</v>
      </c>
      <c r="AF176" s="175">
        <v>0</v>
      </c>
      <c r="AG176" s="175">
        <v>1</v>
      </c>
      <c r="AH176" s="175">
        <v>1</v>
      </c>
      <c r="AI176" s="175">
        <v>1</v>
      </c>
      <c r="AJ176" s="175">
        <v>1</v>
      </c>
      <c r="AK176" s="175">
        <v>0</v>
      </c>
      <c r="AL176" s="175">
        <v>0</v>
      </c>
      <c r="AM176" s="175">
        <v>1</v>
      </c>
      <c r="AN176" s="175">
        <v>0</v>
      </c>
      <c r="AO176" s="175">
        <v>0</v>
      </c>
      <c r="AP176" s="175"/>
      <c r="AQ176" s="281">
        <f t="shared" si="2"/>
        <v>18</v>
      </c>
      <c r="AR176" s="192"/>
      <c r="AS176" s="192"/>
      <c r="AT176" s="192"/>
    </row>
    <row r="177" spans="1:46" ht="15.75" customHeight="1">
      <c r="A177" s="246"/>
      <c r="B177" s="192"/>
      <c r="C177" s="192"/>
      <c r="D177" s="192"/>
      <c r="E177" s="192"/>
      <c r="F177" s="192"/>
      <c r="G177" s="192"/>
      <c r="H177" s="192"/>
      <c r="I177" s="192"/>
      <c r="J177" s="192"/>
      <c r="K177" s="192"/>
      <c r="L177" s="192"/>
      <c r="M177" s="192"/>
      <c r="N177" s="192"/>
      <c r="O177" s="192"/>
      <c r="P177" s="192"/>
      <c r="Q177" s="81" t="s">
        <v>599</v>
      </c>
      <c r="R177" s="108">
        <v>0</v>
      </c>
      <c r="S177" s="108">
        <v>1</v>
      </c>
      <c r="T177" s="175">
        <v>1</v>
      </c>
      <c r="U177" s="108">
        <v>1</v>
      </c>
      <c r="V177" s="108">
        <v>0</v>
      </c>
      <c r="W177" s="108">
        <v>0</v>
      </c>
      <c r="X177" s="108">
        <v>0</v>
      </c>
      <c r="Y177" s="108">
        <v>0</v>
      </c>
      <c r="Z177" s="108">
        <v>3</v>
      </c>
      <c r="AA177" s="108">
        <v>3</v>
      </c>
      <c r="AB177" s="108">
        <v>0</v>
      </c>
      <c r="AC177" s="108">
        <v>0</v>
      </c>
      <c r="AD177" s="108">
        <v>0</v>
      </c>
      <c r="AE177" s="108">
        <v>0</v>
      </c>
      <c r="AF177" s="108">
        <v>0</v>
      </c>
      <c r="AG177" s="108">
        <v>2</v>
      </c>
      <c r="AH177" s="108">
        <v>1</v>
      </c>
      <c r="AI177" s="108">
        <v>0</v>
      </c>
      <c r="AJ177" s="108">
        <v>2</v>
      </c>
      <c r="AK177" s="108">
        <v>0</v>
      </c>
      <c r="AL177" s="108">
        <v>0</v>
      </c>
      <c r="AM177" s="108">
        <v>0</v>
      </c>
      <c r="AN177" s="108">
        <v>0</v>
      </c>
      <c r="AO177" s="108">
        <v>0</v>
      </c>
      <c r="AP177" s="108">
        <v>0</v>
      </c>
      <c r="AQ177" s="281">
        <f t="shared" si="2"/>
        <v>14</v>
      </c>
      <c r="AR177" s="192" t="s">
        <v>4344</v>
      </c>
      <c r="AS177" s="192"/>
      <c r="AT177" s="192"/>
    </row>
    <row r="178" spans="1:46" ht="15.75" customHeight="1">
      <c r="A178" s="246"/>
      <c r="B178" s="192"/>
      <c r="C178" s="192"/>
      <c r="D178" s="192"/>
      <c r="E178" s="192"/>
      <c r="F178" s="192"/>
      <c r="G178" s="192"/>
      <c r="H178" s="192"/>
      <c r="I178" s="192"/>
      <c r="J178" s="192"/>
      <c r="K178" s="192"/>
      <c r="L178" s="192"/>
      <c r="M178" s="192"/>
      <c r="N178" s="192"/>
      <c r="O178" s="192"/>
      <c r="P178" s="192"/>
      <c r="Q178" s="81" t="s">
        <v>618</v>
      </c>
      <c r="R178" s="175">
        <v>0</v>
      </c>
      <c r="S178" s="175">
        <v>1</v>
      </c>
      <c r="T178" s="175">
        <v>1</v>
      </c>
      <c r="U178" s="175">
        <v>1</v>
      </c>
      <c r="V178" s="175">
        <v>1</v>
      </c>
      <c r="W178" s="175">
        <v>1</v>
      </c>
      <c r="X178" s="175">
        <v>1</v>
      </c>
      <c r="Y178" s="175">
        <v>1</v>
      </c>
      <c r="Z178" s="175">
        <v>2</v>
      </c>
      <c r="AA178" s="175">
        <v>1</v>
      </c>
      <c r="AB178" s="175">
        <v>0</v>
      </c>
      <c r="AC178" s="175">
        <v>1</v>
      </c>
      <c r="AD178" s="175">
        <v>0</v>
      </c>
      <c r="AE178" s="175">
        <v>0</v>
      </c>
      <c r="AF178" s="175">
        <v>1</v>
      </c>
      <c r="AG178" s="175">
        <v>2</v>
      </c>
      <c r="AH178" s="175">
        <v>0</v>
      </c>
      <c r="AI178" s="175">
        <v>1</v>
      </c>
      <c r="AJ178" s="175">
        <v>0</v>
      </c>
      <c r="AK178" s="175">
        <v>1</v>
      </c>
      <c r="AL178" s="175">
        <v>1</v>
      </c>
      <c r="AM178" s="175">
        <v>1</v>
      </c>
      <c r="AN178" s="175">
        <v>0</v>
      </c>
      <c r="AO178" s="175">
        <v>0</v>
      </c>
      <c r="AP178" s="175">
        <v>8</v>
      </c>
      <c r="AQ178" s="281">
        <f t="shared" si="2"/>
        <v>26</v>
      </c>
      <c r="AR178" s="192"/>
      <c r="AS178" s="192"/>
      <c r="AT178" s="192"/>
    </row>
    <row r="179" spans="1:46" ht="15.75" customHeight="1">
      <c r="A179" s="246"/>
      <c r="B179" s="192"/>
      <c r="C179" s="192"/>
      <c r="D179" s="192"/>
      <c r="E179" s="192"/>
      <c r="F179" s="192"/>
      <c r="G179" s="192"/>
      <c r="H179" s="192"/>
      <c r="I179" s="192"/>
      <c r="J179" s="192"/>
      <c r="K179" s="192"/>
      <c r="L179" s="192"/>
      <c r="M179" s="192"/>
      <c r="N179" s="192"/>
      <c r="O179" s="192"/>
      <c r="P179" s="192"/>
      <c r="Q179" s="81" t="s">
        <v>605</v>
      </c>
      <c r="R179" s="175">
        <v>0</v>
      </c>
      <c r="S179" s="175">
        <v>0</v>
      </c>
      <c r="T179" s="175">
        <v>0</v>
      </c>
      <c r="U179" s="175">
        <v>0</v>
      </c>
      <c r="V179" s="175">
        <v>0</v>
      </c>
      <c r="W179" s="175">
        <v>0</v>
      </c>
      <c r="X179" s="175">
        <v>0</v>
      </c>
      <c r="Y179" s="175">
        <v>0</v>
      </c>
      <c r="Z179" s="175">
        <v>1</v>
      </c>
      <c r="AA179" s="175">
        <v>7</v>
      </c>
      <c r="AB179" s="175">
        <v>2</v>
      </c>
      <c r="AC179" s="175">
        <v>2</v>
      </c>
      <c r="AD179" s="175">
        <v>1</v>
      </c>
      <c r="AE179" s="175">
        <v>0</v>
      </c>
      <c r="AF179" s="175">
        <v>0</v>
      </c>
      <c r="AG179" s="175">
        <v>0</v>
      </c>
      <c r="AH179" s="175">
        <v>0</v>
      </c>
      <c r="AI179" s="175">
        <v>0</v>
      </c>
      <c r="AJ179" s="175">
        <v>1</v>
      </c>
      <c r="AK179" s="175">
        <v>0</v>
      </c>
      <c r="AL179" s="175">
        <v>0</v>
      </c>
      <c r="AM179" s="175">
        <v>1</v>
      </c>
      <c r="AN179" s="175">
        <v>0</v>
      </c>
      <c r="AO179" s="175">
        <v>0</v>
      </c>
      <c r="AP179" s="175">
        <v>0</v>
      </c>
      <c r="AQ179" s="281">
        <f t="shared" si="2"/>
        <v>15</v>
      </c>
      <c r="AR179" s="192"/>
      <c r="AS179" s="192"/>
      <c r="AT179" s="192"/>
    </row>
    <row r="180" spans="1:46" ht="15.75" customHeight="1">
      <c r="A180" s="246"/>
      <c r="B180" s="112" t="e">
        <f>SUM(AA173,#REF!,#REF!,#REF!,R173)</f>
        <v>#REF!</v>
      </c>
      <c r="C180" s="192"/>
      <c r="D180" s="192"/>
      <c r="E180" s="192"/>
      <c r="F180" s="192"/>
      <c r="G180" s="192"/>
      <c r="H180" s="192"/>
      <c r="I180" s="192"/>
      <c r="J180" s="69" t="s">
        <v>4335</v>
      </c>
      <c r="K180" s="192"/>
      <c r="L180" s="192"/>
      <c r="M180" s="192"/>
      <c r="N180" s="192"/>
      <c r="O180" s="192"/>
      <c r="P180" s="192"/>
      <c r="Q180" s="289" t="s">
        <v>606</v>
      </c>
      <c r="R180" s="290">
        <v>1</v>
      </c>
      <c r="S180" s="290">
        <v>0</v>
      </c>
      <c r="T180" s="290">
        <v>0</v>
      </c>
      <c r="U180" s="290">
        <v>1</v>
      </c>
      <c r="V180" s="290">
        <v>0</v>
      </c>
      <c r="W180" s="290">
        <v>0</v>
      </c>
      <c r="X180" s="290">
        <v>0</v>
      </c>
      <c r="Y180" s="290">
        <v>0</v>
      </c>
      <c r="Z180" s="290">
        <v>1</v>
      </c>
      <c r="AA180" s="290">
        <v>0</v>
      </c>
      <c r="AB180" s="290">
        <v>0</v>
      </c>
      <c r="AC180" s="290">
        <v>0</v>
      </c>
      <c r="AD180" s="290">
        <v>0</v>
      </c>
      <c r="AE180" s="290">
        <v>1</v>
      </c>
      <c r="AF180" s="290">
        <v>2</v>
      </c>
      <c r="AG180" s="290">
        <v>4</v>
      </c>
      <c r="AH180" s="290">
        <v>1</v>
      </c>
      <c r="AI180" s="290">
        <v>1</v>
      </c>
      <c r="AJ180" s="290">
        <v>1</v>
      </c>
      <c r="AK180" s="290">
        <v>1</v>
      </c>
      <c r="AL180" s="290">
        <v>0</v>
      </c>
      <c r="AM180" s="290">
        <v>0</v>
      </c>
      <c r="AN180" s="290">
        <v>0</v>
      </c>
      <c r="AO180" s="290">
        <v>0</v>
      </c>
      <c r="AP180" s="290">
        <v>0</v>
      </c>
      <c r="AQ180" s="291">
        <f t="shared" si="2"/>
        <v>14</v>
      </c>
      <c r="AR180" s="192"/>
      <c r="AS180" s="192"/>
      <c r="AT180" s="192"/>
    </row>
    <row r="181" spans="1:46" ht="15.75" customHeight="1">
      <c r="A181" s="246"/>
      <c r="B181" s="112">
        <f>SUM(W173,AI173,AB173,X173)</f>
        <v>7</v>
      </c>
      <c r="C181" s="192"/>
      <c r="D181" s="192"/>
      <c r="E181" s="192"/>
      <c r="F181" s="192"/>
      <c r="G181" s="192"/>
      <c r="H181" s="192"/>
      <c r="I181" s="192"/>
      <c r="J181" s="69" t="s">
        <v>4337</v>
      </c>
      <c r="K181" s="192"/>
      <c r="L181" s="192"/>
      <c r="M181" s="192"/>
      <c r="N181" s="192"/>
      <c r="O181" s="192"/>
      <c r="P181" s="192"/>
      <c r="Q181" s="289" t="s">
        <v>601</v>
      </c>
      <c r="R181" s="290">
        <v>0</v>
      </c>
      <c r="S181" s="290">
        <v>0</v>
      </c>
      <c r="T181" s="290">
        <v>0</v>
      </c>
      <c r="U181" s="290">
        <v>0</v>
      </c>
      <c r="V181" s="290">
        <v>2</v>
      </c>
      <c r="W181" s="290">
        <v>1</v>
      </c>
      <c r="X181" s="290">
        <v>0</v>
      </c>
      <c r="Y181" s="290">
        <v>1</v>
      </c>
      <c r="Z181" s="290">
        <v>4</v>
      </c>
      <c r="AA181" s="290">
        <v>0</v>
      </c>
      <c r="AB181" s="290">
        <v>0</v>
      </c>
      <c r="AC181" s="290">
        <v>0</v>
      </c>
      <c r="AD181" s="290">
        <v>0</v>
      </c>
      <c r="AE181" s="290">
        <v>0</v>
      </c>
      <c r="AF181" s="290">
        <v>1</v>
      </c>
      <c r="AG181" s="290">
        <v>0</v>
      </c>
      <c r="AH181" s="290">
        <v>0</v>
      </c>
      <c r="AI181" s="290">
        <v>0</v>
      </c>
      <c r="AJ181" s="290">
        <v>2</v>
      </c>
      <c r="AK181" s="290">
        <v>0</v>
      </c>
      <c r="AL181" s="290">
        <v>0</v>
      </c>
      <c r="AM181" s="290">
        <v>0</v>
      </c>
      <c r="AN181" s="290">
        <v>0</v>
      </c>
      <c r="AO181" s="290">
        <v>0</v>
      </c>
      <c r="AP181" s="290">
        <v>0</v>
      </c>
      <c r="AQ181" s="291">
        <f t="shared" si="2"/>
        <v>11</v>
      </c>
      <c r="AR181" s="192"/>
      <c r="AS181" s="192"/>
      <c r="AT181" s="192"/>
    </row>
    <row r="182" spans="1:46" ht="15.75" customHeight="1">
      <c r="A182" s="246"/>
      <c r="B182" s="112">
        <f>SUM(AC173,Y173,S173,AJ173)</f>
        <v>6</v>
      </c>
      <c r="C182" s="192"/>
      <c r="D182" s="192"/>
      <c r="E182" s="192"/>
      <c r="F182" s="192"/>
      <c r="G182" s="192"/>
      <c r="H182" s="192"/>
      <c r="I182" s="192"/>
      <c r="J182" s="69" t="s">
        <v>34</v>
      </c>
      <c r="K182" s="192"/>
      <c r="L182" s="192"/>
      <c r="M182" s="192"/>
      <c r="N182" s="192"/>
      <c r="O182" s="192"/>
      <c r="P182" s="192"/>
      <c r="Q182" s="87" t="s">
        <v>609</v>
      </c>
      <c r="R182" s="192">
        <v>0</v>
      </c>
      <c r="S182" s="192">
        <v>0</v>
      </c>
      <c r="T182" s="192">
        <v>0</v>
      </c>
      <c r="U182" s="192">
        <v>0</v>
      </c>
      <c r="V182" s="192">
        <v>0</v>
      </c>
      <c r="W182" s="192">
        <v>0</v>
      </c>
      <c r="X182" s="192">
        <v>0</v>
      </c>
      <c r="Y182" s="192">
        <v>0</v>
      </c>
      <c r="Z182" s="192">
        <v>0</v>
      </c>
      <c r="AA182" s="192">
        <v>0</v>
      </c>
      <c r="AB182" s="192">
        <v>0</v>
      </c>
      <c r="AC182" s="192">
        <v>0</v>
      </c>
      <c r="AD182" s="192">
        <v>0</v>
      </c>
      <c r="AE182" s="192">
        <v>0</v>
      </c>
      <c r="AF182" s="192">
        <v>0</v>
      </c>
      <c r="AG182" s="192">
        <v>2</v>
      </c>
      <c r="AH182" s="192">
        <v>0</v>
      </c>
      <c r="AI182" s="192">
        <v>0</v>
      </c>
      <c r="AJ182" s="192">
        <v>1</v>
      </c>
      <c r="AK182" s="192">
        <v>1</v>
      </c>
      <c r="AL182" s="192">
        <v>0</v>
      </c>
      <c r="AM182" s="192">
        <v>1</v>
      </c>
      <c r="AN182" s="192">
        <v>0</v>
      </c>
      <c r="AO182" s="192">
        <v>0</v>
      </c>
      <c r="AP182" s="192">
        <v>1</v>
      </c>
      <c r="AQ182" s="292">
        <f t="shared" si="2"/>
        <v>6</v>
      </c>
      <c r="AR182" s="192"/>
      <c r="AS182" s="192"/>
      <c r="AT182" s="192"/>
    </row>
    <row r="183" spans="1:46" ht="15.75" customHeight="1">
      <c r="A183" s="246"/>
      <c r="B183" s="112">
        <f>SUM(AE173,AF173,Z173,AK173)</f>
        <v>9</v>
      </c>
      <c r="C183" s="192"/>
      <c r="D183" s="192"/>
      <c r="E183" s="192"/>
      <c r="F183" s="192"/>
      <c r="G183" s="192"/>
      <c r="H183" s="192"/>
      <c r="I183" s="192"/>
      <c r="J183" s="69" t="s">
        <v>4340</v>
      </c>
      <c r="K183" s="192"/>
      <c r="L183" s="192"/>
      <c r="M183" s="192"/>
      <c r="N183" s="192"/>
      <c r="O183" s="192"/>
      <c r="P183" s="192"/>
      <c r="Q183" s="81" t="s">
        <v>612</v>
      </c>
      <c r="R183" s="192">
        <v>0</v>
      </c>
      <c r="S183" s="192">
        <v>0</v>
      </c>
      <c r="T183" s="192">
        <v>0</v>
      </c>
      <c r="U183" s="192">
        <v>0</v>
      </c>
      <c r="V183" s="192">
        <v>0</v>
      </c>
      <c r="W183" s="192">
        <v>0</v>
      </c>
      <c r="X183" s="192">
        <v>0</v>
      </c>
      <c r="Y183" s="192">
        <v>0</v>
      </c>
      <c r="Z183" s="192">
        <v>2</v>
      </c>
      <c r="AA183" s="192">
        <v>1</v>
      </c>
      <c r="AB183" s="192">
        <v>0</v>
      </c>
      <c r="AC183" s="192">
        <v>0</v>
      </c>
      <c r="AD183" s="192">
        <v>0</v>
      </c>
      <c r="AE183" s="192">
        <v>0</v>
      </c>
      <c r="AF183" s="192">
        <v>0</v>
      </c>
      <c r="AG183" s="192">
        <v>0</v>
      </c>
      <c r="AH183" s="192">
        <v>0</v>
      </c>
      <c r="AI183" s="192">
        <v>0</v>
      </c>
      <c r="AJ183" s="192">
        <v>0</v>
      </c>
      <c r="AK183" s="192">
        <v>0</v>
      </c>
      <c r="AL183" s="192">
        <v>0</v>
      </c>
      <c r="AM183" s="192">
        <v>0</v>
      </c>
      <c r="AN183" s="192">
        <v>0</v>
      </c>
      <c r="AO183" s="192">
        <v>0</v>
      </c>
      <c r="AP183" s="192">
        <v>2</v>
      </c>
      <c r="AQ183" s="292">
        <f t="shared" si="2"/>
        <v>5</v>
      </c>
      <c r="AR183" s="192"/>
      <c r="AS183" s="192"/>
      <c r="AT183" s="192"/>
    </row>
    <row r="184" spans="1:46" ht="15.75" customHeight="1">
      <c r="A184" s="246"/>
      <c r="B184" s="112">
        <f>SUM(AL173,U173,AG173,AH173,AM173,AD173)</f>
        <v>6</v>
      </c>
      <c r="C184" s="192"/>
      <c r="D184" s="192"/>
      <c r="E184" s="192"/>
      <c r="F184" s="192"/>
      <c r="G184" s="192"/>
      <c r="H184" s="192"/>
      <c r="I184" s="192"/>
      <c r="J184" s="69" t="s">
        <v>536</v>
      </c>
      <c r="K184" s="192"/>
      <c r="L184" s="192"/>
      <c r="M184" s="192"/>
      <c r="N184" s="192"/>
      <c r="O184" s="192"/>
      <c r="P184" s="192"/>
      <c r="Q184" s="192"/>
      <c r="R184" s="192"/>
      <c r="S184" s="192"/>
      <c r="T184" s="192"/>
      <c r="U184" s="192"/>
      <c r="V184" s="192"/>
      <c r="W184" s="192"/>
      <c r="X184" s="192"/>
      <c r="Y184" s="192"/>
      <c r="Z184" s="192"/>
      <c r="AA184" s="192"/>
      <c r="AB184" s="192"/>
      <c r="AC184" s="192"/>
      <c r="AD184" s="192"/>
      <c r="AE184" s="192"/>
      <c r="AF184" s="192"/>
      <c r="AG184" s="192"/>
      <c r="AH184" s="192"/>
      <c r="AI184" s="192"/>
      <c r="AJ184" s="192"/>
      <c r="AK184" s="192"/>
      <c r="AL184" s="192"/>
      <c r="AM184" s="192"/>
      <c r="AN184" s="192"/>
      <c r="AO184" s="192"/>
      <c r="AP184" s="192"/>
      <c r="AQ184" s="192"/>
      <c r="AR184" s="192"/>
      <c r="AS184" s="192"/>
      <c r="AT184" s="192"/>
    </row>
    <row r="185" spans="1:46" ht="15.75" customHeight="1">
      <c r="A185" s="246"/>
      <c r="B185" s="253" t="e">
        <f>SUM(B180:B184)</f>
        <v>#REF!</v>
      </c>
      <c r="C185" s="192"/>
      <c r="D185" s="192"/>
      <c r="E185" s="192"/>
      <c r="F185" s="192"/>
      <c r="G185" s="192"/>
      <c r="H185" s="192"/>
      <c r="I185" s="192"/>
      <c r="J185" s="192"/>
      <c r="K185" s="192"/>
      <c r="L185" s="192"/>
      <c r="M185" s="192"/>
      <c r="N185" s="192"/>
      <c r="O185" s="192"/>
      <c r="P185" s="192"/>
      <c r="Q185" s="289" t="s">
        <v>4345</v>
      </c>
      <c r="R185" s="192"/>
      <c r="S185" s="192"/>
      <c r="T185" s="192"/>
      <c r="U185" s="192"/>
      <c r="V185" s="192"/>
      <c r="W185" s="192"/>
      <c r="X185" s="192"/>
      <c r="Y185" s="192"/>
      <c r="Z185" s="192"/>
      <c r="AA185" s="192"/>
      <c r="AB185" s="192"/>
      <c r="AC185" s="192"/>
      <c r="AD185" s="192"/>
      <c r="AE185" s="192"/>
      <c r="AF185" s="192"/>
      <c r="AG185" s="192"/>
      <c r="AH185" s="192"/>
      <c r="AI185" s="192"/>
      <c r="AJ185" s="192"/>
      <c r="AK185" s="192"/>
      <c r="AL185" s="192"/>
      <c r="AM185" s="192"/>
      <c r="AN185" s="192"/>
      <c r="AO185" s="192"/>
      <c r="AP185" s="192"/>
      <c r="AQ185" s="192"/>
      <c r="AR185" s="192"/>
      <c r="AS185" s="192"/>
      <c r="AT185" s="192"/>
    </row>
    <row r="186" spans="1:46" ht="15.75" customHeight="1">
      <c r="A186" s="246"/>
      <c r="B186" s="192"/>
      <c r="C186" s="192"/>
      <c r="D186" s="192"/>
      <c r="E186" s="192"/>
      <c r="F186" s="192"/>
      <c r="G186" s="192"/>
      <c r="H186" s="192"/>
      <c r="I186" s="192"/>
      <c r="J186" s="192"/>
      <c r="K186" s="192"/>
      <c r="L186" s="192"/>
      <c r="M186" s="192"/>
      <c r="N186" s="192"/>
      <c r="O186" s="192"/>
      <c r="P186" s="192"/>
      <c r="Q186" s="192"/>
      <c r="R186" s="192"/>
      <c r="S186" s="192"/>
      <c r="T186" s="192"/>
      <c r="U186" s="192"/>
      <c r="V186" s="192"/>
      <c r="W186" s="192"/>
      <c r="X186" s="192"/>
      <c r="Y186" s="192"/>
      <c r="Z186" s="192"/>
      <c r="AA186" s="192"/>
      <c r="AB186" s="192"/>
      <c r="AC186" s="192"/>
      <c r="AD186" s="192"/>
      <c r="AE186" s="192"/>
      <c r="AF186" s="192"/>
      <c r="AG186" s="192"/>
      <c r="AH186" s="192"/>
      <c r="AI186" s="192"/>
      <c r="AJ186" s="192"/>
      <c r="AK186" s="192"/>
      <c r="AL186" s="192"/>
      <c r="AM186" s="192"/>
      <c r="AN186" s="192"/>
      <c r="AO186" s="192"/>
      <c r="AP186" s="192"/>
      <c r="AQ186" s="192"/>
      <c r="AR186" s="192"/>
      <c r="AS186" s="192"/>
      <c r="AT186" s="192"/>
    </row>
    <row r="187" spans="1:46" ht="15.75" customHeight="1">
      <c r="A187" s="246"/>
      <c r="B187" s="192"/>
      <c r="C187" s="192"/>
      <c r="D187" s="192"/>
      <c r="E187" s="192"/>
      <c r="F187" s="192"/>
      <c r="G187" s="192"/>
      <c r="H187" s="192"/>
      <c r="I187" s="192"/>
      <c r="J187" s="192"/>
      <c r="K187" s="192"/>
      <c r="L187" s="192"/>
      <c r="M187" s="192"/>
      <c r="N187" s="192"/>
      <c r="O187" s="192"/>
      <c r="P187" s="192"/>
      <c r="Q187" s="192"/>
      <c r="R187" s="192"/>
      <c r="S187" s="192"/>
      <c r="T187" s="192"/>
      <c r="U187" s="192"/>
      <c r="V187" s="192"/>
      <c r="W187" s="192"/>
      <c r="X187" s="192"/>
      <c r="Y187" s="192"/>
      <c r="Z187" s="192"/>
      <c r="AA187" s="192"/>
      <c r="AB187" s="192"/>
      <c r="AC187" s="192"/>
      <c r="AD187" s="192"/>
      <c r="AE187" s="192"/>
      <c r="AF187" s="192"/>
      <c r="AG187" s="192"/>
      <c r="AH187" s="192"/>
      <c r="AI187" s="192"/>
      <c r="AJ187" s="192"/>
      <c r="AK187" s="192"/>
      <c r="AL187" s="192"/>
      <c r="AM187" s="192"/>
      <c r="AN187" s="192"/>
      <c r="AO187" s="192"/>
      <c r="AP187" s="192"/>
      <c r="AQ187" s="192"/>
      <c r="AR187" s="192"/>
      <c r="AS187" s="192"/>
      <c r="AT187" s="192"/>
    </row>
    <row r="188" spans="1:46" ht="15.75" customHeight="1">
      <c r="A188" s="246"/>
      <c r="B188" s="192"/>
      <c r="C188" s="192"/>
      <c r="D188" s="192"/>
      <c r="E188" s="192"/>
      <c r="F188" s="192"/>
      <c r="G188" s="192"/>
      <c r="H188" s="192"/>
      <c r="I188" s="192"/>
      <c r="J188" s="192" t="s">
        <v>4346</v>
      </c>
      <c r="K188" s="192"/>
      <c r="L188" s="192"/>
      <c r="M188" s="192"/>
      <c r="N188" s="192"/>
      <c r="O188" s="192"/>
      <c r="P188" s="192"/>
      <c r="Q188" s="210" t="s">
        <v>4347</v>
      </c>
      <c r="R188" s="293" t="s">
        <v>4335</v>
      </c>
      <c r="S188" s="294" t="s">
        <v>4337</v>
      </c>
      <c r="T188" s="295" t="s">
        <v>4348</v>
      </c>
      <c r="U188" s="296" t="s">
        <v>4349</v>
      </c>
      <c r="V188" s="297" t="s">
        <v>4350</v>
      </c>
      <c r="W188" s="298" t="s">
        <v>718</v>
      </c>
      <c r="X188" s="299" t="s">
        <v>563</v>
      </c>
      <c r="Y188" s="300" t="s">
        <v>1466</v>
      </c>
      <c r="Z188" s="73"/>
      <c r="AA188" s="73"/>
      <c r="AB188" s="73"/>
      <c r="AC188" s="73"/>
      <c r="AD188" s="73"/>
      <c r="AE188" s="73"/>
      <c r="AF188" s="73"/>
      <c r="AG188" s="73"/>
      <c r="AH188" s="73"/>
      <c r="AI188" s="192"/>
      <c r="AJ188" s="192"/>
      <c r="AK188" s="192"/>
      <c r="AL188" s="192"/>
      <c r="AM188" s="192"/>
      <c r="AN188" s="192"/>
      <c r="AO188" s="192"/>
      <c r="AP188" s="192"/>
      <c r="AQ188" s="192"/>
      <c r="AR188" s="192"/>
      <c r="AS188" s="192"/>
      <c r="AT188" s="192"/>
    </row>
    <row r="189" spans="1:46" ht="15.75" customHeight="1">
      <c r="A189" s="246"/>
      <c r="B189" s="192"/>
      <c r="C189" s="192"/>
      <c r="D189" s="192"/>
      <c r="E189" s="192"/>
      <c r="F189" s="192"/>
      <c r="G189" s="192"/>
      <c r="H189" s="192"/>
      <c r="I189" s="192"/>
      <c r="J189" s="192" t="s">
        <v>4351</v>
      </c>
      <c r="K189" s="192"/>
      <c r="L189" s="192"/>
      <c r="M189" s="192"/>
      <c r="N189" s="192"/>
      <c r="O189" s="192"/>
      <c r="P189" s="192"/>
      <c r="Q189" s="301" t="s">
        <v>602</v>
      </c>
      <c r="R189" s="302">
        <v>4</v>
      </c>
      <c r="S189" s="303">
        <v>10</v>
      </c>
      <c r="T189" s="303">
        <v>10</v>
      </c>
      <c r="U189" s="304">
        <v>4</v>
      </c>
      <c r="V189" s="305">
        <v>7</v>
      </c>
      <c r="W189" s="306">
        <v>0</v>
      </c>
      <c r="X189" s="306">
        <v>1</v>
      </c>
      <c r="Y189" s="307">
        <f t="shared" ref="Y189:Y199" si="3">SUM(R189:X189)</f>
        <v>36</v>
      </c>
      <c r="Z189" s="112"/>
      <c r="AA189" s="192"/>
      <c r="AB189" s="192"/>
      <c r="AC189" s="192"/>
      <c r="AD189" s="192"/>
      <c r="AE189" s="192"/>
      <c r="AF189" s="192"/>
      <c r="AG189" s="112"/>
      <c r="AH189" s="112"/>
      <c r="AI189" s="192"/>
      <c r="AJ189" s="192"/>
      <c r="AK189" s="192"/>
      <c r="AL189" s="192"/>
      <c r="AM189" s="192"/>
      <c r="AN189" s="192"/>
      <c r="AO189" s="192"/>
      <c r="AP189" s="192"/>
      <c r="AQ189" s="192"/>
      <c r="AR189" s="192"/>
      <c r="AS189" s="192"/>
      <c r="AT189" s="192"/>
    </row>
    <row r="190" spans="1:46" ht="15.75" customHeight="1">
      <c r="A190" s="246"/>
      <c r="B190" s="192"/>
      <c r="C190" s="192"/>
      <c r="D190" s="192"/>
      <c r="E190" s="192"/>
      <c r="F190" s="192"/>
      <c r="G190" s="192"/>
      <c r="H190" s="192"/>
      <c r="I190" s="192"/>
      <c r="J190" s="192" t="s">
        <v>4352</v>
      </c>
      <c r="K190" s="192"/>
      <c r="L190" s="192"/>
      <c r="M190" s="192"/>
      <c r="N190" s="192"/>
      <c r="O190" s="192"/>
      <c r="P190" s="192"/>
      <c r="Q190" s="301" t="s">
        <v>617</v>
      </c>
      <c r="R190" s="302">
        <v>1</v>
      </c>
      <c r="S190" s="308">
        <v>1</v>
      </c>
      <c r="T190" s="309">
        <v>4</v>
      </c>
      <c r="U190" s="304">
        <v>7</v>
      </c>
      <c r="V190" s="305">
        <v>14</v>
      </c>
      <c r="W190" s="306">
        <v>0</v>
      </c>
      <c r="X190" s="306">
        <v>1</v>
      </c>
      <c r="Y190" s="307">
        <f t="shared" si="3"/>
        <v>28</v>
      </c>
      <c r="Z190" s="310"/>
      <c r="AA190" s="192"/>
      <c r="AB190" s="192"/>
      <c r="AC190" s="192"/>
      <c r="AD190" s="192"/>
      <c r="AE190" s="192"/>
      <c r="AF190" s="192"/>
      <c r="AG190" s="310"/>
      <c r="AH190" s="310"/>
      <c r="AI190" s="192"/>
      <c r="AJ190" s="192"/>
      <c r="AK190" s="192"/>
      <c r="AL190" s="192"/>
      <c r="AM190" s="192"/>
      <c r="AN190" s="192"/>
      <c r="AO190" s="192"/>
      <c r="AP190" s="192"/>
      <c r="AQ190" s="192"/>
      <c r="AR190" s="192"/>
      <c r="AS190" s="192"/>
      <c r="AT190" s="192"/>
    </row>
    <row r="191" spans="1:46" ht="15.75" customHeight="1">
      <c r="A191" s="246"/>
      <c r="B191" s="192"/>
      <c r="C191" s="192"/>
      <c r="D191" s="192"/>
      <c r="E191" s="192"/>
      <c r="F191" s="192"/>
      <c r="G191" s="192"/>
      <c r="H191" s="192"/>
      <c r="I191" s="192"/>
      <c r="J191" s="192" t="s">
        <v>4353</v>
      </c>
      <c r="K191" s="192"/>
      <c r="L191" s="192"/>
      <c r="M191" s="192"/>
      <c r="N191" s="192"/>
      <c r="O191" s="192"/>
      <c r="P191" s="192"/>
      <c r="Q191" s="301" t="s">
        <v>4343</v>
      </c>
      <c r="R191" s="302">
        <v>1</v>
      </c>
      <c r="S191" s="308">
        <v>1</v>
      </c>
      <c r="T191" s="309">
        <v>3</v>
      </c>
      <c r="U191" s="304">
        <v>11</v>
      </c>
      <c r="V191" s="305">
        <v>6</v>
      </c>
      <c r="W191" s="311">
        <v>1</v>
      </c>
      <c r="X191" s="311">
        <v>0</v>
      </c>
      <c r="Y191" s="307">
        <f t="shared" si="3"/>
        <v>23</v>
      </c>
      <c r="Z191" s="285"/>
      <c r="AA191" s="192"/>
      <c r="AB191" s="192"/>
      <c r="AC191" s="192"/>
      <c r="AD191" s="192"/>
      <c r="AE191" s="192"/>
      <c r="AF191" s="192"/>
      <c r="AG191" s="285"/>
      <c r="AH191" s="285"/>
      <c r="AI191" s="192"/>
      <c r="AJ191" s="192"/>
      <c r="AK191" s="192"/>
      <c r="AL191" s="192"/>
      <c r="AM191" s="192"/>
      <c r="AN191" s="192"/>
      <c r="AO191" s="192"/>
      <c r="AP191" s="192"/>
      <c r="AQ191" s="192"/>
      <c r="AR191" s="192"/>
      <c r="AS191" s="192"/>
      <c r="AT191" s="192"/>
    </row>
    <row r="192" spans="1:46" ht="15.75" customHeight="1">
      <c r="A192" s="246"/>
      <c r="B192" s="192"/>
      <c r="C192" s="192"/>
      <c r="D192" s="192"/>
      <c r="E192" s="192"/>
      <c r="F192" s="192"/>
      <c r="G192" s="192"/>
      <c r="H192" s="192"/>
      <c r="I192" s="192"/>
      <c r="J192" s="192" t="s">
        <v>4354</v>
      </c>
      <c r="K192" s="192"/>
      <c r="L192" s="192"/>
      <c r="M192" s="192"/>
      <c r="N192" s="192"/>
      <c r="O192" s="192"/>
      <c r="P192" s="192"/>
      <c r="Q192" s="301" t="s">
        <v>600</v>
      </c>
      <c r="R192" s="302">
        <v>1</v>
      </c>
      <c r="S192" s="303">
        <v>9</v>
      </c>
      <c r="T192" s="309">
        <v>3</v>
      </c>
      <c r="U192" s="304">
        <v>2</v>
      </c>
      <c r="V192" s="305">
        <v>3</v>
      </c>
      <c r="W192" s="312">
        <v>0</v>
      </c>
      <c r="X192" s="312">
        <v>0</v>
      </c>
      <c r="Y192" s="307">
        <f t="shared" si="3"/>
        <v>18</v>
      </c>
      <c r="Z192" s="192"/>
      <c r="AA192" s="192"/>
      <c r="AB192" s="192"/>
      <c r="AC192" s="192"/>
      <c r="AD192" s="192"/>
      <c r="AE192" s="192"/>
      <c r="AF192" s="192"/>
      <c r="AG192" s="192"/>
      <c r="AH192" s="192"/>
      <c r="AI192" s="192"/>
      <c r="AJ192" s="192"/>
      <c r="AK192" s="192"/>
      <c r="AL192" s="192"/>
      <c r="AM192" s="192"/>
      <c r="AN192" s="192"/>
      <c r="AO192" s="192"/>
      <c r="AP192" s="192"/>
      <c r="AQ192" s="192"/>
      <c r="AR192" s="192"/>
      <c r="AS192" s="192"/>
      <c r="AT192" s="192"/>
    </row>
    <row r="193" spans="1:46" ht="15.75" customHeight="1">
      <c r="A193" s="246"/>
      <c r="B193" s="192"/>
      <c r="C193" s="192"/>
      <c r="D193" s="192"/>
      <c r="E193" s="192"/>
      <c r="F193" s="192"/>
      <c r="G193" s="192"/>
      <c r="H193" s="192"/>
      <c r="I193" s="192"/>
      <c r="J193" s="192" t="s">
        <v>4355</v>
      </c>
      <c r="K193" s="192"/>
      <c r="L193" s="192"/>
      <c r="M193" s="192"/>
      <c r="N193" s="192"/>
      <c r="O193" s="192"/>
      <c r="P193" s="192"/>
      <c r="Q193" s="301" t="s">
        <v>599</v>
      </c>
      <c r="R193" s="302">
        <v>3</v>
      </c>
      <c r="S193" s="308">
        <v>3</v>
      </c>
      <c r="T193" s="309">
        <v>3</v>
      </c>
      <c r="U193" s="304">
        <v>3</v>
      </c>
      <c r="V193" s="305">
        <v>2</v>
      </c>
      <c r="W193" s="306">
        <v>0</v>
      </c>
      <c r="X193" s="306">
        <v>0</v>
      </c>
      <c r="Y193" s="307">
        <f t="shared" si="3"/>
        <v>14</v>
      </c>
      <c r="Z193" s="112"/>
      <c r="AA193" s="192"/>
      <c r="AB193" s="192"/>
      <c r="AC193" s="192"/>
      <c r="AD193" s="192"/>
      <c r="AE193" s="192"/>
      <c r="AF193" s="192"/>
      <c r="AG193" s="112"/>
      <c r="AH193" s="112"/>
      <c r="AI193" s="192"/>
      <c r="AJ193" s="192"/>
      <c r="AK193" s="192"/>
      <c r="AL193" s="192"/>
      <c r="AM193" s="192"/>
      <c r="AN193" s="192"/>
      <c r="AO193" s="192"/>
      <c r="AP193" s="192"/>
      <c r="AQ193" s="192"/>
      <c r="AR193" s="192"/>
      <c r="AS193" s="192"/>
      <c r="AT193" s="192"/>
    </row>
    <row r="194" spans="1:46" ht="15.75" customHeight="1">
      <c r="A194" s="246"/>
      <c r="B194" s="192"/>
      <c r="C194" s="192"/>
      <c r="D194" s="192"/>
      <c r="E194" s="192"/>
      <c r="F194" s="192"/>
      <c r="G194" s="192"/>
      <c r="H194" s="192"/>
      <c r="I194" s="192"/>
      <c r="J194" s="192"/>
      <c r="K194" s="192"/>
      <c r="L194" s="192"/>
      <c r="M194" s="192"/>
      <c r="N194" s="192"/>
      <c r="O194" s="192"/>
      <c r="P194" s="192"/>
      <c r="Q194" s="301" t="s">
        <v>4356</v>
      </c>
      <c r="R194" s="302">
        <v>4</v>
      </c>
      <c r="S194" s="303">
        <v>5</v>
      </c>
      <c r="T194" s="309">
        <v>2</v>
      </c>
      <c r="U194" s="304">
        <v>3</v>
      </c>
      <c r="V194" s="305">
        <v>4</v>
      </c>
      <c r="W194" s="312">
        <v>0</v>
      </c>
      <c r="X194" s="312">
        <v>8</v>
      </c>
      <c r="Y194" s="307">
        <f t="shared" si="3"/>
        <v>26</v>
      </c>
      <c r="Z194" s="192"/>
      <c r="AA194" s="192"/>
      <c r="AB194" s="192"/>
      <c r="AC194" s="192"/>
      <c r="AD194" s="192"/>
      <c r="AE194" s="192"/>
      <c r="AF194" s="192"/>
      <c r="AG194" s="192"/>
      <c r="AH194" s="192"/>
      <c r="AI194" s="192"/>
      <c r="AJ194" s="192"/>
      <c r="AK194" s="192"/>
      <c r="AL194" s="192"/>
      <c r="AM194" s="192"/>
      <c r="AN194" s="192"/>
      <c r="AO194" s="192"/>
      <c r="AP194" s="192"/>
      <c r="AQ194" s="192"/>
      <c r="AR194" s="192"/>
      <c r="AS194" s="192"/>
      <c r="AT194" s="192"/>
    </row>
    <row r="195" spans="1:46" ht="15.75" customHeight="1">
      <c r="A195" s="246"/>
      <c r="B195" s="192"/>
      <c r="C195" s="192"/>
      <c r="D195" s="192"/>
      <c r="E195" s="192"/>
      <c r="F195" s="192"/>
      <c r="G195" s="192"/>
      <c r="H195" s="192"/>
      <c r="I195" s="192"/>
      <c r="J195" s="192"/>
      <c r="K195" s="192"/>
      <c r="L195" s="192"/>
      <c r="M195" s="192"/>
      <c r="N195" s="192"/>
      <c r="O195" s="192"/>
      <c r="P195" s="192"/>
      <c r="Q195" s="301" t="s">
        <v>605</v>
      </c>
      <c r="R195" s="302">
        <v>0</v>
      </c>
      <c r="S195" s="308">
        <v>1</v>
      </c>
      <c r="T195" s="309">
        <v>12</v>
      </c>
      <c r="U195" s="304">
        <v>0</v>
      </c>
      <c r="V195" s="305">
        <v>2</v>
      </c>
      <c r="W195" s="312">
        <v>0</v>
      </c>
      <c r="X195" s="312">
        <v>0</v>
      </c>
      <c r="Y195" s="307">
        <f t="shared" si="3"/>
        <v>15</v>
      </c>
      <c r="Z195" s="192"/>
      <c r="AA195" s="192"/>
      <c r="AB195" s="192"/>
      <c r="AC195" s="192"/>
      <c r="AD195" s="192"/>
      <c r="AE195" s="192"/>
      <c r="AF195" s="192"/>
      <c r="AG195" s="192"/>
      <c r="AH195" s="192"/>
      <c r="AI195" s="192"/>
      <c r="AJ195" s="192"/>
      <c r="AK195" s="192"/>
      <c r="AL195" s="192"/>
      <c r="AM195" s="192"/>
      <c r="AN195" s="192"/>
      <c r="AO195" s="192"/>
      <c r="AP195" s="192"/>
      <c r="AQ195" s="192"/>
      <c r="AR195" s="192"/>
      <c r="AS195" s="192"/>
      <c r="AT195" s="192"/>
    </row>
    <row r="196" spans="1:46" ht="15.75" customHeight="1">
      <c r="A196" s="246"/>
      <c r="B196" s="192"/>
      <c r="C196" s="192"/>
      <c r="D196" s="192"/>
      <c r="E196" s="192"/>
      <c r="F196" s="192"/>
      <c r="G196" s="192"/>
      <c r="H196" s="192"/>
      <c r="I196" s="192"/>
      <c r="J196" s="192"/>
      <c r="K196" s="192"/>
      <c r="L196" s="192"/>
      <c r="M196" s="192"/>
      <c r="N196" s="192"/>
      <c r="O196" s="192"/>
      <c r="P196" s="192"/>
      <c r="Q196" s="301" t="s">
        <v>4357</v>
      </c>
      <c r="R196" s="302">
        <v>2</v>
      </c>
      <c r="S196" s="308">
        <v>1</v>
      </c>
      <c r="T196" s="309">
        <v>0</v>
      </c>
      <c r="U196" s="304">
        <v>8</v>
      </c>
      <c r="V196" s="305">
        <v>3</v>
      </c>
      <c r="W196" s="312">
        <v>0</v>
      </c>
      <c r="X196" s="312">
        <v>0</v>
      </c>
      <c r="Y196" s="307">
        <f t="shared" si="3"/>
        <v>14</v>
      </c>
      <c r="Z196" s="192"/>
      <c r="AA196" s="192"/>
      <c r="AB196" s="192"/>
      <c r="AC196" s="192"/>
      <c r="AD196" s="192"/>
      <c r="AE196" s="192"/>
      <c r="AF196" s="192"/>
      <c r="AG196" s="192"/>
      <c r="AH196" s="192"/>
      <c r="AI196" s="192"/>
      <c r="AJ196" s="192"/>
      <c r="AK196" s="192"/>
      <c r="AL196" s="192"/>
      <c r="AM196" s="192"/>
      <c r="AN196" s="192"/>
      <c r="AO196" s="192"/>
      <c r="AP196" s="192"/>
      <c r="AQ196" s="192"/>
      <c r="AR196" s="192"/>
      <c r="AS196" s="192"/>
      <c r="AT196" s="192"/>
    </row>
    <row r="197" spans="1:46" ht="15.75" customHeight="1">
      <c r="A197" s="246"/>
      <c r="B197" s="192"/>
      <c r="C197" s="192"/>
      <c r="D197" s="192"/>
      <c r="E197" s="192"/>
      <c r="F197" s="192"/>
      <c r="G197" s="192"/>
      <c r="H197" s="192"/>
      <c r="I197" s="192"/>
      <c r="J197" s="192"/>
      <c r="K197" s="192"/>
      <c r="L197" s="192"/>
      <c r="M197" s="192"/>
      <c r="N197" s="192"/>
      <c r="O197" s="192"/>
      <c r="P197" s="192"/>
      <c r="Q197" s="301" t="s">
        <v>601</v>
      </c>
      <c r="R197" s="302">
        <v>2</v>
      </c>
      <c r="S197" s="303">
        <v>6</v>
      </c>
      <c r="T197" s="309">
        <v>0</v>
      </c>
      <c r="U197" s="304">
        <v>1</v>
      </c>
      <c r="V197" s="305">
        <v>2</v>
      </c>
      <c r="W197" s="312">
        <v>0</v>
      </c>
      <c r="X197" s="312">
        <v>0</v>
      </c>
      <c r="Y197" s="307">
        <f t="shared" si="3"/>
        <v>11</v>
      </c>
      <c r="Z197" s="192"/>
      <c r="AA197" s="192"/>
      <c r="AB197" s="192"/>
      <c r="AC197" s="192"/>
      <c r="AD197" s="192"/>
      <c r="AE197" s="192"/>
      <c r="AF197" s="192"/>
      <c r="AG197" s="192"/>
      <c r="AH197" s="192"/>
      <c r="AI197" s="192"/>
      <c r="AJ197" s="192"/>
      <c r="AK197" s="192"/>
      <c r="AL197" s="192"/>
      <c r="AM197" s="192"/>
      <c r="AN197" s="192"/>
      <c r="AO197" s="192"/>
      <c r="AP197" s="192"/>
      <c r="AQ197" s="192"/>
      <c r="AR197" s="192"/>
      <c r="AS197" s="192"/>
      <c r="AT197" s="192"/>
    </row>
    <row r="198" spans="1:46" ht="15.75" customHeight="1">
      <c r="A198" s="246"/>
      <c r="B198" s="192"/>
      <c r="C198" s="192"/>
      <c r="D198" s="192"/>
      <c r="E198" s="192"/>
      <c r="F198" s="192"/>
      <c r="G198" s="192"/>
      <c r="H198" s="192"/>
      <c r="I198" s="192"/>
      <c r="J198" s="192"/>
      <c r="K198" s="192"/>
      <c r="L198" s="192"/>
      <c r="M198" s="192"/>
      <c r="N198" s="192"/>
      <c r="O198" s="192"/>
      <c r="P198" s="192"/>
      <c r="Q198" s="301" t="s">
        <v>609</v>
      </c>
      <c r="R198" s="302">
        <v>0</v>
      </c>
      <c r="S198" s="308">
        <v>0</v>
      </c>
      <c r="T198" s="309">
        <v>0</v>
      </c>
      <c r="U198" s="304">
        <v>2</v>
      </c>
      <c r="V198" s="305">
        <v>3</v>
      </c>
      <c r="W198" s="312">
        <v>0</v>
      </c>
      <c r="X198" s="312">
        <v>1</v>
      </c>
      <c r="Y198" s="306">
        <f t="shared" si="3"/>
        <v>6</v>
      </c>
      <c r="Z198" s="192"/>
      <c r="AA198" s="192"/>
      <c r="AB198" s="192"/>
      <c r="AC198" s="192"/>
      <c r="AD198" s="192"/>
      <c r="AE198" s="192"/>
      <c r="AF198" s="192"/>
      <c r="AG198" s="192"/>
      <c r="AH198" s="192"/>
      <c r="AI198" s="192"/>
      <c r="AJ198" s="192"/>
      <c r="AK198" s="192"/>
      <c r="AL198" s="192"/>
      <c r="AM198" s="192"/>
      <c r="AN198" s="192"/>
      <c r="AO198" s="192"/>
      <c r="AP198" s="192"/>
      <c r="AQ198" s="192"/>
      <c r="AR198" s="192"/>
      <c r="AS198" s="192"/>
      <c r="AT198" s="192"/>
    </row>
    <row r="199" spans="1:46" ht="15.75" customHeight="1">
      <c r="A199" s="246"/>
      <c r="B199" s="192"/>
      <c r="C199" s="192"/>
      <c r="D199" s="192"/>
      <c r="E199" s="192"/>
      <c r="F199" s="192"/>
      <c r="G199" s="192"/>
      <c r="H199" s="192"/>
      <c r="I199" s="192"/>
      <c r="J199" s="192"/>
      <c r="K199" s="192"/>
      <c r="L199" s="192"/>
      <c r="M199" s="192"/>
      <c r="N199" s="192"/>
      <c r="O199" s="192"/>
      <c r="P199" s="192"/>
      <c r="Q199" s="301" t="s">
        <v>4358</v>
      </c>
      <c r="R199" s="302">
        <v>0</v>
      </c>
      <c r="S199" s="303">
        <v>2</v>
      </c>
      <c r="T199" s="309">
        <v>1</v>
      </c>
      <c r="U199" s="304">
        <v>0</v>
      </c>
      <c r="V199" s="305">
        <v>0</v>
      </c>
      <c r="W199" s="312">
        <v>0</v>
      </c>
      <c r="X199" s="312">
        <v>2</v>
      </c>
      <c r="Y199" s="306">
        <f t="shared" si="3"/>
        <v>5</v>
      </c>
      <c r="Z199" s="192"/>
      <c r="AA199" s="192"/>
      <c r="AB199" s="192"/>
      <c r="AC199" s="192"/>
      <c r="AD199" s="192"/>
      <c r="AE199" s="192"/>
      <c r="AF199" s="192"/>
      <c r="AG199" s="192"/>
      <c r="AH199" s="192"/>
      <c r="AI199" s="192"/>
      <c r="AJ199" s="192"/>
      <c r="AK199" s="192"/>
      <c r="AL199" s="192"/>
      <c r="AM199" s="192"/>
      <c r="AN199" s="192"/>
      <c r="AO199" s="192"/>
      <c r="AP199" s="192"/>
      <c r="AQ199" s="192"/>
      <c r="AR199" s="192"/>
      <c r="AS199" s="192"/>
      <c r="AT199" s="192"/>
    </row>
    <row r="200" spans="1:46" ht="15.75" customHeight="1">
      <c r="A200" s="246"/>
      <c r="B200" s="192"/>
      <c r="C200" s="192"/>
      <c r="D200" s="192"/>
      <c r="E200" s="192"/>
      <c r="F200" s="192"/>
      <c r="G200" s="192"/>
      <c r="H200" s="192"/>
      <c r="I200" s="192"/>
      <c r="J200" s="192"/>
      <c r="K200" s="192"/>
      <c r="L200" s="192"/>
      <c r="M200" s="192"/>
      <c r="N200" s="192"/>
      <c r="O200" s="192"/>
      <c r="P200" s="192"/>
      <c r="Q200" s="192"/>
      <c r="R200" s="192"/>
      <c r="S200" s="192"/>
      <c r="T200" s="192"/>
      <c r="U200" s="192"/>
      <c r="V200" s="192"/>
      <c r="W200" s="192"/>
      <c r="X200" s="192"/>
      <c r="Y200" s="192"/>
      <c r="Z200" s="192"/>
      <c r="AA200" s="192"/>
      <c r="AB200" s="192"/>
      <c r="AC200" s="192"/>
      <c r="AD200" s="192"/>
      <c r="AE200" s="192"/>
      <c r="AF200" s="192"/>
      <c r="AG200" s="192"/>
      <c r="AH200" s="192"/>
      <c r="AI200" s="192"/>
      <c r="AJ200" s="192"/>
      <c r="AK200" s="192"/>
      <c r="AL200" s="192"/>
      <c r="AM200" s="192"/>
      <c r="AN200" s="192"/>
      <c r="AO200" s="192"/>
      <c r="AP200" s="192"/>
      <c r="AQ200" s="192"/>
      <c r="AR200" s="192"/>
      <c r="AS200" s="192"/>
      <c r="AT200" s="192"/>
    </row>
    <row r="201" spans="1:46" ht="15.75" customHeight="1">
      <c r="A201" s="246"/>
      <c r="B201" s="192"/>
      <c r="C201" s="192"/>
      <c r="D201" s="192"/>
      <c r="E201" s="192"/>
      <c r="F201" s="192"/>
      <c r="G201" s="192"/>
      <c r="H201" s="192"/>
      <c r="I201" s="192"/>
      <c r="J201" s="192"/>
      <c r="K201" s="192"/>
      <c r="L201" s="192"/>
      <c r="M201" s="192"/>
      <c r="N201" s="192"/>
      <c r="O201" s="192"/>
      <c r="P201" s="192"/>
      <c r="Q201" s="192"/>
      <c r="R201" s="192"/>
      <c r="S201" s="192"/>
      <c r="T201" s="192"/>
      <c r="U201" s="192"/>
      <c r="V201" s="192"/>
      <c r="W201" s="192"/>
      <c r="X201" s="192"/>
      <c r="Y201" s="192"/>
      <c r="Z201" s="192"/>
      <c r="AA201" s="192"/>
      <c r="AB201" s="192"/>
      <c r="AC201" s="192"/>
      <c r="AD201" s="192"/>
      <c r="AE201" s="192"/>
      <c r="AF201" s="192"/>
      <c r="AG201" s="192"/>
      <c r="AH201" s="192"/>
      <c r="AI201" s="192"/>
      <c r="AJ201" s="192"/>
      <c r="AK201" s="192"/>
      <c r="AL201" s="192"/>
      <c r="AM201" s="192"/>
      <c r="AN201" s="192"/>
      <c r="AO201" s="192"/>
      <c r="AP201" s="192"/>
      <c r="AQ201" s="192"/>
      <c r="AR201" s="192"/>
      <c r="AS201" s="192"/>
      <c r="AT201" s="192"/>
    </row>
    <row r="202" spans="1:46" ht="15.75" customHeight="1">
      <c r="A202" s="246"/>
      <c r="B202" s="192"/>
      <c r="C202" s="192"/>
      <c r="D202" s="192"/>
      <c r="E202" s="192"/>
      <c r="F202" s="192"/>
      <c r="G202" s="192"/>
      <c r="H202" s="192"/>
      <c r="I202" s="192"/>
      <c r="J202" s="192"/>
      <c r="K202" s="192"/>
      <c r="L202" s="192"/>
      <c r="M202" s="192"/>
      <c r="N202" s="192"/>
      <c r="O202" s="192"/>
      <c r="P202" s="192"/>
      <c r="Q202" s="192"/>
      <c r="R202" s="192"/>
      <c r="S202" s="192"/>
      <c r="T202" s="192"/>
      <c r="U202" s="192"/>
      <c r="V202" s="192"/>
      <c r="W202" s="192"/>
      <c r="X202" s="192"/>
      <c r="Y202" s="192"/>
      <c r="Z202" s="192"/>
      <c r="AA202" s="192"/>
      <c r="AB202" s="192"/>
      <c r="AC202" s="192"/>
      <c r="AD202" s="192"/>
      <c r="AE202" s="192"/>
      <c r="AF202" s="192"/>
      <c r="AG202" s="192"/>
      <c r="AH202" s="192"/>
      <c r="AI202" s="192"/>
      <c r="AJ202" s="192"/>
      <c r="AK202" s="192"/>
      <c r="AL202" s="192"/>
      <c r="AM202" s="192"/>
      <c r="AN202" s="192"/>
      <c r="AO202" s="192"/>
      <c r="AP202" s="192"/>
      <c r="AQ202" s="192"/>
      <c r="AR202" s="192"/>
      <c r="AS202" s="192"/>
      <c r="AT202" s="192"/>
    </row>
    <row r="203" spans="1:46" ht="15.75" customHeight="1">
      <c r="A203" s="246"/>
      <c r="B203" s="192"/>
      <c r="C203" s="192"/>
      <c r="D203" s="192"/>
      <c r="E203" s="192"/>
      <c r="F203" s="192"/>
      <c r="G203" s="192"/>
      <c r="H203" s="192"/>
      <c r="I203" s="192"/>
      <c r="J203" s="192"/>
      <c r="K203" s="192"/>
      <c r="L203" s="192"/>
      <c r="M203" s="192"/>
      <c r="N203" s="192"/>
      <c r="O203" s="192"/>
      <c r="P203" s="192"/>
      <c r="Q203" s="192"/>
      <c r="R203" s="192"/>
      <c r="S203" s="192"/>
      <c r="T203" s="192"/>
      <c r="U203" s="192"/>
      <c r="V203" s="192"/>
      <c r="W203" s="192"/>
      <c r="X203" s="192"/>
      <c r="Y203" s="192"/>
      <c r="Z203" s="192"/>
      <c r="AA203" s="192"/>
      <c r="AB203" s="192"/>
      <c r="AC203" s="192"/>
      <c r="AD203" s="192"/>
      <c r="AE203" s="192"/>
      <c r="AF203" s="192"/>
      <c r="AG203" s="192"/>
      <c r="AH203" s="192"/>
      <c r="AI203" s="192"/>
      <c r="AJ203" s="192"/>
      <c r="AK203" s="192"/>
      <c r="AL203" s="192"/>
      <c r="AM203" s="192"/>
      <c r="AN203" s="192"/>
      <c r="AO203" s="192"/>
      <c r="AP203" s="192"/>
      <c r="AQ203" s="192"/>
      <c r="AR203" s="192"/>
      <c r="AS203" s="192"/>
      <c r="AT203" s="192"/>
    </row>
    <row r="204" spans="1:46" ht="15.75" customHeight="1">
      <c r="A204" s="246"/>
      <c r="B204" s="192"/>
      <c r="C204" s="192"/>
      <c r="D204" s="192"/>
      <c r="E204" s="192"/>
      <c r="F204" s="192"/>
      <c r="G204" s="192"/>
      <c r="H204" s="192"/>
      <c r="I204" s="192"/>
      <c r="J204" s="192"/>
      <c r="K204" s="192"/>
      <c r="L204" s="192"/>
      <c r="M204" s="192"/>
      <c r="N204" s="192"/>
      <c r="O204" s="192"/>
      <c r="P204" s="192"/>
      <c r="Q204" s="192"/>
      <c r="R204" s="192"/>
      <c r="S204" s="192"/>
      <c r="T204" s="192"/>
      <c r="U204" s="192"/>
      <c r="V204" s="192"/>
      <c r="W204" s="192"/>
      <c r="X204" s="192"/>
      <c r="Y204" s="192"/>
      <c r="Z204" s="192"/>
      <c r="AA204" s="192"/>
      <c r="AB204" s="192"/>
      <c r="AC204" s="192"/>
      <c r="AD204" s="192"/>
      <c r="AE204" s="192"/>
      <c r="AF204" s="192"/>
      <c r="AG204" s="192"/>
      <c r="AH204" s="192"/>
      <c r="AI204" s="192"/>
      <c r="AJ204" s="192"/>
      <c r="AK204" s="192"/>
      <c r="AL204" s="192"/>
      <c r="AM204" s="192"/>
      <c r="AN204" s="192"/>
      <c r="AO204" s="192"/>
      <c r="AP204" s="192"/>
      <c r="AQ204" s="192"/>
      <c r="AR204" s="192"/>
      <c r="AS204" s="192"/>
      <c r="AT204" s="192"/>
    </row>
    <row r="205" spans="1:46" ht="15.75" customHeight="1">
      <c r="A205" s="246"/>
      <c r="B205" s="192"/>
      <c r="C205" s="192"/>
      <c r="D205" s="192"/>
      <c r="E205" s="192"/>
      <c r="F205" s="192"/>
      <c r="G205" s="192"/>
      <c r="H205" s="192"/>
      <c r="I205" s="192"/>
      <c r="J205" s="192"/>
      <c r="K205" s="192"/>
      <c r="L205" s="192"/>
      <c r="M205" s="192"/>
      <c r="N205" s="192"/>
      <c r="O205" s="192"/>
      <c r="P205" s="192"/>
      <c r="Q205" s="192"/>
      <c r="R205" s="192"/>
      <c r="S205" s="192"/>
      <c r="T205" s="192"/>
      <c r="U205" s="192"/>
      <c r="V205" s="192"/>
      <c r="W205" s="192"/>
      <c r="X205" s="192"/>
      <c r="Y205" s="192"/>
      <c r="Z205" s="192"/>
      <c r="AA205" s="192"/>
      <c r="AB205" s="192"/>
      <c r="AC205" s="192"/>
      <c r="AD205" s="192"/>
      <c r="AE205" s="192"/>
      <c r="AF205" s="192"/>
      <c r="AG205" s="192"/>
      <c r="AH205" s="192"/>
      <c r="AI205" s="192"/>
      <c r="AJ205" s="192"/>
      <c r="AK205" s="192"/>
      <c r="AL205" s="192"/>
      <c r="AM205" s="192"/>
      <c r="AN205" s="192"/>
      <c r="AO205" s="192"/>
      <c r="AP205" s="192"/>
      <c r="AQ205" s="192"/>
      <c r="AR205" s="192"/>
      <c r="AS205" s="192"/>
      <c r="AT205" s="192"/>
    </row>
    <row r="206" spans="1:46" ht="15.75" customHeight="1">
      <c r="A206" s="246"/>
      <c r="B206" s="192"/>
      <c r="C206" s="192"/>
      <c r="D206" s="192"/>
      <c r="E206" s="192"/>
      <c r="F206" s="192"/>
      <c r="G206" s="192"/>
      <c r="H206" s="192"/>
      <c r="I206" s="192"/>
      <c r="J206" s="192"/>
      <c r="K206" s="192"/>
      <c r="L206" s="192"/>
      <c r="M206" s="192"/>
      <c r="N206" s="192"/>
      <c r="O206" s="192"/>
      <c r="P206" s="192"/>
      <c r="Q206" s="192"/>
      <c r="R206" s="192"/>
      <c r="S206" s="192"/>
      <c r="T206" s="192"/>
      <c r="U206" s="192"/>
      <c r="V206" s="192"/>
      <c r="W206" s="192"/>
      <c r="X206" s="192"/>
      <c r="Y206" s="192"/>
      <c r="Z206" s="192"/>
      <c r="AA206" s="192"/>
      <c r="AB206" s="192"/>
      <c r="AC206" s="192"/>
      <c r="AD206" s="192"/>
      <c r="AE206" s="192"/>
      <c r="AF206" s="192"/>
      <c r="AG206" s="192"/>
      <c r="AH206" s="192"/>
      <c r="AI206" s="192"/>
      <c r="AJ206" s="192"/>
      <c r="AK206" s="192"/>
      <c r="AL206" s="192"/>
      <c r="AM206" s="192"/>
      <c r="AN206" s="192"/>
      <c r="AO206" s="192"/>
      <c r="AP206" s="192"/>
      <c r="AQ206" s="192"/>
      <c r="AR206" s="192"/>
      <c r="AS206" s="192"/>
      <c r="AT206" s="192"/>
    </row>
    <row r="207" spans="1:46" ht="15.75" customHeight="1">
      <c r="A207" s="246"/>
      <c r="B207" s="192"/>
      <c r="C207" s="192"/>
      <c r="D207" s="192"/>
      <c r="E207" s="192"/>
      <c r="F207" s="192"/>
      <c r="G207" s="192"/>
      <c r="H207" s="192"/>
      <c r="I207" s="192"/>
      <c r="J207" s="192"/>
      <c r="K207" s="192"/>
      <c r="L207" s="192"/>
      <c r="M207" s="192"/>
      <c r="N207" s="192"/>
      <c r="O207" s="192"/>
      <c r="P207" s="192"/>
      <c r="Q207" s="192"/>
      <c r="R207" s="192"/>
      <c r="S207" s="192"/>
      <c r="T207" s="192"/>
      <c r="U207" s="192"/>
      <c r="V207" s="192"/>
      <c r="W207" s="192"/>
      <c r="X207" s="192"/>
      <c r="Y207" s="192"/>
      <c r="Z207" s="192"/>
      <c r="AA207" s="192"/>
      <c r="AB207" s="192"/>
      <c r="AC207" s="192"/>
      <c r="AD207" s="192"/>
      <c r="AE207" s="192"/>
      <c r="AF207" s="192"/>
      <c r="AG207" s="192"/>
      <c r="AH207" s="192"/>
      <c r="AI207" s="192"/>
      <c r="AJ207" s="192"/>
      <c r="AK207" s="192"/>
      <c r="AL207" s="192"/>
      <c r="AM207" s="192"/>
      <c r="AN207" s="192"/>
      <c r="AO207" s="192"/>
      <c r="AP207" s="192"/>
      <c r="AQ207" s="192"/>
      <c r="AR207" s="192"/>
      <c r="AS207" s="192"/>
      <c r="AT207" s="192"/>
    </row>
    <row r="208" spans="1:46" ht="15.75" customHeight="1">
      <c r="A208" s="246"/>
      <c r="B208" s="192"/>
      <c r="C208" s="192"/>
      <c r="D208" s="192"/>
      <c r="E208" s="192"/>
      <c r="F208" s="192"/>
      <c r="G208" s="192"/>
      <c r="H208" s="192"/>
      <c r="I208" s="192"/>
      <c r="J208" s="192"/>
      <c r="K208" s="192"/>
      <c r="L208" s="192"/>
      <c r="M208" s="192"/>
      <c r="N208" s="192"/>
      <c r="O208" s="192"/>
      <c r="P208" s="192"/>
      <c r="Q208" s="192"/>
      <c r="R208" s="192"/>
      <c r="S208" s="192"/>
      <c r="T208" s="192"/>
      <c r="U208" s="192"/>
      <c r="V208" s="192"/>
      <c r="W208" s="192"/>
      <c r="X208" s="192"/>
      <c r="Y208" s="192"/>
      <c r="Z208" s="192"/>
      <c r="AA208" s="192"/>
      <c r="AB208" s="192"/>
      <c r="AC208" s="192"/>
      <c r="AD208" s="192"/>
      <c r="AE208" s="192"/>
      <c r="AF208" s="192"/>
      <c r="AG208" s="192"/>
      <c r="AH208" s="192"/>
      <c r="AI208" s="192"/>
      <c r="AJ208" s="192"/>
      <c r="AK208" s="192"/>
      <c r="AL208" s="192"/>
      <c r="AM208" s="192"/>
      <c r="AN208" s="192"/>
      <c r="AO208" s="192"/>
      <c r="AP208" s="192"/>
      <c r="AQ208" s="192"/>
      <c r="AR208" s="192"/>
      <c r="AS208" s="192"/>
      <c r="AT208" s="192"/>
    </row>
    <row r="209" spans="1:46" ht="15.75" customHeight="1">
      <c r="A209" s="246"/>
      <c r="B209" s="192"/>
      <c r="C209" s="192"/>
      <c r="D209" s="192"/>
      <c r="E209" s="192"/>
      <c r="F209" s="192"/>
      <c r="G209" s="192"/>
      <c r="H209" s="192"/>
      <c r="I209" s="192"/>
      <c r="J209" s="192"/>
      <c r="K209" s="192"/>
      <c r="L209" s="192"/>
      <c r="M209" s="192"/>
      <c r="N209" s="192"/>
      <c r="O209" s="192"/>
      <c r="P209" s="192"/>
      <c r="Q209" s="192"/>
      <c r="R209" s="192"/>
      <c r="S209" s="192"/>
      <c r="T209" s="192"/>
      <c r="U209" s="192"/>
      <c r="V209" s="192"/>
      <c r="W209" s="192"/>
      <c r="X209" s="192"/>
      <c r="Y209" s="192"/>
      <c r="Z209" s="192"/>
      <c r="AA209" s="192"/>
      <c r="AB209" s="192"/>
      <c r="AC209" s="192"/>
      <c r="AD209" s="192"/>
      <c r="AE209" s="192"/>
      <c r="AF209" s="192"/>
      <c r="AG209" s="192"/>
      <c r="AH209" s="192"/>
      <c r="AI209" s="192"/>
      <c r="AJ209" s="192"/>
      <c r="AK209" s="192"/>
      <c r="AL209" s="192"/>
      <c r="AM209" s="192"/>
      <c r="AN209" s="192"/>
      <c r="AO209" s="192"/>
      <c r="AP209" s="192"/>
      <c r="AQ209" s="192"/>
      <c r="AR209" s="192"/>
      <c r="AS209" s="192"/>
      <c r="AT209" s="192"/>
    </row>
    <row r="210" spans="1:46" ht="15.75" customHeight="1">
      <c r="A210" s="246"/>
      <c r="B210" s="192"/>
      <c r="C210" s="192"/>
      <c r="D210" s="192"/>
      <c r="E210" s="192"/>
      <c r="F210" s="192"/>
      <c r="G210" s="192"/>
      <c r="H210" s="192"/>
      <c r="I210" s="192"/>
      <c r="J210" s="192"/>
      <c r="K210" s="192"/>
      <c r="L210" s="192"/>
      <c r="M210" s="192"/>
      <c r="N210" s="192"/>
      <c r="O210" s="192"/>
      <c r="P210" s="192"/>
      <c r="Q210" s="192"/>
      <c r="R210" s="192"/>
      <c r="S210" s="192"/>
      <c r="T210" s="192"/>
      <c r="U210" s="192"/>
      <c r="V210" s="192"/>
      <c r="W210" s="192"/>
      <c r="X210" s="192"/>
      <c r="Y210" s="192"/>
      <c r="Z210" s="192"/>
      <c r="AA210" s="192"/>
      <c r="AB210" s="192"/>
      <c r="AC210" s="192"/>
      <c r="AD210" s="192"/>
      <c r="AE210" s="192"/>
      <c r="AF210" s="192"/>
      <c r="AG210" s="192"/>
      <c r="AH210" s="192"/>
      <c r="AI210" s="192"/>
      <c r="AJ210" s="192"/>
      <c r="AK210" s="192"/>
      <c r="AL210" s="192"/>
      <c r="AM210" s="192"/>
      <c r="AN210" s="192"/>
      <c r="AO210" s="192"/>
      <c r="AP210" s="192"/>
      <c r="AQ210" s="192"/>
      <c r="AR210" s="192"/>
      <c r="AS210" s="192"/>
      <c r="AT210" s="192"/>
    </row>
    <row r="211" spans="1:46" ht="15.75" customHeight="1">
      <c r="A211" s="246"/>
      <c r="B211" s="192"/>
      <c r="C211" s="192"/>
      <c r="D211" s="192"/>
      <c r="E211" s="192"/>
      <c r="F211" s="192"/>
      <c r="G211" s="192"/>
      <c r="H211" s="192"/>
      <c r="I211" s="192"/>
      <c r="J211" s="192"/>
      <c r="K211" s="192"/>
      <c r="L211" s="192"/>
      <c r="M211" s="192"/>
      <c r="N211" s="192"/>
      <c r="O211" s="192"/>
      <c r="P211" s="192"/>
      <c r="Q211" s="192"/>
      <c r="R211" s="192"/>
      <c r="S211" s="192"/>
      <c r="T211" s="192"/>
      <c r="U211" s="192"/>
      <c r="V211" s="192"/>
      <c r="W211" s="192"/>
      <c r="X211" s="192"/>
      <c r="Y211" s="192"/>
      <c r="Z211" s="192"/>
      <c r="AA211" s="192"/>
      <c r="AB211" s="192"/>
      <c r="AC211" s="192"/>
      <c r="AD211" s="192"/>
      <c r="AE211" s="192"/>
      <c r="AF211" s="192"/>
      <c r="AG211" s="192"/>
      <c r="AH211" s="192"/>
      <c r="AI211" s="192"/>
      <c r="AJ211" s="192"/>
      <c r="AK211" s="192"/>
      <c r="AL211" s="192"/>
      <c r="AM211" s="192"/>
      <c r="AN211" s="192"/>
      <c r="AO211" s="192"/>
      <c r="AP211" s="192"/>
      <c r="AQ211" s="192"/>
      <c r="AR211" s="192"/>
      <c r="AS211" s="192"/>
      <c r="AT211" s="192"/>
    </row>
    <row r="212" spans="1:46" ht="15.75" customHeight="1">
      <c r="A212" s="246"/>
      <c r="B212" s="192"/>
      <c r="C212" s="192"/>
      <c r="D212" s="192"/>
      <c r="E212" s="192"/>
      <c r="F212" s="192"/>
      <c r="G212" s="192"/>
      <c r="H212" s="192"/>
      <c r="I212" s="192"/>
      <c r="J212" s="192"/>
      <c r="K212" s="192"/>
      <c r="L212" s="192"/>
      <c r="M212" s="192"/>
      <c r="N212" s="192"/>
      <c r="O212" s="192"/>
      <c r="P212" s="192"/>
      <c r="Q212" s="192"/>
      <c r="R212" s="192"/>
      <c r="S212" s="192"/>
      <c r="T212" s="192"/>
      <c r="U212" s="192"/>
      <c r="V212" s="192"/>
      <c r="W212" s="192"/>
      <c r="X212" s="192"/>
      <c r="Y212" s="192"/>
      <c r="Z212" s="192"/>
      <c r="AA212" s="192"/>
      <c r="AB212" s="192"/>
      <c r="AC212" s="192"/>
      <c r="AD212" s="192"/>
      <c r="AE212" s="192"/>
      <c r="AF212" s="192"/>
      <c r="AG212" s="192"/>
      <c r="AH212" s="192"/>
      <c r="AI212" s="192"/>
      <c r="AJ212" s="192"/>
      <c r="AK212" s="192"/>
      <c r="AL212" s="192"/>
      <c r="AM212" s="192"/>
      <c r="AN212" s="192"/>
      <c r="AO212" s="192"/>
      <c r="AP212" s="192"/>
      <c r="AQ212" s="192"/>
      <c r="AR212" s="192"/>
      <c r="AS212" s="192"/>
      <c r="AT212" s="192"/>
    </row>
    <row r="213" spans="1:46" ht="15.75" customHeight="1">
      <c r="A213" s="246"/>
      <c r="B213" s="192"/>
      <c r="C213" s="192"/>
      <c r="D213" s="192"/>
      <c r="E213" s="192"/>
      <c r="F213" s="192"/>
      <c r="G213" s="192"/>
      <c r="H213" s="192"/>
      <c r="I213" s="192"/>
      <c r="J213" s="192"/>
      <c r="K213" s="192"/>
      <c r="L213" s="192"/>
      <c r="M213" s="192"/>
      <c r="N213" s="192"/>
      <c r="O213" s="192"/>
      <c r="P213" s="192"/>
      <c r="Q213" s="192"/>
      <c r="R213" s="192"/>
      <c r="S213" s="192"/>
      <c r="T213" s="192"/>
      <c r="U213" s="192"/>
      <c r="V213" s="192"/>
      <c r="W213" s="192"/>
      <c r="X213" s="192"/>
      <c r="Y213" s="192"/>
      <c r="Z213" s="192"/>
      <c r="AA213" s="192"/>
      <c r="AB213" s="192"/>
      <c r="AC213" s="192"/>
      <c r="AD213" s="192"/>
      <c r="AE213" s="192"/>
      <c r="AF213" s="192"/>
      <c r="AG213" s="192"/>
      <c r="AH213" s="192"/>
      <c r="AI213" s="192"/>
      <c r="AJ213" s="192"/>
      <c r="AK213" s="192"/>
      <c r="AL213" s="192"/>
      <c r="AM213" s="192"/>
      <c r="AN213" s="192"/>
      <c r="AO213" s="192"/>
      <c r="AP213" s="192"/>
      <c r="AQ213" s="192"/>
      <c r="AR213" s="192"/>
      <c r="AS213" s="192"/>
      <c r="AT213" s="192"/>
    </row>
    <row r="214" spans="1:46" ht="15.75" customHeight="1">
      <c r="A214" s="246"/>
      <c r="B214" s="192"/>
      <c r="C214" s="192"/>
      <c r="D214" s="192"/>
      <c r="E214" s="192"/>
      <c r="F214" s="192"/>
      <c r="G214" s="192"/>
      <c r="H214" s="192"/>
      <c r="I214" s="192"/>
      <c r="J214" s="192"/>
      <c r="K214" s="192"/>
      <c r="L214" s="192"/>
      <c r="M214" s="192"/>
      <c r="N214" s="192"/>
      <c r="O214" s="192"/>
      <c r="P214" s="192"/>
      <c r="Q214" s="192"/>
      <c r="R214" s="192"/>
      <c r="S214" s="192"/>
      <c r="T214" s="192"/>
      <c r="U214" s="192"/>
      <c r="V214" s="192"/>
      <c r="W214" s="192"/>
      <c r="X214" s="192"/>
      <c r="Y214" s="192"/>
      <c r="Z214" s="192"/>
      <c r="AA214" s="192"/>
      <c r="AB214" s="192"/>
      <c r="AC214" s="192"/>
      <c r="AD214" s="192"/>
      <c r="AE214" s="192"/>
      <c r="AF214" s="192"/>
      <c r="AG214" s="192"/>
      <c r="AH214" s="192"/>
      <c r="AI214" s="192"/>
      <c r="AJ214" s="192"/>
      <c r="AK214" s="192"/>
      <c r="AL214" s="192"/>
      <c r="AM214" s="192"/>
      <c r="AN214" s="192"/>
      <c r="AO214" s="192"/>
      <c r="AP214" s="192"/>
      <c r="AQ214" s="192"/>
      <c r="AR214" s="192"/>
      <c r="AS214" s="192"/>
      <c r="AT214" s="192"/>
    </row>
    <row r="215" spans="1:46" ht="15.75" customHeight="1">
      <c r="A215" s="246"/>
      <c r="B215" s="192"/>
      <c r="C215" s="192"/>
      <c r="D215" s="192"/>
      <c r="E215" s="192"/>
      <c r="F215" s="192"/>
      <c r="G215" s="192"/>
      <c r="H215" s="192"/>
      <c r="I215" s="192"/>
      <c r="J215" s="192"/>
      <c r="K215" s="192"/>
      <c r="L215" s="192"/>
      <c r="M215" s="192"/>
      <c r="N215" s="192"/>
      <c r="O215" s="192"/>
      <c r="P215" s="192"/>
      <c r="Q215" s="192"/>
      <c r="R215" s="192"/>
      <c r="S215" s="192"/>
      <c r="T215" s="192"/>
      <c r="U215" s="192"/>
      <c r="V215" s="192"/>
      <c r="W215" s="192"/>
      <c r="X215" s="192"/>
      <c r="Y215" s="192"/>
      <c r="Z215" s="192"/>
      <c r="AA215" s="192"/>
      <c r="AB215" s="192"/>
      <c r="AC215" s="192"/>
      <c r="AD215" s="192"/>
      <c r="AE215" s="192"/>
      <c r="AF215" s="192"/>
      <c r="AG215" s="192"/>
      <c r="AH215" s="192"/>
      <c r="AI215" s="192"/>
      <c r="AJ215" s="192"/>
      <c r="AK215" s="192"/>
      <c r="AL215" s="192"/>
      <c r="AM215" s="192"/>
      <c r="AN215" s="192"/>
      <c r="AO215" s="192"/>
      <c r="AP215" s="192"/>
      <c r="AQ215" s="192"/>
      <c r="AR215" s="192"/>
      <c r="AS215" s="192"/>
      <c r="AT215" s="192"/>
    </row>
    <row r="216" spans="1:46" ht="15.75" customHeight="1">
      <c r="A216" s="246"/>
      <c r="B216" s="192"/>
      <c r="C216" s="192"/>
      <c r="D216" s="192"/>
      <c r="E216" s="192"/>
      <c r="F216" s="192"/>
      <c r="G216" s="192"/>
      <c r="H216" s="192"/>
      <c r="I216" s="192"/>
      <c r="J216" s="192"/>
      <c r="K216" s="192"/>
      <c r="L216" s="192"/>
      <c r="M216" s="192"/>
      <c r="N216" s="192"/>
      <c r="O216" s="192"/>
      <c r="P216" s="192"/>
      <c r="Q216" s="192"/>
      <c r="R216" s="192"/>
      <c r="S216" s="192"/>
      <c r="T216" s="192"/>
      <c r="U216" s="192"/>
      <c r="V216" s="192"/>
      <c r="W216" s="192"/>
      <c r="X216" s="192"/>
      <c r="Y216" s="192"/>
      <c r="Z216" s="192"/>
      <c r="AA216" s="192"/>
      <c r="AB216" s="192"/>
      <c r="AC216" s="192"/>
      <c r="AD216" s="192"/>
      <c r="AE216" s="192"/>
      <c r="AF216" s="192"/>
      <c r="AG216" s="192"/>
      <c r="AH216" s="192"/>
      <c r="AI216" s="192"/>
      <c r="AJ216" s="192"/>
      <c r="AK216" s="192"/>
      <c r="AL216" s="192"/>
      <c r="AM216" s="192"/>
      <c r="AN216" s="192"/>
      <c r="AO216" s="192"/>
      <c r="AP216" s="192"/>
      <c r="AQ216" s="192"/>
      <c r="AR216" s="192"/>
      <c r="AS216" s="192"/>
      <c r="AT216" s="192"/>
    </row>
    <row r="217" spans="1:46" ht="15.75" customHeight="1">
      <c r="A217" s="246"/>
      <c r="B217" s="192"/>
      <c r="C217" s="192"/>
      <c r="D217" s="192"/>
      <c r="E217" s="192"/>
      <c r="F217" s="192"/>
      <c r="G217" s="192"/>
      <c r="H217" s="192"/>
      <c r="I217" s="192"/>
      <c r="J217" s="192"/>
      <c r="K217" s="192"/>
      <c r="L217" s="192"/>
      <c r="M217" s="192"/>
      <c r="N217" s="192"/>
      <c r="O217" s="192"/>
      <c r="P217" s="192"/>
      <c r="Q217" s="192"/>
      <c r="R217" s="192"/>
      <c r="S217" s="192"/>
      <c r="T217" s="192"/>
      <c r="U217" s="192"/>
      <c r="V217" s="192"/>
      <c r="W217" s="192"/>
      <c r="X217" s="192"/>
      <c r="Y217" s="192"/>
      <c r="Z217" s="192"/>
      <c r="AA217" s="192"/>
      <c r="AB217" s="192"/>
      <c r="AC217" s="192"/>
      <c r="AD217" s="192"/>
      <c r="AE217" s="192"/>
      <c r="AF217" s="192"/>
      <c r="AG217" s="192"/>
      <c r="AH217" s="192"/>
      <c r="AI217" s="192"/>
      <c r="AJ217" s="192"/>
      <c r="AK217" s="192"/>
      <c r="AL217" s="192"/>
      <c r="AM217" s="192"/>
      <c r="AN217" s="192"/>
      <c r="AO217" s="192"/>
      <c r="AP217" s="192"/>
      <c r="AQ217" s="192"/>
      <c r="AR217" s="192"/>
      <c r="AS217" s="192"/>
      <c r="AT217" s="192"/>
    </row>
    <row r="218" spans="1:46" ht="15.75" customHeight="1">
      <c r="A218" s="246"/>
      <c r="B218" s="192"/>
      <c r="C218" s="192"/>
      <c r="D218" s="192"/>
      <c r="E218" s="192"/>
      <c r="F218" s="192"/>
      <c r="G218" s="192"/>
      <c r="H218" s="192"/>
      <c r="I218" s="192"/>
      <c r="J218" s="192"/>
      <c r="K218" s="192"/>
      <c r="L218" s="192"/>
      <c r="M218" s="192"/>
      <c r="N218" s="192"/>
      <c r="O218" s="192"/>
      <c r="P218" s="192"/>
      <c r="Q218" s="192"/>
      <c r="R218" s="192"/>
      <c r="S218" s="192"/>
      <c r="T218" s="192"/>
      <c r="U218" s="192"/>
      <c r="V218" s="192"/>
      <c r="W218" s="192"/>
      <c r="X218" s="192"/>
      <c r="Y218" s="192"/>
      <c r="Z218" s="192"/>
      <c r="AA218" s="192"/>
      <c r="AB218" s="192"/>
      <c r="AC218" s="192"/>
      <c r="AD218" s="192"/>
      <c r="AE218" s="192"/>
      <c r="AF218" s="192"/>
      <c r="AG218" s="192"/>
      <c r="AH218" s="192"/>
      <c r="AI218" s="192"/>
      <c r="AJ218" s="192"/>
      <c r="AK218" s="192"/>
      <c r="AL218" s="192"/>
      <c r="AM218" s="192"/>
      <c r="AN218" s="192"/>
      <c r="AO218" s="192"/>
      <c r="AP218" s="192"/>
      <c r="AQ218" s="192"/>
      <c r="AR218" s="192"/>
      <c r="AS218" s="192"/>
      <c r="AT218" s="192"/>
    </row>
    <row r="219" spans="1:46" ht="15.75" customHeight="1">
      <c r="A219" s="246"/>
      <c r="B219" s="192"/>
      <c r="C219" s="192"/>
      <c r="D219" s="192"/>
      <c r="E219" s="192"/>
      <c r="F219" s="192"/>
      <c r="G219" s="192"/>
      <c r="H219" s="192"/>
      <c r="I219" s="192"/>
      <c r="J219" s="192"/>
      <c r="K219" s="192"/>
      <c r="L219" s="192"/>
      <c r="M219" s="192"/>
      <c r="N219" s="192"/>
      <c r="O219" s="192"/>
      <c r="P219" s="192"/>
      <c r="Q219" s="192"/>
      <c r="R219" s="192"/>
      <c r="S219" s="192"/>
      <c r="T219" s="192"/>
      <c r="U219" s="192"/>
      <c r="V219" s="192"/>
      <c r="W219" s="192"/>
      <c r="X219" s="192"/>
      <c r="Y219" s="192"/>
      <c r="Z219" s="192"/>
      <c r="AA219" s="192"/>
      <c r="AB219" s="192"/>
      <c r="AC219" s="192"/>
      <c r="AD219" s="192"/>
      <c r="AE219" s="192"/>
      <c r="AF219" s="192"/>
      <c r="AG219" s="192"/>
      <c r="AH219" s="192"/>
      <c r="AI219" s="192"/>
      <c r="AJ219" s="192"/>
      <c r="AK219" s="192"/>
      <c r="AL219" s="192"/>
      <c r="AM219" s="192"/>
      <c r="AN219" s="192"/>
      <c r="AO219" s="192"/>
      <c r="AP219" s="192"/>
      <c r="AQ219" s="192"/>
      <c r="AR219" s="192"/>
      <c r="AS219" s="192"/>
      <c r="AT219" s="192"/>
    </row>
    <row r="220" spans="1:46" ht="15.75" customHeight="1">
      <c r="A220" s="246"/>
      <c r="B220" s="192"/>
      <c r="C220" s="192"/>
      <c r="D220" s="192"/>
      <c r="E220" s="192"/>
      <c r="F220" s="192"/>
      <c r="G220" s="192"/>
      <c r="H220" s="192"/>
      <c r="I220" s="192"/>
      <c r="J220" s="192"/>
      <c r="K220" s="192"/>
      <c r="L220" s="192"/>
      <c r="M220" s="192"/>
      <c r="N220" s="192"/>
      <c r="O220" s="192"/>
      <c r="P220" s="192"/>
      <c r="Q220" s="192"/>
      <c r="R220" s="192"/>
      <c r="S220" s="192"/>
      <c r="T220" s="192"/>
      <c r="U220" s="192"/>
      <c r="V220" s="192"/>
      <c r="W220" s="192"/>
      <c r="X220" s="192"/>
      <c r="Y220" s="192"/>
      <c r="Z220" s="192"/>
      <c r="AA220" s="192"/>
      <c r="AB220" s="192"/>
      <c r="AC220" s="192"/>
      <c r="AD220" s="192"/>
      <c r="AE220" s="192"/>
      <c r="AF220" s="192"/>
      <c r="AG220" s="192"/>
      <c r="AH220" s="192"/>
      <c r="AI220" s="192"/>
      <c r="AJ220" s="192"/>
      <c r="AK220" s="192"/>
      <c r="AL220" s="192"/>
      <c r="AM220" s="192"/>
      <c r="AN220" s="192"/>
      <c r="AO220" s="192"/>
      <c r="AP220" s="192"/>
      <c r="AQ220" s="192"/>
      <c r="AR220" s="192"/>
      <c r="AS220" s="192"/>
      <c r="AT220" s="192"/>
    </row>
    <row r="221" spans="1:46" ht="15.75" customHeight="1">
      <c r="A221" s="246"/>
      <c r="B221" s="192"/>
      <c r="C221" s="192"/>
      <c r="D221" s="192"/>
      <c r="E221" s="192"/>
      <c r="F221" s="192"/>
      <c r="G221" s="192"/>
      <c r="H221" s="192"/>
      <c r="I221" s="192"/>
      <c r="J221" s="192"/>
      <c r="K221" s="192"/>
      <c r="L221" s="192"/>
      <c r="M221" s="192"/>
      <c r="N221" s="192"/>
      <c r="O221" s="192"/>
      <c r="P221" s="192"/>
      <c r="Q221" s="192"/>
      <c r="R221" s="192"/>
      <c r="S221" s="192"/>
      <c r="T221" s="192"/>
      <c r="U221" s="192"/>
      <c r="V221" s="192"/>
      <c r="W221" s="192"/>
      <c r="X221" s="192"/>
      <c r="Y221" s="192"/>
      <c r="Z221" s="192"/>
      <c r="AA221" s="192"/>
      <c r="AB221" s="192"/>
      <c r="AC221" s="192"/>
      <c r="AD221" s="192"/>
      <c r="AE221" s="192"/>
      <c r="AF221" s="192"/>
      <c r="AG221" s="192"/>
      <c r="AH221" s="192"/>
      <c r="AI221" s="192"/>
      <c r="AJ221" s="192"/>
      <c r="AK221" s="192"/>
      <c r="AL221" s="192"/>
      <c r="AM221" s="192"/>
      <c r="AN221" s="192"/>
      <c r="AO221" s="192"/>
      <c r="AP221" s="192"/>
      <c r="AQ221" s="192"/>
      <c r="AR221" s="192"/>
      <c r="AS221" s="192"/>
      <c r="AT221" s="192"/>
    </row>
    <row r="222" spans="1:46" ht="15.75" customHeight="1">
      <c r="A222" s="246"/>
      <c r="B222" s="192"/>
      <c r="C222" s="192"/>
      <c r="D222" s="192"/>
      <c r="E222" s="192"/>
      <c r="F222" s="192"/>
      <c r="G222" s="192"/>
      <c r="H222" s="192"/>
      <c r="I222" s="192"/>
      <c r="J222" s="192"/>
      <c r="K222" s="192"/>
      <c r="L222" s="192"/>
      <c r="M222" s="192"/>
      <c r="N222" s="192"/>
      <c r="O222" s="192"/>
      <c r="P222" s="192"/>
      <c r="Q222" s="192"/>
      <c r="R222" s="192"/>
      <c r="S222" s="192"/>
      <c r="T222" s="192"/>
      <c r="U222" s="192"/>
      <c r="V222" s="192"/>
      <c r="W222" s="192"/>
      <c r="X222" s="192"/>
      <c r="Y222" s="192"/>
      <c r="Z222" s="192"/>
      <c r="AA222" s="192"/>
      <c r="AB222" s="192"/>
      <c r="AC222" s="192"/>
      <c r="AD222" s="192"/>
      <c r="AE222" s="192"/>
      <c r="AF222" s="192"/>
      <c r="AG222" s="192"/>
      <c r="AH222" s="192"/>
      <c r="AI222" s="192"/>
      <c r="AJ222" s="192"/>
      <c r="AK222" s="192"/>
      <c r="AL222" s="192"/>
      <c r="AM222" s="192"/>
      <c r="AN222" s="192"/>
      <c r="AO222" s="192"/>
      <c r="AP222" s="192"/>
      <c r="AQ222" s="192"/>
      <c r="AR222" s="192"/>
      <c r="AS222" s="192"/>
      <c r="AT222" s="192"/>
    </row>
    <row r="223" spans="1:46" ht="15.75" customHeight="1">
      <c r="A223" s="246"/>
      <c r="B223" s="192"/>
      <c r="C223" s="192"/>
      <c r="D223" s="192"/>
      <c r="E223" s="192"/>
      <c r="F223" s="192"/>
      <c r="G223" s="192"/>
      <c r="H223" s="192"/>
      <c r="I223" s="192"/>
      <c r="J223" s="192"/>
      <c r="K223" s="192"/>
      <c r="L223" s="192"/>
      <c r="M223" s="192"/>
      <c r="N223" s="192"/>
      <c r="O223" s="192"/>
      <c r="P223" s="192"/>
      <c r="Q223" s="192"/>
      <c r="R223" s="192"/>
      <c r="S223" s="192"/>
      <c r="T223" s="192"/>
      <c r="U223" s="192"/>
      <c r="V223" s="192"/>
      <c r="W223" s="192"/>
      <c r="X223" s="192"/>
      <c r="Y223" s="192"/>
      <c r="Z223" s="192"/>
      <c r="AA223" s="192"/>
      <c r="AB223" s="192"/>
      <c r="AC223" s="192"/>
      <c r="AD223" s="192"/>
      <c r="AE223" s="192"/>
      <c r="AF223" s="192"/>
      <c r="AG223" s="192"/>
      <c r="AH223" s="192"/>
      <c r="AI223" s="192"/>
      <c r="AJ223" s="192"/>
      <c r="AK223" s="192"/>
      <c r="AL223" s="192"/>
      <c r="AM223" s="192"/>
      <c r="AN223" s="192"/>
      <c r="AO223" s="192"/>
      <c r="AP223" s="192"/>
      <c r="AQ223" s="192"/>
      <c r="AR223" s="192"/>
      <c r="AS223" s="192"/>
      <c r="AT223" s="192"/>
    </row>
    <row r="224" spans="1:46" ht="15.75" customHeight="1">
      <c r="A224" s="246"/>
      <c r="B224" s="192"/>
      <c r="C224" s="192"/>
      <c r="D224" s="192"/>
      <c r="E224" s="192"/>
      <c r="F224" s="192"/>
      <c r="G224" s="192"/>
      <c r="H224" s="192"/>
      <c r="I224" s="192"/>
      <c r="J224" s="192"/>
      <c r="K224" s="192"/>
      <c r="L224" s="192"/>
      <c r="M224" s="192"/>
      <c r="N224" s="192"/>
      <c r="O224" s="192"/>
      <c r="P224" s="192"/>
      <c r="Q224" s="192"/>
      <c r="R224" s="192"/>
      <c r="S224" s="192"/>
      <c r="T224" s="192"/>
      <c r="U224" s="192"/>
      <c r="V224" s="192"/>
      <c r="W224" s="192"/>
      <c r="X224" s="192"/>
      <c r="Y224" s="192"/>
      <c r="Z224" s="192"/>
      <c r="AA224" s="192"/>
      <c r="AB224" s="192"/>
      <c r="AC224" s="192"/>
      <c r="AD224" s="192"/>
      <c r="AE224" s="192"/>
      <c r="AF224" s="192"/>
      <c r="AG224" s="192"/>
      <c r="AH224" s="192"/>
      <c r="AI224" s="192"/>
      <c r="AJ224" s="192"/>
      <c r="AK224" s="192"/>
      <c r="AL224" s="192"/>
      <c r="AM224" s="192"/>
      <c r="AN224" s="192"/>
      <c r="AO224" s="192"/>
      <c r="AP224" s="192"/>
      <c r="AQ224" s="192"/>
      <c r="AR224" s="192"/>
      <c r="AS224" s="192"/>
      <c r="AT224" s="192"/>
    </row>
    <row r="225" spans="1:46" ht="15.75" customHeight="1">
      <c r="A225" s="246"/>
      <c r="B225" s="192"/>
      <c r="C225" s="192"/>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192"/>
      <c r="AA225" s="192"/>
      <c r="AB225" s="192"/>
      <c r="AC225" s="192"/>
      <c r="AD225" s="192"/>
      <c r="AE225" s="192"/>
      <c r="AF225" s="192"/>
      <c r="AG225" s="192"/>
      <c r="AH225" s="192"/>
      <c r="AI225" s="192"/>
      <c r="AJ225" s="192"/>
      <c r="AK225" s="192"/>
      <c r="AL225" s="192"/>
      <c r="AM225" s="192"/>
      <c r="AN225" s="192"/>
      <c r="AO225" s="192"/>
      <c r="AP225" s="192"/>
      <c r="AQ225" s="192"/>
      <c r="AR225" s="192"/>
      <c r="AS225" s="192"/>
      <c r="AT225" s="192"/>
    </row>
    <row r="226" spans="1:46" ht="15.75" customHeight="1">
      <c r="A226" s="246"/>
      <c r="B226" s="192"/>
      <c r="C226" s="192"/>
      <c r="D226" s="192"/>
      <c r="E226" s="192"/>
      <c r="F226" s="192"/>
      <c r="G226" s="192"/>
      <c r="H226" s="192"/>
      <c r="I226" s="192"/>
      <c r="J226" s="192"/>
      <c r="K226" s="192"/>
      <c r="L226" s="192"/>
      <c r="M226" s="192"/>
      <c r="N226" s="192"/>
      <c r="O226" s="192"/>
      <c r="P226" s="192"/>
      <c r="Q226" s="192"/>
      <c r="R226" s="192"/>
      <c r="S226" s="192"/>
      <c r="T226" s="192"/>
      <c r="U226" s="192"/>
      <c r="V226" s="192"/>
      <c r="W226" s="192"/>
      <c r="X226" s="192"/>
      <c r="Y226" s="192"/>
      <c r="Z226" s="192"/>
      <c r="AA226" s="192"/>
      <c r="AB226" s="192"/>
      <c r="AC226" s="192"/>
      <c r="AD226" s="192"/>
      <c r="AE226" s="192"/>
      <c r="AF226" s="192"/>
      <c r="AG226" s="192"/>
      <c r="AH226" s="192"/>
      <c r="AI226" s="192"/>
      <c r="AJ226" s="192"/>
      <c r="AK226" s="192"/>
      <c r="AL226" s="192"/>
      <c r="AM226" s="192"/>
      <c r="AN226" s="192"/>
      <c r="AO226" s="192"/>
      <c r="AP226" s="192"/>
      <c r="AQ226" s="192"/>
      <c r="AR226" s="192"/>
      <c r="AS226" s="192"/>
      <c r="AT226" s="192"/>
    </row>
    <row r="227" spans="1:46" ht="15.75" customHeight="1">
      <c r="A227" s="246"/>
      <c r="B227" s="192"/>
      <c r="C227" s="192"/>
      <c r="D227" s="192"/>
      <c r="E227" s="192"/>
      <c r="F227" s="192"/>
      <c r="G227" s="192"/>
      <c r="H227" s="192"/>
      <c r="I227" s="192"/>
      <c r="J227" s="192"/>
      <c r="K227" s="192"/>
      <c r="L227" s="192"/>
      <c r="M227" s="192"/>
      <c r="N227" s="192"/>
      <c r="O227" s="192"/>
      <c r="P227" s="192"/>
      <c r="Q227" s="192"/>
      <c r="R227" s="192"/>
      <c r="S227" s="192"/>
      <c r="T227" s="192"/>
      <c r="U227" s="192"/>
      <c r="V227" s="192"/>
      <c r="W227" s="192"/>
      <c r="X227" s="192"/>
      <c r="Y227" s="192"/>
      <c r="Z227" s="192"/>
      <c r="AA227" s="192"/>
      <c r="AB227" s="192"/>
      <c r="AC227" s="192"/>
      <c r="AD227" s="192"/>
      <c r="AE227" s="192"/>
      <c r="AF227" s="192"/>
      <c r="AG227" s="192"/>
      <c r="AH227" s="192"/>
      <c r="AI227" s="192"/>
      <c r="AJ227" s="192"/>
      <c r="AK227" s="192"/>
      <c r="AL227" s="192"/>
      <c r="AM227" s="192"/>
      <c r="AN227" s="192"/>
      <c r="AO227" s="192"/>
      <c r="AP227" s="192"/>
      <c r="AQ227" s="192"/>
      <c r="AR227" s="192"/>
      <c r="AS227" s="192"/>
      <c r="AT227" s="192"/>
    </row>
    <row r="228" spans="1:46" ht="15.75" customHeight="1">
      <c r="A228" s="246"/>
      <c r="B228" s="192"/>
      <c r="C228" s="192"/>
      <c r="D228" s="192"/>
      <c r="E228" s="192"/>
      <c r="F228" s="192"/>
      <c r="G228" s="192"/>
      <c r="H228" s="192"/>
      <c r="I228" s="192"/>
      <c r="J228" s="192"/>
      <c r="K228" s="192"/>
      <c r="L228" s="192"/>
      <c r="M228" s="192"/>
      <c r="N228" s="192"/>
      <c r="O228" s="192"/>
      <c r="P228" s="192"/>
      <c r="Q228" s="192"/>
      <c r="R228" s="192"/>
      <c r="S228" s="192"/>
      <c r="T228" s="192"/>
      <c r="U228" s="192"/>
      <c r="V228" s="192"/>
      <c r="W228" s="192"/>
      <c r="X228" s="192"/>
      <c r="Y228" s="192"/>
      <c r="Z228" s="192"/>
      <c r="AA228" s="192"/>
      <c r="AB228" s="192"/>
      <c r="AC228" s="192"/>
      <c r="AD228" s="192"/>
      <c r="AE228" s="192"/>
      <c r="AF228" s="192"/>
      <c r="AG228" s="192"/>
      <c r="AH228" s="192"/>
      <c r="AI228" s="192"/>
      <c r="AJ228" s="192"/>
      <c r="AK228" s="192"/>
      <c r="AL228" s="192"/>
      <c r="AM228" s="192"/>
      <c r="AN228" s="192"/>
      <c r="AO228" s="192"/>
      <c r="AP228" s="192"/>
      <c r="AQ228" s="192"/>
      <c r="AR228" s="192"/>
      <c r="AS228" s="192"/>
      <c r="AT228" s="192"/>
    </row>
    <row r="229" spans="1:46" ht="15.75" customHeight="1">
      <c r="A229" s="246"/>
      <c r="B229" s="192"/>
      <c r="C229" s="192"/>
      <c r="D229" s="192"/>
      <c r="E229" s="192"/>
      <c r="F229" s="192"/>
      <c r="G229" s="192"/>
      <c r="H229" s="192"/>
      <c r="I229" s="192"/>
      <c r="J229" s="192"/>
      <c r="K229" s="192"/>
      <c r="L229" s="192"/>
      <c r="M229" s="192"/>
      <c r="N229" s="192"/>
      <c r="O229" s="192"/>
      <c r="P229" s="192"/>
      <c r="Q229" s="192"/>
      <c r="R229" s="192"/>
      <c r="S229" s="192"/>
      <c r="T229" s="192"/>
      <c r="U229" s="192"/>
      <c r="V229" s="192"/>
      <c r="W229" s="192"/>
      <c r="X229" s="192"/>
      <c r="Y229" s="192"/>
      <c r="Z229" s="192"/>
      <c r="AA229" s="192"/>
      <c r="AB229" s="192"/>
      <c r="AC229" s="192"/>
      <c r="AD229" s="192"/>
      <c r="AE229" s="192"/>
      <c r="AF229" s="192"/>
      <c r="AG229" s="192"/>
      <c r="AH229" s="192"/>
      <c r="AI229" s="192"/>
      <c r="AJ229" s="192"/>
      <c r="AK229" s="192"/>
      <c r="AL229" s="192"/>
      <c r="AM229" s="192"/>
      <c r="AN229" s="192"/>
      <c r="AO229" s="192"/>
      <c r="AP229" s="192"/>
      <c r="AQ229" s="192"/>
      <c r="AR229" s="192"/>
      <c r="AS229" s="192"/>
      <c r="AT229" s="192"/>
    </row>
    <row r="230" spans="1:46" ht="15.75" customHeight="1">
      <c r="A230" s="246"/>
      <c r="B230" s="192"/>
      <c r="C230" s="192"/>
      <c r="D230" s="192"/>
      <c r="E230" s="192"/>
      <c r="F230" s="192"/>
      <c r="G230" s="192"/>
      <c r="H230" s="192"/>
      <c r="I230" s="192"/>
      <c r="J230" s="192"/>
      <c r="K230" s="192"/>
      <c r="L230" s="192"/>
      <c r="M230" s="192"/>
      <c r="N230" s="192"/>
      <c r="O230" s="192"/>
      <c r="P230" s="192"/>
      <c r="Q230" s="192"/>
      <c r="R230" s="192"/>
      <c r="S230" s="192"/>
      <c r="T230" s="192"/>
      <c r="U230" s="192"/>
      <c r="V230" s="192"/>
      <c r="W230" s="192"/>
      <c r="X230" s="192"/>
      <c r="Y230" s="192"/>
      <c r="Z230" s="192"/>
      <c r="AA230" s="192"/>
      <c r="AB230" s="192"/>
      <c r="AC230" s="192"/>
      <c r="AD230" s="192"/>
      <c r="AE230" s="192"/>
      <c r="AF230" s="192"/>
      <c r="AG230" s="192"/>
      <c r="AH230" s="192"/>
      <c r="AI230" s="192"/>
      <c r="AJ230" s="192"/>
      <c r="AK230" s="192"/>
      <c r="AL230" s="192"/>
      <c r="AM230" s="192"/>
      <c r="AN230" s="192"/>
      <c r="AO230" s="192"/>
      <c r="AP230" s="192"/>
      <c r="AQ230" s="192"/>
      <c r="AR230" s="192"/>
      <c r="AS230" s="192"/>
      <c r="AT230" s="192"/>
    </row>
    <row r="231" spans="1:46" ht="15.75" customHeight="1">
      <c r="A231" s="246"/>
      <c r="B231" s="192"/>
      <c r="C231" s="192"/>
      <c r="D231" s="192"/>
      <c r="E231" s="192"/>
      <c r="F231" s="192"/>
      <c r="G231" s="192"/>
      <c r="H231" s="192"/>
      <c r="I231" s="192"/>
      <c r="J231" s="192"/>
      <c r="K231" s="192"/>
      <c r="L231" s="192"/>
      <c r="M231" s="192"/>
      <c r="N231" s="192"/>
      <c r="O231" s="192"/>
      <c r="P231" s="192"/>
      <c r="Q231" s="192"/>
      <c r="R231" s="192"/>
      <c r="S231" s="192"/>
      <c r="T231" s="192"/>
      <c r="U231" s="192"/>
      <c r="V231" s="192"/>
      <c r="W231" s="192"/>
      <c r="X231" s="192"/>
      <c r="Y231" s="192"/>
      <c r="Z231" s="192"/>
      <c r="AA231" s="192"/>
      <c r="AB231" s="192"/>
      <c r="AC231" s="192"/>
      <c r="AD231" s="192"/>
      <c r="AE231" s="192"/>
      <c r="AF231" s="192"/>
      <c r="AG231" s="192"/>
      <c r="AH231" s="192"/>
      <c r="AI231" s="192"/>
      <c r="AJ231" s="192"/>
      <c r="AK231" s="192"/>
      <c r="AL231" s="192"/>
      <c r="AM231" s="192"/>
      <c r="AN231" s="192"/>
      <c r="AO231" s="192"/>
      <c r="AP231" s="192"/>
      <c r="AQ231" s="192"/>
      <c r="AR231" s="192"/>
      <c r="AS231" s="192"/>
      <c r="AT231" s="192"/>
    </row>
    <row r="232" spans="1:46" ht="15.75" customHeight="1">
      <c r="A232" s="246"/>
      <c r="B232" s="192"/>
      <c r="C232" s="192"/>
      <c r="D232" s="192"/>
      <c r="E232" s="192"/>
      <c r="F232" s="192"/>
      <c r="G232" s="192"/>
      <c r="H232" s="192"/>
      <c r="I232" s="192"/>
      <c r="J232" s="192"/>
      <c r="K232" s="192"/>
      <c r="L232" s="192"/>
      <c r="M232" s="192"/>
      <c r="N232" s="192"/>
      <c r="O232" s="192"/>
      <c r="P232" s="192"/>
      <c r="Q232" s="192"/>
      <c r="R232" s="192"/>
      <c r="S232" s="192"/>
      <c r="T232" s="192"/>
      <c r="U232" s="192"/>
      <c r="V232" s="192"/>
      <c r="W232" s="192"/>
      <c r="X232" s="192"/>
      <c r="Y232" s="192"/>
      <c r="Z232" s="192"/>
      <c r="AA232" s="192"/>
      <c r="AB232" s="192"/>
      <c r="AC232" s="192"/>
      <c r="AD232" s="192"/>
      <c r="AE232" s="192"/>
      <c r="AF232" s="192"/>
      <c r="AG232" s="192"/>
      <c r="AH232" s="192"/>
      <c r="AI232" s="192"/>
      <c r="AJ232" s="192"/>
      <c r="AK232" s="192"/>
      <c r="AL232" s="192"/>
      <c r="AM232" s="192"/>
      <c r="AN232" s="192"/>
      <c r="AO232" s="192"/>
      <c r="AP232" s="192"/>
      <c r="AQ232" s="192"/>
      <c r="AR232" s="192"/>
      <c r="AS232" s="192"/>
      <c r="AT232" s="192"/>
    </row>
    <row r="233" spans="1:46" ht="15.75" customHeight="1">
      <c r="A233" s="246"/>
      <c r="B233" s="192"/>
      <c r="C233" s="192"/>
      <c r="D233" s="192"/>
      <c r="E233" s="192"/>
      <c r="F233" s="192"/>
      <c r="G233" s="192"/>
      <c r="H233" s="192"/>
      <c r="I233" s="192"/>
      <c r="J233" s="192"/>
      <c r="K233" s="192"/>
      <c r="L233" s="192"/>
      <c r="M233" s="192"/>
      <c r="N233" s="192"/>
      <c r="O233" s="192"/>
      <c r="P233" s="192"/>
      <c r="Q233" s="192"/>
      <c r="R233" s="192"/>
      <c r="S233" s="192"/>
      <c r="T233" s="192"/>
      <c r="U233" s="192"/>
      <c r="V233" s="192"/>
      <c r="W233" s="192"/>
      <c r="X233" s="192"/>
      <c r="Y233" s="192"/>
      <c r="Z233" s="192"/>
      <c r="AA233" s="192"/>
      <c r="AB233" s="192"/>
      <c r="AC233" s="192"/>
      <c r="AD233" s="192"/>
      <c r="AE233" s="192"/>
      <c r="AF233" s="192"/>
      <c r="AG233" s="192"/>
      <c r="AH233" s="192"/>
      <c r="AI233" s="192"/>
      <c r="AJ233" s="192"/>
      <c r="AK233" s="192"/>
      <c r="AL233" s="192"/>
      <c r="AM233" s="192"/>
      <c r="AN233" s="192"/>
      <c r="AO233" s="192"/>
      <c r="AP233" s="192"/>
      <c r="AQ233" s="192"/>
      <c r="AR233" s="192"/>
      <c r="AS233" s="192"/>
      <c r="AT233" s="192"/>
    </row>
    <row r="234" spans="1:46" ht="15.75" customHeight="1">
      <c r="A234" s="246"/>
      <c r="B234" s="192"/>
      <c r="C234" s="192"/>
      <c r="D234" s="192"/>
      <c r="E234" s="192"/>
      <c r="F234" s="192"/>
      <c r="G234" s="192"/>
      <c r="H234" s="192"/>
      <c r="I234" s="192"/>
      <c r="J234" s="192"/>
      <c r="K234" s="192"/>
      <c r="L234" s="192"/>
      <c r="M234" s="192"/>
      <c r="N234" s="192"/>
      <c r="O234" s="192"/>
      <c r="P234" s="192"/>
      <c r="Q234" s="192"/>
      <c r="R234" s="192"/>
      <c r="S234" s="192"/>
      <c r="T234" s="192"/>
      <c r="U234" s="192"/>
      <c r="V234" s="192"/>
      <c r="W234" s="192"/>
      <c r="X234" s="192"/>
      <c r="Y234" s="192"/>
      <c r="Z234" s="192"/>
      <c r="AA234" s="192"/>
      <c r="AB234" s="192"/>
      <c r="AC234" s="192"/>
      <c r="AD234" s="192"/>
      <c r="AE234" s="192"/>
      <c r="AF234" s="192"/>
      <c r="AG234" s="192"/>
      <c r="AH234" s="192"/>
      <c r="AI234" s="192"/>
      <c r="AJ234" s="192"/>
      <c r="AK234" s="192"/>
      <c r="AL234" s="192"/>
      <c r="AM234" s="192"/>
      <c r="AN234" s="192"/>
      <c r="AO234" s="192"/>
      <c r="AP234" s="192"/>
      <c r="AQ234" s="192"/>
      <c r="AR234" s="192"/>
      <c r="AS234" s="192"/>
      <c r="AT234" s="192"/>
    </row>
    <row r="235" spans="1:46" ht="15.75" customHeight="1">
      <c r="A235" s="246"/>
      <c r="B235" s="192"/>
      <c r="C235" s="192"/>
      <c r="D235" s="192"/>
      <c r="E235" s="192"/>
      <c r="F235" s="192"/>
      <c r="G235" s="192"/>
      <c r="H235" s="192"/>
      <c r="I235" s="192"/>
      <c r="J235" s="192"/>
      <c r="K235" s="192"/>
      <c r="L235" s="192"/>
      <c r="M235" s="192"/>
      <c r="N235" s="192"/>
      <c r="O235" s="192"/>
      <c r="P235" s="192"/>
      <c r="Q235" s="192"/>
      <c r="R235" s="192"/>
      <c r="S235" s="192"/>
      <c r="T235" s="192"/>
      <c r="U235" s="192"/>
      <c r="V235" s="192"/>
      <c r="W235" s="192"/>
      <c r="X235" s="192"/>
      <c r="Y235" s="192"/>
      <c r="Z235" s="192"/>
      <c r="AA235" s="192"/>
      <c r="AB235" s="192"/>
      <c r="AC235" s="192"/>
      <c r="AD235" s="192"/>
      <c r="AE235" s="192"/>
      <c r="AF235" s="192"/>
      <c r="AG235" s="192"/>
      <c r="AH235" s="192"/>
      <c r="AI235" s="192"/>
      <c r="AJ235" s="192"/>
      <c r="AK235" s="192"/>
      <c r="AL235" s="192"/>
      <c r="AM235" s="192"/>
      <c r="AN235" s="192"/>
      <c r="AO235" s="192"/>
      <c r="AP235" s="192"/>
      <c r="AQ235" s="192"/>
      <c r="AR235" s="192"/>
      <c r="AS235" s="192"/>
      <c r="AT235" s="192"/>
    </row>
    <row r="236" spans="1:46" ht="15.75" customHeight="1">
      <c r="A236" s="246"/>
      <c r="B236" s="192"/>
      <c r="C236" s="192"/>
      <c r="D236" s="192"/>
      <c r="E236" s="192"/>
      <c r="F236" s="192"/>
      <c r="G236" s="192"/>
      <c r="H236" s="192"/>
      <c r="I236" s="192"/>
      <c r="J236" s="192"/>
      <c r="K236" s="192"/>
      <c r="L236" s="192"/>
      <c r="M236" s="192"/>
      <c r="N236" s="192"/>
      <c r="O236" s="192"/>
      <c r="P236" s="192"/>
      <c r="Q236" s="192"/>
      <c r="R236" s="192"/>
      <c r="S236" s="192"/>
      <c r="T236" s="192"/>
      <c r="U236" s="192"/>
      <c r="V236" s="192"/>
      <c r="W236" s="192"/>
      <c r="X236" s="192"/>
      <c r="Y236" s="192"/>
      <c r="Z236" s="192"/>
      <c r="AA236" s="192"/>
      <c r="AB236" s="192"/>
      <c r="AC236" s="192"/>
      <c r="AD236" s="192"/>
      <c r="AE236" s="192"/>
      <c r="AF236" s="192"/>
      <c r="AG236" s="192"/>
      <c r="AH236" s="192"/>
      <c r="AI236" s="192"/>
      <c r="AJ236" s="192"/>
      <c r="AK236" s="192"/>
      <c r="AL236" s="192"/>
      <c r="AM236" s="192"/>
      <c r="AN236" s="192"/>
      <c r="AO236" s="192"/>
      <c r="AP236" s="192"/>
      <c r="AQ236" s="192"/>
      <c r="AR236" s="192"/>
      <c r="AS236" s="192"/>
      <c r="AT236" s="192"/>
    </row>
    <row r="237" spans="1:46" ht="15.75" customHeight="1">
      <c r="A237" s="246"/>
      <c r="B237" s="192"/>
      <c r="C237" s="192"/>
      <c r="D237" s="192"/>
      <c r="E237" s="192"/>
      <c r="F237" s="192"/>
      <c r="G237" s="192"/>
      <c r="H237" s="192"/>
      <c r="I237" s="192"/>
      <c r="J237" s="192"/>
      <c r="K237" s="192"/>
      <c r="L237" s="192"/>
      <c r="M237" s="192"/>
      <c r="N237" s="192"/>
      <c r="O237" s="192"/>
      <c r="P237" s="192"/>
      <c r="Q237" s="192"/>
      <c r="R237" s="192"/>
      <c r="S237" s="192"/>
      <c r="T237" s="192"/>
      <c r="U237" s="192"/>
      <c r="V237" s="192"/>
      <c r="W237" s="192"/>
      <c r="X237" s="192"/>
      <c r="Y237" s="192"/>
      <c r="Z237" s="192"/>
      <c r="AA237" s="192"/>
      <c r="AB237" s="192"/>
      <c r="AC237" s="192"/>
      <c r="AD237" s="192"/>
      <c r="AE237" s="192"/>
      <c r="AF237" s="192"/>
      <c r="AG237" s="192"/>
      <c r="AH237" s="192"/>
      <c r="AI237" s="192"/>
      <c r="AJ237" s="192"/>
      <c r="AK237" s="192"/>
      <c r="AL237" s="192"/>
      <c r="AM237" s="192"/>
      <c r="AN237" s="192"/>
      <c r="AO237" s="192"/>
      <c r="AP237" s="192"/>
      <c r="AQ237" s="192"/>
      <c r="AR237" s="192"/>
      <c r="AS237" s="192"/>
      <c r="AT237" s="192"/>
    </row>
    <row r="238" spans="1:46" ht="15.75" customHeight="1">
      <c r="A238" s="246"/>
      <c r="B238" s="192"/>
      <c r="C238" s="192"/>
      <c r="D238" s="192"/>
      <c r="E238" s="192"/>
      <c r="F238" s="192"/>
      <c r="G238" s="192"/>
      <c r="H238" s="192"/>
      <c r="I238" s="192"/>
      <c r="J238" s="192"/>
      <c r="K238" s="192"/>
      <c r="L238" s="192"/>
      <c r="M238" s="192"/>
      <c r="N238" s="192"/>
      <c r="O238" s="192"/>
      <c r="P238" s="192"/>
      <c r="Q238" s="192"/>
      <c r="R238" s="192"/>
      <c r="S238" s="192"/>
      <c r="T238" s="192"/>
      <c r="U238" s="192"/>
      <c r="V238" s="192"/>
      <c r="W238" s="192"/>
      <c r="X238" s="192"/>
      <c r="Y238" s="192"/>
      <c r="Z238" s="192"/>
      <c r="AA238" s="192"/>
      <c r="AB238" s="192"/>
      <c r="AC238" s="192"/>
      <c r="AD238" s="192"/>
      <c r="AE238" s="192"/>
      <c r="AF238" s="192"/>
      <c r="AG238" s="192"/>
      <c r="AH238" s="192"/>
      <c r="AI238" s="192"/>
      <c r="AJ238" s="192"/>
      <c r="AK238" s="192"/>
      <c r="AL238" s="192"/>
      <c r="AM238" s="192"/>
      <c r="AN238" s="192"/>
      <c r="AO238" s="192"/>
      <c r="AP238" s="192"/>
      <c r="AQ238" s="192"/>
      <c r="AR238" s="192"/>
      <c r="AS238" s="192"/>
      <c r="AT238" s="192"/>
    </row>
    <row r="239" spans="1:46" ht="15.75" customHeight="1">
      <c r="A239" s="246"/>
      <c r="B239" s="192"/>
      <c r="C239" s="192"/>
      <c r="D239" s="192"/>
      <c r="E239" s="192"/>
      <c r="F239" s="192"/>
      <c r="G239" s="192"/>
      <c r="H239" s="192"/>
      <c r="I239" s="192"/>
      <c r="J239" s="192"/>
      <c r="K239" s="192"/>
      <c r="L239" s="192"/>
      <c r="M239" s="192"/>
      <c r="N239" s="192"/>
      <c r="O239" s="192"/>
      <c r="P239" s="192"/>
      <c r="Q239" s="192"/>
      <c r="R239" s="192"/>
      <c r="S239" s="192"/>
      <c r="T239" s="192"/>
      <c r="U239" s="192"/>
      <c r="V239" s="192"/>
      <c r="W239" s="192"/>
      <c r="X239" s="192"/>
      <c r="Y239" s="192"/>
      <c r="Z239" s="192"/>
      <c r="AA239" s="192"/>
      <c r="AB239" s="192"/>
      <c r="AC239" s="192"/>
      <c r="AD239" s="192"/>
      <c r="AE239" s="192"/>
      <c r="AF239" s="192"/>
      <c r="AG239" s="192"/>
      <c r="AH239" s="192"/>
      <c r="AI239" s="192"/>
      <c r="AJ239" s="192"/>
      <c r="AK239" s="192"/>
      <c r="AL239" s="192"/>
      <c r="AM239" s="192"/>
      <c r="AN239" s="192"/>
      <c r="AO239" s="192"/>
      <c r="AP239" s="192"/>
      <c r="AQ239" s="192"/>
      <c r="AR239" s="192"/>
      <c r="AS239" s="192"/>
      <c r="AT239" s="192"/>
    </row>
    <row r="240" spans="1:46" ht="15.75" customHeight="1">
      <c r="A240" s="246"/>
      <c r="B240" s="192"/>
      <c r="C240" s="192"/>
      <c r="D240" s="192"/>
      <c r="E240" s="192"/>
      <c r="F240" s="192"/>
      <c r="G240" s="192"/>
      <c r="H240" s="192"/>
      <c r="I240" s="192"/>
      <c r="J240" s="192"/>
      <c r="K240" s="192"/>
      <c r="L240" s="192"/>
      <c r="M240" s="192"/>
      <c r="N240" s="192"/>
      <c r="O240" s="192"/>
      <c r="P240" s="192"/>
      <c r="Q240" s="192"/>
      <c r="R240" s="192"/>
      <c r="S240" s="192"/>
      <c r="T240" s="192"/>
      <c r="U240" s="192"/>
      <c r="V240" s="192"/>
      <c r="W240" s="192"/>
      <c r="X240" s="192"/>
      <c r="Y240" s="192"/>
      <c r="Z240" s="192"/>
      <c r="AA240" s="192"/>
      <c r="AB240" s="192"/>
      <c r="AC240" s="192"/>
      <c r="AD240" s="192"/>
      <c r="AE240" s="192"/>
      <c r="AF240" s="192"/>
      <c r="AG240" s="192"/>
      <c r="AH240" s="192"/>
      <c r="AI240" s="192"/>
      <c r="AJ240" s="192"/>
      <c r="AK240" s="192"/>
      <c r="AL240" s="192"/>
      <c r="AM240" s="192"/>
      <c r="AN240" s="192"/>
      <c r="AO240" s="192"/>
      <c r="AP240" s="192"/>
      <c r="AQ240" s="192"/>
      <c r="AR240" s="192"/>
      <c r="AS240" s="192"/>
      <c r="AT240" s="192"/>
    </row>
    <row r="241" spans="1:46" ht="15.75" customHeight="1">
      <c r="A241" s="246"/>
      <c r="B241" s="192"/>
      <c r="C241" s="192"/>
      <c r="D241" s="192"/>
      <c r="E241" s="192"/>
      <c r="F241" s="192"/>
      <c r="G241" s="192"/>
      <c r="H241" s="192"/>
      <c r="I241" s="192"/>
      <c r="J241" s="192"/>
      <c r="K241" s="192"/>
      <c r="L241" s="192"/>
      <c r="M241" s="192"/>
      <c r="N241" s="192"/>
      <c r="O241" s="192"/>
      <c r="P241" s="192"/>
      <c r="Q241" s="192"/>
      <c r="R241" s="192"/>
      <c r="S241" s="192"/>
      <c r="T241" s="192"/>
      <c r="U241" s="192"/>
      <c r="V241" s="192"/>
      <c r="W241" s="192"/>
      <c r="X241" s="192"/>
      <c r="Y241" s="192"/>
      <c r="Z241" s="192"/>
      <c r="AA241" s="192"/>
      <c r="AB241" s="192"/>
      <c r="AC241" s="192"/>
      <c r="AD241" s="192"/>
      <c r="AE241" s="192"/>
      <c r="AF241" s="192"/>
      <c r="AG241" s="192"/>
      <c r="AH241" s="192"/>
      <c r="AI241" s="192"/>
      <c r="AJ241" s="192"/>
      <c r="AK241" s="192"/>
      <c r="AL241" s="192"/>
      <c r="AM241" s="192"/>
      <c r="AN241" s="192"/>
      <c r="AO241" s="192"/>
      <c r="AP241" s="192"/>
      <c r="AQ241" s="192"/>
      <c r="AR241" s="192"/>
      <c r="AS241" s="192"/>
      <c r="AT241" s="192"/>
    </row>
    <row r="242" spans="1:46" ht="15.75" customHeight="1">
      <c r="A242" s="246"/>
      <c r="B242" s="192"/>
      <c r="C242" s="192"/>
      <c r="D242" s="192"/>
      <c r="E242" s="192"/>
      <c r="F242" s="192"/>
      <c r="G242" s="192"/>
      <c r="H242" s="192"/>
      <c r="I242" s="192"/>
      <c r="J242" s="192"/>
      <c r="K242" s="192"/>
      <c r="L242" s="192"/>
      <c r="M242" s="192"/>
      <c r="N242" s="192"/>
      <c r="O242" s="192"/>
      <c r="P242" s="192"/>
      <c r="Q242" s="192"/>
      <c r="R242" s="192"/>
      <c r="S242" s="192"/>
      <c r="T242" s="192"/>
      <c r="U242" s="192"/>
      <c r="V242" s="192"/>
      <c r="W242" s="192"/>
      <c r="X242" s="192"/>
      <c r="Y242" s="192"/>
      <c r="Z242" s="192"/>
      <c r="AA242" s="192"/>
      <c r="AB242" s="192"/>
      <c r="AC242" s="192"/>
      <c r="AD242" s="192"/>
      <c r="AE242" s="192"/>
      <c r="AF242" s="192"/>
      <c r="AG242" s="192"/>
      <c r="AH242" s="192"/>
      <c r="AI242" s="192"/>
      <c r="AJ242" s="192"/>
      <c r="AK242" s="192"/>
      <c r="AL242" s="192"/>
      <c r="AM242" s="192"/>
      <c r="AN242" s="192"/>
      <c r="AO242" s="192"/>
      <c r="AP242" s="192"/>
      <c r="AQ242" s="192"/>
      <c r="AR242" s="192"/>
      <c r="AS242" s="192"/>
      <c r="AT242" s="192"/>
    </row>
    <row r="243" spans="1:46" ht="15.75" customHeight="1">
      <c r="A243" s="246"/>
      <c r="B243" s="192"/>
      <c r="C243" s="192"/>
      <c r="D243" s="192"/>
      <c r="E243" s="192"/>
      <c r="F243" s="192"/>
      <c r="G243" s="192"/>
      <c r="H243" s="192"/>
      <c r="I243" s="192"/>
      <c r="J243" s="192"/>
      <c r="K243" s="192"/>
      <c r="L243" s="192"/>
      <c r="M243" s="192"/>
      <c r="N243" s="192"/>
      <c r="O243" s="192"/>
      <c r="P243" s="192"/>
      <c r="Q243" s="192"/>
      <c r="R243" s="192"/>
      <c r="S243" s="192"/>
      <c r="T243" s="192"/>
      <c r="U243" s="192"/>
      <c r="V243" s="192"/>
      <c r="W243" s="192"/>
      <c r="X243" s="192"/>
      <c r="Y243" s="192"/>
      <c r="Z243" s="192"/>
      <c r="AA243" s="192"/>
      <c r="AB243" s="192"/>
      <c r="AC243" s="192"/>
      <c r="AD243" s="192"/>
      <c r="AE243" s="192"/>
      <c r="AF243" s="192"/>
      <c r="AG243" s="192"/>
      <c r="AH243" s="192"/>
      <c r="AI243" s="192"/>
      <c r="AJ243" s="192"/>
      <c r="AK243" s="192"/>
      <c r="AL243" s="192"/>
      <c r="AM243" s="192"/>
      <c r="AN243" s="192"/>
      <c r="AO243" s="192"/>
      <c r="AP243" s="192"/>
      <c r="AQ243" s="192"/>
      <c r="AR243" s="192"/>
      <c r="AS243" s="192"/>
      <c r="AT243" s="192"/>
    </row>
    <row r="244" spans="1:46" ht="15.75" customHeight="1">
      <c r="A244" s="246"/>
      <c r="B244" s="192"/>
      <c r="C244" s="192"/>
      <c r="D244" s="192"/>
      <c r="E244" s="192"/>
      <c r="F244" s="192"/>
      <c r="G244" s="192"/>
      <c r="H244" s="192"/>
      <c r="I244" s="192"/>
      <c r="J244" s="192"/>
      <c r="K244" s="192"/>
      <c r="L244" s="192"/>
      <c r="M244" s="192"/>
      <c r="N244" s="192"/>
      <c r="O244" s="192"/>
      <c r="P244" s="192"/>
      <c r="Q244" s="192"/>
      <c r="R244" s="192"/>
      <c r="S244" s="192"/>
      <c r="T244" s="192"/>
      <c r="U244" s="192"/>
      <c r="V244" s="192"/>
      <c r="W244" s="192"/>
      <c r="X244" s="192"/>
      <c r="Y244" s="192"/>
      <c r="Z244" s="192"/>
      <c r="AA244" s="192"/>
      <c r="AB244" s="192"/>
      <c r="AC244" s="192"/>
      <c r="AD244" s="192"/>
      <c r="AE244" s="192"/>
      <c r="AF244" s="192"/>
      <c r="AG244" s="192"/>
      <c r="AH244" s="192"/>
      <c r="AI244" s="192"/>
      <c r="AJ244" s="192"/>
      <c r="AK244" s="192"/>
      <c r="AL244" s="192"/>
      <c r="AM244" s="192"/>
      <c r="AN244" s="192"/>
      <c r="AO244" s="192"/>
      <c r="AP244" s="192"/>
      <c r="AQ244" s="192"/>
      <c r="AR244" s="192"/>
      <c r="AS244" s="192"/>
      <c r="AT244" s="192"/>
    </row>
    <row r="245" spans="1:46" ht="15.75" customHeight="1">
      <c r="A245" s="246"/>
      <c r="B245" s="192"/>
      <c r="C245" s="192"/>
      <c r="D245" s="192"/>
      <c r="E245" s="192"/>
      <c r="F245" s="192"/>
      <c r="G245" s="192"/>
      <c r="H245" s="192"/>
      <c r="I245" s="192"/>
      <c r="J245" s="192"/>
      <c r="K245" s="192"/>
      <c r="L245" s="192"/>
      <c r="M245" s="192"/>
      <c r="N245" s="192"/>
      <c r="O245" s="192"/>
      <c r="P245" s="192"/>
      <c r="Q245" s="192"/>
      <c r="R245" s="192"/>
      <c r="S245" s="192"/>
      <c r="T245" s="192"/>
      <c r="U245" s="192"/>
      <c r="V245" s="192"/>
      <c r="W245" s="192"/>
      <c r="X245" s="192"/>
      <c r="Y245" s="192"/>
      <c r="Z245" s="192"/>
      <c r="AA245" s="192"/>
      <c r="AB245" s="192"/>
      <c r="AC245" s="192"/>
      <c r="AD245" s="192"/>
      <c r="AE245" s="192"/>
      <c r="AF245" s="192"/>
      <c r="AG245" s="192"/>
      <c r="AH245" s="192"/>
      <c r="AI245" s="192"/>
      <c r="AJ245" s="192"/>
      <c r="AK245" s="192"/>
      <c r="AL245" s="192"/>
      <c r="AM245" s="192"/>
      <c r="AN245" s="192"/>
      <c r="AO245" s="192"/>
      <c r="AP245" s="192"/>
      <c r="AQ245" s="192"/>
      <c r="AR245" s="192"/>
      <c r="AS245" s="192"/>
      <c r="AT245" s="192"/>
    </row>
    <row r="246" spans="1:46" ht="15.75" customHeight="1">
      <c r="A246" s="246"/>
      <c r="B246" s="192"/>
      <c r="C246" s="192"/>
      <c r="D246" s="192"/>
      <c r="E246" s="192"/>
      <c r="F246" s="192"/>
      <c r="G246" s="192"/>
      <c r="H246" s="192"/>
      <c r="I246" s="192"/>
      <c r="J246" s="192"/>
      <c r="K246" s="192"/>
      <c r="L246" s="192"/>
      <c r="M246" s="192"/>
      <c r="N246" s="192"/>
      <c r="O246" s="192"/>
      <c r="P246" s="192"/>
      <c r="Q246" s="192"/>
      <c r="R246" s="192"/>
      <c r="S246" s="192"/>
      <c r="T246" s="192"/>
      <c r="U246" s="192"/>
      <c r="V246" s="192"/>
      <c r="W246" s="192"/>
      <c r="X246" s="192"/>
      <c r="Y246" s="192"/>
      <c r="Z246" s="192"/>
      <c r="AA246" s="192"/>
      <c r="AB246" s="192"/>
      <c r="AC246" s="192"/>
      <c r="AD246" s="192"/>
      <c r="AE246" s="192"/>
      <c r="AF246" s="192"/>
      <c r="AG246" s="192"/>
      <c r="AH246" s="192"/>
      <c r="AI246" s="192"/>
      <c r="AJ246" s="192"/>
      <c r="AK246" s="192"/>
      <c r="AL246" s="192"/>
      <c r="AM246" s="192"/>
      <c r="AN246" s="192"/>
      <c r="AO246" s="192"/>
      <c r="AP246" s="192"/>
      <c r="AQ246" s="192"/>
      <c r="AR246" s="192"/>
      <c r="AS246" s="192"/>
      <c r="AT246" s="192"/>
    </row>
    <row r="247" spans="1:46" ht="15.75" customHeight="1">
      <c r="A247" s="246"/>
      <c r="B247" s="192"/>
      <c r="C247" s="192"/>
      <c r="D247" s="192"/>
      <c r="E247" s="192"/>
      <c r="F247" s="192"/>
      <c r="G247" s="192"/>
      <c r="H247" s="192"/>
      <c r="I247" s="192"/>
      <c r="J247" s="192"/>
      <c r="K247" s="192"/>
      <c r="L247" s="192"/>
      <c r="M247" s="192"/>
      <c r="N247" s="192"/>
      <c r="O247" s="192"/>
      <c r="P247" s="192"/>
      <c r="Q247" s="192"/>
      <c r="R247" s="192"/>
      <c r="S247" s="192"/>
      <c r="T247" s="192"/>
      <c r="U247" s="192"/>
      <c r="V247" s="192"/>
      <c r="W247" s="192"/>
      <c r="X247" s="192"/>
      <c r="Y247" s="192"/>
      <c r="Z247" s="192"/>
      <c r="AA247" s="192"/>
      <c r="AB247" s="192"/>
      <c r="AC247" s="192"/>
      <c r="AD247" s="192"/>
      <c r="AE247" s="192"/>
      <c r="AF247" s="192"/>
      <c r="AG247" s="192"/>
      <c r="AH247" s="192"/>
      <c r="AI247" s="192"/>
      <c r="AJ247" s="192"/>
      <c r="AK247" s="192"/>
      <c r="AL247" s="192"/>
      <c r="AM247" s="192"/>
      <c r="AN247" s="192"/>
      <c r="AO247" s="192"/>
      <c r="AP247" s="192"/>
      <c r="AQ247" s="192"/>
      <c r="AR247" s="192"/>
      <c r="AS247" s="192"/>
      <c r="AT247" s="192"/>
    </row>
    <row r="248" spans="1:46" ht="15.75" customHeight="1">
      <c r="A248" s="246"/>
      <c r="B248" s="192"/>
      <c r="C248" s="192"/>
      <c r="D248" s="192"/>
      <c r="E248" s="192"/>
      <c r="F248" s="192"/>
      <c r="G248" s="192"/>
      <c r="H248" s="192"/>
      <c r="I248" s="192"/>
      <c r="J248" s="192"/>
      <c r="K248" s="192"/>
      <c r="L248" s="192"/>
      <c r="M248" s="192"/>
      <c r="N248" s="192"/>
      <c r="O248" s="192"/>
      <c r="P248" s="192"/>
      <c r="Q248" s="192"/>
      <c r="R248" s="192"/>
      <c r="S248" s="192"/>
      <c r="T248" s="192"/>
      <c r="U248" s="192"/>
      <c r="V248" s="192"/>
      <c r="W248" s="192"/>
      <c r="X248" s="192"/>
      <c r="Y248" s="192"/>
      <c r="Z248" s="192"/>
      <c r="AA248" s="192"/>
      <c r="AB248" s="192"/>
      <c r="AC248" s="192"/>
      <c r="AD248" s="192"/>
      <c r="AE248" s="192"/>
      <c r="AF248" s="192"/>
      <c r="AG248" s="192"/>
      <c r="AH248" s="192"/>
      <c r="AI248" s="192"/>
      <c r="AJ248" s="192"/>
      <c r="AK248" s="192"/>
      <c r="AL248" s="192"/>
      <c r="AM248" s="192"/>
      <c r="AN248" s="192"/>
      <c r="AO248" s="192"/>
      <c r="AP248" s="192"/>
      <c r="AQ248" s="192"/>
      <c r="AR248" s="192"/>
      <c r="AS248" s="192"/>
      <c r="AT248" s="192"/>
    </row>
    <row r="249" spans="1:46" ht="15.75" customHeight="1">
      <c r="A249" s="246"/>
      <c r="B249" s="192"/>
      <c r="C249" s="192"/>
      <c r="D249" s="192"/>
      <c r="E249" s="192"/>
      <c r="F249" s="192"/>
      <c r="G249" s="192"/>
      <c r="H249" s="192"/>
      <c r="I249" s="192"/>
      <c r="J249" s="192"/>
      <c r="K249" s="192"/>
      <c r="L249" s="192"/>
      <c r="M249" s="192"/>
      <c r="N249" s="192"/>
      <c r="O249" s="192"/>
      <c r="P249" s="192"/>
      <c r="Q249" s="192"/>
      <c r="R249" s="192"/>
      <c r="S249" s="192"/>
      <c r="T249" s="192"/>
      <c r="U249" s="192"/>
      <c r="V249" s="192"/>
      <c r="W249" s="192"/>
      <c r="X249" s="192"/>
      <c r="Y249" s="192"/>
      <c r="Z249" s="192"/>
      <c r="AA249" s="192"/>
      <c r="AB249" s="192"/>
      <c r="AC249" s="192"/>
      <c r="AD249" s="192"/>
      <c r="AE249" s="192"/>
      <c r="AF249" s="192"/>
      <c r="AG249" s="192"/>
      <c r="AH249" s="192"/>
      <c r="AI249" s="192"/>
      <c r="AJ249" s="192"/>
      <c r="AK249" s="192"/>
      <c r="AL249" s="192"/>
      <c r="AM249" s="192"/>
      <c r="AN249" s="192"/>
      <c r="AO249" s="192"/>
      <c r="AP249" s="192"/>
      <c r="AQ249" s="192"/>
      <c r="AR249" s="192"/>
      <c r="AS249" s="192"/>
      <c r="AT249" s="192"/>
    </row>
    <row r="250" spans="1:46" ht="15.75" customHeight="1">
      <c r="A250" s="246"/>
      <c r="B250" s="192"/>
      <c r="C250" s="192"/>
      <c r="D250" s="192"/>
      <c r="E250" s="192"/>
      <c r="F250" s="192"/>
      <c r="G250" s="192"/>
      <c r="H250" s="192"/>
      <c r="I250" s="192"/>
      <c r="J250" s="192"/>
      <c r="K250" s="192"/>
      <c r="L250" s="192"/>
      <c r="M250" s="192"/>
      <c r="N250" s="192"/>
      <c r="O250" s="192"/>
      <c r="P250" s="192"/>
      <c r="Q250" s="192"/>
      <c r="R250" s="192"/>
      <c r="S250" s="192"/>
      <c r="T250" s="192"/>
      <c r="U250" s="192"/>
      <c r="V250" s="192"/>
      <c r="W250" s="192"/>
      <c r="X250" s="192"/>
      <c r="Y250" s="192"/>
      <c r="Z250" s="192"/>
      <c r="AA250" s="192"/>
      <c r="AB250" s="192"/>
      <c r="AC250" s="192"/>
      <c r="AD250" s="192"/>
      <c r="AE250" s="192"/>
      <c r="AF250" s="192"/>
      <c r="AG250" s="192"/>
      <c r="AH250" s="192"/>
      <c r="AI250" s="192"/>
      <c r="AJ250" s="192"/>
      <c r="AK250" s="192"/>
      <c r="AL250" s="192"/>
      <c r="AM250" s="192"/>
      <c r="AN250" s="192"/>
      <c r="AO250" s="192"/>
      <c r="AP250" s="192"/>
      <c r="AQ250" s="192"/>
      <c r="AR250" s="192"/>
      <c r="AS250" s="192"/>
      <c r="AT250" s="192"/>
    </row>
    <row r="251" spans="1:46" ht="15.75" customHeight="1">
      <c r="A251" s="246"/>
      <c r="B251" s="192"/>
      <c r="C251" s="192"/>
      <c r="D251" s="192"/>
      <c r="E251" s="192"/>
      <c r="F251" s="192"/>
      <c r="G251" s="192"/>
      <c r="H251" s="192"/>
      <c r="I251" s="192"/>
      <c r="J251" s="192"/>
      <c r="K251" s="192"/>
      <c r="L251" s="192"/>
      <c r="M251" s="192"/>
      <c r="N251" s="192"/>
      <c r="O251" s="192"/>
      <c r="P251" s="192"/>
      <c r="Q251" s="192"/>
      <c r="R251" s="192"/>
      <c r="S251" s="192"/>
      <c r="T251" s="192"/>
      <c r="U251" s="192"/>
      <c r="V251" s="192"/>
      <c r="W251" s="192"/>
      <c r="X251" s="192"/>
      <c r="Y251" s="192"/>
      <c r="Z251" s="192"/>
      <c r="AA251" s="192"/>
      <c r="AB251" s="192"/>
      <c r="AC251" s="192"/>
      <c r="AD251" s="192"/>
      <c r="AE251" s="192"/>
      <c r="AF251" s="192"/>
      <c r="AG251" s="192"/>
      <c r="AH251" s="192"/>
      <c r="AI251" s="192"/>
      <c r="AJ251" s="192"/>
      <c r="AK251" s="192"/>
      <c r="AL251" s="192"/>
      <c r="AM251" s="192"/>
      <c r="AN251" s="192"/>
      <c r="AO251" s="192"/>
      <c r="AP251" s="192"/>
      <c r="AQ251" s="192"/>
      <c r="AR251" s="192"/>
      <c r="AS251" s="192"/>
      <c r="AT251" s="192"/>
    </row>
    <row r="252" spans="1:46" ht="15.75" customHeight="1">
      <c r="A252" s="246"/>
      <c r="B252" s="192"/>
      <c r="C252" s="192"/>
      <c r="D252" s="192"/>
      <c r="E252" s="192"/>
      <c r="F252" s="192"/>
      <c r="G252" s="192"/>
      <c r="H252" s="192"/>
      <c r="I252" s="192"/>
      <c r="J252" s="192"/>
      <c r="K252" s="192"/>
      <c r="L252" s="192"/>
      <c r="M252" s="192"/>
      <c r="N252" s="192"/>
      <c r="O252" s="192"/>
      <c r="P252" s="192"/>
      <c r="Q252" s="192"/>
      <c r="R252" s="192"/>
      <c r="S252" s="192"/>
      <c r="T252" s="192"/>
      <c r="U252" s="192"/>
      <c r="V252" s="192"/>
      <c r="W252" s="192"/>
      <c r="X252" s="192"/>
      <c r="Y252" s="192"/>
      <c r="Z252" s="192"/>
      <c r="AA252" s="192"/>
      <c r="AB252" s="192"/>
      <c r="AC252" s="192"/>
      <c r="AD252" s="192"/>
      <c r="AE252" s="192"/>
      <c r="AF252" s="192"/>
      <c r="AG252" s="192"/>
      <c r="AH252" s="192"/>
      <c r="AI252" s="192"/>
      <c r="AJ252" s="192"/>
      <c r="AK252" s="192"/>
      <c r="AL252" s="192"/>
      <c r="AM252" s="192"/>
      <c r="AN252" s="192"/>
      <c r="AO252" s="192"/>
      <c r="AP252" s="192"/>
      <c r="AQ252" s="192"/>
      <c r="AR252" s="192"/>
      <c r="AS252" s="192"/>
      <c r="AT252" s="192"/>
    </row>
    <row r="253" spans="1:46" ht="15.75" customHeight="1">
      <c r="A253" s="246"/>
      <c r="B253" s="192"/>
      <c r="C253" s="192"/>
      <c r="D253" s="192"/>
      <c r="E253" s="192"/>
      <c r="F253" s="192"/>
      <c r="G253" s="192"/>
      <c r="H253" s="192"/>
      <c r="I253" s="192"/>
      <c r="J253" s="192"/>
      <c r="K253" s="192"/>
      <c r="L253" s="192"/>
      <c r="M253" s="192"/>
      <c r="N253" s="192"/>
      <c r="O253" s="192"/>
      <c r="P253" s="192"/>
      <c r="Q253" s="192"/>
      <c r="R253" s="192"/>
      <c r="S253" s="192"/>
      <c r="T253" s="192"/>
      <c r="U253" s="192"/>
      <c r="V253" s="192"/>
      <c r="W253" s="192"/>
      <c r="X253" s="192"/>
      <c r="Y253" s="192"/>
      <c r="Z253" s="192"/>
      <c r="AA253" s="192"/>
      <c r="AB253" s="192"/>
      <c r="AC253" s="192"/>
      <c r="AD253" s="192"/>
      <c r="AE253" s="192"/>
      <c r="AF253" s="192"/>
      <c r="AG253" s="192"/>
      <c r="AH253" s="192"/>
      <c r="AI253" s="192"/>
      <c r="AJ253" s="192"/>
      <c r="AK253" s="192"/>
      <c r="AL253" s="192"/>
      <c r="AM253" s="192"/>
      <c r="AN253" s="192"/>
      <c r="AO253" s="192"/>
      <c r="AP253" s="192"/>
      <c r="AQ253" s="192"/>
      <c r="AR253" s="192"/>
      <c r="AS253" s="192"/>
      <c r="AT253" s="192"/>
    </row>
    <row r="254" spans="1:46" ht="15.75" customHeight="1">
      <c r="A254" s="246"/>
      <c r="B254" s="192"/>
      <c r="C254" s="192"/>
      <c r="D254" s="192"/>
      <c r="E254" s="192"/>
      <c r="F254" s="192"/>
      <c r="G254" s="192"/>
      <c r="H254" s="192"/>
      <c r="I254" s="192"/>
      <c r="J254" s="192"/>
      <c r="K254" s="192"/>
      <c r="L254" s="192"/>
      <c r="M254" s="192"/>
      <c r="N254" s="192"/>
      <c r="O254" s="192"/>
      <c r="P254" s="192"/>
      <c r="Q254" s="192"/>
      <c r="R254" s="192"/>
      <c r="S254" s="192"/>
      <c r="T254" s="192"/>
      <c r="U254" s="192"/>
      <c r="V254" s="192"/>
      <c r="W254" s="192"/>
      <c r="X254" s="192"/>
      <c r="Y254" s="192"/>
      <c r="Z254" s="192"/>
      <c r="AA254" s="192"/>
      <c r="AB254" s="192"/>
      <c r="AC254" s="192"/>
      <c r="AD254" s="192"/>
      <c r="AE254" s="192"/>
      <c r="AF254" s="192"/>
      <c r="AG254" s="192"/>
      <c r="AH254" s="192"/>
      <c r="AI254" s="192"/>
      <c r="AJ254" s="192"/>
      <c r="AK254" s="192"/>
      <c r="AL254" s="192"/>
      <c r="AM254" s="192"/>
      <c r="AN254" s="192"/>
      <c r="AO254" s="192"/>
      <c r="AP254" s="192"/>
      <c r="AQ254" s="192"/>
      <c r="AR254" s="192"/>
      <c r="AS254" s="192"/>
      <c r="AT254" s="192"/>
    </row>
    <row r="255" spans="1:46" ht="15.75" customHeight="1">
      <c r="A255" s="246"/>
      <c r="B255" s="192"/>
      <c r="C255" s="192"/>
      <c r="D255" s="192"/>
      <c r="E255" s="192"/>
      <c r="F255" s="192"/>
      <c r="G255" s="192"/>
      <c r="H255" s="192"/>
      <c r="I255" s="192"/>
      <c r="J255" s="192"/>
      <c r="K255" s="192"/>
      <c r="L255" s="192"/>
      <c r="M255" s="192"/>
      <c r="N255" s="192"/>
      <c r="O255" s="192"/>
      <c r="P255" s="192"/>
      <c r="Q255" s="192"/>
      <c r="R255" s="192"/>
      <c r="S255" s="192"/>
      <c r="T255" s="192"/>
      <c r="U255" s="192"/>
      <c r="V255" s="192"/>
      <c r="W255" s="192"/>
      <c r="X255" s="192"/>
      <c r="Y255" s="192"/>
      <c r="Z255" s="192"/>
      <c r="AA255" s="192"/>
      <c r="AB255" s="192"/>
      <c r="AC255" s="192"/>
      <c r="AD255" s="192"/>
      <c r="AE255" s="192"/>
      <c r="AF255" s="192"/>
      <c r="AG255" s="192"/>
      <c r="AH255" s="192"/>
      <c r="AI255" s="192"/>
      <c r="AJ255" s="192"/>
      <c r="AK255" s="192"/>
      <c r="AL255" s="192"/>
      <c r="AM255" s="192"/>
      <c r="AN255" s="192"/>
      <c r="AO255" s="192"/>
      <c r="AP255" s="192"/>
      <c r="AQ255" s="192"/>
      <c r="AR255" s="192"/>
      <c r="AS255" s="192"/>
      <c r="AT255" s="192"/>
    </row>
    <row r="256" spans="1:46" ht="15.75" customHeight="1">
      <c r="A256" s="246"/>
      <c r="B256" s="192"/>
      <c r="C256" s="192"/>
      <c r="D256" s="192"/>
      <c r="E256" s="192"/>
      <c r="F256" s="192"/>
      <c r="G256" s="192"/>
      <c r="H256" s="192"/>
      <c r="I256" s="192"/>
      <c r="J256" s="192"/>
      <c r="K256" s="192"/>
      <c r="L256" s="192"/>
      <c r="M256" s="192"/>
      <c r="N256" s="192"/>
      <c r="O256" s="192"/>
      <c r="P256" s="192"/>
      <c r="Q256" s="192"/>
      <c r="R256" s="192"/>
      <c r="S256" s="192"/>
      <c r="T256" s="192"/>
      <c r="U256" s="192"/>
      <c r="V256" s="192"/>
      <c r="W256" s="192"/>
      <c r="X256" s="192"/>
      <c r="Y256" s="192"/>
      <c r="Z256" s="192"/>
      <c r="AA256" s="192"/>
      <c r="AB256" s="192"/>
      <c r="AC256" s="192"/>
      <c r="AD256" s="192"/>
      <c r="AE256" s="192"/>
      <c r="AF256" s="192"/>
      <c r="AG256" s="192"/>
      <c r="AH256" s="192"/>
      <c r="AI256" s="192"/>
      <c r="AJ256" s="192"/>
      <c r="AK256" s="192"/>
      <c r="AL256" s="192"/>
      <c r="AM256" s="192"/>
      <c r="AN256" s="192"/>
      <c r="AO256" s="192"/>
      <c r="AP256" s="192"/>
      <c r="AQ256" s="192"/>
      <c r="AR256" s="192"/>
      <c r="AS256" s="192"/>
      <c r="AT256" s="192"/>
    </row>
    <row r="257" spans="1:46" ht="15.75" customHeight="1">
      <c r="A257" s="246"/>
      <c r="B257" s="192"/>
      <c r="C257" s="192"/>
      <c r="D257" s="192"/>
      <c r="E257" s="192"/>
      <c r="F257" s="192"/>
      <c r="G257" s="192"/>
      <c r="H257" s="192"/>
      <c r="I257" s="192"/>
      <c r="J257" s="192"/>
      <c r="K257" s="192"/>
      <c r="L257" s="192"/>
      <c r="M257" s="192"/>
      <c r="N257" s="192"/>
      <c r="O257" s="192"/>
      <c r="P257" s="192"/>
      <c r="Q257" s="192"/>
      <c r="R257" s="192"/>
      <c r="S257" s="192"/>
      <c r="T257" s="192"/>
      <c r="U257" s="192"/>
      <c r="V257" s="192"/>
      <c r="W257" s="192"/>
      <c r="X257" s="192"/>
      <c r="Y257" s="192"/>
      <c r="Z257" s="192"/>
      <c r="AA257" s="192"/>
      <c r="AB257" s="192"/>
      <c r="AC257" s="192"/>
      <c r="AD257" s="192"/>
      <c r="AE257" s="192"/>
      <c r="AF257" s="192"/>
      <c r="AG257" s="192"/>
      <c r="AH257" s="192"/>
      <c r="AI257" s="192"/>
      <c r="AJ257" s="192"/>
      <c r="AK257" s="192"/>
      <c r="AL257" s="192"/>
      <c r="AM257" s="192"/>
      <c r="AN257" s="192"/>
      <c r="AO257" s="192"/>
      <c r="AP257" s="192"/>
      <c r="AQ257" s="192"/>
      <c r="AR257" s="192"/>
      <c r="AS257" s="192"/>
      <c r="AT257" s="192"/>
    </row>
    <row r="258" spans="1:46" ht="15.75" customHeight="1">
      <c r="A258" s="246"/>
      <c r="B258" s="192"/>
      <c r="C258" s="192"/>
      <c r="D258" s="192"/>
      <c r="E258" s="192"/>
      <c r="F258" s="192"/>
      <c r="G258" s="192"/>
      <c r="H258" s="192"/>
      <c r="I258" s="192"/>
      <c r="J258" s="192"/>
      <c r="K258" s="192"/>
      <c r="L258" s="192"/>
      <c r="M258" s="192"/>
      <c r="N258" s="192"/>
      <c r="O258" s="192"/>
      <c r="P258" s="192"/>
      <c r="Q258" s="192"/>
      <c r="R258" s="192"/>
      <c r="S258" s="192"/>
      <c r="T258" s="192"/>
      <c r="U258" s="192"/>
      <c r="V258" s="192"/>
      <c r="W258" s="192"/>
      <c r="X258" s="192"/>
      <c r="Y258" s="192"/>
      <c r="Z258" s="192"/>
      <c r="AA258" s="192"/>
      <c r="AB258" s="192"/>
      <c r="AC258" s="192"/>
      <c r="AD258" s="192"/>
      <c r="AE258" s="192"/>
      <c r="AF258" s="192"/>
      <c r="AG258" s="192"/>
      <c r="AH258" s="192"/>
      <c r="AI258" s="192"/>
      <c r="AJ258" s="192"/>
      <c r="AK258" s="192"/>
      <c r="AL258" s="192"/>
      <c r="AM258" s="192"/>
      <c r="AN258" s="192"/>
      <c r="AO258" s="192"/>
      <c r="AP258" s="192"/>
      <c r="AQ258" s="192"/>
      <c r="AR258" s="192"/>
      <c r="AS258" s="192"/>
      <c r="AT258" s="192"/>
    </row>
    <row r="259" spans="1:46" ht="15.75" customHeight="1">
      <c r="A259" s="246"/>
      <c r="B259" s="192"/>
      <c r="C259" s="192"/>
      <c r="D259" s="192"/>
      <c r="E259" s="192"/>
      <c r="F259" s="192"/>
      <c r="G259" s="192"/>
      <c r="H259" s="192"/>
      <c r="I259" s="192"/>
      <c r="J259" s="192"/>
      <c r="K259" s="192"/>
      <c r="L259" s="192"/>
      <c r="M259" s="192"/>
      <c r="N259" s="192"/>
      <c r="O259" s="192"/>
      <c r="P259" s="192"/>
      <c r="Q259" s="192"/>
      <c r="R259" s="192"/>
      <c r="S259" s="192"/>
      <c r="T259" s="192"/>
      <c r="U259" s="192"/>
      <c r="V259" s="192"/>
      <c r="W259" s="192"/>
      <c r="X259" s="192"/>
      <c r="Y259" s="192"/>
      <c r="Z259" s="192"/>
      <c r="AA259" s="192"/>
      <c r="AB259" s="192"/>
      <c r="AC259" s="192"/>
      <c r="AD259" s="192"/>
      <c r="AE259" s="192"/>
      <c r="AF259" s="192"/>
      <c r="AG259" s="192"/>
      <c r="AH259" s="192"/>
      <c r="AI259" s="192"/>
      <c r="AJ259" s="192"/>
      <c r="AK259" s="192"/>
      <c r="AL259" s="192"/>
      <c r="AM259" s="192"/>
      <c r="AN259" s="192"/>
      <c r="AO259" s="192"/>
      <c r="AP259" s="192"/>
      <c r="AQ259" s="192"/>
      <c r="AR259" s="192"/>
      <c r="AS259" s="192"/>
      <c r="AT259" s="192"/>
    </row>
    <row r="260" spans="1:46" ht="15.75" customHeight="1">
      <c r="A260" s="246"/>
      <c r="B260" s="192"/>
      <c r="C260" s="192"/>
      <c r="D260" s="192"/>
      <c r="E260" s="192"/>
      <c r="F260" s="192"/>
      <c r="G260" s="192"/>
      <c r="H260" s="192"/>
      <c r="I260" s="192"/>
      <c r="J260" s="192"/>
      <c r="K260" s="192"/>
      <c r="L260" s="192"/>
      <c r="M260" s="192"/>
      <c r="N260" s="192"/>
      <c r="O260" s="192"/>
      <c r="P260" s="192"/>
      <c r="Q260" s="192"/>
      <c r="R260" s="192"/>
      <c r="S260" s="192"/>
      <c r="T260" s="192"/>
      <c r="U260" s="192"/>
      <c r="V260" s="192"/>
      <c r="W260" s="192"/>
      <c r="X260" s="192"/>
      <c r="Y260" s="192"/>
      <c r="Z260" s="192"/>
      <c r="AA260" s="192"/>
      <c r="AB260" s="192"/>
      <c r="AC260" s="192"/>
      <c r="AD260" s="192"/>
      <c r="AE260" s="192"/>
      <c r="AF260" s="192"/>
      <c r="AG260" s="192"/>
      <c r="AH260" s="192"/>
      <c r="AI260" s="192"/>
      <c r="AJ260" s="192"/>
      <c r="AK260" s="192"/>
      <c r="AL260" s="192"/>
      <c r="AM260" s="192"/>
      <c r="AN260" s="192"/>
      <c r="AO260" s="192"/>
      <c r="AP260" s="192"/>
      <c r="AQ260" s="192"/>
      <c r="AR260" s="192"/>
      <c r="AS260" s="192"/>
      <c r="AT260" s="192"/>
    </row>
    <row r="261" spans="1:46" ht="15.75" customHeight="1">
      <c r="A261" s="246"/>
      <c r="B261" s="192"/>
      <c r="C261" s="192"/>
      <c r="D261" s="192"/>
      <c r="E261" s="192"/>
      <c r="F261" s="192"/>
      <c r="G261" s="192"/>
      <c r="H261" s="192"/>
      <c r="I261" s="192"/>
      <c r="J261" s="192"/>
      <c r="K261" s="192"/>
      <c r="L261" s="192"/>
      <c r="M261" s="192"/>
      <c r="N261" s="192"/>
      <c r="O261" s="192"/>
      <c r="P261" s="192"/>
      <c r="Q261" s="192"/>
      <c r="R261" s="192"/>
      <c r="S261" s="192"/>
      <c r="T261" s="192"/>
      <c r="U261" s="192"/>
      <c r="V261" s="192"/>
      <c r="W261" s="192"/>
      <c r="X261" s="192"/>
      <c r="Y261" s="192"/>
      <c r="Z261" s="192"/>
      <c r="AA261" s="192"/>
      <c r="AB261" s="192"/>
      <c r="AC261" s="192"/>
      <c r="AD261" s="192"/>
      <c r="AE261" s="192"/>
      <c r="AF261" s="192"/>
      <c r="AG261" s="192"/>
      <c r="AH261" s="192"/>
      <c r="AI261" s="192"/>
      <c r="AJ261" s="192"/>
      <c r="AK261" s="192"/>
      <c r="AL261" s="192"/>
      <c r="AM261" s="192"/>
      <c r="AN261" s="192"/>
      <c r="AO261" s="192"/>
      <c r="AP261" s="192"/>
      <c r="AQ261" s="192"/>
      <c r="AR261" s="192"/>
      <c r="AS261" s="192"/>
      <c r="AT261" s="192"/>
    </row>
    <row r="262" spans="1:46" ht="15.75" customHeight="1">
      <c r="A262" s="246"/>
      <c r="B262" s="192"/>
      <c r="C262" s="192"/>
      <c r="D262" s="192"/>
      <c r="E262" s="192"/>
      <c r="F262" s="192"/>
      <c r="G262" s="192"/>
      <c r="H262" s="192"/>
      <c r="I262" s="192"/>
      <c r="J262" s="192"/>
      <c r="K262" s="192"/>
      <c r="L262" s="192"/>
      <c r="M262" s="192"/>
      <c r="N262" s="192"/>
      <c r="O262" s="192"/>
      <c r="P262" s="192"/>
      <c r="Q262" s="192"/>
      <c r="R262" s="192"/>
      <c r="S262" s="192"/>
      <c r="T262" s="192"/>
      <c r="U262" s="192"/>
      <c r="V262" s="192"/>
      <c r="W262" s="192"/>
      <c r="X262" s="192"/>
      <c r="Y262" s="192"/>
      <c r="Z262" s="192"/>
      <c r="AA262" s="192"/>
      <c r="AB262" s="192"/>
      <c r="AC262" s="192"/>
      <c r="AD262" s="192"/>
      <c r="AE262" s="192"/>
      <c r="AF262" s="192"/>
      <c r="AG262" s="192"/>
      <c r="AH262" s="192"/>
      <c r="AI262" s="192"/>
      <c r="AJ262" s="192"/>
      <c r="AK262" s="192"/>
      <c r="AL262" s="192"/>
      <c r="AM262" s="192"/>
      <c r="AN262" s="192"/>
      <c r="AO262" s="192"/>
      <c r="AP262" s="192"/>
      <c r="AQ262" s="192"/>
      <c r="AR262" s="192"/>
      <c r="AS262" s="192"/>
      <c r="AT262" s="192"/>
    </row>
    <row r="263" spans="1:46" ht="15.75" customHeight="1">
      <c r="A263" s="246"/>
      <c r="B263" s="192"/>
      <c r="C263" s="192"/>
      <c r="D263" s="192"/>
      <c r="E263" s="192"/>
      <c r="F263" s="192"/>
      <c r="G263" s="192"/>
      <c r="H263" s="192"/>
      <c r="I263" s="192"/>
      <c r="J263" s="192"/>
      <c r="K263" s="192"/>
      <c r="L263" s="192"/>
      <c r="M263" s="192"/>
      <c r="N263" s="192"/>
      <c r="O263" s="192"/>
      <c r="P263" s="192"/>
      <c r="Q263" s="192"/>
      <c r="R263" s="192"/>
      <c r="S263" s="192"/>
      <c r="T263" s="192"/>
      <c r="U263" s="192"/>
      <c r="V263" s="192"/>
      <c r="W263" s="192"/>
      <c r="X263" s="192"/>
      <c r="Y263" s="192"/>
      <c r="Z263" s="192"/>
      <c r="AA263" s="192"/>
      <c r="AB263" s="192"/>
      <c r="AC263" s="192"/>
      <c r="AD263" s="192"/>
      <c r="AE263" s="192"/>
      <c r="AF263" s="192"/>
      <c r="AG263" s="192"/>
      <c r="AH263" s="192"/>
      <c r="AI263" s="192"/>
      <c r="AJ263" s="192"/>
      <c r="AK263" s="192"/>
      <c r="AL263" s="192"/>
      <c r="AM263" s="192"/>
      <c r="AN263" s="192"/>
      <c r="AO263" s="192"/>
      <c r="AP263" s="192"/>
      <c r="AQ263" s="192"/>
      <c r="AR263" s="192"/>
      <c r="AS263" s="192"/>
      <c r="AT263" s="192"/>
    </row>
    <row r="264" spans="1:46" ht="15.75" customHeight="1">
      <c r="A264" s="246"/>
      <c r="B264" s="192"/>
      <c r="C264" s="192"/>
      <c r="D264" s="192"/>
      <c r="E264" s="192"/>
      <c r="F264" s="192"/>
      <c r="G264" s="192"/>
      <c r="H264" s="192"/>
      <c r="I264" s="192"/>
      <c r="J264" s="192"/>
      <c r="K264" s="192"/>
      <c r="L264" s="192"/>
      <c r="M264" s="192"/>
      <c r="N264" s="192"/>
      <c r="O264" s="192"/>
      <c r="P264" s="192"/>
      <c r="Q264" s="192"/>
      <c r="R264" s="192"/>
      <c r="S264" s="192"/>
      <c r="T264" s="192"/>
      <c r="U264" s="192"/>
      <c r="V264" s="192"/>
      <c r="W264" s="192"/>
      <c r="X264" s="192"/>
      <c r="Y264" s="192"/>
      <c r="Z264" s="192"/>
      <c r="AA264" s="192"/>
      <c r="AB264" s="192"/>
      <c r="AC264" s="192"/>
      <c r="AD264" s="192"/>
      <c r="AE264" s="192"/>
      <c r="AF264" s="192"/>
      <c r="AG264" s="192"/>
      <c r="AH264" s="192"/>
      <c r="AI264" s="192"/>
      <c r="AJ264" s="192"/>
      <c r="AK264" s="192"/>
      <c r="AL264" s="192"/>
      <c r="AM264" s="192"/>
      <c r="AN264" s="192"/>
      <c r="AO264" s="192"/>
      <c r="AP264" s="192"/>
      <c r="AQ264" s="192"/>
      <c r="AR264" s="192"/>
      <c r="AS264" s="192"/>
      <c r="AT264" s="192"/>
    </row>
    <row r="265" spans="1:46" ht="15.75" customHeight="1">
      <c r="A265" s="246"/>
      <c r="B265" s="192"/>
      <c r="C265" s="192"/>
      <c r="D265" s="192"/>
      <c r="E265" s="192"/>
      <c r="F265" s="192"/>
      <c r="G265" s="192"/>
      <c r="H265" s="192"/>
      <c r="I265" s="192"/>
      <c r="J265" s="192"/>
      <c r="K265" s="192"/>
      <c r="L265" s="192"/>
      <c r="M265" s="192"/>
      <c r="N265" s="192"/>
      <c r="O265" s="192"/>
      <c r="P265" s="192"/>
      <c r="Q265" s="192"/>
      <c r="R265" s="192"/>
      <c r="S265" s="192"/>
      <c r="T265" s="192"/>
      <c r="U265" s="192"/>
      <c r="V265" s="192"/>
      <c r="W265" s="192"/>
      <c r="X265" s="192"/>
      <c r="Y265" s="192"/>
      <c r="Z265" s="192"/>
      <c r="AA265" s="192"/>
      <c r="AB265" s="192"/>
      <c r="AC265" s="192"/>
      <c r="AD265" s="192"/>
      <c r="AE265" s="192"/>
      <c r="AF265" s="192"/>
      <c r="AG265" s="192"/>
      <c r="AH265" s="192"/>
      <c r="AI265" s="192"/>
      <c r="AJ265" s="192"/>
      <c r="AK265" s="192"/>
      <c r="AL265" s="192"/>
      <c r="AM265" s="192"/>
      <c r="AN265" s="192"/>
      <c r="AO265" s="192"/>
      <c r="AP265" s="192"/>
      <c r="AQ265" s="192"/>
      <c r="AR265" s="192"/>
      <c r="AS265" s="192"/>
      <c r="AT265" s="192"/>
    </row>
    <row r="266" spans="1:46" ht="15.75" customHeight="1">
      <c r="A266" s="246"/>
      <c r="B266" s="192"/>
      <c r="C266" s="192"/>
      <c r="D266" s="192"/>
      <c r="E266" s="192"/>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2"/>
      <c r="AI266" s="192"/>
      <c r="AJ266" s="192"/>
      <c r="AK266" s="192"/>
      <c r="AL266" s="192"/>
      <c r="AM266" s="192"/>
      <c r="AN266" s="192"/>
      <c r="AO266" s="192"/>
      <c r="AP266" s="192"/>
      <c r="AQ266" s="192"/>
      <c r="AR266" s="192"/>
      <c r="AS266" s="192"/>
      <c r="AT266" s="192"/>
    </row>
    <row r="267" spans="1:46" ht="15.75" customHeight="1">
      <c r="A267" s="246"/>
      <c r="B267" s="192"/>
      <c r="C267" s="192"/>
      <c r="D267" s="192"/>
      <c r="E267" s="192"/>
      <c r="F267" s="192"/>
      <c r="G267" s="192"/>
      <c r="H267" s="192"/>
      <c r="I267" s="192"/>
      <c r="J267" s="192"/>
      <c r="K267" s="192"/>
      <c r="L267" s="192"/>
      <c r="M267" s="192"/>
      <c r="N267" s="192"/>
      <c r="O267" s="192"/>
      <c r="P267" s="192"/>
      <c r="Q267" s="192"/>
      <c r="R267" s="192"/>
      <c r="S267" s="192"/>
      <c r="T267" s="192"/>
      <c r="U267" s="192"/>
      <c r="V267" s="192"/>
      <c r="W267" s="192"/>
      <c r="X267" s="192"/>
      <c r="Y267" s="192"/>
      <c r="Z267" s="192"/>
      <c r="AA267" s="192"/>
      <c r="AB267" s="192"/>
      <c r="AC267" s="192"/>
      <c r="AD267" s="192"/>
      <c r="AE267" s="192"/>
      <c r="AF267" s="192"/>
      <c r="AG267" s="192"/>
      <c r="AH267" s="192"/>
      <c r="AI267" s="192"/>
      <c r="AJ267" s="192"/>
      <c r="AK267" s="192"/>
      <c r="AL267" s="192"/>
      <c r="AM267" s="192"/>
      <c r="AN267" s="192"/>
      <c r="AO267" s="192"/>
      <c r="AP267" s="192"/>
      <c r="AQ267" s="192"/>
      <c r="AR267" s="192"/>
      <c r="AS267" s="192"/>
      <c r="AT267" s="192"/>
    </row>
    <row r="268" spans="1:46" ht="15.75" customHeight="1">
      <c r="A268" s="246"/>
      <c r="B268" s="192"/>
      <c r="C268" s="192"/>
      <c r="D268" s="192"/>
      <c r="E268" s="192"/>
      <c r="F268" s="192"/>
      <c r="G268" s="192"/>
      <c r="H268" s="192"/>
      <c r="I268" s="192"/>
      <c r="J268" s="192"/>
      <c r="K268" s="192"/>
      <c r="L268" s="192"/>
      <c r="M268" s="192"/>
      <c r="N268" s="192"/>
      <c r="O268" s="192"/>
      <c r="P268" s="192"/>
      <c r="Q268" s="192"/>
      <c r="R268" s="192"/>
      <c r="S268" s="192"/>
      <c r="T268" s="192"/>
      <c r="U268" s="192"/>
      <c r="V268" s="192"/>
      <c r="W268" s="192"/>
      <c r="X268" s="192"/>
      <c r="Y268" s="192"/>
      <c r="Z268" s="192"/>
      <c r="AA268" s="192"/>
      <c r="AB268" s="192"/>
      <c r="AC268" s="192"/>
      <c r="AD268" s="192"/>
      <c r="AE268" s="192"/>
      <c r="AF268" s="192"/>
      <c r="AG268" s="192"/>
      <c r="AH268" s="192"/>
      <c r="AI268" s="192"/>
      <c r="AJ268" s="192"/>
      <c r="AK268" s="192"/>
      <c r="AL268" s="192"/>
      <c r="AM268" s="192"/>
      <c r="AN268" s="192"/>
      <c r="AO268" s="192"/>
      <c r="AP268" s="192"/>
      <c r="AQ268" s="192"/>
      <c r="AR268" s="192"/>
      <c r="AS268" s="192"/>
      <c r="AT268" s="192"/>
    </row>
    <row r="269" spans="1:46" ht="15.75" customHeight="1">
      <c r="A269" s="246"/>
      <c r="B269" s="192"/>
      <c r="C269" s="192"/>
      <c r="D269" s="192"/>
      <c r="E269" s="192"/>
      <c r="F269" s="192"/>
      <c r="G269" s="192"/>
      <c r="H269" s="192"/>
      <c r="I269" s="192"/>
      <c r="J269" s="192"/>
      <c r="K269" s="192"/>
      <c r="L269" s="192"/>
      <c r="M269" s="192"/>
      <c r="N269" s="192"/>
      <c r="O269" s="192"/>
      <c r="P269" s="192"/>
      <c r="Q269" s="192"/>
      <c r="R269" s="192"/>
      <c r="S269" s="192"/>
      <c r="T269" s="192"/>
      <c r="U269" s="192"/>
      <c r="V269" s="192"/>
      <c r="W269" s="192"/>
      <c r="X269" s="192"/>
      <c r="Y269" s="192"/>
      <c r="Z269" s="192"/>
      <c r="AA269" s="192"/>
      <c r="AB269" s="192"/>
      <c r="AC269" s="192"/>
      <c r="AD269" s="192"/>
      <c r="AE269" s="192"/>
      <c r="AF269" s="192"/>
      <c r="AG269" s="192"/>
      <c r="AH269" s="192"/>
      <c r="AI269" s="192"/>
      <c r="AJ269" s="192"/>
      <c r="AK269" s="192"/>
      <c r="AL269" s="192"/>
      <c r="AM269" s="192"/>
      <c r="AN269" s="192"/>
      <c r="AO269" s="192"/>
      <c r="AP269" s="192"/>
      <c r="AQ269" s="192"/>
      <c r="AR269" s="192"/>
      <c r="AS269" s="192"/>
      <c r="AT269" s="192"/>
    </row>
    <row r="270" spans="1:46" ht="15.75" customHeight="1">
      <c r="A270" s="246"/>
      <c r="B270" s="192"/>
      <c r="C270" s="192"/>
      <c r="D270" s="192"/>
      <c r="E270" s="192"/>
      <c r="F270" s="192"/>
      <c r="G270" s="192"/>
      <c r="H270" s="192"/>
      <c r="I270" s="192"/>
      <c r="J270" s="192"/>
      <c r="K270" s="192"/>
      <c r="L270" s="192"/>
      <c r="M270" s="192"/>
      <c r="N270" s="192"/>
      <c r="O270" s="192"/>
      <c r="P270" s="192"/>
      <c r="Q270" s="192"/>
      <c r="R270" s="192"/>
      <c r="S270" s="192"/>
      <c r="T270" s="192"/>
      <c r="U270" s="192"/>
      <c r="V270" s="192"/>
      <c r="W270" s="192"/>
      <c r="X270" s="192"/>
      <c r="Y270" s="192"/>
      <c r="Z270" s="192"/>
      <c r="AA270" s="192"/>
      <c r="AB270" s="192"/>
      <c r="AC270" s="192"/>
      <c r="AD270" s="192"/>
      <c r="AE270" s="192"/>
      <c r="AF270" s="192"/>
      <c r="AG270" s="192"/>
      <c r="AH270" s="192"/>
      <c r="AI270" s="192"/>
      <c r="AJ270" s="192"/>
      <c r="AK270" s="192"/>
      <c r="AL270" s="192"/>
      <c r="AM270" s="192"/>
      <c r="AN270" s="192"/>
      <c r="AO270" s="192"/>
      <c r="AP270" s="192"/>
      <c r="AQ270" s="192"/>
      <c r="AR270" s="192"/>
      <c r="AS270" s="192"/>
      <c r="AT270" s="192"/>
    </row>
    <row r="271" spans="1:46" ht="15.75" customHeight="1">
      <c r="A271" s="246"/>
      <c r="B271" s="192"/>
      <c r="C271" s="192"/>
      <c r="D271" s="192"/>
      <c r="E271" s="192"/>
      <c r="F271" s="192"/>
      <c r="G271" s="192"/>
      <c r="H271" s="192"/>
      <c r="I271" s="192"/>
      <c r="J271" s="192"/>
      <c r="K271" s="192"/>
      <c r="L271" s="192"/>
      <c r="M271" s="192"/>
      <c r="N271" s="192"/>
      <c r="O271" s="192"/>
      <c r="P271" s="192"/>
      <c r="Q271" s="192"/>
      <c r="R271" s="192"/>
      <c r="S271" s="192"/>
      <c r="T271" s="192"/>
      <c r="U271" s="192"/>
      <c r="V271" s="192"/>
      <c r="W271" s="192"/>
      <c r="X271" s="192"/>
      <c r="Y271" s="192"/>
      <c r="Z271" s="192"/>
      <c r="AA271" s="192"/>
      <c r="AB271" s="192"/>
      <c r="AC271" s="192"/>
      <c r="AD271" s="192"/>
      <c r="AE271" s="192"/>
      <c r="AF271" s="192"/>
      <c r="AG271" s="192"/>
      <c r="AH271" s="192"/>
      <c r="AI271" s="192"/>
      <c r="AJ271" s="192"/>
      <c r="AK271" s="192"/>
      <c r="AL271" s="192"/>
      <c r="AM271" s="192"/>
      <c r="AN271" s="192"/>
      <c r="AO271" s="192"/>
      <c r="AP271" s="192"/>
      <c r="AQ271" s="192"/>
      <c r="AR271" s="192"/>
      <c r="AS271" s="192"/>
      <c r="AT271" s="192"/>
    </row>
    <row r="272" spans="1:46" ht="15.75" customHeight="1">
      <c r="A272" s="246"/>
      <c r="B272" s="192"/>
      <c r="C272" s="192"/>
      <c r="D272" s="192"/>
      <c r="E272" s="192"/>
      <c r="F272" s="192"/>
      <c r="G272" s="192"/>
      <c r="H272" s="192"/>
      <c r="I272" s="192"/>
      <c r="J272" s="192"/>
      <c r="K272" s="192"/>
      <c r="L272" s="192"/>
      <c r="M272" s="192"/>
      <c r="N272" s="192"/>
      <c r="O272" s="192"/>
      <c r="P272" s="192"/>
      <c r="Q272" s="192"/>
      <c r="R272" s="192"/>
      <c r="S272" s="192"/>
      <c r="T272" s="192"/>
      <c r="U272" s="192"/>
      <c r="V272" s="192"/>
      <c r="W272" s="192"/>
      <c r="X272" s="192"/>
      <c r="Y272" s="192"/>
      <c r="Z272" s="192"/>
      <c r="AA272" s="192"/>
      <c r="AB272" s="192"/>
      <c r="AC272" s="192"/>
      <c r="AD272" s="192"/>
      <c r="AE272" s="192"/>
      <c r="AF272" s="192"/>
      <c r="AG272" s="192"/>
      <c r="AH272" s="192"/>
      <c r="AI272" s="192"/>
      <c r="AJ272" s="192"/>
      <c r="AK272" s="192"/>
      <c r="AL272" s="192"/>
      <c r="AM272" s="192"/>
      <c r="AN272" s="192"/>
      <c r="AO272" s="192"/>
      <c r="AP272" s="192"/>
      <c r="AQ272" s="192"/>
      <c r="AR272" s="192"/>
      <c r="AS272" s="192"/>
      <c r="AT272" s="192"/>
    </row>
    <row r="273" spans="1:46" ht="15.75" customHeight="1">
      <c r="A273" s="246"/>
      <c r="B273" s="192"/>
      <c r="C273" s="192"/>
      <c r="D273" s="192"/>
      <c r="E273" s="192"/>
      <c r="F273" s="192"/>
      <c r="G273" s="192"/>
      <c r="H273" s="192"/>
      <c r="I273" s="192"/>
      <c r="J273" s="192"/>
      <c r="K273" s="192"/>
      <c r="L273" s="192"/>
      <c r="M273" s="192"/>
      <c r="N273" s="192"/>
      <c r="O273" s="192"/>
      <c r="P273" s="192"/>
      <c r="Q273" s="192"/>
      <c r="R273" s="192"/>
      <c r="S273" s="192"/>
      <c r="T273" s="192"/>
      <c r="U273" s="192"/>
      <c r="V273" s="192"/>
      <c r="W273" s="192"/>
      <c r="X273" s="192"/>
      <c r="Y273" s="192"/>
      <c r="Z273" s="192"/>
      <c r="AA273" s="192"/>
      <c r="AB273" s="192"/>
      <c r="AC273" s="192"/>
      <c r="AD273" s="192"/>
      <c r="AE273" s="192"/>
      <c r="AF273" s="192"/>
      <c r="AG273" s="192"/>
      <c r="AH273" s="192"/>
      <c r="AI273" s="192"/>
      <c r="AJ273" s="192"/>
      <c r="AK273" s="192"/>
      <c r="AL273" s="192"/>
      <c r="AM273" s="192"/>
      <c r="AN273" s="192"/>
      <c r="AO273" s="192"/>
      <c r="AP273" s="192"/>
      <c r="AQ273" s="192"/>
      <c r="AR273" s="192"/>
      <c r="AS273" s="192"/>
      <c r="AT273" s="192"/>
    </row>
    <row r="274" spans="1:46" ht="15.75" customHeight="1">
      <c r="A274" s="246"/>
      <c r="B274" s="192"/>
      <c r="C274" s="192"/>
      <c r="D274" s="192"/>
      <c r="E274" s="192"/>
      <c r="F274" s="192"/>
      <c r="G274" s="192"/>
      <c r="H274" s="192"/>
      <c r="I274" s="192"/>
      <c r="J274" s="192"/>
      <c r="K274" s="192"/>
      <c r="L274" s="192"/>
      <c r="M274" s="192"/>
      <c r="N274" s="192"/>
      <c r="O274" s="192"/>
      <c r="P274" s="192"/>
      <c r="Q274" s="192"/>
      <c r="R274" s="192"/>
      <c r="S274" s="192"/>
      <c r="T274" s="192"/>
      <c r="U274" s="192"/>
      <c r="V274" s="192"/>
      <c r="W274" s="192"/>
      <c r="X274" s="192"/>
      <c r="Y274" s="192"/>
      <c r="Z274" s="192"/>
      <c r="AA274" s="192"/>
      <c r="AB274" s="192"/>
      <c r="AC274" s="192"/>
      <c r="AD274" s="192"/>
      <c r="AE274" s="192"/>
      <c r="AF274" s="192"/>
      <c r="AG274" s="192"/>
      <c r="AH274" s="192"/>
      <c r="AI274" s="192"/>
      <c r="AJ274" s="192"/>
      <c r="AK274" s="192"/>
      <c r="AL274" s="192"/>
      <c r="AM274" s="192"/>
      <c r="AN274" s="192"/>
      <c r="AO274" s="192"/>
      <c r="AP274" s="192"/>
      <c r="AQ274" s="192"/>
      <c r="AR274" s="192"/>
      <c r="AS274" s="192"/>
      <c r="AT274" s="192"/>
    </row>
    <row r="275" spans="1:46" ht="15.75" customHeight="1">
      <c r="A275" s="246"/>
      <c r="B275" s="192"/>
      <c r="C275" s="192"/>
      <c r="D275" s="192"/>
      <c r="E275" s="192"/>
      <c r="F275" s="192"/>
      <c r="G275" s="192"/>
      <c r="H275" s="192"/>
      <c r="I275" s="192"/>
      <c r="J275" s="192"/>
      <c r="K275" s="192"/>
      <c r="L275" s="192"/>
      <c r="M275" s="192"/>
      <c r="N275" s="192"/>
      <c r="O275" s="192"/>
      <c r="P275" s="192"/>
      <c r="Q275" s="192"/>
      <c r="R275" s="192"/>
      <c r="S275" s="192"/>
      <c r="T275" s="192"/>
      <c r="U275" s="192"/>
      <c r="V275" s="192"/>
      <c r="W275" s="192"/>
      <c r="X275" s="192"/>
      <c r="Y275" s="192"/>
      <c r="Z275" s="192"/>
      <c r="AA275" s="192"/>
      <c r="AB275" s="192"/>
      <c r="AC275" s="192"/>
      <c r="AD275" s="192"/>
      <c r="AE275" s="192"/>
      <c r="AF275" s="192"/>
      <c r="AG275" s="192"/>
      <c r="AH275" s="192"/>
      <c r="AI275" s="192"/>
      <c r="AJ275" s="192"/>
      <c r="AK275" s="192"/>
      <c r="AL275" s="192"/>
      <c r="AM275" s="192"/>
      <c r="AN275" s="192"/>
      <c r="AO275" s="192"/>
      <c r="AP275" s="192"/>
      <c r="AQ275" s="192"/>
      <c r="AR275" s="192"/>
      <c r="AS275" s="192"/>
      <c r="AT275" s="192"/>
    </row>
    <row r="276" spans="1:46" ht="15.75" customHeight="1">
      <c r="A276" s="246"/>
      <c r="B276" s="192"/>
      <c r="C276" s="192"/>
      <c r="D276" s="192"/>
      <c r="E276" s="192"/>
      <c r="F276" s="192"/>
      <c r="G276" s="192"/>
      <c r="H276" s="192"/>
      <c r="I276" s="192"/>
      <c r="J276" s="192"/>
      <c r="K276" s="192"/>
      <c r="L276" s="192"/>
      <c r="M276" s="192"/>
      <c r="N276" s="192"/>
      <c r="O276" s="192"/>
      <c r="P276" s="192"/>
      <c r="Q276" s="192"/>
      <c r="R276" s="192"/>
      <c r="S276" s="192"/>
      <c r="T276" s="192"/>
      <c r="U276" s="192"/>
      <c r="V276" s="192"/>
      <c r="W276" s="192"/>
      <c r="X276" s="192"/>
      <c r="Y276" s="192"/>
      <c r="Z276" s="192"/>
      <c r="AA276" s="192"/>
      <c r="AB276" s="192"/>
      <c r="AC276" s="192"/>
      <c r="AD276" s="192"/>
      <c r="AE276" s="192"/>
      <c r="AF276" s="192"/>
      <c r="AG276" s="192"/>
      <c r="AH276" s="192"/>
      <c r="AI276" s="192"/>
      <c r="AJ276" s="192"/>
      <c r="AK276" s="192"/>
      <c r="AL276" s="192"/>
      <c r="AM276" s="192"/>
      <c r="AN276" s="192"/>
      <c r="AO276" s="192"/>
      <c r="AP276" s="192"/>
      <c r="AQ276" s="192"/>
      <c r="AR276" s="192"/>
      <c r="AS276" s="192"/>
      <c r="AT276" s="192"/>
    </row>
    <row r="277" spans="1:46" ht="15.75" customHeight="1">
      <c r="A277" s="246"/>
      <c r="B277" s="192"/>
      <c r="C277" s="192"/>
      <c r="D277" s="192"/>
      <c r="E277" s="192"/>
      <c r="F277" s="192"/>
      <c r="G277" s="192"/>
      <c r="H277" s="192"/>
      <c r="I277" s="192"/>
      <c r="J277" s="192"/>
      <c r="K277" s="192"/>
      <c r="L277" s="192"/>
      <c r="M277" s="192"/>
      <c r="N277" s="192"/>
      <c r="O277" s="192"/>
      <c r="P277" s="192"/>
      <c r="Q277" s="192"/>
      <c r="R277" s="192"/>
      <c r="S277" s="192"/>
      <c r="T277" s="192"/>
      <c r="U277" s="192"/>
      <c r="V277" s="192"/>
      <c r="W277" s="192"/>
      <c r="X277" s="192"/>
      <c r="Y277" s="192"/>
      <c r="Z277" s="192"/>
      <c r="AA277" s="192"/>
      <c r="AB277" s="192"/>
      <c r="AC277" s="192"/>
      <c r="AD277" s="192"/>
      <c r="AE277" s="192"/>
      <c r="AF277" s="192"/>
      <c r="AG277" s="192"/>
      <c r="AH277" s="192"/>
      <c r="AI277" s="192"/>
      <c r="AJ277" s="192"/>
      <c r="AK277" s="192"/>
      <c r="AL277" s="192"/>
      <c r="AM277" s="192"/>
      <c r="AN277" s="192"/>
      <c r="AO277" s="192"/>
      <c r="AP277" s="192"/>
      <c r="AQ277" s="192"/>
      <c r="AR277" s="192"/>
      <c r="AS277" s="192"/>
      <c r="AT277" s="192"/>
    </row>
    <row r="278" spans="1:46" ht="15.75" customHeight="1">
      <c r="A278" s="246"/>
      <c r="B278" s="192"/>
      <c r="C278" s="192"/>
      <c r="D278" s="192"/>
      <c r="E278" s="192"/>
      <c r="F278" s="192"/>
      <c r="G278" s="192"/>
      <c r="H278" s="192"/>
      <c r="I278" s="192"/>
      <c r="J278" s="192"/>
      <c r="K278" s="192"/>
      <c r="L278" s="192"/>
      <c r="M278" s="192"/>
      <c r="N278" s="192"/>
      <c r="O278" s="192"/>
      <c r="P278" s="192"/>
      <c r="Q278" s="192"/>
      <c r="R278" s="192"/>
      <c r="S278" s="192"/>
      <c r="T278" s="192"/>
      <c r="U278" s="192"/>
      <c r="V278" s="192"/>
      <c r="W278" s="192"/>
      <c r="X278" s="192"/>
      <c r="Y278" s="192"/>
      <c r="Z278" s="192"/>
      <c r="AA278" s="192"/>
      <c r="AB278" s="192"/>
      <c r="AC278" s="192"/>
      <c r="AD278" s="192"/>
      <c r="AE278" s="192"/>
      <c r="AF278" s="192"/>
      <c r="AG278" s="192"/>
      <c r="AH278" s="192"/>
      <c r="AI278" s="192"/>
      <c r="AJ278" s="192"/>
      <c r="AK278" s="192"/>
      <c r="AL278" s="192"/>
      <c r="AM278" s="192"/>
      <c r="AN278" s="192"/>
      <c r="AO278" s="192"/>
      <c r="AP278" s="192"/>
      <c r="AQ278" s="192"/>
      <c r="AR278" s="192"/>
      <c r="AS278" s="192"/>
      <c r="AT278" s="192"/>
    </row>
    <row r="279" spans="1:46" ht="15.75" customHeight="1">
      <c r="A279" s="246"/>
      <c r="B279" s="192"/>
      <c r="C279" s="192"/>
      <c r="D279" s="192"/>
      <c r="E279" s="192"/>
      <c r="F279" s="192"/>
      <c r="G279" s="192"/>
      <c r="H279" s="192"/>
      <c r="I279" s="192"/>
      <c r="J279" s="192"/>
      <c r="K279" s="192"/>
      <c r="L279" s="192"/>
      <c r="M279" s="192"/>
      <c r="N279" s="192"/>
      <c r="O279" s="192"/>
      <c r="P279" s="192"/>
      <c r="Q279" s="192"/>
      <c r="R279" s="192"/>
      <c r="S279" s="192"/>
      <c r="T279" s="192"/>
      <c r="U279" s="192"/>
      <c r="V279" s="192"/>
      <c r="W279" s="192"/>
      <c r="X279" s="192"/>
      <c r="Y279" s="192"/>
      <c r="Z279" s="192"/>
      <c r="AA279" s="192"/>
      <c r="AB279" s="192"/>
      <c r="AC279" s="192"/>
      <c r="AD279" s="192"/>
      <c r="AE279" s="192"/>
      <c r="AF279" s="192"/>
      <c r="AG279" s="192"/>
      <c r="AH279" s="192"/>
      <c r="AI279" s="192"/>
      <c r="AJ279" s="192"/>
      <c r="AK279" s="192"/>
      <c r="AL279" s="192"/>
      <c r="AM279" s="192"/>
      <c r="AN279" s="192"/>
      <c r="AO279" s="192"/>
      <c r="AP279" s="192"/>
      <c r="AQ279" s="192"/>
      <c r="AR279" s="192"/>
      <c r="AS279" s="192"/>
      <c r="AT279" s="192"/>
    </row>
    <row r="280" spans="1:46" ht="15.75" customHeight="1">
      <c r="A280" s="246"/>
      <c r="B280" s="192"/>
      <c r="C280" s="192"/>
      <c r="D280" s="192"/>
      <c r="E280" s="192"/>
      <c r="F280" s="192"/>
      <c r="G280" s="192"/>
      <c r="H280" s="192"/>
      <c r="I280" s="192"/>
      <c r="J280" s="192"/>
      <c r="K280" s="192"/>
      <c r="L280" s="192"/>
      <c r="M280" s="192"/>
      <c r="N280" s="192"/>
      <c r="O280" s="192"/>
      <c r="P280" s="192"/>
      <c r="Q280" s="192"/>
      <c r="R280" s="192"/>
      <c r="S280" s="192"/>
      <c r="T280" s="192"/>
      <c r="U280" s="192"/>
      <c r="V280" s="192"/>
      <c r="W280" s="192"/>
      <c r="X280" s="192"/>
      <c r="Y280" s="192"/>
      <c r="Z280" s="192"/>
      <c r="AA280" s="192"/>
      <c r="AB280" s="192"/>
      <c r="AC280" s="192"/>
      <c r="AD280" s="192"/>
      <c r="AE280" s="192"/>
      <c r="AF280" s="192"/>
      <c r="AG280" s="192"/>
      <c r="AH280" s="192"/>
      <c r="AI280" s="192"/>
      <c r="AJ280" s="192"/>
      <c r="AK280" s="192"/>
      <c r="AL280" s="192"/>
      <c r="AM280" s="192"/>
      <c r="AN280" s="192"/>
      <c r="AO280" s="192"/>
      <c r="AP280" s="192"/>
      <c r="AQ280" s="192"/>
      <c r="AR280" s="192"/>
      <c r="AS280" s="192"/>
      <c r="AT280" s="192"/>
    </row>
    <row r="281" spans="1:46" ht="15.75" customHeight="1">
      <c r="A281" s="246"/>
      <c r="B281" s="192"/>
      <c r="C281" s="192"/>
      <c r="D281" s="192"/>
      <c r="E281" s="192"/>
      <c r="F281" s="192"/>
      <c r="G281" s="192"/>
      <c r="H281" s="192"/>
      <c r="I281" s="192"/>
      <c r="J281" s="192"/>
      <c r="K281" s="192"/>
      <c r="L281" s="192"/>
      <c r="M281" s="192"/>
      <c r="N281" s="192"/>
      <c r="O281" s="192"/>
      <c r="P281" s="192"/>
      <c r="Q281" s="192"/>
      <c r="R281" s="192"/>
      <c r="S281" s="192"/>
      <c r="T281" s="192"/>
      <c r="U281" s="192"/>
      <c r="V281" s="192"/>
      <c r="W281" s="192"/>
      <c r="X281" s="192"/>
      <c r="Y281" s="192"/>
      <c r="Z281" s="192"/>
      <c r="AA281" s="192"/>
      <c r="AB281" s="192"/>
      <c r="AC281" s="192"/>
      <c r="AD281" s="192"/>
      <c r="AE281" s="192"/>
      <c r="AF281" s="192"/>
      <c r="AG281" s="192"/>
      <c r="AH281" s="192"/>
      <c r="AI281" s="192"/>
      <c r="AJ281" s="192"/>
      <c r="AK281" s="192"/>
      <c r="AL281" s="192"/>
      <c r="AM281" s="192"/>
      <c r="AN281" s="192"/>
      <c r="AO281" s="192"/>
      <c r="AP281" s="192"/>
      <c r="AQ281" s="192"/>
      <c r="AR281" s="192"/>
      <c r="AS281" s="192"/>
      <c r="AT281" s="192"/>
    </row>
    <row r="282" spans="1:46" ht="15.75" customHeight="1">
      <c r="A282" s="246"/>
      <c r="B282" s="192"/>
      <c r="C282" s="192"/>
      <c r="D282" s="192"/>
      <c r="E282" s="192"/>
      <c r="F282" s="192"/>
      <c r="G282" s="192"/>
      <c r="H282" s="192"/>
      <c r="I282" s="192"/>
      <c r="J282" s="192"/>
      <c r="K282" s="192"/>
      <c r="L282" s="192"/>
      <c r="M282" s="192"/>
      <c r="N282" s="192"/>
      <c r="O282" s="192"/>
      <c r="P282" s="192"/>
      <c r="Q282" s="192"/>
      <c r="R282" s="192"/>
      <c r="S282" s="192"/>
      <c r="T282" s="192"/>
      <c r="U282" s="192"/>
      <c r="V282" s="192"/>
      <c r="W282" s="192"/>
      <c r="X282" s="192"/>
      <c r="Y282" s="192"/>
      <c r="Z282" s="192"/>
      <c r="AA282" s="192"/>
      <c r="AB282" s="192"/>
      <c r="AC282" s="192"/>
      <c r="AD282" s="192"/>
      <c r="AE282" s="192"/>
      <c r="AF282" s="192"/>
      <c r="AG282" s="192"/>
      <c r="AH282" s="192"/>
      <c r="AI282" s="192"/>
      <c r="AJ282" s="192"/>
      <c r="AK282" s="192"/>
      <c r="AL282" s="192"/>
      <c r="AM282" s="192"/>
      <c r="AN282" s="192"/>
      <c r="AO282" s="192"/>
      <c r="AP282" s="192"/>
      <c r="AQ282" s="192"/>
      <c r="AR282" s="192"/>
      <c r="AS282" s="192"/>
      <c r="AT282" s="192"/>
    </row>
    <row r="283" spans="1:46" ht="15.75" customHeight="1">
      <c r="A283" s="246"/>
      <c r="B283" s="192"/>
      <c r="C283" s="192"/>
      <c r="D283" s="192"/>
      <c r="E283" s="192"/>
      <c r="F283" s="192"/>
      <c r="G283" s="192"/>
      <c r="H283" s="192"/>
      <c r="I283" s="192"/>
      <c r="J283" s="192"/>
      <c r="K283" s="192"/>
      <c r="L283" s="192"/>
      <c r="M283" s="192"/>
      <c r="N283" s="192"/>
      <c r="O283" s="192"/>
      <c r="P283" s="192"/>
      <c r="Q283" s="192"/>
      <c r="R283" s="192"/>
      <c r="S283" s="192"/>
      <c r="T283" s="192"/>
      <c r="U283" s="192"/>
      <c r="V283" s="192"/>
      <c r="W283" s="192"/>
      <c r="X283" s="192"/>
      <c r="Y283" s="192"/>
      <c r="Z283" s="192"/>
      <c r="AA283" s="192"/>
      <c r="AB283" s="192"/>
      <c r="AC283" s="192"/>
      <c r="AD283" s="192"/>
      <c r="AE283" s="192"/>
      <c r="AF283" s="192"/>
      <c r="AG283" s="192"/>
      <c r="AH283" s="192"/>
      <c r="AI283" s="192"/>
      <c r="AJ283" s="192"/>
      <c r="AK283" s="192"/>
      <c r="AL283" s="192"/>
      <c r="AM283" s="192"/>
      <c r="AN283" s="192"/>
      <c r="AO283" s="192"/>
      <c r="AP283" s="192"/>
      <c r="AQ283" s="192"/>
      <c r="AR283" s="192"/>
      <c r="AS283" s="192"/>
      <c r="AT283" s="192"/>
    </row>
    <row r="284" spans="1:46" ht="15.75" customHeight="1">
      <c r="A284" s="246"/>
      <c r="B284" s="192"/>
      <c r="C284" s="192"/>
      <c r="D284" s="192"/>
      <c r="E284" s="192"/>
      <c r="F284" s="192"/>
      <c r="G284" s="192"/>
      <c r="H284" s="192"/>
      <c r="I284" s="192"/>
      <c r="J284" s="192"/>
      <c r="K284" s="192"/>
      <c r="L284" s="192"/>
      <c r="M284" s="192"/>
      <c r="N284" s="192"/>
      <c r="O284" s="192"/>
      <c r="P284" s="192"/>
      <c r="Q284" s="192"/>
      <c r="R284" s="192"/>
      <c r="S284" s="192"/>
      <c r="T284" s="192"/>
      <c r="U284" s="192"/>
      <c r="V284" s="192"/>
      <c r="W284" s="192"/>
      <c r="X284" s="192"/>
      <c r="Y284" s="192"/>
      <c r="Z284" s="192"/>
      <c r="AA284" s="192"/>
      <c r="AB284" s="192"/>
      <c r="AC284" s="192"/>
      <c r="AD284" s="192"/>
      <c r="AE284" s="192"/>
      <c r="AF284" s="192"/>
      <c r="AG284" s="192"/>
      <c r="AH284" s="192"/>
      <c r="AI284" s="192"/>
      <c r="AJ284" s="192"/>
      <c r="AK284" s="192"/>
      <c r="AL284" s="192"/>
      <c r="AM284" s="192"/>
      <c r="AN284" s="192"/>
      <c r="AO284" s="192"/>
      <c r="AP284" s="192"/>
      <c r="AQ284" s="192"/>
      <c r="AR284" s="192"/>
      <c r="AS284" s="192"/>
      <c r="AT284" s="192"/>
    </row>
    <row r="285" spans="1:46" ht="15.75" customHeight="1">
      <c r="A285" s="246"/>
      <c r="B285" s="192"/>
      <c r="C285" s="192"/>
      <c r="D285" s="192"/>
      <c r="E285" s="192"/>
      <c r="F285" s="192"/>
      <c r="G285" s="192"/>
      <c r="H285" s="192"/>
      <c r="I285" s="192"/>
      <c r="J285" s="192"/>
      <c r="K285" s="192"/>
      <c r="L285" s="192"/>
      <c r="M285" s="192"/>
      <c r="N285" s="192"/>
      <c r="O285" s="192"/>
      <c r="P285" s="192"/>
      <c r="Q285" s="192"/>
      <c r="R285" s="192"/>
      <c r="S285" s="192"/>
      <c r="T285" s="192"/>
      <c r="U285" s="192"/>
      <c r="V285" s="192"/>
      <c r="W285" s="192"/>
      <c r="X285" s="192"/>
      <c r="Y285" s="192"/>
      <c r="Z285" s="192"/>
      <c r="AA285" s="192"/>
      <c r="AB285" s="192"/>
      <c r="AC285" s="192"/>
      <c r="AD285" s="192"/>
      <c r="AE285" s="192"/>
      <c r="AF285" s="192"/>
      <c r="AG285" s="192"/>
      <c r="AH285" s="192"/>
      <c r="AI285" s="192"/>
      <c r="AJ285" s="192"/>
      <c r="AK285" s="192"/>
      <c r="AL285" s="192"/>
      <c r="AM285" s="192"/>
      <c r="AN285" s="192"/>
      <c r="AO285" s="192"/>
      <c r="AP285" s="192"/>
      <c r="AQ285" s="192"/>
      <c r="AR285" s="192"/>
      <c r="AS285" s="192"/>
      <c r="AT285" s="192"/>
    </row>
    <row r="286" spans="1:46" ht="15.75" customHeight="1">
      <c r="A286" s="246"/>
      <c r="B286" s="192"/>
      <c r="C286" s="192"/>
      <c r="D286" s="192"/>
      <c r="E286" s="192"/>
      <c r="F286" s="192"/>
      <c r="G286" s="192"/>
      <c r="H286" s="192"/>
      <c r="I286" s="192"/>
      <c r="J286" s="192"/>
      <c r="K286" s="192"/>
      <c r="L286" s="192"/>
      <c r="M286" s="192"/>
      <c r="N286" s="192"/>
      <c r="O286" s="192"/>
      <c r="P286" s="192"/>
      <c r="Q286" s="192"/>
      <c r="R286" s="192"/>
      <c r="S286" s="192"/>
      <c r="T286" s="192"/>
      <c r="U286" s="192"/>
      <c r="V286" s="192"/>
      <c r="W286" s="192"/>
      <c r="X286" s="192"/>
      <c r="Y286" s="192"/>
      <c r="Z286" s="192"/>
      <c r="AA286" s="192"/>
      <c r="AB286" s="192"/>
      <c r="AC286" s="192"/>
      <c r="AD286" s="192"/>
      <c r="AE286" s="192"/>
      <c r="AF286" s="192"/>
      <c r="AG286" s="192"/>
      <c r="AH286" s="192"/>
      <c r="AI286" s="192"/>
      <c r="AJ286" s="192"/>
      <c r="AK286" s="192"/>
      <c r="AL286" s="192"/>
      <c r="AM286" s="192"/>
      <c r="AN286" s="192"/>
      <c r="AO286" s="192"/>
      <c r="AP286" s="192"/>
      <c r="AQ286" s="192"/>
      <c r="AR286" s="192"/>
      <c r="AS286" s="192"/>
      <c r="AT286" s="192"/>
    </row>
    <row r="287" spans="1:46" ht="15.75" customHeight="1">
      <c r="A287" s="246"/>
      <c r="B287" s="192"/>
      <c r="C287" s="192"/>
      <c r="D287" s="192"/>
      <c r="E287" s="192"/>
      <c r="F287" s="192"/>
      <c r="G287" s="192"/>
      <c r="H287" s="192"/>
      <c r="I287" s="192"/>
      <c r="J287" s="192"/>
      <c r="K287" s="192"/>
      <c r="L287" s="192"/>
      <c r="M287" s="192"/>
      <c r="N287" s="192"/>
      <c r="O287" s="192"/>
      <c r="P287" s="192"/>
      <c r="Q287" s="192"/>
      <c r="R287" s="192"/>
      <c r="S287" s="192"/>
      <c r="T287" s="192"/>
      <c r="U287" s="192"/>
      <c r="V287" s="192"/>
      <c r="W287" s="192"/>
      <c r="X287" s="192"/>
      <c r="Y287" s="192"/>
      <c r="Z287" s="192"/>
      <c r="AA287" s="192"/>
      <c r="AB287" s="192"/>
      <c r="AC287" s="192"/>
      <c r="AD287" s="192"/>
      <c r="AE287" s="192"/>
      <c r="AF287" s="192"/>
      <c r="AG287" s="192"/>
      <c r="AH287" s="192"/>
      <c r="AI287" s="192"/>
      <c r="AJ287" s="192"/>
      <c r="AK287" s="192"/>
      <c r="AL287" s="192"/>
      <c r="AM287" s="192"/>
      <c r="AN287" s="192"/>
      <c r="AO287" s="192"/>
      <c r="AP287" s="192"/>
      <c r="AQ287" s="192"/>
      <c r="AR287" s="192"/>
      <c r="AS287" s="192"/>
      <c r="AT287" s="192"/>
    </row>
    <row r="288" spans="1:46" ht="15.75" customHeight="1">
      <c r="A288" s="246"/>
      <c r="B288" s="192"/>
      <c r="C288" s="192"/>
      <c r="D288" s="192"/>
      <c r="E288" s="192"/>
      <c r="F288" s="192"/>
      <c r="G288" s="192"/>
      <c r="H288" s="192"/>
      <c r="I288" s="192"/>
      <c r="J288" s="192"/>
      <c r="K288" s="192"/>
      <c r="L288" s="192"/>
      <c r="M288" s="192"/>
      <c r="N288" s="192"/>
      <c r="O288" s="192"/>
      <c r="P288" s="192"/>
      <c r="Q288" s="192"/>
      <c r="R288" s="192"/>
      <c r="S288" s="192"/>
      <c r="T288" s="192"/>
      <c r="U288" s="192"/>
      <c r="V288" s="192"/>
      <c r="W288" s="192"/>
      <c r="X288" s="192"/>
      <c r="Y288" s="192"/>
      <c r="Z288" s="192"/>
      <c r="AA288" s="192"/>
      <c r="AB288" s="192"/>
      <c r="AC288" s="192"/>
      <c r="AD288" s="192"/>
      <c r="AE288" s="192"/>
      <c r="AF288" s="192"/>
      <c r="AG288" s="192"/>
      <c r="AH288" s="192"/>
      <c r="AI288" s="192"/>
      <c r="AJ288" s="192"/>
      <c r="AK288" s="192"/>
      <c r="AL288" s="192"/>
      <c r="AM288" s="192"/>
      <c r="AN288" s="192"/>
      <c r="AO288" s="192"/>
      <c r="AP288" s="192"/>
      <c r="AQ288" s="192"/>
      <c r="AR288" s="192"/>
      <c r="AS288" s="192"/>
      <c r="AT288" s="192"/>
    </row>
    <row r="289" spans="1:46" ht="15.75" customHeight="1">
      <c r="A289" s="246"/>
      <c r="B289" s="192"/>
      <c r="C289" s="192"/>
      <c r="D289" s="192"/>
      <c r="E289" s="192"/>
      <c r="F289" s="192"/>
      <c r="G289" s="192"/>
      <c r="H289" s="192"/>
      <c r="I289" s="192"/>
      <c r="J289" s="192"/>
      <c r="K289" s="192"/>
      <c r="L289" s="192"/>
      <c r="M289" s="192"/>
      <c r="N289" s="192"/>
      <c r="O289" s="192"/>
      <c r="P289" s="192"/>
      <c r="Q289" s="192"/>
      <c r="R289" s="192"/>
      <c r="S289" s="192"/>
      <c r="T289" s="192"/>
      <c r="U289" s="192"/>
      <c r="V289" s="192"/>
      <c r="W289" s="192"/>
      <c r="X289" s="192"/>
      <c r="Y289" s="192"/>
      <c r="Z289" s="192"/>
      <c r="AA289" s="192"/>
      <c r="AB289" s="192"/>
      <c r="AC289" s="192"/>
      <c r="AD289" s="192"/>
      <c r="AE289" s="192"/>
      <c r="AF289" s="192"/>
      <c r="AG289" s="192"/>
      <c r="AH289" s="192"/>
      <c r="AI289" s="192"/>
      <c r="AJ289" s="192"/>
      <c r="AK289" s="192"/>
      <c r="AL289" s="192"/>
      <c r="AM289" s="192"/>
      <c r="AN289" s="192"/>
      <c r="AO289" s="192"/>
      <c r="AP289" s="192"/>
      <c r="AQ289" s="192"/>
      <c r="AR289" s="192"/>
      <c r="AS289" s="192"/>
      <c r="AT289" s="192"/>
    </row>
    <row r="290" spans="1:46" ht="15.75" customHeight="1">
      <c r="A290" s="246"/>
      <c r="B290" s="192"/>
      <c r="C290" s="192"/>
      <c r="D290" s="192"/>
      <c r="E290" s="192"/>
      <c r="F290" s="192"/>
      <c r="G290" s="192"/>
      <c r="H290" s="192"/>
      <c r="I290" s="192"/>
      <c r="J290" s="192"/>
      <c r="K290" s="192"/>
      <c r="L290" s="192"/>
      <c r="M290" s="192"/>
      <c r="N290" s="192"/>
      <c r="O290" s="192"/>
      <c r="P290" s="192"/>
      <c r="Q290" s="192"/>
      <c r="R290" s="192"/>
      <c r="S290" s="192"/>
      <c r="T290" s="192"/>
      <c r="U290" s="192"/>
      <c r="V290" s="192"/>
      <c r="W290" s="192"/>
      <c r="X290" s="192"/>
      <c r="Y290" s="192"/>
      <c r="Z290" s="192"/>
      <c r="AA290" s="192"/>
      <c r="AB290" s="192"/>
      <c r="AC290" s="192"/>
      <c r="AD290" s="192"/>
      <c r="AE290" s="192"/>
      <c r="AF290" s="192"/>
      <c r="AG290" s="192"/>
      <c r="AH290" s="192"/>
      <c r="AI290" s="192"/>
      <c r="AJ290" s="192"/>
      <c r="AK290" s="192"/>
      <c r="AL290" s="192"/>
      <c r="AM290" s="192"/>
      <c r="AN290" s="192"/>
      <c r="AO290" s="192"/>
      <c r="AP290" s="192"/>
      <c r="AQ290" s="192"/>
      <c r="AR290" s="192"/>
      <c r="AS290" s="192"/>
      <c r="AT290" s="192"/>
    </row>
    <row r="291" spans="1:46" ht="15.75" customHeight="1">
      <c r="A291" s="246"/>
      <c r="B291" s="192"/>
      <c r="C291" s="192"/>
      <c r="D291" s="192"/>
      <c r="E291" s="192"/>
      <c r="F291" s="192"/>
      <c r="G291" s="192"/>
      <c r="H291" s="192"/>
      <c r="I291" s="192"/>
      <c r="J291" s="192"/>
      <c r="K291" s="192"/>
      <c r="L291" s="192"/>
      <c r="M291" s="192"/>
      <c r="N291" s="192"/>
      <c r="O291" s="192"/>
      <c r="P291" s="192"/>
      <c r="Q291" s="192"/>
      <c r="R291" s="192"/>
      <c r="S291" s="192"/>
      <c r="T291" s="192"/>
      <c r="U291" s="192"/>
      <c r="V291" s="192"/>
      <c r="W291" s="192"/>
      <c r="X291" s="192"/>
      <c r="Y291" s="192"/>
      <c r="Z291" s="192"/>
      <c r="AA291" s="192"/>
      <c r="AB291" s="192"/>
      <c r="AC291" s="192"/>
      <c r="AD291" s="192"/>
      <c r="AE291" s="192"/>
      <c r="AF291" s="192"/>
      <c r="AG291" s="192"/>
      <c r="AH291" s="192"/>
      <c r="AI291" s="192"/>
      <c r="AJ291" s="192"/>
      <c r="AK291" s="192"/>
      <c r="AL291" s="192"/>
      <c r="AM291" s="192"/>
      <c r="AN291" s="192"/>
      <c r="AO291" s="192"/>
      <c r="AP291" s="192"/>
      <c r="AQ291" s="192"/>
      <c r="AR291" s="192"/>
      <c r="AS291" s="192"/>
      <c r="AT291" s="192"/>
    </row>
    <row r="292" spans="1:46" ht="15.75" customHeight="1">
      <c r="A292" s="246"/>
      <c r="B292" s="192"/>
      <c r="C292" s="192"/>
      <c r="D292" s="192"/>
      <c r="E292" s="192"/>
      <c r="F292" s="192"/>
      <c r="G292" s="192"/>
      <c r="H292" s="192"/>
      <c r="I292" s="192"/>
      <c r="J292" s="192"/>
      <c r="K292" s="192"/>
      <c r="L292" s="192"/>
      <c r="M292" s="192"/>
      <c r="N292" s="192"/>
      <c r="O292" s="192"/>
      <c r="P292" s="192"/>
      <c r="Q292" s="192"/>
      <c r="R292" s="192"/>
      <c r="S292" s="192"/>
      <c r="T292" s="192"/>
      <c r="U292" s="192"/>
      <c r="V292" s="192"/>
      <c r="W292" s="192"/>
      <c r="X292" s="192"/>
      <c r="Y292" s="192"/>
      <c r="Z292" s="192"/>
      <c r="AA292" s="192"/>
      <c r="AB292" s="192"/>
      <c r="AC292" s="192"/>
      <c r="AD292" s="192"/>
      <c r="AE292" s="192"/>
      <c r="AF292" s="192"/>
      <c r="AG292" s="192"/>
      <c r="AH292" s="192"/>
      <c r="AI292" s="192"/>
      <c r="AJ292" s="192"/>
      <c r="AK292" s="192"/>
      <c r="AL292" s="192"/>
      <c r="AM292" s="192"/>
      <c r="AN292" s="192"/>
      <c r="AO292" s="192"/>
      <c r="AP292" s="192"/>
      <c r="AQ292" s="192"/>
      <c r="AR292" s="192"/>
      <c r="AS292" s="192"/>
      <c r="AT292" s="192"/>
    </row>
    <row r="293" spans="1:46" ht="15.75" customHeight="1">
      <c r="A293" s="246"/>
      <c r="B293" s="192"/>
      <c r="C293" s="192"/>
      <c r="D293" s="192"/>
      <c r="E293" s="192"/>
      <c r="F293" s="192"/>
      <c r="G293" s="192"/>
      <c r="H293" s="192"/>
      <c r="I293" s="192"/>
      <c r="J293" s="192"/>
      <c r="K293" s="192"/>
      <c r="L293" s="192"/>
      <c r="M293" s="192"/>
      <c r="N293" s="192"/>
      <c r="O293" s="192"/>
      <c r="P293" s="192"/>
      <c r="Q293" s="192"/>
      <c r="R293" s="192"/>
      <c r="S293" s="192"/>
      <c r="T293" s="192"/>
      <c r="U293" s="192"/>
      <c r="V293" s="192"/>
      <c r="W293" s="192"/>
      <c r="X293" s="192"/>
      <c r="Y293" s="192"/>
      <c r="Z293" s="192"/>
      <c r="AA293" s="192"/>
      <c r="AB293" s="192"/>
      <c r="AC293" s="192"/>
      <c r="AD293" s="192"/>
      <c r="AE293" s="192"/>
      <c r="AF293" s="192"/>
      <c r="AG293" s="192"/>
      <c r="AH293" s="192"/>
      <c r="AI293" s="192"/>
      <c r="AJ293" s="192"/>
      <c r="AK293" s="192"/>
      <c r="AL293" s="192"/>
      <c r="AM293" s="192"/>
      <c r="AN293" s="192"/>
      <c r="AO293" s="192"/>
      <c r="AP293" s="192"/>
      <c r="AQ293" s="192"/>
      <c r="AR293" s="192"/>
      <c r="AS293" s="192"/>
      <c r="AT293" s="192"/>
    </row>
    <row r="294" spans="1:46" ht="15.75" customHeight="1">
      <c r="A294" s="246"/>
      <c r="B294" s="192"/>
      <c r="C294" s="192"/>
      <c r="D294" s="192"/>
      <c r="E294" s="192"/>
      <c r="F294" s="192"/>
      <c r="G294" s="192"/>
      <c r="H294" s="192"/>
      <c r="I294" s="192"/>
      <c r="J294" s="192"/>
      <c r="K294" s="192"/>
      <c r="L294" s="192"/>
      <c r="M294" s="192"/>
      <c r="N294" s="192"/>
      <c r="O294" s="192"/>
      <c r="P294" s="192"/>
      <c r="Q294" s="192"/>
      <c r="R294" s="192"/>
      <c r="S294" s="192"/>
      <c r="T294" s="192"/>
      <c r="U294" s="192"/>
      <c r="V294" s="192"/>
      <c r="W294" s="192"/>
      <c r="X294" s="192"/>
      <c r="Y294" s="192"/>
      <c r="Z294" s="192"/>
      <c r="AA294" s="192"/>
      <c r="AB294" s="192"/>
      <c r="AC294" s="192"/>
      <c r="AD294" s="192"/>
      <c r="AE294" s="192"/>
      <c r="AF294" s="192"/>
      <c r="AG294" s="192"/>
      <c r="AH294" s="192"/>
      <c r="AI294" s="192"/>
      <c r="AJ294" s="192"/>
      <c r="AK294" s="192"/>
      <c r="AL294" s="192"/>
      <c r="AM294" s="192"/>
      <c r="AN294" s="192"/>
      <c r="AO294" s="192"/>
      <c r="AP294" s="192"/>
      <c r="AQ294" s="192"/>
      <c r="AR294" s="192"/>
      <c r="AS294" s="192"/>
      <c r="AT294" s="192"/>
    </row>
    <row r="295" spans="1:46" ht="15.75" customHeight="1">
      <c r="A295" s="246"/>
      <c r="B295" s="192"/>
      <c r="C295" s="192"/>
      <c r="D295" s="192"/>
      <c r="E295" s="192"/>
      <c r="F295" s="192"/>
      <c r="G295" s="192"/>
      <c r="H295" s="192"/>
      <c r="I295" s="192"/>
      <c r="J295" s="192"/>
      <c r="K295" s="192"/>
      <c r="L295" s="192"/>
      <c r="M295" s="192"/>
      <c r="N295" s="192"/>
      <c r="O295" s="192"/>
      <c r="P295" s="192"/>
      <c r="Q295" s="192"/>
      <c r="R295" s="192"/>
      <c r="S295" s="192"/>
      <c r="T295" s="192"/>
      <c r="U295" s="192"/>
      <c r="V295" s="192"/>
      <c r="W295" s="192"/>
      <c r="X295" s="192"/>
      <c r="Y295" s="192"/>
      <c r="Z295" s="192"/>
      <c r="AA295" s="192"/>
      <c r="AB295" s="192"/>
      <c r="AC295" s="192"/>
      <c r="AD295" s="192"/>
      <c r="AE295" s="192"/>
      <c r="AF295" s="192"/>
      <c r="AG295" s="192"/>
      <c r="AH295" s="192"/>
      <c r="AI295" s="192"/>
      <c r="AJ295" s="192"/>
      <c r="AK295" s="192"/>
      <c r="AL295" s="192"/>
      <c r="AM295" s="192"/>
      <c r="AN295" s="192"/>
      <c r="AO295" s="192"/>
      <c r="AP295" s="192"/>
      <c r="AQ295" s="192"/>
      <c r="AR295" s="192"/>
      <c r="AS295" s="192"/>
      <c r="AT295" s="192"/>
    </row>
    <row r="296" spans="1:46" ht="15.75" customHeight="1">
      <c r="A296" s="246"/>
      <c r="B296" s="192"/>
      <c r="C296" s="192"/>
      <c r="D296" s="192"/>
      <c r="E296" s="192"/>
      <c r="F296" s="192"/>
      <c r="G296" s="192"/>
      <c r="H296" s="192"/>
      <c r="I296" s="192"/>
      <c r="J296" s="192"/>
      <c r="K296" s="192"/>
      <c r="L296" s="192"/>
      <c r="M296" s="192"/>
      <c r="N296" s="192"/>
      <c r="O296" s="192"/>
      <c r="P296" s="192"/>
      <c r="Q296" s="192"/>
      <c r="R296" s="192"/>
      <c r="S296" s="192"/>
      <c r="T296" s="192"/>
      <c r="U296" s="192"/>
      <c r="V296" s="192"/>
      <c r="W296" s="192"/>
      <c r="X296" s="192"/>
      <c r="Y296" s="192"/>
      <c r="Z296" s="192"/>
      <c r="AA296" s="192"/>
      <c r="AB296" s="192"/>
      <c r="AC296" s="192"/>
      <c r="AD296" s="192"/>
      <c r="AE296" s="192"/>
      <c r="AF296" s="192"/>
      <c r="AG296" s="192"/>
      <c r="AH296" s="192"/>
      <c r="AI296" s="192"/>
      <c r="AJ296" s="192"/>
      <c r="AK296" s="192"/>
      <c r="AL296" s="192"/>
      <c r="AM296" s="192"/>
      <c r="AN296" s="192"/>
      <c r="AO296" s="192"/>
      <c r="AP296" s="192"/>
      <c r="AQ296" s="192"/>
      <c r="AR296" s="192"/>
      <c r="AS296" s="192"/>
      <c r="AT296" s="192"/>
    </row>
    <row r="297" spans="1:46" ht="15.75" customHeight="1">
      <c r="A297" s="246"/>
      <c r="B297" s="192"/>
      <c r="C297" s="192"/>
      <c r="D297" s="192"/>
      <c r="E297" s="192"/>
      <c r="F297" s="192"/>
      <c r="G297" s="192"/>
      <c r="H297" s="192"/>
      <c r="I297" s="192"/>
      <c r="J297" s="192"/>
      <c r="K297" s="192"/>
      <c r="L297" s="192"/>
      <c r="M297" s="192"/>
      <c r="N297" s="192"/>
      <c r="O297" s="192"/>
      <c r="P297" s="192"/>
      <c r="Q297" s="192"/>
      <c r="R297" s="192"/>
      <c r="S297" s="192"/>
      <c r="T297" s="192"/>
      <c r="U297" s="192"/>
      <c r="V297" s="192"/>
      <c r="W297" s="192"/>
      <c r="X297" s="192"/>
      <c r="Y297" s="192"/>
      <c r="Z297" s="192"/>
      <c r="AA297" s="192"/>
      <c r="AB297" s="192"/>
      <c r="AC297" s="192"/>
      <c r="AD297" s="192"/>
      <c r="AE297" s="192"/>
      <c r="AF297" s="192"/>
      <c r="AG297" s="192"/>
      <c r="AH297" s="192"/>
      <c r="AI297" s="192"/>
      <c r="AJ297" s="192"/>
      <c r="AK297" s="192"/>
      <c r="AL297" s="192"/>
      <c r="AM297" s="192"/>
      <c r="AN297" s="192"/>
      <c r="AO297" s="192"/>
      <c r="AP297" s="192"/>
      <c r="AQ297" s="192"/>
      <c r="AR297" s="192"/>
      <c r="AS297" s="192"/>
      <c r="AT297" s="192"/>
    </row>
    <row r="298" spans="1:46" ht="15.75" customHeight="1">
      <c r="A298" s="246"/>
      <c r="B298" s="192"/>
      <c r="C298" s="192"/>
      <c r="D298" s="192"/>
      <c r="E298" s="192"/>
      <c r="F298" s="192"/>
      <c r="G298" s="192"/>
      <c r="H298" s="192"/>
      <c r="I298" s="192"/>
      <c r="J298" s="192"/>
      <c r="K298" s="192"/>
      <c r="L298" s="192"/>
      <c r="M298" s="192"/>
      <c r="N298" s="192"/>
      <c r="O298" s="192"/>
      <c r="P298" s="192"/>
      <c r="Q298" s="192"/>
      <c r="R298" s="192"/>
      <c r="S298" s="192"/>
      <c r="T298" s="192"/>
      <c r="U298" s="192"/>
      <c r="V298" s="192"/>
      <c r="W298" s="192"/>
      <c r="X298" s="192"/>
      <c r="Y298" s="192"/>
      <c r="Z298" s="192"/>
      <c r="AA298" s="192"/>
      <c r="AB298" s="192"/>
      <c r="AC298" s="192"/>
      <c r="AD298" s="192"/>
      <c r="AE298" s="192"/>
      <c r="AF298" s="192"/>
      <c r="AG298" s="192"/>
      <c r="AH298" s="192"/>
      <c r="AI298" s="192"/>
      <c r="AJ298" s="192"/>
      <c r="AK298" s="192"/>
      <c r="AL298" s="192"/>
      <c r="AM298" s="192"/>
      <c r="AN298" s="192"/>
      <c r="AO298" s="192"/>
      <c r="AP298" s="192"/>
      <c r="AQ298" s="192"/>
      <c r="AR298" s="192"/>
      <c r="AS298" s="192"/>
      <c r="AT298" s="192"/>
    </row>
    <row r="299" spans="1:46" ht="15.75" customHeight="1">
      <c r="A299" s="246"/>
      <c r="B299" s="192"/>
      <c r="C299" s="192"/>
      <c r="D299" s="192"/>
      <c r="E299" s="192"/>
      <c r="F299" s="192"/>
      <c r="G299" s="192"/>
      <c r="H299" s="192"/>
      <c r="I299" s="192"/>
      <c r="J299" s="192"/>
      <c r="K299" s="192"/>
      <c r="L299" s="192"/>
      <c r="M299" s="192"/>
      <c r="N299" s="192"/>
      <c r="O299" s="192"/>
      <c r="P299" s="192"/>
      <c r="Q299" s="192"/>
      <c r="R299" s="192"/>
      <c r="S299" s="192"/>
      <c r="T299" s="192"/>
      <c r="U299" s="192"/>
      <c r="V299" s="192"/>
      <c r="W299" s="192"/>
      <c r="X299" s="192"/>
      <c r="Y299" s="192"/>
      <c r="Z299" s="192"/>
      <c r="AA299" s="192"/>
      <c r="AB299" s="192"/>
      <c r="AC299" s="192"/>
      <c r="AD299" s="192"/>
      <c r="AE299" s="192"/>
      <c r="AF299" s="192"/>
      <c r="AG299" s="192"/>
      <c r="AH299" s="192"/>
      <c r="AI299" s="192"/>
      <c r="AJ299" s="192"/>
      <c r="AK299" s="192"/>
      <c r="AL299" s="192"/>
      <c r="AM299" s="192"/>
      <c r="AN299" s="192"/>
      <c r="AO299" s="192"/>
      <c r="AP299" s="192"/>
      <c r="AQ299" s="192"/>
      <c r="AR299" s="192"/>
      <c r="AS299" s="192"/>
      <c r="AT299" s="192"/>
    </row>
    <row r="300" spans="1:46" ht="15.75" customHeight="1">
      <c r="A300" s="246"/>
      <c r="B300" s="192"/>
      <c r="C300" s="192"/>
      <c r="D300" s="192"/>
      <c r="E300" s="192"/>
      <c r="F300" s="192"/>
      <c r="G300" s="192"/>
      <c r="H300" s="192"/>
      <c r="I300" s="192"/>
      <c r="J300" s="192"/>
      <c r="K300" s="192"/>
      <c r="L300" s="192"/>
      <c r="M300" s="192"/>
      <c r="N300" s="192"/>
      <c r="O300" s="192"/>
      <c r="P300" s="192"/>
      <c r="Q300" s="192"/>
      <c r="R300" s="192"/>
      <c r="S300" s="192"/>
      <c r="T300" s="192"/>
      <c r="U300" s="192"/>
      <c r="V300" s="192"/>
      <c r="W300" s="192"/>
      <c r="X300" s="192"/>
      <c r="Y300" s="192"/>
      <c r="Z300" s="192"/>
      <c r="AA300" s="192"/>
      <c r="AB300" s="192"/>
      <c r="AC300" s="192"/>
      <c r="AD300" s="192"/>
      <c r="AE300" s="192"/>
      <c r="AF300" s="192"/>
      <c r="AG300" s="192"/>
      <c r="AH300" s="192"/>
      <c r="AI300" s="192"/>
      <c r="AJ300" s="192"/>
      <c r="AK300" s="192"/>
      <c r="AL300" s="192"/>
      <c r="AM300" s="192"/>
      <c r="AN300" s="192"/>
      <c r="AO300" s="192"/>
      <c r="AP300" s="192"/>
      <c r="AQ300" s="192"/>
      <c r="AR300" s="192"/>
      <c r="AS300" s="192"/>
      <c r="AT300" s="192"/>
    </row>
    <row r="301" spans="1:46" ht="15.75" customHeight="1">
      <c r="A301" s="246"/>
      <c r="B301" s="192"/>
      <c r="C301" s="192"/>
      <c r="D301" s="192"/>
      <c r="E301" s="192"/>
      <c r="F301" s="192"/>
      <c r="G301" s="192"/>
      <c r="H301" s="192"/>
      <c r="I301" s="192"/>
      <c r="J301" s="192"/>
      <c r="K301" s="192"/>
      <c r="L301" s="192"/>
      <c r="M301" s="192"/>
      <c r="N301" s="192"/>
      <c r="O301" s="192"/>
      <c r="P301" s="192"/>
      <c r="Q301" s="192"/>
      <c r="R301" s="192"/>
      <c r="S301" s="192"/>
      <c r="T301" s="192"/>
      <c r="U301" s="192"/>
      <c r="V301" s="192"/>
      <c r="W301" s="192"/>
      <c r="X301" s="192"/>
      <c r="Y301" s="192"/>
      <c r="Z301" s="192"/>
      <c r="AA301" s="192"/>
      <c r="AB301" s="192"/>
      <c r="AC301" s="192"/>
      <c r="AD301" s="192"/>
      <c r="AE301" s="192"/>
      <c r="AF301" s="192"/>
      <c r="AG301" s="192"/>
      <c r="AH301" s="192"/>
      <c r="AI301" s="192"/>
      <c r="AJ301" s="192"/>
      <c r="AK301" s="192"/>
      <c r="AL301" s="192"/>
      <c r="AM301" s="192"/>
      <c r="AN301" s="192"/>
      <c r="AO301" s="192"/>
      <c r="AP301" s="192"/>
      <c r="AQ301" s="192"/>
      <c r="AR301" s="192"/>
      <c r="AS301" s="192"/>
      <c r="AT301" s="192"/>
    </row>
    <row r="302" spans="1:46" ht="15.75" customHeight="1">
      <c r="A302" s="246"/>
      <c r="B302" s="192"/>
      <c r="C302" s="192"/>
      <c r="D302" s="192"/>
      <c r="E302" s="192"/>
      <c r="F302" s="192"/>
      <c r="G302" s="192"/>
      <c r="H302" s="192"/>
      <c r="I302" s="192"/>
      <c r="J302" s="192"/>
      <c r="K302" s="192"/>
      <c r="L302" s="192"/>
      <c r="M302" s="192"/>
      <c r="N302" s="192"/>
      <c r="O302" s="192"/>
      <c r="P302" s="192"/>
      <c r="Q302" s="192"/>
      <c r="R302" s="192"/>
      <c r="S302" s="192"/>
      <c r="T302" s="192"/>
      <c r="U302" s="192"/>
      <c r="V302" s="192"/>
      <c r="W302" s="192"/>
      <c r="X302" s="192"/>
      <c r="Y302" s="192"/>
      <c r="Z302" s="192"/>
      <c r="AA302" s="192"/>
      <c r="AB302" s="192"/>
      <c r="AC302" s="192"/>
      <c r="AD302" s="192"/>
      <c r="AE302" s="192"/>
      <c r="AF302" s="192"/>
      <c r="AG302" s="192"/>
      <c r="AH302" s="192"/>
      <c r="AI302" s="192"/>
      <c r="AJ302" s="192"/>
      <c r="AK302" s="192"/>
      <c r="AL302" s="192"/>
      <c r="AM302" s="192"/>
      <c r="AN302" s="192"/>
      <c r="AO302" s="192"/>
      <c r="AP302" s="192"/>
      <c r="AQ302" s="192"/>
      <c r="AR302" s="192"/>
      <c r="AS302" s="192"/>
      <c r="AT302" s="192"/>
    </row>
    <row r="303" spans="1:46" ht="15.75" customHeight="1">
      <c r="A303" s="246"/>
      <c r="B303" s="192"/>
      <c r="C303" s="192"/>
      <c r="D303" s="192"/>
      <c r="E303" s="192"/>
      <c r="F303" s="192"/>
      <c r="G303" s="192"/>
      <c r="H303" s="192"/>
      <c r="I303" s="192"/>
      <c r="J303" s="192"/>
      <c r="K303" s="192"/>
      <c r="L303" s="192"/>
      <c r="M303" s="192"/>
      <c r="N303" s="192"/>
      <c r="O303" s="192"/>
      <c r="P303" s="192"/>
      <c r="Q303" s="192"/>
      <c r="R303" s="192"/>
      <c r="S303" s="192"/>
      <c r="T303" s="192"/>
      <c r="U303" s="192"/>
      <c r="V303" s="192"/>
      <c r="W303" s="192"/>
      <c r="X303" s="192"/>
      <c r="Y303" s="192"/>
      <c r="Z303" s="192"/>
      <c r="AA303" s="192"/>
      <c r="AB303" s="192"/>
      <c r="AC303" s="192"/>
      <c r="AD303" s="192"/>
      <c r="AE303" s="192"/>
      <c r="AF303" s="192"/>
      <c r="AG303" s="192"/>
      <c r="AH303" s="192"/>
      <c r="AI303" s="192"/>
      <c r="AJ303" s="192"/>
      <c r="AK303" s="192"/>
      <c r="AL303" s="192"/>
      <c r="AM303" s="192"/>
      <c r="AN303" s="192"/>
      <c r="AO303" s="192"/>
      <c r="AP303" s="192"/>
      <c r="AQ303" s="192"/>
      <c r="AR303" s="192"/>
      <c r="AS303" s="192"/>
      <c r="AT303" s="192"/>
    </row>
    <row r="304" spans="1:46" ht="15.75" customHeight="1">
      <c r="A304" s="246"/>
      <c r="B304" s="192"/>
      <c r="C304" s="192"/>
      <c r="D304" s="192"/>
      <c r="E304" s="192"/>
      <c r="F304" s="192"/>
      <c r="G304" s="192"/>
      <c r="H304" s="192"/>
      <c r="I304" s="192"/>
      <c r="J304" s="192"/>
      <c r="K304" s="192"/>
      <c r="L304" s="192"/>
      <c r="M304" s="192"/>
      <c r="N304" s="192"/>
      <c r="O304" s="192"/>
      <c r="P304" s="192"/>
      <c r="Q304" s="192"/>
      <c r="R304" s="192"/>
      <c r="S304" s="192"/>
      <c r="T304" s="192"/>
      <c r="U304" s="192"/>
      <c r="V304" s="192"/>
      <c r="W304" s="192"/>
      <c r="X304" s="192"/>
      <c r="Y304" s="192"/>
      <c r="Z304" s="192"/>
      <c r="AA304" s="192"/>
      <c r="AB304" s="192"/>
      <c r="AC304" s="192"/>
      <c r="AD304" s="192"/>
      <c r="AE304" s="192"/>
      <c r="AF304" s="192"/>
      <c r="AG304" s="192"/>
      <c r="AH304" s="192"/>
      <c r="AI304" s="192"/>
      <c r="AJ304" s="192"/>
      <c r="AK304" s="192"/>
      <c r="AL304" s="192"/>
      <c r="AM304" s="192"/>
      <c r="AN304" s="192"/>
      <c r="AO304" s="192"/>
      <c r="AP304" s="192"/>
      <c r="AQ304" s="192"/>
      <c r="AR304" s="192"/>
      <c r="AS304" s="192"/>
      <c r="AT304" s="192"/>
    </row>
    <row r="305" spans="1:46" ht="15.75" customHeight="1">
      <c r="A305" s="246"/>
      <c r="B305" s="192"/>
      <c r="C305" s="192"/>
      <c r="D305" s="192"/>
      <c r="E305" s="192"/>
      <c r="F305" s="192"/>
      <c r="G305" s="192"/>
      <c r="H305" s="192"/>
      <c r="I305" s="192"/>
      <c r="J305" s="192"/>
      <c r="K305" s="192"/>
      <c r="L305" s="192"/>
      <c r="M305" s="192"/>
      <c r="N305" s="192"/>
      <c r="O305" s="192"/>
      <c r="P305" s="192"/>
      <c r="Q305" s="192"/>
      <c r="R305" s="192"/>
      <c r="S305" s="192"/>
      <c r="T305" s="192"/>
      <c r="U305" s="192"/>
      <c r="V305" s="192"/>
      <c r="W305" s="192"/>
      <c r="X305" s="192"/>
      <c r="Y305" s="192"/>
      <c r="Z305" s="192"/>
      <c r="AA305" s="192"/>
      <c r="AB305" s="192"/>
      <c r="AC305" s="192"/>
      <c r="AD305" s="192"/>
      <c r="AE305" s="192"/>
      <c r="AF305" s="192"/>
      <c r="AG305" s="192"/>
      <c r="AH305" s="192"/>
      <c r="AI305" s="192"/>
      <c r="AJ305" s="192"/>
      <c r="AK305" s="192"/>
      <c r="AL305" s="192"/>
      <c r="AM305" s="192"/>
      <c r="AN305" s="192"/>
      <c r="AO305" s="192"/>
      <c r="AP305" s="192"/>
      <c r="AQ305" s="192"/>
      <c r="AR305" s="192"/>
      <c r="AS305" s="192"/>
      <c r="AT305" s="192"/>
    </row>
    <row r="306" spans="1:46" ht="15.75" customHeight="1">
      <c r="A306" s="246"/>
      <c r="B306" s="192"/>
      <c r="C306" s="192"/>
      <c r="D306" s="192"/>
      <c r="E306" s="192"/>
      <c r="F306" s="192"/>
      <c r="G306" s="192"/>
      <c r="H306" s="192"/>
      <c r="I306" s="192"/>
      <c r="J306" s="192"/>
      <c r="K306" s="192"/>
      <c r="L306" s="192"/>
      <c r="M306" s="192"/>
      <c r="N306" s="192"/>
      <c r="O306" s="192"/>
      <c r="P306" s="192"/>
      <c r="Q306" s="192"/>
      <c r="R306" s="192"/>
      <c r="S306" s="192"/>
      <c r="T306" s="192"/>
      <c r="U306" s="192"/>
      <c r="V306" s="192"/>
      <c r="W306" s="192"/>
      <c r="X306" s="192"/>
      <c r="Y306" s="192"/>
      <c r="Z306" s="192"/>
      <c r="AA306" s="192"/>
      <c r="AB306" s="192"/>
      <c r="AC306" s="192"/>
      <c r="AD306" s="192"/>
      <c r="AE306" s="192"/>
      <c r="AF306" s="192"/>
      <c r="AG306" s="192"/>
      <c r="AH306" s="192"/>
      <c r="AI306" s="192"/>
      <c r="AJ306" s="192"/>
      <c r="AK306" s="192"/>
      <c r="AL306" s="192"/>
      <c r="AM306" s="192"/>
      <c r="AN306" s="192"/>
      <c r="AO306" s="192"/>
      <c r="AP306" s="192"/>
      <c r="AQ306" s="192"/>
      <c r="AR306" s="192"/>
      <c r="AS306" s="192"/>
      <c r="AT306" s="192"/>
    </row>
    <row r="307" spans="1:46" ht="15.75" customHeight="1">
      <c r="A307" s="246"/>
      <c r="B307" s="192"/>
      <c r="C307" s="192"/>
      <c r="D307" s="192"/>
      <c r="E307" s="192"/>
      <c r="F307" s="192"/>
      <c r="G307" s="192"/>
      <c r="H307" s="192"/>
      <c r="I307" s="192"/>
      <c r="J307" s="192"/>
      <c r="K307" s="192"/>
      <c r="L307" s="192"/>
      <c r="M307" s="192"/>
      <c r="N307" s="192"/>
      <c r="O307" s="192"/>
      <c r="P307" s="192"/>
      <c r="Q307" s="192"/>
      <c r="R307" s="192"/>
      <c r="S307" s="192"/>
      <c r="T307" s="192"/>
      <c r="U307" s="192"/>
      <c r="V307" s="192"/>
      <c r="W307" s="192"/>
      <c r="X307" s="192"/>
      <c r="Y307" s="192"/>
      <c r="Z307" s="192"/>
      <c r="AA307" s="192"/>
      <c r="AB307" s="192"/>
      <c r="AC307" s="192"/>
      <c r="AD307" s="192"/>
      <c r="AE307" s="192"/>
      <c r="AF307" s="192"/>
      <c r="AG307" s="192"/>
      <c r="AH307" s="192"/>
      <c r="AI307" s="192"/>
      <c r="AJ307" s="192"/>
      <c r="AK307" s="192"/>
      <c r="AL307" s="192"/>
      <c r="AM307" s="192"/>
      <c r="AN307" s="192"/>
      <c r="AO307" s="192"/>
      <c r="AP307" s="192"/>
      <c r="AQ307" s="192"/>
      <c r="AR307" s="192"/>
      <c r="AS307" s="192"/>
      <c r="AT307" s="192"/>
    </row>
    <row r="308" spans="1:46" ht="15.75" customHeight="1">
      <c r="A308" s="246"/>
      <c r="B308" s="192"/>
      <c r="C308" s="192"/>
      <c r="D308" s="192"/>
      <c r="E308" s="192"/>
      <c r="F308" s="192"/>
      <c r="G308" s="192"/>
      <c r="H308" s="192"/>
      <c r="I308" s="192"/>
      <c r="J308" s="192"/>
      <c r="K308" s="192"/>
      <c r="L308" s="192"/>
      <c r="M308" s="192"/>
      <c r="N308" s="192"/>
      <c r="O308" s="192"/>
      <c r="P308" s="192"/>
      <c r="Q308" s="192"/>
      <c r="R308" s="192"/>
      <c r="S308" s="192"/>
      <c r="T308" s="192"/>
      <c r="U308" s="192"/>
      <c r="V308" s="192"/>
      <c r="W308" s="192"/>
      <c r="X308" s="192"/>
      <c r="Y308" s="192"/>
      <c r="Z308" s="192"/>
      <c r="AA308" s="192"/>
      <c r="AB308" s="192"/>
      <c r="AC308" s="192"/>
      <c r="AD308" s="192"/>
      <c r="AE308" s="192"/>
      <c r="AF308" s="192"/>
      <c r="AG308" s="192"/>
      <c r="AH308" s="192"/>
      <c r="AI308" s="192"/>
      <c r="AJ308" s="192"/>
      <c r="AK308" s="192"/>
      <c r="AL308" s="192"/>
      <c r="AM308" s="192"/>
      <c r="AN308" s="192"/>
      <c r="AO308" s="192"/>
      <c r="AP308" s="192"/>
      <c r="AQ308" s="192"/>
      <c r="AR308" s="192"/>
      <c r="AS308" s="192"/>
      <c r="AT308" s="192"/>
    </row>
    <row r="309" spans="1:46" ht="15.75" customHeight="1">
      <c r="A309" s="246"/>
      <c r="B309" s="192"/>
      <c r="C309" s="192"/>
      <c r="D309" s="192"/>
      <c r="E309" s="192"/>
      <c r="F309" s="192"/>
      <c r="G309" s="192"/>
      <c r="H309" s="192"/>
      <c r="I309" s="192"/>
      <c r="J309" s="192"/>
      <c r="K309" s="192"/>
      <c r="L309" s="192"/>
      <c r="M309" s="192"/>
      <c r="N309" s="192"/>
      <c r="O309" s="192"/>
      <c r="P309" s="192"/>
      <c r="Q309" s="192"/>
      <c r="R309" s="192"/>
      <c r="S309" s="192"/>
      <c r="T309" s="192"/>
      <c r="U309" s="192"/>
      <c r="V309" s="192"/>
      <c r="W309" s="192"/>
      <c r="X309" s="192"/>
      <c r="Y309" s="192"/>
      <c r="Z309" s="192"/>
      <c r="AA309" s="192"/>
      <c r="AB309" s="192"/>
      <c r="AC309" s="192"/>
      <c r="AD309" s="192"/>
      <c r="AE309" s="192"/>
      <c r="AF309" s="192"/>
      <c r="AG309" s="192"/>
      <c r="AH309" s="192"/>
      <c r="AI309" s="192"/>
      <c r="AJ309" s="192"/>
      <c r="AK309" s="192"/>
      <c r="AL309" s="192"/>
      <c r="AM309" s="192"/>
      <c r="AN309" s="192"/>
      <c r="AO309" s="192"/>
      <c r="AP309" s="192"/>
      <c r="AQ309" s="192"/>
      <c r="AR309" s="192"/>
      <c r="AS309" s="192"/>
      <c r="AT309" s="192"/>
    </row>
    <row r="310" spans="1:46" ht="15.75" customHeight="1">
      <c r="A310" s="246"/>
      <c r="B310" s="192"/>
      <c r="C310" s="192"/>
      <c r="D310" s="192"/>
      <c r="E310" s="192"/>
      <c r="F310" s="192"/>
      <c r="G310" s="192"/>
      <c r="H310" s="192"/>
      <c r="I310" s="192"/>
      <c r="J310" s="192"/>
      <c r="K310" s="192"/>
      <c r="L310" s="192"/>
      <c r="M310" s="192"/>
      <c r="N310" s="192"/>
      <c r="O310" s="192"/>
      <c r="P310" s="192"/>
      <c r="Q310" s="192"/>
      <c r="R310" s="192"/>
      <c r="S310" s="192"/>
      <c r="T310" s="192"/>
      <c r="U310" s="192"/>
      <c r="V310" s="192"/>
      <c r="W310" s="192"/>
      <c r="X310" s="192"/>
      <c r="Y310" s="192"/>
      <c r="Z310" s="192"/>
      <c r="AA310" s="192"/>
      <c r="AB310" s="192"/>
      <c r="AC310" s="192"/>
      <c r="AD310" s="192"/>
      <c r="AE310" s="192"/>
      <c r="AF310" s="192"/>
      <c r="AG310" s="192"/>
      <c r="AH310" s="192"/>
      <c r="AI310" s="192"/>
      <c r="AJ310" s="192"/>
      <c r="AK310" s="192"/>
      <c r="AL310" s="192"/>
      <c r="AM310" s="192"/>
      <c r="AN310" s="192"/>
      <c r="AO310" s="192"/>
      <c r="AP310" s="192"/>
      <c r="AQ310" s="192"/>
      <c r="AR310" s="192"/>
      <c r="AS310" s="192"/>
      <c r="AT310" s="192"/>
    </row>
    <row r="311" spans="1:46" ht="15.75" customHeight="1">
      <c r="A311" s="246"/>
      <c r="B311" s="192"/>
      <c r="C311" s="192"/>
      <c r="D311" s="192"/>
      <c r="E311" s="192"/>
      <c r="F311" s="192"/>
      <c r="G311" s="192"/>
      <c r="H311" s="192"/>
      <c r="I311" s="192"/>
      <c r="J311" s="192"/>
      <c r="K311" s="192"/>
      <c r="L311" s="192"/>
      <c r="M311" s="192"/>
      <c r="N311" s="192"/>
      <c r="O311" s="192"/>
      <c r="P311" s="192"/>
      <c r="Q311" s="192"/>
      <c r="R311" s="192"/>
      <c r="S311" s="192"/>
      <c r="T311" s="192"/>
      <c r="U311" s="192"/>
      <c r="V311" s="192"/>
      <c r="W311" s="192"/>
      <c r="X311" s="192"/>
      <c r="Y311" s="192"/>
      <c r="Z311" s="192"/>
      <c r="AA311" s="192"/>
      <c r="AB311" s="192"/>
      <c r="AC311" s="192"/>
      <c r="AD311" s="192"/>
      <c r="AE311" s="192"/>
      <c r="AF311" s="192"/>
      <c r="AG311" s="192"/>
      <c r="AH311" s="192"/>
      <c r="AI311" s="192"/>
      <c r="AJ311" s="192"/>
      <c r="AK311" s="192"/>
      <c r="AL311" s="192"/>
      <c r="AM311" s="192"/>
      <c r="AN311" s="192"/>
      <c r="AO311" s="192"/>
      <c r="AP311" s="192"/>
      <c r="AQ311" s="192"/>
      <c r="AR311" s="192"/>
      <c r="AS311" s="192"/>
      <c r="AT311" s="192"/>
    </row>
    <row r="312" spans="1:46" ht="15.75" customHeight="1">
      <c r="A312" s="246"/>
      <c r="B312" s="192"/>
      <c r="C312" s="192"/>
      <c r="D312" s="192"/>
      <c r="E312" s="192"/>
      <c r="F312" s="192"/>
      <c r="G312" s="192"/>
      <c r="H312" s="192"/>
      <c r="I312" s="192"/>
      <c r="J312" s="192"/>
      <c r="K312" s="192"/>
      <c r="L312" s="192"/>
      <c r="M312" s="192"/>
      <c r="N312" s="192"/>
      <c r="O312" s="192"/>
      <c r="P312" s="192"/>
      <c r="Q312" s="192"/>
      <c r="R312" s="192"/>
      <c r="S312" s="192"/>
      <c r="T312" s="192"/>
      <c r="U312" s="192"/>
      <c r="V312" s="192"/>
      <c r="W312" s="192"/>
      <c r="X312" s="192"/>
      <c r="Y312" s="192"/>
      <c r="Z312" s="192"/>
      <c r="AA312" s="192"/>
      <c r="AB312" s="192"/>
      <c r="AC312" s="192"/>
      <c r="AD312" s="192"/>
      <c r="AE312" s="192"/>
      <c r="AF312" s="192"/>
      <c r="AG312" s="192"/>
      <c r="AH312" s="192"/>
      <c r="AI312" s="192"/>
      <c r="AJ312" s="192"/>
      <c r="AK312" s="192"/>
      <c r="AL312" s="192"/>
      <c r="AM312" s="192"/>
      <c r="AN312" s="192"/>
      <c r="AO312" s="192"/>
      <c r="AP312" s="192"/>
      <c r="AQ312" s="192"/>
      <c r="AR312" s="192"/>
      <c r="AS312" s="192"/>
      <c r="AT312" s="192"/>
    </row>
    <row r="313" spans="1:46" ht="15.75" customHeight="1">
      <c r="A313" s="246"/>
      <c r="B313" s="192"/>
      <c r="C313" s="192"/>
      <c r="D313" s="192"/>
      <c r="E313" s="192"/>
      <c r="F313" s="192"/>
      <c r="G313" s="192"/>
      <c r="H313" s="192"/>
      <c r="I313" s="192"/>
      <c r="J313" s="192"/>
      <c r="K313" s="192"/>
      <c r="L313" s="192"/>
      <c r="M313" s="192"/>
      <c r="N313" s="192"/>
      <c r="O313" s="192"/>
      <c r="P313" s="192"/>
      <c r="Q313" s="192"/>
      <c r="R313" s="192"/>
      <c r="S313" s="192"/>
      <c r="T313" s="192"/>
      <c r="U313" s="192"/>
      <c r="V313" s="192"/>
      <c r="W313" s="192"/>
      <c r="X313" s="192"/>
      <c r="Y313" s="192"/>
      <c r="Z313" s="192"/>
      <c r="AA313" s="192"/>
      <c r="AB313" s="192"/>
      <c r="AC313" s="192"/>
      <c r="AD313" s="192"/>
      <c r="AE313" s="192"/>
      <c r="AF313" s="192"/>
      <c r="AG313" s="192"/>
      <c r="AH313" s="192"/>
      <c r="AI313" s="192"/>
      <c r="AJ313" s="192"/>
      <c r="AK313" s="192"/>
      <c r="AL313" s="192"/>
      <c r="AM313" s="192"/>
      <c r="AN313" s="192"/>
      <c r="AO313" s="192"/>
      <c r="AP313" s="192"/>
      <c r="AQ313" s="192"/>
      <c r="AR313" s="192"/>
      <c r="AS313" s="192"/>
      <c r="AT313" s="192"/>
    </row>
    <row r="314" spans="1:46" ht="15.75" customHeight="1">
      <c r="A314" s="246"/>
      <c r="B314" s="192"/>
      <c r="C314" s="192"/>
      <c r="D314" s="192"/>
      <c r="E314" s="192"/>
      <c r="F314" s="192"/>
      <c r="G314" s="192"/>
      <c r="H314" s="192"/>
      <c r="I314" s="192"/>
      <c r="J314" s="192"/>
      <c r="K314" s="192"/>
      <c r="L314" s="192"/>
      <c r="M314" s="192"/>
      <c r="N314" s="192"/>
      <c r="O314" s="192"/>
      <c r="P314" s="192"/>
      <c r="Q314" s="192"/>
      <c r="R314" s="192"/>
      <c r="S314" s="192"/>
      <c r="T314" s="192"/>
      <c r="U314" s="192"/>
      <c r="V314" s="192"/>
      <c r="W314" s="192"/>
      <c r="X314" s="192"/>
      <c r="Y314" s="192"/>
      <c r="Z314" s="192"/>
      <c r="AA314" s="192"/>
      <c r="AB314" s="192"/>
      <c r="AC314" s="192"/>
      <c r="AD314" s="192"/>
      <c r="AE314" s="192"/>
      <c r="AF314" s="192"/>
      <c r="AG314" s="192"/>
      <c r="AH314" s="192"/>
      <c r="AI314" s="192"/>
      <c r="AJ314" s="192"/>
      <c r="AK314" s="192"/>
      <c r="AL314" s="192"/>
      <c r="AM314" s="192"/>
      <c r="AN314" s="192"/>
      <c r="AO314" s="192"/>
      <c r="AP314" s="192"/>
      <c r="AQ314" s="192"/>
      <c r="AR314" s="192"/>
      <c r="AS314" s="192"/>
      <c r="AT314" s="192"/>
    </row>
    <row r="315" spans="1:46" ht="15.75" customHeight="1">
      <c r="A315" s="246"/>
      <c r="B315" s="192"/>
      <c r="C315" s="192"/>
      <c r="D315" s="192"/>
      <c r="E315" s="192"/>
      <c r="F315" s="192"/>
      <c r="G315" s="192"/>
      <c r="H315" s="192"/>
      <c r="I315" s="192"/>
      <c r="J315" s="192"/>
      <c r="K315" s="192"/>
      <c r="L315" s="192"/>
      <c r="M315" s="192"/>
      <c r="N315" s="192"/>
      <c r="O315" s="192"/>
      <c r="P315" s="192"/>
      <c r="Q315" s="192"/>
      <c r="R315" s="192"/>
      <c r="S315" s="192"/>
      <c r="T315" s="192"/>
      <c r="U315" s="192"/>
      <c r="V315" s="192"/>
      <c r="W315" s="192"/>
      <c r="X315" s="192"/>
      <c r="Y315" s="192"/>
      <c r="Z315" s="192"/>
      <c r="AA315" s="192"/>
      <c r="AB315" s="192"/>
      <c r="AC315" s="192"/>
      <c r="AD315" s="192"/>
      <c r="AE315" s="192"/>
      <c r="AF315" s="192"/>
      <c r="AG315" s="192"/>
      <c r="AH315" s="192"/>
      <c r="AI315" s="192"/>
      <c r="AJ315" s="192"/>
      <c r="AK315" s="192"/>
      <c r="AL315" s="192"/>
      <c r="AM315" s="192"/>
      <c r="AN315" s="192"/>
      <c r="AO315" s="192"/>
      <c r="AP315" s="192"/>
      <c r="AQ315" s="192"/>
      <c r="AR315" s="192"/>
      <c r="AS315" s="192"/>
      <c r="AT315" s="192"/>
    </row>
    <row r="316" spans="1:46" ht="15.75" customHeight="1">
      <c r="A316" s="246"/>
      <c r="B316" s="192"/>
      <c r="C316" s="192"/>
      <c r="D316" s="192"/>
      <c r="E316" s="192"/>
      <c r="F316" s="192"/>
      <c r="G316" s="192"/>
      <c r="H316" s="192"/>
      <c r="I316" s="192"/>
      <c r="J316" s="192"/>
      <c r="K316" s="192"/>
      <c r="L316" s="192"/>
      <c r="M316" s="192"/>
      <c r="N316" s="192"/>
      <c r="O316" s="192"/>
      <c r="P316" s="192"/>
      <c r="Q316" s="192"/>
      <c r="R316" s="192"/>
      <c r="S316" s="192"/>
      <c r="T316" s="192"/>
      <c r="U316" s="192"/>
      <c r="V316" s="192"/>
      <c r="W316" s="192"/>
      <c r="X316" s="192"/>
      <c r="Y316" s="192"/>
      <c r="Z316" s="192"/>
      <c r="AA316" s="192"/>
      <c r="AB316" s="192"/>
      <c r="AC316" s="192"/>
      <c r="AD316" s="192"/>
      <c r="AE316" s="192"/>
      <c r="AF316" s="192"/>
      <c r="AG316" s="192"/>
      <c r="AH316" s="192"/>
      <c r="AI316" s="192"/>
      <c r="AJ316" s="192"/>
      <c r="AK316" s="192"/>
      <c r="AL316" s="192"/>
      <c r="AM316" s="192"/>
      <c r="AN316" s="192"/>
      <c r="AO316" s="192"/>
      <c r="AP316" s="192"/>
      <c r="AQ316" s="192"/>
      <c r="AR316" s="192"/>
      <c r="AS316" s="192"/>
      <c r="AT316" s="192"/>
    </row>
    <row r="317" spans="1:46" ht="15.75" customHeight="1">
      <c r="A317" s="246"/>
      <c r="B317" s="192"/>
      <c r="C317" s="192"/>
      <c r="D317" s="192"/>
      <c r="E317" s="192"/>
      <c r="F317" s="192"/>
      <c r="G317" s="192"/>
      <c r="H317" s="192"/>
      <c r="I317" s="192"/>
      <c r="J317" s="192"/>
      <c r="K317" s="192"/>
      <c r="L317" s="192"/>
      <c r="M317" s="192"/>
      <c r="N317" s="192"/>
      <c r="O317" s="192"/>
      <c r="P317" s="192"/>
      <c r="Q317" s="192"/>
      <c r="R317" s="192"/>
      <c r="S317" s="192"/>
      <c r="T317" s="192"/>
      <c r="U317" s="192"/>
      <c r="V317" s="192"/>
      <c r="W317" s="192"/>
      <c r="X317" s="192"/>
      <c r="Y317" s="192"/>
      <c r="Z317" s="192"/>
      <c r="AA317" s="192"/>
      <c r="AB317" s="192"/>
      <c r="AC317" s="192"/>
      <c r="AD317" s="192"/>
      <c r="AE317" s="192"/>
      <c r="AF317" s="192"/>
      <c r="AG317" s="192"/>
      <c r="AH317" s="192"/>
      <c r="AI317" s="192"/>
      <c r="AJ317" s="192"/>
      <c r="AK317" s="192"/>
      <c r="AL317" s="192"/>
      <c r="AM317" s="192"/>
      <c r="AN317" s="192"/>
      <c r="AO317" s="192"/>
      <c r="AP317" s="192"/>
      <c r="AQ317" s="192"/>
      <c r="AR317" s="192"/>
      <c r="AS317" s="192"/>
      <c r="AT317" s="192"/>
    </row>
    <row r="318" spans="1:46" ht="15.75" customHeight="1">
      <c r="A318" s="246"/>
      <c r="B318" s="192"/>
      <c r="C318" s="192"/>
      <c r="D318" s="192"/>
      <c r="E318" s="192"/>
      <c r="F318" s="192"/>
      <c r="G318" s="192"/>
      <c r="H318" s="192"/>
      <c r="I318" s="192"/>
      <c r="J318" s="192"/>
      <c r="K318" s="192"/>
      <c r="L318" s="192"/>
      <c r="M318" s="192"/>
      <c r="N318" s="192"/>
      <c r="O318" s="192"/>
      <c r="P318" s="192"/>
      <c r="Q318" s="192"/>
      <c r="R318" s="192"/>
      <c r="S318" s="192"/>
      <c r="T318" s="192"/>
      <c r="U318" s="192"/>
      <c r="V318" s="192"/>
      <c r="W318" s="192"/>
      <c r="X318" s="192"/>
      <c r="Y318" s="192"/>
      <c r="Z318" s="192"/>
      <c r="AA318" s="192"/>
      <c r="AB318" s="192"/>
      <c r="AC318" s="192"/>
      <c r="AD318" s="192"/>
      <c r="AE318" s="192"/>
      <c r="AF318" s="192"/>
      <c r="AG318" s="192"/>
      <c r="AH318" s="192"/>
      <c r="AI318" s="192"/>
      <c r="AJ318" s="192"/>
      <c r="AK318" s="192"/>
      <c r="AL318" s="192"/>
      <c r="AM318" s="192"/>
      <c r="AN318" s="192"/>
      <c r="AO318" s="192"/>
      <c r="AP318" s="192"/>
      <c r="AQ318" s="192"/>
      <c r="AR318" s="192"/>
      <c r="AS318" s="192"/>
      <c r="AT318" s="192"/>
    </row>
    <row r="319" spans="1:46" ht="15.75" customHeight="1">
      <c r="A319" s="246"/>
      <c r="B319" s="192"/>
      <c r="C319" s="192"/>
      <c r="D319" s="192"/>
      <c r="E319" s="192"/>
      <c r="F319" s="192"/>
      <c r="G319" s="192"/>
      <c r="H319" s="192"/>
      <c r="I319" s="192"/>
      <c r="J319" s="192"/>
      <c r="K319" s="192"/>
      <c r="L319" s="192"/>
      <c r="M319" s="192"/>
      <c r="N319" s="192"/>
      <c r="O319" s="192"/>
      <c r="P319" s="192"/>
      <c r="Q319" s="192"/>
      <c r="R319" s="192"/>
      <c r="S319" s="192"/>
      <c r="T319" s="192"/>
      <c r="U319" s="192"/>
      <c r="V319" s="192"/>
      <c r="W319" s="192"/>
      <c r="X319" s="192"/>
      <c r="Y319" s="192"/>
      <c r="Z319" s="192"/>
      <c r="AA319" s="192"/>
      <c r="AB319" s="192"/>
      <c r="AC319" s="192"/>
      <c r="AD319" s="192"/>
      <c r="AE319" s="192"/>
      <c r="AF319" s="192"/>
      <c r="AG319" s="192"/>
      <c r="AH319" s="192"/>
      <c r="AI319" s="192"/>
      <c r="AJ319" s="192"/>
      <c r="AK319" s="192"/>
      <c r="AL319" s="192"/>
      <c r="AM319" s="192"/>
      <c r="AN319" s="192"/>
      <c r="AO319" s="192"/>
      <c r="AP319" s="192"/>
      <c r="AQ319" s="192"/>
      <c r="AR319" s="192"/>
      <c r="AS319" s="192"/>
      <c r="AT319" s="192"/>
    </row>
    <row r="320" spans="1:46" ht="15.75" customHeight="1">
      <c r="A320" s="246"/>
      <c r="B320" s="192"/>
      <c r="C320" s="192"/>
      <c r="D320" s="192"/>
      <c r="E320" s="192"/>
      <c r="F320" s="192"/>
      <c r="G320" s="192"/>
      <c r="H320" s="192"/>
      <c r="I320" s="192"/>
      <c r="J320" s="192"/>
      <c r="K320" s="192"/>
      <c r="L320" s="192"/>
      <c r="M320" s="192"/>
      <c r="N320" s="192"/>
      <c r="O320" s="192"/>
      <c r="P320" s="192"/>
      <c r="Q320" s="192"/>
      <c r="R320" s="192"/>
      <c r="S320" s="192"/>
      <c r="T320" s="192"/>
      <c r="U320" s="192"/>
      <c r="V320" s="192"/>
      <c r="W320" s="192"/>
      <c r="X320" s="192"/>
      <c r="Y320" s="192"/>
      <c r="Z320" s="192"/>
      <c r="AA320" s="192"/>
      <c r="AB320" s="192"/>
      <c r="AC320" s="192"/>
      <c r="AD320" s="192"/>
      <c r="AE320" s="192"/>
      <c r="AF320" s="192"/>
      <c r="AG320" s="192"/>
      <c r="AH320" s="192"/>
      <c r="AI320" s="192"/>
      <c r="AJ320" s="192"/>
      <c r="AK320" s="192"/>
      <c r="AL320" s="192"/>
      <c r="AM320" s="192"/>
      <c r="AN320" s="192"/>
      <c r="AO320" s="192"/>
      <c r="AP320" s="192"/>
      <c r="AQ320" s="192"/>
      <c r="AR320" s="192"/>
      <c r="AS320" s="192"/>
      <c r="AT320" s="192"/>
    </row>
    <row r="321" spans="1:46" ht="15.75" customHeight="1">
      <c r="A321" s="246"/>
      <c r="B321" s="192"/>
      <c r="C321" s="192"/>
      <c r="D321" s="192"/>
      <c r="E321" s="192"/>
      <c r="F321" s="192"/>
      <c r="G321" s="192"/>
      <c r="H321" s="192"/>
      <c r="I321" s="192"/>
      <c r="J321" s="192"/>
      <c r="K321" s="192"/>
      <c r="L321" s="192"/>
      <c r="M321" s="192"/>
      <c r="N321" s="192"/>
      <c r="O321" s="192"/>
      <c r="P321" s="192"/>
      <c r="Q321" s="192"/>
      <c r="R321" s="192"/>
      <c r="S321" s="192"/>
      <c r="T321" s="192"/>
      <c r="U321" s="192"/>
      <c r="V321" s="192"/>
      <c r="W321" s="192"/>
      <c r="X321" s="192"/>
      <c r="Y321" s="192"/>
      <c r="Z321" s="192"/>
      <c r="AA321" s="192"/>
      <c r="AB321" s="192"/>
      <c r="AC321" s="192"/>
      <c r="AD321" s="192"/>
      <c r="AE321" s="192"/>
      <c r="AF321" s="192"/>
      <c r="AG321" s="192"/>
      <c r="AH321" s="192"/>
      <c r="AI321" s="192"/>
      <c r="AJ321" s="192"/>
      <c r="AK321" s="192"/>
      <c r="AL321" s="192"/>
      <c r="AM321" s="192"/>
      <c r="AN321" s="192"/>
      <c r="AO321" s="192"/>
      <c r="AP321" s="192"/>
      <c r="AQ321" s="192"/>
      <c r="AR321" s="192"/>
      <c r="AS321" s="192"/>
      <c r="AT321" s="192"/>
    </row>
    <row r="322" spans="1:46" ht="15.75" customHeight="1">
      <c r="A322" s="246"/>
      <c r="B322" s="192"/>
      <c r="C322" s="192"/>
      <c r="D322" s="192"/>
      <c r="E322" s="192"/>
      <c r="F322" s="192"/>
      <c r="G322" s="192"/>
      <c r="H322" s="192"/>
      <c r="I322" s="192"/>
      <c r="J322" s="192"/>
      <c r="K322" s="192"/>
      <c r="L322" s="192"/>
      <c r="M322" s="192"/>
      <c r="N322" s="192"/>
      <c r="O322" s="192"/>
      <c r="P322" s="192"/>
      <c r="Q322" s="192"/>
      <c r="R322" s="192"/>
      <c r="S322" s="192"/>
      <c r="T322" s="192"/>
      <c r="U322" s="192"/>
      <c r="V322" s="192"/>
      <c r="W322" s="192"/>
      <c r="X322" s="192"/>
      <c r="Y322" s="192"/>
      <c r="Z322" s="192"/>
      <c r="AA322" s="192"/>
      <c r="AB322" s="192"/>
      <c r="AC322" s="192"/>
      <c r="AD322" s="192"/>
      <c r="AE322" s="192"/>
      <c r="AF322" s="192"/>
      <c r="AG322" s="192"/>
      <c r="AH322" s="192"/>
      <c r="AI322" s="192"/>
      <c r="AJ322" s="192"/>
      <c r="AK322" s="192"/>
      <c r="AL322" s="192"/>
      <c r="AM322" s="192"/>
      <c r="AN322" s="192"/>
      <c r="AO322" s="192"/>
      <c r="AP322" s="192"/>
      <c r="AQ322" s="192"/>
      <c r="AR322" s="192"/>
      <c r="AS322" s="192"/>
      <c r="AT322" s="192"/>
    </row>
    <row r="323" spans="1:46" ht="15.75" customHeight="1">
      <c r="A323" s="246"/>
      <c r="B323" s="192"/>
      <c r="C323" s="192"/>
      <c r="D323" s="192"/>
      <c r="E323" s="192"/>
      <c r="F323" s="192"/>
      <c r="G323" s="192"/>
      <c r="H323" s="192"/>
      <c r="I323" s="192"/>
      <c r="J323" s="192"/>
      <c r="K323" s="192"/>
      <c r="L323" s="192"/>
      <c r="M323" s="192"/>
      <c r="N323" s="192"/>
      <c r="O323" s="192"/>
      <c r="P323" s="192"/>
      <c r="Q323" s="192"/>
      <c r="R323" s="192"/>
      <c r="S323" s="192"/>
      <c r="T323" s="192"/>
      <c r="U323" s="192"/>
      <c r="V323" s="192"/>
      <c r="W323" s="192"/>
      <c r="X323" s="192"/>
      <c r="Y323" s="192"/>
      <c r="Z323" s="192"/>
      <c r="AA323" s="192"/>
      <c r="AB323" s="192"/>
      <c r="AC323" s="192"/>
      <c r="AD323" s="192"/>
      <c r="AE323" s="192"/>
      <c r="AF323" s="192"/>
      <c r="AG323" s="192"/>
      <c r="AH323" s="192"/>
      <c r="AI323" s="192"/>
      <c r="AJ323" s="192"/>
      <c r="AK323" s="192"/>
      <c r="AL323" s="192"/>
      <c r="AM323" s="192"/>
      <c r="AN323" s="192"/>
      <c r="AO323" s="192"/>
      <c r="AP323" s="192"/>
      <c r="AQ323" s="192"/>
      <c r="AR323" s="192"/>
      <c r="AS323" s="192"/>
      <c r="AT323" s="192"/>
    </row>
    <row r="324" spans="1:46" ht="15.75" customHeight="1">
      <c r="A324" s="246"/>
      <c r="B324" s="192"/>
      <c r="C324" s="192"/>
      <c r="D324" s="192"/>
      <c r="E324" s="192"/>
      <c r="F324" s="192"/>
      <c r="G324" s="192"/>
      <c r="H324" s="192"/>
      <c r="I324" s="192"/>
      <c r="J324" s="192"/>
      <c r="K324" s="192"/>
      <c r="L324" s="192"/>
      <c r="M324" s="192"/>
      <c r="N324" s="192"/>
      <c r="O324" s="192"/>
      <c r="P324" s="192"/>
      <c r="Q324" s="192"/>
      <c r="R324" s="192"/>
      <c r="S324" s="192"/>
      <c r="T324" s="192"/>
      <c r="U324" s="192"/>
      <c r="V324" s="192"/>
      <c r="W324" s="192"/>
      <c r="X324" s="192"/>
      <c r="Y324" s="192"/>
      <c r="Z324" s="192"/>
      <c r="AA324" s="192"/>
      <c r="AB324" s="192"/>
      <c r="AC324" s="192"/>
      <c r="AD324" s="192"/>
      <c r="AE324" s="192"/>
      <c r="AF324" s="192"/>
      <c r="AG324" s="192"/>
      <c r="AH324" s="192"/>
      <c r="AI324" s="192"/>
      <c r="AJ324" s="192"/>
      <c r="AK324" s="192"/>
      <c r="AL324" s="192"/>
      <c r="AM324" s="192"/>
      <c r="AN324" s="192"/>
      <c r="AO324" s="192"/>
      <c r="AP324" s="192"/>
      <c r="AQ324" s="192"/>
      <c r="AR324" s="192"/>
      <c r="AS324" s="192"/>
      <c r="AT324" s="192"/>
    </row>
    <row r="325" spans="1:46" ht="15.75" customHeight="1">
      <c r="A325" s="246"/>
      <c r="B325" s="192"/>
      <c r="C325" s="192"/>
      <c r="D325" s="192"/>
      <c r="E325" s="19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c r="AJ325" s="192"/>
      <c r="AK325" s="192"/>
      <c r="AL325" s="192"/>
      <c r="AM325" s="192"/>
      <c r="AN325" s="192"/>
      <c r="AO325" s="192"/>
      <c r="AP325" s="192"/>
      <c r="AQ325" s="192"/>
      <c r="AR325" s="192"/>
      <c r="AS325" s="192"/>
      <c r="AT325" s="192"/>
    </row>
    <row r="326" spans="1:46" ht="15.75" customHeight="1">
      <c r="A326" s="246"/>
      <c r="B326" s="192"/>
      <c r="C326" s="192"/>
      <c r="D326" s="192"/>
      <c r="E326" s="19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92"/>
      <c r="AO326" s="192"/>
      <c r="AP326" s="192"/>
      <c r="AQ326" s="192"/>
      <c r="AR326" s="192"/>
      <c r="AS326" s="192"/>
      <c r="AT326" s="192"/>
    </row>
    <row r="327" spans="1:46" ht="15.75" customHeight="1">
      <c r="A327" s="246"/>
      <c r="B327" s="192"/>
      <c r="C327" s="192"/>
      <c r="D327" s="192"/>
      <c r="E327" s="192"/>
      <c r="F327" s="192"/>
      <c r="G327" s="192"/>
      <c r="H327" s="192"/>
      <c r="I327" s="192"/>
      <c r="J327" s="192"/>
      <c r="K327" s="192"/>
      <c r="L327" s="192"/>
      <c r="M327" s="192"/>
      <c r="N327" s="192"/>
      <c r="O327" s="192"/>
      <c r="P327" s="192"/>
      <c r="Q327" s="192"/>
      <c r="R327" s="192"/>
      <c r="S327" s="192"/>
      <c r="T327" s="192"/>
      <c r="U327" s="192"/>
      <c r="V327" s="192"/>
      <c r="W327" s="192"/>
      <c r="X327" s="192"/>
      <c r="Y327" s="192"/>
      <c r="Z327" s="192"/>
      <c r="AA327" s="192"/>
      <c r="AB327" s="192"/>
      <c r="AC327" s="192"/>
      <c r="AD327" s="192"/>
      <c r="AE327" s="192"/>
      <c r="AF327" s="192"/>
      <c r="AG327" s="192"/>
      <c r="AH327" s="192"/>
      <c r="AI327" s="192"/>
      <c r="AJ327" s="192"/>
      <c r="AK327" s="192"/>
      <c r="AL327" s="192"/>
      <c r="AM327" s="192"/>
      <c r="AN327" s="192"/>
      <c r="AO327" s="192"/>
      <c r="AP327" s="192"/>
      <c r="AQ327" s="192"/>
      <c r="AR327" s="192"/>
      <c r="AS327" s="192"/>
      <c r="AT327" s="192"/>
    </row>
    <row r="328" spans="1:46" ht="15.75" customHeight="1">
      <c r="A328" s="246"/>
      <c r="B328" s="192"/>
      <c r="C328" s="192"/>
      <c r="D328" s="192"/>
      <c r="E328" s="192"/>
      <c r="F328" s="192"/>
      <c r="G328" s="192"/>
      <c r="H328" s="192"/>
      <c r="I328" s="192"/>
      <c r="J328" s="192"/>
      <c r="K328" s="192"/>
      <c r="L328" s="192"/>
      <c r="M328" s="192"/>
      <c r="N328" s="192"/>
      <c r="O328" s="192"/>
      <c r="P328" s="192"/>
      <c r="Q328" s="192"/>
      <c r="R328" s="192"/>
      <c r="S328" s="192"/>
      <c r="T328" s="192"/>
      <c r="U328" s="192"/>
      <c r="V328" s="192"/>
      <c r="W328" s="192"/>
      <c r="X328" s="192"/>
      <c r="Y328" s="192"/>
      <c r="Z328" s="192"/>
      <c r="AA328" s="192"/>
      <c r="AB328" s="192"/>
      <c r="AC328" s="192"/>
      <c r="AD328" s="192"/>
      <c r="AE328" s="192"/>
      <c r="AF328" s="192"/>
      <c r="AG328" s="192"/>
      <c r="AH328" s="192"/>
      <c r="AI328" s="192"/>
      <c r="AJ328" s="192"/>
      <c r="AK328" s="192"/>
      <c r="AL328" s="192"/>
      <c r="AM328" s="192"/>
      <c r="AN328" s="192"/>
      <c r="AO328" s="192"/>
      <c r="AP328" s="192"/>
      <c r="AQ328" s="192"/>
      <c r="AR328" s="192"/>
      <c r="AS328" s="192"/>
      <c r="AT328" s="192"/>
    </row>
    <row r="329" spans="1:46" ht="15.75" customHeight="1">
      <c r="A329" s="246"/>
      <c r="B329" s="192"/>
      <c r="C329" s="192"/>
      <c r="D329" s="192"/>
      <c r="E329" s="192"/>
      <c r="F329" s="192"/>
      <c r="G329" s="192"/>
      <c r="H329" s="192"/>
      <c r="I329" s="192"/>
      <c r="J329" s="192"/>
      <c r="K329" s="192"/>
      <c r="L329" s="192"/>
      <c r="M329" s="192"/>
      <c r="N329" s="192"/>
      <c r="O329" s="192"/>
      <c r="P329" s="192"/>
      <c r="Q329" s="192"/>
      <c r="R329" s="192"/>
      <c r="S329" s="192"/>
      <c r="T329" s="192"/>
      <c r="U329" s="192"/>
      <c r="V329" s="192"/>
      <c r="W329" s="192"/>
      <c r="X329" s="192"/>
      <c r="Y329" s="192"/>
      <c r="Z329" s="192"/>
      <c r="AA329" s="192"/>
      <c r="AB329" s="192"/>
      <c r="AC329" s="192"/>
      <c r="AD329" s="192"/>
      <c r="AE329" s="192"/>
      <c r="AF329" s="192"/>
      <c r="AG329" s="192"/>
      <c r="AH329" s="192"/>
      <c r="AI329" s="192"/>
      <c r="AJ329" s="192"/>
      <c r="AK329" s="192"/>
      <c r="AL329" s="192"/>
      <c r="AM329" s="192"/>
      <c r="AN329" s="192"/>
      <c r="AO329" s="192"/>
      <c r="AP329" s="192"/>
      <c r="AQ329" s="192"/>
      <c r="AR329" s="192"/>
      <c r="AS329" s="192"/>
      <c r="AT329" s="192"/>
    </row>
    <row r="330" spans="1:46" ht="15.75" customHeight="1">
      <c r="A330" s="246"/>
      <c r="B330" s="192"/>
      <c r="C330" s="192"/>
      <c r="D330" s="192"/>
      <c r="E330" s="192"/>
      <c r="F330" s="192"/>
      <c r="G330" s="192"/>
      <c r="H330" s="192"/>
      <c r="I330" s="192"/>
      <c r="J330" s="192"/>
      <c r="K330" s="192"/>
      <c r="L330" s="192"/>
      <c r="M330" s="192"/>
      <c r="N330" s="192"/>
      <c r="O330" s="192"/>
      <c r="P330" s="192"/>
      <c r="Q330" s="192"/>
      <c r="R330" s="192"/>
      <c r="S330" s="192"/>
      <c r="T330" s="192"/>
      <c r="U330" s="192"/>
      <c r="V330" s="192"/>
      <c r="W330" s="192"/>
      <c r="X330" s="192"/>
      <c r="Y330" s="192"/>
      <c r="Z330" s="192"/>
      <c r="AA330" s="192"/>
      <c r="AB330" s="192"/>
      <c r="AC330" s="192"/>
      <c r="AD330" s="192"/>
      <c r="AE330" s="192"/>
      <c r="AF330" s="192"/>
      <c r="AG330" s="192"/>
      <c r="AH330" s="192"/>
      <c r="AI330" s="192"/>
      <c r="AJ330" s="192"/>
      <c r="AK330" s="192"/>
      <c r="AL330" s="192"/>
      <c r="AM330" s="192"/>
      <c r="AN330" s="192"/>
      <c r="AO330" s="192"/>
      <c r="AP330" s="192"/>
      <c r="AQ330" s="192"/>
      <c r="AR330" s="192"/>
      <c r="AS330" s="192"/>
      <c r="AT330" s="192"/>
    </row>
    <row r="331" spans="1:46" ht="15.75" customHeight="1">
      <c r="A331" s="246"/>
      <c r="B331" s="192"/>
      <c r="C331" s="192"/>
      <c r="D331" s="192"/>
      <c r="E331" s="192"/>
      <c r="F331" s="192"/>
      <c r="G331" s="192"/>
      <c r="H331" s="192"/>
      <c r="I331" s="192"/>
      <c r="J331" s="192"/>
      <c r="K331" s="192"/>
      <c r="L331" s="192"/>
      <c r="M331" s="192"/>
      <c r="N331" s="192"/>
      <c r="O331" s="192"/>
      <c r="P331" s="192"/>
      <c r="Q331" s="192"/>
      <c r="R331" s="192"/>
      <c r="S331" s="192"/>
      <c r="T331" s="192"/>
      <c r="U331" s="192"/>
      <c r="V331" s="192"/>
      <c r="W331" s="192"/>
      <c r="X331" s="192"/>
      <c r="Y331" s="192"/>
      <c r="Z331" s="192"/>
      <c r="AA331" s="192"/>
      <c r="AB331" s="192"/>
      <c r="AC331" s="192"/>
      <c r="AD331" s="192"/>
      <c r="AE331" s="192"/>
      <c r="AF331" s="192"/>
      <c r="AG331" s="192"/>
      <c r="AH331" s="192"/>
      <c r="AI331" s="192"/>
      <c r="AJ331" s="192"/>
      <c r="AK331" s="192"/>
      <c r="AL331" s="192"/>
      <c r="AM331" s="192"/>
      <c r="AN331" s="192"/>
      <c r="AO331" s="192"/>
      <c r="AP331" s="192"/>
      <c r="AQ331" s="192"/>
      <c r="AR331" s="192"/>
      <c r="AS331" s="192"/>
      <c r="AT331" s="192"/>
    </row>
    <row r="332" spans="1:46" ht="15.75" customHeight="1">
      <c r="A332" s="246"/>
      <c r="B332" s="192"/>
      <c r="C332" s="192"/>
      <c r="D332" s="192"/>
      <c r="E332" s="192"/>
      <c r="F332" s="192"/>
      <c r="G332" s="192"/>
      <c r="H332" s="192"/>
      <c r="I332" s="192"/>
      <c r="J332" s="192"/>
      <c r="K332" s="192"/>
      <c r="L332" s="192"/>
      <c r="M332" s="192"/>
      <c r="N332" s="192"/>
      <c r="O332" s="192"/>
      <c r="P332" s="192"/>
      <c r="Q332" s="192"/>
      <c r="R332" s="192"/>
      <c r="S332" s="192"/>
      <c r="T332" s="192"/>
      <c r="U332" s="192"/>
      <c r="V332" s="192"/>
      <c r="W332" s="192"/>
      <c r="X332" s="192"/>
      <c r="Y332" s="192"/>
      <c r="Z332" s="192"/>
      <c r="AA332" s="192"/>
      <c r="AB332" s="192"/>
      <c r="AC332" s="192"/>
      <c r="AD332" s="192"/>
      <c r="AE332" s="192"/>
      <c r="AF332" s="192"/>
      <c r="AG332" s="192"/>
      <c r="AH332" s="192"/>
      <c r="AI332" s="192"/>
      <c r="AJ332" s="192"/>
      <c r="AK332" s="192"/>
      <c r="AL332" s="192"/>
      <c r="AM332" s="192"/>
      <c r="AN332" s="192"/>
      <c r="AO332" s="192"/>
      <c r="AP332" s="192"/>
      <c r="AQ332" s="192"/>
      <c r="AR332" s="192"/>
      <c r="AS332" s="192"/>
      <c r="AT332" s="192"/>
    </row>
    <row r="333" spans="1:46" ht="15.75" customHeight="1">
      <c r="A333" s="246"/>
      <c r="B333" s="192"/>
      <c r="C333" s="192"/>
      <c r="D333" s="192"/>
      <c r="E333" s="192"/>
      <c r="F333" s="192"/>
      <c r="G333" s="192"/>
      <c r="H333" s="192"/>
      <c r="I333" s="192"/>
      <c r="J333" s="192"/>
      <c r="K333" s="192"/>
      <c r="L333" s="192"/>
      <c r="M333" s="192"/>
      <c r="N333" s="192"/>
      <c r="O333" s="192"/>
      <c r="P333" s="192"/>
      <c r="Q333" s="192"/>
      <c r="R333" s="192"/>
      <c r="S333" s="192"/>
      <c r="T333" s="192"/>
      <c r="U333" s="192"/>
      <c r="V333" s="192"/>
      <c r="W333" s="192"/>
      <c r="X333" s="192"/>
      <c r="Y333" s="192"/>
      <c r="Z333" s="192"/>
      <c r="AA333" s="192"/>
      <c r="AB333" s="192"/>
      <c r="AC333" s="192"/>
      <c r="AD333" s="192"/>
      <c r="AE333" s="192"/>
      <c r="AF333" s="192"/>
      <c r="AG333" s="192"/>
      <c r="AH333" s="192"/>
      <c r="AI333" s="192"/>
      <c r="AJ333" s="192"/>
      <c r="AK333" s="192"/>
      <c r="AL333" s="192"/>
      <c r="AM333" s="192"/>
      <c r="AN333" s="192"/>
      <c r="AO333" s="192"/>
      <c r="AP333" s="192"/>
      <c r="AQ333" s="192"/>
      <c r="AR333" s="192"/>
      <c r="AS333" s="192"/>
      <c r="AT333" s="192"/>
    </row>
    <row r="334" spans="1:46" ht="15.75" customHeight="1">
      <c r="A334" s="246"/>
      <c r="B334" s="192"/>
      <c r="C334" s="192"/>
      <c r="D334" s="192"/>
      <c r="E334" s="192"/>
      <c r="F334" s="192"/>
      <c r="G334" s="192"/>
      <c r="H334" s="192"/>
      <c r="I334" s="192"/>
      <c r="J334" s="192"/>
      <c r="K334" s="192"/>
      <c r="L334" s="192"/>
      <c r="M334" s="192"/>
      <c r="N334" s="192"/>
      <c r="O334" s="192"/>
      <c r="P334" s="192"/>
      <c r="Q334" s="192"/>
      <c r="R334" s="192"/>
      <c r="S334" s="192"/>
      <c r="T334" s="192"/>
      <c r="U334" s="192"/>
      <c r="V334" s="192"/>
      <c r="W334" s="192"/>
      <c r="X334" s="192"/>
      <c r="Y334" s="192"/>
      <c r="Z334" s="192"/>
      <c r="AA334" s="192"/>
      <c r="AB334" s="192"/>
      <c r="AC334" s="192"/>
      <c r="AD334" s="192"/>
      <c r="AE334" s="192"/>
      <c r="AF334" s="192"/>
      <c r="AG334" s="192"/>
      <c r="AH334" s="192"/>
      <c r="AI334" s="192"/>
      <c r="AJ334" s="192"/>
      <c r="AK334" s="192"/>
      <c r="AL334" s="192"/>
      <c r="AM334" s="192"/>
      <c r="AN334" s="192"/>
      <c r="AO334" s="192"/>
      <c r="AP334" s="192"/>
      <c r="AQ334" s="192"/>
      <c r="AR334" s="192"/>
      <c r="AS334" s="192"/>
      <c r="AT334" s="192"/>
    </row>
    <row r="335" spans="1:46" ht="15.75" customHeight="1">
      <c r="A335" s="246"/>
      <c r="B335" s="192"/>
      <c r="C335" s="192"/>
      <c r="D335" s="192"/>
      <c r="E335" s="192"/>
      <c r="F335" s="192"/>
      <c r="G335" s="192"/>
      <c r="H335" s="192"/>
      <c r="I335" s="192"/>
      <c r="J335" s="192"/>
      <c r="K335" s="192"/>
      <c r="L335" s="192"/>
      <c r="M335" s="192"/>
      <c r="N335" s="192"/>
      <c r="O335" s="192"/>
      <c r="P335" s="192"/>
      <c r="Q335" s="192"/>
      <c r="R335" s="192"/>
      <c r="S335" s="192"/>
      <c r="T335" s="192"/>
      <c r="U335" s="192"/>
      <c r="V335" s="192"/>
      <c r="W335" s="192"/>
      <c r="X335" s="192"/>
      <c r="Y335" s="192"/>
      <c r="Z335" s="192"/>
      <c r="AA335" s="192"/>
      <c r="AB335" s="192"/>
      <c r="AC335" s="192"/>
      <c r="AD335" s="192"/>
      <c r="AE335" s="192"/>
      <c r="AF335" s="192"/>
      <c r="AG335" s="192"/>
      <c r="AH335" s="192"/>
      <c r="AI335" s="192"/>
      <c r="AJ335" s="192"/>
      <c r="AK335" s="192"/>
      <c r="AL335" s="192"/>
      <c r="AM335" s="192"/>
      <c r="AN335" s="192"/>
      <c r="AO335" s="192"/>
      <c r="AP335" s="192"/>
      <c r="AQ335" s="192"/>
      <c r="AR335" s="192"/>
      <c r="AS335" s="192"/>
      <c r="AT335" s="192"/>
    </row>
    <row r="336" spans="1:46" ht="15.75" customHeight="1">
      <c r="A336" s="246"/>
      <c r="B336" s="192"/>
      <c r="C336" s="192"/>
      <c r="D336" s="192"/>
      <c r="E336" s="192"/>
      <c r="F336" s="192"/>
      <c r="G336" s="192"/>
      <c r="H336" s="192"/>
      <c r="I336" s="192"/>
      <c r="J336" s="192"/>
      <c r="K336" s="192"/>
      <c r="L336" s="192"/>
      <c r="M336" s="192"/>
      <c r="N336" s="192"/>
      <c r="O336" s="192"/>
      <c r="P336" s="192"/>
      <c r="Q336" s="192"/>
      <c r="R336" s="192"/>
      <c r="S336" s="192"/>
      <c r="T336" s="192"/>
      <c r="U336" s="192"/>
      <c r="V336" s="192"/>
      <c r="W336" s="192"/>
      <c r="X336" s="192"/>
      <c r="Y336" s="192"/>
      <c r="Z336" s="192"/>
      <c r="AA336" s="192"/>
      <c r="AB336" s="192"/>
      <c r="AC336" s="192"/>
      <c r="AD336" s="192"/>
      <c r="AE336" s="192"/>
      <c r="AF336" s="192"/>
      <c r="AG336" s="192"/>
      <c r="AH336" s="192"/>
      <c r="AI336" s="192"/>
      <c r="AJ336" s="192"/>
      <c r="AK336" s="192"/>
      <c r="AL336" s="192"/>
      <c r="AM336" s="192"/>
      <c r="AN336" s="192"/>
      <c r="AO336" s="192"/>
      <c r="AP336" s="192"/>
      <c r="AQ336" s="192"/>
      <c r="AR336" s="192"/>
      <c r="AS336" s="192"/>
      <c r="AT336" s="192"/>
    </row>
    <row r="337" spans="1:46" ht="15.75" customHeight="1">
      <c r="A337" s="246"/>
      <c r="B337" s="192"/>
      <c r="C337" s="192"/>
      <c r="D337" s="192"/>
      <c r="E337" s="192"/>
      <c r="F337" s="192"/>
      <c r="G337" s="192"/>
      <c r="H337" s="192"/>
      <c r="I337" s="192"/>
      <c r="J337" s="192"/>
      <c r="K337" s="192"/>
      <c r="L337" s="192"/>
      <c r="M337" s="192"/>
      <c r="N337" s="192"/>
      <c r="O337" s="192"/>
      <c r="P337" s="192"/>
      <c r="Q337" s="192"/>
      <c r="R337" s="192"/>
      <c r="S337" s="192"/>
      <c r="T337" s="192"/>
      <c r="U337" s="192"/>
      <c r="V337" s="192"/>
      <c r="W337" s="192"/>
      <c r="X337" s="192"/>
      <c r="Y337" s="192"/>
      <c r="Z337" s="192"/>
      <c r="AA337" s="192"/>
      <c r="AB337" s="192"/>
      <c r="AC337" s="192"/>
      <c r="AD337" s="192"/>
      <c r="AE337" s="192"/>
      <c r="AF337" s="192"/>
      <c r="AG337" s="192"/>
      <c r="AH337" s="192"/>
      <c r="AI337" s="192"/>
      <c r="AJ337" s="192"/>
      <c r="AK337" s="192"/>
      <c r="AL337" s="192"/>
      <c r="AM337" s="192"/>
      <c r="AN337" s="192"/>
      <c r="AO337" s="192"/>
      <c r="AP337" s="192"/>
      <c r="AQ337" s="192"/>
      <c r="AR337" s="192"/>
      <c r="AS337" s="192"/>
      <c r="AT337" s="192"/>
    </row>
    <row r="338" spans="1:46" ht="15.75" customHeight="1">
      <c r="A338" s="246"/>
      <c r="B338" s="192"/>
      <c r="C338" s="192"/>
      <c r="D338" s="192"/>
      <c r="E338" s="192"/>
      <c r="F338" s="192"/>
      <c r="G338" s="192"/>
      <c r="H338" s="192"/>
      <c r="I338" s="192"/>
      <c r="J338" s="192"/>
      <c r="K338" s="192"/>
      <c r="L338" s="192"/>
      <c r="M338" s="192"/>
      <c r="N338" s="192"/>
      <c r="O338" s="192"/>
      <c r="P338" s="192"/>
      <c r="Q338" s="192"/>
      <c r="R338" s="192"/>
      <c r="S338" s="192"/>
      <c r="T338" s="192"/>
      <c r="U338" s="192"/>
      <c r="V338" s="192"/>
      <c r="W338" s="192"/>
      <c r="X338" s="192"/>
      <c r="Y338" s="192"/>
      <c r="Z338" s="192"/>
      <c r="AA338" s="192"/>
      <c r="AB338" s="192"/>
      <c r="AC338" s="192"/>
      <c r="AD338" s="192"/>
      <c r="AE338" s="192"/>
      <c r="AF338" s="192"/>
      <c r="AG338" s="192"/>
      <c r="AH338" s="192"/>
      <c r="AI338" s="192"/>
      <c r="AJ338" s="192"/>
      <c r="AK338" s="192"/>
      <c r="AL338" s="192"/>
      <c r="AM338" s="192"/>
      <c r="AN338" s="192"/>
      <c r="AO338" s="192"/>
      <c r="AP338" s="192"/>
      <c r="AQ338" s="192"/>
      <c r="AR338" s="192"/>
      <c r="AS338" s="192"/>
      <c r="AT338" s="192"/>
    </row>
    <row r="339" spans="1:46" ht="15.75" customHeight="1">
      <c r="A339" s="246"/>
      <c r="B339" s="192"/>
      <c r="C339" s="192"/>
      <c r="D339" s="192"/>
      <c r="E339" s="192"/>
      <c r="F339" s="192"/>
      <c r="G339" s="192"/>
      <c r="H339" s="192"/>
      <c r="I339" s="192"/>
      <c r="J339" s="192"/>
      <c r="K339" s="192"/>
      <c r="L339" s="192"/>
      <c r="M339" s="192"/>
      <c r="N339" s="192"/>
      <c r="O339" s="192"/>
      <c r="P339" s="192"/>
      <c r="Q339" s="192"/>
      <c r="R339" s="192"/>
      <c r="S339" s="192"/>
      <c r="T339" s="192"/>
      <c r="U339" s="192"/>
      <c r="V339" s="192"/>
      <c r="W339" s="192"/>
      <c r="X339" s="192"/>
      <c r="Y339" s="192"/>
      <c r="Z339" s="192"/>
      <c r="AA339" s="192"/>
      <c r="AB339" s="192"/>
      <c r="AC339" s="192"/>
      <c r="AD339" s="192"/>
      <c r="AE339" s="192"/>
      <c r="AF339" s="192"/>
      <c r="AG339" s="192"/>
      <c r="AH339" s="192"/>
      <c r="AI339" s="192"/>
      <c r="AJ339" s="192"/>
      <c r="AK339" s="192"/>
      <c r="AL339" s="192"/>
      <c r="AM339" s="192"/>
      <c r="AN339" s="192"/>
      <c r="AO339" s="192"/>
      <c r="AP339" s="192"/>
      <c r="AQ339" s="192"/>
      <c r="AR339" s="192"/>
      <c r="AS339" s="192"/>
      <c r="AT339" s="192"/>
    </row>
    <row r="340" spans="1:46" ht="15.75" customHeight="1">
      <c r="A340" s="246"/>
      <c r="B340" s="192"/>
      <c r="C340" s="192"/>
      <c r="D340" s="192"/>
      <c r="E340" s="192"/>
      <c r="F340" s="192"/>
      <c r="G340" s="192"/>
      <c r="H340" s="192"/>
      <c r="I340" s="192"/>
      <c r="J340" s="192"/>
      <c r="K340" s="192"/>
      <c r="L340" s="192"/>
      <c r="M340" s="192"/>
      <c r="N340" s="192"/>
      <c r="O340" s="192"/>
      <c r="P340" s="192"/>
      <c r="Q340" s="192"/>
      <c r="R340" s="192"/>
      <c r="S340" s="192"/>
      <c r="T340" s="192"/>
      <c r="U340" s="192"/>
      <c r="V340" s="192"/>
      <c r="W340" s="192"/>
      <c r="X340" s="192"/>
      <c r="Y340" s="192"/>
      <c r="Z340" s="192"/>
      <c r="AA340" s="192"/>
      <c r="AB340" s="192"/>
      <c r="AC340" s="192"/>
      <c r="AD340" s="192"/>
      <c r="AE340" s="192"/>
      <c r="AF340" s="192"/>
      <c r="AG340" s="192"/>
      <c r="AH340" s="192"/>
      <c r="AI340" s="192"/>
      <c r="AJ340" s="192"/>
      <c r="AK340" s="192"/>
      <c r="AL340" s="192"/>
      <c r="AM340" s="192"/>
      <c r="AN340" s="192"/>
      <c r="AO340" s="192"/>
      <c r="AP340" s="192"/>
      <c r="AQ340" s="192"/>
      <c r="AR340" s="192"/>
      <c r="AS340" s="192"/>
      <c r="AT340" s="192"/>
    </row>
    <row r="341" spans="1:46" ht="15.75" customHeight="1">
      <c r="A341" s="246"/>
      <c r="B341" s="192"/>
      <c r="C341" s="192"/>
      <c r="D341" s="192"/>
      <c r="E341" s="192"/>
      <c r="F341" s="192"/>
      <c r="G341" s="192"/>
      <c r="H341" s="192"/>
      <c r="I341" s="192"/>
      <c r="J341" s="192"/>
      <c r="K341" s="192"/>
      <c r="L341" s="192"/>
      <c r="M341" s="192"/>
      <c r="N341" s="192"/>
      <c r="O341" s="192"/>
      <c r="P341" s="192"/>
      <c r="Q341" s="192"/>
      <c r="R341" s="192"/>
      <c r="S341" s="192"/>
      <c r="T341" s="192"/>
      <c r="U341" s="192"/>
      <c r="V341" s="192"/>
      <c r="W341" s="192"/>
      <c r="X341" s="192"/>
      <c r="Y341" s="192"/>
      <c r="Z341" s="192"/>
      <c r="AA341" s="192"/>
      <c r="AB341" s="192"/>
      <c r="AC341" s="192"/>
      <c r="AD341" s="192"/>
      <c r="AE341" s="192"/>
      <c r="AF341" s="192"/>
      <c r="AG341" s="192"/>
      <c r="AH341" s="192"/>
      <c r="AI341" s="192"/>
      <c r="AJ341" s="192"/>
      <c r="AK341" s="192"/>
      <c r="AL341" s="192"/>
      <c r="AM341" s="192"/>
      <c r="AN341" s="192"/>
      <c r="AO341" s="192"/>
      <c r="AP341" s="192"/>
      <c r="AQ341" s="192"/>
      <c r="AR341" s="192"/>
      <c r="AS341" s="192"/>
      <c r="AT341" s="192"/>
    </row>
    <row r="342" spans="1:46" ht="15.75" customHeight="1">
      <c r="A342" s="246"/>
      <c r="B342" s="192"/>
      <c r="C342" s="192"/>
      <c r="D342" s="192"/>
      <c r="E342" s="192"/>
      <c r="F342" s="192"/>
      <c r="G342" s="192"/>
      <c r="H342" s="192"/>
      <c r="I342" s="192"/>
      <c r="J342" s="192"/>
      <c r="K342" s="192"/>
      <c r="L342" s="192"/>
      <c r="M342" s="192"/>
      <c r="N342" s="192"/>
      <c r="O342" s="192"/>
      <c r="P342" s="192"/>
      <c r="Q342" s="192"/>
      <c r="R342" s="192"/>
      <c r="S342" s="192"/>
      <c r="T342" s="192"/>
      <c r="U342" s="192"/>
      <c r="V342" s="192"/>
      <c r="W342" s="192"/>
      <c r="X342" s="192"/>
      <c r="Y342" s="192"/>
      <c r="Z342" s="192"/>
      <c r="AA342" s="192"/>
      <c r="AB342" s="192"/>
      <c r="AC342" s="192"/>
      <c r="AD342" s="192"/>
      <c r="AE342" s="192"/>
      <c r="AF342" s="192"/>
      <c r="AG342" s="192"/>
      <c r="AH342" s="192"/>
      <c r="AI342" s="192"/>
      <c r="AJ342" s="192"/>
      <c r="AK342" s="192"/>
      <c r="AL342" s="192"/>
      <c r="AM342" s="192"/>
      <c r="AN342" s="192"/>
      <c r="AO342" s="192"/>
      <c r="AP342" s="192"/>
      <c r="AQ342" s="192"/>
      <c r="AR342" s="192"/>
      <c r="AS342" s="192"/>
      <c r="AT342" s="192"/>
    </row>
    <row r="343" spans="1:46" ht="15.75" customHeight="1">
      <c r="A343" s="246"/>
      <c r="B343" s="192"/>
      <c r="C343" s="192"/>
      <c r="D343" s="192"/>
      <c r="E343" s="192"/>
      <c r="F343" s="192"/>
      <c r="G343" s="192"/>
      <c r="H343" s="192"/>
      <c r="I343" s="192"/>
      <c r="J343" s="192"/>
      <c r="K343" s="192"/>
      <c r="L343" s="192"/>
      <c r="M343" s="192"/>
      <c r="N343" s="192"/>
      <c r="O343" s="192"/>
      <c r="P343" s="192"/>
      <c r="Q343" s="192"/>
      <c r="R343" s="192"/>
      <c r="S343" s="192"/>
      <c r="T343" s="192"/>
      <c r="U343" s="192"/>
      <c r="V343" s="192"/>
      <c r="W343" s="192"/>
      <c r="X343" s="192"/>
      <c r="Y343" s="192"/>
      <c r="Z343" s="192"/>
      <c r="AA343" s="192"/>
      <c r="AB343" s="192"/>
      <c r="AC343" s="192"/>
      <c r="AD343" s="192"/>
      <c r="AE343" s="192"/>
      <c r="AF343" s="192"/>
      <c r="AG343" s="192"/>
      <c r="AH343" s="192"/>
      <c r="AI343" s="192"/>
      <c r="AJ343" s="192"/>
      <c r="AK343" s="192"/>
      <c r="AL343" s="192"/>
      <c r="AM343" s="192"/>
      <c r="AN343" s="192"/>
      <c r="AO343" s="192"/>
      <c r="AP343" s="192"/>
      <c r="AQ343" s="192"/>
      <c r="AR343" s="192"/>
      <c r="AS343" s="192"/>
      <c r="AT343" s="192"/>
    </row>
    <row r="344" spans="1:46" ht="15.75" customHeight="1">
      <c r="A344" s="246"/>
      <c r="B344" s="192"/>
      <c r="C344" s="192"/>
      <c r="D344" s="192"/>
      <c r="E344" s="192"/>
      <c r="F344" s="192"/>
      <c r="G344" s="192"/>
      <c r="H344" s="192"/>
      <c r="I344" s="192"/>
      <c r="J344" s="192"/>
      <c r="K344" s="192"/>
      <c r="L344" s="192"/>
      <c r="M344" s="192"/>
      <c r="N344" s="192"/>
      <c r="O344" s="192"/>
      <c r="P344" s="192"/>
      <c r="Q344" s="192"/>
      <c r="R344" s="192"/>
      <c r="S344" s="192"/>
      <c r="T344" s="192"/>
      <c r="U344" s="192"/>
      <c r="V344" s="192"/>
      <c r="W344" s="192"/>
      <c r="X344" s="192"/>
      <c r="Y344" s="192"/>
      <c r="Z344" s="192"/>
      <c r="AA344" s="192"/>
      <c r="AB344" s="192"/>
      <c r="AC344" s="192"/>
      <c r="AD344" s="192"/>
      <c r="AE344" s="192"/>
      <c r="AF344" s="192"/>
      <c r="AG344" s="192"/>
      <c r="AH344" s="192"/>
      <c r="AI344" s="192"/>
      <c r="AJ344" s="192"/>
      <c r="AK344" s="192"/>
      <c r="AL344" s="192"/>
      <c r="AM344" s="192"/>
      <c r="AN344" s="192"/>
      <c r="AO344" s="192"/>
      <c r="AP344" s="192"/>
      <c r="AQ344" s="192"/>
      <c r="AR344" s="192"/>
      <c r="AS344" s="192"/>
      <c r="AT344" s="192"/>
    </row>
    <row r="345" spans="1:46" ht="15.75" customHeight="1">
      <c r="A345" s="246"/>
      <c r="B345" s="192"/>
      <c r="C345" s="192"/>
      <c r="D345" s="192"/>
      <c r="E345" s="192"/>
      <c r="F345" s="192"/>
      <c r="G345" s="192"/>
      <c r="H345" s="192"/>
      <c r="I345" s="192"/>
      <c r="J345" s="192"/>
      <c r="K345" s="192"/>
      <c r="L345" s="192"/>
      <c r="M345" s="192"/>
      <c r="N345" s="192"/>
      <c r="O345" s="192"/>
      <c r="P345" s="192"/>
      <c r="Q345" s="192"/>
      <c r="R345" s="192"/>
      <c r="S345" s="192"/>
      <c r="T345" s="192"/>
      <c r="U345" s="192"/>
      <c r="V345" s="192"/>
      <c r="W345" s="192"/>
      <c r="X345" s="192"/>
      <c r="Y345" s="192"/>
      <c r="Z345" s="192"/>
      <c r="AA345" s="192"/>
      <c r="AB345" s="192"/>
      <c r="AC345" s="192"/>
      <c r="AD345" s="192"/>
      <c r="AE345" s="192"/>
      <c r="AF345" s="192"/>
      <c r="AG345" s="192"/>
      <c r="AH345" s="192"/>
      <c r="AI345" s="192"/>
      <c r="AJ345" s="192"/>
      <c r="AK345" s="192"/>
      <c r="AL345" s="192"/>
      <c r="AM345" s="192"/>
      <c r="AN345" s="192"/>
      <c r="AO345" s="192"/>
      <c r="AP345" s="192"/>
      <c r="AQ345" s="192"/>
      <c r="AR345" s="192"/>
      <c r="AS345" s="192"/>
      <c r="AT345" s="192"/>
    </row>
    <row r="346" spans="1:46" ht="15.75" customHeight="1">
      <c r="A346" s="246"/>
      <c r="B346" s="192"/>
      <c r="C346" s="192"/>
      <c r="D346" s="192"/>
      <c r="E346" s="192"/>
      <c r="F346" s="192"/>
      <c r="G346" s="192"/>
      <c r="H346" s="192"/>
      <c r="I346" s="192"/>
      <c r="J346" s="192"/>
      <c r="K346" s="192"/>
      <c r="L346" s="192"/>
      <c r="M346" s="192"/>
      <c r="N346" s="192"/>
      <c r="O346" s="192"/>
      <c r="P346" s="192"/>
      <c r="Q346" s="192"/>
      <c r="R346" s="192"/>
      <c r="S346" s="192"/>
      <c r="T346" s="192"/>
      <c r="U346" s="192"/>
      <c r="V346" s="192"/>
      <c r="W346" s="192"/>
      <c r="X346" s="192"/>
      <c r="Y346" s="192"/>
      <c r="Z346" s="192"/>
      <c r="AA346" s="192"/>
      <c r="AB346" s="192"/>
      <c r="AC346" s="192"/>
      <c r="AD346" s="192"/>
      <c r="AE346" s="192"/>
      <c r="AF346" s="192"/>
      <c r="AG346" s="192"/>
      <c r="AH346" s="192"/>
      <c r="AI346" s="192"/>
      <c r="AJ346" s="192"/>
      <c r="AK346" s="192"/>
      <c r="AL346" s="192"/>
      <c r="AM346" s="192"/>
      <c r="AN346" s="192"/>
      <c r="AO346" s="192"/>
      <c r="AP346" s="192"/>
      <c r="AQ346" s="192"/>
      <c r="AR346" s="192"/>
      <c r="AS346" s="192"/>
      <c r="AT346" s="192"/>
    </row>
    <row r="347" spans="1:46" ht="15.75" customHeight="1">
      <c r="A347" s="246"/>
      <c r="B347" s="192"/>
      <c r="C347" s="192"/>
      <c r="D347" s="192"/>
      <c r="E347" s="192"/>
      <c r="F347" s="192"/>
      <c r="G347" s="192"/>
      <c r="H347" s="192"/>
      <c r="I347" s="192"/>
      <c r="J347" s="192"/>
      <c r="K347" s="192"/>
      <c r="L347" s="192"/>
      <c r="M347" s="192"/>
      <c r="N347" s="192"/>
      <c r="O347" s="192"/>
      <c r="P347" s="192"/>
      <c r="Q347" s="192"/>
      <c r="R347" s="192"/>
      <c r="S347" s="192"/>
      <c r="T347" s="192"/>
      <c r="U347" s="192"/>
      <c r="V347" s="192"/>
      <c r="W347" s="192"/>
      <c r="X347" s="192"/>
      <c r="Y347" s="192"/>
      <c r="Z347" s="192"/>
      <c r="AA347" s="192"/>
      <c r="AB347" s="192"/>
      <c r="AC347" s="192"/>
      <c r="AD347" s="192"/>
      <c r="AE347" s="192"/>
      <c r="AF347" s="192"/>
      <c r="AG347" s="192"/>
      <c r="AH347" s="192"/>
      <c r="AI347" s="192"/>
      <c r="AJ347" s="192"/>
      <c r="AK347" s="192"/>
      <c r="AL347" s="192"/>
      <c r="AM347" s="192"/>
      <c r="AN347" s="192"/>
      <c r="AO347" s="192"/>
      <c r="AP347" s="192"/>
      <c r="AQ347" s="192"/>
      <c r="AR347" s="192"/>
      <c r="AS347" s="192"/>
      <c r="AT347" s="192"/>
    </row>
    <row r="348" spans="1:46" ht="15.75" customHeight="1">
      <c r="A348" s="246"/>
      <c r="B348" s="192"/>
      <c r="C348" s="192"/>
      <c r="D348" s="192"/>
      <c r="E348" s="192"/>
      <c r="F348" s="192"/>
      <c r="G348" s="192"/>
      <c r="H348" s="192"/>
      <c r="I348" s="192"/>
      <c r="J348" s="192"/>
      <c r="K348" s="192"/>
      <c r="L348" s="192"/>
      <c r="M348" s="192"/>
      <c r="N348" s="192"/>
      <c r="O348" s="192"/>
      <c r="P348" s="192"/>
      <c r="Q348" s="192"/>
      <c r="R348" s="192"/>
      <c r="S348" s="192"/>
      <c r="T348" s="192"/>
      <c r="U348" s="192"/>
      <c r="V348" s="192"/>
      <c r="W348" s="192"/>
      <c r="X348" s="192"/>
      <c r="Y348" s="192"/>
      <c r="Z348" s="192"/>
      <c r="AA348" s="192"/>
      <c r="AB348" s="192"/>
      <c r="AC348" s="192"/>
      <c r="AD348" s="192"/>
      <c r="AE348" s="192"/>
      <c r="AF348" s="192"/>
      <c r="AG348" s="192"/>
      <c r="AH348" s="192"/>
      <c r="AI348" s="192"/>
      <c r="AJ348" s="192"/>
      <c r="AK348" s="192"/>
      <c r="AL348" s="192"/>
      <c r="AM348" s="192"/>
      <c r="AN348" s="192"/>
      <c r="AO348" s="192"/>
      <c r="AP348" s="192"/>
      <c r="AQ348" s="192"/>
      <c r="AR348" s="192"/>
      <c r="AS348" s="192"/>
      <c r="AT348" s="192"/>
    </row>
    <row r="349" spans="1:46" ht="15.75" customHeight="1">
      <c r="A349" s="246"/>
      <c r="B349" s="192"/>
      <c r="C349" s="192"/>
      <c r="D349" s="192"/>
      <c r="E349" s="192"/>
      <c r="F349" s="192"/>
      <c r="G349" s="192"/>
      <c r="H349" s="192"/>
      <c r="I349" s="192"/>
      <c r="J349" s="192"/>
      <c r="K349" s="192"/>
      <c r="L349" s="192"/>
      <c r="M349" s="192"/>
      <c r="N349" s="192"/>
      <c r="O349" s="192"/>
      <c r="P349" s="192"/>
      <c r="Q349" s="192"/>
      <c r="R349" s="192"/>
      <c r="S349" s="192"/>
      <c r="T349" s="192"/>
      <c r="U349" s="192"/>
      <c r="V349" s="192"/>
      <c r="W349" s="192"/>
      <c r="X349" s="192"/>
      <c r="Y349" s="192"/>
      <c r="Z349" s="192"/>
      <c r="AA349" s="192"/>
      <c r="AB349" s="192"/>
      <c r="AC349" s="192"/>
      <c r="AD349" s="192"/>
      <c r="AE349" s="192"/>
      <c r="AF349" s="192"/>
      <c r="AG349" s="192"/>
      <c r="AH349" s="192"/>
      <c r="AI349" s="192"/>
      <c r="AJ349" s="192"/>
      <c r="AK349" s="192"/>
      <c r="AL349" s="192"/>
      <c r="AM349" s="192"/>
      <c r="AN349" s="192"/>
      <c r="AO349" s="192"/>
      <c r="AP349" s="192"/>
      <c r="AQ349" s="192"/>
      <c r="AR349" s="192"/>
      <c r="AS349" s="192"/>
      <c r="AT349" s="192"/>
    </row>
    <row r="350" spans="1:46" ht="15.75" customHeight="1">
      <c r="A350" s="246"/>
      <c r="B350" s="192"/>
      <c r="C350" s="192"/>
      <c r="D350" s="192"/>
      <c r="E350" s="192"/>
      <c r="F350" s="192"/>
      <c r="G350" s="192"/>
      <c r="H350" s="192"/>
      <c r="I350" s="192"/>
      <c r="J350" s="192"/>
      <c r="K350" s="192"/>
      <c r="L350" s="192"/>
      <c r="M350" s="192"/>
      <c r="N350" s="192"/>
      <c r="O350" s="192"/>
      <c r="P350" s="192"/>
      <c r="Q350" s="192"/>
      <c r="R350" s="192"/>
      <c r="S350" s="192"/>
      <c r="T350" s="192"/>
      <c r="U350" s="192"/>
      <c r="V350" s="192"/>
      <c r="W350" s="192"/>
      <c r="X350" s="192"/>
      <c r="Y350" s="192"/>
      <c r="Z350" s="192"/>
      <c r="AA350" s="192"/>
      <c r="AB350" s="192"/>
      <c r="AC350" s="192"/>
      <c r="AD350" s="192"/>
      <c r="AE350" s="192"/>
      <c r="AF350" s="192"/>
      <c r="AG350" s="192"/>
      <c r="AH350" s="192"/>
      <c r="AI350" s="192"/>
      <c r="AJ350" s="192"/>
      <c r="AK350" s="192"/>
      <c r="AL350" s="192"/>
      <c r="AM350" s="192"/>
      <c r="AN350" s="192"/>
      <c r="AO350" s="192"/>
      <c r="AP350" s="192"/>
      <c r="AQ350" s="192"/>
      <c r="AR350" s="192"/>
      <c r="AS350" s="192"/>
      <c r="AT350" s="192"/>
    </row>
    <row r="351" spans="1:46" ht="15.75" customHeight="1">
      <c r="A351" s="246"/>
      <c r="B351" s="192"/>
      <c r="C351" s="192"/>
      <c r="D351" s="192"/>
      <c r="E351" s="192"/>
      <c r="F351" s="192"/>
      <c r="G351" s="192"/>
      <c r="H351" s="192"/>
      <c r="I351" s="192"/>
      <c r="J351" s="192"/>
      <c r="K351" s="192"/>
      <c r="L351" s="192"/>
      <c r="M351" s="192"/>
      <c r="N351" s="192"/>
      <c r="O351" s="192"/>
      <c r="P351" s="192"/>
      <c r="Q351" s="192"/>
      <c r="R351" s="192"/>
      <c r="S351" s="192"/>
      <c r="T351" s="192"/>
      <c r="U351" s="192"/>
      <c r="V351" s="192"/>
      <c r="W351" s="192"/>
      <c r="X351" s="192"/>
      <c r="Y351" s="192"/>
      <c r="Z351" s="192"/>
      <c r="AA351" s="192"/>
      <c r="AB351" s="192"/>
      <c r="AC351" s="192"/>
      <c r="AD351" s="192"/>
      <c r="AE351" s="192"/>
      <c r="AF351" s="192"/>
      <c r="AG351" s="192"/>
      <c r="AH351" s="192"/>
      <c r="AI351" s="192"/>
      <c r="AJ351" s="192"/>
      <c r="AK351" s="192"/>
      <c r="AL351" s="192"/>
      <c r="AM351" s="192"/>
      <c r="AN351" s="192"/>
      <c r="AO351" s="192"/>
      <c r="AP351" s="192"/>
      <c r="AQ351" s="192"/>
      <c r="AR351" s="192"/>
      <c r="AS351" s="192"/>
      <c r="AT351" s="192"/>
    </row>
    <row r="352" spans="1:46" ht="15.75" customHeight="1">
      <c r="A352" s="246"/>
      <c r="B352" s="192"/>
      <c r="C352" s="192"/>
      <c r="D352" s="192"/>
      <c r="E352" s="192"/>
      <c r="F352" s="192"/>
      <c r="G352" s="192"/>
      <c r="H352" s="192"/>
      <c r="I352" s="192"/>
      <c r="J352" s="192"/>
      <c r="K352" s="192"/>
      <c r="L352" s="192"/>
      <c r="M352" s="192"/>
      <c r="N352" s="192"/>
      <c r="O352" s="192"/>
      <c r="P352" s="192"/>
      <c r="Q352" s="192"/>
      <c r="R352" s="192"/>
      <c r="S352" s="192"/>
      <c r="T352" s="192"/>
      <c r="U352" s="192"/>
      <c r="V352" s="192"/>
      <c r="W352" s="192"/>
      <c r="X352" s="192"/>
      <c r="Y352" s="192"/>
      <c r="Z352" s="192"/>
      <c r="AA352" s="192"/>
      <c r="AB352" s="192"/>
      <c r="AC352" s="192"/>
      <c r="AD352" s="192"/>
      <c r="AE352" s="192"/>
      <c r="AF352" s="192"/>
      <c r="AG352" s="192"/>
      <c r="AH352" s="192"/>
      <c r="AI352" s="192"/>
      <c r="AJ352" s="192"/>
      <c r="AK352" s="192"/>
      <c r="AL352" s="192"/>
      <c r="AM352" s="192"/>
      <c r="AN352" s="192"/>
      <c r="AO352" s="192"/>
      <c r="AP352" s="192"/>
      <c r="AQ352" s="192"/>
      <c r="AR352" s="192"/>
      <c r="AS352" s="192"/>
      <c r="AT352" s="192"/>
    </row>
    <row r="353" spans="1:46" ht="15.75" customHeight="1">
      <c r="A353" s="246"/>
      <c r="B353" s="192"/>
      <c r="C353" s="192"/>
      <c r="D353" s="192"/>
      <c r="E353" s="192"/>
      <c r="F353" s="192"/>
      <c r="G353" s="192"/>
      <c r="H353" s="192"/>
      <c r="I353" s="192"/>
      <c r="J353" s="192"/>
      <c r="K353" s="192"/>
      <c r="L353" s="192"/>
      <c r="M353" s="192"/>
      <c r="N353" s="192"/>
      <c r="O353" s="192"/>
      <c r="P353" s="192"/>
      <c r="Q353" s="192"/>
      <c r="R353" s="192"/>
      <c r="S353" s="192"/>
      <c r="T353" s="192"/>
      <c r="U353" s="192"/>
      <c r="V353" s="192"/>
      <c r="W353" s="192"/>
      <c r="X353" s="192"/>
      <c r="Y353" s="192"/>
      <c r="Z353" s="192"/>
      <c r="AA353" s="192"/>
      <c r="AB353" s="192"/>
      <c r="AC353" s="192"/>
      <c r="AD353" s="192"/>
      <c r="AE353" s="192"/>
      <c r="AF353" s="192"/>
      <c r="AG353" s="192"/>
      <c r="AH353" s="192"/>
      <c r="AI353" s="192"/>
      <c r="AJ353" s="192"/>
      <c r="AK353" s="192"/>
      <c r="AL353" s="192"/>
      <c r="AM353" s="192"/>
      <c r="AN353" s="192"/>
      <c r="AO353" s="192"/>
      <c r="AP353" s="192"/>
      <c r="AQ353" s="192"/>
      <c r="AR353" s="192"/>
      <c r="AS353" s="192"/>
      <c r="AT353" s="192"/>
    </row>
    <row r="354" spans="1:46" ht="15.75" customHeight="1">
      <c r="A354" s="246"/>
      <c r="B354" s="192"/>
      <c r="C354" s="192"/>
      <c r="D354" s="192"/>
      <c r="E354" s="192"/>
      <c r="F354" s="192"/>
      <c r="G354" s="192"/>
      <c r="H354" s="192"/>
      <c r="I354" s="192"/>
      <c r="J354" s="192"/>
      <c r="K354" s="192"/>
      <c r="L354" s="192"/>
      <c r="M354" s="192"/>
      <c r="N354" s="192"/>
      <c r="O354" s="192"/>
      <c r="P354" s="192"/>
      <c r="Q354" s="192"/>
      <c r="R354" s="192"/>
      <c r="S354" s="192"/>
      <c r="T354" s="192"/>
      <c r="U354" s="192"/>
      <c r="V354" s="192"/>
      <c r="W354" s="192"/>
      <c r="X354" s="192"/>
      <c r="Y354" s="192"/>
      <c r="Z354" s="192"/>
      <c r="AA354" s="192"/>
      <c r="AB354" s="192"/>
      <c r="AC354" s="192"/>
      <c r="AD354" s="192"/>
      <c r="AE354" s="192"/>
      <c r="AF354" s="192"/>
      <c r="AG354" s="192"/>
      <c r="AH354" s="192"/>
      <c r="AI354" s="192"/>
      <c r="AJ354" s="192"/>
      <c r="AK354" s="192"/>
      <c r="AL354" s="192"/>
      <c r="AM354" s="192"/>
      <c r="AN354" s="192"/>
      <c r="AO354" s="192"/>
      <c r="AP354" s="192"/>
      <c r="AQ354" s="192"/>
      <c r="AR354" s="192"/>
      <c r="AS354" s="192"/>
      <c r="AT354" s="192"/>
    </row>
    <row r="355" spans="1:46" ht="15.75" customHeight="1">
      <c r="A355" s="246"/>
      <c r="B355" s="192"/>
      <c r="C355" s="192"/>
      <c r="D355" s="192"/>
      <c r="E355" s="192"/>
      <c r="F355" s="192"/>
      <c r="G355" s="192"/>
      <c r="H355" s="192"/>
      <c r="I355" s="192"/>
      <c r="J355" s="192"/>
      <c r="K355" s="192"/>
      <c r="L355" s="192"/>
      <c r="M355" s="192"/>
      <c r="N355" s="192"/>
      <c r="O355" s="192"/>
      <c r="P355" s="192"/>
      <c r="Q355" s="192"/>
      <c r="R355" s="192"/>
      <c r="S355" s="192"/>
      <c r="T355" s="192"/>
      <c r="U355" s="192"/>
      <c r="V355" s="192"/>
      <c r="W355" s="192"/>
      <c r="X355" s="192"/>
      <c r="Y355" s="192"/>
      <c r="Z355" s="192"/>
      <c r="AA355" s="192"/>
      <c r="AB355" s="192"/>
      <c r="AC355" s="192"/>
      <c r="AD355" s="192"/>
      <c r="AE355" s="192"/>
      <c r="AF355" s="192"/>
      <c r="AG355" s="192"/>
      <c r="AH355" s="192"/>
      <c r="AI355" s="192"/>
      <c r="AJ355" s="192"/>
      <c r="AK355" s="192"/>
      <c r="AL355" s="192"/>
      <c r="AM355" s="192"/>
      <c r="AN355" s="192"/>
      <c r="AO355" s="192"/>
      <c r="AP355" s="192"/>
      <c r="AQ355" s="192"/>
      <c r="AR355" s="192"/>
      <c r="AS355" s="192"/>
      <c r="AT355" s="192"/>
    </row>
    <row r="356" spans="1:46" ht="15.75" customHeight="1">
      <c r="A356" s="246"/>
      <c r="B356" s="192"/>
      <c r="C356" s="192"/>
      <c r="D356" s="192"/>
      <c r="E356" s="192"/>
      <c r="F356" s="192"/>
      <c r="G356" s="192"/>
      <c r="H356" s="192"/>
      <c r="I356" s="192"/>
      <c r="J356" s="192"/>
      <c r="K356" s="192"/>
      <c r="L356" s="192"/>
      <c r="M356" s="192"/>
      <c r="N356" s="192"/>
      <c r="O356" s="192"/>
      <c r="P356" s="192"/>
      <c r="Q356" s="192"/>
      <c r="R356" s="192"/>
      <c r="S356" s="192"/>
      <c r="T356" s="192"/>
      <c r="U356" s="192"/>
      <c r="V356" s="192"/>
      <c r="W356" s="192"/>
      <c r="X356" s="192"/>
      <c r="Y356" s="192"/>
      <c r="Z356" s="192"/>
      <c r="AA356" s="192"/>
      <c r="AB356" s="192"/>
      <c r="AC356" s="192"/>
      <c r="AD356" s="192"/>
      <c r="AE356" s="192"/>
      <c r="AF356" s="192"/>
      <c r="AG356" s="192"/>
      <c r="AH356" s="192"/>
      <c r="AI356" s="192"/>
      <c r="AJ356" s="192"/>
      <c r="AK356" s="192"/>
      <c r="AL356" s="192"/>
      <c r="AM356" s="192"/>
      <c r="AN356" s="192"/>
      <c r="AO356" s="192"/>
      <c r="AP356" s="192"/>
      <c r="AQ356" s="192"/>
      <c r="AR356" s="192"/>
      <c r="AS356" s="192"/>
      <c r="AT356" s="192"/>
    </row>
    <row r="357" spans="1:46" ht="15.75" customHeight="1">
      <c r="A357" s="246"/>
      <c r="B357" s="192"/>
      <c r="C357" s="192"/>
      <c r="D357" s="192"/>
      <c r="E357" s="192"/>
      <c r="F357" s="192"/>
      <c r="G357" s="192"/>
      <c r="H357" s="192"/>
      <c r="I357" s="192"/>
      <c r="J357" s="192"/>
      <c r="K357" s="192"/>
      <c r="L357" s="192"/>
      <c r="M357" s="192"/>
      <c r="N357" s="192"/>
      <c r="O357" s="192"/>
      <c r="P357" s="192"/>
      <c r="Q357" s="192"/>
      <c r="R357" s="192"/>
      <c r="S357" s="192"/>
      <c r="T357" s="192"/>
      <c r="U357" s="192"/>
      <c r="V357" s="192"/>
      <c r="W357" s="192"/>
      <c r="X357" s="192"/>
      <c r="Y357" s="192"/>
      <c r="Z357" s="192"/>
      <c r="AA357" s="192"/>
      <c r="AB357" s="192"/>
      <c r="AC357" s="192"/>
      <c r="AD357" s="192"/>
      <c r="AE357" s="192"/>
      <c r="AF357" s="192"/>
      <c r="AG357" s="192"/>
      <c r="AH357" s="192"/>
      <c r="AI357" s="192"/>
      <c r="AJ357" s="192"/>
      <c r="AK357" s="192"/>
      <c r="AL357" s="192"/>
      <c r="AM357" s="192"/>
      <c r="AN357" s="192"/>
      <c r="AO357" s="192"/>
      <c r="AP357" s="192"/>
      <c r="AQ357" s="192"/>
      <c r="AR357" s="192"/>
      <c r="AS357" s="192"/>
      <c r="AT357" s="192"/>
    </row>
    <row r="358" spans="1:46" ht="15.75" customHeight="1">
      <c r="A358" s="246"/>
      <c r="B358" s="192"/>
      <c r="C358" s="192"/>
      <c r="D358" s="192"/>
      <c r="E358" s="192"/>
      <c r="F358" s="192"/>
      <c r="G358" s="192"/>
      <c r="H358" s="192"/>
      <c r="I358" s="192"/>
      <c r="J358" s="192"/>
      <c r="K358" s="192"/>
      <c r="L358" s="192"/>
      <c r="M358" s="192"/>
      <c r="N358" s="192"/>
      <c r="O358" s="192"/>
      <c r="P358" s="192"/>
      <c r="Q358" s="192"/>
      <c r="R358" s="192"/>
      <c r="S358" s="192"/>
      <c r="T358" s="192"/>
      <c r="U358" s="192"/>
      <c r="V358" s="192"/>
      <c r="W358" s="192"/>
      <c r="X358" s="192"/>
      <c r="Y358" s="192"/>
      <c r="Z358" s="192"/>
      <c r="AA358" s="192"/>
      <c r="AB358" s="192"/>
      <c r="AC358" s="192"/>
      <c r="AD358" s="192"/>
      <c r="AE358" s="192"/>
      <c r="AF358" s="192"/>
      <c r="AG358" s="192"/>
      <c r="AH358" s="192"/>
      <c r="AI358" s="192"/>
      <c r="AJ358" s="192"/>
      <c r="AK358" s="192"/>
      <c r="AL358" s="192"/>
      <c r="AM358" s="192"/>
      <c r="AN358" s="192"/>
      <c r="AO358" s="192"/>
      <c r="AP358" s="192"/>
      <c r="AQ358" s="192"/>
      <c r="AR358" s="192"/>
      <c r="AS358" s="192"/>
      <c r="AT358" s="192"/>
    </row>
    <row r="359" spans="1:46" ht="15.75" customHeight="1">
      <c r="A359" s="246"/>
      <c r="B359" s="192"/>
      <c r="C359" s="192"/>
      <c r="D359" s="192"/>
      <c r="E359" s="192"/>
      <c r="F359" s="192"/>
      <c r="G359" s="192"/>
      <c r="H359" s="192"/>
      <c r="I359" s="192"/>
      <c r="J359" s="192"/>
      <c r="K359" s="192"/>
      <c r="L359" s="192"/>
      <c r="M359" s="192"/>
      <c r="N359" s="192"/>
      <c r="O359" s="192"/>
      <c r="P359" s="192"/>
      <c r="Q359" s="192"/>
      <c r="R359" s="192"/>
      <c r="S359" s="192"/>
      <c r="T359" s="192"/>
      <c r="U359" s="192"/>
      <c r="V359" s="192"/>
      <c r="W359" s="192"/>
      <c r="X359" s="192"/>
      <c r="Y359" s="192"/>
      <c r="Z359" s="192"/>
      <c r="AA359" s="192"/>
      <c r="AB359" s="192"/>
      <c r="AC359" s="192"/>
      <c r="AD359" s="192"/>
      <c r="AE359" s="192"/>
      <c r="AF359" s="192"/>
      <c r="AG359" s="192"/>
      <c r="AH359" s="192"/>
      <c r="AI359" s="192"/>
      <c r="AJ359" s="192"/>
      <c r="AK359" s="192"/>
      <c r="AL359" s="192"/>
      <c r="AM359" s="192"/>
      <c r="AN359" s="192"/>
      <c r="AO359" s="192"/>
      <c r="AP359" s="192"/>
      <c r="AQ359" s="192"/>
      <c r="AR359" s="192"/>
      <c r="AS359" s="192"/>
      <c r="AT359" s="192"/>
    </row>
    <row r="360" spans="1:46" ht="15.75" customHeight="1">
      <c r="A360" s="192"/>
      <c r="B360" s="192"/>
      <c r="C360" s="192"/>
      <c r="D360" s="192"/>
      <c r="E360" s="192"/>
      <c r="F360" s="192"/>
      <c r="G360" s="192"/>
      <c r="H360" s="192"/>
      <c r="I360" s="192"/>
      <c r="J360" s="192"/>
      <c r="K360" s="192"/>
      <c r="L360" s="192"/>
      <c r="M360" s="192"/>
      <c r="N360" s="192"/>
      <c r="O360" s="192"/>
      <c r="P360" s="192"/>
      <c r="Q360" s="192"/>
      <c r="R360" s="192"/>
      <c r="S360" s="192"/>
      <c r="T360" s="192"/>
      <c r="U360" s="192"/>
      <c r="V360" s="192"/>
      <c r="W360" s="192"/>
      <c r="X360" s="192"/>
      <c r="Y360" s="192"/>
      <c r="Z360" s="192"/>
      <c r="AA360" s="192"/>
      <c r="AB360" s="192"/>
      <c r="AC360" s="192"/>
      <c r="AD360" s="192"/>
      <c r="AE360" s="192"/>
      <c r="AF360" s="192"/>
      <c r="AG360" s="192"/>
      <c r="AH360" s="192"/>
      <c r="AI360" s="192"/>
      <c r="AJ360" s="192"/>
      <c r="AK360" s="192"/>
      <c r="AL360" s="192"/>
      <c r="AM360" s="192"/>
      <c r="AN360" s="192"/>
      <c r="AO360" s="192"/>
      <c r="AP360" s="192"/>
      <c r="AQ360" s="192"/>
      <c r="AR360" s="192"/>
      <c r="AS360" s="192"/>
      <c r="AT360" s="192"/>
    </row>
    <row r="361" spans="1:46" ht="15.75" customHeight="1">
      <c r="A361" s="192"/>
      <c r="B361" s="192"/>
      <c r="C361" s="192"/>
      <c r="D361" s="192"/>
      <c r="E361" s="192"/>
      <c r="F361" s="192"/>
      <c r="G361" s="192"/>
      <c r="H361" s="192"/>
      <c r="I361" s="192"/>
      <c r="J361" s="192"/>
      <c r="K361" s="192"/>
      <c r="L361" s="192"/>
      <c r="M361" s="192"/>
      <c r="N361" s="192"/>
      <c r="O361" s="192"/>
      <c r="P361" s="192"/>
      <c r="Q361" s="192"/>
      <c r="R361" s="192"/>
      <c r="S361" s="192"/>
      <c r="T361" s="192"/>
      <c r="U361" s="192"/>
      <c r="V361" s="192"/>
      <c r="W361" s="192"/>
      <c r="X361" s="192"/>
      <c r="Y361" s="192"/>
      <c r="Z361" s="192"/>
      <c r="AA361" s="192"/>
      <c r="AB361" s="192"/>
      <c r="AC361" s="192"/>
      <c r="AD361" s="192"/>
      <c r="AE361" s="192"/>
      <c r="AF361" s="192"/>
      <c r="AG361" s="192"/>
      <c r="AH361" s="192"/>
      <c r="AI361" s="192"/>
      <c r="AJ361" s="192"/>
      <c r="AK361" s="192"/>
      <c r="AL361" s="192"/>
      <c r="AM361" s="192"/>
      <c r="AN361" s="192"/>
      <c r="AO361" s="192"/>
      <c r="AP361" s="192"/>
      <c r="AQ361" s="192"/>
      <c r="AR361" s="192"/>
      <c r="AS361" s="192"/>
      <c r="AT361" s="192"/>
    </row>
    <row r="362" spans="1:46" ht="15.75" customHeight="1">
      <c r="A362" s="192"/>
      <c r="B362" s="192"/>
      <c r="C362" s="192"/>
      <c r="D362" s="192"/>
      <c r="E362" s="192"/>
      <c r="F362" s="192"/>
      <c r="G362" s="192"/>
      <c r="H362" s="192"/>
      <c r="I362" s="192"/>
      <c r="J362" s="192"/>
      <c r="K362" s="192"/>
      <c r="L362" s="192"/>
      <c r="M362" s="192"/>
      <c r="N362" s="192"/>
      <c r="O362" s="192"/>
      <c r="P362" s="192"/>
      <c r="Q362" s="192"/>
      <c r="R362" s="192"/>
      <c r="S362" s="192"/>
      <c r="T362" s="192"/>
      <c r="U362" s="192"/>
      <c r="V362" s="192"/>
      <c r="W362" s="192"/>
      <c r="X362" s="192"/>
      <c r="Y362" s="192"/>
      <c r="Z362" s="192"/>
      <c r="AA362" s="192"/>
      <c r="AB362" s="192"/>
      <c r="AC362" s="192"/>
      <c r="AD362" s="192"/>
      <c r="AE362" s="192"/>
      <c r="AF362" s="192"/>
      <c r="AG362" s="192"/>
      <c r="AH362" s="192"/>
      <c r="AI362" s="192"/>
      <c r="AJ362" s="192"/>
      <c r="AK362" s="192"/>
      <c r="AL362" s="192"/>
      <c r="AM362" s="192"/>
      <c r="AN362" s="192"/>
      <c r="AO362" s="192"/>
      <c r="AP362" s="192"/>
      <c r="AQ362" s="192"/>
      <c r="AR362" s="192"/>
      <c r="AS362" s="192"/>
      <c r="AT362" s="192"/>
    </row>
    <row r="363" spans="1:46" ht="15.75" customHeight="1">
      <c r="A363" s="192"/>
      <c r="B363" s="192"/>
      <c r="C363" s="192"/>
      <c r="D363" s="192"/>
      <c r="E363" s="192"/>
      <c r="F363" s="192"/>
      <c r="G363" s="192"/>
      <c r="H363" s="192"/>
      <c r="I363" s="192"/>
      <c r="J363" s="192"/>
      <c r="K363" s="192"/>
      <c r="L363" s="192"/>
      <c r="M363" s="192"/>
      <c r="N363" s="192"/>
      <c r="O363" s="192"/>
      <c r="P363" s="192"/>
      <c r="Q363" s="192"/>
      <c r="R363" s="192"/>
      <c r="S363" s="192"/>
      <c r="T363" s="192"/>
      <c r="U363" s="192"/>
      <c r="V363" s="192"/>
      <c r="W363" s="192"/>
      <c r="X363" s="192"/>
      <c r="Y363" s="192"/>
      <c r="Z363" s="192"/>
      <c r="AA363" s="192"/>
      <c r="AB363" s="192"/>
      <c r="AC363" s="192"/>
      <c r="AD363" s="192"/>
      <c r="AE363" s="192"/>
      <c r="AF363" s="192"/>
      <c r="AG363" s="192"/>
      <c r="AH363" s="192"/>
      <c r="AI363" s="192"/>
      <c r="AJ363" s="192"/>
      <c r="AK363" s="192"/>
      <c r="AL363" s="192"/>
      <c r="AM363" s="192"/>
      <c r="AN363" s="192"/>
      <c r="AO363" s="192"/>
      <c r="AP363" s="192"/>
      <c r="AQ363" s="192"/>
      <c r="AR363" s="192"/>
      <c r="AS363" s="192"/>
      <c r="AT363" s="192"/>
    </row>
    <row r="364" spans="1:46" ht="15.75" customHeight="1">
      <c r="A364" s="192"/>
      <c r="B364" s="192"/>
      <c r="C364" s="192"/>
      <c r="D364" s="192"/>
      <c r="E364" s="192"/>
      <c r="F364" s="192"/>
      <c r="G364" s="192"/>
      <c r="H364" s="192"/>
      <c r="I364" s="192"/>
      <c r="J364" s="192"/>
      <c r="K364" s="192"/>
      <c r="L364" s="192"/>
      <c r="M364" s="192"/>
      <c r="N364" s="192"/>
      <c r="O364" s="192"/>
      <c r="P364" s="192"/>
      <c r="Q364" s="192"/>
      <c r="R364" s="192"/>
      <c r="S364" s="192"/>
      <c r="T364" s="192"/>
      <c r="U364" s="192"/>
      <c r="V364" s="192"/>
      <c r="W364" s="192"/>
      <c r="X364" s="192"/>
      <c r="Y364" s="192"/>
      <c r="Z364" s="192"/>
      <c r="AA364" s="192"/>
      <c r="AB364" s="192"/>
      <c r="AC364" s="192"/>
      <c r="AD364" s="192"/>
      <c r="AE364" s="192"/>
      <c r="AF364" s="192"/>
      <c r="AG364" s="192"/>
      <c r="AH364" s="192"/>
      <c r="AI364" s="192"/>
      <c r="AJ364" s="192"/>
      <c r="AK364" s="192"/>
      <c r="AL364" s="192"/>
      <c r="AM364" s="192"/>
      <c r="AN364" s="192"/>
      <c r="AO364" s="192"/>
      <c r="AP364" s="192"/>
      <c r="AQ364" s="192"/>
      <c r="AR364" s="192"/>
      <c r="AS364" s="192"/>
      <c r="AT364" s="192"/>
    </row>
    <row r="365" spans="1:46" ht="15.75" customHeight="1">
      <c r="A365" s="192"/>
      <c r="B365" s="192"/>
      <c r="C365" s="192"/>
      <c r="D365" s="192"/>
      <c r="E365" s="192"/>
      <c r="F365" s="192"/>
      <c r="G365" s="192"/>
      <c r="H365" s="192"/>
      <c r="I365" s="192"/>
      <c r="J365" s="192"/>
      <c r="K365" s="192"/>
      <c r="L365" s="192"/>
      <c r="M365" s="192"/>
      <c r="N365" s="192"/>
      <c r="O365" s="192"/>
      <c r="P365" s="192"/>
      <c r="Q365" s="192"/>
      <c r="R365" s="192"/>
      <c r="S365" s="192"/>
      <c r="T365" s="192"/>
      <c r="U365" s="192"/>
      <c r="V365" s="192"/>
      <c r="W365" s="192"/>
      <c r="X365" s="192"/>
      <c r="Y365" s="192"/>
      <c r="Z365" s="192"/>
      <c r="AA365" s="192"/>
      <c r="AB365" s="192"/>
      <c r="AC365" s="192"/>
      <c r="AD365" s="192"/>
      <c r="AE365" s="192"/>
      <c r="AF365" s="192"/>
      <c r="AG365" s="192"/>
      <c r="AH365" s="192"/>
      <c r="AI365" s="192"/>
      <c r="AJ365" s="192"/>
      <c r="AK365" s="192"/>
      <c r="AL365" s="192"/>
      <c r="AM365" s="192"/>
      <c r="AN365" s="192"/>
      <c r="AO365" s="192"/>
      <c r="AP365" s="192"/>
      <c r="AQ365" s="192"/>
      <c r="AR365" s="192"/>
      <c r="AS365" s="192"/>
      <c r="AT365" s="192"/>
    </row>
    <row r="366" spans="1:46" ht="15.75" customHeight="1">
      <c r="A366" s="192"/>
      <c r="B366" s="192"/>
      <c r="C366" s="192"/>
      <c r="D366" s="192"/>
      <c r="E366" s="192"/>
      <c r="F366" s="192"/>
      <c r="G366" s="192"/>
      <c r="H366" s="192"/>
      <c r="I366" s="192"/>
      <c r="J366" s="192"/>
      <c r="K366" s="192"/>
      <c r="L366" s="192"/>
      <c r="M366" s="192"/>
      <c r="N366" s="192"/>
      <c r="O366" s="192"/>
      <c r="P366" s="192"/>
      <c r="Q366" s="192"/>
      <c r="R366" s="192"/>
      <c r="S366" s="192"/>
      <c r="T366" s="192"/>
      <c r="U366" s="192"/>
      <c r="V366" s="192"/>
      <c r="W366" s="192"/>
      <c r="X366" s="192"/>
      <c r="Y366" s="192"/>
      <c r="Z366" s="192"/>
      <c r="AA366" s="192"/>
      <c r="AB366" s="192"/>
      <c r="AC366" s="192"/>
      <c r="AD366" s="192"/>
      <c r="AE366" s="192"/>
      <c r="AF366" s="192"/>
      <c r="AG366" s="192"/>
      <c r="AH366" s="192"/>
      <c r="AI366" s="192"/>
      <c r="AJ366" s="192"/>
      <c r="AK366" s="192"/>
      <c r="AL366" s="192"/>
      <c r="AM366" s="192"/>
      <c r="AN366" s="192"/>
      <c r="AO366" s="192"/>
      <c r="AP366" s="192"/>
      <c r="AQ366" s="192"/>
      <c r="AR366" s="192"/>
      <c r="AS366" s="192"/>
      <c r="AT366" s="192"/>
    </row>
    <row r="367" spans="1:46" ht="15.75" customHeight="1">
      <c r="A367" s="192"/>
      <c r="B367" s="192"/>
      <c r="C367" s="192"/>
      <c r="D367" s="192"/>
      <c r="E367" s="192"/>
      <c r="F367" s="192"/>
      <c r="G367" s="192"/>
      <c r="H367" s="192"/>
      <c r="I367" s="192"/>
      <c r="J367" s="192"/>
      <c r="K367" s="192"/>
      <c r="L367" s="192"/>
      <c r="M367" s="192"/>
      <c r="N367" s="192"/>
      <c r="O367" s="192"/>
      <c r="P367" s="192"/>
      <c r="Q367" s="192"/>
      <c r="R367" s="192"/>
      <c r="S367" s="192"/>
      <c r="T367" s="192"/>
      <c r="U367" s="192"/>
      <c r="V367" s="192"/>
      <c r="W367" s="192"/>
      <c r="X367" s="192"/>
      <c r="Y367" s="192"/>
      <c r="Z367" s="192"/>
      <c r="AA367" s="192"/>
      <c r="AB367" s="192"/>
      <c r="AC367" s="192"/>
      <c r="AD367" s="192"/>
      <c r="AE367" s="192"/>
      <c r="AF367" s="192"/>
      <c r="AG367" s="192"/>
      <c r="AH367" s="192"/>
      <c r="AI367" s="192"/>
      <c r="AJ367" s="192"/>
      <c r="AK367" s="192"/>
      <c r="AL367" s="192"/>
      <c r="AM367" s="192"/>
      <c r="AN367" s="192"/>
      <c r="AO367" s="192"/>
      <c r="AP367" s="192"/>
      <c r="AQ367" s="192"/>
      <c r="AR367" s="192"/>
      <c r="AS367" s="192"/>
      <c r="AT367" s="192"/>
    </row>
    <row r="368" spans="1:46" ht="15.75" customHeight="1">
      <c r="A368" s="192"/>
      <c r="B368" s="192"/>
      <c r="C368" s="192"/>
      <c r="D368" s="192"/>
      <c r="E368" s="192"/>
      <c r="F368" s="192"/>
      <c r="G368" s="192"/>
      <c r="H368" s="192"/>
      <c r="I368" s="192"/>
      <c r="J368" s="192"/>
      <c r="K368" s="192"/>
      <c r="L368" s="192"/>
      <c r="M368" s="192"/>
      <c r="N368" s="192"/>
      <c r="O368" s="192"/>
      <c r="P368" s="192"/>
      <c r="Q368" s="192"/>
      <c r="R368" s="192"/>
      <c r="S368" s="192"/>
      <c r="T368" s="192"/>
      <c r="U368" s="192"/>
      <c r="V368" s="192"/>
      <c r="W368" s="192"/>
      <c r="X368" s="192"/>
      <c r="Y368" s="192"/>
      <c r="Z368" s="192"/>
      <c r="AA368" s="192"/>
      <c r="AB368" s="192"/>
      <c r="AC368" s="192"/>
      <c r="AD368" s="192"/>
      <c r="AE368" s="192"/>
      <c r="AF368" s="192"/>
      <c r="AG368" s="192"/>
      <c r="AH368" s="192"/>
      <c r="AI368" s="192"/>
      <c r="AJ368" s="192"/>
      <c r="AK368" s="192"/>
      <c r="AL368" s="192"/>
      <c r="AM368" s="192"/>
      <c r="AN368" s="192"/>
      <c r="AO368" s="192"/>
      <c r="AP368" s="192"/>
      <c r="AQ368" s="192"/>
      <c r="AR368" s="192"/>
      <c r="AS368" s="192"/>
      <c r="AT368" s="192"/>
    </row>
    <row r="369" spans="1:46" ht="15.75" customHeight="1">
      <c r="A369" s="192"/>
      <c r="B369" s="192"/>
      <c r="C369" s="192"/>
      <c r="D369" s="192"/>
      <c r="E369" s="192"/>
      <c r="F369" s="192"/>
      <c r="G369" s="192"/>
      <c r="H369" s="192"/>
      <c r="I369" s="192"/>
      <c r="J369" s="192"/>
      <c r="K369" s="192"/>
      <c r="L369" s="192"/>
      <c r="M369" s="192"/>
      <c r="N369" s="192"/>
      <c r="O369" s="192"/>
      <c r="P369" s="192"/>
      <c r="Q369" s="192"/>
      <c r="R369" s="192"/>
      <c r="S369" s="192"/>
      <c r="T369" s="192"/>
      <c r="U369" s="192"/>
      <c r="V369" s="192"/>
      <c r="W369" s="192"/>
      <c r="X369" s="192"/>
      <c r="Y369" s="192"/>
      <c r="Z369" s="192"/>
      <c r="AA369" s="192"/>
      <c r="AB369" s="192"/>
      <c r="AC369" s="192"/>
      <c r="AD369" s="192"/>
      <c r="AE369" s="192"/>
      <c r="AF369" s="192"/>
      <c r="AG369" s="192"/>
      <c r="AH369" s="192"/>
      <c r="AI369" s="192"/>
      <c r="AJ369" s="192"/>
      <c r="AK369" s="192"/>
      <c r="AL369" s="192"/>
      <c r="AM369" s="192"/>
      <c r="AN369" s="192"/>
      <c r="AO369" s="192"/>
      <c r="AP369" s="192"/>
      <c r="AQ369" s="192"/>
      <c r="AR369" s="192"/>
      <c r="AS369" s="192"/>
      <c r="AT369" s="192"/>
    </row>
    <row r="370" spans="1:46" ht="15.75" customHeight="1">
      <c r="A370" s="192"/>
      <c r="B370" s="192"/>
      <c r="C370" s="192"/>
      <c r="D370" s="192"/>
      <c r="E370" s="192"/>
      <c r="F370" s="192"/>
      <c r="G370" s="192"/>
      <c r="H370" s="192"/>
      <c r="I370" s="192"/>
      <c r="J370" s="192"/>
      <c r="K370" s="192"/>
      <c r="L370" s="192"/>
      <c r="M370" s="192"/>
      <c r="N370" s="192"/>
      <c r="O370" s="192"/>
      <c r="P370" s="192"/>
      <c r="Q370" s="192"/>
      <c r="R370" s="192"/>
      <c r="S370" s="192"/>
      <c r="T370" s="192"/>
      <c r="U370" s="192"/>
      <c r="V370" s="192"/>
      <c r="W370" s="192"/>
      <c r="X370" s="192"/>
      <c r="Y370" s="192"/>
      <c r="Z370" s="192"/>
      <c r="AA370" s="192"/>
      <c r="AB370" s="192"/>
      <c r="AC370" s="192"/>
      <c r="AD370" s="192"/>
      <c r="AE370" s="192"/>
      <c r="AF370" s="192"/>
      <c r="AG370" s="192"/>
      <c r="AH370" s="192"/>
      <c r="AI370" s="192"/>
      <c r="AJ370" s="192"/>
      <c r="AK370" s="192"/>
      <c r="AL370" s="192"/>
      <c r="AM370" s="192"/>
      <c r="AN370" s="192"/>
      <c r="AO370" s="192"/>
      <c r="AP370" s="192"/>
      <c r="AQ370" s="192"/>
      <c r="AR370" s="192"/>
      <c r="AS370" s="192"/>
      <c r="AT370" s="192"/>
    </row>
    <row r="371" spans="1:46" ht="15.75" customHeight="1">
      <c r="A371" s="192"/>
      <c r="B371" s="192"/>
      <c r="C371" s="192"/>
      <c r="D371" s="192"/>
      <c r="E371" s="192"/>
      <c r="F371" s="192"/>
      <c r="G371" s="192"/>
      <c r="H371" s="192"/>
      <c r="I371" s="192"/>
      <c r="J371" s="192"/>
      <c r="K371" s="192"/>
      <c r="L371" s="192"/>
      <c r="M371" s="192"/>
      <c r="N371" s="192"/>
      <c r="O371" s="192"/>
      <c r="P371" s="192"/>
      <c r="Q371" s="192"/>
      <c r="R371" s="192"/>
      <c r="S371" s="192"/>
      <c r="T371" s="192"/>
      <c r="U371" s="192"/>
      <c r="V371" s="192"/>
      <c r="W371" s="192"/>
      <c r="X371" s="192"/>
      <c r="Y371" s="192"/>
      <c r="Z371" s="192"/>
      <c r="AA371" s="192"/>
      <c r="AB371" s="192"/>
      <c r="AC371" s="192"/>
      <c r="AD371" s="192"/>
      <c r="AE371" s="192"/>
      <c r="AF371" s="192"/>
      <c r="AG371" s="192"/>
      <c r="AH371" s="192"/>
      <c r="AI371" s="192"/>
      <c r="AJ371" s="192"/>
      <c r="AK371" s="192"/>
      <c r="AL371" s="192"/>
      <c r="AM371" s="192"/>
      <c r="AN371" s="192"/>
      <c r="AO371" s="192"/>
      <c r="AP371" s="192"/>
      <c r="AQ371" s="192"/>
      <c r="AR371" s="192"/>
      <c r="AS371" s="192"/>
      <c r="AT371" s="192"/>
    </row>
    <row r="372" spans="1:46" ht="15.75" customHeight="1">
      <c r="A372" s="192"/>
      <c r="B372" s="192"/>
      <c r="C372" s="192"/>
      <c r="D372" s="192"/>
      <c r="E372" s="192"/>
      <c r="F372" s="192"/>
      <c r="G372" s="192"/>
      <c r="H372" s="192"/>
      <c r="I372" s="192"/>
      <c r="J372" s="192"/>
      <c r="K372" s="192"/>
      <c r="L372" s="192"/>
      <c r="M372" s="192"/>
      <c r="N372" s="192"/>
      <c r="O372" s="192"/>
      <c r="P372" s="192"/>
      <c r="Q372" s="192"/>
      <c r="R372" s="192"/>
      <c r="S372" s="192"/>
      <c r="T372" s="192"/>
      <c r="U372" s="192"/>
      <c r="V372" s="192"/>
      <c r="W372" s="192"/>
      <c r="X372" s="192"/>
      <c r="Y372" s="192"/>
      <c r="Z372" s="192"/>
      <c r="AA372" s="192"/>
      <c r="AB372" s="192"/>
      <c r="AC372" s="192"/>
      <c r="AD372" s="192"/>
      <c r="AE372" s="192"/>
      <c r="AF372" s="192"/>
      <c r="AG372" s="192"/>
      <c r="AH372" s="192"/>
      <c r="AI372" s="192"/>
      <c r="AJ372" s="192"/>
      <c r="AK372" s="192"/>
      <c r="AL372" s="192"/>
      <c r="AM372" s="192"/>
      <c r="AN372" s="192"/>
      <c r="AO372" s="192"/>
      <c r="AP372" s="192"/>
      <c r="AQ372" s="192"/>
      <c r="AR372" s="192"/>
      <c r="AS372" s="192"/>
      <c r="AT372" s="192"/>
    </row>
    <row r="373" spans="1:46" ht="15.75" customHeight="1">
      <c r="A373" s="192"/>
      <c r="B373" s="192"/>
      <c r="C373" s="192"/>
      <c r="D373" s="192"/>
      <c r="E373" s="192"/>
      <c r="F373" s="192"/>
      <c r="G373" s="192"/>
      <c r="H373" s="192"/>
      <c r="I373" s="192"/>
      <c r="J373" s="192"/>
      <c r="K373" s="192"/>
      <c r="L373" s="192"/>
      <c r="M373" s="192"/>
      <c r="N373" s="192"/>
      <c r="O373" s="192"/>
      <c r="P373" s="192"/>
      <c r="Q373" s="192"/>
      <c r="R373" s="192"/>
      <c r="S373" s="192"/>
      <c r="T373" s="192"/>
      <c r="U373" s="192"/>
      <c r="V373" s="192"/>
      <c r="W373" s="192"/>
      <c r="X373" s="192"/>
      <c r="Y373" s="192"/>
      <c r="Z373" s="192"/>
      <c r="AA373" s="192"/>
      <c r="AB373" s="192"/>
      <c r="AC373" s="192"/>
      <c r="AD373" s="192"/>
      <c r="AE373" s="192"/>
      <c r="AF373" s="192"/>
      <c r="AG373" s="192"/>
      <c r="AH373" s="192"/>
      <c r="AI373" s="192"/>
      <c r="AJ373" s="192"/>
      <c r="AK373" s="192"/>
      <c r="AL373" s="192"/>
      <c r="AM373" s="192"/>
      <c r="AN373" s="192"/>
      <c r="AO373" s="192"/>
      <c r="AP373" s="192"/>
      <c r="AQ373" s="192"/>
      <c r="AR373" s="192"/>
      <c r="AS373" s="192"/>
      <c r="AT373" s="192"/>
    </row>
    <row r="374" spans="1:46" ht="15.75" customHeight="1">
      <c r="A374" s="192"/>
      <c r="B374" s="192"/>
      <c r="C374" s="192"/>
      <c r="D374" s="192"/>
      <c r="E374" s="192"/>
      <c r="F374" s="192"/>
      <c r="G374" s="192"/>
      <c r="H374" s="192"/>
      <c r="I374" s="192"/>
      <c r="J374" s="192"/>
      <c r="K374" s="192"/>
      <c r="L374" s="192"/>
      <c r="M374" s="192"/>
      <c r="N374" s="192"/>
      <c r="O374" s="192"/>
      <c r="P374" s="192"/>
      <c r="Q374" s="192"/>
      <c r="R374" s="192"/>
      <c r="S374" s="192"/>
      <c r="T374" s="192"/>
      <c r="U374" s="192"/>
      <c r="V374" s="192"/>
      <c r="W374" s="192"/>
      <c r="X374" s="192"/>
      <c r="Y374" s="192"/>
      <c r="Z374" s="192"/>
      <c r="AA374" s="192"/>
      <c r="AB374" s="192"/>
      <c r="AC374" s="192"/>
      <c r="AD374" s="192"/>
      <c r="AE374" s="192"/>
      <c r="AF374" s="192"/>
      <c r="AG374" s="192"/>
      <c r="AH374" s="192"/>
      <c r="AI374" s="192"/>
      <c r="AJ374" s="192"/>
      <c r="AK374" s="192"/>
      <c r="AL374" s="192"/>
      <c r="AM374" s="192"/>
      <c r="AN374" s="192"/>
      <c r="AO374" s="192"/>
      <c r="AP374" s="192"/>
      <c r="AQ374" s="192"/>
      <c r="AR374" s="192"/>
      <c r="AS374" s="192"/>
      <c r="AT374" s="192"/>
    </row>
    <row r="375" spans="1:46" ht="15.75" customHeight="1">
      <c r="A375" s="192"/>
      <c r="B375" s="192"/>
      <c r="C375" s="192"/>
      <c r="D375" s="192"/>
      <c r="E375" s="192"/>
      <c r="F375" s="192"/>
      <c r="G375" s="192"/>
      <c r="H375" s="192"/>
      <c r="I375" s="192"/>
      <c r="J375" s="192"/>
      <c r="K375" s="192"/>
      <c r="L375" s="192"/>
      <c r="M375" s="192"/>
      <c r="N375" s="192"/>
      <c r="O375" s="192"/>
      <c r="P375" s="192"/>
      <c r="Q375" s="192"/>
      <c r="R375" s="192"/>
      <c r="S375" s="192"/>
      <c r="T375" s="192"/>
      <c r="U375" s="192"/>
      <c r="V375" s="192"/>
      <c r="W375" s="192"/>
      <c r="X375" s="192"/>
      <c r="Y375" s="192"/>
      <c r="Z375" s="192"/>
      <c r="AA375" s="192"/>
      <c r="AB375" s="192"/>
      <c r="AC375" s="192"/>
      <c r="AD375" s="192"/>
      <c r="AE375" s="192"/>
      <c r="AF375" s="192"/>
      <c r="AG375" s="192"/>
      <c r="AH375" s="192"/>
      <c r="AI375" s="192"/>
      <c r="AJ375" s="192"/>
      <c r="AK375" s="192"/>
      <c r="AL375" s="192"/>
      <c r="AM375" s="192"/>
      <c r="AN375" s="192"/>
      <c r="AO375" s="192"/>
      <c r="AP375" s="192"/>
      <c r="AQ375" s="192"/>
      <c r="AR375" s="192"/>
      <c r="AS375" s="192"/>
      <c r="AT375" s="192"/>
    </row>
    <row r="376" spans="1:46" ht="15.75" customHeight="1">
      <c r="A376" s="192"/>
      <c r="B376" s="192"/>
      <c r="C376" s="192"/>
      <c r="D376" s="192"/>
      <c r="E376" s="192"/>
      <c r="F376" s="192"/>
      <c r="G376" s="192"/>
      <c r="H376" s="192"/>
      <c r="I376" s="192"/>
      <c r="J376" s="192"/>
      <c r="K376" s="192"/>
      <c r="L376" s="192"/>
      <c r="M376" s="192"/>
      <c r="N376" s="192"/>
      <c r="O376" s="192"/>
      <c r="P376" s="192"/>
      <c r="Q376" s="192"/>
      <c r="R376" s="192"/>
      <c r="S376" s="192"/>
      <c r="T376" s="192"/>
      <c r="U376" s="192"/>
      <c r="V376" s="192"/>
      <c r="W376" s="192"/>
      <c r="X376" s="192"/>
      <c r="Y376" s="192"/>
      <c r="Z376" s="192"/>
      <c r="AA376" s="192"/>
      <c r="AB376" s="192"/>
      <c r="AC376" s="192"/>
      <c r="AD376" s="192"/>
      <c r="AE376" s="192"/>
      <c r="AF376" s="192"/>
      <c r="AG376" s="192"/>
      <c r="AH376" s="192"/>
      <c r="AI376" s="192"/>
      <c r="AJ376" s="192"/>
      <c r="AK376" s="192"/>
      <c r="AL376" s="192"/>
      <c r="AM376" s="192"/>
      <c r="AN376" s="192"/>
      <c r="AO376" s="192"/>
      <c r="AP376" s="192"/>
      <c r="AQ376" s="192"/>
      <c r="AR376" s="192"/>
      <c r="AS376" s="192"/>
      <c r="AT376" s="192"/>
    </row>
    <row r="377" spans="1:46" ht="15.75" customHeight="1">
      <c r="A377" s="192"/>
      <c r="B377" s="192"/>
      <c r="C377" s="192"/>
      <c r="D377" s="192"/>
      <c r="E377" s="192"/>
      <c r="F377" s="192"/>
      <c r="G377" s="192"/>
      <c r="H377" s="192"/>
      <c r="I377" s="192"/>
      <c r="J377" s="192"/>
      <c r="K377" s="192"/>
      <c r="L377" s="192"/>
      <c r="M377" s="192"/>
      <c r="N377" s="192"/>
      <c r="O377" s="192"/>
      <c r="P377" s="192"/>
      <c r="Q377" s="192"/>
      <c r="R377" s="192"/>
      <c r="S377" s="192"/>
      <c r="T377" s="192"/>
      <c r="U377" s="192"/>
      <c r="V377" s="192"/>
      <c r="W377" s="192"/>
      <c r="X377" s="192"/>
      <c r="Y377" s="192"/>
      <c r="Z377" s="192"/>
      <c r="AA377" s="192"/>
      <c r="AB377" s="192"/>
      <c r="AC377" s="192"/>
      <c r="AD377" s="192"/>
      <c r="AE377" s="192"/>
      <c r="AF377" s="192"/>
      <c r="AG377" s="192"/>
      <c r="AH377" s="192"/>
      <c r="AI377" s="192"/>
      <c r="AJ377" s="192"/>
      <c r="AK377" s="192"/>
      <c r="AL377" s="192"/>
      <c r="AM377" s="192"/>
      <c r="AN377" s="192"/>
      <c r="AO377" s="192"/>
      <c r="AP377" s="192"/>
      <c r="AQ377" s="192"/>
      <c r="AR377" s="192"/>
      <c r="AS377" s="192"/>
      <c r="AT377" s="192"/>
    </row>
    <row r="378" spans="1:46" ht="15.75" customHeight="1">
      <c r="A378" s="192"/>
      <c r="B378" s="192"/>
      <c r="C378" s="192"/>
      <c r="D378" s="192"/>
      <c r="E378" s="192"/>
      <c r="F378" s="192"/>
      <c r="G378" s="192"/>
      <c r="H378" s="192"/>
      <c r="I378" s="192"/>
      <c r="J378" s="192"/>
      <c r="K378" s="192"/>
      <c r="L378" s="192"/>
      <c r="M378" s="192"/>
      <c r="N378" s="192"/>
      <c r="O378" s="192"/>
      <c r="P378" s="192"/>
      <c r="Q378" s="192"/>
      <c r="R378" s="192"/>
      <c r="S378" s="192"/>
      <c r="T378" s="192"/>
      <c r="U378" s="192"/>
      <c r="V378" s="192"/>
      <c r="W378" s="192"/>
      <c r="X378" s="192"/>
      <c r="Y378" s="192"/>
      <c r="Z378" s="192"/>
      <c r="AA378" s="192"/>
      <c r="AB378" s="192"/>
      <c r="AC378" s="192"/>
      <c r="AD378" s="192"/>
      <c r="AE378" s="192"/>
      <c r="AF378" s="192"/>
      <c r="AG378" s="192"/>
      <c r="AH378" s="192"/>
      <c r="AI378" s="192"/>
      <c r="AJ378" s="192"/>
      <c r="AK378" s="192"/>
      <c r="AL378" s="192"/>
      <c r="AM378" s="192"/>
      <c r="AN378" s="192"/>
      <c r="AO378" s="192"/>
      <c r="AP378" s="192"/>
      <c r="AQ378" s="192"/>
      <c r="AR378" s="192"/>
      <c r="AS378" s="192"/>
      <c r="AT378" s="192"/>
    </row>
    <row r="379" spans="1:46" ht="15.75" customHeight="1">
      <c r="A379" s="192"/>
      <c r="B379" s="192"/>
      <c r="C379" s="192"/>
      <c r="D379" s="192"/>
      <c r="E379" s="192"/>
      <c r="F379" s="192"/>
      <c r="G379" s="192"/>
      <c r="H379" s="192"/>
      <c r="I379" s="192"/>
      <c r="J379" s="192"/>
      <c r="K379" s="192"/>
      <c r="L379" s="192"/>
      <c r="M379" s="192"/>
      <c r="N379" s="192"/>
      <c r="O379" s="192"/>
      <c r="P379" s="192"/>
      <c r="Q379" s="192"/>
      <c r="R379" s="192"/>
      <c r="S379" s="192"/>
      <c r="T379" s="192"/>
      <c r="U379" s="192"/>
      <c r="V379" s="192"/>
      <c r="W379" s="192"/>
      <c r="X379" s="192"/>
      <c r="Y379" s="192"/>
      <c r="Z379" s="192"/>
      <c r="AA379" s="192"/>
      <c r="AB379" s="192"/>
      <c r="AC379" s="192"/>
      <c r="AD379" s="192"/>
      <c r="AE379" s="192"/>
      <c r="AF379" s="192"/>
      <c r="AG379" s="192"/>
      <c r="AH379" s="192"/>
      <c r="AI379" s="192"/>
      <c r="AJ379" s="192"/>
      <c r="AK379" s="192"/>
      <c r="AL379" s="192"/>
      <c r="AM379" s="192"/>
      <c r="AN379" s="192"/>
      <c r="AO379" s="192"/>
      <c r="AP379" s="192"/>
      <c r="AQ379" s="192"/>
      <c r="AR379" s="192"/>
      <c r="AS379" s="192"/>
      <c r="AT379" s="192"/>
    </row>
    <row r="380" spans="1:46" ht="15.75" customHeight="1">
      <c r="A380" s="192"/>
      <c r="B380" s="192"/>
      <c r="C380" s="192"/>
      <c r="D380" s="192"/>
      <c r="E380" s="192"/>
      <c r="F380" s="192"/>
      <c r="G380" s="192"/>
      <c r="H380" s="192"/>
      <c r="I380" s="192"/>
      <c r="J380" s="192"/>
      <c r="K380" s="192"/>
      <c r="L380" s="192"/>
      <c r="M380" s="192"/>
      <c r="N380" s="192"/>
      <c r="O380" s="192"/>
      <c r="P380" s="192"/>
      <c r="Q380" s="192"/>
      <c r="R380" s="192"/>
      <c r="S380" s="192"/>
      <c r="T380" s="192"/>
      <c r="U380" s="192"/>
      <c r="V380" s="192"/>
      <c r="W380" s="192"/>
      <c r="X380" s="192"/>
      <c r="Y380" s="192"/>
      <c r="Z380" s="192"/>
      <c r="AA380" s="192"/>
      <c r="AB380" s="192"/>
      <c r="AC380" s="192"/>
      <c r="AD380" s="192"/>
      <c r="AE380" s="192"/>
      <c r="AF380" s="192"/>
      <c r="AG380" s="192"/>
      <c r="AH380" s="192"/>
      <c r="AI380" s="192"/>
      <c r="AJ380" s="192"/>
      <c r="AK380" s="192"/>
      <c r="AL380" s="192"/>
      <c r="AM380" s="192"/>
      <c r="AN380" s="192"/>
      <c r="AO380" s="192"/>
      <c r="AP380" s="192"/>
      <c r="AQ380" s="192"/>
      <c r="AR380" s="192"/>
      <c r="AS380" s="192"/>
      <c r="AT380" s="192"/>
    </row>
    <row r="381" spans="1:46" ht="15.75" customHeight="1">
      <c r="A381" s="192"/>
      <c r="B381" s="192"/>
      <c r="C381" s="192"/>
      <c r="D381" s="192"/>
      <c r="E381" s="192"/>
      <c r="F381" s="192"/>
      <c r="G381" s="192"/>
      <c r="H381" s="192"/>
      <c r="I381" s="192"/>
      <c r="J381" s="192"/>
      <c r="K381" s="192"/>
      <c r="L381" s="192"/>
      <c r="M381" s="192"/>
      <c r="N381" s="192"/>
      <c r="O381" s="192"/>
      <c r="P381" s="192"/>
      <c r="Q381" s="192"/>
      <c r="R381" s="192"/>
      <c r="S381" s="192"/>
      <c r="T381" s="192"/>
      <c r="U381" s="192"/>
      <c r="V381" s="192"/>
      <c r="W381" s="192"/>
      <c r="X381" s="192"/>
      <c r="Y381" s="192"/>
      <c r="Z381" s="192"/>
      <c r="AA381" s="192"/>
      <c r="AB381" s="192"/>
      <c r="AC381" s="192"/>
      <c r="AD381" s="192"/>
      <c r="AE381" s="192"/>
      <c r="AF381" s="192"/>
      <c r="AG381" s="192"/>
      <c r="AH381" s="192"/>
      <c r="AI381" s="192"/>
      <c r="AJ381" s="192"/>
      <c r="AK381" s="192"/>
      <c r="AL381" s="192"/>
      <c r="AM381" s="192"/>
      <c r="AN381" s="192"/>
      <c r="AO381" s="192"/>
      <c r="AP381" s="192"/>
      <c r="AQ381" s="192"/>
      <c r="AR381" s="192"/>
      <c r="AS381" s="192"/>
      <c r="AT381" s="192"/>
    </row>
    <row r="382" spans="1:46" ht="15.75" customHeight="1">
      <c r="A382" s="192"/>
      <c r="B382" s="192"/>
      <c r="C382" s="192"/>
      <c r="D382" s="192"/>
      <c r="E382" s="192"/>
      <c r="F382" s="192"/>
      <c r="G382" s="192"/>
      <c r="H382" s="192"/>
      <c r="I382" s="192"/>
      <c r="J382" s="192"/>
      <c r="K382" s="192"/>
      <c r="L382" s="192"/>
      <c r="M382" s="192"/>
      <c r="N382" s="192"/>
      <c r="O382" s="192"/>
      <c r="P382" s="192"/>
      <c r="Q382" s="192"/>
      <c r="R382" s="192"/>
      <c r="S382" s="192"/>
      <c r="T382" s="192"/>
      <c r="U382" s="192"/>
      <c r="V382" s="192"/>
      <c r="W382" s="192"/>
      <c r="X382" s="192"/>
      <c r="Y382" s="192"/>
      <c r="Z382" s="192"/>
      <c r="AA382" s="192"/>
      <c r="AB382" s="192"/>
      <c r="AC382" s="192"/>
      <c r="AD382" s="192"/>
      <c r="AE382" s="192"/>
      <c r="AF382" s="192"/>
      <c r="AG382" s="192"/>
      <c r="AH382" s="192"/>
      <c r="AI382" s="192"/>
      <c r="AJ382" s="192"/>
      <c r="AK382" s="192"/>
      <c r="AL382" s="192"/>
      <c r="AM382" s="192"/>
      <c r="AN382" s="192"/>
      <c r="AO382" s="192"/>
      <c r="AP382" s="192"/>
      <c r="AQ382" s="192"/>
      <c r="AR382" s="192"/>
      <c r="AS382" s="192"/>
      <c r="AT382" s="192"/>
    </row>
    <row r="383" spans="1:46" ht="15.75" customHeight="1">
      <c r="A383" s="192"/>
      <c r="B383" s="192"/>
      <c r="C383" s="192"/>
      <c r="D383" s="192"/>
      <c r="E383" s="192"/>
      <c r="F383" s="192"/>
      <c r="G383" s="192"/>
      <c r="H383" s="192"/>
      <c r="I383" s="192"/>
      <c r="J383" s="192"/>
      <c r="K383" s="192"/>
      <c r="L383" s="192"/>
      <c r="M383" s="192"/>
      <c r="N383" s="192"/>
      <c r="O383" s="192"/>
      <c r="P383" s="192"/>
      <c r="Q383" s="192"/>
      <c r="R383" s="192"/>
      <c r="S383" s="192"/>
      <c r="T383" s="192"/>
      <c r="U383" s="192"/>
      <c r="V383" s="192"/>
      <c r="W383" s="192"/>
      <c r="X383" s="192"/>
      <c r="Y383" s="192"/>
      <c r="Z383" s="192"/>
      <c r="AA383" s="192"/>
      <c r="AB383" s="192"/>
      <c r="AC383" s="192"/>
      <c r="AD383" s="192"/>
      <c r="AE383" s="192"/>
      <c r="AF383" s="192"/>
      <c r="AG383" s="192"/>
      <c r="AH383" s="192"/>
      <c r="AI383" s="192"/>
      <c r="AJ383" s="192"/>
      <c r="AK383" s="192"/>
      <c r="AL383" s="192"/>
      <c r="AM383" s="192"/>
      <c r="AN383" s="192"/>
      <c r="AO383" s="192"/>
      <c r="AP383" s="192"/>
      <c r="AQ383" s="192"/>
      <c r="AR383" s="192"/>
      <c r="AS383" s="192"/>
      <c r="AT383" s="192"/>
    </row>
    <row r="384" spans="1:46" ht="15.75" customHeight="1">
      <c r="A384" s="192"/>
      <c r="B384" s="192"/>
      <c r="C384" s="192"/>
      <c r="D384" s="192"/>
      <c r="E384" s="192"/>
      <c r="F384" s="192"/>
      <c r="G384" s="192"/>
      <c r="H384" s="192"/>
      <c r="I384" s="192"/>
      <c r="J384" s="192"/>
      <c r="K384" s="192"/>
      <c r="L384" s="192"/>
      <c r="M384" s="192"/>
      <c r="N384" s="192"/>
      <c r="O384" s="192"/>
      <c r="P384" s="192"/>
      <c r="Q384" s="192"/>
      <c r="R384" s="192"/>
      <c r="S384" s="192"/>
      <c r="T384" s="192"/>
      <c r="U384" s="192"/>
      <c r="V384" s="192"/>
      <c r="W384" s="192"/>
      <c r="X384" s="192"/>
      <c r="Y384" s="192"/>
      <c r="Z384" s="192"/>
      <c r="AA384" s="192"/>
      <c r="AB384" s="192"/>
      <c r="AC384" s="192"/>
      <c r="AD384" s="192"/>
      <c r="AE384" s="192"/>
      <c r="AF384" s="192"/>
      <c r="AG384" s="192"/>
      <c r="AH384" s="192"/>
      <c r="AI384" s="192"/>
      <c r="AJ384" s="192"/>
      <c r="AK384" s="192"/>
      <c r="AL384" s="192"/>
      <c r="AM384" s="192"/>
      <c r="AN384" s="192"/>
      <c r="AO384" s="192"/>
      <c r="AP384" s="192"/>
      <c r="AQ384" s="192"/>
      <c r="AR384" s="192"/>
      <c r="AS384" s="192"/>
      <c r="AT384" s="192"/>
    </row>
    <row r="385" spans="1:46" ht="15.75" customHeight="1">
      <c r="A385" s="192"/>
      <c r="B385" s="192"/>
      <c r="C385" s="192"/>
      <c r="D385" s="192"/>
      <c r="E385" s="192"/>
      <c r="F385" s="192"/>
      <c r="G385" s="192"/>
      <c r="H385" s="192"/>
      <c r="I385" s="192"/>
      <c r="J385" s="192"/>
      <c r="K385" s="192"/>
      <c r="L385" s="192"/>
      <c r="M385" s="192"/>
      <c r="N385" s="192"/>
      <c r="O385" s="192"/>
      <c r="P385" s="192"/>
      <c r="Q385" s="192"/>
      <c r="R385" s="192"/>
      <c r="S385" s="192"/>
      <c r="T385" s="192"/>
      <c r="U385" s="192"/>
      <c r="V385" s="192"/>
      <c r="W385" s="192"/>
      <c r="X385" s="192"/>
      <c r="Y385" s="192"/>
      <c r="Z385" s="192"/>
      <c r="AA385" s="192"/>
      <c r="AB385" s="192"/>
      <c r="AC385" s="192"/>
      <c r="AD385" s="192"/>
      <c r="AE385" s="192"/>
      <c r="AF385" s="192"/>
      <c r="AG385" s="192"/>
      <c r="AH385" s="192"/>
      <c r="AI385" s="192"/>
      <c r="AJ385" s="192"/>
      <c r="AK385" s="192"/>
      <c r="AL385" s="192"/>
      <c r="AM385" s="192"/>
      <c r="AN385" s="192"/>
      <c r="AO385" s="192"/>
      <c r="AP385" s="192"/>
      <c r="AQ385" s="192"/>
      <c r="AR385" s="192"/>
      <c r="AS385" s="192"/>
      <c r="AT385" s="192"/>
    </row>
    <row r="386" spans="1:46" ht="15.75" customHeight="1">
      <c r="A386" s="192"/>
      <c r="B386" s="192"/>
      <c r="C386" s="192"/>
      <c r="D386" s="192"/>
      <c r="E386" s="192"/>
      <c r="F386" s="192"/>
      <c r="G386" s="192"/>
      <c r="H386" s="192"/>
      <c r="I386" s="192"/>
      <c r="J386" s="192"/>
      <c r="K386" s="192"/>
      <c r="L386" s="192"/>
      <c r="M386" s="192"/>
      <c r="N386" s="192"/>
      <c r="O386" s="192"/>
      <c r="P386" s="192"/>
      <c r="Q386" s="192"/>
      <c r="R386" s="192"/>
      <c r="S386" s="192"/>
      <c r="T386" s="192"/>
      <c r="U386" s="192"/>
      <c r="V386" s="192"/>
      <c r="W386" s="192"/>
      <c r="X386" s="192"/>
      <c r="Y386" s="192"/>
      <c r="Z386" s="192"/>
      <c r="AA386" s="192"/>
      <c r="AB386" s="192"/>
      <c r="AC386" s="192"/>
      <c r="AD386" s="192"/>
      <c r="AE386" s="192"/>
      <c r="AF386" s="192"/>
      <c r="AG386" s="192"/>
      <c r="AH386" s="192"/>
      <c r="AI386" s="192"/>
      <c r="AJ386" s="192"/>
      <c r="AK386" s="192"/>
      <c r="AL386" s="192"/>
      <c r="AM386" s="192"/>
      <c r="AN386" s="192"/>
      <c r="AO386" s="192"/>
      <c r="AP386" s="192"/>
      <c r="AQ386" s="192"/>
      <c r="AR386" s="192"/>
      <c r="AS386" s="192"/>
      <c r="AT386" s="192"/>
    </row>
    <row r="387" spans="1:46" ht="15.75" customHeight="1">
      <c r="A387" s="192"/>
      <c r="B387" s="192"/>
      <c r="C387" s="192"/>
      <c r="D387" s="192"/>
      <c r="E387" s="192"/>
      <c r="F387" s="192"/>
      <c r="G387" s="192"/>
      <c r="H387" s="192"/>
      <c r="I387" s="192"/>
      <c r="J387" s="192"/>
      <c r="K387" s="192"/>
      <c r="L387" s="192"/>
      <c r="M387" s="192"/>
      <c r="N387" s="192"/>
      <c r="O387" s="192"/>
      <c r="P387" s="192"/>
      <c r="Q387" s="192"/>
      <c r="R387" s="192"/>
      <c r="S387" s="192"/>
      <c r="T387" s="192"/>
      <c r="U387" s="192"/>
      <c r="V387" s="192"/>
      <c r="W387" s="192"/>
      <c r="X387" s="192"/>
      <c r="Y387" s="192"/>
      <c r="Z387" s="192"/>
      <c r="AA387" s="192"/>
      <c r="AB387" s="192"/>
      <c r="AC387" s="192"/>
      <c r="AD387" s="192"/>
      <c r="AE387" s="192"/>
      <c r="AF387" s="192"/>
      <c r="AG387" s="192"/>
      <c r="AH387" s="192"/>
      <c r="AI387" s="192"/>
      <c r="AJ387" s="192"/>
      <c r="AK387" s="192"/>
      <c r="AL387" s="192"/>
      <c r="AM387" s="192"/>
      <c r="AN387" s="192"/>
      <c r="AO387" s="192"/>
      <c r="AP387" s="192"/>
      <c r="AQ387" s="192"/>
      <c r="AR387" s="192"/>
      <c r="AS387" s="192"/>
      <c r="AT387" s="192"/>
    </row>
    <row r="388" spans="1:46" ht="15.75" customHeight="1">
      <c r="A388" s="192"/>
      <c r="B388" s="192"/>
      <c r="C388" s="192"/>
      <c r="D388" s="192"/>
      <c r="E388" s="192"/>
      <c r="F388" s="192"/>
      <c r="G388" s="192"/>
      <c r="H388" s="192"/>
      <c r="I388" s="192"/>
      <c r="J388" s="192"/>
      <c r="K388" s="192"/>
      <c r="L388" s="192"/>
      <c r="M388" s="192"/>
      <c r="N388" s="192"/>
      <c r="O388" s="192"/>
      <c r="P388" s="192"/>
      <c r="Q388" s="192"/>
      <c r="R388" s="192"/>
      <c r="S388" s="192"/>
      <c r="T388" s="192"/>
      <c r="U388" s="192"/>
      <c r="V388" s="192"/>
      <c r="W388" s="192"/>
      <c r="X388" s="192"/>
      <c r="Y388" s="192"/>
      <c r="Z388" s="192"/>
      <c r="AA388" s="192"/>
      <c r="AB388" s="192"/>
      <c r="AC388" s="192"/>
      <c r="AD388" s="192"/>
      <c r="AE388" s="192"/>
      <c r="AF388" s="192"/>
      <c r="AG388" s="192"/>
      <c r="AH388" s="192"/>
      <c r="AI388" s="192"/>
      <c r="AJ388" s="192"/>
      <c r="AK388" s="192"/>
      <c r="AL388" s="192"/>
      <c r="AM388" s="192"/>
      <c r="AN388" s="192"/>
      <c r="AO388" s="192"/>
      <c r="AP388" s="192"/>
      <c r="AQ388" s="192"/>
      <c r="AR388" s="192"/>
      <c r="AS388" s="192"/>
      <c r="AT388" s="192"/>
    </row>
    <row r="389" spans="1:46" ht="15.75" customHeight="1">
      <c r="A389" s="192"/>
      <c r="B389" s="192"/>
      <c r="C389" s="192"/>
      <c r="D389" s="192"/>
      <c r="E389" s="192"/>
      <c r="F389" s="192"/>
      <c r="G389" s="192"/>
      <c r="H389" s="192"/>
      <c r="I389" s="192"/>
      <c r="J389" s="192"/>
      <c r="K389" s="192"/>
      <c r="L389" s="192"/>
      <c r="M389" s="192"/>
      <c r="N389" s="192"/>
      <c r="O389" s="192"/>
      <c r="P389" s="192"/>
      <c r="Q389" s="192"/>
      <c r="R389" s="192"/>
      <c r="S389" s="192"/>
      <c r="T389" s="192"/>
      <c r="U389" s="192"/>
      <c r="V389" s="192"/>
      <c r="W389" s="192"/>
      <c r="X389" s="192"/>
      <c r="Y389" s="192"/>
      <c r="Z389" s="192"/>
      <c r="AA389" s="192"/>
      <c r="AB389" s="192"/>
      <c r="AC389" s="192"/>
      <c r="AD389" s="192"/>
      <c r="AE389" s="192"/>
      <c r="AF389" s="192"/>
      <c r="AG389" s="192"/>
      <c r="AH389" s="192"/>
      <c r="AI389" s="192"/>
      <c r="AJ389" s="192"/>
      <c r="AK389" s="192"/>
      <c r="AL389" s="192"/>
      <c r="AM389" s="192"/>
      <c r="AN389" s="192"/>
      <c r="AO389" s="192"/>
      <c r="AP389" s="192"/>
      <c r="AQ389" s="192"/>
      <c r="AR389" s="192"/>
      <c r="AS389" s="192"/>
      <c r="AT389" s="192"/>
    </row>
    <row r="390" spans="1:46" ht="15.75" customHeight="1">
      <c r="A390" s="192"/>
      <c r="B390" s="192"/>
      <c r="C390" s="192"/>
      <c r="D390" s="192"/>
      <c r="E390" s="192"/>
      <c r="F390" s="192"/>
      <c r="G390" s="192"/>
      <c r="H390" s="192"/>
      <c r="I390" s="192"/>
      <c r="J390" s="192"/>
      <c r="K390" s="192"/>
      <c r="L390" s="192"/>
      <c r="M390" s="192"/>
      <c r="N390" s="192"/>
      <c r="O390" s="192"/>
      <c r="P390" s="192"/>
      <c r="Q390" s="192"/>
      <c r="R390" s="192"/>
      <c r="S390" s="192"/>
      <c r="T390" s="192"/>
      <c r="U390" s="192"/>
      <c r="V390" s="192"/>
      <c r="W390" s="192"/>
      <c r="X390" s="192"/>
      <c r="Y390" s="192"/>
      <c r="Z390" s="192"/>
      <c r="AA390" s="192"/>
      <c r="AB390" s="192"/>
      <c r="AC390" s="192"/>
      <c r="AD390" s="192"/>
      <c r="AE390" s="192"/>
      <c r="AF390" s="192"/>
      <c r="AG390" s="192"/>
      <c r="AH390" s="192"/>
      <c r="AI390" s="192"/>
      <c r="AJ390" s="192"/>
      <c r="AK390" s="192"/>
      <c r="AL390" s="192"/>
      <c r="AM390" s="192"/>
      <c r="AN390" s="192"/>
      <c r="AO390" s="192"/>
      <c r="AP390" s="192"/>
      <c r="AQ390" s="192"/>
      <c r="AR390" s="192"/>
      <c r="AS390" s="192"/>
      <c r="AT390" s="192"/>
    </row>
    <row r="391" spans="1:46" ht="15.75" customHeight="1">
      <c r="A391" s="192"/>
      <c r="B391" s="192"/>
      <c r="C391" s="192"/>
      <c r="D391" s="192"/>
      <c r="E391" s="192"/>
      <c r="F391" s="192"/>
      <c r="G391" s="192"/>
      <c r="H391" s="192"/>
      <c r="I391" s="192"/>
      <c r="J391" s="192"/>
      <c r="K391" s="192"/>
      <c r="L391" s="192"/>
      <c r="M391" s="192"/>
      <c r="N391" s="192"/>
      <c r="O391" s="192"/>
      <c r="P391" s="192"/>
      <c r="Q391" s="192"/>
      <c r="R391" s="192"/>
      <c r="S391" s="192"/>
      <c r="T391" s="192"/>
      <c r="U391" s="192"/>
      <c r="V391" s="192"/>
      <c r="W391" s="192"/>
      <c r="X391" s="192"/>
      <c r="Y391" s="192"/>
      <c r="Z391" s="192"/>
      <c r="AA391" s="192"/>
      <c r="AB391" s="192"/>
      <c r="AC391" s="192"/>
      <c r="AD391" s="192"/>
      <c r="AE391" s="192"/>
      <c r="AF391" s="192"/>
      <c r="AG391" s="192"/>
      <c r="AH391" s="192"/>
      <c r="AI391" s="192"/>
      <c r="AJ391" s="192"/>
      <c r="AK391" s="192"/>
      <c r="AL391" s="192"/>
      <c r="AM391" s="192"/>
      <c r="AN391" s="192"/>
      <c r="AO391" s="192"/>
      <c r="AP391" s="192"/>
      <c r="AQ391" s="192"/>
      <c r="AR391" s="192"/>
      <c r="AS391" s="192"/>
      <c r="AT391" s="192"/>
    </row>
    <row r="392" spans="1:46" ht="15.75" customHeight="1">
      <c r="A392" s="192"/>
      <c r="B392" s="192"/>
      <c r="C392" s="192"/>
      <c r="D392" s="192"/>
      <c r="E392" s="192"/>
      <c r="F392" s="192"/>
      <c r="G392" s="192"/>
      <c r="H392" s="192"/>
      <c r="I392" s="192"/>
      <c r="J392" s="192"/>
      <c r="K392" s="192"/>
      <c r="L392" s="192"/>
      <c r="M392" s="192"/>
      <c r="N392" s="192"/>
      <c r="O392" s="192"/>
      <c r="P392" s="192"/>
      <c r="Q392" s="192"/>
      <c r="R392" s="192"/>
      <c r="S392" s="192"/>
      <c r="T392" s="192"/>
      <c r="U392" s="192"/>
      <c r="V392" s="192"/>
      <c r="W392" s="192"/>
      <c r="X392" s="192"/>
      <c r="Y392" s="192"/>
      <c r="Z392" s="192"/>
      <c r="AA392" s="192"/>
      <c r="AB392" s="192"/>
      <c r="AC392" s="192"/>
      <c r="AD392" s="192"/>
      <c r="AE392" s="192"/>
      <c r="AF392" s="192"/>
      <c r="AG392" s="192"/>
      <c r="AH392" s="192"/>
      <c r="AI392" s="192"/>
      <c r="AJ392" s="192"/>
      <c r="AK392" s="192"/>
      <c r="AL392" s="192"/>
      <c r="AM392" s="192"/>
      <c r="AN392" s="192"/>
      <c r="AO392" s="192"/>
      <c r="AP392" s="192"/>
      <c r="AQ392" s="192"/>
      <c r="AR392" s="192"/>
      <c r="AS392" s="192"/>
      <c r="AT392" s="192"/>
    </row>
    <row r="393" spans="1:46" ht="15.75" customHeight="1">
      <c r="A393" s="192"/>
      <c r="B393" s="192"/>
      <c r="C393" s="192"/>
      <c r="D393" s="192"/>
      <c r="E393" s="192"/>
      <c r="F393" s="192"/>
      <c r="G393" s="192"/>
      <c r="H393" s="192"/>
      <c r="I393" s="192"/>
      <c r="J393" s="192"/>
      <c r="K393" s="192"/>
      <c r="L393" s="192"/>
      <c r="M393" s="192"/>
      <c r="N393" s="192"/>
      <c r="O393" s="192"/>
      <c r="P393" s="192"/>
      <c r="Q393" s="192"/>
      <c r="R393" s="192"/>
      <c r="S393" s="192"/>
      <c r="T393" s="192"/>
      <c r="U393" s="192"/>
      <c r="V393" s="192"/>
      <c r="W393" s="192"/>
      <c r="X393" s="192"/>
      <c r="Y393" s="192"/>
      <c r="Z393" s="192"/>
      <c r="AA393" s="192"/>
      <c r="AB393" s="192"/>
      <c r="AC393" s="192"/>
      <c r="AD393" s="192"/>
      <c r="AE393" s="192"/>
      <c r="AF393" s="192"/>
      <c r="AG393" s="192"/>
      <c r="AH393" s="192"/>
      <c r="AI393" s="192"/>
      <c r="AJ393" s="192"/>
      <c r="AK393" s="192"/>
      <c r="AL393" s="192"/>
      <c r="AM393" s="192"/>
      <c r="AN393" s="192"/>
      <c r="AO393" s="192"/>
      <c r="AP393" s="192"/>
      <c r="AQ393" s="192"/>
      <c r="AR393" s="192"/>
      <c r="AS393" s="192"/>
      <c r="AT393" s="192"/>
    </row>
    <row r="394" spans="1:46" ht="15.75" customHeight="1">
      <c r="A394" s="192"/>
      <c r="B394" s="192"/>
      <c r="C394" s="192"/>
      <c r="D394" s="192"/>
      <c r="E394" s="192"/>
      <c r="F394" s="192"/>
      <c r="G394" s="192"/>
      <c r="H394" s="192"/>
      <c r="I394" s="192"/>
      <c r="J394" s="192"/>
      <c r="K394" s="192"/>
      <c r="L394" s="192"/>
      <c r="M394" s="192"/>
      <c r="N394" s="192"/>
      <c r="O394" s="192"/>
      <c r="P394" s="192"/>
      <c r="Q394" s="192"/>
      <c r="R394" s="192"/>
      <c r="S394" s="192"/>
      <c r="T394" s="192"/>
      <c r="U394" s="192"/>
      <c r="V394" s="192"/>
      <c r="W394" s="192"/>
      <c r="X394" s="192"/>
      <c r="Y394" s="192"/>
      <c r="Z394" s="192"/>
      <c r="AA394" s="192"/>
      <c r="AB394" s="192"/>
      <c r="AC394" s="192"/>
      <c r="AD394" s="192"/>
      <c r="AE394" s="192"/>
      <c r="AF394" s="192"/>
      <c r="AG394" s="192"/>
      <c r="AH394" s="192"/>
      <c r="AI394" s="192"/>
      <c r="AJ394" s="192"/>
      <c r="AK394" s="192"/>
      <c r="AL394" s="192"/>
      <c r="AM394" s="192"/>
      <c r="AN394" s="192"/>
      <c r="AO394" s="192"/>
      <c r="AP394" s="192"/>
      <c r="AQ394" s="192"/>
      <c r="AR394" s="192"/>
      <c r="AS394" s="192"/>
      <c r="AT394" s="192"/>
    </row>
    <row r="395" spans="1:46" ht="15.75" customHeight="1">
      <c r="A395" s="192"/>
      <c r="B395" s="192"/>
      <c r="C395" s="192"/>
      <c r="D395" s="192"/>
      <c r="E395" s="192"/>
      <c r="F395" s="192"/>
      <c r="G395" s="192"/>
      <c r="H395" s="192"/>
      <c r="I395" s="192"/>
      <c r="J395" s="192"/>
      <c r="K395" s="192"/>
      <c r="L395" s="192"/>
      <c r="M395" s="192"/>
      <c r="N395" s="192"/>
      <c r="O395" s="192"/>
      <c r="P395" s="192"/>
      <c r="Q395" s="192"/>
      <c r="R395" s="192"/>
      <c r="S395" s="192"/>
      <c r="T395" s="192"/>
      <c r="U395" s="192"/>
      <c r="V395" s="192"/>
      <c r="W395" s="192"/>
      <c r="X395" s="192"/>
      <c r="Y395" s="192"/>
      <c r="Z395" s="192"/>
      <c r="AA395" s="192"/>
      <c r="AB395" s="192"/>
      <c r="AC395" s="192"/>
      <c r="AD395" s="192"/>
      <c r="AE395" s="192"/>
      <c r="AF395" s="192"/>
      <c r="AG395" s="192"/>
      <c r="AH395" s="192"/>
      <c r="AI395" s="192"/>
      <c r="AJ395" s="192"/>
      <c r="AK395" s="192"/>
      <c r="AL395" s="192"/>
      <c r="AM395" s="192"/>
      <c r="AN395" s="192"/>
      <c r="AO395" s="192"/>
      <c r="AP395" s="192"/>
      <c r="AQ395" s="192"/>
      <c r="AR395" s="192"/>
      <c r="AS395" s="192"/>
      <c r="AT395" s="192"/>
    </row>
    <row r="396" spans="1:46" ht="15.75" customHeight="1">
      <c r="A396" s="192"/>
      <c r="B396" s="192"/>
      <c r="C396" s="192"/>
      <c r="D396" s="192"/>
      <c r="E396" s="192"/>
      <c r="F396" s="192"/>
      <c r="G396" s="192"/>
      <c r="H396" s="192"/>
      <c r="I396" s="192"/>
      <c r="J396" s="192"/>
      <c r="K396" s="192"/>
      <c r="L396" s="192"/>
      <c r="M396" s="192"/>
      <c r="N396" s="192"/>
      <c r="O396" s="192"/>
      <c r="P396" s="192"/>
      <c r="Q396" s="192"/>
      <c r="R396" s="192"/>
      <c r="S396" s="192"/>
      <c r="T396" s="192"/>
      <c r="U396" s="192"/>
      <c r="V396" s="192"/>
      <c r="W396" s="192"/>
      <c r="X396" s="192"/>
      <c r="Y396" s="192"/>
      <c r="Z396" s="192"/>
      <c r="AA396" s="192"/>
      <c r="AB396" s="192"/>
      <c r="AC396" s="192"/>
      <c r="AD396" s="192"/>
      <c r="AE396" s="192"/>
      <c r="AF396" s="192"/>
      <c r="AG396" s="192"/>
      <c r="AH396" s="192"/>
      <c r="AI396" s="192"/>
      <c r="AJ396" s="192"/>
      <c r="AK396" s="192"/>
      <c r="AL396" s="192"/>
      <c r="AM396" s="192"/>
      <c r="AN396" s="192"/>
      <c r="AO396" s="192"/>
      <c r="AP396" s="192"/>
      <c r="AQ396" s="192"/>
      <c r="AR396" s="192"/>
      <c r="AS396" s="192"/>
      <c r="AT396" s="192"/>
    </row>
    <row r="397" spans="1:46" ht="15.75" customHeight="1">
      <c r="A397" s="192"/>
      <c r="B397" s="192"/>
      <c r="C397" s="192"/>
      <c r="D397" s="192"/>
      <c r="E397" s="192"/>
      <c r="F397" s="192"/>
      <c r="G397" s="192"/>
      <c r="H397" s="192"/>
      <c r="I397" s="192"/>
      <c r="J397" s="192"/>
      <c r="K397" s="192"/>
      <c r="L397" s="192"/>
      <c r="M397" s="192"/>
      <c r="N397" s="192"/>
      <c r="O397" s="192"/>
      <c r="P397" s="192"/>
      <c r="Q397" s="192"/>
      <c r="R397" s="192"/>
      <c r="S397" s="192"/>
      <c r="T397" s="192"/>
      <c r="U397" s="192"/>
      <c r="V397" s="192"/>
      <c r="W397" s="192"/>
      <c r="X397" s="192"/>
      <c r="Y397" s="192"/>
      <c r="Z397" s="192"/>
      <c r="AA397" s="192"/>
      <c r="AB397" s="192"/>
      <c r="AC397" s="192"/>
      <c r="AD397" s="192"/>
      <c r="AE397" s="192"/>
      <c r="AF397" s="192"/>
      <c r="AG397" s="192"/>
      <c r="AH397" s="192"/>
      <c r="AI397" s="192"/>
      <c r="AJ397" s="192"/>
      <c r="AK397" s="192"/>
      <c r="AL397" s="192"/>
      <c r="AM397" s="192"/>
      <c r="AN397" s="192"/>
      <c r="AO397" s="192"/>
      <c r="AP397" s="192"/>
      <c r="AQ397" s="192"/>
      <c r="AR397" s="192"/>
      <c r="AS397" s="192"/>
      <c r="AT397" s="192"/>
    </row>
    <row r="398" spans="1:46" ht="15.75" customHeight="1">
      <c r="A398" s="192"/>
      <c r="B398" s="192"/>
      <c r="C398" s="192"/>
      <c r="D398" s="192"/>
      <c r="E398" s="192"/>
      <c r="F398" s="192"/>
      <c r="G398" s="192"/>
      <c r="H398" s="192"/>
      <c r="I398" s="192"/>
      <c r="J398" s="192"/>
      <c r="K398" s="192"/>
      <c r="L398" s="192"/>
      <c r="M398" s="192"/>
      <c r="N398" s="192"/>
      <c r="O398" s="192"/>
      <c r="P398" s="192"/>
      <c r="Q398" s="192"/>
      <c r="R398" s="192"/>
      <c r="S398" s="192"/>
      <c r="T398" s="192"/>
      <c r="U398" s="192"/>
      <c r="V398" s="192"/>
      <c r="W398" s="192"/>
      <c r="X398" s="192"/>
      <c r="Y398" s="192"/>
      <c r="Z398" s="192"/>
      <c r="AA398" s="192"/>
      <c r="AB398" s="192"/>
      <c r="AC398" s="192"/>
      <c r="AD398" s="192"/>
      <c r="AE398" s="192"/>
      <c r="AF398" s="192"/>
      <c r="AG398" s="192"/>
      <c r="AH398" s="192"/>
      <c r="AI398" s="192"/>
      <c r="AJ398" s="192"/>
      <c r="AK398" s="192"/>
      <c r="AL398" s="192"/>
      <c r="AM398" s="192"/>
      <c r="AN398" s="192"/>
      <c r="AO398" s="192"/>
      <c r="AP398" s="192"/>
      <c r="AQ398" s="192"/>
      <c r="AR398" s="192"/>
      <c r="AS398" s="192"/>
      <c r="AT398" s="192"/>
    </row>
    <row r="399" spans="1:46" ht="15.75" customHeight="1">
      <c r="A399" s="192"/>
      <c r="B399" s="192"/>
      <c r="C399" s="192"/>
      <c r="D399" s="192"/>
      <c r="E399" s="192"/>
      <c r="F399" s="192"/>
      <c r="G399" s="192"/>
      <c r="H399" s="192"/>
      <c r="I399" s="192"/>
      <c r="J399" s="192"/>
      <c r="K399" s="192"/>
      <c r="L399" s="192"/>
      <c r="M399" s="192"/>
      <c r="N399" s="192"/>
      <c r="O399" s="192"/>
      <c r="P399" s="192"/>
      <c r="Q399" s="192"/>
      <c r="R399" s="192"/>
      <c r="S399" s="192"/>
      <c r="T399" s="192"/>
      <c r="U399" s="192"/>
      <c r="V399" s="192"/>
      <c r="W399" s="192"/>
      <c r="X399" s="192"/>
      <c r="Y399" s="192"/>
      <c r="Z399" s="192"/>
      <c r="AA399" s="192"/>
      <c r="AB399" s="192"/>
      <c r="AC399" s="192"/>
      <c r="AD399" s="192"/>
      <c r="AE399" s="192"/>
      <c r="AF399" s="192"/>
      <c r="AG399" s="192"/>
      <c r="AH399" s="192"/>
      <c r="AI399" s="192"/>
      <c r="AJ399" s="192"/>
      <c r="AK399" s="192"/>
      <c r="AL399" s="192"/>
      <c r="AM399" s="192"/>
      <c r="AN399" s="192"/>
      <c r="AO399" s="192"/>
      <c r="AP399" s="192"/>
      <c r="AQ399" s="192"/>
      <c r="AR399" s="192"/>
      <c r="AS399" s="192"/>
      <c r="AT399" s="192"/>
    </row>
    <row r="400" spans="1:46" ht="15.75" customHeight="1">
      <c r="A400" s="192"/>
      <c r="B400" s="192"/>
      <c r="C400" s="192"/>
      <c r="D400" s="192"/>
      <c r="E400" s="192"/>
      <c r="F400" s="192"/>
      <c r="G400" s="192"/>
      <c r="H400" s="192"/>
      <c r="I400" s="192"/>
      <c r="J400" s="192"/>
      <c r="K400" s="192"/>
      <c r="L400" s="192"/>
      <c r="M400" s="192"/>
      <c r="N400" s="192"/>
      <c r="O400" s="192"/>
      <c r="P400" s="192"/>
      <c r="Q400" s="192"/>
      <c r="R400" s="192"/>
      <c r="S400" s="192"/>
      <c r="T400" s="192"/>
      <c r="U400" s="192"/>
      <c r="V400" s="192"/>
      <c r="W400" s="192"/>
      <c r="X400" s="192"/>
      <c r="Y400" s="192"/>
      <c r="Z400" s="192"/>
      <c r="AA400" s="192"/>
      <c r="AB400" s="192"/>
      <c r="AC400" s="192"/>
      <c r="AD400" s="192"/>
      <c r="AE400" s="192"/>
      <c r="AF400" s="192"/>
      <c r="AG400" s="192"/>
      <c r="AH400" s="192"/>
      <c r="AI400" s="192"/>
      <c r="AJ400" s="192"/>
      <c r="AK400" s="192"/>
      <c r="AL400" s="192"/>
      <c r="AM400" s="192"/>
      <c r="AN400" s="192"/>
      <c r="AO400" s="192"/>
      <c r="AP400" s="192"/>
      <c r="AQ400" s="192"/>
      <c r="AR400" s="192"/>
      <c r="AS400" s="192"/>
      <c r="AT400" s="192"/>
    </row>
    <row r="401" spans="1:46" ht="15.75" customHeight="1">
      <c r="A401" s="192"/>
      <c r="B401" s="192"/>
      <c r="C401" s="192"/>
      <c r="D401" s="192"/>
      <c r="E401" s="192"/>
      <c r="F401" s="192"/>
      <c r="G401" s="192"/>
      <c r="H401" s="192"/>
      <c r="I401" s="192"/>
      <c r="J401" s="192"/>
      <c r="K401" s="192"/>
      <c r="L401" s="192"/>
      <c r="M401" s="192"/>
      <c r="N401" s="192"/>
      <c r="O401" s="192"/>
      <c r="P401" s="192"/>
      <c r="Q401" s="192"/>
      <c r="R401" s="192"/>
      <c r="S401" s="192"/>
      <c r="T401" s="192"/>
      <c r="U401" s="192"/>
      <c r="V401" s="192"/>
      <c r="W401" s="192"/>
      <c r="X401" s="192"/>
      <c r="Y401" s="192"/>
      <c r="Z401" s="192"/>
      <c r="AA401" s="192"/>
      <c r="AB401" s="192"/>
      <c r="AC401" s="192"/>
      <c r="AD401" s="192"/>
      <c r="AE401" s="192"/>
      <c r="AF401" s="192"/>
      <c r="AG401" s="192"/>
      <c r="AH401" s="192"/>
      <c r="AI401" s="192"/>
      <c r="AJ401" s="192"/>
      <c r="AK401" s="192"/>
      <c r="AL401" s="192"/>
      <c r="AM401" s="192"/>
      <c r="AN401" s="192"/>
      <c r="AO401" s="192"/>
      <c r="AP401" s="192"/>
      <c r="AQ401" s="192"/>
      <c r="AR401" s="192"/>
      <c r="AS401" s="192"/>
      <c r="AT401" s="192"/>
    </row>
    <row r="402" spans="1:46" ht="15.75" customHeight="1">
      <c r="A402" s="192"/>
      <c r="B402" s="192"/>
      <c r="C402" s="192"/>
      <c r="D402" s="192"/>
      <c r="E402" s="192"/>
      <c r="F402" s="192"/>
      <c r="G402" s="192"/>
      <c r="H402" s="192"/>
      <c r="I402" s="192"/>
      <c r="J402" s="192"/>
      <c r="K402" s="192"/>
      <c r="L402" s="192"/>
      <c r="M402" s="192"/>
      <c r="N402" s="192"/>
      <c r="O402" s="192"/>
      <c r="P402" s="192"/>
      <c r="Q402" s="192"/>
      <c r="R402" s="192"/>
      <c r="S402" s="192"/>
      <c r="T402" s="192"/>
      <c r="U402" s="192"/>
      <c r="V402" s="192"/>
      <c r="W402" s="192"/>
      <c r="X402" s="192"/>
      <c r="Y402" s="192"/>
      <c r="Z402" s="192"/>
      <c r="AA402" s="192"/>
      <c r="AB402" s="192"/>
      <c r="AC402" s="192"/>
      <c r="AD402" s="192"/>
      <c r="AE402" s="192"/>
      <c r="AF402" s="192"/>
      <c r="AG402" s="192"/>
      <c r="AH402" s="192"/>
      <c r="AI402" s="192"/>
      <c r="AJ402" s="192"/>
      <c r="AK402" s="192"/>
      <c r="AL402" s="192"/>
      <c r="AM402" s="192"/>
      <c r="AN402" s="192"/>
      <c r="AO402" s="192"/>
      <c r="AP402" s="192"/>
      <c r="AQ402" s="192"/>
      <c r="AR402" s="192"/>
      <c r="AS402" s="192"/>
      <c r="AT402" s="192"/>
    </row>
    <row r="403" spans="1:46" ht="15.75" customHeight="1">
      <c r="A403" s="192"/>
      <c r="B403" s="192"/>
      <c r="C403" s="192"/>
      <c r="D403" s="192"/>
      <c r="E403" s="192"/>
      <c r="F403" s="192"/>
      <c r="G403" s="192"/>
      <c r="H403" s="192"/>
      <c r="I403" s="192"/>
      <c r="J403" s="192"/>
      <c r="K403" s="192"/>
      <c r="L403" s="192"/>
      <c r="M403" s="192"/>
      <c r="N403" s="192"/>
      <c r="O403" s="192"/>
      <c r="P403" s="192"/>
      <c r="Q403" s="192"/>
      <c r="R403" s="192"/>
      <c r="S403" s="192"/>
      <c r="T403" s="192"/>
      <c r="U403" s="192"/>
      <c r="V403" s="192"/>
      <c r="W403" s="192"/>
      <c r="X403" s="192"/>
      <c r="Y403" s="192"/>
      <c r="Z403" s="192"/>
      <c r="AA403" s="192"/>
      <c r="AB403" s="192"/>
      <c r="AC403" s="192"/>
      <c r="AD403" s="192"/>
      <c r="AE403" s="192"/>
      <c r="AF403" s="192"/>
      <c r="AG403" s="192"/>
      <c r="AH403" s="192"/>
      <c r="AI403" s="192"/>
      <c r="AJ403" s="192"/>
      <c r="AK403" s="192"/>
      <c r="AL403" s="192"/>
      <c r="AM403" s="192"/>
      <c r="AN403" s="192"/>
      <c r="AO403" s="192"/>
      <c r="AP403" s="192"/>
      <c r="AQ403" s="192"/>
      <c r="AR403" s="192"/>
      <c r="AS403" s="192"/>
      <c r="AT403" s="192"/>
    </row>
    <row r="404" spans="1:46" ht="15.75" customHeight="1">
      <c r="A404" s="192"/>
      <c r="B404" s="192"/>
      <c r="C404" s="192"/>
      <c r="D404" s="192"/>
      <c r="E404" s="192"/>
      <c r="F404" s="192"/>
      <c r="G404" s="192"/>
      <c r="H404" s="192"/>
      <c r="I404" s="192"/>
      <c r="J404" s="192"/>
      <c r="K404" s="192"/>
      <c r="L404" s="192"/>
      <c r="M404" s="192"/>
      <c r="N404" s="192"/>
      <c r="O404" s="192"/>
      <c r="P404" s="192"/>
      <c r="Q404" s="192"/>
      <c r="R404" s="192"/>
      <c r="S404" s="192"/>
      <c r="T404" s="192"/>
      <c r="U404" s="192"/>
      <c r="V404" s="192"/>
      <c r="W404" s="192"/>
      <c r="X404" s="192"/>
      <c r="Y404" s="192"/>
      <c r="Z404" s="192"/>
      <c r="AA404" s="192"/>
      <c r="AB404" s="192"/>
      <c r="AC404" s="192"/>
      <c r="AD404" s="192"/>
      <c r="AE404" s="192"/>
      <c r="AF404" s="192"/>
      <c r="AG404" s="192"/>
      <c r="AH404" s="192"/>
      <c r="AI404" s="192"/>
      <c r="AJ404" s="192"/>
      <c r="AK404" s="192"/>
      <c r="AL404" s="192"/>
      <c r="AM404" s="192"/>
      <c r="AN404" s="192"/>
      <c r="AO404" s="192"/>
      <c r="AP404" s="192"/>
      <c r="AQ404" s="192"/>
      <c r="AR404" s="192"/>
      <c r="AS404" s="192"/>
      <c r="AT404" s="192"/>
    </row>
    <row r="405" spans="1:46" ht="15.75" customHeight="1">
      <c r="A405" s="192"/>
      <c r="B405" s="192"/>
      <c r="C405" s="192"/>
      <c r="D405" s="192"/>
      <c r="E405" s="192"/>
      <c r="F405" s="192"/>
      <c r="G405" s="192"/>
      <c r="H405" s="192"/>
      <c r="I405" s="192"/>
      <c r="J405" s="192"/>
      <c r="K405" s="192"/>
      <c r="L405" s="192"/>
      <c r="M405" s="192"/>
      <c r="N405" s="192"/>
      <c r="O405" s="192"/>
      <c r="P405" s="192"/>
      <c r="Q405" s="192"/>
      <c r="R405" s="192"/>
      <c r="S405" s="192"/>
      <c r="T405" s="192"/>
      <c r="U405" s="192"/>
      <c r="V405" s="192"/>
      <c r="W405" s="192"/>
      <c r="X405" s="192"/>
      <c r="Y405" s="192"/>
      <c r="Z405" s="192"/>
      <c r="AA405" s="192"/>
      <c r="AB405" s="192"/>
      <c r="AC405" s="192"/>
      <c r="AD405" s="192"/>
      <c r="AE405" s="192"/>
      <c r="AF405" s="192"/>
      <c r="AG405" s="192"/>
      <c r="AH405" s="192"/>
      <c r="AI405" s="192"/>
      <c r="AJ405" s="192"/>
      <c r="AK405" s="192"/>
      <c r="AL405" s="192"/>
      <c r="AM405" s="192"/>
      <c r="AN405" s="192"/>
      <c r="AO405" s="192"/>
      <c r="AP405" s="192"/>
      <c r="AQ405" s="192"/>
      <c r="AR405" s="192"/>
      <c r="AS405" s="192"/>
      <c r="AT405" s="192"/>
    </row>
    <row r="406" spans="1:46" ht="15.75" customHeight="1">
      <c r="A406" s="192"/>
      <c r="B406" s="192"/>
      <c r="C406" s="192"/>
      <c r="D406" s="192"/>
      <c r="E406" s="192"/>
      <c r="F406" s="192"/>
      <c r="G406" s="192"/>
      <c r="H406" s="192"/>
      <c r="I406" s="192"/>
      <c r="J406" s="192"/>
      <c r="K406" s="192"/>
      <c r="L406" s="192"/>
      <c r="M406" s="192"/>
      <c r="N406" s="192"/>
      <c r="O406" s="192"/>
      <c r="P406" s="192"/>
      <c r="Q406" s="192"/>
      <c r="R406" s="192"/>
      <c r="S406" s="192"/>
      <c r="T406" s="192"/>
      <c r="U406" s="192"/>
      <c r="V406" s="192"/>
      <c r="W406" s="192"/>
      <c r="X406" s="192"/>
      <c r="Y406" s="192"/>
      <c r="Z406" s="192"/>
      <c r="AA406" s="192"/>
      <c r="AB406" s="192"/>
      <c r="AC406" s="192"/>
      <c r="AD406" s="192"/>
      <c r="AE406" s="192"/>
      <c r="AF406" s="192"/>
      <c r="AG406" s="192"/>
      <c r="AH406" s="192"/>
      <c r="AI406" s="192"/>
      <c r="AJ406" s="192"/>
      <c r="AK406" s="192"/>
      <c r="AL406" s="192"/>
      <c r="AM406" s="192"/>
      <c r="AN406" s="192"/>
      <c r="AO406" s="192"/>
      <c r="AP406" s="192"/>
      <c r="AQ406" s="192"/>
      <c r="AR406" s="192"/>
      <c r="AS406" s="192"/>
      <c r="AT406" s="192"/>
    </row>
    <row r="407" spans="1:46" ht="15.75" customHeight="1">
      <c r="A407" s="192"/>
      <c r="B407" s="192"/>
      <c r="C407" s="192"/>
      <c r="D407" s="192"/>
      <c r="E407" s="192"/>
      <c r="F407" s="192"/>
      <c r="G407" s="192"/>
      <c r="H407" s="192"/>
      <c r="I407" s="192"/>
      <c r="J407" s="192"/>
      <c r="K407" s="192"/>
      <c r="L407" s="192"/>
      <c r="M407" s="192"/>
      <c r="N407" s="192"/>
      <c r="O407" s="192"/>
      <c r="P407" s="192"/>
      <c r="Q407" s="192"/>
      <c r="R407" s="192"/>
      <c r="S407" s="192"/>
      <c r="T407" s="192"/>
      <c r="U407" s="192"/>
      <c r="V407" s="192"/>
      <c r="W407" s="192"/>
      <c r="X407" s="192"/>
      <c r="Y407" s="192"/>
      <c r="Z407" s="192"/>
      <c r="AA407" s="192"/>
      <c r="AB407" s="192"/>
      <c r="AC407" s="192"/>
      <c r="AD407" s="192"/>
      <c r="AE407" s="192"/>
      <c r="AF407" s="192"/>
      <c r="AG407" s="192"/>
      <c r="AH407" s="192"/>
      <c r="AI407" s="192"/>
      <c r="AJ407" s="192"/>
      <c r="AK407" s="192"/>
      <c r="AL407" s="192"/>
      <c r="AM407" s="192"/>
      <c r="AN407" s="192"/>
      <c r="AO407" s="192"/>
      <c r="AP407" s="192"/>
      <c r="AQ407" s="192"/>
      <c r="AR407" s="192"/>
      <c r="AS407" s="192"/>
      <c r="AT407" s="192"/>
    </row>
    <row r="408" spans="1:46" ht="15.75" customHeight="1">
      <c r="A408" s="192"/>
      <c r="B408" s="192"/>
      <c r="C408" s="192"/>
      <c r="D408" s="192"/>
      <c r="E408" s="192"/>
      <c r="F408" s="192"/>
      <c r="G408" s="192"/>
      <c r="H408" s="192"/>
      <c r="I408" s="192"/>
      <c r="J408" s="192"/>
      <c r="K408" s="192"/>
      <c r="L408" s="192"/>
      <c r="M408" s="192"/>
      <c r="N408" s="192"/>
      <c r="O408" s="192"/>
      <c r="P408" s="192"/>
      <c r="Q408" s="192"/>
      <c r="R408" s="192"/>
      <c r="S408" s="192"/>
      <c r="T408" s="192"/>
      <c r="U408" s="192"/>
      <c r="V408" s="192"/>
      <c r="W408" s="192"/>
      <c r="X408" s="192"/>
      <c r="Y408" s="192"/>
      <c r="Z408" s="192"/>
      <c r="AA408" s="192"/>
      <c r="AB408" s="192"/>
      <c r="AC408" s="192"/>
      <c r="AD408" s="192"/>
      <c r="AE408" s="192"/>
      <c r="AF408" s="192"/>
      <c r="AG408" s="192"/>
      <c r="AH408" s="192"/>
      <c r="AI408" s="192"/>
      <c r="AJ408" s="192"/>
      <c r="AK408" s="192"/>
      <c r="AL408" s="192"/>
      <c r="AM408" s="192"/>
      <c r="AN408" s="192"/>
      <c r="AO408" s="192"/>
      <c r="AP408" s="192"/>
      <c r="AQ408" s="192"/>
      <c r="AR408" s="192"/>
      <c r="AS408" s="192"/>
      <c r="AT408" s="192"/>
    </row>
    <row r="409" spans="1:46" ht="15.75" customHeight="1">
      <c r="A409" s="192"/>
      <c r="B409" s="192"/>
      <c r="C409" s="192"/>
      <c r="D409" s="192"/>
      <c r="E409" s="192"/>
      <c r="F409" s="192"/>
      <c r="G409" s="192"/>
      <c r="H409" s="192"/>
      <c r="I409" s="192"/>
      <c r="J409" s="192"/>
      <c r="K409" s="192"/>
      <c r="L409" s="192"/>
      <c r="M409" s="192"/>
      <c r="N409" s="192"/>
      <c r="O409" s="192"/>
      <c r="P409" s="192"/>
      <c r="Q409" s="192"/>
      <c r="R409" s="192"/>
      <c r="S409" s="192"/>
      <c r="T409" s="192"/>
      <c r="U409" s="192"/>
      <c r="V409" s="192"/>
      <c r="W409" s="192"/>
      <c r="X409" s="192"/>
      <c r="Y409" s="192"/>
      <c r="Z409" s="192"/>
      <c r="AA409" s="192"/>
      <c r="AB409" s="192"/>
      <c r="AC409" s="192"/>
      <c r="AD409" s="192"/>
      <c r="AE409" s="192"/>
      <c r="AF409" s="192"/>
      <c r="AG409" s="192"/>
      <c r="AH409" s="192"/>
      <c r="AI409" s="192"/>
      <c r="AJ409" s="192"/>
      <c r="AK409" s="192"/>
      <c r="AL409" s="192"/>
      <c r="AM409" s="192"/>
      <c r="AN409" s="192"/>
      <c r="AO409" s="192"/>
      <c r="AP409" s="192"/>
      <c r="AQ409" s="192"/>
      <c r="AR409" s="192"/>
      <c r="AS409" s="192"/>
      <c r="AT409" s="192"/>
    </row>
    <row r="410" spans="1:46" ht="15.75" customHeight="1">
      <c r="A410" s="192"/>
      <c r="B410" s="192"/>
      <c r="C410" s="192"/>
      <c r="D410" s="192"/>
      <c r="E410" s="192"/>
      <c r="F410" s="192"/>
      <c r="G410" s="192"/>
      <c r="H410" s="192"/>
      <c r="I410" s="192"/>
      <c r="J410" s="192"/>
      <c r="K410" s="192"/>
      <c r="L410" s="192"/>
      <c r="M410" s="192"/>
      <c r="N410" s="192"/>
      <c r="O410" s="192"/>
      <c r="P410" s="192"/>
      <c r="Q410" s="192"/>
      <c r="R410" s="192"/>
      <c r="S410" s="192"/>
      <c r="T410" s="192"/>
      <c r="U410" s="192"/>
      <c r="V410" s="192"/>
      <c r="W410" s="192"/>
      <c r="X410" s="192"/>
      <c r="Y410" s="192"/>
      <c r="Z410" s="192"/>
      <c r="AA410" s="192"/>
      <c r="AB410" s="192"/>
      <c r="AC410" s="192"/>
      <c r="AD410" s="192"/>
      <c r="AE410" s="192"/>
      <c r="AF410" s="192"/>
      <c r="AG410" s="192"/>
      <c r="AH410" s="192"/>
      <c r="AI410" s="192"/>
      <c r="AJ410" s="192"/>
      <c r="AK410" s="192"/>
      <c r="AL410" s="192"/>
      <c r="AM410" s="192"/>
      <c r="AN410" s="192"/>
      <c r="AO410" s="192"/>
      <c r="AP410" s="192"/>
      <c r="AQ410" s="192"/>
      <c r="AR410" s="192"/>
      <c r="AS410" s="192"/>
      <c r="AT410" s="192"/>
    </row>
    <row r="411" spans="1:46" ht="15.75" customHeight="1">
      <c r="A411" s="192"/>
      <c r="B411" s="192"/>
      <c r="C411" s="192"/>
      <c r="D411" s="192"/>
      <c r="E411" s="192"/>
      <c r="F411" s="192"/>
      <c r="G411" s="192"/>
      <c r="H411" s="192"/>
      <c r="I411" s="192"/>
      <c r="J411" s="192"/>
      <c r="K411" s="192"/>
      <c r="L411" s="192"/>
      <c r="M411" s="192"/>
      <c r="N411" s="192"/>
      <c r="O411" s="192"/>
      <c r="P411" s="192"/>
      <c r="Q411" s="192"/>
      <c r="R411" s="192"/>
      <c r="S411" s="192"/>
      <c r="T411" s="192"/>
      <c r="U411" s="192"/>
      <c r="V411" s="192"/>
      <c r="W411" s="192"/>
      <c r="X411" s="192"/>
      <c r="Y411" s="192"/>
      <c r="Z411" s="192"/>
      <c r="AA411" s="192"/>
      <c r="AB411" s="192"/>
      <c r="AC411" s="192"/>
      <c r="AD411" s="192"/>
      <c r="AE411" s="192"/>
      <c r="AF411" s="192"/>
      <c r="AG411" s="192"/>
      <c r="AH411" s="192"/>
      <c r="AI411" s="192"/>
      <c r="AJ411" s="192"/>
      <c r="AK411" s="192"/>
      <c r="AL411" s="192"/>
      <c r="AM411" s="192"/>
      <c r="AN411" s="192"/>
      <c r="AO411" s="192"/>
      <c r="AP411" s="192"/>
      <c r="AQ411" s="192"/>
      <c r="AR411" s="192"/>
      <c r="AS411" s="192"/>
      <c r="AT411" s="192"/>
    </row>
    <row r="412" spans="1:46" ht="15.75" customHeight="1">
      <c r="A412" s="192"/>
      <c r="B412" s="192"/>
      <c r="C412" s="192"/>
      <c r="D412" s="192"/>
      <c r="E412" s="192"/>
      <c r="F412" s="192"/>
      <c r="G412" s="192"/>
      <c r="H412" s="192"/>
      <c r="I412" s="192"/>
      <c r="J412" s="192"/>
      <c r="K412" s="192"/>
      <c r="L412" s="192"/>
      <c r="M412" s="192"/>
      <c r="N412" s="192"/>
      <c r="O412" s="192"/>
      <c r="P412" s="192"/>
      <c r="Q412" s="192"/>
      <c r="R412" s="192"/>
      <c r="S412" s="192"/>
      <c r="T412" s="192"/>
      <c r="U412" s="192"/>
      <c r="V412" s="192"/>
      <c r="W412" s="192"/>
      <c r="X412" s="192"/>
      <c r="Y412" s="192"/>
      <c r="Z412" s="192"/>
      <c r="AA412" s="192"/>
      <c r="AB412" s="192"/>
      <c r="AC412" s="192"/>
      <c r="AD412" s="192"/>
      <c r="AE412" s="192"/>
      <c r="AF412" s="192"/>
      <c r="AG412" s="192"/>
      <c r="AH412" s="192"/>
      <c r="AI412" s="192"/>
      <c r="AJ412" s="192"/>
      <c r="AK412" s="192"/>
      <c r="AL412" s="192"/>
      <c r="AM412" s="192"/>
      <c r="AN412" s="192"/>
      <c r="AO412" s="192"/>
      <c r="AP412" s="192"/>
      <c r="AQ412" s="192"/>
      <c r="AR412" s="192"/>
      <c r="AS412" s="192"/>
      <c r="AT412" s="192"/>
    </row>
    <row r="413" spans="1:46" ht="15.75" customHeight="1">
      <c r="A413" s="192"/>
      <c r="B413" s="192"/>
      <c r="C413" s="192"/>
      <c r="D413" s="192"/>
      <c r="E413" s="192"/>
      <c r="F413" s="192"/>
      <c r="G413" s="192"/>
      <c r="H413" s="192"/>
      <c r="I413" s="192"/>
      <c r="J413" s="192"/>
      <c r="K413" s="192"/>
      <c r="L413" s="192"/>
      <c r="M413" s="192"/>
      <c r="N413" s="192"/>
      <c r="O413" s="192"/>
      <c r="P413" s="192"/>
      <c r="Q413" s="192"/>
      <c r="R413" s="192"/>
      <c r="S413" s="192"/>
      <c r="T413" s="192"/>
      <c r="U413" s="192"/>
      <c r="V413" s="192"/>
      <c r="W413" s="192"/>
      <c r="X413" s="192"/>
      <c r="Y413" s="192"/>
      <c r="Z413" s="192"/>
      <c r="AA413" s="192"/>
      <c r="AB413" s="192"/>
      <c r="AC413" s="192"/>
      <c r="AD413" s="192"/>
      <c r="AE413" s="192"/>
      <c r="AF413" s="192"/>
      <c r="AG413" s="192"/>
      <c r="AH413" s="192"/>
      <c r="AI413" s="192"/>
      <c r="AJ413" s="192"/>
      <c r="AK413" s="192"/>
      <c r="AL413" s="192"/>
      <c r="AM413" s="192"/>
      <c r="AN413" s="192"/>
      <c r="AO413" s="192"/>
      <c r="AP413" s="192"/>
      <c r="AQ413" s="192"/>
      <c r="AR413" s="192"/>
      <c r="AS413" s="192"/>
      <c r="AT413" s="192"/>
    </row>
    <row r="414" spans="1:46" ht="15.75" customHeight="1">
      <c r="A414" s="192"/>
      <c r="B414" s="192"/>
      <c r="C414" s="192"/>
      <c r="D414" s="192"/>
      <c r="E414" s="192"/>
      <c r="F414" s="192"/>
      <c r="G414" s="192"/>
      <c r="H414" s="192"/>
      <c r="I414" s="192"/>
      <c r="J414" s="192"/>
      <c r="K414" s="192"/>
      <c r="L414" s="192"/>
      <c r="M414" s="192"/>
      <c r="N414" s="192"/>
      <c r="O414" s="192"/>
      <c r="P414" s="192"/>
      <c r="Q414" s="192"/>
      <c r="R414" s="192"/>
      <c r="S414" s="192"/>
      <c r="T414" s="192"/>
      <c r="U414" s="192"/>
      <c r="V414" s="192"/>
      <c r="W414" s="192"/>
      <c r="X414" s="192"/>
      <c r="Y414" s="192"/>
      <c r="Z414" s="192"/>
      <c r="AA414" s="192"/>
      <c r="AB414" s="192"/>
      <c r="AC414" s="192"/>
      <c r="AD414" s="192"/>
      <c r="AE414" s="192"/>
      <c r="AF414" s="192"/>
      <c r="AG414" s="192"/>
      <c r="AH414" s="192"/>
      <c r="AI414" s="192"/>
      <c r="AJ414" s="192"/>
      <c r="AK414" s="192"/>
      <c r="AL414" s="192"/>
      <c r="AM414" s="192"/>
      <c r="AN414" s="192"/>
      <c r="AO414" s="192"/>
      <c r="AP414" s="192"/>
      <c r="AQ414" s="192"/>
      <c r="AR414" s="192"/>
      <c r="AS414" s="192"/>
      <c r="AT414" s="192"/>
    </row>
    <row r="415" spans="1:46" ht="15.75" customHeight="1">
      <c r="A415" s="192"/>
      <c r="B415" s="192"/>
      <c r="C415" s="192"/>
      <c r="D415" s="192"/>
      <c r="E415" s="192"/>
      <c r="F415" s="192"/>
      <c r="G415" s="192"/>
      <c r="H415" s="192"/>
      <c r="I415" s="192"/>
      <c r="J415" s="192"/>
      <c r="K415" s="192"/>
      <c r="L415" s="192"/>
      <c r="M415" s="192"/>
      <c r="N415" s="192"/>
      <c r="O415" s="192"/>
      <c r="P415" s="192"/>
      <c r="Q415" s="192"/>
      <c r="R415" s="192"/>
      <c r="S415" s="192"/>
      <c r="T415" s="192"/>
      <c r="U415" s="192"/>
      <c r="V415" s="192"/>
      <c r="W415" s="192"/>
      <c r="X415" s="192"/>
      <c r="Y415" s="192"/>
      <c r="Z415" s="192"/>
      <c r="AA415" s="192"/>
      <c r="AB415" s="192"/>
      <c r="AC415" s="192"/>
      <c r="AD415" s="192"/>
      <c r="AE415" s="192"/>
      <c r="AF415" s="192"/>
      <c r="AG415" s="192"/>
      <c r="AH415" s="192"/>
      <c r="AI415" s="192"/>
      <c r="AJ415" s="192"/>
      <c r="AK415" s="192"/>
      <c r="AL415" s="192"/>
      <c r="AM415" s="192"/>
      <c r="AN415" s="192"/>
      <c r="AO415" s="192"/>
      <c r="AP415" s="192"/>
      <c r="AQ415" s="192"/>
      <c r="AR415" s="192"/>
      <c r="AS415" s="192"/>
      <c r="AT415" s="192"/>
    </row>
    <row r="416" spans="1:46" ht="15.75" customHeight="1">
      <c r="A416" s="192"/>
      <c r="B416" s="192"/>
      <c r="C416" s="192"/>
      <c r="D416" s="192"/>
      <c r="E416" s="192"/>
      <c r="F416" s="192"/>
      <c r="G416" s="192"/>
      <c r="H416" s="192"/>
      <c r="I416" s="192"/>
      <c r="J416" s="192"/>
      <c r="K416" s="192"/>
      <c r="L416" s="192"/>
      <c r="M416" s="192"/>
      <c r="N416" s="192"/>
      <c r="O416" s="192"/>
      <c r="P416" s="192"/>
      <c r="Q416" s="192"/>
      <c r="R416" s="192"/>
      <c r="S416" s="192"/>
      <c r="T416" s="192"/>
      <c r="U416" s="192"/>
      <c r="V416" s="192"/>
      <c r="W416" s="192"/>
      <c r="X416" s="192"/>
      <c r="Y416" s="192"/>
      <c r="Z416" s="192"/>
      <c r="AA416" s="192"/>
      <c r="AB416" s="192"/>
      <c r="AC416" s="192"/>
      <c r="AD416" s="192"/>
      <c r="AE416" s="192"/>
      <c r="AF416" s="192"/>
      <c r="AG416" s="192"/>
      <c r="AH416" s="192"/>
      <c r="AI416" s="192"/>
      <c r="AJ416" s="192"/>
      <c r="AK416" s="192"/>
      <c r="AL416" s="192"/>
      <c r="AM416" s="192"/>
      <c r="AN416" s="192"/>
      <c r="AO416" s="192"/>
      <c r="AP416" s="192"/>
      <c r="AQ416" s="192"/>
      <c r="AR416" s="192"/>
      <c r="AS416" s="192"/>
      <c r="AT416" s="192"/>
    </row>
    <row r="417" spans="1:46" ht="15.75" customHeight="1">
      <c r="A417" s="192"/>
      <c r="B417" s="192"/>
      <c r="C417" s="192"/>
      <c r="D417" s="192"/>
      <c r="E417" s="192"/>
      <c r="F417" s="192"/>
      <c r="G417" s="192"/>
      <c r="H417" s="192"/>
      <c r="I417" s="192"/>
      <c r="J417" s="192"/>
      <c r="K417" s="192"/>
      <c r="L417" s="192"/>
      <c r="M417" s="192"/>
      <c r="N417" s="192"/>
      <c r="O417" s="192"/>
      <c r="P417" s="192"/>
      <c r="Q417" s="192"/>
      <c r="R417" s="192"/>
      <c r="S417" s="192"/>
      <c r="T417" s="192"/>
      <c r="U417" s="192"/>
      <c r="V417" s="192"/>
      <c r="W417" s="192"/>
      <c r="X417" s="192"/>
      <c r="Y417" s="192"/>
      <c r="Z417" s="192"/>
      <c r="AA417" s="192"/>
      <c r="AB417" s="192"/>
      <c r="AC417" s="192"/>
      <c r="AD417" s="192"/>
      <c r="AE417" s="192"/>
      <c r="AF417" s="192"/>
      <c r="AG417" s="192"/>
      <c r="AH417" s="192"/>
      <c r="AI417" s="192"/>
      <c r="AJ417" s="192"/>
      <c r="AK417" s="192"/>
      <c r="AL417" s="192"/>
      <c r="AM417" s="192"/>
      <c r="AN417" s="192"/>
      <c r="AO417" s="192"/>
      <c r="AP417" s="192"/>
      <c r="AQ417" s="192"/>
      <c r="AR417" s="192"/>
      <c r="AS417" s="192"/>
      <c r="AT417" s="192"/>
    </row>
    <row r="418" spans="1:46" ht="15.75" customHeight="1">
      <c r="A418" s="192"/>
      <c r="B418" s="192"/>
      <c r="C418" s="192"/>
      <c r="D418" s="192"/>
      <c r="E418" s="192"/>
      <c r="F418" s="192"/>
      <c r="G418" s="192"/>
      <c r="H418" s="192"/>
      <c r="I418" s="192"/>
      <c r="J418" s="192"/>
      <c r="K418" s="192"/>
      <c r="L418" s="192"/>
      <c r="M418" s="192"/>
      <c r="N418" s="192"/>
      <c r="O418" s="192"/>
      <c r="P418" s="192"/>
      <c r="Q418" s="192"/>
      <c r="R418" s="192"/>
      <c r="S418" s="192"/>
      <c r="T418" s="192"/>
      <c r="U418" s="192"/>
      <c r="V418" s="192"/>
      <c r="W418" s="192"/>
      <c r="X418" s="192"/>
      <c r="Y418" s="192"/>
      <c r="Z418" s="192"/>
      <c r="AA418" s="192"/>
      <c r="AB418" s="192"/>
      <c r="AC418" s="192"/>
      <c r="AD418" s="192"/>
      <c r="AE418" s="192"/>
      <c r="AF418" s="192"/>
      <c r="AG418" s="192"/>
      <c r="AH418" s="192"/>
      <c r="AI418" s="192"/>
      <c r="AJ418" s="192"/>
      <c r="AK418" s="192"/>
      <c r="AL418" s="192"/>
      <c r="AM418" s="192"/>
      <c r="AN418" s="192"/>
      <c r="AO418" s="192"/>
      <c r="AP418" s="192"/>
      <c r="AQ418" s="192"/>
      <c r="AR418" s="192"/>
      <c r="AS418" s="192"/>
      <c r="AT418" s="192"/>
    </row>
    <row r="419" spans="1:46" ht="15.75" customHeight="1">
      <c r="A419" s="192"/>
      <c r="B419" s="192"/>
      <c r="C419" s="192"/>
      <c r="D419" s="192"/>
      <c r="E419" s="192"/>
      <c r="F419" s="192"/>
      <c r="G419" s="192"/>
      <c r="H419" s="192"/>
      <c r="I419" s="192"/>
      <c r="J419" s="192"/>
      <c r="K419" s="192"/>
      <c r="L419" s="192"/>
      <c r="M419" s="192"/>
      <c r="N419" s="192"/>
      <c r="O419" s="192"/>
      <c r="P419" s="192"/>
      <c r="Q419" s="192"/>
      <c r="R419" s="192"/>
      <c r="S419" s="192"/>
      <c r="T419" s="192"/>
      <c r="U419" s="192"/>
      <c r="V419" s="192"/>
      <c r="W419" s="192"/>
      <c r="X419" s="192"/>
      <c r="Y419" s="192"/>
      <c r="Z419" s="192"/>
      <c r="AA419" s="192"/>
      <c r="AB419" s="192"/>
      <c r="AC419" s="192"/>
      <c r="AD419" s="192"/>
      <c r="AE419" s="192"/>
      <c r="AF419" s="192"/>
      <c r="AG419" s="192"/>
      <c r="AH419" s="192"/>
      <c r="AI419" s="192"/>
      <c r="AJ419" s="192"/>
      <c r="AK419" s="192"/>
      <c r="AL419" s="192"/>
      <c r="AM419" s="192"/>
      <c r="AN419" s="192"/>
      <c r="AO419" s="192"/>
      <c r="AP419" s="192"/>
      <c r="AQ419" s="192"/>
      <c r="AR419" s="192"/>
      <c r="AS419" s="192"/>
      <c r="AT419" s="192"/>
    </row>
    <row r="420" spans="1:46" ht="15.75" customHeight="1">
      <c r="A420" s="192"/>
      <c r="B420" s="192"/>
      <c r="C420" s="192"/>
      <c r="D420" s="192"/>
      <c r="E420" s="192"/>
      <c r="F420" s="192"/>
      <c r="G420" s="192"/>
      <c r="H420" s="192"/>
      <c r="I420" s="192"/>
      <c r="J420" s="192"/>
      <c r="K420" s="192"/>
      <c r="L420" s="192"/>
      <c r="M420" s="192"/>
      <c r="N420" s="192"/>
      <c r="O420" s="192"/>
      <c r="P420" s="192"/>
      <c r="Q420" s="192"/>
      <c r="R420" s="192"/>
      <c r="S420" s="192"/>
      <c r="T420" s="192"/>
      <c r="U420" s="192"/>
      <c r="V420" s="192"/>
      <c r="W420" s="192"/>
      <c r="X420" s="192"/>
      <c r="Y420" s="192"/>
      <c r="Z420" s="192"/>
      <c r="AA420" s="192"/>
      <c r="AB420" s="192"/>
      <c r="AC420" s="192"/>
      <c r="AD420" s="192"/>
      <c r="AE420" s="192"/>
      <c r="AF420" s="192"/>
      <c r="AG420" s="192"/>
      <c r="AH420" s="192"/>
      <c r="AI420" s="192"/>
      <c r="AJ420" s="192"/>
      <c r="AK420" s="192"/>
      <c r="AL420" s="192"/>
      <c r="AM420" s="192"/>
      <c r="AN420" s="192"/>
      <c r="AO420" s="192"/>
      <c r="AP420" s="192"/>
      <c r="AQ420" s="192"/>
      <c r="AR420" s="192"/>
      <c r="AS420" s="192"/>
      <c r="AT420" s="192"/>
    </row>
    <row r="421" spans="1:46" ht="15.75" customHeight="1">
      <c r="A421" s="192"/>
      <c r="B421" s="192"/>
      <c r="C421" s="192"/>
      <c r="D421" s="192"/>
      <c r="E421" s="192"/>
      <c r="F421" s="192"/>
      <c r="G421" s="192"/>
      <c r="H421" s="192"/>
      <c r="I421" s="192"/>
      <c r="J421" s="192"/>
      <c r="K421" s="192"/>
      <c r="L421" s="192"/>
      <c r="M421" s="192"/>
      <c r="N421" s="192"/>
      <c r="O421" s="192"/>
      <c r="P421" s="192"/>
      <c r="Q421" s="192"/>
      <c r="R421" s="192"/>
      <c r="S421" s="192"/>
      <c r="T421" s="192"/>
      <c r="U421" s="192"/>
      <c r="V421" s="192"/>
      <c r="W421" s="192"/>
      <c r="X421" s="192"/>
      <c r="Y421" s="192"/>
      <c r="Z421" s="192"/>
      <c r="AA421" s="192"/>
      <c r="AB421" s="192"/>
      <c r="AC421" s="192"/>
      <c r="AD421" s="192"/>
      <c r="AE421" s="192"/>
      <c r="AF421" s="192"/>
      <c r="AG421" s="192"/>
      <c r="AH421" s="192"/>
      <c r="AI421" s="192"/>
      <c r="AJ421" s="192"/>
      <c r="AK421" s="192"/>
      <c r="AL421" s="192"/>
      <c r="AM421" s="192"/>
      <c r="AN421" s="192"/>
      <c r="AO421" s="192"/>
      <c r="AP421" s="192"/>
      <c r="AQ421" s="192"/>
      <c r="AR421" s="192"/>
      <c r="AS421" s="192"/>
      <c r="AT421" s="192"/>
    </row>
    <row r="422" spans="1:46" ht="15.75" customHeight="1">
      <c r="A422" s="192"/>
      <c r="B422" s="192"/>
      <c r="C422" s="192"/>
      <c r="D422" s="192"/>
      <c r="E422" s="192"/>
      <c r="F422" s="192"/>
      <c r="G422" s="192"/>
      <c r="H422" s="192"/>
      <c r="I422" s="192"/>
      <c r="J422" s="192"/>
      <c r="K422" s="192"/>
      <c r="L422" s="192"/>
      <c r="M422" s="192"/>
      <c r="N422" s="192"/>
      <c r="O422" s="192"/>
      <c r="P422" s="192"/>
      <c r="Q422" s="192"/>
      <c r="R422" s="192"/>
      <c r="S422" s="192"/>
      <c r="T422" s="192"/>
      <c r="U422" s="192"/>
      <c r="V422" s="192"/>
      <c r="W422" s="192"/>
      <c r="X422" s="192"/>
      <c r="Y422" s="192"/>
      <c r="Z422" s="192"/>
      <c r="AA422" s="192"/>
      <c r="AB422" s="192"/>
      <c r="AC422" s="192"/>
      <c r="AD422" s="192"/>
      <c r="AE422" s="192"/>
      <c r="AF422" s="192"/>
      <c r="AG422" s="192"/>
      <c r="AH422" s="192"/>
      <c r="AI422" s="192"/>
      <c r="AJ422" s="192"/>
      <c r="AK422" s="192"/>
      <c r="AL422" s="192"/>
      <c r="AM422" s="192"/>
      <c r="AN422" s="192"/>
      <c r="AO422" s="192"/>
      <c r="AP422" s="192"/>
      <c r="AQ422" s="192"/>
      <c r="AR422" s="192"/>
      <c r="AS422" s="192"/>
      <c r="AT422" s="192"/>
    </row>
    <row r="423" spans="1:46" ht="15.75" customHeight="1">
      <c r="A423" s="192"/>
      <c r="B423" s="192"/>
      <c r="C423" s="192"/>
      <c r="D423" s="192"/>
      <c r="E423" s="192"/>
      <c r="F423" s="192"/>
      <c r="G423" s="192"/>
      <c r="H423" s="192"/>
      <c r="I423" s="192"/>
      <c r="J423" s="192"/>
      <c r="K423" s="192"/>
      <c r="L423" s="192"/>
      <c r="M423" s="192"/>
      <c r="N423" s="192"/>
      <c r="O423" s="192"/>
      <c r="P423" s="192"/>
      <c r="Q423" s="192"/>
      <c r="R423" s="192"/>
      <c r="S423" s="192"/>
      <c r="T423" s="192"/>
      <c r="U423" s="192"/>
      <c r="V423" s="192"/>
      <c r="W423" s="192"/>
      <c r="X423" s="192"/>
      <c r="Y423" s="192"/>
      <c r="Z423" s="192"/>
      <c r="AA423" s="192"/>
      <c r="AB423" s="192"/>
      <c r="AC423" s="192"/>
      <c r="AD423" s="192"/>
      <c r="AE423" s="192"/>
      <c r="AF423" s="192"/>
      <c r="AG423" s="192"/>
      <c r="AH423" s="192"/>
      <c r="AI423" s="192"/>
      <c r="AJ423" s="192"/>
      <c r="AK423" s="192"/>
      <c r="AL423" s="192"/>
      <c r="AM423" s="192"/>
      <c r="AN423" s="192"/>
      <c r="AO423" s="192"/>
      <c r="AP423" s="192"/>
      <c r="AQ423" s="192"/>
      <c r="AR423" s="192"/>
      <c r="AS423" s="192"/>
      <c r="AT423" s="192"/>
    </row>
    <row r="424" spans="1:46" ht="15.75" customHeight="1">
      <c r="A424" s="192"/>
      <c r="B424" s="192"/>
      <c r="C424" s="192"/>
      <c r="D424" s="192"/>
      <c r="E424" s="192"/>
      <c r="F424" s="192"/>
      <c r="G424" s="192"/>
      <c r="H424" s="192"/>
      <c r="I424" s="192"/>
      <c r="J424" s="192"/>
      <c r="K424" s="192"/>
      <c r="L424" s="192"/>
      <c r="M424" s="192"/>
      <c r="N424" s="192"/>
      <c r="O424" s="192"/>
      <c r="P424" s="192"/>
      <c r="Q424" s="192"/>
      <c r="R424" s="192"/>
      <c r="S424" s="192"/>
      <c r="T424" s="192"/>
      <c r="U424" s="192"/>
      <c r="V424" s="192"/>
      <c r="W424" s="192"/>
      <c r="X424" s="192"/>
      <c r="Y424" s="192"/>
      <c r="Z424" s="192"/>
      <c r="AA424" s="192"/>
      <c r="AB424" s="192"/>
      <c r="AC424" s="192"/>
      <c r="AD424" s="192"/>
      <c r="AE424" s="192"/>
      <c r="AF424" s="192"/>
      <c r="AG424" s="192"/>
      <c r="AH424" s="192"/>
      <c r="AI424" s="192"/>
      <c r="AJ424" s="192"/>
      <c r="AK424" s="192"/>
      <c r="AL424" s="192"/>
      <c r="AM424" s="192"/>
      <c r="AN424" s="192"/>
      <c r="AO424" s="192"/>
      <c r="AP424" s="192"/>
      <c r="AQ424" s="192"/>
      <c r="AR424" s="192"/>
      <c r="AS424" s="192"/>
      <c r="AT424" s="192"/>
    </row>
    <row r="425" spans="1:46" ht="15.75" customHeight="1">
      <c r="A425" s="192"/>
      <c r="B425" s="192"/>
      <c r="C425" s="192"/>
      <c r="D425" s="192"/>
      <c r="E425" s="192"/>
      <c r="F425" s="192"/>
      <c r="G425" s="192"/>
      <c r="H425" s="192"/>
      <c r="I425" s="192"/>
      <c r="J425" s="192"/>
      <c r="K425" s="192"/>
      <c r="L425" s="192"/>
      <c r="M425" s="192"/>
      <c r="N425" s="192"/>
      <c r="O425" s="192"/>
      <c r="P425" s="192"/>
      <c r="Q425" s="192"/>
      <c r="R425" s="192"/>
      <c r="S425" s="192"/>
      <c r="T425" s="192"/>
      <c r="U425" s="192"/>
      <c r="V425" s="192"/>
      <c r="W425" s="192"/>
      <c r="X425" s="192"/>
      <c r="Y425" s="192"/>
      <c r="Z425" s="192"/>
      <c r="AA425" s="192"/>
      <c r="AB425" s="192"/>
      <c r="AC425" s="192"/>
      <c r="AD425" s="192"/>
      <c r="AE425" s="192"/>
      <c r="AF425" s="192"/>
      <c r="AG425" s="192"/>
      <c r="AH425" s="192"/>
      <c r="AI425" s="192"/>
      <c r="AJ425" s="192"/>
      <c r="AK425" s="192"/>
      <c r="AL425" s="192"/>
      <c r="AM425" s="192"/>
      <c r="AN425" s="192"/>
      <c r="AO425" s="192"/>
      <c r="AP425" s="192"/>
      <c r="AQ425" s="192"/>
      <c r="AR425" s="192"/>
      <c r="AS425" s="192"/>
      <c r="AT425" s="192"/>
    </row>
    <row r="426" spans="1:46" ht="15.75" customHeight="1">
      <c r="A426" s="192"/>
      <c r="B426" s="192"/>
      <c r="C426" s="192"/>
      <c r="D426" s="192"/>
      <c r="E426" s="192"/>
      <c r="F426" s="192"/>
      <c r="G426" s="192"/>
      <c r="H426" s="192"/>
      <c r="I426" s="192"/>
      <c r="J426" s="192"/>
      <c r="K426" s="192"/>
      <c r="L426" s="192"/>
      <c r="M426" s="192"/>
      <c r="N426" s="192"/>
      <c r="O426" s="192"/>
      <c r="P426" s="192"/>
      <c r="Q426" s="192"/>
      <c r="R426" s="192"/>
      <c r="S426" s="192"/>
      <c r="T426" s="192"/>
      <c r="U426" s="192"/>
      <c r="V426" s="192"/>
      <c r="W426" s="192"/>
      <c r="X426" s="192"/>
      <c r="Y426" s="192"/>
      <c r="Z426" s="192"/>
      <c r="AA426" s="192"/>
      <c r="AB426" s="192"/>
      <c r="AC426" s="192"/>
      <c r="AD426" s="192"/>
      <c r="AE426" s="192"/>
      <c r="AF426" s="192"/>
      <c r="AG426" s="192"/>
      <c r="AH426" s="192"/>
      <c r="AI426" s="192"/>
      <c r="AJ426" s="192"/>
      <c r="AK426" s="192"/>
      <c r="AL426" s="192"/>
      <c r="AM426" s="192"/>
      <c r="AN426" s="192"/>
      <c r="AO426" s="192"/>
      <c r="AP426" s="192"/>
      <c r="AQ426" s="192"/>
      <c r="AR426" s="192"/>
      <c r="AS426" s="192"/>
      <c r="AT426" s="192"/>
    </row>
    <row r="427" spans="1:46" ht="15.75" customHeight="1">
      <c r="A427" s="192"/>
      <c r="B427" s="192"/>
      <c r="C427" s="192"/>
      <c r="D427" s="192"/>
      <c r="E427" s="192"/>
      <c r="F427" s="192"/>
      <c r="G427" s="192"/>
      <c r="H427" s="192"/>
      <c r="I427" s="192"/>
      <c r="J427" s="192"/>
      <c r="K427" s="192"/>
      <c r="L427" s="192"/>
      <c r="M427" s="192"/>
      <c r="N427" s="192"/>
      <c r="O427" s="192"/>
      <c r="P427" s="192"/>
      <c r="Q427" s="192"/>
      <c r="R427" s="192"/>
      <c r="S427" s="192"/>
      <c r="T427" s="192"/>
      <c r="U427" s="192"/>
      <c r="V427" s="192"/>
      <c r="W427" s="192"/>
      <c r="X427" s="192"/>
      <c r="Y427" s="192"/>
      <c r="Z427" s="192"/>
      <c r="AA427" s="192"/>
      <c r="AB427" s="192"/>
      <c r="AC427" s="192"/>
      <c r="AD427" s="192"/>
      <c r="AE427" s="192"/>
      <c r="AF427" s="192"/>
      <c r="AG427" s="192"/>
      <c r="AH427" s="192"/>
      <c r="AI427" s="192"/>
      <c r="AJ427" s="192"/>
      <c r="AK427" s="192"/>
      <c r="AL427" s="192"/>
      <c r="AM427" s="192"/>
      <c r="AN427" s="192"/>
      <c r="AO427" s="192"/>
      <c r="AP427" s="192"/>
      <c r="AQ427" s="192"/>
      <c r="AR427" s="192"/>
      <c r="AS427" s="192"/>
      <c r="AT427" s="192"/>
    </row>
    <row r="428" spans="1:46" ht="15.75" customHeight="1">
      <c r="A428" s="192"/>
      <c r="B428" s="192"/>
      <c r="C428" s="192"/>
      <c r="D428" s="192"/>
      <c r="E428" s="192"/>
      <c r="F428" s="192"/>
      <c r="G428" s="192"/>
      <c r="H428" s="192"/>
      <c r="I428" s="192"/>
      <c r="J428" s="192"/>
      <c r="K428" s="192"/>
      <c r="L428" s="192"/>
      <c r="M428" s="192"/>
      <c r="N428" s="192"/>
      <c r="O428" s="192"/>
      <c r="P428" s="192"/>
      <c r="Q428" s="192"/>
      <c r="R428" s="192"/>
      <c r="S428" s="192"/>
      <c r="T428" s="192"/>
      <c r="U428" s="192"/>
      <c r="V428" s="192"/>
      <c r="W428" s="192"/>
      <c r="X428" s="192"/>
      <c r="Y428" s="192"/>
      <c r="Z428" s="192"/>
      <c r="AA428" s="192"/>
      <c r="AB428" s="192"/>
      <c r="AC428" s="192"/>
      <c r="AD428" s="192"/>
      <c r="AE428" s="192"/>
      <c r="AF428" s="192"/>
      <c r="AG428" s="192"/>
      <c r="AH428" s="192"/>
      <c r="AI428" s="192"/>
      <c r="AJ428" s="192"/>
      <c r="AK428" s="192"/>
      <c r="AL428" s="192"/>
      <c r="AM428" s="192"/>
      <c r="AN428" s="192"/>
      <c r="AO428" s="192"/>
      <c r="AP428" s="192"/>
      <c r="AQ428" s="192"/>
      <c r="AR428" s="192"/>
      <c r="AS428" s="192"/>
      <c r="AT428" s="192"/>
    </row>
    <row r="429" spans="1:46" ht="15.75" customHeight="1">
      <c r="A429" s="192"/>
      <c r="B429" s="192"/>
      <c r="C429" s="192"/>
      <c r="D429" s="192"/>
      <c r="E429" s="192"/>
      <c r="F429" s="192"/>
      <c r="G429" s="192"/>
      <c r="H429" s="192"/>
      <c r="I429" s="192"/>
      <c r="J429" s="192"/>
      <c r="K429" s="192"/>
      <c r="L429" s="192"/>
      <c r="M429" s="192"/>
      <c r="N429" s="192"/>
      <c r="O429" s="192"/>
      <c r="P429" s="192"/>
      <c r="Q429" s="192"/>
      <c r="R429" s="192"/>
      <c r="S429" s="192"/>
      <c r="T429" s="192"/>
      <c r="U429" s="192"/>
      <c r="V429" s="192"/>
      <c r="W429" s="192"/>
      <c r="X429" s="192"/>
      <c r="Y429" s="192"/>
      <c r="Z429" s="192"/>
      <c r="AA429" s="192"/>
      <c r="AB429" s="192"/>
      <c r="AC429" s="192"/>
      <c r="AD429" s="192"/>
      <c r="AE429" s="192"/>
      <c r="AF429" s="192"/>
      <c r="AG429" s="192"/>
      <c r="AH429" s="192"/>
      <c r="AI429" s="192"/>
      <c r="AJ429" s="192"/>
      <c r="AK429" s="192"/>
      <c r="AL429" s="192"/>
      <c r="AM429" s="192"/>
      <c r="AN429" s="192"/>
      <c r="AO429" s="192"/>
      <c r="AP429" s="192"/>
      <c r="AQ429" s="192"/>
      <c r="AR429" s="192"/>
      <c r="AS429" s="192"/>
      <c r="AT429" s="192"/>
    </row>
    <row r="430" spans="1:46" ht="15.75" customHeight="1">
      <c r="A430" s="192"/>
      <c r="B430" s="192"/>
      <c r="C430" s="192"/>
      <c r="D430" s="192"/>
      <c r="E430" s="192"/>
      <c r="F430" s="192"/>
      <c r="G430" s="192"/>
      <c r="H430" s="192"/>
      <c r="I430" s="192"/>
      <c r="J430" s="192"/>
      <c r="K430" s="192"/>
      <c r="L430" s="192"/>
      <c r="M430" s="192"/>
      <c r="N430" s="192"/>
      <c r="O430" s="192"/>
      <c r="P430" s="192"/>
      <c r="Q430" s="192"/>
      <c r="R430" s="192"/>
      <c r="S430" s="192"/>
      <c r="T430" s="192"/>
      <c r="U430" s="192"/>
      <c r="V430" s="192"/>
      <c r="W430" s="192"/>
      <c r="X430" s="192"/>
      <c r="Y430" s="192"/>
      <c r="Z430" s="192"/>
      <c r="AA430" s="192"/>
      <c r="AB430" s="192"/>
      <c r="AC430" s="192"/>
      <c r="AD430" s="192"/>
      <c r="AE430" s="192"/>
      <c r="AF430" s="192"/>
      <c r="AG430" s="192"/>
      <c r="AH430" s="192"/>
      <c r="AI430" s="192"/>
      <c r="AJ430" s="192"/>
      <c r="AK430" s="192"/>
      <c r="AL430" s="192"/>
      <c r="AM430" s="192"/>
      <c r="AN430" s="192"/>
      <c r="AO430" s="192"/>
      <c r="AP430" s="192"/>
      <c r="AQ430" s="192"/>
      <c r="AR430" s="192"/>
      <c r="AS430" s="192"/>
      <c r="AT430" s="192"/>
    </row>
    <row r="431" spans="1:46" ht="15.75" customHeight="1">
      <c r="A431" s="192"/>
      <c r="B431" s="192"/>
      <c r="C431" s="192"/>
      <c r="D431" s="192"/>
      <c r="E431" s="192"/>
      <c r="F431" s="192"/>
      <c r="G431" s="192"/>
      <c r="H431" s="192"/>
      <c r="I431" s="192"/>
      <c r="J431" s="192"/>
      <c r="K431" s="192"/>
      <c r="L431" s="192"/>
      <c r="M431" s="192"/>
      <c r="N431" s="192"/>
      <c r="O431" s="192"/>
      <c r="P431" s="192"/>
      <c r="Q431" s="192"/>
      <c r="R431" s="192"/>
      <c r="S431" s="192"/>
      <c r="T431" s="192"/>
      <c r="U431" s="192"/>
      <c r="V431" s="192"/>
      <c r="W431" s="192"/>
      <c r="X431" s="192"/>
      <c r="Y431" s="192"/>
      <c r="Z431" s="192"/>
      <c r="AA431" s="192"/>
      <c r="AB431" s="192"/>
      <c r="AC431" s="192"/>
      <c r="AD431" s="192"/>
      <c r="AE431" s="192"/>
      <c r="AF431" s="192"/>
      <c r="AG431" s="192"/>
      <c r="AH431" s="192"/>
      <c r="AI431" s="192"/>
      <c r="AJ431" s="192"/>
      <c r="AK431" s="192"/>
      <c r="AL431" s="192"/>
      <c r="AM431" s="192"/>
      <c r="AN431" s="192"/>
      <c r="AO431" s="192"/>
      <c r="AP431" s="192"/>
      <c r="AQ431" s="192"/>
      <c r="AR431" s="192"/>
      <c r="AS431" s="192"/>
      <c r="AT431" s="192"/>
    </row>
    <row r="432" spans="1:46" ht="15.75" customHeight="1">
      <c r="A432" s="192"/>
      <c r="B432" s="192"/>
      <c r="C432" s="192"/>
      <c r="D432" s="192"/>
      <c r="E432" s="192"/>
      <c r="F432" s="192"/>
      <c r="G432" s="192"/>
      <c r="H432" s="192"/>
      <c r="I432" s="192"/>
      <c r="J432" s="192"/>
      <c r="K432" s="192"/>
      <c r="L432" s="192"/>
      <c r="M432" s="192"/>
      <c r="N432" s="192"/>
      <c r="O432" s="192"/>
      <c r="P432" s="192"/>
      <c r="Q432" s="192"/>
      <c r="R432" s="192"/>
      <c r="S432" s="192"/>
      <c r="T432" s="192"/>
      <c r="U432" s="192"/>
      <c r="V432" s="192"/>
      <c r="W432" s="192"/>
      <c r="X432" s="192"/>
      <c r="Y432" s="192"/>
      <c r="Z432" s="192"/>
      <c r="AA432" s="192"/>
      <c r="AB432" s="192"/>
      <c r="AC432" s="192"/>
      <c r="AD432" s="192"/>
      <c r="AE432" s="192"/>
      <c r="AF432" s="192"/>
      <c r="AG432" s="192"/>
      <c r="AH432" s="192"/>
      <c r="AI432" s="192"/>
      <c r="AJ432" s="192"/>
      <c r="AK432" s="192"/>
      <c r="AL432" s="192"/>
      <c r="AM432" s="192"/>
      <c r="AN432" s="192"/>
      <c r="AO432" s="192"/>
      <c r="AP432" s="192"/>
      <c r="AQ432" s="192"/>
      <c r="AR432" s="192"/>
      <c r="AS432" s="192"/>
      <c r="AT432" s="192"/>
    </row>
    <row r="433" spans="1:46" ht="15.75" customHeight="1">
      <c r="A433" s="192"/>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c r="AA433" s="192"/>
      <c r="AB433" s="192"/>
      <c r="AC433" s="192"/>
      <c r="AD433" s="192"/>
      <c r="AE433" s="192"/>
      <c r="AF433" s="192"/>
      <c r="AG433" s="192"/>
      <c r="AH433" s="192"/>
      <c r="AI433" s="192"/>
      <c r="AJ433" s="192"/>
      <c r="AK433" s="192"/>
      <c r="AL433" s="192"/>
      <c r="AM433" s="192"/>
      <c r="AN433" s="192"/>
      <c r="AO433" s="192"/>
      <c r="AP433" s="192"/>
      <c r="AQ433" s="192"/>
      <c r="AR433" s="192"/>
      <c r="AS433" s="192"/>
      <c r="AT433" s="192"/>
    </row>
    <row r="434" spans="1:46" ht="15.75" customHeight="1">
      <c r="A434" s="192"/>
      <c r="B434" s="192"/>
      <c r="C434" s="192"/>
      <c r="D434" s="192"/>
      <c r="E434" s="192"/>
      <c r="F434" s="192"/>
      <c r="G434" s="192"/>
      <c r="H434" s="192"/>
      <c r="I434" s="192"/>
      <c r="J434" s="192"/>
      <c r="K434" s="192"/>
      <c r="L434" s="192"/>
      <c r="M434" s="192"/>
      <c r="N434" s="192"/>
      <c r="O434" s="192"/>
      <c r="P434" s="192"/>
      <c r="Q434" s="192"/>
      <c r="R434" s="192"/>
      <c r="S434" s="192"/>
      <c r="T434" s="192"/>
      <c r="U434" s="192"/>
      <c r="V434" s="192"/>
      <c r="W434" s="192"/>
      <c r="X434" s="192"/>
      <c r="Y434" s="192"/>
      <c r="Z434" s="192"/>
      <c r="AA434" s="192"/>
      <c r="AB434" s="192"/>
      <c r="AC434" s="192"/>
      <c r="AD434" s="192"/>
      <c r="AE434" s="192"/>
      <c r="AF434" s="192"/>
      <c r="AG434" s="192"/>
      <c r="AH434" s="192"/>
      <c r="AI434" s="192"/>
      <c r="AJ434" s="192"/>
      <c r="AK434" s="192"/>
      <c r="AL434" s="192"/>
      <c r="AM434" s="192"/>
      <c r="AN434" s="192"/>
      <c r="AO434" s="192"/>
      <c r="AP434" s="192"/>
      <c r="AQ434" s="192"/>
      <c r="AR434" s="192"/>
      <c r="AS434" s="192"/>
      <c r="AT434" s="192"/>
    </row>
    <row r="435" spans="1:46" ht="15.75" customHeight="1">
      <c r="A435" s="192"/>
      <c r="B435" s="192"/>
      <c r="C435" s="192"/>
      <c r="D435" s="192"/>
      <c r="E435" s="192"/>
      <c r="F435" s="192"/>
      <c r="G435" s="192"/>
      <c r="H435" s="192"/>
      <c r="I435" s="192"/>
      <c r="J435" s="192"/>
      <c r="K435" s="192"/>
      <c r="L435" s="192"/>
      <c r="M435" s="192"/>
      <c r="N435" s="192"/>
      <c r="O435" s="192"/>
      <c r="P435" s="192"/>
      <c r="Q435" s="192"/>
      <c r="R435" s="192"/>
      <c r="S435" s="192"/>
      <c r="T435" s="192"/>
      <c r="U435" s="192"/>
      <c r="V435" s="192"/>
      <c r="W435" s="192"/>
      <c r="X435" s="192"/>
      <c r="Y435" s="192"/>
      <c r="Z435" s="192"/>
      <c r="AA435" s="192"/>
      <c r="AB435" s="192"/>
      <c r="AC435" s="192"/>
      <c r="AD435" s="192"/>
      <c r="AE435" s="192"/>
      <c r="AF435" s="192"/>
      <c r="AG435" s="192"/>
      <c r="AH435" s="192"/>
      <c r="AI435" s="192"/>
      <c r="AJ435" s="192"/>
      <c r="AK435" s="192"/>
      <c r="AL435" s="192"/>
      <c r="AM435" s="192"/>
      <c r="AN435" s="192"/>
      <c r="AO435" s="192"/>
      <c r="AP435" s="192"/>
      <c r="AQ435" s="192"/>
      <c r="AR435" s="192"/>
      <c r="AS435" s="192"/>
      <c r="AT435" s="192"/>
    </row>
    <row r="436" spans="1:46" ht="15.75" customHeight="1">
      <c r="A436" s="192"/>
      <c r="B436" s="192"/>
      <c r="C436" s="192"/>
      <c r="D436" s="192"/>
      <c r="E436" s="192"/>
      <c r="F436" s="192"/>
      <c r="G436" s="192"/>
      <c r="H436" s="192"/>
      <c r="I436" s="192"/>
      <c r="J436" s="192"/>
      <c r="K436" s="192"/>
      <c r="L436" s="192"/>
      <c r="M436" s="192"/>
      <c r="N436" s="192"/>
      <c r="O436" s="192"/>
      <c r="P436" s="192"/>
      <c r="Q436" s="192"/>
      <c r="R436" s="192"/>
      <c r="S436" s="192"/>
      <c r="T436" s="192"/>
      <c r="U436" s="192"/>
      <c r="V436" s="192"/>
      <c r="W436" s="192"/>
      <c r="X436" s="192"/>
      <c r="Y436" s="192"/>
      <c r="Z436" s="192"/>
      <c r="AA436" s="192"/>
      <c r="AB436" s="192"/>
      <c r="AC436" s="192"/>
      <c r="AD436" s="192"/>
      <c r="AE436" s="192"/>
      <c r="AF436" s="192"/>
      <c r="AG436" s="192"/>
      <c r="AH436" s="192"/>
      <c r="AI436" s="192"/>
      <c r="AJ436" s="192"/>
      <c r="AK436" s="192"/>
      <c r="AL436" s="192"/>
      <c r="AM436" s="192"/>
      <c r="AN436" s="192"/>
      <c r="AO436" s="192"/>
      <c r="AP436" s="192"/>
      <c r="AQ436" s="192"/>
      <c r="AR436" s="192"/>
      <c r="AS436" s="192"/>
      <c r="AT436" s="192"/>
    </row>
    <row r="437" spans="1:46" ht="15.75" customHeight="1">
      <c r="A437" s="192"/>
      <c r="B437" s="192"/>
      <c r="C437" s="192"/>
      <c r="D437" s="192"/>
      <c r="E437" s="192"/>
      <c r="F437" s="192"/>
      <c r="G437" s="192"/>
      <c r="H437" s="192"/>
      <c r="I437" s="192"/>
      <c r="J437" s="192"/>
      <c r="K437" s="192"/>
      <c r="L437" s="192"/>
      <c r="M437" s="192"/>
      <c r="N437" s="192"/>
      <c r="O437" s="192"/>
      <c r="P437" s="192"/>
      <c r="Q437" s="192"/>
      <c r="R437" s="192"/>
      <c r="S437" s="192"/>
      <c r="T437" s="192"/>
      <c r="U437" s="192"/>
      <c r="V437" s="192"/>
      <c r="W437" s="192"/>
      <c r="X437" s="192"/>
      <c r="Y437" s="192"/>
      <c r="Z437" s="192"/>
      <c r="AA437" s="192"/>
      <c r="AB437" s="192"/>
      <c r="AC437" s="192"/>
      <c r="AD437" s="192"/>
      <c r="AE437" s="192"/>
      <c r="AF437" s="192"/>
      <c r="AG437" s="192"/>
      <c r="AH437" s="192"/>
      <c r="AI437" s="192"/>
      <c r="AJ437" s="192"/>
      <c r="AK437" s="192"/>
      <c r="AL437" s="192"/>
      <c r="AM437" s="192"/>
      <c r="AN437" s="192"/>
      <c r="AO437" s="192"/>
      <c r="AP437" s="192"/>
      <c r="AQ437" s="192"/>
      <c r="AR437" s="192"/>
      <c r="AS437" s="192"/>
      <c r="AT437" s="192"/>
    </row>
    <row r="438" spans="1:46" ht="15.75" customHeight="1">
      <c r="A438" s="192"/>
      <c r="B438" s="192"/>
      <c r="C438" s="192"/>
      <c r="D438" s="192"/>
      <c r="E438" s="192"/>
      <c r="F438" s="192"/>
      <c r="G438" s="192"/>
      <c r="H438" s="192"/>
      <c r="I438" s="192"/>
      <c r="J438" s="192"/>
      <c r="K438" s="192"/>
      <c r="L438" s="192"/>
      <c r="M438" s="192"/>
      <c r="N438" s="192"/>
      <c r="O438" s="192"/>
      <c r="P438" s="192"/>
      <c r="Q438" s="192"/>
      <c r="R438" s="192"/>
      <c r="S438" s="192"/>
      <c r="T438" s="192"/>
      <c r="U438" s="192"/>
      <c r="V438" s="192"/>
      <c r="W438" s="192"/>
      <c r="X438" s="192"/>
      <c r="Y438" s="192"/>
      <c r="Z438" s="192"/>
      <c r="AA438" s="192"/>
      <c r="AB438" s="192"/>
      <c r="AC438" s="192"/>
      <c r="AD438" s="192"/>
      <c r="AE438" s="192"/>
      <c r="AF438" s="192"/>
      <c r="AG438" s="192"/>
      <c r="AH438" s="192"/>
      <c r="AI438" s="192"/>
      <c r="AJ438" s="192"/>
      <c r="AK438" s="192"/>
      <c r="AL438" s="192"/>
      <c r="AM438" s="192"/>
      <c r="AN438" s="192"/>
      <c r="AO438" s="192"/>
      <c r="AP438" s="192"/>
      <c r="AQ438" s="192"/>
      <c r="AR438" s="192"/>
      <c r="AS438" s="192"/>
      <c r="AT438" s="192"/>
    </row>
    <row r="439" spans="1:46" ht="15.75" customHeight="1">
      <c r="A439" s="192"/>
      <c r="B439" s="192"/>
      <c r="C439" s="192"/>
      <c r="D439" s="192"/>
      <c r="E439" s="192"/>
      <c r="F439" s="192"/>
      <c r="G439" s="192"/>
      <c r="H439" s="192"/>
      <c r="I439" s="192"/>
      <c r="J439" s="192"/>
      <c r="K439" s="192"/>
      <c r="L439" s="192"/>
      <c r="M439" s="192"/>
      <c r="N439" s="192"/>
      <c r="O439" s="192"/>
      <c r="P439" s="192"/>
      <c r="Q439" s="192"/>
      <c r="R439" s="192"/>
      <c r="S439" s="192"/>
      <c r="T439" s="192"/>
      <c r="U439" s="192"/>
      <c r="V439" s="192"/>
      <c r="W439" s="192"/>
      <c r="X439" s="192"/>
      <c r="Y439" s="192"/>
      <c r="Z439" s="192"/>
      <c r="AA439" s="192"/>
      <c r="AB439" s="192"/>
      <c r="AC439" s="192"/>
      <c r="AD439" s="192"/>
      <c r="AE439" s="192"/>
      <c r="AF439" s="192"/>
      <c r="AG439" s="192"/>
      <c r="AH439" s="192"/>
      <c r="AI439" s="192"/>
      <c r="AJ439" s="192"/>
      <c r="AK439" s="192"/>
      <c r="AL439" s="192"/>
      <c r="AM439" s="192"/>
      <c r="AN439" s="192"/>
      <c r="AO439" s="192"/>
      <c r="AP439" s="192"/>
      <c r="AQ439" s="192"/>
      <c r="AR439" s="192"/>
      <c r="AS439" s="192"/>
      <c r="AT439" s="192"/>
    </row>
    <row r="440" spans="1:46" ht="15.75" customHeight="1">
      <c r="A440" s="192"/>
      <c r="B440" s="192"/>
      <c r="C440" s="192"/>
      <c r="D440" s="192"/>
      <c r="E440" s="192"/>
      <c r="F440" s="192"/>
      <c r="G440" s="192"/>
      <c r="H440" s="192"/>
      <c r="I440" s="192"/>
      <c r="J440" s="192"/>
      <c r="K440" s="192"/>
      <c r="L440" s="192"/>
      <c r="M440" s="192"/>
      <c r="N440" s="192"/>
      <c r="O440" s="192"/>
      <c r="P440" s="192"/>
      <c r="Q440" s="192"/>
      <c r="R440" s="192"/>
      <c r="S440" s="192"/>
      <c r="T440" s="192"/>
      <c r="U440" s="192"/>
      <c r="V440" s="192"/>
      <c r="W440" s="192"/>
      <c r="X440" s="192"/>
      <c r="Y440" s="192"/>
      <c r="Z440" s="192"/>
      <c r="AA440" s="192"/>
      <c r="AB440" s="192"/>
      <c r="AC440" s="192"/>
      <c r="AD440" s="192"/>
      <c r="AE440" s="192"/>
      <c r="AF440" s="192"/>
      <c r="AG440" s="192"/>
      <c r="AH440" s="192"/>
      <c r="AI440" s="192"/>
      <c r="AJ440" s="192"/>
      <c r="AK440" s="192"/>
      <c r="AL440" s="192"/>
      <c r="AM440" s="192"/>
      <c r="AN440" s="192"/>
      <c r="AO440" s="192"/>
      <c r="AP440" s="192"/>
      <c r="AQ440" s="192"/>
      <c r="AR440" s="192"/>
      <c r="AS440" s="192"/>
      <c r="AT440" s="192"/>
    </row>
    <row r="441" spans="1:46" ht="15.75" customHeight="1">
      <c r="A441" s="192"/>
      <c r="B441" s="192"/>
      <c r="C441" s="192"/>
      <c r="D441" s="192"/>
      <c r="E441" s="192"/>
      <c r="F441" s="192"/>
      <c r="G441" s="192"/>
      <c r="H441" s="192"/>
      <c r="I441" s="192"/>
      <c r="J441" s="192"/>
      <c r="K441" s="192"/>
      <c r="L441" s="192"/>
      <c r="M441" s="192"/>
      <c r="N441" s="192"/>
      <c r="O441" s="192"/>
      <c r="P441" s="192"/>
      <c r="Q441" s="192"/>
      <c r="R441" s="192"/>
      <c r="S441" s="192"/>
      <c r="T441" s="192"/>
      <c r="U441" s="192"/>
      <c r="V441" s="192"/>
      <c r="W441" s="192"/>
      <c r="X441" s="192"/>
      <c r="Y441" s="192"/>
      <c r="Z441" s="192"/>
      <c r="AA441" s="192"/>
      <c r="AB441" s="192"/>
      <c r="AC441" s="192"/>
      <c r="AD441" s="192"/>
      <c r="AE441" s="192"/>
      <c r="AF441" s="192"/>
      <c r="AG441" s="192"/>
      <c r="AH441" s="192"/>
      <c r="AI441" s="192"/>
      <c r="AJ441" s="192"/>
      <c r="AK441" s="192"/>
      <c r="AL441" s="192"/>
      <c r="AM441" s="192"/>
      <c r="AN441" s="192"/>
      <c r="AO441" s="192"/>
      <c r="AP441" s="192"/>
      <c r="AQ441" s="192"/>
      <c r="AR441" s="192"/>
      <c r="AS441" s="192"/>
      <c r="AT441" s="192"/>
    </row>
    <row r="442" spans="1:46" ht="15.75" customHeight="1">
      <c r="A442" s="192"/>
      <c r="B442" s="192"/>
      <c r="C442" s="192"/>
      <c r="D442" s="192"/>
      <c r="E442" s="192"/>
      <c r="F442" s="192"/>
      <c r="G442" s="192"/>
      <c r="H442" s="192"/>
      <c r="I442" s="192"/>
      <c r="J442" s="192"/>
      <c r="K442" s="192"/>
      <c r="L442" s="192"/>
      <c r="M442" s="192"/>
      <c r="N442" s="192"/>
      <c r="O442" s="192"/>
      <c r="P442" s="192"/>
      <c r="Q442" s="192"/>
      <c r="R442" s="192"/>
      <c r="S442" s="192"/>
      <c r="T442" s="192"/>
      <c r="U442" s="192"/>
      <c r="V442" s="192"/>
      <c r="W442" s="192"/>
      <c r="X442" s="192"/>
      <c r="Y442" s="192"/>
      <c r="Z442" s="192"/>
      <c r="AA442" s="192"/>
      <c r="AB442" s="192"/>
      <c r="AC442" s="192"/>
      <c r="AD442" s="192"/>
      <c r="AE442" s="192"/>
      <c r="AF442" s="192"/>
      <c r="AG442" s="192"/>
      <c r="AH442" s="192"/>
      <c r="AI442" s="192"/>
      <c r="AJ442" s="192"/>
      <c r="AK442" s="192"/>
      <c r="AL442" s="192"/>
      <c r="AM442" s="192"/>
      <c r="AN442" s="192"/>
      <c r="AO442" s="192"/>
      <c r="AP442" s="192"/>
      <c r="AQ442" s="192"/>
      <c r="AR442" s="192"/>
      <c r="AS442" s="192"/>
      <c r="AT442" s="192"/>
    </row>
    <row r="443" spans="1:46" ht="15.75" customHeight="1">
      <c r="A443" s="192"/>
      <c r="B443" s="192"/>
      <c r="C443" s="192"/>
      <c r="D443" s="192"/>
      <c r="E443" s="192"/>
      <c r="F443" s="192"/>
      <c r="G443" s="192"/>
      <c r="H443" s="192"/>
      <c r="I443" s="192"/>
      <c r="J443" s="192"/>
      <c r="K443" s="192"/>
      <c r="L443" s="192"/>
      <c r="M443" s="192"/>
      <c r="N443" s="192"/>
      <c r="O443" s="192"/>
      <c r="P443" s="192"/>
      <c r="Q443" s="192"/>
      <c r="R443" s="192"/>
      <c r="S443" s="192"/>
      <c r="T443" s="192"/>
      <c r="U443" s="192"/>
      <c r="V443" s="192"/>
      <c r="W443" s="192"/>
      <c r="X443" s="192"/>
      <c r="Y443" s="192"/>
      <c r="Z443" s="192"/>
      <c r="AA443" s="192"/>
      <c r="AB443" s="192"/>
      <c r="AC443" s="192"/>
      <c r="AD443" s="192"/>
      <c r="AE443" s="192"/>
      <c r="AF443" s="192"/>
      <c r="AG443" s="192"/>
      <c r="AH443" s="192"/>
      <c r="AI443" s="192"/>
      <c r="AJ443" s="192"/>
      <c r="AK443" s="192"/>
      <c r="AL443" s="192"/>
      <c r="AM443" s="192"/>
      <c r="AN443" s="192"/>
      <c r="AO443" s="192"/>
      <c r="AP443" s="192"/>
      <c r="AQ443" s="192"/>
      <c r="AR443" s="192"/>
      <c r="AS443" s="192"/>
      <c r="AT443" s="192"/>
    </row>
    <row r="444" spans="1:46" ht="15.75" customHeight="1">
      <c r="A444" s="192"/>
      <c r="B444" s="192"/>
      <c r="C444" s="192"/>
      <c r="D444" s="192"/>
      <c r="E444" s="192"/>
      <c r="F444" s="192"/>
      <c r="G444" s="192"/>
      <c r="H444" s="192"/>
      <c r="I444" s="192"/>
      <c r="J444" s="192"/>
      <c r="K444" s="192"/>
      <c r="L444" s="192"/>
      <c r="M444" s="192"/>
      <c r="N444" s="192"/>
      <c r="O444" s="192"/>
      <c r="P444" s="192"/>
      <c r="Q444" s="192"/>
      <c r="R444" s="192"/>
      <c r="S444" s="192"/>
      <c r="T444" s="192"/>
      <c r="U444" s="192"/>
      <c r="V444" s="192"/>
      <c r="W444" s="192"/>
      <c r="X444" s="192"/>
      <c r="Y444" s="192"/>
      <c r="Z444" s="192"/>
      <c r="AA444" s="192"/>
      <c r="AB444" s="192"/>
      <c r="AC444" s="192"/>
      <c r="AD444" s="192"/>
      <c r="AE444" s="192"/>
      <c r="AF444" s="192"/>
      <c r="AG444" s="192"/>
      <c r="AH444" s="192"/>
      <c r="AI444" s="192"/>
      <c r="AJ444" s="192"/>
      <c r="AK444" s="192"/>
      <c r="AL444" s="192"/>
      <c r="AM444" s="192"/>
      <c r="AN444" s="192"/>
      <c r="AO444" s="192"/>
      <c r="AP444" s="192"/>
      <c r="AQ444" s="192"/>
      <c r="AR444" s="192"/>
      <c r="AS444" s="192"/>
      <c r="AT444" s="192"/>
    </row>
    <row r="445" spans="1:46" ht="15.75" customHeight="1">
      <c r="A445" s="192"/>
      <c r="B445" s="192"/>
      <c r="C445" s="192"/>
      <c r="D445" s="192"/>
      <c r="E445" s="192"/>
      <c r="F445" s="192"/>
      <c r="G445" s="192"/>
      <c r="H445" s="192"/>
      <c r="I445" s="192"/>
      <c r="J445" s="192"/>
      <c r="K445" s="192"/>
      <c r="L445" s="192"/>
      <c r="M445" s="192"/>
      <c r="N445" s="192"/>
      <c r="O445" s="192"/>
      <c r="P445" s="192"/>
      <c r="Q445" s="192"/>
      <c r="R445" s="192"/>
      <c r="S445" s="192"/>
      <c r="T445" s="192"/>
      <c r="U445" s="192"/>
      <c r="V445" s="192"/>
      <c r="W445" s="192"/>
      <c r="X445" s="192"/>
      <c r="Y445" s="192"/>
      <c r="Z445" s="192"/>
      <c r="AA445" s="192"/>
      <c r="AB445" s="192"/>
      <c r="AC445" s="192"/>
      <c r="AD445" s="192"/>
      <c r="AE445" s="192"/>
      <c r="AF445" s="192"/>
      <c r="AG445" s="192"/>
      <c r="AH445" s="192"/>
      <c r="AI445" s="192"/>
      <c r="AJ445" s="192"/>
      <c r="AK445" s="192"/>
      <c r="AL445" s="192"/>
      <c r="AM445" s="192"/>
      <c r="AN445" s="192"/>
      <c r="AO445" s="192"/>
      <c r="AP445" s="192"/>
      <c r="AQ445" s="192"/>
      <c r="AR445" s="192"/>
      <c r="AS445" s="192"/>
      <c r="AT445" s="192"/>
    </row>
    <row r="446" spans="1:46" ht="15.75" customHeight="1">
      <c r="A446" s="192"/>
      <c r="B446" s="192"/>
      <c r="C446" s="192"/>
      <c r="D446" s="192"/>
      <c r="E446" s="192"/>
      <c r="F446" s="192"/>
      <c r="G446" s="192"/>
      <c r="H446" s="192"/>
      <c r="I446" s="192"/>
      <c r="J446" s="192"/>
      <c r="K446" s="192"/>
      <c r="L446" s="192"/>
      <c r="M446" s="192"/>
      <c r="N446" s="192"/>
      <c r="O446" s="192"/>
      <c r="P446" s="192"/>
      <c r="Q446" s="192"/>
      <c r="R446" s="192"/>
      <c r="S446" s="192"/>
      <c r="T446" s="192"/>
      <c r="U446" s="192"/>
      <c r="V446" s="192"/>
      <c r="W446" s="192"/>
      <c r="X446" s="192"/>
      <c r="Y446" s="192"/>
      <c r="Z446" s="192"/>
      <c r="AA446" s="192"/>
      <c r="AB446" s="192"/>
      <c r="AC446" s="192"/>
      <c r="AD446" s="192"/>
      <c r="AE446" s="192"/>
      <c r="AF446" s="192"/>
      <c r="AG446" s="192"/>
      <c r="AH446" s="192"/>
      <c r="AI446" s="192"/>
      <c r="AJ446" s="192"/>
      <c r="AK446" s="192"/>
      <c r="AL446" s="192"/>
      <c r="AM446" s="192"/>
      <c r="AN446" s="192"/>
      <c r="AO446" s="192"/>
      <c r="AP446" s="192"/>
      <c r="AQ446" s="192"/>
      <c r="AR446" s="192"/>
      <c r="AS446" s="192"/>
      <c r="AT446" s="192"/>
    </row>
    <row r="447" spans="1:46" ht="15.75" customHeight="1">
      <c r="A447" s="192"/>
      <c r="B447" s="192"/>
      <c r="C447" s="192"/>
      <c r="D447" s="192"/>
      <c r="E447" s="192"/>
      <c r="F447" s="192"/>
      <c r="G447" s="192"/>
      <c r="H447" s="192"/>
      <c r="I447" s="192"/>
      <c r="J447" s="192"/>
      <c r="K447" s="192"/>
      <c r="L447" s="192"/>
      <c r="M447" s="192"/>
      <c r="N447" s="192"/>
      <c r="O447" s="192"/>
      <c r="P447" s="192"/>
      <c r="Q447" s="192"/>
      <c r="R447" s="192"/>
      <c r="S447" s="192"/>
      <c r="T447" s="192"/>
      <c r="U447" s="192"/>
      <c r="V447" s="192"/>
      <c r="W447" s="192"/>
      <c r="X447" s="192"/>
      <c r="Y447" s="192"/>
      <c r="Z447" s="192"/>
      <c r="AA447" s="192"/>
      <c r="AB447" s="192"/>
      <c r="AC447" s="192"/>
      <c r="AD447" s="192"/>
      <c r="AE447" s="192"/>
      <c r="AF447" s="192"/>
      <c r="AG447" s="192"/>
      <c r="AH447" s="192"/>
      <c r="AI447" s="192"/>
      <c r="AJ447" s="192"/>
      <c r="AK447" s="192"/>
      <c r="AL447" s="192"/>
      <c r="AM447" s="192"/>
      <c r="AN447" s="192"/>
      <c r="AO447" s="192"/>
      <c r="AP447" s="192"/>
      <c r="AQ447" s="192"/>
      <c r="AR447" s="192"/>
      <c r="AS447" s="192"/>
      <c r="AT447" s="192"/>
    </row>
    <row r="448" spans="1:46" ht="15.75" customHeight="1">
      <c r="A448" s="192"/>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c r="AA448" s="192"/>
      <c r="AB448" s="192"/>
      <c r="AC448" s="192"/>
      <c r="AD448" s="192"/>
      <c r="AE448" s="192"/>
      <c r="AF448" s="192"/>
      <c r="AG448" s="192"/>
      <c r="AH448" s="192"/>
      <c r="AI448" s="192"/>
      <c r="AJ448" s="192"/>
      <c r="AK448" s="192"/>
      <c r="AL448" s="192"/>
      <c r="AM448" s="192"/>
      <c r="AN448" s="192"/>
      <c r="AO448" s="192"/>
      <c r="AP448" s="192"/>
      <c r="AQ448" s="192"/>
      <c r="AR448" s="192"/>
      <c r="AS448" s="192"/>
      <c r="AT448" s="192"/>
    </row>
    <row r="449" spans="1:46" ht="15.75" customHeight="1">
      <c r="A449" s="192"/>
      <c r="B449" s="192"/>
      <c r="C449" s="192"/>
      <c r="D449" s="192"/>
      <c r="E449" s="192"/>
      <c r="F449" s="192"/>
      <c r="G449" s="192"/>
      <c r="H449" s="192"/>
      <c r="I449" s="192"/>
      <c r="J449" s="192"/>
      <c r="K449" s="192"/>
      <c r="L449" s="192"/>
      <c r="M449" s="192"/>
      <c r="N449" s="192"/>
      <c r="O449" s="192"/>
      <c r="P449" s="192"/>
      <c r="Q449" s="192"/>
      <c r="R449" s="192"/>
      <c r="S449" s="192"/>
      <c r="T449" s="192"/>
      <c r="U449" s="192"/>
      <c r="V449" s="192"/>
      <c r="W449" s="192"/>
      <c r="X449" s="192"/>
      <c r="Y449" s="192"/>
      <c r="Z449" s="192"/>
      <c r="AA449" s="192"/>
      <c r="AB449" s="192"/>
      <c r="AC449" s="192"/>
      <c r="AD449" s="192"/>
      <c r="AE449" s="192"/>
      <c r="AF449" s="192"/>
      <c r="AG449" s="192"/>
      <c r="AH449" s="192"/>
      <c r="AI449" s="192"/>
      <c r="AJ449" s="192"/>
      <c r="AK449" s="192"/>
      <c r="AL449" s="192"/>
      <c r="AM449" s="192"/>
      <c r="AN449" s="192"/>
      <c r="AO449" s="192"/>
      <c r="AP449" s="192"/>
      <c r="AQ449" s="192"/>
      <c r="AR449" s="192"/>
      <c r="AS449" s="192"/>
      <c r="AT449" s="192"/>
    </row>
    <row r="450" spans="1:46" ht="15.75" customHeight="1">
      <c r="A450" s="192"/>
      <c r="B450" s="192"/>
      <c r="C450" s="192"/>
      <c r="D450" s="192"/>
      <c r="E450" s="192"/>
      <c r="F450" s="192"/>
      <c r="G450" s="192"/>
      <c r="H450" s="192"/>
      <c r="I450" s="192"/>
      <c r="J450" s="192"/>
      <c r="K450" s="192"/>
      <c r="L450" s="192"/>
      <c r="M450" s="192"/>
      <c r="N450" s="192"/>
      <c r="O450" s="192"/>
      <c r="P450" s="192"/>
      <c r="Q450" s="192"/>
      <c r="R450" s="192"/>
      <c r="S450" s="192"/>
      <c r="T450" s="192"/>
      <c r="U450" s="192"/>
      <c r="V450" s="192"/>
      <c r="W450" s="192"/>
      <c r="X450" s="192"/>
      <c r="Y450" s="192"/>
      <c r="Z450" s="192"/>
      <c r="AA450" s="192"/>
      <c r="AB450" s="192"/>
      <c r="AC450" s="192"/>
      <c r="AD450" s="192"/>
      <c r="AE450" s="192"/>
      <c r="AF450" s="192"/>
      <c r="AG450" s="192"/>
      <c r="AH450" s="192"/>
      <c r="AI450" s="192"/>
      <c r="AJ450" s="192"/>
      <c r="AK450" s="192"/>
      <c r="AL450" s="192"/>
      <c r="AM450" s="192"/>
      <c r="AN450" s="192"/>
      <c r="AO450" s="192"/>
      <c r="AP450" s="192"/>
      <c r="AQ450" s="192"/>
      <c r="AR450" s="192"/>
      <c r="AS450" s="192"/>
      <c r="AT450" s="192"/>
    </row>
    <row r="451" spans="1:46" ht="15.75" customHeight="1">
      <c r="A451" s="192"/>
      <c r="B451" s="192"/>
      <c r="C451" s="192"/>
      <c r="D451" s="192"/>
      <c r="E451" s="192"/>
      <c r="F451" s="192"/>
      <c r="G451" s="192"/>
      <c r="H451" s="192"/>
      <c r="I451" s="192"/>
      <c r="J451" s="192"/>
      <c r="K451" s="192"/>
      <c r="L451" s="192"/>
      <c r="M451" s="192"/>
      <c r="N451" s="192"/>
      <c r="O451" s="192"/>
      <c r="P451" s="192"/>
      <c r="Q451" s="192"/>
      <c r="R451" s="192"/>
      <c r="S451" s="192"/>
      <c r="T451" s="192"/>
      <c r="U451" s="192"/>
      <c r="V451" s="192"/>
      <c r="W451" s="192"/>
      <c r="X451" s="192"/>
      <c r="Y451" s="192"/>
      <c r="Z451" s="192"/>
      <c r="AA451" s="192"/>
      <c r="AB451" s="192"/>
      <c r="AC451" s="192"/>
      <c r="AD451" s="192"/>
      <c r="AE451" s="192"/>
      <c r="AF451" s="192"/>
      <c r="AG451" s="192"/>
      <c r="AH451" s="192"/>
      <c r="AI451" s="192"/>
      <c r="AJ451" s="192"/>
      <c r="AK451" s="192"/>
      <c r="AL451" s="192"/>
      <c r="AM451" s="192"/>
      <c r="AN451" s="192"/>
      <c r="AO451" s="192"/>
      <c r="AP451" s="192"/>
      <c r="AQ451" s="192"/>
      <c r="AR451" s="192"/>
      <c r="AS451" s="192"/>
      <c r="AT451" s="192"/>
    </row>
    <row r="452" spans="1:46" ht="15.75" customHeight="1">
      <c r="A452" s="192"/>
      <c r="B452" s="192"/>
      <c r="C452" s="192"/>
      <c r="D452" s="192"/>
      <c r="E452" s="192"/>
      <c r="F452" s="192"/>
      <c r="G452" s="192"/>
      <c r="H452" s="192"/>
      <c r="I452" s="192"/>
      <c r="J452" s="192"/>
      <c r="K452" s="192"/>
      <c r="L452" s="192"/>
      <c r="M452" s="192"/>
      <c r="N452" s="192"/>
      <c r="O452" s="192"/>
      <c r="P452" s="192"/>
      <c r="Q452" s="192"/>
      <c r="R452" s="192"/>
      <c r="S452" s="192"/>
      <c r="T452" s="192"/>
      <c r="U452" s="192"/>
      <c r="V452" s="192"/>
      <c r="W452" s="192"/>
      <c r="X452" s="192"/>
      <c r="Y452" s="192"/>
      <c r="Z452" s="192"/>
      <c r="AA452" s="192"/>
      <c r="AB452" s="192"/>
      <c r="AC452" s="192"/>
      <c r="AD452" s="192"/>
      <c r="AE452" s="192"/>
      <c r="AF452" s="192"/>
      <c r="AG452" s="192"/>
      <c r="AH452" s="192"/>
      <c r="AI452" s="192"/>
      <c r="AJ452" s="192"/>
      <c r="AK452" s="192"/>
      <c r="AL452" s="192"/>
      <c r="AM452" s="192"/>
      <c r="AN452" s="192"/>
      <c r="AO452" s="192"/>
      <c r="AP452" s="192"/>
      <c r="AQ452" s="192"/>
      <c r="AR452" s="192"/>
      <c r="AS452" s="192"/>
      <c r="AT452" s="192"/>
    </row>
    <row r="453" spans="1:46" ht="15.75" customHeight="1">
      <c r="A453" s="192"/>
      <c r="B453" s="192"/>
      <c r="C453" s="192"/>
      <c r="D453" s="192"/>
      <c r="E453" s="192"/>
      <c r="F453" s="192"/>
      <c r="G453" s="192"/>
      <c r="H453" s="192"/>
      <c r="I453" s="192"/>
      <c r="J453" s="192"/>
      <c r="K453" s="192"/>
      <c r="L453" s="192"/>
      <c r="M453" s="192"/>
      <c r="N453" s="192"/>
      <c r="O453" s="192"/>
      <c r="P453" s="192"/>
      <c r="Q453" s="192"/>
      <c r="R453" s="192"/>
      <c r="S453" s="192"/>
      <c r="T453" s="192"/>
      <c r="U453" s="192"/>
      <c r="V453" s="192"/>
      <c r="W453" s="192"/>
      <c r="X453" s="192"/>
      <c r="Y453" s="192"/>
      <c r="Z453" s="192"/>
      <c r="AA453" s="192"/>
      <c r="AB453" s="192"/>
      <c r="AC453" s="192"/>
      <c r="AD453" s="192"/>
      <c r="AE453" s="192"/>
      <c r="AF453" s="192"/>
      <c r="AG453" s="192"/>
      <c r="AH453" s="192"/>
      <c r="AI453" s="192"/>
      <c r="AJ453" s="192"/>
      <c r="AK453" s="192"/>
      <c r="AL453" s="192"/>
      <c r="AM453" s="192"/>
      <c r="AN453" s="192"/>
      <c r="AO453" s="192"/>
      <c r="AP453" s="192"/>
      <c r="AQ453" s="192"/>
      <c r="AR453" s="192"/>
      <c r="AS453" s="192"/>
      <c r="AT453" s="192"/>
    </row>
    <row r="454" spans="1:46" ht="15.75" customHeight="1">
      <c r="A454" s="192"/>
      <c r="B454" s="192"/>
      <c r="C454" s="192"/>
      <c r="D454" s="192"/>
      <c r="E454" s="192"/>
      <c r="F454" s="192"/>
      <c r="G454" s="192"/>
      <c r="H454" s="192"/>
      <c r="I454" s="192"/>
      <c r="J454" s="192"/>
      <c r="K454" s="192"/>
      <c r="L454" s="192"/>
      <c r="M454" s="192"/>
      <c r="N454" s="192"/>
      <c r="O454" s="192"/>
      <c r="P454" s="192"/>
      <c r="Q454" s="192"/>
      <c r="R454" s="192"/>
      <c r="S454" s="192"/>
      <c r="T454" s="192"/>
      <c r="U454" s="192"/>
      <c r="V454" s="192"/>
      <c r="W454" s="192"/>
      <c r="X454" s="192"/>
      <c r="Y454" s="192"/>
      <c r="Z454" s="192"/>
      <c r="AA454" s="192"/>
      <c r="AB454" s="192"/>
      <c r="AC454" s="192"/>
      <c r="AD454" s="192"/>
      <c r="AE454" s="192"/>
      <c r="AF454" s="192"/>
      <c r="AG454" s="192"/>
      <c r="AH454" s="192"/>
      <c r="AI454" s="192"/>
      <c r="AJ454" s="192"/>
      <c r="AK454" s="192"/>
      <c r="AL454" s="192"/>
      <c r="AM454" s="192"/>
      <c r="AN454" s="192"/>
      <c r="AO454" s="192"/>
      <c r="AP454" s="192"/>
      <c r="AQ454" s="192"/>
      <c r="AR454" s="192"/>
      <c r="AS454" s="192"/>
      <c r="AT454" s="192"/>
    </row>
    <row r="455" spans="1:46" ht="15.75" customHeight="1">
      <c r="A455" s="192"/>
      <c r="B455" s="192"/>
      <c r="C455" s="192"/>
      <c r="D455" s="192"/>
      <c r="E455" s="192"/>
      <c r="F455" s="192"/>
      <c r="G455" s="192"/>
      <c r="H455" s="192"/>
      <c r="I455" s="192"/>
      <c r="J455" s="192"/>
      <c r="K455" s="192"/>
      <c r="L455" s="192"/>
      <c r="M455" s="192"/>
      <c r="N455" s="192"/>
      <c r="O455" s="192"/>
      <c r="P455" s="192"/>
      <c r="Q455" s="192"/>
      <c r="R455" s="192"/>
      <c r="S455" s="192"/>
      <c r="T455" s="192"/>
      <c r="U455" s="192"/>
      <c r="V455" s="192"/>
      <c r="W455" s="192"/>
      <c r="X455" s="192"/>
      <c r="Y455" s="192"/>
      <c r="Z455" s="192"/>
      <c r="AA455" s="192"/>
      <c r="AB455" s="192"/>
      <c r="AC455" s="192"/>
      <c r="AD455" s="192"/>
      <c r="AE455" s="192"/>
      <c r="AF455" s="192"/>
      <c r="AG455" s="192"/>
      <c r="AH455" s="192"/>
      <c r="AI455" s="192"/>
      <c r="AJ455" s="192"/>
      <c r="AK455" s="192"/>
      <c r="AL455" s="192"/>
      <c r="AM455" s="192"/>
      <c r="AN455" s="192"/>
      <c r="AO455" s="192"/>
      <c r="AP455" s="192"/>
      <c r="AQ455" s="192"/>
      <c r="AR455" s="192"/>
      <c r="AS455" s="192"/>
      <c r="AT455" s="192"/>
    </row>
    <row r="456" spans="1:46" ht="15.75" customHeight="1">
      <c r="A456" s="192"/>
      <c r="B456" s="192"/>
      <c r="C456" s="192"/>
      <c r="D456" s="192"/>
      <c r="E456" s="192"/>
      <c r="F456" s="192"/>
      <c r="G456" s="192"/>
      <c r="H456" s="192"/>
      <c r="I456" s="192"/>
      <c r="J456" s="192"/>
      <c r="K456" s="192"/>
      <c r="L456" s="192"/>
      <c r="M456" s="192"/>
      <c r="N456" s="192"/>
      <c r="O456" s="192"/>
      <c r="P456" s="192"/>
      <c r="Q456" s="192"/>
      <c r="R456" s="192"/>
      <c r="S456" s="192"/>
      <c r="T456" s="192"/>
      <c r="U456" s="192"/>
      <c r="V456" s="192"/>
      <c r="W456" s="192"/>
      <c r="X456" s="192"/>
      <c r="Y456" s="192"/>
      <c r="Z456" s="192"/>
      <c r="AA456" s="192"/>
      <c r="AB456" s="192"/>
      <c r="AC456" s="192"/>
      <c r="AD456" s="192"/>
      <c r="AE456" s="192"/>
      <c r="AF456" s="192"/>
      <c r="AG456" s="192"/>
      <c r="AH456" s="192"/>
      <c r="AI456" s="192"/>
      <c r="AJ456" s="192"/>
      <c r="AK456" s="192"/>
      <c r="AL456" s="192"/>
      <c r="AM456" s="192"/>
      <c r="AN456" s="192"/>
      <c r="AO456" s="192"/>
      <c r="AP456" s="192"/>
      <c r="AQ456" s="192"/>
      <c r="AR456" s="192"/>
      <c r="AS456" s="192"/>
      <c r="AT456" s="192"/>
    </row>
    <row r="457" spans="1:46" ht="15.75" customHeight="1">
      <c r="A457" s="192"/>
      <c r="B457" s="192"/>
      <c r="C457" s="192"/>
      <c r="D457" s="192"/>
      <c r="E457" s="192"/>
      <c r="F457" s="192"/>
      <c r="G457" s="192"/>
      <c r="H457" s="192"/>
      <c r="I457" s="192"/>
      <c r="J457" s="192"/>
      <c r="K457" s="192"/>
      <c r="L457" s="192"/>
      <c r="M457" s="192"/>
      <c r="N457" s="192"/>
      <c r="O457" s="192"/>
      <c r="P457" s="192"/>
      <c r="Q457" s="192"/>
      <c r="R457" s="192"/>
      <c r="S457" s="192"/>
      <c r="T457" s="192"/>
      <c r="U457" s="192"/>
      <c r="V457" s="192"/>
      <c r="W457" s="192"/>
      <c r="X457" s="192"/>
      <c r="Y457" s="192"/>
      <c r="Z457" s="192"/>
      <c r="AA457" s="192"/>
      <c r="AB457" s="192"/>
      <c r="AC457" s="192"/>
      <c r="AD457" s="192"/>
      <c r="AE457" s="192"/>
      <c r="AF457" s="192"/>
      <c r="AG457" s="192"/>
      <c r="AH457" s="192"/>
      <c r="AI457" s="192"/>
      <c r="AJ457" s="192"/>
      <c r="AK457" s="192"/>
      <c r="AL457" s="192"/>
      <c r="AM457" s="192"/>
      <c r="AN457" s="192"/>
      <c r="AO457" s="192"/>
      <c r="AP457" s="192"/>
      <c r="AQ457" s="192"/>
      <c r="AR457" s="192"/>
      <c r="AS457" s="192"/>
      <c r="AT457" s="192"/>
    </row>
    <row r="458" spans="1:46" ht="15.75" customHeight="1">
      <c r="A458" s="192"/>
      <c r="B458" s="192"/>
      <c r="C458" s="192"/>
      <c r="D458" s="192"/>
      <c r="E458" s="192"/>
      <c r="F458" s="192"/>
      <c r="G458" s="192"/>
      <c r="H458" s="192"/>
      <c r="I458" s="192"/>
      <c r="J458" s="192"/>
      <c r="K458" s="192"/>
      <c r="L458" s="192"/>
      <c r="M458" s="192"/>
      <c r="N458" s="192"/>
      <c r="O458" s="192"/>
      <c r="P458" s="192"/>
      <c r="Q458" s="192"/>
      <c r="R458" s="192"/>
      <c r="S458" s="192"/>
      <c r="T458" s="192"/>
      <c r="U458" s="192"/>
      <c r="V458" s="192"/>
      <c r="W458" s="192"/>
      <c r="X458" s="192"/>
      <c r="Y458" s="192"/>
      <c r="Z458" s="192"/>
      <c r="AA458" s="192"/>
      <c r="AB458" s="192"/>
      <c r="AC458" s="192"/>
      <c r="AD458" s="192"/>
      <c r="AE458" s="192"/>
      <c r="AF458" s="192"/>
      <c r="AG458" s="192"/>
      <c r="AH458" s="192"/>
      <c r="AI458" s="192"/>
      <c r="AJ458" s="192"/>
      <c r="AK458" s="192"/>
      <c r="AL458" s="192"/>
      <c r="AM458" s="192"/>
      <c r="AN458" s="192"/>
      <c r="AO458" s="192"/>
      <c r="AP458" s="192"/>
      <c r="AQ458" s="192"/>
      <c r="AR458" s="192"/>
      <c r="AS458" s="192"/>
      <c r="AT458" s="192"/>
    </row>
    <row r="459" spans="1:46" ht="15.75" customHeight="1">
      <c r="A459" s="192"/>
      <c r="B459" s="192"/>
      <c r="C459" s="192"/>
      <c r="D459" s="192"/>
      <c r="E459" s="192"/>
      <c r="F459" s="192"/>
      <c r="G459" s="192"/>
      <c r="H459" s="192"/>
      <c r="I459" s="192"/>
      <c r="J459" s="192"/>
      <c r="K459" s="192"/>
      <c r="L459" s="192"/>
      <c r="M459" s="192"/>
      <c r="N459" s="192"/>
      <c r="O459" s="192"/>
      <c r="P459" s="192"/>
      <c r="Q459" s="192"/>
      <c r="R459" s="192"/>
      <c r="S459" s="192"/>
      <c r="T459" s="192"/>
      <c r="U459" s="192"/>
      <c r="V459" s="192"/>
      <c r="W459" s="192"/>
      <c r="X459" s="192"/>
      <c r="Y459" s="192"/>
      <c r="Z459" s="192"/>
      <c r="AA459" s="192"/>
      <c r="AB459" s="192"/>
      <c r="AC459" s="192"/>
      <c r="AD459" s="192"/>
      <c r="AE459" s="192"/>
      <c r="AF459" s="192"/>
      <c r="AG459" s="192"/>
      <c r="AH459" s="192"/>
      <c r="AI459" s="192"/>
      <c r="AJ459" s="192"/>
      <c r="AK459" s="192"/>
      <c r="AL459" s="192"/>
      <c r="AM459" s="192"/>
      <c r="AN459" s="192"/>
      <c r="AO459" s="192"/>
      <c r="AP459" s="192"/>
      <c r="AQ459" s="192"/>
      <c r="AR459" s="192"/>
      <c r="AS459" s="192"/>
      <c r="AT459" s="192"/>
    </row>
    <row r="460" spans="1:46" ht="15.75" customHeight="1">
      <c r="A460" s="192"/>
      <c r="B460" s="192"/>
      <c r="C460" s="192"/>
      <c r="D460" s="192"/>
      <c r="E460" s="192"/>
      <c r="F460" s="192"/>
      <c r="G460" s="192"/>
      <c r="H460" s="192"/>
      <c r="I460" s="192"/>
      <c r="J460" s="192"/>
      <c r="K460" s="192"/>
      <c r="L460" s="192"/>
      <c r="M460" s="192"/>
      <c r="N460" s="192"/>
      <c r="O460" s="192"/>
      <c r="P460" s="192"/>
      <c r="Q460" s="192"/>
      <c r="R460" s="192"/>
      <c r="S460" s="192"/>
      <c r="T460" s="192"/>
      <c r="U460" s="192"/>
      <c r="V460" s="192"/>
      <c r="W460" s="192"/>
      <c r="X460" s="192"/>
      <c r="Y460" s="192"/>
      <c r="Z460" s="192"/>
      <c r="AA460" s="192"/>
      <c r="AB460" s="192"/>
      <c r="AC460" s="192"/>
      <c r="AD460" s="192"/>
      <c r="AE460" s="192"/>
      <c r="AF460" s="192"/>
      <c r="AG460" s="192"/>
      <c r="AH460" s="192"/>
      <c r="AI460" s="192"/>
      <c r="AJ460" s="192"/>
      <c r="AK460" s="192"/>
      <c r="AL460" s="192"/>
      <c r="AM460" s="192"/>
      <c r="AN460" s="192"/>
      <c r="AO460" s="192"/>
      <c r="AP460" s="192"/>
      <c r="AQ460" s="192"/>
      <c r="AR460" s="192"/>
      <c r="AS460" s="192"/>
      <c r="AT460" s="192"/>
    </row>
    <row r="461" spans="1:46" ht="15.75" customHeight="1">
      <c r="A461" s="192"/>
      <c r="B461" s="192"/>
      <c r="C461" s="192"/>
      <c r="D461" s="192"/>
      <c r="E461" s="192"/>
      <c r="F461" s="192"/>
      <c r="G461" s="192"/>
      <c r="H461" s="192"/>
      <c r="I461" s="192"/>
      <c r="J461" s="192"/>
      <c r="K461" s="192"/>
      <c r="L461" s="192"/>
      <c r="M461" s="192"/>
      <c r="N461" s="192"/>
      <c r="O461" s="192"/>
      <c r="P461" s="192"/>
      <c r="Q461" s="192"/>
      <c r="R461" s="192"/>
      <c r="S461" s="192"/>
      <c r="T461" s="192"/>
      <c r="U461" s="192"/>
      <c r="V461" s="192"/>
      <c r="W461" s="192"/>
      <c r="X461" s="192"/>
      <c r="Y461" s="192"/>
      <c r="Z461" s="192"/>
      <c r="AA461" s="192"/>
      <c r="AB461" s="192"/>
      <c r="AC461" s="192"/>
      <c r="AD461" s="192"/>
      <c r="AE461" s="192"/>
      <c r="AF461" s="192"/>
      <c r="AG461" s="192"/>
      <c r="AH461" s="192"/>
      <c r="AI461" s="192"/>
      <c r="AJ461" s="192"/>
      <c r="AK461" s="192"/>
      <c r="AL461" s="192"/>
      <c r="AM461" s="192"/>
      <c r="AN461" s="192"/>
      <c r="AO461" s="192"/>
      <c r="AP461" s="192"/>
      <c r="AQ461" s="192"/>
      <c r="AR461" s="192"/>
      <c r="AS461" s="192"/>
      <c r="AT461" s="192"/>
    </row>
    <row r="462" spans="1:46" ht="15.75" customHeight="1">
      <c r="A462" s="192"/>
      <c r="B462" s="192"/>
      <c r="C462" s="192"/>
      <c r="D462" s="192"/>
      <c r="E462" s="192"/>
      <c r="F462" s="192"/>
      <c r="G462" s="192"/>
      <c r="H462" s="192"/>
      <c r="I462" s="192"/>
      <c r="J462" s="192"/>
      <c r="K462" s="192"/>
      <c r="L462" s="192"/>
      <c r="M462" s="192"/>
      <c r="N462" s="192"/>
      <c r="O462" s="192"/>
      <c r="P462" s="192"/>
      <c r="Q462" s="192"/>
      <c r="R462" s="192"/>
      <c r="S462" s="192"/>
      <c r="T462" s="192"/>
      <c r="U462" s="192"/>
      <c r="V462" s="192"/>
      <c r="W462" s="192"/>
      <c r="X462" s="192"/>
      <c r="Y462" s="192"/>
      <c r="Z462" s="192"/>
      <c r="AA462" s="192"/>
      <c r="AB462" s="192"/>
      <c r="AC462" s="192"/>
      <c r="AD462" s="192"/>
      <c r="AE462" s="192"/>
      <c r="AF462" s="192"/>
      <c r="AG462" s="192"/>
      <c r="AH462" s="192"/>
      <c r="AI462" s="192"/>
      <c r="AJ462" s="192"/>
      <c r="AK462" s="192"/>
      <c r="AL462" s="192"/>
      <c r="AM462" s="192"/>
      <c r="AN462" s="192"/>
      <c r="AO462" s="192"/>
      <c r="AP462" s="192"/>
      <c r="AQ462" s="192"/>
      <c r="AR462" s="192"/>
      <c r="AS462" s="192"/>
      <c r="AT462" s="192"/>
    </row>
    <row r="463" spans="1:46" ht="15.75" customHeight="1">
      <c r="A463" s="192"/>
      <c r="B463" s="192"/>
      <c r="C463" s="192"/>
      <c r="D463" s="192"/>
      <c r="E463" s="192"/>
      <c r="F463" s="192"/>
      <c r="G463" s="192"/>
      <c r="H463" s="192"/>
      <c r="I463" s="192"/>
      <c r="J463" s="192"/>
      <c r="K463" s="192"/>
      <c r="L463" s="192"/>
      <c r="M463" s="192"/>
      <c r="N463" s="192"/>
      <c r="O463" s="192"/>
      <c r="P463" s="192"/>
      <c r="Q463" s="192"/>
      <c r="R463" s="192"/>
      <c r="S463" s="192"/>
      <c r="T463" s="192"/>
      <c r="U463" s="192"/>
      <c r="V463" s="192"/>
      <c r="W463" s="192"/>
      <c r="X463" s="192"/>
      <c r="Y463" s="192"/>
      <c r="Z463" s="192"/>
      <c r="AA463" s="192"/>
      <c r="AB463" s="192"/>
      <c r="AC463" s="192"/>
      <c r="AD463" s="192"/>
      <c r="AE463" s="192"/>
      <c r="AF463" s="192"/>
      <c r="AG463" s="192"/>
      <c r="AH463" s="192"/>
      <c r="AI463" s="192"/>
      <c r="AJ463" s="192"/>
      <c r="AK463" s="192"/>
      <c r="AL463" s="192"/>
      <c r="AM463" s="192"/>
      <c r="AN463" s="192"/>
      <c r="AO463" s="192"/>
      <c r="AP463" s="192"/>
      <c r="AQ463" s="192"/>
      <c r="AR463" s="192"/>
      <c r="AS463" s="192"/>
      <c r="AT463" s="192"/>
    </row>
    <row r="464" spans="1:46" ht="15.75" customHeight="1">
      <c r="A464" s="192"/>
      <c r="B464" s="192"/>
      <c r="C464" s="192"/>
      <c r="D464" s="192"/>
      <c r="E464" s="192"/>
      <c r="F464" s="192"/>
      <c r="G464" s="192"/>
      <c r="H464" s="192"/>
      <c r="I464" s="192"/>
      <c r="J464" s="192"/>
      <c r="K464" s="192"/>
      <c r="L464" s="192"/>
      <c r="M464" s="192"/>
      <c r="N464" s="192"/>
      <c r="O464" s="192"/>
      <c r="P464" s="192"/>
      <c r="Q464" s="192"/>
      <c r="R464" s="192"/>
      <c r="S464" s="192"/>
      <c r="T464" s="192"/>
      <c r="U464" s="192"/>
      <c r="V464" s="192"/>
      <c r="W464" s="192"/>
      <c r="X464" s="192"/>
      <c r="Y464" s="192"/>
      <c r="Z464" s="192"/>
      <c r="AA464" s="192"/>
      <c r="AB464" s="192"/>
      <c r="AC464" s="192"/>
      <c r="AD464" s="192"/>
      <c r="AE464" s="192"/>
      <c r="AF464" s="192"/>
      <c r="AG464" s="192"/>
      <c r="AH464" s="192"/>
      <c r="AI464" s="192"/>
      <c r="AJ464" s="192"/>
      <c r="AK464" s="192"/>
      <c r="AL464" s="192"/>
      <c r="AM464" s="192"/>
      <c r="AN464" s="192"/>
      <c r="AO464" s="192"/>
      <c r="AP464" s="192"/>
      <c r="AQ464" s="192"/>
      <c r="AR464" s="192"/>
      <c r="AS464" s="192"/>
      <c r="AT464" s="192"/>
    </row>
    <row r="465" spans="1:46" ht="15.75" customHeight="1">
      <c r="A465" s="192"/>
      <c r="B465" s="192"/>
      <c r="C465" s="192"/>
      <c r="D465" s="192"/>
      <c r="E465" s="192"/>
      <c r="F465" s="192"/>
      <c r="G465" s="192"/>
      <c r="H465" s="192"/>
      <c r="I465" s="192"/>
      <c r="J465" s="192"/>
      <c r="K465" s="192"/>
      <c r="L465" s="192"/>
      <c r="M465" s="192"/>
      <c r="N465" s="192"/>
      <c r="O465" s="192"/>
      <c r="P465" s="192"/>
      <c r="Q465" s="192"/>
      <c r="R465" s="192"/>
      <c r="S465" s="192"/>
      <c r="T465" s="192"/>
      <c r="U465" s="192"/>
      <c r="V465" s="192"/>
      <c r="W465" s="192"/>
      <c r="X465" s="192"/>
      <c r="Y465" s="192"/>
      <c r="Z465" s="192"/>
      <c r="AA465" s="192"/>
      <c r="AB465" s="192"/>
      <c r="AC465" s="192"/>
      <c r="AD465" s="192"/>
      <c r="AE465" s="192"/>
      <c r="AF465" s="192"/>
      <c r="AG465" s="192"/>
      <c r="AH465" s="192"/>
      <c r="AI465" s="192"/>
      <c r="AJ465" s="192"/>
      <c r="AK465" s="192"/>
      <c r="AL465" s="192"/>
      <c r="AM465" s="192"/>
      <c r="AN465" s="192"/>
      <c r="AO465" s="192"/>
      <c r="AP465" s="192"/>
      <c r="AQ465" s="192"/>
      <c r="AR465" s="192"/>
      <c r="AS465" s="192"/>
      <c r="AT465" s="192"/>
    </row>
    <row r="466" spans="1:46" ht="15.75" customHeight="1">
      <c r="A466" s="192"/>
      <c r="B466" s="192"/>
      <c r="C466" s="192"/>
      <c r="D466" s="192"/>
      <c r="E466" s="192"/>
      <c r="F466" s="192"/>
      <c r="G466" s="192"/>
      <c r="H466" s="192"/>
      <c r="I466" s="192"/>
      <c r="J466" s="192"/>
      <c r="K466" s="192"/>
      <c r="L466" s="192"/>
      <c r="M466" s="192"/>
      <c r="N466" s="192"/>
      <c r="O466" s="192"/>
      <c r="P466" s="192"/>
      <c r="Q466" s="192"/>
      <c r="R466" s="192"/>
      <c r="S466" s="192"/>
      <c r="T466" s="192"/>
      <c r="U466" s="192"/>
      <c r="V466" s="192"/>
      <c r="W466" s="192"/>
      <c r="X466" s="192"/>
      <c r="Y466" s="192"/>
      <c r="Z466" s="192"/>
      <c r="AA466" s="192"/>
      <c r="AB466" s="192"/>
      <c r="AC466" s="192"/>
      <c r="AD466" s="192"/>
      <c r="AE466" s="192"/>
      <c r="AF466" s="192"/>
      <c r="AG466" s="192"/>
      <c r="AH466" s="192"/>
      <c r="AI466" s="192"/>
      <c r="AJ466" s="192"/>
      <c r="AK466" s="192"/>
      <c r="AL466" s="192"/>
      <c r="AM466" s="192"/>
      <c r="AN466" s="192"/>
      <c r="AO466" s="192"/>
      <c r="AP466" s="192"/>
      <c r="AQ466" s="192"/>
      <c r="AR466" s="192"/>
      <c r="AS466" s="192"/>
      <c r="AT466" s="192"/>
    </row>
    <row r="467" spans="1:46" ht="15.75" customHeight="1">
      <c r="A467" s="192"/>
      <c r="B467" s="192"/>
      <c r="C467" s="192"/>
      <c r="D467" s="192"/>
      <c r="E467" s="192"/>
      <c r="F467" s="192"/>
      <c r="G467" s="192"/>
      <c r="H467" s="192"/>
      <c r="I467" s="192"/>
      <c r="J467" s="192"/>
      <c r="K467" s="192"/>
      <c r="L467" s="192"/>
      <c r="M467" s="192"/>
      <c r="N467" s="192"/>
      <c r="O467" s="192"/>
      <c r="P467" s="192"/>
      <c r="Q467" s="192"/>
      <c r="R467" s="192"/>
      <c r="S467" s="192"/>
      <c r="T467" s="192"/>
      <c r="U467" s="192"/>
      <c r="V467" s="192"/>
      <c r="W467" s="192"/>
      <c r="X467" s="192"/>
      <c r="Y467" s="192"/>
      <c r="Z467" s="192"/>
      <c r="AA467" s="192"/>
      <c r="AB467" s="192"/>
      <c r="AC467" s="192"/>
      <c r="AD467" s="192"/>
      <c r="AE467" s="192"/>
      <c r="AF467" s="192"/>
      <c r="AG467" s="192"/>
      <c r="AH467" s="192"/>
      <c r="AI467" s="192"/>
      <c r="AJ467" s="192"/>
      <c r="AK467" s="192"/>
      <c r="AL467" s="192"/>
      <c r="AM467" s="192"/>
      <c r="AN467" s="192"/>
      <c r="AO467" s="192"/>
      <c r="AP467" s="192"/>
      <c r="AQ467" s="192"/>
      <c r="AR467" s="192"/>
      <c r="AS467" s="192"/>
      <c r="AT467" s="192"/>
    </row>
    <row r="468" spans="1:46" ht="15.75" customHeight="1">
      <c r="A468" s="192"/>
      <c r="B468" s="192"/>
      <c r="C468" s="192"/>
      <c r="D468" s="192"/>
      <c r="E468" s="192"/>
      <c r="F468" s="192"/>
      <c r="G468" s="192"/>
      <c r="H468" s="192"/>
      <c r="I468" s="192"/>
      <c r="J468" s="192"/>
      <c r="K468" s="192"/>
      <c r="L468" s="192"/>
      <c r="M468" s="192"/>
      <c r="N468" s="192"/>
      <c r="O468" s="192"/>
      <c r="P468" s="192"/>
      <c r="Q468" s="192"/>
      <c r="R468" s="192"/>
      <c r="S468" s="192"/>
      <c r="T468" s="192"/>
      <c r="U468" s="192"/>
      <c r="V468" s="192"/>
      <c r="W468" s="192"/>
      <c r="X468" s="192"/>
      <c r="Y468" s="192"/>
      <c r="Z468" s="192"/>
      <c r="AA468" s="192"/>
      <c r="AB468" s="192"/>
      <c r="AC468" s="192"/>
      <c r="AD468" s="192"/>
      <c r="AE468" s="192"/>
      <c r="AF468" s="192"/>
      <c r="AG468" s="192"/>
      <c r="AH468" s="192"/>
      <c r="AI468" s="192"/>
      <c r="AJ468" s="192"/>
      <c r="AK468" s="192"/>
      <c r="AL468" s="192"/>
      <c r="AM468" s="192"/>
      <c r="AN468" s="192"/>
      <c r="AO468" s="192"/>
      <c r="AP468" s="192"/>
      <c r="AQ468" s="192"/>
      <c r="AR468" s="192"/>
      <c r="AS468" s="192"/>
      <c r="AT468" s="192"/>
    </row>
    <row r="469" spans="1:46" ht="15.75" customHeight="1">
      <c r="A469" s="192"/>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c r="AA469" s="192"/>
      <c r="AB469" s="192"/>
      <c r="AC469" s="192"/>
      <c r="AD469" s="192"/>
      <c r="AE469" s="192"/>
      <c r="AF469" s="192"/>
      <c r="AG469" s="192"/>
      <c r="AH469" s="192"/>
      <c r="AI469" s="192"/>
      <c r="AJ469" s="192"/>
      <c r="AK469" s="192"/>
      <c r="AL469" s="192"/>
      <c r="AM469" s="192"/>
      <c r="AN469" s="192"/>
      <c r="AO469" s="192"/>
      <c r="AP469" s="192"/>
      <c r="AQ469" s="192"/>
      <c r="AR469" s="192"/>
      <c r="AS469" s="192"/>
      <c r="AT469" s="192"/>
    </row>
    <row r="470" spans="1:46" ht="15.75" customHeight="1">
      <c r="A470" s="192"/>
      <c r="B470" s="192"/>
      <c r="C470" s="192"/>
      <c r="D470" s="192"/>
      <c r="E470" s="192"/>
      <c r="F470" s="192"/>
      <c r="G470" s="192"/>
      <c r="H470" s="192"/>
      <c r="I470" s="192"/>
      <c r="J470" s="192"/>
      <c r="K470" s="192"/>
      <c r="L470" s="192"/>
      <c r="M470" s="192"/>
      <c r="N470" s="192"/>
      <c r="O470" s="192"/>
      <c r="P470" s="192"/>
      <c r="Q470" s="192"/>
      <c r="R470" s="192"/>
      <c r="S470" s="192"/>
      <c r="T470" s="192"/>
      <c r="U470" s="192"/>
      <c r="V470" s="192"/>
      <c r="W470" s="192"/>
      <c r="X470" s="192"/>
      <c r="Y470" s="192"/>
      <c r="Z470" s="192"/>
      <c r="AA470" s="192"/>
      <c r="AB470" s="192"/>
      <c r="AC470" s="192"/>
      <c r="AD470" s="192"/>
      <c r="AE470" s="192"/>
      <c r="AF470" s="192"/>
      <c r="AG470" s="192"/>
      <c r="AH470" s="192"/>
      <c r="AI470" s="192"/>
      <c r="AJ470" s="192"/>
      <c r="AK470" s="192"/>
      <c r="AL470" s="192"/>
      <c r="AM470" s="192"/>
      <c r="AN470" s="192"/>
      <c r="AO470" s="192"/>
      <c r="AP470" s="192"/>
      <c r="AQ470" s="192"/>
      <c r="AR470" s="192"/>
      <c r="AS470" s="192"/>
      <c r="AT470" s="192"/>
    </row>
    <row r="471" spans="1:46" ht="15.75" customHeight="1">
      <c r="A471" s="192"/>
      <c r="B471" s="192"/>
      <c r="C471" s="192"/>
      <c r="D471" s="192"/>
      <c r="E471" s="192"/>
      <c r="F471" s="192"/>
      <c r="G471" s="192"/>
      <c r="H471" s="192"/>
      <c r="I471" s="192"/>
      <c r="J471" s="192"/>
      <c r="K471" s="192"/>
      <c r="L471" s="192"/>
      <c r="M471" s="192"/>
      <c r="N471" s="192"/>
      <c r="O471" s="192"/>
      <c r="P471" s="192"/>
      <c r="Q471" s="192"/>
      <c r="R471" s="192"/>
      <c r="S471" s="192"/>
      <c r="T471" s="192"/>
      <c r="U471" s="192"/>
      <c r="V471" s="192"/>
      <c r="W471" s="192"/>
      <c r="X471" s="192"/>
      <c r="Y471" s="192"/>
      <c r="Z471" s="192"/>
      <c r="AA471" s="192"/>
      <c r="AB471" s="192"/>
      <c r="AC471" s="192"/>
      <c r="AD471" s="192"/>
      <c r="AE471" s="192"/>
      <c r="AF471" s="192"/>
      <c r="AG471" s="192"/>
      <c r="AH471" s="192"/>
      <c r="AI471" s="192"/>
      <c r="AJ471" s="192"/>
      <c r="AK471" s="192"/>
      <c r="AL471" s="192"/>
      <c r="AM471" s="192"/>
      <c r="AN471" s="192"/>
      <c r="AO471" s="192"/>
      <c r="AP471" s="192"/>
      <c r="AQ471" s="192"/>
      <c r="AR471" s="192"/>
      <c r="AS471" s="192"/>
      <c r="AT471" s="192"/>
    </row>
    <row r="472" spans="1:46" ht="15.75" customHeight="1">
      <c r="A472" s="192"/>
      <c r="B472" s="192"/>
      <c r="C472" s="192"/>
      <c r="D472" s="192"/>
      <c r="E472" s="192"/>
      <c r="F472" s="192"/>
      <c r="G472" s="192"/>
      <c r="H472" s="192"/>
      <c r="I472" s="192"/>
      <c r="J472" s="192"/>
      <c r="K472" s="192"/>
      <c r="L472" s="192"/>
      <c r="M472" s="192"/>
      <c r="N472" s="192"/>
      <c r="O472" s="192"/>
      <c r="P472" s="192"/>
      <c r="Q472" s="192"/>
      <c r="R472" s="192"/>
      <c r="S472" s="192"/>
      <c r="T472" s="192"/>
      <c r="U472" s="192"/>
      <c r="V472" s="192"/>
      <c r="W472" s="192"/>
      <c r="X472" s="192"/>
      <c r="Y472" s="192"/>
      <c r="Z472" s="192"/>
      <c r="AA472" s="192"/>
      <c r="AB472" s="192"/>
      <c r="AC472" s="192"/>
      <c r="AD472" s="192"/>
      <c r="AE472" s="192"/>
      <c r="AF472" s="192"/>
      <c r="AG472" s="192"/>
      <c r="AH472" s="192"/>
      <c r="AI472" s="192"/>
      <c r="AJ472" s="192"/>
      <c r="AK472" s="192"/>
      <c r="AL472" s="192"/>
      <c r="AM472" s="192"/>
      <c r="AN472" s="192"/>
      <c r="AO472" s="192"/>
      <c r="AP472" s="192"/>
      <c r="AQ472" s="192"/>
      <c r="AR472" s="192"/>
      <c r="AS472" s="192"/>
      <c r="AT472" s="192"/>
    </row>
    <row r="473" spans="1:46" ht="15.75" customHeight="1">
      <c r="A473" s="192"/>
      <c r="B473" s="192"/>
      <c r="C473" s="192"/>
      <c r="D473" s="192"/>
      <c r="E473" s="192"/>
      <c r="F473" s="192"/>
      <c r="G473" s="192"/>
      <c r="H473" s="192"/>
      <c r="I473" s="192"/>
      <c r="J473" s="192"/>
      <c r="K473" s="192"/>
      <c r="L473" s="192"/>
      <c r="M473" s="192"/>
      <c r="N473" s="192"/>
      <c r="O473" s="192"/>
      <c r="P473" s="192"/>
      <c r="Q473" s="192"/>
      <c r="R473" s="192"/>
      <c r="S473" s="192"/>
      <c r="T473" s="192"/>
      <c r="U473" s="192"/>
      <c r="V473" s="192"/>
      <c r="W473" s="192"/>
      <c r="X473" s="192"/>
      <c r="Y473" s="192"/>
      <c r="Z473" s="192"/>
      <c r="AA473" s="192"/>
      <c r="AB473" s="192"/>
      <c r="AC473" s="192"/>
      <c r="AD473" s="192"/>
      <c r="AE473" s="192"/>
      <c r="AF473" s="192"/>
      <c r="AG473" s="192"/>
      <c r="AH473" s="192"/>
      <c r="AI473" s="192"/>
      <c r="AJ473" s="192"/>
      <c r="AK473" s="192"/>
      <c r="AL473" s="192"/>
      <c r="AM473" s="192"/>
      <c r="AN473" s="192"/>
      <c r="AO473" s="192"/>
      <c r="AP473" s="192"/>
      <c r="AQ473" s="192"/>
      <c r="AR473" s="192"/>
      <c r="AS473" s="192"/>
      <c r="AT473" s="192"/>
    </row>
    <row r="474" spans="1:46" ht="15.75" customHeight="1">
      <c r="A474" s="192"/>
      <c r="B474" s="192"/>
      <c r="C474" s="192"/>
      <c r="D474" s="192"/>
      <c r="E474" s="192"/>
      <c r="F474" s="192"/>
      <c r="G474" s="192"/>
      <c r="H474" s="192"/>
      <c r="I474" s="192"/>
      <c r="J474" s="192"/>
      <c r="K474" s="192"/>
      <c r="L474" s="192"/>
      <c r="M474" s="192"/>
      <c r="N474" s="192"/>
      <c r="O474" s="192"/>
      <c r="P474" s="192"/>
      <c r="Q474" s="192"/>
      <c r="R474" s="192"/>
      <c r="S474" s="192"/>
      <c r="T474" s="192"/>
      <c r="U474" s="192"/>
      <c r="V474" s="192"/>
      <c r="W474" s="192"/>
      <c r="X474" s="192"/>
      <c r="Y474" s="192"/>
      <c r="Z474" s="192"/>
      <c r="AA474" s="192"/>
      <c r="AB474" s="192"/>
      <c r="AC474" s="192"/>
      <c r="AD474" s="192"/>
      <c r="AE474" s="192"/>
      <c r="AF474" s="192"/>
      <c r="AG474" s="192"/>
      <c r="AH474" s="192"/>
      <c r="AI474" s="192"/>
      <c r="AJ474" s="192"/>
      <c r="AK474" s="192"/>
      <c r="AL474" s="192"/>
      <c r="AM474" s="192"/>
      <c r="AN474" s="192"/>
      <c r="AO474" s="192"/>
      <c r="AP474" s="192"/>
      <c r="AQ474" s="192"/>
      <c r="AR474" s="192"/>
      <c r="AS474" s="192"/>
      <c r="AT474" s="192"/>
    </row>
    <row r="475" spans="1:46" ht="15.75" customHeight="1">
      <c r="A475" s="192"/>
      <c r="B475" s="192"/>
      <c r="C475" s="192"/>
      <c r="D475" s="192"/>
      <c r="E475" s="192"/>
      <c r="F475" s="192"/>
      <c r="G475" s="192"/>
      <c r="H475" s="192"/>
      <c r="I475" s="192"/>
      <c r="J475" s="192"/>
      <c r="K475" s="192"/>
      <c r="L475" s="192"/>
      <c r="M475" s="192"/>
      <c r="N475" s="192"/>
      <c r="O475" s="192"/>
      <c r="P475" s="192"/>
      <c r="Q475" s="192"/>
      <c r="R475" s="192"/>
      <c r="S475" s="192"/>
      <c r="T475" s="192"/>
      <c r="U475" s="192"/>
      <c r="V475" s="192"/>
      <c r="W475" s="192"/>
      <c r="X475" s="192"/>
      <c r="Y475" s="192"/>
      <c r="Z475" s="192"/>
      <c r="AA475" s="192"/>
      <c r="AB475" s="192"/>
      <c r="AC475" s="192"/>
      <c r="AD475" s="192"/>
      <c r="AE475" s="192"/>
      <c r="AF475" s="192"/>
      <c r="AG475" s="192"/>
      <c r="AH475" s="192"/>
      <c r="AI475" s="192"/>
      <c r="AJ475" s="192"/>
      <c r="AK475" s="192"/>
      <c r="AL475" s="192"/>
      <c r="AM475" s="192"/>
      <c r="AN475" s="192"/>
      <c r="AO475" s="192"/>
      <c r="AP475" s="192"/>
      <c r="AQ475" s="192"/>
      <c r="AR475" s="192"/>
      <c r="AS475" s="192"/>
      <c r="AT475" s="192"/>
    </row>
    <row r="476" spans="1:46" ht="15.75" customHeight="1">
      <c r="A476" s="192"/>
      <c r="B476" s="192"/>
      <c r="C476" s="192"/>
      <c r="D476" s="192"/>
      <c r="E476" s="192"/>
      <c r="F476" s="192"/>
      <c r="G476" s="192"/>
      <c r="H476" s="192"/>
      <c r="I476" s="192"/>
      <c r="J476" s="192"/>
      <c r="K476" s="192"/>
      <c r="L476" s="192"/>
      <c r="M476" s="192"/>
      <c r="N476" s="192"/>
      <c r="O476" s="192"/>
      <c r="P476" s="192"/>
      <c r="Q476" s="192"/>
      <c r="R476" s="192"/>
      <c r="S476" s="192"/>
      <c r="T476" s="192"/>
      <c r="U476" s="192"/>
      <c r="V476" s="192"/>
      <c r="W476" s="192"/>
      <c r="X476" s="192"/>
      <c r="Y476" s="192"/>
      <c r="Z476" s="192"/>
      <c r="AA476" s="192"/>
      <c r="AB476" s="192"/>
      <c r="AC476" s="192"/>
      <c r="AD476" s="192"/>
      <c r="AE476" s="192"/>
      <c r="AF476" s="192"/>
      <c r="AG476" s="192"/>
      <c r="AH476" s="192"/>
      <c r="AI476" s="192"/>
      <c r="AJ476" s="192"/>
      <c r="AK476" s="192"/>
      <c r="AL476" s="192"/>
      <c r="AM476" s="192"/>
      <c r="AN476" s="192"/>
      <c r="AO476" s="192"/>
      <c r="AP476" s="192"/>
      <c r="AQ476" s="192"/>
      <c r="AR476" s="192"/>
      <c r="AS476" s="192"/>
      <c r="AT476" s="192"/>
    </row>
    <row r="477" spans="1:46" ht="15.75" customHeight="1">
      <c r="A477" s="192"/>
      <c r="B477" s="192"/>
      <c r="C477" s="192"/>
      <c r="D477" s="192"/>
      <c r="E477" s="192"/>
      <c r="F477" s="192"/>
      <c r="G477" s="192"/>
      <c r="H477" s="192"/>
      <c r="I477" s="192"/>
      <c r="J477" s="192"/>
      <c r="K477" s="192"/>
      <c r="L477" s="192"/>
      <c r="M477" s="192"/>
      <c r="N477" s="192"/>
      <c r="O477" s="192"/>
      <c r="P477" s="192"/>
      <c r="Q477" s="192"/>
      <c r="R477" s="192"/>
      <c r="S477" s="192"/>
      <c r="T477" s="192"/>
      <c r="U477" s="192"/>
      <c r="V477" s="192"/>
      <c r="W477" s="192"/>
      <c r="X477" s="192"/>
      <c r="Y477" s="192"/>
      <c r="Z477" s="192"/>
      <c r="AA477" s="192"/>
      <c r="AB477" s="192"/>
      <c r="AC477" s="192"/>
      <c r="AD477" s="192"/>
      <c r="AE477" s="192"/>
      <c r="AF477" s="192"/>
      <c r="AG477" s="192"/>
      <c r="AH477" s="192"/>
      <c r="AI477" s="192"/>
      <c r="AJ477" s="192"/>
      <c r="AK477" s="192"/>
      <c r="AL477" s="192"/>
      <c r="AM477" s="192"/>
      <c r="AN477" s="192"/>
      <c r="AO477" s="192"/>
      <c r="AP477" s="192"/>
      <c r="AQ477" s="192"/>
      <c r="AR477" s="192"/>
      <c r="AS477" s="192"/>
      <c r="AT477" s="192"/>
    </row>
    <row r="478" spans="1:46" ht="15.75" customHeight="1">
      <c r="A478" s="192"/>
      <c r="B478" s="192"/>
      <c r="C478" s="192"/>
      <c r="D478" s="192"/>
      <c r="E478" s="192"/>
      <c r="F478" s="192"/>
      <c r="G478" s="192"/>
      <c r="H478" s="192"/>
      <c r="I478" s="192"/>
      <c r="J478" s="192"/>
      <c r="K478" s="192"/>
      <c r="L478" s="192"/>
      <c r="M478" s="192"/>
      <c r="N478" s="192"/>
      <c r="O478" s="192"/>
      <c r="P478" s="192"/>
      <c r="Q478" s="192"/>
      <c r="R478" s="192"/>
      <c r="S478" s="192"/>
      <c r="T478" s="192"/>
      <c r="U478" s="192"/>
      <c r="V478" s="192"/>
      <c r="W478" s="192"/>
      <c r="X478" s="192"/>
      <c r="Y478" s="192"/>
      <c r="Z478" s="192"/>
      <c r="AA478" s="192"/>
      <c r="AB478" s="192"/>
      <c r="AC478" s="192"/>
      <c r="AD478" s="192"/>
      <c r="AE478" s="192"/>
      <c r="AF478" s="192"/>
      <c r="AG478" s="192"/>
      <c r="AH478" s="192"/>
      <c r="AI478" s="192"/>
      <c r="AJ478" s="192"/>
      <c r="AK478" s="192"/>
      <c r="AL478" s="192"/>
      <c r="AM478" s="192"/>
      <c r="AN478" s="192"/>
      <c r="AO478" s="192"/>
      <c r="AP478" s="192"/>
      <c r="AQ478" s="192"/>
      <c r="AR478" s="192"/>
      <c r="AS478" s="192"/>
      <c r="AT478" s="192"/>
    </row>
    <row r="479" spans="1:46" ht="15.75" customHeight="1">
      <c r="A479" s="192"/>
      <c r="B479" s="192"/>
      <c r="C479" s="192"/>
      <c r="D479" s="192"/>
      <c r="E479" s="192"/>
      <c r="F479" s="192"/>
      <c r="G479" s="192"/>
      <c r="H479" s="192"/>
      <c r="I479" s="192"/>
      <c r="J479" s="192"/>
      <c r="K479" s="192"/>
      <c r="L479" s="192"/>
      <c r="M479" s="192"/>
      <c r="N479" s="192"/>
      <c r="O479" s="192"/>
      <c r="P479" s="192"/>
      <c r="Q479" s="192"/>
      <c r="R479" s="192"/>
      <c r="S479" s="192"/>
      <c r="T479" s="192"/>
      <c r="U479" s="192"/>
      <c r="V479" s="192"/>
      <c r="W479" s="192"/>
      <c r="X479" s="192"/>
      <c r="Y479" s="192"/>
      <c r="Z479" s="192"/>
      <c r="AA479" s="192"/>
      <c r="AB479" s="192"/>
      <c r="AC479" s="192"/>
      <c r="AD479" s="192"/>
      <c r="AE479" s="192"/>
      <c r="AF479" s="192"/>
      <c r="AG479" s="192"/>
      <c r="AH479" s="192"/>
      <c r="AI479" s="192"/>
      <c r="AJ479" s="192"/>
      <c r="AK479" s="192"/>
      <c r="AL479" s="192"/>
      <c r="AM479" s="192"/>
      <c r="AN479" s="192"/>
      <c r="AO479" s="192"/>
      <c r="AP479" s="192"/>
      <c r="AQ479" s="192"/>
      <c r="AR479" s="192"/>
      <c r="AS479" s="192"/>
      <c r="AT479" s="192"/>
    </row>
    <row r="480" spans="1:46" ht="15.75" customHeight="1">
      <c r="A480" s="192"/>
      <c r="B480" s="192"/>
      <c r="C480" s="192"/>
      <c r="D480" s="192"/>
      <c r="E480" s="192"/>
      <c r="F480" s="192"/>
      <c r="G480" s="192"/>
      <c r="H480" s="192"/>
      <c r="I480" s="192"/>
      <c r="J480" s="192"/>
      <c r="K480" s="192"/>
      <c r="L480" s="192"/>
      <c r="M480" s="192"/>
      <c r="N480" s="192"/>
      <c r="O480" s="192"/>
      <c r="P480" s="192"/>
      <c r="Q480" s="192"/>
      <c r="R480" s="192"/>
      <c r="S480" s="192"/>
      <c r="T480" s="192"/>
      <c r="U480" s="192"/>
      <c r="V480" s="192"/>
      <c r="W480" s="192"/>
      <c r="X480" s="192"/>
      <c r="Y480" s="192"/>
      <c r="Z480" s="192"/>
      <c r="AA480" s="192"/>
      <c r="AB480" s="192"/>
      <c r="AC480" s="192"/>
      <c r="AD480" s="192"/>
      <c r="AE480" s="192"/>
      <c r="AF480" s="192"/>
      <c r="AG480" s="192"/>
      <c r="AH480" s="192"/>
      <c r="AI480" s="192"/>
      <c r="AJ480" s="192"/>
      <c r="AK480" s="192"/>
      <c r="AL480" s="192"/>
      <c r="AM480" s="192"/>
      <c r="AN480" s="192"/>
      <c r="AO480" s="192"/>
      <c r="AP480" s="192"/>
      <c r="AQ480" s="192"/>
      <c r="AR480" s="192"/>
      <c r="AS480" s="192"/>
      <c r="AT480" s="192"/>
    </row>
    <row r="481" spans="1:46" ht="15.75" customHeight="1">
      <c r="A481" s="192"/>
      <c r="B481" s="192"/>
      <c r="C481" s="192"/>
      <c r="D481" s="192"/>
      <c r="E481" s="192"/>
      <c r="F481" s="192"/>
      <c r="G481" s="192"/>
      <c r="H481" s="192"/>
      <c r="I481" s="192"/>
      <c r="J481" s="192"/>
      <c r="K481" s="192"/>
      <c r="L481" s="192"/>
      <c r="M481" s="192"/>
      <c r="N481" s="192"/>
      <c r="O481" s="192"/>
      <c r="P481" s="192"/>
      <c r="Q481" s="192"/>
      <c r="R481" s="192"/>
      <c r="S481" s="192"/>
      <c r="T481" s="192"/>
      <c r="U481" s="192"/>
      <c r="V481" s="192"/>
      <c r="W481" s="192"/>
      <c r="X481" s="192"/>
      <c r="Y481" s="192"/>
      <c r="Z481" s="192"/>
      <c r="AA481" s="192"/>
      <c r="AB481" s="192"/>
      <c r="AC481" s="192"/>
      <c r="AD481" s="192"/>
      <c r="AE481" s="192"/>
      <c r="AF481" s="192"/>
      <c r="AG481" s="192"/>
      <c r="AH481" s="192"/>
      <c r="AI481" s="192"/>
      <c r="AJ481" s="192"/>
      <c r="AK481" s="192"/>
      <c r="AL481" s="192"/>
      <c r="AM481" s="192"/>
      <c r="AN481" s="192"/>
      <c r="AO481" s="192"/>
      <c r="AP481" s="192"/>
      <c r="AQ481" s="192"/>
      <c r="AR481" s="192"/>
      <c r="AS481" s="192"/>
      <c r="AT481" s="192"/>
    </row>
    <row r="482" spans="1:46" ht="15.75" customHeight="1">
      <c r="A482" s="192"/>
      <c r="B482" s="192"/>
      <c r="C482" s="192"/>
      <c r="D482" s="192"/>
      <c r="E482" s="192"/>
      <c r="F482" s="192"/>
      <c r="G482" s="192"/>
      <c r="H482" s="192"/>
      <c r="I482" s="192"/>
      <c r="J482" s="192"/>
      <c r="K482" s="192"/>
      <c r="L482" s="192"/>
      <c r="M482" s="192"/>
      <c r="N482" s="192"/>
      <c r="O482" s="192"/>
      <c r="P482" s="192"/>
      <c r="Q482" s="192"/>
      <c r="R482" s="192"/>
      <c r="S482" s="192"/>
      <c r="T482" s="192"/>
      <c r="U482" s="192"/>
      <c r="V482" s="192"/>
      <c r="W482" s="192"/>
      <c r="X482" s="192"/>
      <c r="Y482" s="192"/>
      <c r="Z482" s="192"/>
      <c r="AA482" s="192"/>
      <c r="AB482" s="192"/>
      <c r="AC482" s="192"/>
      <c r="AD482" s="192"/>
      <c r="AE482" s="192"/>
      <c r="AF482" s="192"/>
      <c r="AG482" s="192"/>
      <c r="AH482" s="192"/>
      <c r="AI482" s="192"/>
      <c r="AJ482" s="192"/>
      <c r="AK482" s="192"/>
      <c r="AL482" s="192"/>
      <c r="AM482" s="192"/>
      <c r="AN482" s="192"/>
      <c r="AO482" s="192"/>
      <c r="AP482" s="192"/>
      <c r="AQ482" s="192"/>
      <c r="AR482" s="192"/>
      <c r="AS482" s="192"/>
      <c r="AT482" s="192"/>
    </row>
    <row r="483" spans="1:46" ht="15.75" customHeight="1">
      <c r="A483" s="192"/>
      <c r="B483" s="192"/>
      <c r="C483" s="192"/>
      <c r="D483" s="192"/>
      <c r="E483" s="192"/>
      <c r="F483" s="192"/>
      <c r="G483" s="192"/>
      <c r="H483" s="192"/>
      <c r="I483" s="192"/>
      <c r="J483" s="192"/>
      <c r="K483" s="192"/>
      <c r="L483" s="192"/>
      <c r="M483" s="192"/>
      <c r="N483" s="192"/>
      <c r="O483" s="192"/>
      <c r="P483" s="192"/>
      <c r="Q483" s="192"/>
      <c r="R483" s="192"/>
      <c r="S483" s="192"/>
      <c r="T483" s="192"/>
      <c r="U483" s="192"/>
      <c r="V483" s="192"/>
      <c r="W483" s="192"/>
      <c r="X483" s="192"/>
      <c r="Y483" s="192"/>
      <c r="Z483" s="192"/>
      <c r="AA483" s="192"/>
      <c r="AB483" s="192"/>
      <c r="AC483" s="192"/>
      <c r="AD483" s="192"/>
      <c r="AE483" s="192"/>
      <c r="AF483" s="192"/>
      <c r="AG483" s="192"/>
      <c r="AH483" s="192"/>
      <c r="AI483" s="192"/>
      <c r="AJ483" s="192"/>
      <c r="AK483" s="192"/>
      <c r="AL483" s="192"/>
      <c r="AM483" s="192"/>
      <c r="AN483" s="192"/>
      <c r="AO483" s="192"/>
      <c r="AP483" s="192"/>
      <c r="AQ483" s="192"/>
      <c r="AR483" s="192"/>
      <c r="AS483" s="192"/>
      <c r="AT483" s="192"/>
    </row>
    <row r="484" spans="1:46" ht="15.75" customHeight="1">
      <c r="A484" s="192"/>
      <c r="B484" s="192"/>
      <c r="C484" s="192"/>
      <c r="D484" s="192"/>
      <c r="E484" s="192"/>
      <c r="F484" s="192"/>
      <c r="G484" s="192"/>
      <c r="H484" s="192"/>
      <c r="I484" s="192"/>
      <c r="J484" s="192"/>
      <c r="K484" s="192"/>
      <c r="L484" s="192"/>
      <c r="M484" s="192"/>
      <c r="N484" s="192"/>
      <c r="O484" s="192"/>
      <c r="P484" s="192"/>
      <c r="Q484" s="192"/>
      <c r="R484" s="192"/>
      <c r="S484" s="192"/>
      <c r="T484" s="192"/>
      <c r="U484" s="192"/>
      <c r="V484" s="192"/>
      <c r="W484" s="192"/>
      <c r="X484" s="192"/>
      <c r="Y484" s="192"/>
      <c r="Z484" s="192"/>
      <c r="AA484" s="192"/>
      <c r="AB484" s="192"/>
      <c r="AC484" s="192"/>
      <c r="AD484" s="192"/>
      <c r="AE484" s="192"/>
      <c r="AF484" s="192"/>
      <c r="AG484" s="192"/>
      <c r="AH484" s="192"/>
      <c r="AI484" s="192"/>
      <c r="AJ484" s="192"/>
      <c r="AK484" s="192"/>
      <c r="AL484" s="192"/>
      <c r="AM484" s="192"/>
      <c r="AN484" s="192"/>
      <c r="AO484" s="192"/>
      <c r="AP484" s="192"/>
      <c r="AQ484" s="192"/>
      <c r="AR484" s="192"/>
      <c r="AS484" s="192"/>
      <c r="AT484" s="192"/>
    </row>
    <row r="485" spans="1:46" ht="15.75" customHeight="1">
      <c r="A485" s="192"/>
      <c r="B485" s="192"/>
      <c r="C485" s="192"/>
      <c r="D485" s="192"/>
      <c r="E485" s="192"/>
      <c r="F485" s="192"/>
      <c r="G485" s="192"/>
      <c r="H485" s="192"/>
      <c r="I485" s="192"/>
      <c r="J485" s="192"/>
      <c r="K485" s="192"/>
      <c r="L485" s="192"/>
      <c r="M485" s="192"/>
      <c r="N485" s="192"/>
      <c r="O485" s="192"/>
      <c r="P485" s="192"/>
      <c r="Q485" s="192"/>
      <c r="R485" s="192"/>
      <c r="S485" s="192"/>
      <c r="T485" s="192"/>
      <c r="U485" s="192"/>
      <c r="V485" s="192"/>
      <c r="W485" s="192"/>
      <c r="X485" s="192"/>
      <c r="Y485" s="192"/>
      <c r="Z485" s="192"/>
      <c r="AA485" s="192"/>
      <c r="AB485" s="192"/>
      <c r="AC485" s="192"/>
      <c r="AD485" s="192"/>
      <c r="AE485" s="192"/>
      <c r="AF485" s="192"/>
      <c r="AG485" s="192"/>
      <c r="AH485" s="192"/>
      <c r="AI485" s="192"/>
      <c r="AJ485" s="192"/>
      <c r="AK485" s="192"/>
      <c r="AL485" s="192"/>
      <c r="AM485" s="192"/>
      <c r="AN485" s="192"/>
      <c r="AO485" s="192"/>
      <c r="AP485" s="192"/>
      <c r="AQ485" s="192"/>
      <c r="AR485" s="192"/>
      <c r="AS485" s="192"/>
      <c r="AT485" s="192"/>
    </row>
    <row r="486" spans="1:46" ht="15.75" customHeight="1">
      <c r="A486" s="192"/>
      <c r="B486" s="192"/>
      <c r="C486" s="192"/>
      <c r="D486" s="192"/>
      <c r="E486" s="192"/>
      <c r="F486" s="192"/>
      <c r="G486" s="192"/>
      <c r="H486" s="192"/>
      <c r="I486" s="192"/>
      <c r="J486" s="192"/>
      <c r="K486" s="192"/>
      <c r="L486" s="192"/>
      <c r="M486" s="192"/>
      <c r="N486" s="192"/>
      <c r="O486" s="192"/>
      <c r="P486" s="192"/>
      <c r="Q486" s="192"/>
      <c r="R486" s="192"/>
      <c r="S486" s="192"/>
      <c r="T486" s="192"/>
      <c r="U486" s="192"/>
      <c r="V486" s="192"/>
      <c r="W486" s="192"/>
      <c r="X486" s="192"/>
      <c r="Y486" s="192"/>
      <c r="Z486" s="192"/>
      <c r="AA486" s="192"/>
      <c r="AB486" s="192"/>
      <c r="AC486" s="192"/>
      <c r="AD486" s="192"/>
      <c r="AE486" s="192"/>
      <c r="AF486" s="192"/>
      <c r="AG486" s="192"/>
      <c r="AH486" s="192"/>
      <c r="AI486" s="192"/>
      <c r="AJ486" s="192"/>
      <c r="AK486" s="192"/>
      <c r="AL486" s="192"/>
      <c r="AM486" s="192"/>
      <c r="AN486" s="192"/>
      <c r="AO486" s="192"/>
      <c r="AP486" s="192"/>
      <c r="AQ486" s="192"/>
      <c r="AR486" s="192"/>
      <c r="AS486" s="192"/>
      <c r="AT486" s="192"/>
    </row>
    <row r="487" spans="1:46" ht="15.75" customHeight="1">
      <c r="A487" s="192"/>
      <c r="B487" s="192"/>
      <c r="C487" s="192"/>
      <c r="D487" s="192"/>
      <c r="E487" s="192"/>
      <c r="F487" s="192"/>
      <c r="G487" s="192"/>
      <c r="H487" s="192"/>
      <c r="I487" s="192"/>
      <c r="J487" s="192"/>
      <c r="K487" s="192"/>
      <c r="L487" s="192"/>
      <c r="M487" s="192"/>
      <c r="N487" s="192"/>
      <c r="O487" s="192"/>
      <c r="P487" s="192"/>
      <c r="Q487" s="192"/>
      <c r="R487" s="192"/>
      <c r="S487" s="192"/>
      <c r="T487" s="192"/>
      <c r="U487" s="192"/>
      <c r="V487" s="192"/>
      <c r="W487" s="192"/>
      <c r="X487" s="192"/>
      <c r="Y487" s="192"/>
      <c r="Z487" s="192"/>
      <c r="AA487" s="192"/>
      <c r="AB487" s="192"/>
      <c r="AC487" s="192"/>
      <c r="AD487" s="192"/>
      <c r="AE487" s="192"/>
      <c r="AF487" s="192"/>
      <c r="AG487" s="192"/>
      <c r="AH487" s="192"/>
      <c r="AI487" s="192"/>
      <c r="AJ487" s="192"/>
      <c r="AK487" s="192"/>
      <c r="AL487" s="192"/>
      <c r="AM487" s="192"/>
      <c r="AN487" s="192"/>
      <c r="AO487" s="192"/>
      <c r="AP487" s="192"/>
      <c r="AQ487" s="192"/>
      <c r="AR487" s="192"/>
      <c r="AS487" s="192"/>
      <c r="AT487" s="192"/>
    </row>
    <row r="488" spans="1:46" ht="15.75" customHeight="1">
      <c r="A488" s="192"/>
      <c r="B488" s="192"/>
      <c r="C488" s="192"/>
      <c r="D488" s="192"/>
      <c r="E488" s="192"/>
      <c r="F488" s="192"/>
      <c r="G488" s="192"/>
      <c r="H488" s="192"/>
      <c r="I488" s="192"/>
      <c r="J488" s="192"/>
      <c r="K488" s="192"/>
      <c r="L488" s="192"/>
      <c r="M488" s="192"/>
      <c r="N488" s="192"/>
      <c r="O488" s="192"/>
      <c r="P488" s="192"/>
      <c r="Q488" s="192"/>
      <c r="R488" s="192"/>
      <c r="S488" s="192"/>
      <c r="T488" s="192"/>
      <c r="U488" s="192"/>
      <c r="V488" s="192"/>
      <c r="W488" s="192"/>
      <c r="X488" s="192"/>
      <c r="Y488" s="192"/>
      <c r="Z488" s="192"/>
      <c r="AA488" s="192"/>
      <c r="AB488" s="192"/>
      <c r="AC488" s="192"/>
      <c r="AD488" s="192"/>
      <c r="AE488" s="192"/>
      <c r="AF488" s="192"/>
      <c r="AG488" s="192"/>
      <c r="AH488" s="192"/>
      <c r="AI488" s="192"/>
      <c r="AJ488" s="192"/>
      <c r="AK488" s="192"/>
      <c r="AL488" s="192"/>
      <c r="AM488" s="192"/>
      <c r="AN488" s="192"/>
      <c r="AO488" s="192"/>
      <c r="AP488" s="192"/>
      <c r="AQ488" s="192"/>
      <c r="AR488" s="192"/>
      <c r="AS488" s="192"/>
      <c r="AT488" s="192"/>
    </row>
    <row r="489" spans="1:46" ht="15.75" customHeight="1">
      <c r="A489" s="192"/>
      <c r="B489" s="192"/>
      <c r="C489" s="192"/>
      <c r="D489" s="192"/>
      <c r="E489" s="192"/>
      <c r="F489" s="192"/>
      <c r="G489" s="192"/>
      <c r="H489" s="192"/>
      <c r="I489" s="192"/>
      <c r="J489" s="192"/>
      <c r="K489" s="192"/>
      <c r="L489" s="192"/>
      <c r="M489" s="192"/>
      <c r="N489" s="192"/>
      <c r="O489" s="192"/>
      <c r="P489" s="192"/>
      <c r="Q489" s="192"/>
      <c r="R489" s="192"/>
      <c r="S489" s="192"/>
      <c r="T489" s="192"/>
      <c r="U489" s="192"/>
      <c r="V489" s="192"/>
      <c r="W489" s="192"/>
      <c r="X489" s="192"/>
      <c r="Y489" s="192"/>
      <c r="Z489" s="192"/>
      <c r="AA489" s="192"/>
      <c r="AB489" s="192"/>
      <c r="AC489" s="192"/>
      <c r="AD489" s="192"/>
      <c r="AE489" s="192"/>
      <c r="AF489" s="192"/>
      <c r="AG489" s="192"/>
      <c r="AH489" s="192"/>
      <c r="AI489" s="192"/>
      <c r="AJ489" s="192"/>
      <c r="AK489" s="192"/>
      <c r="AL489" s="192"/>
      <c r="AM489" s="192"/>
      <c r="AN489" s="192"/>
      <c r="AO489" s="192"/>
      <c r="AP489" s="192"/>
      <c r="AQ489" s="192"/>
      <c r="AR489" s="192"/>
      <c r="AS489" s="192"/>
      <c r="AT489" s="192"/>
    </row>
    <row r="490" spans="1:46" ht="15.75" customHeight="1">
      <c r="A490" s="192"/>
      <c r="B490" s="192"/>
      <c r="C490" s="192"/>
      <c r="D490" s="192"/>
      <c r="E490" s="192"/>
      <c r="F490" s="192"/>
      <c r="G490" s="192"/>
      <c r="H490" s="192"/>
      <c r="I490" s="192"/>
      <c r="J490" s="192"/>
      <c r="K490" s="192"/>
      <c r="L490" s="192"/>
      <c r="M490" s="192"/>
      <c r="N490" s="192"/>
      <c r="O490" s="192"/>
      <c r="P490" s="192"/>
      <c r="Q490" s="192"/>
      <c r="R490" s="192"/>
      <c r="S490" s="192"/>
      <c r="T490" s="192"/>
      <c r="U490" s="192"/>
      <c r="V490" s="192"/>
      <c r="W490" s="192"/>
      <c r="X490" s="192"/>
      <c r="Y490" s="192"/>
      <c r="Z490" s="192"/>
      <c r="AA490" s="192"/>
      <c r="AB490" s="192"/>
      <c r="AC490" s="192"/>
      <c r="AD490" s="192"/>
      <c r="AE490" s="192"/>
      <c r="AF490" s="192"/>
      <c r="AG490" s="192"/>
      <c r="AH490" s="192"/>
      <c r="AI490" s="192"/>
      <c r="AJ490" s="192"/>
      <c r="AK490" s="192"/>
      <c r="AL490" s="192"/>
      <c r="AM490" s="192"/>
      <c r="AN490" s="192"/>
      <c r="AO490" s="192"/>
      <c r="AP490" s="192"/>
      <c r="AQ490" s="192"/>
      <c r="AR490" s="192"/>
      <c r="AS490" s="192"/>
      <c r="AT490" s="192"/>
    </row>
    <row r="491" spans="1:46" ht="15.75" customHeight="1">
      <c r="A491" s="192"/>
      <c r="B491" s="192"/>
      <c r="C491" s="192"/>
      <c r="D491" s="192"/>
      <c r="E491" s="192"/>
      <c r="F491" s="192"/>
      <c r="G491" s="192"/>
      <c r="H491" s="192"/>
      <c r="I491" s="192"/>
      <c r="J491" s="192"/>
      <c r="K491" s="192"/>
      <c r="L491" s="192"/>
      <c r="M491" s="192"/>
      <c r="N491" s="192"/>
      <c r="O491" s="192"/>
      <c r="P491" s="192"/>
      <c r="Q491" s="192"/>
      <c r="R491" s="192"/>
      <c r="S491" s="192"/>
      <c r="T491" s="192"/>
      <c r="U491" s="192"/>
      <c r="V491" s="192"/>
      <c r="W491" s="192"/>
      <c r="X491" s="192"/>
      <c r="Y491" s="192"/>
      <c r="Z491" s="192"/>
      <c r="AA491" s="192"/>
      <c r="AB491" s="192"/>
      <c r="AC491" s="192"/>
      <c r="AD491" s="192"/>
      <c r="AE491" s="192"/>
      <c r="AF491" s="192"/>
      <c r="AG491" s="192"/>
      <c r="AH491" s="192"/>
      <c r="AI491" s="192"/>
      <c r="AJ491" s="192"/>
      <c r="AK491" s="192"/>
      <c r="AL491" s="192"/>
      <c r="AM491" s="192"/>
      <c r="AN491" s="192"/>
      <c r="AO491" s="192"/>
      <c r="AP491" s="192"/>
      <c r="AQ491" s="192"/>
      <c r="AR491" s="192"/>
      <c r="AS491" s="192"/>
      <c r="AT491" s="192"/>
    </row>
    <row r="492" spans="1:46" ht="15.75" customHeight="1">
      <c r="A492" s="192"/>
      <c r="B492" s="192"/>
      <c r="C492" s="192"/>
      <c r="D492" s="192"/>
      <c r="E492" s="192"/>
      <c r="F492" s="192"/>
      <c r="G492" s="192"/>
      <c r="H492" s="192"/>
      <c r="I492" s="192"/>
      <c r="J492" s="192"/>
      <c r="K492" s="192"/>
      <c r="L492" s="192"/>
      <c r="M492" s="192"/>
      <c r="N492" s="192"/>
      <c r="O492" s="192"/>
      <c r="P492" s="192"/>
      <c r="Q492" s="192"/>
      <c r="R492" s="192"/>
      <c r="S492" s="192"/>
      <c r="T492" s="192"/>
      <c r="U492" s="192"/>
      <c r="V492" s="192"/>
      <c r="W492" s="192"/>
      <c r="X492" s="192"/>
      <c r="Y492" s="192"/>
      <c r="Z492" s="192"/>
      <c r="AA492" s="192"/>
      <c r="AB492" s="192"/>
      <c r="AC492" s="192"/>
      <c r="AD492" s="192"/>
      <c r="AE492" s="192"/>
      <c r="AF492" s="192"/>
      <c r="AG492" s="192"/>
      <c r="AH492" s="192"/>
      <c r="AI492" s="192"/>
      <c r="AJ492" s="192"/>
      <c r="AK492" s="192"/>
      <c r="AL492" s="192"/>
      <c r="AM492" s="192"/>
      <c r="AN492" s="192"/>
      <c r="AO492" s="192"/>
      <c r="AP492" s="192"/>
      <c r="AQ492" s="192"/>
      <c r="AR492" s="192"/>
      <c r="AS492" s="192"/>
      <c r="AT492" s="192"/>
    </row>
    <row r="493" spans="1:46" ht="15.75" customHeight="1">
      <c r="A493" s="192"/>
      <c r="B493" s="192"/>
      <c r="C493" s="192"/>
      <c r="D493" s="192"/>
      <c r="E493" s="192"/>
      <c r="F493" s="192"/>
      <c r="G493" s="192"/>
      <c r="H493" s="192"/>
      <c r="I493" s="192"/>
      <c r="J493" s="192"/>
      <c r="K493" s="192"/>
      <c r="L493" s="192"/>
      <c r="M493" s="192"/>
      <c r="N493" s="192"/>
      <c r="O493" s="192"/>
      <c r="P493" s="192"/>
      <c r="Q493" s="192"/>
      <c r="R493" s="192"/>
      <c r="S493" s="192"/>
      <c r="T493" s="192"/>
      <c r="U493" s="192"/>
      <c r="V493" s="192"/>
      <c r="W493" s="192"/>
      <c r="X493" s="192"/>
      <c r="Y493" s="192"/>
      <c r="Z493" s="192"/>
      <c r="AA493" s="192"/>
      <c r="AB493" s="192"/>
      <c r="AC493" s="192"/>
      <c r="AD493" s="192"/>
      <c r="AE493" s="192"/>
      <c r="AF493" s="192"/>
      <c r="AG493" s="192"/>
      <c r="AH493" s="192"/>
      <c r="AI493" s="192"/>
      <c r="AJ493" s="192"/>
      <c r="AK493" s="192"/>
      <c r="AL493" s="192"/>
      <c r="AM493" s="192"/>
      <c r="AN493" s="192"/>
      <c r="AO493" s="192"/>
      <c r="AP493" s="192"/>
      <c r="AQ493" s="192"/>
      <c r="AR493" s="192"/>
      <c r="AS493" s="192"/>
      <c r="AT493" s="192"/>
    </row>
    <row r="494" spans="1:46" ht="15.75" customHeight="1">
      <c r="A494" s="192"/>
      <c r="B494" s="192"/>
      <c r="C494" s="192"/>
      <c r="D494" s="192"/>
      <c r="E494" s="192"/>
      <c r="F494" s="192"/>
      <c r="G494" s="192"/>
      <c r="H494" s="192"/>
      <c r="I494" s="192"/>
      <c r="J494" s="192"/>
      <c r="K494" s="192"/>
      <c r="L494" s="192"/>
      <c r="M494" s="192"/>
      <c r="N494" s="192"/>
      <c r="O494" s="192"/>
      <c r="P494" s="192"/>
      <c r="Q494" s="192"/>
      <c r="R494" s="192"/>
      <c r="S494" s="192"/>
      <c r="T494" s="192"/>
      <c r="U494" s="192"/>
      <c r="V494" s="192"/>
      <c r="W494" s="192"/>
      <c r="X494" s="192"/>
      <c r="Y494" s="192"/>
      <c r="Z494" s="192"/>
      <c r="AA494" s="192"/>
      <c r="AB494" s="192"/>
      <c r="AC494" s="192"/>
      <c r="AD494" s="192"/>
      <c r="AE494" s="192"/>
      <c r="AF494" s="192"/>
      <c r="AG494" s="192"/>
      <c r="AH494" s="192"/>
      <c r="AI494" s="192"/>
      <c r="AJ494" s="192"/>
      <c r="AK494" s="192"/>
      <c r="AL494" s="192"/>
      <c r="AM494" s="192"/>
      <c r="AN494" s="192"/>
      <c r="AO494" s="192"/>
      <c r="AP494" s="192"/>
      <c r="AQ494" s="192"/>
      <c r="AR494" s="192"/>
      <c r="AS494" s="192"/>
      <c r="AT494" s="192"/>
    </row>
    <row r="495" spans="1:46" ht="15.75" customHeight="1">
      <c r="A495" s="192"/>
      <c r="B495" s="192"/>
      <c r="C495" s="192"/>
      <c r="D495" s="192"/>
      <c r="E495" s="192"/>
      <c r="F495" s="192"/>
      <c r="G495" s="192"/>
      <c r="H495" s="192"/>
      <c r="I495" s="192"/>
      <c r="J495" s="192"/>
      <c r="K495" s="192"/>
      <c r="L495" s="192"/>
      <c r="M495" s="192"/>
      <c r="N495" s="192"/>
      <c r="O495" s="192"/>
      <c r="P495" s="192"/>
      <c r="Q495" s="192"/>
      <c r="R495" s="192"/>
      <c r="S495" s="192"/>
      <c r="T495" s="192"/>
      <c r="U495" s="192"/>
      <c r="V495" s="192"/>
      <c r="W495" s="192"/>
      <c r="X495" s="192"/>
      <c r="Y495" s="192"/>
      <c r="Z495" s="192"/>
      <c r="AA495" s="192"/>
      <c r="AB495" s="192"/>
      <c r="AC495" s="192"/>
      <c r="AD495" s="192"/>
      <c r="AE495" s="192"/>
      <c r="AF495" s="192"/>
      <c r="AG495" s="192"/>
      <c r="AH495" s="192"/>
      <c r="AI495" s="192"/>
      <c r="AJ495" s="192"/>
      <c r="AK495" s="192"/>
      <c r="AL495" s="192"/>
      <c r="AM495" s="192"/>
      <c r="AN495" s="192"/>
      <c r="AO495" s="192"/>
      <c r="AP495" s="192"/>
      <c r="AQ495" s="192"/>
      <c r="AR495" s="192"/>
      <c r="AS495" s="192"/>
      <c r="AT495" s="192"/>
    </row>
    <row r="496" spans="1:46" ht="15.75" customHeight="1">
      <c r="A496" s="192"/>
      <c r="B496" s="192"/>
      <c r="C496" s="192"/>
      <c r="D496" s="192"/>
      <c r="E496" s="192"/>
      <c r="F496" s="192"/>
      <c r="G496" s="192"/>
      <c r="H496" s="192"/>
      <c r="I496" s="192"/>
      <c r="J496" s="192"/>
      <c r="K496" s="192"/>
      <c r="L496" s="192"/>
      <c r="M496" s="192"/>
      <c r="N496" s="192"/>
      <c r="O496" s="192"/>
      <c r="P496" s="192"/>
      <c r="Q496" s="192"/>
      <c r="R496" s="192"/>
      <c r="S496" s="192"/>
      <c r="T496" s="192"/>
      <c r="U496" s="192"/>
      <c r="V496" s="192"/>
      <c r="W496" s="192"/>
      <c r="X496" s="192"/>
      <c r="Y496" s="192"/>
      <c r="Z496" s="192"/>
      <c r="AA496" s="192"/>
      <c r="AB496" s="192"/>
      <c r="AC496" s="192"/>
      <c r="AD496" s="192"/>
      <c r="AE496" s="192"/>
      <c r="AF496" s="192"/>
      <c r="AG496" s="192"/>
      <c r="AH496" s="192"/>
      <c r="AI496" s="192"/>
      <c r="AJ496" s="192"/>
      <c r="AK496" s="192"/>
      <c r="AL496" s="192"/>
      <c r="AM496" s="192"/>
      <c r="AN496" s="192"/>
      <c r="AO496" s="192"/>
      <c r="AP496" s="192"/>
      <c r="AQ496" s="192"/>
      <c r="AR496" s="192"/>
      <c r="AS496" s="192"/>
      <c r="AT496" s="192"/>
    </row>
    <row r="497" spans="1:46" ht="15.75" customHeight="1">
      <c r="A497" s="192"/>
      <c r="B497" s="192"/>
      <c r="C497" s="192"/>
      <c r="D497" s="192"/>
      <c r="E497" s="192"/>
      <c r="F497" s="192"/>
      <c r="G497" s="192"/>
      <c r="H497" s="192"/>
      <c r="I497" s="192"/>
      <c r="J497" s="192"/>
      <c r="K497" s="192"/>
      <c r="L497" s="192"/>
      <c r="M497" s="192"/>
      <c r="N497" s="192"/>
      <c r="O497" s="192"/>
      <c r="P497" s="192"/>
      <c r="Q497" s="192"/>
      <c r="R497" s="192"/>
      <c r="S497" s="192"/>
      <c r="T497" s="192"/>
      <c r="U497" s="192"/>
      <c r="V497" s="192"/>
      <c r="W497" s="192"/>
      <c r="X497" s="192"/>
      <c r="Y497" s="192"/>
      <c r="Z497" s="192"/>
      <c r="AA497" s="192"/>
      <c r="AB497" s="192"/>
      <c r="AC497" s="192"/>
      <c r="AD497" s="192"/>
      <c r="AE497" s="192"/>
      <c r="AF497" s="192"/>
      <c r="AG497" s="192"/>
      <c r="AH497" s="192"/>
      <c r="AI497" s="192"/>
      <c r="AJ497" s="192"/>
      <c r="AK497" s="192"/>
      <c r="AL497" s="192"/>
      <c r="AM497" s="192"/>
      <c r="AN497" s="192"/>
      <c r="AO497" s="192"/>
      <c r="AP497" s="192"/>
      <c r="AQ497" s="192"/>
      <c r="AR497" s="192"/>
      <c r="AS497" s="192"/>
      <c r="AT497" s="192"/>
    </row>
    <row r="498" spans="1:46" ht="15.75" customHeight="1">
      <c r="A498" s="192"/>
      <c r="B498" s="192"/>
      <c r="C498" s="192"/>
      <c r="D498" s="192"/>
      <c r="E498" s="192"/>
      <c r="F498" s="192"/>
      <c r="G498" s="192"/>
      <c r="H498" s="192"/>
      <c r="I498" s="192"/>
      <c r="J498" s="192"/>
      <c r="K498" s="192"/>
      <c r="L498" s="192"/>
      <c r="M498" s="192"/>
      <c r="N498" s="192"/>
      <c r="O498" s="192"/>
      <c r="P498" s="192"/>
      <c r="Q498" s="192"/>
      <c r="R498" s="192"/>
      <c r="S498" s="192"/>
      <c r="T498" s="192"/>
      <c r="U498" s="192"/>
      <c r="V498" s="192"/>
      <c r="W498" s="192"/>
      <c r="X498" s="192"/>
      <c r="Y498" s="192"/>
      <c r="Z498" s="192"/>
      <c r="AA498" s="192"/>
      <c r="AB498" s="192"/>
      <c r="AC498" s="192"/>
      <c r="AD498" s="192"/>
      <c r="AE498" s="192"/>
      <c r="AF498" s="192"/>
      <c r="AG498" s="192"/>
      <c r="AH498" s="192"/>
      <c r="AI498" s="192"/>
      <c r="AJ498" s="192"/>
      <c r="AK498" s="192"/>
      <c r="AL498" s="192"/>
      <c r="AM498" s="192"/>
      <c r="AN498" s="192"/>
      <c r="AO498" s="192"/>
      <c r="AP498" s="192"/>
      <c r="AQ498" s="192"/>
      <c r="AR498" s="192"/>
      <c r="AS498" s="192"/>
      <c r="AT498" s="192"/>
    </row>
    <row r="499" spans="1:46" ht="15.75" customHeight="1">
      <c r="A499" s="192"/>
      <c r="B499" s="192"/>
      <c r="C499" s="192"/>
      <c r="D499" s="192"/>
      <c r="E499" s="192"/>
      <c r="F499" s="192"/>
      <c r="G499" s="192"/>
      <c r="H499" s="192"/>
      <c r="I499" s="192"/>
      <c r="J499" s="192"/>
      <c r="K499" s="192"/>
      <c r="L499" s="192"/>
      <c r="M499" s="192"/>
      <c r="N499" s="192"/>
      <c r="O499" s="192"/>
      <c r="P499" s="192"/>
      <c r="Q499" s="192"/>
      <c r="R499" s="192"/>
      <c r="S499" s="192"/>
      <c r="T499" s="192"/>
      <c r="U499" s="192"/>
      <c r="V499" s="192"/>
      <c r="W499" s="192"/>
      <c r="X499" s="192"/>
      <c r="Y499" s="192"/>
      <c r="Z499" s="192"/>
      <c r="AA499" s="192"/>
      <c r="AB499" s="192"/>
      <c r="AC499" s="192"/>
      <c r="AD499" s="192"/>
      <c r="AE499" s="192"/>
      <c r="AF499" s="192"/>
      <c r="AG499" s="192"/>
      <c r="AH499" s="192"/>
      <c r="AI499" s="192"/>
      <c r="AJ499" s="192"/>
      <c r="AK499" s="192"/>
      <c r="AL499" s="192"/>
      <c r="AM499" s="192"/>
      <c r="AN499" s="192"/>
      <c r="AO499" s="192"/>
      <c r="AP499" s="192"/>
      <c r="AQ499" s="192"/>
      <c r="AR499" s="192"/>
      <c r="AS499" s="192"/>
      <c r="AT499" s="192"/>
    </row>
    <row r="500" spans="1:46" ht="15.75" customHeight="1">
      <c r="A500" s="192"/>
      <c r="B500" s="192"/>
      <c r="C500" s="192"/>
      <c r="D500" s="192"/>
      <c r="E500" s="192"/>
      <c r="F500" s="192"/>
      <c r="G500" s="192"/>
      <c r="H500" s="192"/>
      <c r="I500" s="192"/>
      <c r="J500" s="192"/>
      <c r="K500" s="192"/>
      <c r="L500" s="192"/>
      <c r="M500" s="192"/>
      <c r="N500" s="192"/>
      <c r="O500" s="192"/>
      <c r="P500" s="192"/>
      <c r="Q500" s="192"/>
      <c r="R500" s="192"/>
      <c r="S500" s="192"/>
      <c r="T500" s="192"/>
      <c r="U500" s="192"/>
      <c r="V500" s="192"/>
      <c r="W500" s="192"/>
      <c r="X500" s="192"/>
      <c r="Y500" s="192"/>
      <c r="Z500" s="192"/>
      <c r="AA500" s="192"/>
      <c r="AB500" s="192"/>
      <c r="AC500" s="192"/>
      <c r="AD500" s="192"/>
      <c r="AE500" s="192"/>
      <c r="AF500" s="192"/>
      <c r="AG500" s="192"/>
      <c r="AH500" s="192"/>
      <c r="AI500" s="192"/>
      <c r="AJ500" s="192"/>
      <c r="AK500" s="192"/>
      <c r="AL500" s="192"/>
      <c r="AM500" s="192"/>
      <c r="AN500" s="192"/>
      <c r="AO500" s="192"/>
      <c r="AP500" s="192"/>
      <c r="AQ500" s="192"/>
      <c r="AR500" s="192"/>
      <c r="AS500" s="192"/>
      <c r="AT500" s="192"/>
    </row>
    <row r="501" spans="1:46" ht="15.75" customHeight="1">
      <c r="A501" s="192"/>
      <c r="B501" s="192"/>
      <c r="C501" s="192"/>
      <c r="D501" s="192"/>
      <c r="E501" s="192"/>
      <c r="F501" s="192"/>
      <c r="G501" s="192"/>
      <c r="H501" s="192"/>
      <c r="I501" s="192"/>
      <c r="J501" s="192"/>
      <c r="K501" s="192"/>
      <c r="L501" s="192"/>
      <c r="M501" s="192"/>
      <c r="N501" s="192"/>
      <c r="O501" s="192"/>
      <c r="P501" s="192"/>
      <c r="Q501" s="192"/>
      <c r="R501" s="192"/>
      <c r="S501" s="192"/>
      <c r="T501" s="192"/>
      <c r="U501" s="192"/>
      <c r="V501" s="192"/>
      <c r="W501" s="192"/>
      <c r="X501" s="192"/>
      <c r="Y501" s="192"/>
      <c r="Z501" s="192"/>
      <c r="AA501" s="192"/>
      <c r="AB501" s="192"/>
      <c r="AC501" s="192"/>
      <c r="AD501" s="192"/>
      <c r="AE501" s="192"/>
      <c r="AF501" s="192"/>
      <c r="AG501" s="192"/>
      <c r="AH501" s="192"/>
      <c r="AI501" s="192"/>
      <c r="AJ501" s="192"/>
      <c r="AK501" s="192"/>
      <c r="AL501" s="192"/>
      <c r="AM501" s="192"/>
      <c r="AN501" s="192"/>
      <c r="AO501" s="192"/>
      <c r="AP501" s="192"/>
      <c r="AQ501" s="192"/>
      <c r="AR501" s="192"/>
      <c r="AS501" s="192"/>
      <c r="AT501" s="192"/>
    </row>
    <row r="502" spans="1:46" ht="15.75" customHeight="1">
      <c r="A502" s="192"/>
      <c r="B502" s="192"/>
      <c r="C502" s="192"/>
      <c r="D502" s="192"/>
      <c r="E502" s="192"/>
      <c r="F502" s="192"/>
      <c r="G502" s="192"/>
      <c r="H502" s="192"/>
      <c r="I502" s="192"/>
      <c r="J502" s="192"/>
      <c r="K502" s="192"/>
      <c r="L502" s="192"/>
      <c r="M502" s="192"/>
      <c r="N502" s="192"/>
      <c r="O502" s="192"/>
      <c r="P502" s="192"/>
      <c r="Q502" s="192"/>
      <c r="R502" s="192"/>
      <c r="S502" s="192"/>
      <c r="T502" s="192"/>
      <c r="U502" s="192"/>
      <c r="V502" s="192"/>
      <c r="W502" s="192"/>
      <c r="X502" s="192"/>
      <c r="Y502" s="192"/>
      <c r="Z502" s="192"/>
      <c r="AA502" s="192"/>
      <c r="AB502" s="192"/>
      <c r="AC502" s="192"/>
      <c r="AD502" s="192"/>
      <c r="AE502" s="192"/>
      <c r="AF502" s="192"/>
      <c r="AG502" s="192"/>
      <c r="AH502" s="192"/>
      <c r="AI502" s="192"/>
      <c r="AJ502" s="192"/>
      <c r="AK502" s="192"/>
      <c r="AL502" s="192"/>
      <c r="AM502" s="192"/>
      <c r="AN502" s="192"/>
      <c r="AO502" s="192"/>
      <c r="AP502" s="192"/>
      <c r="AQ502" s="192"/>
      <c r="AR502" s="192"/>
      <c r="AS502" s="192"/>
      <c r="AT502" s="192"/>
    </row>
    <row r="503" spans="1:46" ht="15.75" customHeight="1">
      <c r="A503" s="192"/>
      <c r="B503" s="192"/>
      <c r="C503" s="192"/>
      <c r="D503" s="192"/>
      <c r="E503" s="192"/>
      <c r="F503" s="192"/>
      <c r="G503" s="192"/>
      <c r="H503" s="192"/>
      <c r="I503" s="192"/>
      <c r="J503" s="192"/>
      <c r="K503" s="192"/>
      <c r="L503" s="192"/>
      <c r="M503" s="192"/>
      <c r="N503" s="192"/>
      <c r="O503" s="192"/>
      <c r="P503" s="192"/>
      <c r="Q503" s="192"/>
      <c r="R503" s="192"/>
      <c r="S503" s="192"/>
      <c r="T503" s="192"/>
      <c r="U503" s="192"/>
      <c r="V503" s="192"/>
      <c r="W503" s="192"/>
      <c r="X503" s="192"/>
      <c r="Y503" s="192"/>
      <c r="Z503" s="192"/>
      <c r="AA503" s="192"/>
      <c r="AB503" s="192"/>
      <c r="AC503" s="192"/>
      <c r="AD503" s="192"/>
      <c r="AE503" s="192"/>
      <c r="AF503" s="192"/>
      <c r="AG503" s="192"/>
      <c r="AH503" s="192"/>
      <c r="AI503" s="192"/>
      <c r="AJ503" s="192"/>
      <c r="AK503" s="192"/>
      <c r="AL503" s="192"/>
      <c r="AM503" s="192"/>
      <c r="AN503" s="192"/>
      <c r="AO503" s="192"/>
      <c r="AP503" s="192"/>
      <c r="AQ503" s="192"/>
      <c r="AR503" s="192"/>
      <c r="AS503" s="192"/>
      <c r="AT503" s="192"/>
    </row>
    <row r="504" spans="1:46" ht="15.75" customHeight="1">
      <c r="A504" s="192"/>
      <c r="B504" s="192"/>
      <c r="C504" s="192"/>
      <c r="D504" s="192"/>
      <c r="E504" s="192"/>
      <c r="F504" s="192"/>
      <c r="G504" s="192"/>
      <c r="H504" s="192"/>
      <c r="I504" s="192"/>
      <c r="J504" s="192"/>
      <c r="K504" s="192"/>
      <c r="L504" s="192"/>
      <c r="M504" s="192"/>
      <c r="N504" s="192"/>
      <c r="O504" s="192"/>
      <c r="P504" s="192"/>
      <c r="Q504" s="192"/>
      <c r="R504" s="192"/>
      <c r="S504" s="192"/>
      <c r="T504" s="192"/>
      <c r="U504" s="192"/>
      <c r="V504" s="192"/>
      <c r="W504" s="192"/>
      <c r="X504" s="192"/>
      <c r="Y504" s="192"/>
      <c r="Z504" s="192"/>
      <c r="AA504" s="192"/>
      <c r="AB504" s="192"/>
      <c r="AC504" s="192"/>
      <c r="AD504" s="192"/>
      <c r="AE504" s="192"/>
      <c r="AF504" s="192"/>
      <c r="AG504" s="192"/>
      <c r="AH504" s="192"/>
      <c r="AI504" s="192"/>
      <c r="AJ504" s="192"/>
      <c r="AK504" s="192"/>
      <c r="AL504" s="192"/>
      <c r="AM504" s="192"/>
      <c r="AN504" s="192"/>
      <c r="AO504" s="192"/>
      <c r="AP504" s="192"/>
      <c r="AQ504" s="192"/>
      <c r="AR504" s="192"/>
      <c r="AS504" s="192"/>
      <c r="AT504" s="192"/>
    </row>
    <row r="505" spans="1:46" ht="15.75" customHeight="1">
      <c r="A505" s="192"/>
      <c r="B505" s="192"/>
      <c r="C505" s="192"/>
      <c r="D505" s="192"/>
      <c r="E505" s="192"/>
      <c r="F505" s="192"/>
      <c r="G505" s="192"/>
      <c r="H505" s="192"/>
      <c r="I505" s="192"/>
      <c r="J505" s="192"/>
      <c r="K505" s="192"/>
      <c r="L505" s="192"/>
      <c r="M505" s="192"/>
      <c r="N505" s="192"/>
      <c r="O505" s="192"/>
      <c r="P505" s="192"/>
      <c r="Q505" s="192"/>
      <c r="R505" s="192"/>
      <c r="S505" s="192"/>
      <c r="T505" s="192"/>
      <c r="U505" s="192"/>
      <c r="V505" s="192"/>
      <c r="W505" s="192"/>
      <c r="X505" s="192"/>
      <c r="Y505" s="192"/>
      <c r="Z505" s="192"/>
      <c r="AA505" s="192"/>
      <c r="AB505" s="192"/>
      <c r="AC505" s="192"/>
      <c r="AD505" s="192"/>
      <c r="AE505" s="192"/>
      <c r="AF505" s="192"/>
      <c r="AG505" s="192"/>
      <c r="AH505" s="192"/>
      <c r="AI505" s="192"/>
      <c r="AJ505" s="192"/>
      <c r="AK505" s="192"/>
      <c r="AL505" s="192"/>
      <c r="AM505" s="192"/>
      <c r="AN505" s="192"/>
      <c r="AO505" s="192"/>
      <c r="AP505" s="192"/>
      <c r="AQ505" s="192"/>
      <c r="AR505" s="192"/>
      <c r="AS505" s="192"/>
      <c r="AT505" s="192"/>
    </row>
    <row r="506" spans="1:46" ht="15.75" customHeight="1">
      <c r="A506" s="192"/>
      <c r="B506" s="192"/>
      <c r="C506" s="192"/>
      <c r="D506" s="192"/>
      <c r="E506" s="192"/>
      <c r="F506" s="192"/>
      <c r="G506" s="192"/>
      <c r="H506" s="192"/>
      <c r="I506" s="192"/>
      <c r="J506" s="192"/>
      <c r="K506" s="192"/>
      <c r="L506" s="192"/>
      <c r="M506" s="192"/>
      <c r="N506" s="192"/>
      <c r="O506" s="192"/>
      <c r="P506" s="192"/>
      <c r="Q506" s="192"/>
      <c r="R506" s="192"/>
      <c r="S506" s="192"/>
      <c r="T506" s="192"/>
      <c r="U506" s="192"/>
      <c r="V506" s="192"/>
      <c r="W506" s="192"/>
      <c r="X506" s="192"/>
      <c r="Y506" s="192"/>
      <c r="Z506" s="192"/>
      <c r="AA506" s="192"/>
      <c r="AB506" s="192"/>
      <c r="AC506" s="192"/>
      <c r="AD506" s="192"/>
      <c r="AE506" s="192"/>
      <c r="AF506" s="192"/>
      <c r="AG506" s="192"/>
      <c r="AH506" s="192"/>
      <c r="AI506" s="192"/>
      <c r="AJ506" s="192"/>
      <c r="AK506" s="192"/>
      <c r="AL506" s="192"/>
      <c r="AM506" s="192"/>
      <c r="AN506" s="192"/>
      <c r="AO506" s="192"/>
      <c r="AP506" s="192"/>
      <c r="AQ506" s="192"/>
      <c r="AR506" s="192"/>
      <c r="AS506" s="192"/>
      <c r="AT506" s="192"/>
    </row>
    <row r="507" spans="1:46" ht="15.75" customHeight="1">
      <c r="A507" s="192"/>
      <c r="B507" s="192"/>
      <c r="C507" s="192"/>
      <c r="D507" s="192"/>
      <c r="E507" s="192"/>
      <c r="F507" s="192"/>
      <c r="G507" s="192"/>
      <c r="H507" s="192"/>
      <c r="I507" s="192"/>
      <c r="J507" s="192"/>
      <c r="K507" s="192"/>
      <c r="L507" s="192"/>
      <c r="M507" s="192"/>
      <c r="N507" s="192"/>
      <c r="O507" s="192"/>
      <c r="P507" s="192"/>
      <c r="Q507" s="192"/>
      <c r="R507" s="192"/>
      <c r="S507" s="192"/>
      <c r="T507" s="192"/>
      <c r="U507" s="192"/>
      <c r="V507" s="192"/>
      <c r="W507" s="192"/>
      <c r="X507" s="192"/>
      <c r="Y507" s="192"/>
      <c r="Z507" s="192"/>
      <c r="AA507" s="192"/>
      <c r="AB507" s="192"/>
      <c r="AC507" s="192"/>
      <c r="AD507" s="192"/>
      <c r="AE507" s="192"/>
      <c r="AF507" s="192"/>
      <c r="AG507" s="192"/>
      <c r="AH507" s="192"/>
      <c r="AI507" s="192"/>
      <c r="AJ507" s="192"/>
      <c r="AK507" s="192"/>
      <c r="AL507" s="192"/>
      <c r="AM507" s="192"/>
      <c r="AN507" s="192"/>
      <c r="AO507" s="192"/>
      <c r="AP507" s="192"/>
      <c r="AQ507" s="192"/>
      <c r="AR507" s="192"/>
      <c r="AS507" s="192"/>
      <c r="AT507" s="192"/>
    </row>
    <row r="508" spans="1:46" ht="15.75" customHeight="1">
      <c r="A508" s="192"/>
      <c r="B508" s="192"/>
      <c r="C508" s="192"/>
      <c r="D508" s="192"/>
      <c r="E508" s="192"/>
      <c r="F508" s="192"/>
      <c r="G508" s="192"/>
      <c r="H508" s="192"/>
      <c r="I508" s="192"/>
      <c r="J508" s="192"/>
      <c r="K508" s="192"/>
      <c r="L508" s="192"/>
      <c r="M508" s="192"/>
      <c r="N508" s="192"/>
      <c r="O508" s="192"/>
      <c r="P508" s="192"/>
      <c r="Q508" s="192"/>
      <c r="R508" s="192"/>
      <c r="S508" s="192"/>
      <c r="T508" s="192"/>
      <c r="U508" s="192"/>
      <c r="V508" s="192"/>
      <c r="W508" s="192"/>
      <c r="X508" s="192"/>
      <c r="Y508" s="192"/>
      <c r="Z508" s="192"/>
      <c r="AA508" s="192"/>
      <c r="AB508" s="192"/>
      <c r="AC508" s="192"/>
      <c r="AD508" s="192"/>
      <c r="AE508" s="192"/>
      <c r="AF508" s="192"/>
      <c r="AG508" s="192"/>
      <c r="AH508" s="192"/>
      <c r="AI508" s="192"/>
      <c r="AJ508" s="192"/>
      <c r="AK508" s="192"/>
      <c r="AL508" s="192"/>
      <c r="AM508" s="192"/>
      <c r="AN508" s="192"/>
      <c r="AO508" s="192"/>
      <c r="AP508" s="192"/>
      <c r="AQ508" s="192"/>
      <c r="AR508" s="192"/>
      <c r="AS508" s="192"/>
      <c r="AT508" s="192"/>
    </row>
    <row r="509" spans="1:46" ht="15.75" customHeight="1">
      <c r="A509" s="192"/>
      <c r="B509" s="192"/>
      <c r="C509" s="192"/>
      <c r="D509" s="192"/>
      <c r="E509" s="192"/>
      <c r="F509" s="192"/>
      <c r="G509" s="192"/>
      <c r="H509" s="192"/>
      <c r="I509" s="192"/>
      <c r="J509" s="192"/>
      <c r="K509" s="192"/>
      <c r="L509" s="192"/>
      <c r="M509" s="192"/>
      <c r="N509" s="192"/>
      <c r="O509" s="192"/>
      <c r="P509" s="192"/>
      <c r="Q509" s="192"/>
      <c r="R509" s="192"/>
      <c r="S509" s="192"/>
      <c r="T509" s="192"/>
      <c r="U509" s="192"/>
      <c r="V509" s="192"/>
      <c r="W509" s="192"/>
      <c r="X509" s="192"/>
      <c r="Y509" s="192"/>
      <c r="Z509" s="192"/>
      <c r="AA509" s="192"/>
      <c r="AB509" s="192"/>
      <c r="AC509" s="192"/>
      <c r="AD509" s="192"/>
      <c r="AE509" s="192"/>
      <c r="AF509" s="192"/>
      <c r="AG509" s="192"/>
      <c r="AH509" s="192"/>
      <c r="AI509" s="192"/>
      <c r="AJ509" s="192"/>
      <c r="AK509" s="192"/>
      <c r="AL509" s="192"/>
      <c r="AM509" s="192"/>
      <c r="AN509" s="192"/>
      <c r="AO509" s="192"/>
      <c r="AP509" s="192"/>
      <c r="AQ509" s="192"/>
      <c r="AR509" s="192"/>
      <c r="AS509" s="192"/>
      <c r="AT509" s="192"/>
    </row>
    <row r="510" spans="1:46" ht="15.75" customHeight="1">
      <c r="A510" s="192"/>
      <c r="B510" s="192"/>
      <c r="C510" s="192"/>
      <c r="D510" s="192"/>
      <c r="E510" s="192"/>
      <c r="F510" s="192"/>
      <c r="G510" s="192"/>
      <c r="H510" s="192"/>
      <c r="I510" s="192"/>
      <c r="J510" s="192"/>
      <c r="K510" s="192"/>
      <c r="L510" s="192"/>
      <c r="M510" s="192"/>
      <c r="N510" s="192"/>
      <c r="O510" s="192"/>
      <c r="P510" s="192"/>
      <c r="Q510" s="192"/>
      <c r="R510" s="192"/>
      <c r="S510" s="192"/>
      <c r="T510" s="192"/>
      <c r="U510" s="192"/>
      <c r="V510" s="192"/>
      <c r="W510" s="192"/>
      <c r="X510" s="192"/>
      <c r="Y510" s="192"/>
      <c r="Z510" s="192"/>
      <c r="AA510" s="192"/>
      <c r="AB510" s="192"/>
      <c r="AC510" s="192"/>
      <c r="AD510" s="192"/>
      <c r="AE510" s="192"/>
      <c r="AF510" s="192"/>
      <c r="AG510" s="192"/>
      <c r="AH510" s="192"/>
      <c r="AI510" s="192"/>
      <c r="AJ510" s="192"/>
      <c r="AK510" s="192"/>
      <c r="AL510" s="192"/>
      <c r="AM510" s="192"/>
      <c r="AN510" s="192"/>
      <c r="AO510" s="192"/>
      <c r="AP510" s="192"/>
      <c r="AQ510" s="192"/>
      <c r="AR510" s="192"/>
      <c r="AS510" s="192"/>
      <c r="AT510" s="192"/>
    </row>
    <row r="511" spans="1:46" ht="15.75" customHeight="1">
      <c r="A511" s="192"/>
      <c r="B511" s="192"/>
      <c r="C511" s="192"/>
      <c r="D511" s="192"/>
      <c r="E511" s="192"/>
      <c r="F511" s="192"/>
      <c r="G511" s="192"/>
      <c r="H511" s="192"/>
      <c r="I511" s="192"/>
      <c r="J511" s="192"/>
      <c r="K511" s="192"/>
      <c r="L511" s="192"/>
      <c r="M511" s="192"/>
      <c r="N511" s="192"/>
      <c r="O511" s="192"/>
      <c r="P511" s="192"/>
      <c r="Q511" s="192"/>
      <c r="R511" s="192"/>
      <c r="S511" s="192"/>
      <c r="T511" s="192"/>
      <c r="U511" s="192"/>
      <c r="V511" s="192"/>
      <c r="W511" s="192"/>
      <c r="X511" s="192"/>
      <c r="Y511" s="192"/>
      <c r="Z511" s="192"/>
      <c r="AA511" s="192"/>
      <c r="AB511" s="192"/>
      <c r="AC511" s="192"/>
      <c r="AD511" s="192"/>
      <c r="AE511" s="192"/>
      <c r="AF511" s="192"/>
      <c r="AG511" s="192"/>
      <c r="AH511" s="192"/>
      <c r="AI511" s="192"/>
      <c r="AJ511" s="192"/>
      <c r="AK511" s="192"/>
      <c r="AL511" s="192"/>
      <c r="AM511" s="192"/>
      <c r="AN511" s="192"/>
      <c r="AO511" s="192"/>
      <c r="AP511" s="192"/>
      <c r="AQ511" s="192"/>
      <c r="AR511" s="192"/>
      <c r="AS511" s="192"/>
      <c r="AT511" s="192"/>
    </row>
    <row r="512" spans="1:46" ht="15.75" customHeight="1">
      <c r="A512" s="192"/>
      <c r="B512" s="192"/>
      <c r="C512" s="192"/>
      <c r="D512" s="192"/>
      <c r="E512" s="192"/>
      <c r="F512" s="192"/>
      <c r="G512" s="192"/>
      <c r="H512" s="192"/>
      <c r="I512" s="192"/>
      <c r="J512" s="192"/>
      <c r="K512" s="192"/>
      <c r="L512" s="192"/>
      <c r="M512" s="192"/>
      <c r="N512" s="192"/>
      <c r="O512" s="192"/>
      <c r="P512" s="192"/>
      <c r="Q512" s="192"/>
      <c r="R512" s="192"/>
      <c r="S512" s="192"/>
      <c r="T512" s="192"/>
      <c r="U512" s="192"/>
      <c r="V512" s="192"/>
      <c r="W512" s="192"/>
      <c r="X512" s="192"/>
      <c r="Y512" s="192"/>
      <c r="Z512" s="192"/>
      <c r="AA512" s="192"/>
      <c r="AB512" s="192"/>
      <c r="AC512" s="192"/>
      <c r="AD512" s="192"/>
      <c r="AE512" s="192"/>
      <c r="AF512" s="192"/>
      <c r="AG512" s="192"/>
      <c r="AH512" s="192"/>
      <c r="AI512" s="192"/>
      <c r="AJ512" s="192"/>
      <c r="AK512" s="192"/>
      <c r="AL512" s="192"/>
      <c r="AM512" s="192"/>
      <c r="AN512" s="192"/>
      <c r="AO512" s="192"/>
      <c r="AP512" s="192"/>
      <c r="AQ512" s="192"/>
      <c r="AR512" s="192"/>
      <c r="AS512" s="192"/>
      <c r="AT512" s="192"/>
    </row>
    <row r="513" spans="1:46" ht="15.75" customHeight="1">
      <c r="A513" s="192"/>
      <c r="B513" s="192"/>
      <c r="C513" s="192"/>
      <c r="D513" s="192"/>
      <c r="E513" s="192"/>
      <c r="F513" s="192"/>
      <c r="G513" s="192"/>
      <c r="H513" s="192"/>
      <c r="I513" s="192"/>
      <c r="J513" s="192"/>
      <c r="K513" s="192"/>
      <c r="L513" s="192"/>
      <c r="M513" s="192"/>
      <c r="N513" s="192"/>
      <c r="O513" s="192"/>
      <c r="P513" s="192"/>
      <c r="Q513" s="192"/>
      <c r="R513" s="192"/>
      <c r="S513" s="192"/>
      <c r="T513" s="192"/>
      <c r="U513" s="192"/>
      <c r="V513" s="192"/>
      <c r="W513" s="192"/>
      <c r="X513" s="192"/>
      <c r="Y513" s="192"/>
      <c r="Z513" s="192"/>
      <c r="AA513" s="192"/>
      <c r="AB513" s="192"/>
      <c r="AC513" s="192"/>
      <c r="AD513" s="192"/>
      <c r="AE513" s="192"/>
      <c r="AF513" s="192"/>
      <c r="AG513" s="192"/>
      <c r="AH513" s="192"/>
      <c r="AI513" s="192"/>
      <c r="AJ513" s="192"/>
      <c r="AK513" s="192"/>
      <c r="AL513" s="192"/>
      <c r="AM513" s="192"/>
      <c r="AN513" s="192"/>
      <c r="AO513" s="192"/>
      <c r="AP513" s="192"/>
      <c r="AQ513" s="192"/>
      <c r="AR513" s="192"/>
      <c r="AS513" s="192"/>
      <c r="AT513" s="192"/>
    </row>
    <row r="514" spans="1:46" ht="15.75" customHeight="1">
      <c r="A514" s="192"/>
      <c r="B514" s="192"/>
      <c r="C514" s="192"/>
      <c r="D514" s="192"/>
      <c r="E514" s="192"/>
      <c r="F514" s="192"/>
      <c r="G514" s="192"/>
      <c r="H514" s="192"/>
      <c r="I514" s="192"/>
      <c r="J514" s="192"/>
      <c r="K514" s="192"/>
      <c r="L514" s="192"/>
      <c r="M514" s="192"/>
      <c r="N514" s="192"/>
      <c r="O514" s="192"/>
      <c r="P514" s="192"/>
      <c r="Q514" s="192"/>
      <c r="R514" s="192"/>
      <c r="S514" s="192"/>
      <c r="T514" s="192"/>
      <c r="U514" s="192"/>
      <c r="V514" s="192"/>
      <c r="W514" s="192"/>
      <c r="X514" s="192"/>
      <c r="Y514" s="192"/>
      <c r="Z514" s="192"/>
      <c r="AA514" s="192"/>
      <c r="AB514" s="192"/>
      <c r="AC514" s="192"/>
      <c r="AD514" s="192"/>
      <c r="AE514" s="192"/>
      <c r="AF514" s="192"/>
      <c r="AG514" s="192"/>
      <c r="AH514" s="192"/>
      <c r="AI514" s="192"/>
      <c r="AJ514" s="192"/>
      <c r="AK514" s="192"/>
      <c r="AL514" s="192"/>
      <c r="AM514" s="192"/>
      <c r="AN514" s="192"/>
      <c r="AO514" s="192"/>
      <c r="AP514" s="192"/>
      <c r="AQ514" s="192"/>
      <c r="AR514" s="192"/>
      <c r="AS514" s="192"/>
      <c r="AT514" s="192"/>
    </row>
    <row r="515" spans="1:46" ht="15.75" customHeight="1">
      <c r="A515" s="192"/>
      <c r="B515" s="192"/>
      <c r="C515" s="192"/>
      <c r="D515" s="192"/>
      <c r="E515" s="192"/>
      <c r="F515" s="192"/>
      <c r="G515" s="192"/>
      <c r="H515" s="192"/>
      <c r="I515" s="192"/>
      <c r="J515" s="192"/>
      <c r="K515" s="192"/>
      <c r="L515" s="192"/>
      <c r="M515" s="192"/>
      <c r="N515" s="192"/>
      <c r="O515" s="192"/>
      <c r="P515" s="192"/>
      <c r="Q515" s="192"/>
      <c r="R515" s="192"/>
      <c r="S515" s="192"/>
      <c r="T515" s="192"/>
      <c r="U515" s="192"/>
      <c r="V515" s="192"/>
      <c r="W515" s="192"/>
      <c r="X515" s="192"/>
      <c r="Y515" s="192"/>
      <c r="Z515" s="192"/>
      <c r="AA515" s="192"/>
      <c r="AB515" s="192"/>
      <c r="AC515" s="192"/>
      <c r="AD515" s="192"/>
      <c r="AE515" s="192"/>
      <c r="AF515" s="192"/>
      <c r="AG515" s="192"/>
      <c r="AH515" s="192"/>
      <c r="AI515" s="192"/>
      <c r="AJ515" s="192"/>
      <c r="AK515" s="192"/>
      <c r="AL515" s="192"/>
      <c r="AM515" s="192"/>
      <c r="AN515" s="192"/>
      <c r="AO515" s="192"/>
      <c r="AP515" s="192"/>
      <c r="AQ515" s="192"/>
      <c r="AR515" s="192"/>
      <c r="AS515" s="192"/>
      <c r="AT515" s="192"/>
    </row>
    <row r="516" spans="1:46" ht="15.75" customHeight="1">
      <c r="A516" s="192"/>
      <c r="B516" s="192"/>
      <c r="C516" s="192"/>
      <c r="D516" s="192"/>
      <c r="E516" s="192"/>
      <c r="F516" s="192"/>
      <c r="G516" s="192"/>
      <c r="H516" s="192"/>
      <c r="I516" s="192"/>
      <c r="J516" s="192"/>
      <c r="K516" s="192"/>
      <c r="L516" s="192"/>
      <c r="M516" s="192"/>
      <c r="N516" s="192"/>
      <c r="O516" s="192"/>
      <c r="P516" s="192"/>
      <c r="Q516" s="192"/>
      <c r="R516" s="192"/>
      <c r="S516" s="192"/>
      <c r="T516" s="192"/>
      <c r="U516" s="192"/>
      <c r="V516" s="192"/>
      <c r="W516" s="192"/>
      <c r="X516" s="192"/>
      <c r="Y516" s="192"/>
      <c r="Z516" s="192"/>
      <c r="AA516" s="192"/>
      <c r="AB516" s="192"/>
      <c r="AC516" s="192"/>
      <c r="AD516" s="192"/>
      <c r="AE516" s="192"/>
      <c r="AF516" s="192"/>
      <c r="AG516" s="192"/>
      <c r="AH516" s="192"/>
      <c r="AI516" s="192"/>
      <c r="AJ516" s="192"/>
      <c r="AK516" s="192"/>
      <c r="AL516" s="192"/>
      <c r="AM516" s="192"/>
      <c r="AN516" s="192"/>
      <c r="AO516" s="192"/>
      <c r="AP516" s="192"/>
      <c r="AQ516" s="192"/>
      <c r="AR516" s="192"/>
      <c r="AS516" s="192"/>
      <c r="AT516" s="192"/>
    </row>
    <row r="517" spans="1:46" ht="15.75" customHeight="1">
      <c r="A517" s="192"/>
      <c r="B517" s="192"/>
      <c r="C517" s="192"/>
      <c r="D517" s="192"/>
      <c r="E517" s="192"/>
      <c r="F517" s="192"/>
      <c r="G517" s="192"/>
      <c r="H517" s="192"/>
      <c r="I517" s="192"/>
      <c r="J517" s="192"/>
      <c r="K517" s="192"/>
      <c r="L517" s="192"/>
      <c r="M517" s="192"/>
      <c r="N517" s="192"/>
      <c r="O517" s="192"/>
      <c r="P517" s="192"/>
      <c r="Q517" s="192"/>
      <c r="R517" s="192"/>
      <c r="S517" s="192"/>
      <c r="T517" s="192"/>
      <c r="U517" s="192"/>
      <c r="V517" s="192"/>
      <c r="W517" s="192"/>
      <c r="X517" s="192"/>
      <c r="Y517" s="192"/>
      <c r="Z517" s="192"/>
      <c r="AA517" s="192"/>
      <c r="AB517" s="192"/>
      <c r="AC517" s="192"/>
      <c r="AD517" s="192"/>
      <c r="AE517" s="192"/>
      <c r="AF517" s="192"/>
      <c r="AG517" s="192"/>
      <c r="AH517" s="192"/>
      <c r="AI517" s="192"/>
      <c r="AJ517" s="192"/>
      <c r="AK517" s="192"/>
      <c r="AL517" s="192"/>
      <c r="AM517" s="192"/>
      <c r="AN517" s="192"/>
      <c r="AO517" s="192"/>
      <c r="AP517" s="192"/>
      <c r="AQ517" s="192"/>
      <c r="AR517" s="192"/>
      <c r="AS517" s="192"/>
      <c r="AT517" s="192"/>
    </row>
    <row r="518" spans="1:46" ht="15.75" customHeight="1">
      <c r="A518" s="192"/>
      <c r="B518" s="192"/>
      <c r="C518" s="192"/>
      <c r="D518" s="192"/>
      <c r="E518" s="192"/>
      <c r="F518" s="192"/>
      <c r="G518" s="192"/>
      <c r="H518" s="192"/>
      <c r="I518" s="192"/>
      <c r="J518" s="192"/>
      <c r="K518" s="192"/>
      <c r="L518" s="192"/>
      <c r="M518" s="192"/>
      <c r="N518" s="192"/>
      <c r="O518" s="192"/>
      <c r="P518" s="192"/>
      <c r="Q518" s="192"/>
      <c r="R518" s="192"/>
      <c r="S518" s="192"/>
      <c r="T518" s="192"/>
      <c r="U518" s="192"/>
      <c r="V518" s="192"/>
      <c r="W518" s="192"/>
      <c r="X518" s="192"/>
      <c r="Y518" s="192"/>
      <c r="Z518" s="192"/>
      <c r="AA518" s="192"/>
      <c r="AB518" s="192"/>
      <c r="AC518" s="192"/>
      <c r="AD518" s="192"/>
      <c r="AE518" s="192"/>
      <c r="AF518" s="192"/>
      <c r="AG518" s="192"/>
      <c r="AH518" s="192"/>
      <c r="AI518" s="192"/>
      <c r="AJ518" s="192"/>
      <c r="AK518" s="192"/>
      <c r="AL518" s="192"/>
      <c r="AM518" s="192"/>
      <c r="AN518" s="192"/>
      <c r="AO518" s="192"/>
      <c r="AP518" s="192"/>
      <c r="AQ518" s="192"/>
      <c r="AR518" s="192"/>
      <c r="AS518" s="192"/>
      <c r="AT518" s="192"/>
    </row>
    <row r="519" spans="1:46" ht="15.75" customHeight="1">
      <c r="A519" s="192"/>
      <c r="B519" s="192"/>
      <c r="C519" s="192"/>
      <c r="D519" s="192"/>
      <c r="E519" s="192"/>
      <c r="F519" s="192"/>
      <c r="G519" s="192"/>
      <c r="H519" s="192"/>
      <c r="I519" s="192"/>
      <c r="J519" s="192"/>
      <c r="K519" s="192"/>
      <c r="L519" s="192"/>
      <c r="M519" s="192"/>
      <c r="N519" s="192"/>
      <c r="O519" s="192"/>
      <c r="P519" s="192"/>
      <c r="Q519" s="192"/>
      <c r="R519" s="192"/>
      <c r="S519" s="192"/>
      <c r="T519" s="192"/>
      <c r="U519" s="192"/>
      <c r="V519" s="192"/>
      <c r="W519" s="192"/>
      <c r="X519" s="192"/>
      <c r="Y519" s="192"/>
      <c r="Z519" s="192"/>
      <c r="AA519" s="192"/>
      <c r="AB519" s="192"/>
      <c r="AC519" s="192"/>
      <c r="AD519" s="192"/>
      <c r="AE519" s="192"/>
      <c r="AF519" s="192"/>
      <c r="AG519" s="192"/>
      <c r="AH519" s="192"/>
      <c r="AI519" s="192"/>
      <c r="AJ519" s="192"/>
      <c r="AK519" s="192"/>
      <c r="AL519" s="192"/>
      <c r="AM519" s="192"/>
      <c r="AN519" s="192"/>
      <c r="AO519" s="192"/>
      <c r="AP519" s="192"/>
      <c r="AQ519" s="192"/>
      <c r="AR519" s="192"/>
      <c r="AS519" s="192"/>
      <c r="AT519" s="192"/>
    </row>
    <row r="520" spans="1:46" ht="15.75" customHeight="1">
      <c r="A520" s="192"/>
      <c r="B520" s="192"/>
      <c r="C520" s="192"/>
      <c r="D520" s="192"/>
      <c r="E520" s="192"/>
      <c r="F520" s="192"/>
      <c r="G520" s="192"/>
      <c r="H520" s="192"/>
      <c r="I520" s="192"/>
      <c r="J520" s="192"/>
      <c r="K520" s="192"/>
      <c r="L520" s="192"/>
      <c r="M520" s="192"/>
      <c r="N520" s="192"/>
      <c r="O520" s="192"/>
      <c r="P520" s="192"/>
      <c r="Q520" s="192"/>
      <c r="R520" s="192"/>
      <c r="S520" s="192"/>
      <c r="T520" s="192"/>
      <c r="U520" s="192"/>
      <c r="V520" s="192"/>
      <c r="W520" s="192"/>
      <c r="X520" s="192"/>
      <c r="Y520" s="192"/>
      <c r="Z520" s="192"/>
      <c r="AA520" s="192"/>
      <c r="AB520" s="192"/>
      <c r="AC520" s="192"/>
      <c r="AD520" s="192"/>
      <c r="AE520" s="192"/>
      <c r="AF520" s="192"/>
      <c r="AG520" s="192"/>
      <c r="AH520" s="192"/>
      <c r="AI520" s="192"/>
      <c r="AJ520" s="192"/>
      <c r="AK520" s="192"/>
      <c r="AL520" s="192"/>
      <c r="AM520" s="192"/>
      <c r="AN520" s="192"/>
      <c r="AO520" s="192"/>
      <c r="AP520" s="192"/>
      <c r="AQ520" s="192"/>
      <c r="AR520" s="192"/>
      <c r="AS520" s="192"/>
      <c r="AT520" s="192"/>
    </row>
    <row r="521" spans="1:46" ht="15.75" customHeight="1">
      <c r="A521" s="192"/>
      <c r="B521" s="192"/>
      <c r="C521" s="192"/>
      <c r="D521" s="192"/>
      <c r="E521" s="192"/>
      <c r="F521" s="192"/>
      <c r="G521" s="192"/>
      <c r="H521" s="192"/>
      <c r="I521" s="192"/>
      <c r="J521" s="192"/>
      <c r="K521" s="192"/>
      <c r="L521" s="192"/>
      <c r="M521" s="192"/>
      <c r="N521" s="192"/>
      <c r="O521" s="192"/>
      <c r="P521" s="192"/>
      <c r="Q521" s="192"/>
      <c r="R521" s="192"/>
      <c r="S521" s="192"/>
      <c r="T521" s="192"/>
      <c r="U521" s="192"/>
      <c r="V521" s="192"/>
      <c r="W521" s="192"/>
      <c r="X521" s="192"/>
      <c r="Y521" s="192"/>
      <c r="Z521" s="192"/>
      <c r="AA521" s="192"/>
      <c r="AB521" s="192"/>
      <c r="AC521" s="192"/>
      <c r="AD521" s="192"/>
      <c r="AE521" s="192"/>
      <c r="AF521" s="192"/>
      <c r="AG521" s="192"/>
      <c r="AH521" s="192"/>
      <c r="AI521" s="192"/>
      <c r="AJ521" s="192"/>
      <c r="AK521" s="192"/>
      <c r="AL521" s="192"/>
      <c r="AM521" s="192"/>
      <c r="AN521" s="192"/>
      <c r="AO521" s="192"/>
      <c r="AP521" s="192"/>
      <c r="AQ521" s="192"/>
      <c r="AR521" s="192"/>
      <c r="AS521" s="192"/>
      <c r="AT521" s="192"/>
    </row>
    <row r="522" spans="1:46" ht="15.75" customHeight="1">
      <c r="A522" s="192"/>
      <c r="B522" s="192"/>
      <c r="C522" s="192"/>
      <c r="D522" s="192"/>
      <c r="E522" s="192"/>
      <c r="F522" s="192"/>
      <c r="G522" s="192"/>
      <c r="H522" s="192"/>
      <c r="I522" s="192"/>
      <c r="J522" s="192"/>
      <c r="K522" s="192"/>
      <c r="L522" s="192"/>
      <c r="M522" s="192"/>
      <c r="N522" s="192"/>
      <c r="O522" s="192"/>
      <c r="P522" s="192"/>
      <c r="Q522" s="192"/>
      <c r="R522" s="192"/>
      <c r="S522" s="192"/>
      <c r="T522" s="192"/>
      <c r="U522" s="192"/>
      <c r="V522" s="192"/>
      <c r="W522" s="192"/>
      <c r="X522" s="192"/>
      <c r="Y522" s="192"/>
      <c r="Z522" s="192"/>
      <c r="AA522" s="192"/>
      <c r="AB522" s="192"/>
      <c r="AC522" s="192"/>
      <c r="AD522" s="192"/>
      <c r="AE522" s="192"/>
      <c r="AF522" s="192"/>
      <c r="AG522" s="192"/>
      <c r="AH522" s="192"/>
      <c r="AI522" s="192"/>
      <c r="AJ522" s="192"/>
      <c r="AK522" s="192"/>
      <c r="AL522" s="192"/>
      <c r="AM522" s="192"/>
      <c r="AN522" s="192"/>
      <c r="AO522" s="192"/>
      <c r="AP522" s="192"/>
      <c r="AQ522" s="192"/>
      <c r="AR522" s="192"/>
      <c r="AS522" s="192"/>
      <c r="AT522" s="192"/>
    </row>
    <row r="523" spans="1:46" ht="15.75" customHeight="1">
      <c r="A523" s="192"/>
      <c r="B523" s="192"/>
      <c r="C523" s="192"/>
      <c r="D523" s="192"/>
      <c r="E523" s="192"/>
      <c r="F523" s="192"/>
      <c r="G523" s="192"/>
      <c r="H523" s="192"/>
      <c r="I523" s="192"/>
      <c r="J523" s="192"/>
      <c r="K523" s="192"/>
      <c r="L523" s="192"/>
      <c r="M523" s="192"/>
      <c r="N523" s="192"/>
      <c r="O523" s="192"/>
      <c r="P523" s="192"/>
      <c r="Q523" s="192"/>
      <c r="R523" s="192"/>
      <c r="S523" s="192"/>
      <c r="T523" s="192"/>
      <c r="U523" s="192"/>
      <c r="V523" s="192"/>
      <c r="W523" s="192"/>
      <c r="X523" s="192"/>
      <c r="Y523" s="192"/>
      <c r="Z523" s="192"/>
      <c r="AA523" s="192"/>
      <c r="AB523" s="192"/>
      <c r="AC523" s="192"/>
      <c r="AD523" s="192"/>
      <c r="AE523" s="192"/>
      <c r="AF523" s="192"/>
      <c r="AG523" s="192"/>
      <c r="AH523" s="192"/>
      <c r="AI523" s="192"/>
      <c r="AJ523" s="192"/>
      <c r="AK523" s="192"/>
      <c r="AL523" s="192"/>
      <c r="AM523" s="192"/>
      <c r="AN523" s="192"/>
      <c r="AO523" s="192"/>
      <c r="AP523" s="192"/>
      <c r="AQ523" s="192"/>
      <c r="AR523" s="192"/>
      <c r="AS523" s="192"/>
      <c r="AT523" s="192"/>
    </row>
    <row r="524" spans="1:46" ht="15.75" customHeight="1">
      <c r="A524" s="192"/>
      <c r="B524" s="192"/>
      <c r="C524" s="192"/>
      <c r="D524" s="192"/>
      <c r="E524" s="192"/>
      <c r="F524" s="192"/>
      <c r="G524" s="192"/>
      <c r="H524" s="192"/>
      <c r="I524" s="192"/>
      <c r="J524" s="192"/>
      <c r="K524" s="192"/>
      <c r="L524" s="192"/>
      <c r="M524" s="192"/>
      <c r="N524" s="192"/>
      <c r="O524" s="192"/>
      <c r="P524" s="192"/>
      <c r="Q524" s="192"/>
      <c r="R524" s="192"/>
      <c r="S524" s="192"/>
      <c r="T524" s="192"/>
      <c r="U524" s="192"/>
      <c r="V524" s="192"/>
      <c r="W524" s="192"/>
      <c r="X524" s="192"/>
      <c r="Y524" s="192"/>
      <c r="Z524" s="192"/>
      <c r="AA524" s="192"/>
      <c r="AB524" s="192"/>
      <c r="AC524" s="192"/>
      <c r="AD524" s="192"/>
      <c r="AE524" s="192"/>
      <c r="AF524" s="192"/>
      <c r="AG524" s="192"/>
      <c r="AH524" s="192"/>
      <c r="AI524" s="192"/>
      <c r="AJ524" s="192"/>
      <c r="AK524" s="192"/>
      <c r="AL524" s="192"/>
      <c r="AM524" s="192"/>
      <c r="AN524" s="192"/>
      <c r="AO524" s="192"/>
      <c r="AP524" s="192"/>
      <c r="AQ524" s="192"/>
      <c r="AR524" s="192"/>
      <c r="AS524" s="192"/>
      <c r="AT524" s="192"/>
    </row>
    <row r="525" spans="1:46" ht="15.75" customHeight="1">
      <c r="A525" s="192"/>
      <c r="B525" s="192"/>
      <c r="C525" s="192"/>
      <c r="D525" s="192"/>
      <c r="E525" s="192"/>
      <c r="F525" s="192"/>
      <c r="G525" s="192"/>
      <c r="H525" s="192"/>
      <c r="I525" s="192"/>
      <c r="J525" s="192"/>
      <c r="K525" s="192"/>
      <c r="L525" s="192"/>
      <c r="M525" s="192"/>
      <c r="N525" s="192"/>
      <c r="O525" s="192"/>
      <c r="P525" s="192"/>
      <c r="Q525" s="192"/>
      <c r="R525" s="192"/>
      <c r="S525" s="192"/>
      <c r="T525" s="192"/>
      <c r="U525" s="192"/>
      <c r="V525" s="192"/>
      <c r="W525" s="192"/>
      <c r="X525" s="192"/>
      <c r="Y525" s="192"/>
      <c r="Z525" s="192"/>
      <c r="AA525" s="192"/>
      <c r="AB525" s="192"/>
      <c r="AC525" s="192"/>
      <c r="AD525" s="192"/>
      <c r="AE525" s="192"/>
      <c r="AF525" s="192"/>
      <c r="AG525" s="192"/>
      <c r="AH525" s="192"/>
      <c r="AI525" s="192"/>
      <c r="AJ525" s="192"/>
      <c r="AK525" s="192"/>
      <c r="AL525" s="192"/>
      <c r="AM525" s="192"/>
      <c r="AN525" s="192"/>
      <c r="AO525" s="192"/>
      <c r="AP525" s="192"/>
      <c r="AQ525" s="192"/>
      <c r="AR525" s="192"/>
      <c r="AS525" s="192"/>
      <c r="AT525" s="192"/>
    </row>
    <row r="526" spans="1:46" ht="15.75" customHeight="1">
      <c r="A526" s="192"/>
      <c r="B526" s="192"/>
      <c r="C526" s="192"/>
      <c r="D526" s="192"/>
      <c r="E526" s="192"/>
      <c r="F526" s="192"/>
      <c r="G526" s="192"/>
      <c r="H526" s="192"/>
      <c r="I526" s="192"/>
      <c r="J526" s="192"/>
      <c r="K526" s="192"/>
      <c r="L526" s="192"/>
      <c r="M526" s="192"/>
      <c r="N526" s="192"/>
      <c r="O526" s="192"/>
      <c r="P526" s="192"/>
      <c r="Q526" s="192"/>
      <c r="R526" s="192"/>
      <c r="S526" s="192"/>
      <c r="T526" s="192"/>
      <c r="U526" s="192"/>
      <c r="V526" s="192"/>
      <c r="W526" s="192"/>
      <c r="X526" s="192"/>
      <c r="Y526" s="192"/>
      <c r="Z526" s="192"/>
      <c r="AA526" s="192"/>
      <c r="AB526" s="192"/>
      <c r="AC526" s="192"/>
      <c r="AD526" s="192"/>
      <c r="AE526" s="192"/>
      <c r="AF526" s="192"/>
      <c r="AG526" s="192"/>
      <c r="AH526" s="192"/>
      <c r="AI526" s="192"/>
      <c r="AJ526" s="192"/>
      <c r="AK526" s="192"/>
      <c r="AL526" s="192"/>
      <c r="AM526" s="192"/>
      <c r="AN526" s="192"/>
      <c r="AO526" s="192"/>
      <c r="AP526" s="192"/>
      <c r="AQ526" s="192"/>
      <c r="AR526" s="192"/>
      <c r="AS526" s="192"/>
      <c r="AT526" s="192"/>
    </row>
    <row r="527" spans="1:46" ht="15.75" customHeight="1">
      <c r="A527" s="192"/>
      <c r="B527" s="192"/>
      <c r="C527" s="192"/>
      <c r="D527" s="192"/>
      <c r="E527" s="192"/>
      <c r="F527" s="192"/>
      <c r="G527" s="192"/>
      <c r="H527" s="192"/>
      <c r="I527" s="192"/>
      <c r="J527" s="192"/>
      <c r="K527" s="192"/>
      <c r="L527" s="192"/>
      <c r="M527" s="192"/>
      <c r="N527" s="192"/>
      <c r="O527" s="192"/>
      <c r="P527" s="192"/>
      <c r="Q527" s="192"/>
      <c r="R527" s="192"/>
      <c r="S527" s="192"/>
      <c r="T527" s="192"/>
      <c r="U527" s="192"/>
      <c r="V527" s="192"/>
      <c r="W527" s="192"/>
      <c r="X527" s="192"/>
      <c r="Y527" s="192"/>
      <c r="Z527" s="192"/>
      <c r="AA527" s="192"/>
      <c r="AB527" s="192"/>
      <c r="AC527" s="192"/>
      <c r="AD527" s="192"/>
      <c r="AE527" s="192"/>
      <c r="AF527" s="192"/>
      <c r="AG527" s="192"/>
      <c r="AH527" s="192"/>
      <c r="AI527" s="192"/>
      <c r="AJ527" s="192"/>
      <c r="AK527" s="192"/>
      <c r="AL527" s="192"/>
      <c r="AM527" s="192"/>
      <c r="AN527" s="192"/>
      <c r="AO527" s="192"/>
      <c r="AP527" s="192"/>
      <c r="AQ527" s="192"/>
      <c r="AR527" s="192"/>
      <c r="AS527" s="192"/>
      <c r="AT527" s="192"/>
    </row>
    <row r="528" spans="1:46" ht="15.75" customHeight="1">
      <c r="A528" s="192"/>
      <c r="B528" s="192"/>
      <c r="C528" s="192"/>
      <c r="D528" s="192"/>
      <c r="E528" s="192"/>
      <c r="F528" s="192"/>
      <c r="G528" s="192"/>
      <c r="H528" s="192"/>
      <c r="I528" s="192"/>
      <c r="J528" s="192"/>
      <c r="K528" s="192"/>
      <c r="L528" s="192"/>
      <c r="M528" s="192"/>
      <c r="N528" s="192"/>
      <c r="O528" s="192"/>
      <c r="P528" s="192"/>
      <c r="Q528" s="192"/>
      <c r="R528" s="192"/>
      <c r="S528" s="192"/>
      <c r="T528" s="192"/>
      <c r="U528" s="192"/>
      <c r="V528" s="192"/>
      <c r="W528" s="192"/>
      <c r="X528" s="192"/>
      <c r="Y528" s="192"/>
      <c r="Z528" s="192"/>
      <c r="AA528" s="192"/>
      <c r="AB528" s="192"/>
      <c r="AC528" s="192"/>
      <c r="AD528" s="192"/>
      <c r="AE528" s="192"/>
      <c r="AF528" s="192"/>
      <c r="AG528" s="192"/>
      <c r="AH528" s="192"/>
      <c r="AI528" s="192"/>
      <c r="AJ528" s="192"/>
      <c r="AK528" s="192"/>
      <c r="AL528" s="192"/>
      <c r="AM528" s="192"/>
      <c r="AN528" s="192"/>
      <c r="AO528" s="192"/>
      <c r="AP528" s="192"/>
      <c r="AQ528" s="192"/>
      <c r="AR528" s="192"/>
      <c r="AS528" s="192"/>
      <c r="AT528" s="192"/>
    </row>
    <row r="529" spans="1:46" ht="15.75" customHeight="1">
      <c r="A529" s="192"/>
      <c r="B529" s="192"/>
      <c r="C529" s="192"/>
      <c r="D529" s="192"/>
      <c r="E529" s="192"/>
      <c r="F529" s="192"/>
      <c r="G529" s="192"/>
      <c r="H529" s="192"/>
      <c r="I529" s="192"/>
      <c r="J529" s="192"/>
      <c r="K529" s="192"/>
      <c r="L529" s="192"/>
      <c r="M529" s="192"/>
      <c r="N529" s="192"/>
      <c r="O529" s="192"/>
      <c r="P529" s="192"/>
      <c r="Q529" s="192"/>
      <c r="R529" s="192"/>
      <c r="S529" s="192"/>
      <c r="T529" s="192"/>
      <c r="U529" s="192"/>
      <c r="V529" s="192"/>
      <c r="W529" s="192"/>
      <c r="X529" s="192"/>
      <c r="Y529" s="192"/>
      <c r="Z529" s="192"/>
      <c r="AA529" s="192"/>
      <c r="AB529" s="192"/>
      <c r="AC529" s="192"/>
      <c r="AD529" s="192"/>
      <c r="AE529" s="192"/>
      <c r="AF529" s="192"/>
      <c r="AG529" s="192"/>
      <c r="AH529" s="192"/>
      <c r="AI529" s="192"/>
      <c r="AJ529" s="192"/>
      <c r="AK529" s="192"/>
      <c r="AL529" s="192"/>
      <c r="AM529" s="192"/>
      <c r="AN529" s="192"/>
      <c r="AO529" s="192"/>
      <c r="AP529" s="192"/>
      <c r="AQ529" s="192"/>
      <c r="AR529" s="192"/>
      <c r="AS529" s="192"/>
      <c r="AT529" s="192"/>
    </row>
    <row r="530" spans="1:46" ht="15.75" customHeight="1">
      <c r="A530" s="192"/>
      <c r="B530" s="192"/>
      <c r="C530" s="192"/>
      <c r="D530" s="192"/>
      <c r="E530" s="192"/>
      <c r="F530" s="192"/>
      <c r="G530" s="192"/>
      <c r="H530" s="192"/>
      <c r="I530" s="192"/>
      <c r="J530" s="192"/>
      <c r="K530" s="192"/>
      <c r="L530" s="192"/>
      <c r="M530" s="192"/>
      <c r="N530" s="192"/>
      <c r="O530" s="192"/>
      <c r="P530" s="192"/>
      <c r="Q530" s="192"/>
      <c r="R530" s="192"/>
      <c r="S530" s="192"/>
      <c r="T530" s="192"/>
      <c r="U530" s="192"/>
      <c r="V530" s="192"/>
      <c r="W530" s="192"/>
      <c r="X530" s="192"/>
      <c r="Y530" s="192"/>
      <c r="Z530" s="192"/>
      <c r="AA530" s="192"/>
      <c r="AB530" s="192"/>
      <c r="AC530" s="192"/>
      <c r="AD530" s="192"/>
      <c r="AE530" s="192"/>
      <c r="AF530" s="192"/>
      <c r="AG530" s="192"/>
      <c r="AH530" s="192"/>
      <c r="AI530" s="192"/>
      <c r="AJ530" s="192"/>
      <c r="AK530" s="192"/>
      <c r="AL530" s="192"/>
      <c r="AM530" s="192"/>
      <c r="AN530" s="192"/>
      <c r="AO530" s="192"/>
      <c r="AP530" s="192"/>
      <c r="AQ530" s="192"/>
      <c r="AR530" s="192"/>
      <c r="AS530" s="192"/>
      <c r="AT530" s="192"/>
    </row>
    <row r="531" spans="1:46" ht="15.75" customHeight="1">
      <c r="A531" s="192"/>
      <c r="B531" s="192"/>
      <c r="C531" s="192"/>
      <c r="D531" s="192"/>
      <c r="E531" s="192"/>
      <c r="F531" s="192"/>
      <c r="G531" s="192"/>
      <c r="H531" s="192"/>
      <c r="I531" s="192"/>
      <c r="J531" s="192"/>
      <c r="K531" s="192"/>
      <c r="L531" s="192"/>
      <c r="M531" s="192"/>
      <c r="N531" s="192"/>
      <c r="O531" s="192"/>
      <c r="P531" s="192"/>
      <c r="Q531" s="192"/>
      <c r="R531" s="192"/>
      <c r="S531" s="192"/>
      <c r="T531" s="192"/>
      <c r="U531" s="192"/>
      <c r="V531" s="192"/>
      <c r="W531" s="192"/>
      <c r="X531" s="192"/>
      <c r="Y531" s="192"/>
      <c r="Z531" s="192"/>
      <c r="AA531" s="192"/>
      <c r="AB531" s="192"/>
      <c r="AC531" s="192"/>
      <c r="AD531" s="192"/>
      <c r="AE531" s="192"/>
      <c r="AF531" s="192"/>
      <c r="AG531" s="192"/>
      <c r="AH531" s="192"/>
      <c r="AI531" s="192"/>
      <c r="AJ531" s="192"/>
      <c r="AK531" s="192"/>
      <c r="AL531" s="192"/>
      <c r="AM531" s="192"/>
      <c r="AN531" s="192"/>
      <c r="AO531" s="192"/>
      <c r="AP531" s="192"/>
      <c r="AQ531" s="192"/>
      <c r="AR531" s="192"/>
      <c r="AS531" s="192"/>
      <c r="AT531" s="192"/>
    </row>
    <row r="532" spans="1:46" ht="15.75" customHeight="1">
      <c r="A532" s="192"/>
      <c r="B532" s="192"/>
      <c r="C532" s="192"/>
      <c r="D532" s="192"/>
      <c r="E532" s="192"/>
      <c r="F532" s="192"/>
      <c r="G532" s="192"/>
      <c r="H532" s="192"/>
      <c r="I532" s="192"/>
      <c r="J532" s="192"/>
      <c r="K532" s="192"/>
      <c r="L532" s="192"/>
      <c r="M532" s="192"/>
      <c r="N532" s="192"/>
      <c r="O532" s="192"/>
      <c r="P532" s="192"/>
      <c r="Q532" s="192"/>
      <c r="R532" s="192"/>
      <c r="S532" s="192"/>
      <c r="T532" s="192"/>
      <c r="U532" s="192"/>
      <c r="V532" s="192"/>
      <c r="W532" s="192"/>
      <c r="X532" s="192"/>
      <c r="Y532" s="192"/>
      <c r="Z532" s="192"/>
      <c r="AA532" s="192"/>
      <c r="AB532" s="192"/>
      <c r="AC532" s="192"/>
      <c r="AD532" s="192"/>
      <c r="AE532" s="192"/>
      <c r="AF532" s="192"/>
      <c r="AG532" s="192"/>
      <c r="AH532" s="192"/>
      <c r="AI532" s="192"/>
      <c r="AJ532" s="192"/>
      <c r="AK532" s="192"/>
      <c r="AL532" s="192"/>
      <c r="AM532" s="192"/>
      <c r="AN532" s="192"/>
      <c r="AO532" s="192"/>
      <c r="AP532" s="192"/>
      <c r="AQ532" s="192"/>
      <c r="AR532" s="192"/>
      <c r="AS532" s="192"/>
      <c r="AT532" s="192"/>
    </row>
    <row r="533" spans="1:46" ht="15.75" customHeight="1">
      <c r="A533" s="192"/>
      <c r="B533" s="192"/>
      <c r="C533" s="192"/>
      <c r="D533" s="192"/>
      <c r="E533" s="192"/>
      <c r="F533" s="192"/>
      <c r="G533" s="192"/>
      <c r="H533" s="192"/>
      <c r="I533" s="192"/>
      <c r="J533" s="192"/>
      <c r="K533" s="192"/>
      <c r="L533" s="192"/>
      <c r="M533" s="192"/>
      <c r="N533" s="192"/>
      <c r="O533" s="192"/>
      <c r="P533" s="192"/>
      <c r="Q533" s="192"/>
      <c r="R533" s="192"/>
      <c r="S533" s="192"/>
      <c r="T533" s="192"/>
      <c r="U533" s="192"/>
      <c r="V533" s="192"/>
      <c r="W533" s="192"/>
      <c r="X533" s="192"/>
      <c r="Y533" s="192"/>
      <c r="Z533" s="192"/>
      <c r="AA533" s="192"/>
      <c r="AB533" s="192"/>
      <c r="AC533" s="192"/>
      <c r="AD533" s="192"/>
      <c r="AE533" s="192"/>
      <c r="AF533" s="192"/>
      <c r="AG533" s="192"/>
      <c r="AH533" s="192"/>
      <c r="AI533" s="192"/>
      <c r="AJ533" s="192"/>
      <c r="AK533" s="192"/>
      <c r="AL533" s="192"/>
      <c r="AM533" s="192"/>
      <c r="AN533" s="192"/>
      <c r="AO533" s="192"/>
      <c r="AP533" s="192"/>
      <c r="AQ533" s="192"/>
      <c r="AR533" s="192"/>
      <c r="AS533" s="192"/>
      <c r="AT533" s="192"/>
    </row>
    <row r="534" spans="1:46" ht="15.75" customHeight="1">
      <c r="A534" s="192"/>
      <c r="B534" s="192"/>
      <c r="C534" s="192"/>
      <c r="D534" s="192"/>
      <c r="E534" s="192"/>
      <c r="F534" s="192"/>
      <c r="G534" s="192"/>
      <c r="H534" s="192"/>
      <c r="I534" s="192"/>
      <c r="J534" s="192"/>
      <c r="K534" s="192"/>
      <c r="L534" s="192"/>
      <c r="M534" s="192"/>
      <c r="N534" s="192"/>
      <c r="O534" s="192"/>
      <c r="P534" s="192"/>
      <c r="Q534" s="192"/>
      <c r="R534" s="192"/>
      <c r="S534" s="192"/>
      <c r="T534" s="192"/>
      <c r="U534" s="192"/>
      <c r="V534" s="192"/>
      <c r="W534" s="192"/>
      <c r="X534" s="192"/>
      <c r="Y534" s="192"/>
      <c r="Z534" s="192"/>
      <c r="AA534" s="192"/>
      <c r="AB534" s="192"/>
      <c r="AC534" s="192"/>
      <c r="AD534" s="192"/>
      <c r="AE534" s="192"/>
      <c r="AF534" s="192"/>
      <c r="AG534" s="192"/>
      <c r="AH534" s="192"/>
      <c r="AI534" s="192"/>
      <c r="AJ534" s="192"/>
      <c r="AK534" s="192"/>
      <c r="AL534" s="192"/>
      <c r="AM534" s="192"/>
      <c r="AN534" s="192"/>
      <c r="AO534" s="192"/>
      <c r="AP534" s="192"/>
      <c r="AQ534" s="192"/>
      <c r="AR534" s="192"/>
      <c r="AS534" s="192"/>
      <c r="AT534" s="192"/>
    </row>
    <row r="535" spans="1:46" ht="15.75" customHeight="1">
      <c r="A535" s="192"/>
      <c r="B535" s="192"/>
      <c r="C535" s="192"/>
      <c r="D535" s="192"/>
      <c r="E535" s="192"/>
      <c r="F535" s="192"/>
      <c r="G535" s="192"/>
      <c r="H535" s="192"/>
      <c r="I535" s="192"/>
      <c r="J535" s="192"/>
      <c r="K535" s="192"/>
      <c r="L535" s="192"/>
      <c r="M535" s="192"/>
      <c r="N535" s="192"/>
      <c r="O535" s="192"/>
      <c r="P535" s="192"/>
      <c r="Q535" s="192"/>
      <c r="R535" s="192"/>
      <c r="S535" s="192"/>
      <c r="T535" s="192"/>
      <c r="U535" s="192"/>
      <c r="V535" s="192"/>
      <c r="W535" s="192"/>
      <c r="X535" s="192"/>
      <c r="Y535" s="192"/>
      <c r="Z535" s="192"/>
      <c r="AA535" s="192"/>
      <c r="AB535" s="192"/>
      <c r="AC535" s="192"/>
      <c r="AD535" s="192"/>
      <c r="AE535" s="192"/>
      <c r="AF535" s="192"/>
      <c r="AG535" s="192"/>
      <c r="AH535" s="192"/>
      <c r="AI535" s="192"/>
      <c r="AJ535" s="192"/>
      <c r="AK535" s="192"/>
      <c r="AL535" s="192"/>
      <c r="AM535" s="192"/>
      <c r="AN535" s="192"/>
      <c r="AO535" s="192"/>
      <c r="AP535" s="192"/>
      <c r="AQ535" s="192"/>
      <c r="AR535" s="192"/>
      <c r="AS535" s="192"/>
      <c r="AT535" s="192"/>
    </row>
    <row r="536" spans="1:46" ht="15.75" customHeight="1">
      <c r="A536" s="192"/>
      <c r="B536" s="192"/>
      <c r="C536" s="192"/>
      <c r="D536" s="192"/>
      <c r="E536" s="192"/>
      <c r="F536" s="192"/>
      <c r="G536" s="192"/>
      <c r="H536" s="192"/>
      <c r="I536" s="192"/>
      <c r="J536" s="192"/>
      <c r="K536" s="192"/>
      <c r="L536" s="192"/>
      <c r="M536" s="192"/>
      <c r="N536" s="192"/>
      <c r="O536" s="192"/>
      <c r="P536" s="192"/>
      <c r="Q536" s="192"/>
      <c r="R536" s="192"/>
      <c r="S536" s="192"/>
      <c r="T536" s="192"/>
      <c r="U536" s="192"/>
      <c r="V536" s="192"/>
      <c r="W536" s="192"/>
      <c r="X536" s="192"/>
      <c r="Y536" s="192"/>
      <c r="Z536" s="192"/>
      <c r="AA536" s="192"/>
      <c r="AB536" s="192"/>
      <c r="AC536" s="192"/>
      <c r="AD536" s="192"/>
      <c r="AE536" s="192"/>
      <c r="AF536" s="192"/>
      <c r="AG536" s="192"/>
      <c r="AH536" s="192"/>
      <c r="AI536" s="192"/>
      <c r="AJ536" s="192"/>
      <c r="AK536" s="192"/>
      <c r="AL536" s="192"/>
      <c r="AM536" s="192"/>
      <c r="AN536" s="192"/>
      <c r="AO536" s="192"/>
      <c r="AP536" s="192"/>
      <c r="AQ536" s="192"/>
      <c r="AR536" s="192"/>
      <c r="AS536" s="192"/>
      <c r="AT536" s="192"/>
    </row>
    <row r="537" spans="1:46" ht="15.75" customHeight="1">
      <c r="A537" s="192"/>
      <c r="B537" s="192"/>
      <c r="C537" s="192"/>
      <c r="D537" s="192"/>
      <c r="E537" s="192"/>
      <c r="F537" s="192"/>
      <c r="G537" s="192"/>
      <c r="H537" s="192"/>
      <c r="I537" s="192"/>
      <c r="J537" s="192"/>
      <c r="K537" s="192"/>
      <c r="L537" s="192"/>
      <c r="M537" s="192"/>
      <c r="N537" s="192"/>
      <c r="O537" s="192"/>
      <c r="P537" s="192"/>
      <c r="Q537" s="192"/>
      <c r="R537" s="192"/>
      <c r="S537" s="192"/>
      <c r="T537" s="192"/>
      <c r="U537" s="192"/>
      <c r="V537" s="192"/>
      <c r="W537" s="192"/>
      <c r="X537" s="192"/>
      <c r="Y537" s="192"/>
      <c r="Z537" s="192"/>
      <c r="AA537" s="192"/>
      <c r="AB537" s="192"/>
      <c r="AC537" s="192"/>
      <c r="AD537" s="192"/>
      <c r="AE537" s="192"/>
      <c r="AF537" s="192"/>
      <c r="AG537" s="192"/>
      <c r="AH537" s="192"/>
      <c r="AI537" s="192"/>
      <c r="AJ537" s="192"/>
      <c r="AK537" s="192"/>
      <c r="AL537" s="192"/>
      <c r="AM537" s="192"/>
      <c r="AN537" s="192"/>
      <c r="AO537" s="192"/>
      <c r="AP537" s="192"/>
      <c r="AQ537" s="192"/>
      <c r="AR537" s="192"/>
      <c r="AS537" s="192"/>
      <c r="AT537" s="192"/>
    </row>
    <row r="538" spans="1:46" ht="15.75" customHeight="1">
      <c r="A538" s="192"/>
      <c r="B538" s="192"/>
      <c r="C538" s="192"/>
      <c r="D538" s="192"/>
      <c r="E538" s="192"/>
      <c r="F538" s="192"/>
      <c r="G538" s="192"/>
      <c r="H538" s="192"/>
      <c r="I538" s="192"/>
      <c r="J538" s="192"/>
      <c r="K538" s="192"/>
      <c r="L538" s="192"/>
      <c r="M538" s="192"/>
      <c r="N538" s="192"/>
      <c r="O538" s="192"/>
      <c r="P538" s="192"/>
      <c r="Q538" s="192"/>
      <c r="R538" s="192"/>
      <c r="S538" s="192"/>
      <c r="T538" s="192"/>
      <c r="U538" s="192"/>
      <c r="V538" s="192"/>
      <c r="W538" s="192"/>
      <c r="X538" s="192"/>
      <c r="Y538" s="192"/>
      <c r="Z538" s="192"/>
      <c r="AA538" s="192"/>
      <c r="AB538" s="192"/>
      <c r="AC538" s="192"/>
      <c r="AD538" s="192"/>
      <c r="AE538" s="192"/>
      <c r="AF538" s="192"/>
      <c r="AG538" s="192"/>
      <c r="AH538" s="192"/>
      <c r="AI538" s="192"/>
      <c r="AJ538" s="192"/>
      <c r="AK538" s="192"/>
      <c r="AL538" s="192"/>
      <c r="AM538" s="192"/>
      <c r="AN538" s="192"/>
      <c r="AO538" s="192"/>
      <c r="AP538" s="192"/>
      <c r="AQ538" s="192"/>
      <c r="AR538" s="192"/>
      <c r="AS538" s="192"/>
      <c r="AT538" s="192"/>
    </row>
    <row r="539" spans="1:46" ht="15.75" customHeight="1">
      <c r="A539" s="192"/>
      <c r="B539" s="192"/>
      <c r="C539" s="192"/>
      <c r="D539" s="192"/>
      <c r="E539" s="192"/>
      <c r="F539" s="192"/>
      <c r="G539" s="192"/>
      <c r="H539" s="192"/>
      <c r="I539" s="192"/>
      <c r="J539" s="192"/>
      <c r="K539" s="192"/>
      <c r="L539" s="192"/>
      <c r="M539" s="192"/>
      <c r="N539" s="192"/>
      <c r="O539" s="192"/>
      <c r="P539" s="192"/>
      <c r="Q539" s="192"/>
      <c r="R539" s="192"/>
      <c r="S539" s="192"/>
      <c r="T539" s="192"/>
      <c r="U539" s="192"/>
      <c r="V539" s="192"/>
      <c r="W539" s="192"/>
      <c r="X539" s="192"/>
      <c r="Y539" s="192"/>
      <c r="Z539" s="192"/>
      <c r="AA539" s="192"/>
      <c r="AB539" s="192"/>
      <c r="AC539" s="192"/>
      <c r="AD539" s="192"/>
      <c r="AE539" s="192"/>
      <c r="AF539" s="192"/>
      <c r="AG539" s="192"/>
      <c r="AH539" s="192"/>
      <c r="AI539" s="192"/>
      <c r="AJ539" s="192"/>
      <c r="AK539" s="192"/>
      <c r="AL539" s="192"/>
      <c r="AM539" s="192"/>
      <c r="AN539" s="192"/>
      <c r="AO539" s="192"/>
      <c r="AP539" s="192"/>
      <c r="AQ539" s="192"/>
      <c r="AR539" s="192"/>
      <c r="AS539" s="192"/>
      <c r="AT539" s="192"/>
    </row>
    <row r="540" spans="1:46" ht="15.75" customHeight="1">
      <c r="A540" s="192"/>
      <c r="B540" s="192"/>
      <c r="C540" s="192"/>
      <c r="D540" s="192"/>
      <c r="E540" s="192"/>
      <c r="F540" s="192"/>
      <c r="G540" s="192"/>
      <c r="H540" s="192"/>
      <c r="I540" s="192"/>
      <c r="J540" s="192"/>
      <c r="K540" s="192"/>
      <c r="L540" s="192"/>
      <c r="M540" s="192"/>
      <c r="N540" s="192"/>
      <c r="O540" s="192"/>
      <c r="P540" s="192"/>
      <c r="Q540" s="192"/>
      <c r="R540" s="192"/>
      <c r="S540" s="192"/>
      <c r="T540" s="192"/>
      <c r="U540" s="192"/>
      <c r="V540" s="192"/>
      <c r="W540" s="192"/>
      <c r="X540" s="192"/>
      <c r="Y540" s="192"/>
      <c r="Z540" s="192"/>
      <c r="AA540" s="192"/>
      <c r="AB540" s="192"/>
      <c r="AC540" s="192"/>
      <c r="AD540" s="192"/>
      <c r="AE540" s="192"/>
      <c r="AF540" s="192"/>
      <c r="AG540" s="192"/>
      <c r="AH540" s="192"/>
      <c r="AI540" s="192"/>
      <c r="AJ540" s="192"/>
      <c r="AK540" s="192"/>
      <c r="AL540" s="192"/>
      <c r="AM540" s="192"/>
      <c r="AN540" s="192"/>
      <c r="AO540" s="192"/>
      <c r="AP540" s="192"/>
      <c r="AQ540" s="192"/>
      <c r="AR540" s="192"/>
      <c r="AS540" s="192"/>
      <c r="AT540" s="192"/>
    </row>
    <row r="541" spans="1:46" ht="15.75" customHeight="1">
      <c r="A541" s="192"/>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row>
    <row r="542" spans="1:46" ht="15.75" customHeight="1">
      <c r="A542" s="192"/>
      <c r="B542" s="192"/>
      <c r="C542" s="192"/>
      <c r="D542" s="192"/>
      <c r="E542" s="192"/>
      <c r="F542" s="192"/>
      <c r="G542" s="192"/>
      <c r="H542" s="192"/>
      <c r="I542" s="192"/>
      <c r="J542" s="192"/>
      <c r="K542" s="192"/>
      <c r="L542" s="192"/>
      <c r="M542" s="192"/>
      <c r="N542" s="192"/>
      <c r="O542" s="192"/>
      <c r="P542" s="192"/>
      <c r="Q542" s="192"/>
      <c r="R542" s="192"/>
      <c r="S542" s="192"/>
      <c r="T542" s="192"/>
      <c r="U542" s="192"/>
      <c r="V542" s="192"/>
      <c r="W542" s="192"/>
      <c r="X542" s="192"/>
      <c r="Y542" s="192"/>
      <c r="Z542" s="192"/>
      <c r="AA542" s="192"/>
      <c r="AB542" s="192"/>
      <c r="AC542" s="192"/>
      <c r="AD542" s="192"/>
      <c r="AE542" s="192"/>
      <c r="AF542" s="192"/>
      <c r="AG542" s="192"/>
      <c r="AH542" s="192"/>
      <c r="AI542" s="192"/>
      <c r="AJ542" s="192"/>
      <c r="AK542" s="192"/>
      <c r="AL542" s="192"/>
      <c r="AM542" s="192"/>
      <c r="AN542" s="192"/>
      <c r="AO542" s="192"/>
      <c r="AP542" s="192"/>
      <c r="AQ542" s="192"/>
      <c r="AR542" s="192"/>
      <c r="AS542" s="192"/>
      <c r="AT542" s="192"/>
    </row>
    <row r="543" spans="1:46" ht="15.75" customHeight="1">
      <c r="A543" s="192"/>
      <c r="B543" s="192"/>
      <c r="C543" s="192"/>
      <c r="D543" s="192"/>
      <c r="E543" s="192"/>
      <c r="F543" s="192"/>
      <c r="G543" s="192"/>
      <c r="H543" s="192"/>
      <c r="I543" s="192"/>
      <c r="J543" s="192"/>
      <c r="K543" s="192"/>
      <c r="L543" s="192"/>
      <c r="M543" s="192"/>
      <c r="N543" s="192"/>
      <c r="O543" s="192"/>
      <c r="P543" s="192"/>
      <c r="Q543" s="192"/>
      <c r="R543" s="192"/>
      <c r="S543" s="192"/>
      <c r="T543" s="192"/>
      <c r="U543" s="192"/>
      <c r="V543" s="192"/>
      <c r="W543" s="192"/>
      <c r="X543" s="192"/>
      <c r="Y543" s="192"/>
      <c r="Z543" s="192"/>
      <c r="AA543" s="192"/>
      <c r="AB543" s="192"/>
      <c r="AC543" s="192"/>
      <c r="AD543" s="192"/>
      <c r="AE543" s="192"/>
      <c r="AF543" s="192"/>
      <c r="AG543" s="192"/>
      <c r="AH543" s="192"/>
      <c r="AI543" s="192"/>
      <c r="AJ543" s="192"/>
      <c r="AK543" s="192"/>
      <c r="AL543" s="192"/>
      <c r="AM543" s="192"/>
      <c r="AN543" s="192"/>
      <c r="AO543" s="192"/>
      <c r="AP543" s="192"/>
      <c r="AQ543" s="192"/>
      <c r="AR543" s="192"/>
      <c r="AS543" s="192"/>
      <c r="AT543" s="192"/>
    </row>
    <row r="544" spans="1:46" ht="15.75" customHeight="1">
      <c r="A544" s="192"/>
      <c r="B544" s="192"/>
      <c r="C544" s="192"/>
      <c r="D544" s="192"/>
      <c r="E544" s="192"/>
      <c r="F544" s="192"/>
      <c r="G544" s="192"/>
      <c r="H544" s="192"/>
      <c r="I544" s="192"/>
      <c r="J544" s="192"/>
      <c r="K544" s="192"/>
      <c r="L544" s="192"/>
      <c r="M544" s="192"/>
      <c r="N544" s="192"/>
      <c r="O544" s="192"/>
      <c r="P544" s="192"/>
      <c r="Q544" s="192"/>
      <c r="R544" s="192"/>
      <c r="S544" s="192"/>
      <c r="T544" s="192"/>
      <c r="U544" s="192"/>
      <c r="V544" s="192"/>
      <c r="W544" s="192"/>
      <c r="X544" s="192"/>
      <c r="Y544" s="192"/>
      <c r="Z544" s="192"/>
      <c r="AA544" s="192"/>
      <c r="AB544" s="192"/>
      <c r="AC544" s="192"/>
      <c r="AD544" s="192"/>
      <c r="AE544" s="192"/>
      <c r="AF544" s="192"/>
      <c r="AG544" s="192"/>
      <c r="AH544" s="192"/>
      <c r="AI544" s="192"/>
      <c r="AJ544" s="192"/>
      <c r="AK544" s="192"/>
      <c r="AL544" s="192"/>
      <c r="AM544" s="192"/>
      <c r="AN544" s="192"/>
      <c r="AO544" s="192"/>
      <c r="AP544" s="192"/>
      <c r="AQ544" s="192"/>
      <c r="AR544" s="192"/>
      <c r="AS544" s="192"/>
      <c r="AT544" s="192"/>
    </row>
    <row r="545" spans="1:46" ht="15.75" customHeight="1">
      <c r="A545" s="192"/>
      <c r="B545" s="192"/>
      <c r="C545" s="192"/>
      <c r="D545" s="192"/>
      <c r="E545" s="192"/>
      <c r="F545" s="192"/>
      <c r="G545" s="192"/>
      <c r="H545" s="192"/>
      <c r="I545" s="192"/>
      <c r="J545" s="192"/>
      <c r="K545" s="192"/>
      <c r="L545" s="192"/>
      <c r="M545" s="192"/>
      <c r="N545" s="192"/>
      <c r="O545" s="192"/>
      <c r="P545" s="192"/>
      <c r="Q545" s="192"/>
      <c r="R545" s="192"/>
      <c r="S545" s="192"/>
      <c r="T545" s="192"/>
      <c r="U545" s="192"/>
      <c r="V545" s="192"/>
      <c r="W545" s="192"/>
      <c r="X545" s="192"/>
      <c r="Y545" s="192"/>
      <c r="Z545" s="192"/>
      <c r="AA545" s="192"/>
      <c r="AB545" s="192"/>
      <c r="AC545" s="192"/>
      <c r="AD545" s="192"/>
      <c r="AE545" s="192"/>
      <c r="AF545" s="192"/>
      <c r="AG545" s="192"/>
      <c r="AH545" s="192"/>
      <c r="AI545" s="192"/>
      <c r="AJ545" s="192"/>
      <c r="AK545" s="192"/>
      <c r="AL545" s="192"/>
      <c r="AM545" s="192"/>
      <c r="AN545" s="192"/>
      <c r="AO545" s="192"/>
      <c r="AP545" s="192"/>
      <c r="AQ545" s="192"/>
      <c r="AR545" s="192"/>
      <c r="AS545" s="192"/>
      <c r="AT545" s="192"/>
    </row>
    <row r="546" spans="1:46" ht="15.75" customHeight="1">
      <c r="A546" s="192"/>
      <c r="B546" s="192"/>
      <c r="C546" s="192"/>
      <c r="D546" s="192"/>
      <c r="E546" s="192"/>
      <c r="F546" s="192"/>
      <c r="G546" s="192"/>
      <c r="H546" s="192"/>
      <c r="I546" s="192"/>
      <c r="J546" s="192"/>
      <c r="K546" s="192"/>
      <c r="L546" s="192"/>
      <c r="M546" s="192"/>
      <c r="N546" s="192"/>
      <c r="O546" s="192"/>
      <c r="P546" s="192"/>
      <c r="Q546" s="192"/>
      <c r="R546" s="192"/>
      <c r="S546" s="192"/>
      <c r="T546" s="192"/>
      <c r="U546" s="192"/>
      <c r="V546" s="192"/>
      <c r="W546" s="192"/>
      <c r="X546" s="192"/>
      <c r="Y546" s="192"/>
      <c r="Z546" s="192"/>
      <c r="AA546" s="192"/>
      <c r="AB546" s="192"/>
      <c r="AC546" s="192"/>
      <c r="AD546" s="192"/>
      <c r="AE546" s="192"/>
      <c r="AF546" s="192"/>
      <c r="AG546" s="192"/>
      <c r="AH546" s="192"/>
      <c r="AI546" s="192"/>
      <c r="AJ546" s="192"/>
      <c r="AK546" s="192"/>
      <c r="AL546" s="192"/>
      <c r="AM546" s="192"/>
      <c r="AN546" s="192"/>
      <c r="AO546" s="192"/>
      <c r="AP546" s="192"/>
      <c r="AQ546" s="192"/>
      <c r="AR546" s="192"/>
      <c r="AS546" s="192"/>
      <c r="AT546" s="192"/>
    </row>
    <row r="547" spans="1:46" ht="15.75" customHeight="1">
      <c r="A547" s="192"/>
      <c r="B547" s="192"/>
      <c r="C547" s="192"/>
      <c r="D547" s="192"/>
      <c r="E547" s="192"/>
      <c r="F547" s="192"/>
      <c r="G547" s="192"/>
      <c r="H547" s="192"/>
      <c r="I547" s="192"/>
      <c r="J547" s="192"/>
      <c r="K547" s="192"/>
      <c r="L547" s="192"/>
      <c r="M547" s="192"/>
      <c r="N547" s="192"/>
      <c r="O547" s="192"/>
      <c r="P547" s="192"/>
      <c r="Q547" s="192"/>
      <c r="R547" s="192"/>
      <c r="S547" s="192"/>
      <c r="T547" s="192"/>
      <c r="U547" s="192"/>
      <c r="V547" s="192"/>
      <c r="W547" s="192"/>
      <c r="X547" s="192"/>
      <c r="Y547" s="192"/>
      <c r="Z547" s="192"/>
      <c r="AA547" s="192"/>
      <c r="AB547" s="192"/>
      <c r="AC547" s="192"/>
      <c r="AD547" s="192"/>
      <c r="AE547" s="192"/>
      <c r="AF547" s="192"/>
      <c r="AG547" s="192"/>
      <c r="AH547" s="192"/>
      <c r="AI547" s="192"/>
      <c r="AJ547" s="192"/>
      <c r="AK547" s="192"/>
      <c r="AL547" s="192"/>
      <c r="AM547" s="192"/>
      <c r="AN547" s="192"/>
      <c r="AO547" s="192"/>
      <c r="AP547" s="192"/>
      <c r="AQ547" s="192"/>
      <c r="AR547" s="192"/>
      <c r="AS547" s="192"/>
      <c r="AT547" s="192"/>
    </row>
    <row r="548" spans="1:46" ht="15.75" customHeight="1">
      <c r="A548" s="192"/>
      <c r="B548" s="192"/>
      <c r="C548" s="192"/>
      <c r="D548" s="192"/>
      <c r="E548" s="192"/>
      <c r="F548" s="192"/>
      <c r="G548" s="192"/>
      <c r="H548" s="192"/>
      <c r="I548" s="192"/>
      <c r="J548" s="192"/>
      <c r="K548" s="192"/>
      <c r="L548" s="192"/>
      <c r="M548" s="192"/>
      <c r="N548" s="192"/>
      <c r="O548" s="192"/>
      <c r="P548" s="192"/>
      <c r="Q548" s="192"/>
      <c r="R548" s="192"/>
      <c r="S548" s="192"/>
      <c r="T548" s="192"/>
      <c r="U548" s="192"/>
      <c r="V548" s="192"/>
      <c r="W548" s="192"/>
      <c r="X548" s="192"/>
      <c r="Y548" s="192"/>
      <c r="Z548" s="192"/>
      <c r="AA548" s="192"/>
      <c r="AB548" s="192"/>
      <c r="AC548" s="192"/>
      <c r="AD548" s="192"/>
      <c r="AE548" s="192"/>
      <c r="AF548" s="192"/>
      <c r="AG548" s="192"/>
      <c r="AH548" s="192"/>
      <c r="AI548" s="192"/>
      <c r="AJ548" s="192"/>
      <c r="AK548" s="192"/>
      <c r="AL548" s="192"/>
      <c r="AM548" s="192"/>
      <c r="AN548" s="192"/>
      <c r="AO548" s="192"/>
      <c r="AP548" s="192"/>
      <c r="AQ548" s="192"/>
      <c r="AR548" s="192"/>
      <c r="AS548" s="192"/>
      <c r="AT548" s="192"/>
    </row>
    <row r="549" spans="1:46" ht="15.75" customHeight="1">
      <c r="A549" s="192"/>
      <c r="B549" s="192"/>
      <c r="C549" s="192"/>
      <c r="D549" s="192"/>
      <c r="E549" s="192"/>
      <c r="F549" s="192"/>
      <c r="G549" s="192"/>
      <c r="H549" s="192"/>
      <c r="I549" s="192"/>
      <c r="J549" s="192"/>
      <c r="K549" s="192"/>
      <c r="L549" s="192"/>
      <c r="M549" s="192"/>
      <c r="N549" s="192"/>
      <c r="O549" s="192"/>
      <c r="P549" s="192"/>
      <c r="Q549" s="192"/>
      <c r="R549" s="192"/>
      <c r="S549" s="192"/>
      <c r="T549" s="192"/>
      <c r="U549" s="192"/>
      <c r="V549" s="192"/>
      <c r="W549" s="192"/>
      <c r="X549" s="192"/>
      <c r="Y549" s="192"/>
      <c r="Z549" s="192"/>
      <c r="AA549" s="192"/>
      <c r="AB549" s="192"/>
      <c r="AC549" s="192"/>
      <c r="AD549" s="192"/>
      <c r="AE549" s="192"/>
      <c r="AF549" s="192"/>
      <c r="AG549" s="192"/>
      <c r="AH549" s="192"/>
      <c r="AI549" s="192"/>
      <c r="AJ549" s="192"/>
      <c r="AK549" s="192"/>
      <c r="AL549" s="192"/>
      <c r="AM549" s="192"/>
      <c r="AN549" s="192"/>
      <c r="AO549" s="192"/>
      <c r="AP549" s="192"/>
      <c r="AQ549" s="192"/>
      <c r="AR549" s="192"/>
      <c r="AS549" s="192"/>
      <c r="AT549" s="192"/>
    </row>
    <row r="550" spans="1:46" ht="15.75" customHeight="1">
      <c r="A550" s="192"/>
      <c r="B550" s="192"/>
      <c r="C550" s="192"/>
      <c r="D550" s="192"/>
      <c r="E550" s="192"/>
      <c r="F550" s="192"/>
      <c r="G550" s="192"/>
      <c r="H550" s="192"/>
      <c r="I550" s="192"/>
      <c r="J550" s="192"/>
      <c r="K550" s="192"/>
      <c r="L550" s="192"/>
      <c r="M550" s="192"/>
      <c r="N550" s="192"/>
      <c r="O550" s="192"/>
      <c r="P550" s="192"/>
      <c r="Q550" s="192"/>
      <c r="R550" s="192"/>
      <c r="S550" s="192"/>
      <c r="T550" s="192"/>
      <c r="U550" s="192"/>
      <c r="V550" s="192"/>
      <c r="W550" s="192"/>
      <c r="X550" s="192"/>
      <c r="Y550" s="192"/>
      <c r="Z550" s="192"/>
      <c r="AA550" s="192"/>
      <c r="AB550" s="192"/>
      <c r="AC550" s="192"/>
      <c r="AD550" s="192"/>
      <c r="AE550" s="192"/>
      <c r="AF550" s="192"/>
      <c r="AG550" s="192"/>
      <c r="AH550" s="192"/>
      <c r="AI550" s="192"/>
      <c r="AJ550" s="192"/>
      <c r="AK550" s="192"/>
      <c r="AL550" s="192"/>
      <c r="AM550" s="192"/>
      <c r="AN550" s="192"/>
      <c r="AO550" s="192"/>
      <c r="AP550" s="192"/>
      <c r="AQ550" s="192"/>
      <c r="AR550" s="192"/>
      <c r="AS550" s="192"/>
      <c r="AT550" s="192"/>
    </row>
    <row r="551" spans="1:46" ht="15.75" customHeight="1">
      <c r="A551" s="192"/>
      <c r="B551" s="192"/>
      <c r="C551" s="192"/>
      <c r="D551" s="192"/>
      <c r="E551" s="192"/>
      <c r="F551" s="192"/>
      <c r="G551" s="192"/>
      <c r="H551" s="192"/>
      <c r="I551" s="192"/>
      <c r="J551" s="192"/>
      <c r="K551" s="192"/>
      <c r="L551" s="192"/>
      <c r="M551" s="192"/>
      <c r="N551" s="192"/>
      <c r="O551" s="192"/>
      <c r="P551" s="192"/>
      <c r="Q551" s="192"/>
      <c r="R551" s="192"/>
      <c r="S551" s="192"/>
      <c r="T551" s="192"/>
      <c r="U551" s="192"/>
      <c r="V551" s="192"/>
      <c r="W551" s="192"/>
      <c r="X551" s="192"/>
      <c r="Y551" s="192"/>
      <c r="Z551" s="192"/>
      <c r="AA551" s="192"/>
      <c r="AB551" s="192"/>
      <c r="AC551" s="192"/>
      <c r="AD551" s="192"/>
      <c r="AE551" s="192"/>
      <c r="AF551" s="192"/>
      <c r="AG551" s="192"/>
      <c r="AH551" s="192"/>
      <c r="AI551" s="192"/>
      <c r="AJ551" s="192"/>
      <c r="AK551" s="192"/>
      <c r="AL551" s="192"/>
      <c r="AM551" s="192"/>
      <c r="AN551" s="192"/>
      <c r="AO551" s="192"/>
      <c r="AP551" s="192"/>
      <c r="AQ551" s="192"/>
      <c r="AR551" s="192"/>
      <c r="AS551" s="192"/>
      <c r="AT551" s="192"/>
    </row>
    <row r="552" spans="1:46" ht="15.75" customHeight="1">
      <c r="A552" s="192"/>
      <c r="B552" s="192"/>
      <c r="C552" s="192"/>
      <c r="D552" s="192"/>
      <c r="E552" s="192"/>
      <c r="F552" s="192"/>
      <c r="G552" s="192"/>
      <c r="H552" s="192"/>
      <c r="I552" s="192"/>
      <c r="J552" s="192"/>
      <c r="K552" s="192"/>
      <c r="L552" s="192"/>
      <c r="M552" s="192"/>
      <c r="N552" s="192"/>
      <c r="O552" s="192"/>
      <c r="P552" s="192"/>
      <c r="Q552" s="192"/>
      <c r="R552" s="192"/>
      <c r="S552" s="192"/>
      <c r="T552" s="192"/>
      <c r="U552" s="192"/>
      <c r="V552" s="192"/>
      <c r="W552" s="192"/>
      <c r="X552" s="192"/>
      <c r="Y552" s="192"/>
      <c r="Z552" s="192"/>
      <c r="AA552" s="192"/>
      <c r="AB552" s="192"/>
      <c r="AC552" s="192"/>
      <c r="AD552" s="192"/>
      <c r="AE552" s="192"/>
      <c r="AF552" s="192"/>
      <c r="AG552" s="192"/>
      <c r="AH552" s="192"/>
      <c r="AI552" s="192"/>
      <c r="AJ552" s="192"/>
      <c r="AK552" s="192"/>
      <c r="AL552" s="192"/>
      <c r="AM552" s="192"/>
      <c r="AN552" s="192"/>
      <c r="AO552" s="192"/>
      <c r="AP552" s="192"/>
      <c r="AQ552" s="192"/>
      <c r="AR552" s="192"/>
      <c r="AS552" s="192"/>
      <c r="AT552" s="192"/>
    </row>
    <row r="553" spans="1:46" ht="15.75" customHeight="1">
      <c r="A553" s="192"/>
      <c r="B553" s="192"/>
      <c r="C553" s="192"/>
      <c r="D553" s="192"/>
      <c r="E553" s="192"/>
      <c r="F553" s="192"/>
      <c r="G553" s="192"/>
      <c r="H553" s="192"/>
      <c r="I553" s="192"/>
      <c r="J553" s="192"/>
      <c r="K553" s="192"/>
      <c r="L553" s="192"/>
      <c r="M553" s="192"/>
      <c r="N553" s="192"/>
      <c r="O553" s="192"/>
      <c r="P553" s="192"/>
      <c r="Q553" s="192"/>
      <c r="R553" s="192"/>
      <c r="S553" s="192"/>
      <c r="T553" s="192"/>
      <c r="U553" s="192"/>
      <c r="V553" s="192"/>
      <c r="W553" s="192"/>
      <c r="X553" s="192"/>
      <c r="Y553" s="192"/>
      <c r="Z553" s="192"/>
      <c r="AA553" s="192"/>
      <c r="AB553" s="192"/>
      <c r="AC553" s="192"/>
      <c r="AD553" s="192"/>
      <c r="AE553" s="192"/>
      <c r="AF553" s="192"/>
      <c r="AG553" s="192"/>
      <c r="AH553" s="192"/>
      <c r="AI553" s="192"/>
      <c r="AJ553" s="192"/>
      <c r="AK553" s="192"/>
      <c r="AL553" s="192"/>
      <c r="AM553" s="192"/>
      <c r="AN553" s="192"/>
      <c r="AO553" s="192"/>
      <c r="AP553" s="192"/>
      <c r="AQ553" s="192"/>
      <c r="AR553" s="192"/>
      <c r="AS553" s="192"/>
      <c r="AT553" s="192"/>
    </row>
    <row r="554" spans="1:46" ht="15.75" customHeight="1">
      <c r="A554" s="192"/>
      <c r="B554" s="192"/>
      <c r="C554" s="192"/>
      <c r="D554" s="192"/>
      <c r="E554" s="192"/>
      <c r="F554" s="192"/>
      <c r="G554" s="192"/>
      <c r="H554" s="192"/>
      <c r="I554" s="192"/>
      <c r="J554" s="192"/>
      <c r="K554" s="192"/>
      <c r="L554" s="192"/>
      <c r="M554" s="192"/>
      <c r="N554" s="192"/>
      <c r="O554" s="192"/>
      <c r="P554" s="192"/>
      <c r="Q554" s="192"/>
      <c r="R554" s="192"/>
      <c r="S554" s="192"/>
      <c r="T554" s="192"/>
      <c r="U554" s="192"/>
      <c r="V554" s="192"/>
      <c r="W554" s="192"/>
      <c r="X554" s="192"/>
      <c r="Y554" s="192"/>
      <c r="Z554" s="192"/>
      <c r="AA554" s="192"/>
      <c r="AB554" s="192"/>
      <c r="AC554" s="192"/>
      <c r="AD554" s="192"/>
      <c r="AE554" s="192"/>
      <c r="AF554" s="192"/>
      <c r="AG554" s="192"/>
      <c r="AH554" s="192"/>
      <c r="AI554" s="192"/>
      <c r="AJ554" s="192"/>
      <c r="AK554" s="192"/>
      <c r="AL554" s="192"/>
      <c r="AM554" s="192"/>
      <c r="AN554" s="192"/>
      <c r="AO554" s="192"/>
      <c r="AP554" s="192"/>
      <c r="AQ554" s="192"/>
      <c r="AR554" s="192"/>
      <c r="AS554" s="192"/>
      <c r="AT554" s="192"/>
    </row>
    <row r="555" spans="1:46" ht="15.75" customHeight="1">
      <c r="A555" s="192"/>
      <c r="B555" s="192"/>
      <c r="C555" s="192"/>
      <c r="D555" s="192"/>
      <c r="E555" s="192"/>
      <c r="F555" s="192"/>
      <c r="G555" s="192"/>
      <c r="H555" s="192"/>
      <c r="I555" s="192"/>
      <c r="J555" s="192"/>
      <c r="K555" s="192"/>
      <c r="L555" s="192"/>
      <c r="M555" s="192"/>
      <c r="N555" s="192"/>
      <c r="O555" s="192"/>
      <c r="P555" s="192"/>
      <c r="Q555" s="192"/>
      <c r="R555" s="192"/>
      <c r="S555" s="192"/>
      <c r="T555" s="192"/>
      <c r="U555" s="192"/>
      <c r="V555" s="192"/>
      <c r="W555" s="192"/>
      <c r="X555" s="192"/>
      <c r="Y555" s="192"/>
      <c r="Z555" s="192"/>
      <c r="AA555" s="192"/>
      <c r="AB555" s="192"/>
      <c r="AC555" s="192"/>
      <c r="AD555" s="192"/>
      <c r="AE555" s="192"/>
      <c r="AF555" s="192"/>
      <c r="AG555" s="192"/>
      <c r="AH555" s="192"/>
      <c r="AI555" s="192"/>
      <c r="AJ555" s="192"/>
      <c r="AK555" s="192"/>
      <c r="AL555" s="192"/>
      <c r="AM555" s="192"/>
      <c r="AN555" s="192"/>
      <c r="AO555" s="192"/>
      <c r="AP555" s="192"/>
      <c r="AQ555" s="192"/>
      <c r="AR555" s="192"/>
      <c r="AS555" s="192"/>
      <c r="AT555" s="192"/>
    </row>
    <row r="556" spans="1:46" ht="15.75" customHeight="1">
      <c r="A556" s="192"/>
      <c r="B556" s="192"/>
      <c r="C556" s="192"/>
      <c r="D556" s="192"/>
      <c r="E556" s="192"/>
      <c r="F556" s="192"/>
      <c r="G556" s="192"/>
      <c r="H556" s="192"/>
      <c r="I556" s="192"/>
      <c r="J556" s="192"/>
      <c r="K556" s="192"/>
      <c r="L556" s="192"/>
      <c r="M556" s="192"/>
      <c r="N556" s="192"/>
      <c r="O556" s="192"/>
      <c r="P556" s="192"/>
      <c r="Q556" s="192"/>
      <c r="R556" s="192"/>
      <c r="S556" s="192"/>
      <c r="T556" s="192"/>
      <c r="U556" s="192"/>
      <c r="V556" s="192"/>
      <c r="W556" s="192"/>
      <c r="X556" s="192"/>
      <c r="Y556" s="192"/>
      <c r="Z556" s="192"/>
      <c r="AA556" s="192"/>
      <c r="AB556" s="192"/>
      <c r="AC556" s="192"/>
      <c r="AD556" s="192"/>
      <c r="AE556" s="192"/>
      <c r="AF556" s="192"/>
      <c r="AG556" s="192"/>
      <c r="AH556" s="192"/>
      <c r="AI556" s="192"/>
      <c r="AJ556" s="192"/>
      <c r="AK556" s="192"/>
      <c r="AL556" s="192"/>
      <c r="AM556" s="192"/>
      <c r="AN556" s="192"/>
      <c r="AO556" s="192"/>
      <c r="AP556" s="192"/>
      <c r="AQ556" s="192"/>
      <c r="AR556" s="192"/>
      <c r="AS556" s="192"/>
      <c r="AT556" s="192"/>
    </row>
    <row r="557" spans="1:46" ht="15.75" customHeight="1">
      <c r="A557" s="192"/>
      <c r="B557" s="192"/>
      <c r="C557" s="192"/>
      <c r="D557" s="192"/>
      <c r="E557" s="192"/>
      <c r="F557" s="192"/>
      <c r="G557" s="192"/>
      <c r="H557" s="192"/>
      <c r="I557" s="192"/>
      <c r="J557" s="192"/>
      <c r="K557" s="192"/>
      <c r="L557" s="192"/>
      <c r="M557" s="192"/>
      <c r="N557" s="192"/>
      <c r="O557" s="192"/>
      <c r="P557" s="192"/>
      <c r="Q557" s="192"/>
      <c r="R557" s="192"/>
      <c r="S557" s="192"/>
      <c r="T557" s="192"/>
      <c r="U557" s="192"/>
      <c r="V557" s="192"/>
      <c r="W557" s="192"/>
      <c r="X557" s="192"/>
      <c r="Y557" s="192"/>
      <c r="Z557" s="192"/>
      <c r="AA557" s="192"/>
      <c r="AB557" s="192"/>
      <c r="AC557" s="192"/>
      <c r="AD557" s="192"/>
      <c r="AE557" s="192"/>
      <c r="AF557" s="192"/>
      <c r="AG557" s="192"/>
      <c r="AH557" s="192"/>
      <c r="AI557" s="192"/>
      <c r="AJ557" s="192"/>
      <c r="AK557" s="192"/>
      <c r="AL557" s="192"/>
      <c r="AM557" s="192"/>
      <c r="AN557" s="192"/>
      <c r="AO557" s="192"/>
      <c r="AP557" s="192"/>
      <c r="AQ557" s="192"/>
      <c r="AR557" s="192"/>
      <c r="AS557" s="192"/>
      <c r="AT557" s="192"/>
    </row>
    <row r="558" spans="1:46" ht="15.75" customHeight="1">
      <c r="A558" s="192"/>
      <c r="B558" s="192"/>
      <c r="C558" s="192"/>
      <c r="D558" s="192"/>
      <c r="E558" s="192"/>
      <c r="F558" s="192"/>
      <c r="G558" s="192"/>
      <c r="H558" s="192"/>
      <c r="I558" s="192"/>
      <c r="J558" s="192"/>
      <c r="K558" s="192"/>
      <c r="L558" s="192"/>
      <c r="M558" s="192"/>
      <c r="N558" s="192"/>
      <c r="O558" s="192"/>
      <c r="P558" s="192"/>
      <c r="Q558" s="192"/>
      <c r="R558" s="192"/>
      <c r="S558" s="192"/>
      <c r="T558" s="192"/>
      <c r="U558" s="192"/>
      <c r="V558" s="192"/>
      <c r="W558" s="192"/>
      <c r="X558" s="192"/>
      <c r="Y558" s="192"/>
      <c r="Z558" s="192"/>
      <c r="AA558" s="192"/>
      <c r="AB558" s="192"/>
      <c r="AC558" s="192"/>
      <c r="AD558" s="192"/>
      <c r="AE558" s="192"/>
      <c r="AF558" s="192"/>
      <c r="AG558" s="192"/>
      <c r="AH558" s="192"/>
      <c r="AI558" s="192"/>
      <c r="AJ558" s="192"/>
      <c r="AK558" s="192"/>
      <c r="AL558" s="192"/>
      <c r="AM558" s="192"/>
      <c r="AN558" s="192"/>
      <c r="AO558" s="192"/>
      <c r="AP558" s="192"/>
      <c r="AQ558" s="192"/>
      <c r="AR558" s="192"/>
      <c r="AS558" s="192"/>
      <c r="AT558" s="192"/>
    </row>
    <row r="559" spans="1:46" ht="15.75" customHeight="1">
      <c r="A559" s="192"/>
      <c r="B559" s="192"/>
      <c r="C559" s="192"/>
      <c r="D559" s="192"/>
      <c r="E559" s="192"/>
      <c r="F559" s="192"/>
      <c r="G559" s="192"/>
      <c r="H559" s="192"/>
      <c r="I559" s="192"/>
      <c r="J559" s="192"/>
      <c r="K559" s="192"/>
      <c r="L559" s="192"/>
      <c r="M559" s="192"/>
      <c r="N559" s="192"/>
      <c r="O559" s="192"/>
      <c r="P559" s="192"/>
      <c r="Q559" s="192"/>
      <c r="R559" s="192"/>
      <c r="S559" s="192"/>
      <c r="T559" s="192"/>
      <c r="U559" s="192"/>
      <c r="V559" s="192"/>
      <c r="W559" s="192"/>
      <c r="X559" s="192"/>
      <c r="Y559" s="192"/>
      <c r="Z559" s="192"/>
      <c r="AA559" s="192"/>
      <c r="AB559" s="192"/>
      <c r="AC559" s="192"/>
      <c r="AD559" s="192"/>
      <c r="AE559" s="192"/>
      <c r="AF559" s="192"/>
      <c r="AG559" s="192"/>
      <c r="AH559" s="192"/>
      <c r="AI559" s="192"/>
      <c r="AJ559" s="192"/>
      <c r="AK559" s="192"/>
      <c r="AL559" s="192"/>
      <c r="AM559" s="192"/>
      <c r="AN559" s="192"/>
      <c r="AO559" s="192"/>
      <c r="AP559" s="192"/>
      <c r="AQ559" s="192"/>
      <c r="AR559" s="192"/>
      <c r="AS559" s="192"/>
      <c r="AT559" s="192"/>
    </row>
    <row r="560" spans="1:46" ht="15.75" customHeight="1">
      <c r="A560" s="192"/>
      <c r="B560" s="192"/>
      <c r="C560" s="192"/>
      <c r="D560" s="192"/>
      <c r="E560" s="192"/>
      <c r="F560" s="192"/>
      <c r="G560" s="192"/>
      <c r="H560" s="192"/>
      <c r="I560" s="192"/>
      <c r="J560" s="192"/>
      <c r="K560" s="192"/>
      <c r="L560" s="192"/>
      <c r="M560" s="192"/>
      <c r="N560" s="192"/>
      <c r="O560" s="192"/>
      <c r="P560" s="192"/>
      <c r="Q560" s="192"/>
      <c r="R560" s="192"/>
      <c r="S560" s="192"/>
      <c r="T560" s="192"/>
      <c r="U560" s="192"/>
      <c r="V560" s="192"/>
      <c r="W560" s="192"/>
      <c r="X560" s="192"/>
      <c r="Y560" s="192"/>
      <c r="Z560" s="192"/>
      <c r="AA560" s="192"/>
      <c r="AB560" s="192"/>
      <c r="AC560" s="192"/>
      <c r="AD560" s="192"/>
      <c r="AE560" s="192"/>
      <c r="AF560" s="192"/>
      <c r="AG560" s="192"/>
      <c r="AH560" s="192"/>
      <c r="AI560" s="192"/>
      <c r="AJ560" s="192"/>
      <c r="AK560" s="192"/>
      <c r="AL560" s="192"/>
      <c r="AM560" s="192"/>
      <c r="AN560" s="192"/>
      <c r="AO560" s="192"/>
      <c r="AP560" s="192"/>
      <c r="AQ560" s="192"/>
      <c r="AR560" s="192"/>
      <c r="AS560" s="192"/>
      <c r="AT560" s="192"/>
    </row>
    <row r="561" spans="1:46" ht="15.75" customHeight="1">
      <c r="A561" s="192"/>
      <c r="B561" s="192"/>
      <c r="C561" s="192"/>
      <c r="D561" s="192"/>
      <c r="E561" s="192"/>
      <c r="F561" s="192"/>
      <c r="G561" s="192"/>
      <c r="H561" s="192"/>
      <c r="I561" s="192"/>
      <c r="J561" s="192"/>
      <c r="K561" s="192"/>
      <c r="L561" s="192"/>
      <c r="M561" s="192"/>
      <c r="N561" s="192"/>
      <c r="O561" s="192"/>
      <c r="P561" s="192"/>
      <c r="Q561" s="192"/>
      <c r="R561" s="192"/>
      <c r="S561" s="192"/>
      <c r="T561" s="192"/>
      <c r="U561" s="192"/>
      <c r="V561" s="192"/>
      <c r="W561" s="192"/>
      <c r="X561" s="192"/>
      <c r="Y561" s="192"/>
      <c r="Z561" s="192"/>
      <c r="AA561" s="192"/>
      <c r="AB561" s="192"/>
      <c r="AC561" s="192"/>
      <c r="AD561" s="192"/>
      <c r="AE561" s="192"/>
      <c r="AF561" s="192"/>
      <c r="AG561" s="192"/>
      <c r="AH561" s="192"/>
      <c r="AI561" s="192"/>
      <c r="AJ561" s="192"/>
      <c r="AK561" s="192"/>
      <c r="AL561" s="192"/>
      <c r="AM561" s="192"/>
      <c r="AN561" s="192"/>
      <c r="AO561" s="192"/>
      <c r="AP561" s="192"/>
      <c r="AQ561" s="192"/>
      <c r="AR561" s="192"/>
      <c r="AS561" s="192"/>
      <c r="AT561" s="192"/>
    </row>
    <row r="562" spans="1:46" ht="15.75" customHeight="1">
      <c r="A562" s="192"/>
      <c r="B562" s="192"/>
      <c r="C562" s="192"/>
      <c r="D562" s="192"/>
      <c r="E562" s="192"/>
      <c r="F562" s="192"/>
      <c r="G562" s="192"/>
      <c r="H562" s="192"/>
      <c r="I562" s="192"/>
      <c r="J562" s="192"/>
      <c r="K562" s="192"/>
      <c r="L562" s="192"/>
      <c r="M562" s="192"/>
      <c r="N562" s="192"/>
      <c r="O562" s="192"/>
      <c r="P562" s="192"/>
      <c r="Q562" s="192"/>
      <c r="R562" s="192"/>
      <c r="S562" s="192"/>
      <c r="T562" s="192"/>
      <c r="U562" s="192"/>
      <c r="V562" s="192"/>
      <c r="W562" s="192"/>
      <c r="X562" s="192"/>
      <c r="Y562" s="192"/>
      <c r="Z562" s="192"/>
      <c r="AA562" s="192"/>
      <c r="AB562" s="192"/>
      <c r="AC562" s="192"/>
      <c r="AD562" s="192"/>
      <c r="AE562" s="192"/>
      <c r="AF562" s="192"/>
      <c r="AG562" s="192"/>
      <c r="AH562" s="192"/>
      <c r="AI562" s="192"/>
      <c r="AJ562" s="192"/>
      <c r="AK562" s="192"/>
      <c r="AL562" s="192"/>
      <c r="AM562" s="192"/>
      <c r="AN562" s="192"/>
      <c r="AO562" s="192"/>
      <c r="AP562" s="192"/>
      <c r="AQ562" s="192"/>
      <c r="AR562" s="192"/>
      <c r="AS562" s="192"/>
      <c r="AT562" s="192"/>
    </row>
    <row r="563" spans="1:46" ht="15.75" customHeight="1">
      <c r="A563" s="192"/>
      <c r="B563" s="192"/>
      <c r="C563" s="192"/>
      <c r="D563" s="192"/>
      <c r="E563" s="192"/>
      <c r="F563" s="192"/>
      <c r="G563" s="192"/>
      <c r="H563" s="192"/>
      <c r="I563" s="192"/>
      <c r="J563" s="192"/>
      <c r="K563" s="192"/>
      <c r="L563" s="192"/>
      <c r="M563" s="192"/>
      <c r="N563" s="192"/>
      <c r="O563" s="192"/>
      <c r="P563" s="192"/>
      <c r="Q563" s="192"/>
      <c r="R563" s="192"/>
      <c r="S563" s="192"/>
      <c r="T563" s="192"/>
      <c r="U563" s="192"/>
      <c r="V563" s="192"/>
      <c r="W563" s="192"/>
      <c r="X563" s="192"/>
      <c r="Y563" s="192"/>
      <c r="Z563" s="192"/>
      <c r="AA563" s="192"/>
      <c r="AB563" s="192"/>
      <c r="AC563" s="192"/>
      <c r="AD563" s="192"/>
      <c r="AE563" s="192"/>
      <c r="AF563" s="192"/>
      <c r="AG563" s="192"/>
      <c r="AH563" s="192"/>
      <c r="AI563" s="192"/>
      <c r="AJ563" s="192"/>
      <c r="AK563" s="192"/>
      <c r="AL563" s="192"/>
      <c r="AM563" s="192"/>
      <c r="AN563" s="192"/>
      <c r="AO563" s="192"/>
      <c r="AP563" s="192"/>
      <c r="AQ563" s="192"/>
      <c r="AR563" s="192"/>
      <c r="AS563" s="192"/>
      <c r="AT563" s="192"/>
    </row>
    <row r="564" spans="1:46" ht="15.75" customHeight="1">
      <c r="A564" s="192"/>
      <c r="B564" s="192"/>
      <c r="C564" s="192"/>
      <c r="D564" s="192"/>
      <c r="E564" s="192"/>
      <c r="F564" s="192"/>
      <c r="G564" s="192"/>
      <c r="H564" s="192"/>
      <c r="I564" s="192"/>
      <c r="J564" s="192"/>
      <c r="K564" s="192"/>
      <c r="L564" s="192"/>
      <c r="M564" s="192"/>
      <c r="N564" s="192"/>
      <c r="O564" s="192"/>
      <c r="P564" s="192"/>
      <c r="Q564" s="192"/>
      <c r="R564" s="192"/>
      <c r="S564" s="192"/>
      <c r="T564" s="192"/>
      <c r="U564" s="192"/>
      <c r="V564" s="192"/>
      <c r="W564" s="192"/>
      <c r="X564" s="192"/>
      <c r="Y564" s="192"/>
      <c r="Z564" s="192"/>
      <c r="AA564" s="192"/>
      <c r="AB564" s="192"/>
      <c r="AC564" s="192"/>
      <c r="AD564" s="192"/>
      <c r="AE564" s="192"/>
      <c r="AF564" s="192"/>
      <c r="AG564" s="192"/>
      <c r="AH564" s="192"/>
      <c r="AI564" s="192"/>
      <c r="AJ564" s="192"/>
      <c r="AK564" s="192"/>
      <c r="AL564" s="192"/>
      <c r="AM564" s="192"/>
      <c r="AN564" s="192"/>
      <c r="AO564" s="192"/>
      <c r="AP564" s="192"/>
      <c r="AQ564" s="192"/>
      <c r="AR564" s="192"/>
      <c r="AS564" s="192"/>
      <c r="AT564" s="192"/>
    </row>
    <row r="565" spans="1:46" ht="15.75" customHeight="1">
      <c r="A565" s="192"/>
      <c r="B565" s="192"/>
      <c r="C565" s="192"/>
      <c r="D565" s="192"/>
      <c r="E565" s="192"/>
      <c r="F565" s="192"/>
      <c r="G565" s="192"/>
      <c r="H565" s="192"/>
      <c r="I565" s="192"/>
      <c r="J565" s="192"/>
      <c r="K565" s="192"/>
      <c r="L565" s="192"/>
      <c r="M565" s="192"/>
      <c r="N565" s="192"/>
      <c r="O565" s="192"/>
      <c r="P565" s="192"/>
      <c r="Q565" s="192"/>
      <c r="R565" s="192"/>
      <c r="S565" s="192"/>
      <c r="T565" s="192"/>
      <c r="U565" s="192"/>
      <c r="V565" s="192"/>
      <c r="W565" s="192"/>
      <c r="X565" s="192"/>
      <c r="Y565" s="192"/>
      <c r="Z565" s="192"/>
      <c r="AA565" s="192"/>
      <c r="AB565" s="192"/>
      <c r="AC565" s="192"/>
      <c r="AD565" s="192"/>
      <c r="AE565" s="192"/>
      <c r="AF565" s="192"/>
      <c r="AG565" s="192"/>
      <c r="AH565" s="192"/>
      <c r="AI565" s="192"/>
      <c r="AJ565" s="192"/>
      <c r="AK565" s="192"/>
      <c r="AL565" s="192"/>
      <c r="AM565" s="192"/>
      <c r="AN565" s="192"/>
      <c r="AO565" s="192"/>
      <c r="AP565" s="192"/>
      <c r="AQ565" s="192"/>
      <c r="AR565" s="192"/>
      <c r="AS565" s="192"/>
      <c r="AT565" s="192"/>
    </row>
    <row r="566" spans="1:46" ht="15.75" customHeight="1">
      <c r="A566" s="192"/>
      <c r="B566" s="192"/>
      <c r="C566" s="192"/>
      <c r="D566" s="192"/>
      <c r="E566" s="192"/>
      <c r="F566" s="192"/>
      <c r="G566" s="192"/>
      <c r="H566" s="192"/>
      <c r="I566" s="192"/>
      <c r="J566" s="192"/>
      <c r="K566" s="192"/>
      <c r="L566" s="192"/>
      <c r="M566" s="192"/>
      <c r="N566" s="192"/>
      <c r="O566" s="192"/>
      <c r="P566" s="192"/>
      <c r="Q566" s="192"/>
      <c r="R566" s="192"/>
      <c r="S566" s="192"/>
      <c r="T566" s="192"/>
      <c r="U566" s="192"/>
      <c r="V566" s="192"/>
      <c r="W566" s="192"/>
      <c r="X566" s="192"/>
      <c r="Y566" s="192"/>
      <c r="Z566" s="192"/>
      <c r="AA566" s="192"/>
      <c r="AB566" s="192"/>
      <c r="AC566" s="192"/>
      <c r="AD566" s="192"/>
      <c r="AE566" s="192"/>
      <c r="AF566" s="192"/>
      <c r="AG566" s="192"/>
      <c r="AH566" s="192"/>
      <c r="AI566" s="192"/>
      <c r="AJ566" s="192"/>
      <c r="AK566" s="192"/>
      <c r="AL566" s="192"/>
      <c r="AM566" s="192"/>
      <c r="AN566" s="192"/>
      <c r="AO566" s="192"/>
      <c r="AP566" s="192"/>
      <c r="AQ566" s="192"/>
      <c r="AR566" s="192"/>
      <c r="AS566" s="192"/>
      <c r="AT566" s="192"/>
    </row>
    <row r="567" spans="1:46" ht="15.75" customHeight="1">
      <c r="A567" s="192"/>
      <c r="B567" s="192"/>
      <c r="C567" s="192"/>
      <c r="D567" s="192"/>
      <c r="E567" s="192"/>
      <c r="F567" s="192"/>
      <c r="G567" s="192"/>
      <c r="H567" s="192"/>
      <c r="I567" s="192"/>
      <c r="J567" s="192"/>
      <c r="K567" s="192"/>
      <c r="L567" s="192"/>
      <c r="M567" s="192"/>
      <c r="N567" s="192"/>
      <c r="O567" s="192"/>
      <c r="P567" s="192"/>
      <c r="Q567" s="192"/>
      <c r="R567" s="192"/>
      <c r="S567" s="192"/>
      <c r="T567" s="192"/>
      <c r="U567" s="192"/>
      <c r="V567" s="192"/>
      <c r="W567" s="192"/>
      <c r="X567" s="192"/>
      <c r="Y567" s="192"/>
      <c r="Z567" s="192"/>
      <c r="AA567" s="192"/>
      <c r="AB567" s="192"/>
      <c r="AC567" s="192"/>
      <c r="AD567" s="192"/>
      <c r="AE567" s="192"/>
      <c r="AF567" s="192"/>
      <c r="AG567" s="192"/>
      <c r="AH567" s="192"/>
      <c r="AI567" s="192"/>
      <c r="AJ567" s="192"/>
      <c r="AK567" s="192"/>
      <c r="AL567" s="192"/>
      <c r="AM567" s="192"/>
      <c r="AN567" s="192"/>
      <c r="AO567" s="192"/>
      <c r="AP567" s="192"/>
      <c r="AQ567" s="192"/>
      <c r="AR567" s="192"/>
      <c r="AS567" s="192"/>
      <c r="AT567" s="192"/>
    </row>
    <row r="568" spans="1:46" ht="15.75" customHeight="1">
      <c r="A568" s="192"/>
      <c r="B568" s="192"/>
      <c r="C568" s="192"/>
      <c r="D568" s="192"/>
      <c r="E568" s="192"/>
      <c r="F568" s="192"/>
      <c r="G568" s="192"/>
      <c r="H568" s="192"/>
      <c r="I568" s="192"/>
      <c r="J568" s="192"/>
      <c r="K568" s="192"/>
      <c r="L568" s="192"/>
      <c r="M568" s="192"/>
      <c r="N568" s="192"/>
      <c r="O568" s="192"/>
      <c r="P568" s="192"/>
      <c r="Q568" s="192"/>
      <c r="R568" s="192"/>
      <c r="S568" s="192"/>
      <c r="T568" s="192"/>
      <c r="U568" s="192"/>
      <c r="V568" s="192"/>
      <c r="W568" s="192"/>
      <c r="X568" s="192"/>
      <c r="Y568" s="192"/>
      <c r="Z568" s="192"/>
      <c r="AA568" s="192"/>
      <c r="AB568" s="192"/>
      <c r="AC568" s="192"/>
      <c r="AD568" s="192"/>
      <c r="AE568" s="192"/>
      <c r="AF568" s="192"/>
      <c r="AG568" s="192"/>
      <c r="AH568" s="192"/>
      <c r="AI568" s="192"/>
      <c r="AJ568" s="192"/>
      <c r="AK568" s="192"/>
      <c r="AL568" s="192"/>
      <c r="AM568" s="192"/>
      <c r="AN568" s="192"/>
      <c r="AO568" s="192"/>
      <c r="AP568" s="192"/>
      <c r="AQ568" s="192"/>
      <c r="AR568" s="192"/>
      <c r="AS568" s="192"/>
      <c r="AT568" s="192"/>
    </row>
    <row r="569" spans="1:46" ht="15.75" customHeight="1">
      <c r="A569" s="192"/>
      <c r="B569" s="192"/>
      <c r="C569" s="192"/>
      <c r="D569" s="192"/>
      <c r="E569" s="192"/>
      <c r="F569" s="192"/>
      <c r="G569" s="192"/>
      <c r="H569" s="192"/>
      <c r="I569" s="192"/>
      <c r="J569" s="192"/>
      <c r="K569" s="192"/>
      <c r="L569" s="192"/>
      <c r="M569" s="192"/>
      <c r="N569" s="192"/>
      <c r="O569" s="192"/>
      <c r="P569" s="192"/>
      <c r="Q569" s="192"/>
      <c r="R569" s="192"/>
      <c r="S569" s="192"/>
      <c r="T569" s="192"/>
      <c r="U569" s="192"/>
      <c r="V569" s="192"/>
      <c r="W569" s="192"/>
      <c r="X569" s="192"/>
      <c r="Y569" s="192"/>
      <c r="Z569" s="192"/>
      <c r="AA569" s="192"/>
      <c r="AB569" s="192"/>
      <c r="AC569" s="192"/>
      <c r="AD569" s="192"/>
      <c r="AE569" s="192"/>
      <c r="AF569" s="192"/>
      <c r="AG569" s="192"/>
      <c r="AH569" s="192"/>
      <c r="AI569" s="192"/>
      <c r="AJ569" s="192"/>
      <c r="AK569" s="192"/>
      <c r="AL569" s="192"/>
      <c r="AM569" s="192"/>
      <c r="AN569" s="192"/>
      <c r="AO569" s="192"/>
      <c r="AP569" s="192"/>
      <c r="AQ569" s="192"/>
      <c r="AR569" s="192"/>
      <c r="AS569" s="192"/>
      <c r="AT569" s="192"/>
    </row>
    <row r="570" spans="1:46" ht="15.75" customHeight="1">
      <c r="A570" s="192"/>
      <c r="B570" s="192"/>
      <c r="C570" s="192"/>
      <c r="D570" s="192"/>
      <c r="E570" s="192"/>
      <c r="F570" s="192"/>
      <c r="G570" s="192"/>
      <c r="H570" s="192"/>
      <c r="I570" s="192"/>
      <c r="J570" s="192"/>
      <c r="K570" s="192"/>
      <c r="L570" s="192"/>
      <c r="M570" s="192"/>
      <c r="N570" s="192"/>
      <c r="O570" s="192"/>
      <c r="P570" s="192"/>
      <c r="Q570" s="192"/>
      <c r="R570" s="192"/>
      <c r="S570" s="192"/>
      <c r="T570" s="192"/>
      <c r="U570" s="192"/>
      <c r="V570" s="192"/>
      <c r="W570" s="192"/>
      <c r="X570" s="192"/>
      <c r="Y570" s="192"/>
      <c r="Z570" s="192"/>
      <c r="AA570" s="192"/>
      <c r="AB570" s="192"/>
      <c r="AC570" s="192"/>
      <c r="AD570" s="192"/>
      <c r="AE570" s="192"/>
      <c r="AF570" s="192"/>
      <c r="AG570" s="192"/>
      <c r="AH570" s="192"/>
      <c r="AI570" s="192"/>
      <c r="AJ570" s="192"/>
      <c r="AK570" s="192"/>
      <c r="AL570" s="192"/>
      <c r="AM570" s="192"/>
      <c r="AN570" s="192"/>
      <c r="AO570" s="192"/>
      <c r="AP570" s="192"/>
      <c r="AQ570" s="192"/>
      <c r="AR570" s="192"/>
      <c r="AS570" s="192"/>
      <c r="AT570" s="192"/>
    </row>
    <row r="571" spans="1:46" ht="15.75" customHeight="1">
      <c r="A571" s="192"/>
      <c r="B571" s="192"/>
      <c r="C571" s="192"/>
      <c r="D571" s="192"/>
      <c r="E571" s="192"/>
      <c r="F571" s="192"/>
      <c r="G571" s="192"/>
      <c r="H571" s="192"/>
      <c r="I571" s="192"/>
      <c r="J571" s="192"/>
      <c r="K571" s="192"/>
      <c r="L571" s="192"/>
      <c r="M571" s="192"/>
      <c r="N571" s="192"/>
      <c r="O571" s="192"/>
      <c r="P571" s="192"/>
      <c r="Q571" s="192"/>
      <c r="R571" s="192"/>
      <c r="S571" s="192"/>
      <c r="T571" s="192"/>
      <c r="U571" s="192"/>
      <c r="V571" s="192"/>
      <c r="W571" s="192"/>
      <c r="X571" s="192"/>
      <c r="Y571" s="192"/>
      <c r="Z571" s="192"/>
      <c r="AA571" s="192"/>
      <c r="AB571" s="192"/>
      <c r="AC571" s="192"/>
      <c r="AD571" s="192"/>
      <c r="AE571" s="192"/>
      <c r="AF571" s="192"/>
      <c r="AG571" s="192"/>
      <c r="AH571" s="192"/>
      <c r="AI571" s="192"/>
      <c r="AJ571" s="192"/>
      <c r="AK571" s="192"/>
      <c r="AL571" s="192"/>
      <c r="AM571" s="192"/>
      <c r="AN571" s="192"/>
      <c r="AO571" s="192"/>
      <c r="AP571" s="192"/>
      <c r="AQ571" s="192"/>
      <c r="AR571" s="192"/>
      <c r="AS571" s="192"/>
      <c r="AT571" s="192"/>
    </row>
    <row r="572" spans="1:46" ht="15.75" customHeight="1">
      <c r="A572" s="192"/>
      <c r="B572" s="192"/>
      <c r="C572" s="192"/>
      <c r="D572" s="192"/>
      <c r="E572" s="192"/>
      <c r="F572" s="192"/>
      <c r="G572" s="192"/>
      <c r="H572" s="192"/>
      <c r="I572" s="192"/>
      <c r="J572" s="192"/>
      <c r="K572" s="192"/>
      <c r="L572" s="192"/>
      <c r="M572" s="192"/>
      <c r="N572" s="192"/>
      <c r="O572" s="192"/>
      <c r="P572" s="192"/>
      <c r="Q572" s="192"/>
      <c r="R572" s="192"/>
      <c r="S572" s="192"/>
      <c r="T572" s="192"/>
      <c r="U572" s="192"/>
      <c r="V572" s="192"/>
      <c r="W572" s="192"/>
      <c r="X572" s="192"/>
      <c r="Y572" s="192"/>
      <c r="Z572" s="192"/>
      <c r="AA572" s="192"/>
      <c r="AB572" s="192"/>
      <c r="AC572" s="192"/>
      <c r="AD572" s="192"/>
      <c r="AE572" s="192"/>
      <c r="AF572" s="192"/>
      <c r="AG572" s="192"/>
      <c r="AH572" s="192"/>
      <c r="AI572" s="192"/>
      <c r="AJ572" s="192"/>
      <c r="AK572" s="192"/>
      <c r="AL572" s="192"/>
      <c r="AM572" s="192"/>
      <c r="AN572" s="192"/>
      <c r="AO572" s="192"/>
      <c r="AP572" s="192"/>
      <c r="AQ572" s="192"/>
      <c r="AR572" s="192"/>
      <c r="AS572" s="192"/>
      <c r="AT572" s="192"/>
    </row>
    <row r="573" spans="1:46" ht="15.75" customHeight="1">
      <c r="A573" s="192"/>
      <c r="B573" s="192"/>
      <c r="C573" s="192"/>
      <c r="D573" s="192"/>
      <c r="E573" s="192"/>
      <c r="F573" s="192"/>
      <c r="G573" s="192"/>
      <c r="H573" s="192"/>
      <c r="I573" s="192"/>
      <c r="J573" s="192"/>
      <c r="K573" s="192"/>
      <c r="L573" s="192"/>
      <c r="M573" s="192"/>
      <c r="N573" s="192"/>
      <c r="O573" s="192"/>
      <c r="P573" s="192"/>
      <c r="Q573" s="192"/>
      <c r="R573" s="192"/>
      <c r="S573" s="192"/>
      <c r="T573" s="192"/>
      <c r="U573" s="192"/>
      <c r="V573" s="192"/>
      <c r="W573" s="192"/>
      <c r="X573" s="192"/>
      <c r="Y573" s="192"/>
      <c r="Z573" s="192"/>
      <c r="AA573" s="192"/>
      <c r="AB573" s="192"/>
      <c r="AC573" s="192"/>
      <c r="AD573" s="192"/>
      <c r="AE573" s="192"/>
      <c r="AF573" s="192"/>
      <c r="AG573" s="192"/>
      <c r="AH573" s="192"/>
      <c r="AI573" s="192"/>
      <c r="AJ573" s="192"/>
      <c r="AK573" s="192"/>
      <c r="AL573" s="192"/>
      <c r="AM573" s="192"/>
      <c r="AN573" s="192"/>
      <c r="AO573" s="192"/>
      <c r="AP573" s="192"/>
      <c r="AQ573" s="192"/>
      <c r="AR573" s="192"/>
      <c r="AS573" s="192"/>
      <c r="AT573" s="192"/>
    </row>
    <row r="574" spans="1:46" ht="15.75" customHeight="1">
      <c r="A574" s="192"/>
      <c r="B574" s="192"/>
      <c r="C574" s="192"/>
      <c r="D574" s="192"/>
      <c r="E574" s="192"/>
      <c r="F574" s="192"/>
      <c r="G574" s="192"/>
      <c r="H574" s="192"/>
      <c r="I574" s="192"/>
      <c r="J574" s="192"/>
      <c r="K574" s="192"/>
      <c r="L574" s="192"/>
      <c r="M574" s="192"/>
      <c r="N574" s="192"/>
      <c r="O574" s="192"/>
      <c r="P574" s="192"/>
      <c r="Q574" s="192"/>
      <c r="R574" s="192"/>
      <c r="S574" s="192"/>
      <c r="T574" s="192"/>
      <c r="U574" s="192"/>
      <c r="V574" s="192"/>
      <c r="W574" s="192"/>
      <c r="X574" s="192"/>
      <c r="Y574" s="192"/>
      <c r="Z574" s="192"/>
      <c r="AA574" s="192"/>
      <c r="AB574" s="192"/>
      <c r="AC574" s="192"/>
      <c r="AD574" s="192"/>
      <c r="AE574" s="192"/>
      <c r="AF574" s="192"/>
      <c r="AG574" s="192"/>
      <c r="AH574" s="192"/>
      <c r="AI574" s="192"/>
      <c r="AJ574" s="192"/>
      <c r="AK574" s="192"/>
      <c r="AL574" s="192"/>
      <c r="AM574" s="192"/>
      <c r="AN574" s="192"/>
      <c r="AO574" s="192"/>
      <c r="AP574" s="192"/>
      <c r="AQ574" s="192"/>
      <c r="AR574" s="192"/>
      <c r="AS574" s="192"/>
      <c r="AT574" s="192"/>
    </row>
    <row r="575" spans="1:46" ht="15.75" customHeight="1">
      <c r="A575" s="192"/>
      <c r="B575" s="192"/>
      <c r="C575" s="192"/>
      <c r="D575" s="192"/>
      <c r="E575" s="192"/>
      <c r="F575" s="192"/>
      <c r="G575" s="192"/>
      <c r="H575" s="192"/>
      <c r="I575" s="192"/>
      <c r="J575" s="192"/>
      <c r="K575" s="192"/>
      <c r="L575" s="192"/>
      <c r="M575" s="192"/>
      <c r="N575" s="192"/>
      <c r="O575" s="192"/>
      <c r="P575" s="192"/>
      <c r="Q575" s="192"/>
      <c r="R575" s="192"/>
      <c r="S575" s="192"/>
      <c r="T575" s="192"/>
      <c r="U575" s="192"/>
      <c r="V575" s="192"/>
      <c r="W575" s="192"/>
      <c r="X575" s="192"/>
      <c r="Y575" s="192"/>
      <c r="Z575" s="192"/>
      <c r="AA575" s="192"/>
      <c r="AB575" s="192"/>
      <c r="AC575" s="192"/>
      <c r="AD575" s="192"/>
      <c r="AE575" s="192"/>
      <c r="AF575" s="192"/>
      <c r="AG575" s="192"/>
      <c r="AH575" s="192"/>
      <c r="AI575" s="192"/>
      <c r="AJ575" s="192"/>
      <c r="AK575" s="192"/>
      <c r="AL575" s="192"/>
      <c r="AM575" s="192"/>
      <c r="AN575" s="192"/>
      <c r="AO575" s="192"/>
      <c r="AP575" s="192"/>
      <c r="AQ575" s="192"/>
      <c r="AR575" s="192"/>
      <c r="AS575" s="192"/>
      <c r="AT575" s="192"/>
    </row>
    <row r="576" spans="1:46" ht="15.75" customHeight="1">
      <c r="A576" s="192"/>
      <c r="B576" s="192"/>
      <c r="C576" s="192"/>
      <c r="D576" s="192"/>
      <c r="E576" s="192"/>
      <c r="F576" s="192"/>
      <c r="G576" s="192"/>
      <c r="H576" s="192"/>
      <c r="I576" s="192"/>
      <c r="J576" s="192"/>
      <c r="K576" s="192"/>
      <c r="L576" s="192"/>
      <c r="M576" s="192"/>
      <c r="N576" s="192"/>
      <c r="O576" s="192"/>
      <c r="P576" s="192"/>
      <c r="Q576" s="192"/>
      <c r="R576" s="192"/>
      <c r="S576" s="192"/>
      <c r="T576" s="192"/>
      <c r="U576" s="192"/>
      <c r="V576" s="192"/>
      <c r="W576" s="192"/>
      <c r="X576" s="192"/>
      <c r="Y576" s="192"/>
      <c r="Z576" s="192"/>
      <c r="AA576" s="192"/>
      <c r="AB576" s="192"/>
      <c r="AC576" s="192"/>
      <c r="AD576" s="192"/>
      <c r="AE576" s="192"/>
      <c r="AF576" s="192"/>
      <c r="AG576" s="192"/>
      <c r="AH576" s="192"/>
      <c r="AI576" s="192"/>
      <c r="AJ576" s="192"/>
      <c r="AK576" s="192"/>
      <c r="AL576" s="192"/>
      <c r="AM576" s="192"/>
      <c r="AN576" s="192"/>
      <c r="AO576" s="192"/>
      <c r="AP576" s="192"/>
      <c r="AQ576" s="192"/>
      <c r="AR576" s="192"/>
      <c r="AS576" s="192"/>
      <c r="AT576" s="192"/>
    </row>
    <row r="577" spans="1:46" ht="15.75" customHeight="1">
      <c r="A577" s="192"/>
      <c r="B577" s="192"/>
      <c r="C577" s="192"/>
      <c r="D577" s="192"/>
      <c r="E577" s="192"/>
      <c r="F577" s="192"/>
      <c r="G577" s="192"/>
      <c r="H577" s="192"/>
      <c r="I577" s="192"/>
      <c r="J577" s="192"/>
      <c r="K577" s="192"/>
      <c r="L577" s="192"/>
      <c r="M577" s="192"/>
      <c r="N577" s="192"/>
      <c r="O577" s="192"/>
      <c r="P577" s="192"/>
      <c r="Q577" s="192"/>
      <c r="R577" s="192"/>
      <c r="S577" s="192"/>
      <c r="T577" s="192"/>
      <c r="U577" s="192"/>
      <c r="V577" s="192"/>
      <c r="W577" s="192"/>
      <c r="X577" s="192"/>
      <c r="Y577" s="192"/>
      <c r="Z577" s="192"/>
      <c r="AA577" s="192"/>
      <c r="AB577" s="192"/>
      <c r="AC577" s="192"/>
      <c r="AD577" s="192"/>
      <c r="AE577" s="192"/>
      <c r="AF577" s="192"/>
      <c r="AG577" s="192"/>
      <c r="AH577" s="192"/>
      <c r="AI577" s="192"/>
      <c r="AJ577" s="192"/>
      <c r="AK577" s="192"/>
      <c r="AL577" s="192"/>
      <c r="AM577" s="192"/>
      <c r="AN577" s="192"/>
      <c r="AO577" s="192"/>
      <c r="AP577" s="192"/>
      <c r="AQ577" s="192"/>
      <c r="AR577" s="192"/>
      <c r="AS577" s="192"/>
      <c r="AT577" s="192"/>
    </row>
    <row r="578" spans="1:46" ht="15.75" customHeight="1">
      <c r="A578" s="192"/>
      <c r="B578" s="192"/>
      <c r="C578" s="192"/>
      <c r="D578" s="192"/>
      <c r="E578" s="192"/>
      <c r="F578" s="192"/>
      <c r="G578" s="192"/>
      <c r="H578" s="192"/>
      <c r="I578" s="192"/>
      <c r="J578" s="192"/>
      <c r="K578" s="192"/>
      <c r="L578" s="192"/>
      <c r="M578" s="192"/>
      <c r="N578" s="192"/>
      <c r="O578" s="192"/>
      <c r="P578" s="192"/>
      <c r="Q578" s="192"/>
      <c r="R578" s="192"/>
      <c r="S578" s="192"/>
      <c r="T578" s="192"/>
      <c r="U578" s="192"/>
      <c r="V578" s="192"/>
      <c r="W578" s="192"/>
      <c r="X578" s="192"/>
      <c r="Y578" s="192"/>
      <c r="Z578" s="192"/>
      <c r="AA578" s="192"/>
      <c r="AB578" s="192"/>
      <c r="AC578" s="192"/>
      <c r="AD578" s="192"/>
      <c r="AE578" s="192"/>
      <c r="AF578" s="192"/>
      <c r="AG578" s="192"/>
      <c r="AH578" s="192"/>
      <c r="AI578" s="192"/>
      <c r="AJ578" s="192"/>
      <c r="AK578" s="192"/>
      <c r="AL578" s="192"/>
      <c r="AM578" s="192"/>
      <c r="AN578" s="192"/>
      <c r="AO578" s="192"/>
      <c r="AP578" s="192"/>
      <c r="AQ578" s="192"/>
      <c r="AR578" s="192"/>
      <c r="AS578" s="192"/>
      <c r="AT578" s="192"/>
    </row>
    <row r="579" spans="1:46" ht="15.75" customHeight="1">
      <c r="A579" s="192"/>
      <c r="B579" s="192"/>
      <c r="C579" s="192"/>
      <c r="D579" s="192"/>
      <c r="E579" s="192"/>
      <c r="F579" s="192"/>
      <c r="G579" s="192"/>
      <c r="H579" s="192"/>
      <c r="I579" s="192"/>
      <c r="J579" s="192"/>
      <c r="K579" s="192"/>
      <c r="L579" s="192"/>
      <c r="M579" s="192"/>
      <c r="N579" s="192"/>
      <c r="O579" s="192"/>
      <c r="P579" s="192"/>
      <c r="Q579" s="192"/>
      <c r="R579" s="192"/>
      <c r="S579" s="192"/>
      <c r="T579" s="192"/>
      <c r="U579" s="192"/>
      <c r="V579" s="192"/>
      <c r="W579" s="192"/>
      <c r="X579" s="192"/>
      <c r="Y579" s="192"/>
      <c r="Z579" s="192"/>
      <c r="AA579" s="192"/>
      <c r="AB579" s="192"/>
      <c r="AC579" s="192"/>
      <c r="AD579" s="192"/>
      <c r="AE579" s="192"/>
      <c r="AF579" s="192"/>
      <c r="AG579" s="192"/>
      <c r="AH579" s="192"/>
      <c r="AI579" s="192"/>
      <c r="AJ579" s="192"/>
      <c r="AK579" s="192"/>
      <c r="AL579" s="192"/>
      <c r="AM579" s="192"/>
      <c r="AN579" s="192"/>
      <c r="AO579" s="192"/>
      <c r="AP579" s="192"/>
      <c r="AQ579" s="192"/>
      <c r="AR579" s="192"/>
      <c r="AS579" s="192"/>
      <c r="AT579" s="192"/>
    </row>
    <row r="580" spans="1:46" ht="15.75" customHeight="1">
      <c r="A580" s="192"/>
      <c r="B580" s="192"/>
      <c r="C580" s="192"/>
      <c r="D580" s="192"/>
      <c r="E580" s="192"/>
      <c r="F580" s="192"/>
      <c r="G580" s="192"/>
      <c r="H580" s="192"/>
      <c r="I580" s="192"/>
      <c r="J580" s="192"/>
      <c r="K580" s="192"/>
      <c r="L580" s="192"/>
      <c r="M580" s="192"/>
      <c r="N580" s="192"/>
      <c r="O580" s="192"/>
      <c r="P580" s="192"/>
      <c r="Q580" s="192"/>
      <c r="R580" s="192"/>
      <c r="S580" s="192"/>
      <c r="T580" s="192"/>
      <c r="U580" s="192"/>
      <c r="V580" s="192"/>
      <c r="W580" s="192"/>
      <c r="X580" s="192"/>
      <c r="Y580" s="192"/>
      <c r="Z580" s="192"/>
      <c r="AA580" s="192"/>
      <c r="AB580" s="192"/>
      <c r="AC580" s="192"/>
      <c r="AD580" s="192"/>
      <c r="AE580" s="192"/>
      <c r="AF580" s="192"/>
      <c r="AG580" s="192"/>
      <c r="AH580" s="192"/>
      <c r="AI580" s="192"/>
      <c r="AJ580" s="192"/>
      <c r="AK580" s="192"/>
      <c r="AL580" s="192"/>
      <c r="AM580" s="192"/>
      <c r="AN580" s="192"/>
      <c r="AO580" s="192"/>
      <c r="AP580" s="192"/>
      <c r="AQ580" s="192"/>
      <c r="AR580" s="192"/>
      <c r="AS580" s="192"/>
      <c r="AT580" s="192"/>
    </row>
    <row r="581" spans="1:46" ht="15.75" customHeight="1">
      <c r="A581" s="192"/>
      <c r="B581" s="192"/>
      <c r="C581" s="192"/>
      <c r="D581" s="192"/>
      <c r="E581" s="192"/>
      <c r="F581" s="192"/>
      <c r="G581" s="192"/>
      <c r="H581" s="192"/>
      <c r="I581" s="192"/>
      <c r="J581" s="192"/>
      <c r="K581" s="192"/>
      <c r="L581" s="192"/>
      <c r="M581" s="192"/>
      <c r="N581" s="192"/>
      <c r="O581" s="192"/>
      <c r="P581" s="192"/>
      <c r="Q581" s="192"/>
      <c r="R581" s="192"/>
      <c r="S581" s="192"/>
      <c r="T581" s="192"/>
      <c r="U581" s="192"/>
      <c r="V581" s="192"/>
      <c r="W581" s="192"/>
      <c r="X581" s="192"/>
      <c r="Y581" s="192"/>
      <c r="Z581" s="192"/>
      <c r="AA581" s="192"/>
      <c r="AB581" s="192"/>
      <c r="AC581" s="192"/>
      <c r="AD581" s="192"/>
      <c r="AE581" s="192"/>
      <c r="AF581" s="192"/>
      <c r="AG581" s="192"/>
      <c r="AH581" s="192"/>
      <c r="AI581" s="192"/>
      <c r="AJ581" s="192"/>
      <c r="AK581" s="192"/>
      <c r="AL581" s="192"/>
      <c r="AM581" s="192"/>
      <c r="AN581" s="192"/>
      <c r="AO581" s="192"/>
      <c r="AP581" s="192"/>
      <c r="AQ581" s="192"/>
      <c r="AR581" s="192"/>
      <c r="AS581" s="192"/>
      <c r="AT581" s="192"/>
    </row>
    <row r="582" spans="1:46" ht="15.75" customHeight="1">
      <c r="A582" s="192"/>
      <c r="B582" s="192"/>
      <c r="C582" s="192"/>
      <c r="D582" s="192"/>
      <c r="E582" s="192"/>
      <c r="F582" s="192"/>
      <c r="G582" s="192"/>
      <c r="H582" s="192"/>
      <c r="I582" s="192"/>
      <c r="J582" s="192"/>
      <c r="K582" s="192"/>
      <c r="L582" s="192"/>
      <c r="M582" s="192"/>
      <c r="N582" s="192"/>
      <c r="O582" s="192"/>
      <c r="P582" s="192"/>
      <c r="Q582" s="192"/>
      <c r="R582" s="192"/>
      <c r="S582" s="192"/>
      <c r="T582" s="192"/>
      <c r="U582" s="192"/>
      <c r="V582" s="192"/>
      <c r="W582" s="192"/>
      <c r="X582" s="192"/>
      <c r="Y582" s="192"/>
      <c r="Z582" s="192"/>
      <c r="AA582" s="192"/>
      <c r="AB582" s="192"/>
      <c r="AC582" s="192"/>
      <c r="AD582" s="192"/>
      <c r="AE582" s="192"/>
      <c r="AF582" s="192"/>
      <c r="AG582" s="192"/>
      <c r="AH582" s="192"/>
      <c r="AI582" s="192"/>
      <c r="AJ582" s="192"/>
      <c r="AK582" s="192"/>
      <c r="AL582" s="192"/>
      <c r="AM582" s="192"/>
      <c r="AN582" s="192"/>
      <c r="AO582" s="192"/>
      <c r="AP582" s="192"/>
      <c r="AQ582" s="192"/>
      <c r="AR582" s="192"/>
      <c r="AS582" s="192"/>
      <c r="AT582" s="192"/>
    </row>
    <row r="583" spans="1:46" ht="15.75" customHeight="1">
      <c r="A583" s="192"/>
      <c r="B583" s="192"/>
      <c r="C583" s="192"/>
      <c r="D583" s="192"/>
      <c r="E583" s="192"/>
      <c r="F583" s="192"/>
      <c r="G583" s="192"/>
      <c r="H583" s="192"/>
      <c r="I583" s="192"/>
      <c r="J583" s="192"/>
      <c r="K583" s="192"/>
      <c r="L583" s="192"/>
      <c r="M583" s="192"/>
      <c r="N583" s="192"/>
      <c r="O583" s="192"/>
      <c r="P583" s="192"/>
      <c r="Q583" s="192"/>
      <c r="R583" s="192"/>
      <c r="S583" s="192"/>
      <c r="T583" s="192"/>
      <c r="U583" s="192"/>
      <c r="V583" s="192"/>
      <c r="W583" s="192"/>
      <c r="X583" s="192"/>
      <c r="Y583" s="192"/>
      <c r="Z583" s="192"/>
      <c r="AA583" s="192"/>
      <c r="AB583" s="192"/>
      <c r="AC583" s="192"/>
      <c r="AD583" s="192"/>
      <c r="AE583" s="192"/>
      <c r="AF583" s="192"/>
      <c r="AG583" s="192"/>
      <c r="AH583" s="192"/>
      <c r="AI583" s="192"/>
      <c r="AJ583" s="192"/>
      <c r="AK583" s="192"/>
      <c r="AL583" s="192"/>
      <c r="AM583" s="192"/>
      <c r="AN583" s="192"/>
      <c r="AO583" s="192"/>
      <c r="AP583" s="192"/>
      <c r="AQ583" s="192"/>
      <c r="AR583" s="192"/>
      <c r="AS583" s="192"/>
      <c r="AT583" s="192"/>
    </row>
    <row r="584" spans="1:46" ht="15.75" customHeight="1">
      <c r="A584" s="192"/>
      <c r="B584" s="192"/>
      <c r="C584" s="192"/>
      <c r="D584" s="192"/>
      <c r="E584" s="192"/>
      <c r="F584" s="192"/>
      <c r="G584" s="192"/>
      <c r="H584" s="192"/>
      <c r="I584" s="192"/>
      <c r="J584" s="192"/>
      <c r="K584" s="192"/>
      <c r="L584" s="192"/>
      <c r="M584" s="192"/>
      <c r="N584" s="192"/>
      <c r="O584" s="192"/>
      <c r="P584" s="192"/>
      <c r="Q584" s="192"/>
      <c r="R584" s="192"/>
      <c r="S584" s="192"/>
      <c r="T584" s="192"/>
      <c r="U584" s="192"/>
      <c r="V584" s="192"/>
      <c r="W584" s="192"/>
      <c r="X584" s="192"/>
      <c r="Y584" s="192"/>
      <c r="Z584" s="192"/>
      <c r="AA584" s="192"/>
      <c r="AB584" s="192"/>
      <c r="AC584" s="192"/>
      <c r="AD584" s="192"/>
      <c r="AE584" s="192"/>
      <c r="AF584" s="192"/>
      <c r="AG584" s="192"/>
      <c r="AH584" s="192"/>
      <c r="AI584" s="192"/>
      <c r="AJ584" s="192"/>
      <c r="AK584" s="192"/>
      <c r="AL584" s="192"/>
      <c r="AM584" s="192"/>
      <c r="AN584" s="192"/>
      <c r="AO584" s="192"/>
      <c r="AP584" s="192"/>
      <c r="AQ584" s="192"/>
      <c r="AR584" s="192"/>
      <c r="AS584" s="192"/>
      <c r="AT584" s="192"/>
    </row>
    <row r="585" spans="1:46" ht="15.75" customHeight="1">
      <c r="A585" s="192"/>
      <c r="B585" s="192"/>
      <c r="C585" s="192"/>
      <c r="D585" s="192"/>
      <c r="E585" s="192"/>
      <c r="F585" s="192"/>
      <c r="G585" s="192"/>
      <c r="H585" s="192"/>
      <c r="I585" s="192"/>
      <c r="J585" s="192"/>
      <c r="K585" s="192"/>
      <c r="L585" s="192"/>
      <c r="M585" s="192"/>
      <c r="N585" s="192"/>
      <c r="O585" s="192"/>
      <c r="P585" s="192"/>
      <c r="Q585" s="192"/>
      <c r="R585" s="192"/>
      <c r="S585" s="192"/>
      <c r="T585" s="192"/>
      <c r="U585" s="192"/>
      <c r="V585" s="192"/>
      <c r="W585" s="192"/>
      <c r="X585" s="192"/>
      <c r="Y585" s="192"/>
      <c r="Z585" s="192"/>
      <c r="AA585" s="192"/>
      <c r="AB585" s="192"/>
      <c r="AC585" s="192"/>
      <c r="AD585" s="192"/>
      <c r="AE585" s="192"/>
      <c r="AF585" s="192"/>
      <c r="AG585" s="192"/>
      <c r="AH585" s="192"/>
      <c r="AI585" s="192"/>
      <c r="AJ585" s="192"/>
      <c r="AK585" s="192"/>
      <c r="AL585" s="192"/>
      <c r="AM585" s="192"/>
      <c r="AN585" s="192"/>
      <c r="AO585" s="192"/>
      <c r="AP585" s="192"/>
      <c r="AQ585" s="192"/>
      <c r="AR585" s="192"/>
      <c r="AS585" s="192"/>
      <c r="AT585" s="192"/>
    </row>
    <row r="586" spans="1:46" ht="15.75" customHeight="1">
      <c r="A586" s="192"/>
      <c r="B586" s="192"/>
      <c r="C586" s="192"/>
      <c r="D586" s="192"/>
      <c r="E586" s="192"/>
      <c r="F586" s="192"/>
      <c r="G586" s="192"/>
      <c r="H586" s="192"/>
      <c r="I586" s="192"/>
      <c r="J586" s="192"/>
      <c r="K586" s="192"/>
      <c r="L586" s="192"/>
      <c r="M586" s="192"/>
      <c r="N586" s="192"/>
      <c r="O586" s="192"/>
      <c r="P586" s="192"/>
      <c r="Q586" s="192"/>
      <c r="R586" s="192"/>
      <c r="S586" s="192"/>
      <c r="T586" s="192"/>
      <c r="U586" s="192"/>
      <c r="V586" s="192"/>
      <c r="W586" s="192"/>
      <c r="X586" s="192"/>
      <c r="Y586" s="192"/>
      <c r="Z586" s="192"/>
      <c r="AA586" s="192"/>
      <c r="AB586" s="192"/>
      <c r="AC586" s="192"/>
      <c r="AD586" s="192"/>
      <c r="AE586" s="192"/>
      <c r="AF586" s="192"/>
      <c r="AG586" s="192"/>
      <c r="AH586" s="192"/>
      <c r="AI586" s="192"/>
      <c r="AJ586" s="192"/>
      <c r="AK586" s="192"/>
      <c r="AL586" s="192"/>
      <c r="AM586" s="192"/>
      <c r="AN586" s="192"/>
      <c r="AO586" s="192"/>
      <c r="AP586" s="192"/>
      <c r="AQ586" s="192"/>
      <c r="AR586" s="192"/>
      <c r="AS586" s="192"/>
      <c r="AT586" s="192"/>
    </row>
    <row r="587" spans="1:46" ht="15.75" customHeight="1">
      <c r="A587" s="192"/>
      <c r="B587" s="192"/>
      <c r="C587" s="192"/>
      <c r="D587" s="192"/>
      <c r="E587" s="192"/>
      <c r="F587" s="192"/>
      <c r="G587" s="192"/>
      <c r="H587" s="192"/>
      <c r="I587" s="192"/>
      <c r="J587" s="192"/>
      <c r="K587" s="192"/>
      <c r="L587" s="192"/>
      <c r="M587" s="192"/>
      <c r="N587" s="192"/>
      <c r="O587" s="192"/>
      <c r="P587" s="192"/>
      <c r="Q587" s="192"/>
      <c r="R587" s="192"/>
      <c r="S587" s="192"/>
      <c r="T587" s="192"/>
      <c r="U587" s="192"/>
      <c r="V587" s="192"/>
      <c r="W587" s="192"/>
      <c r="X587" s="192"/>
      <c r="Y587" s="192"/>
      <c r="Z587" s="192"/>
      <c r="AA587" s="192"/>
      <c r="AB587" s="192"/>
      <c r="AC587" s="192"/>
      <c r="AD587" s="192"/>
      <c r="AE587" s="192"/>
      <c r="AF587" s="192"/>
      <c r="AG587" s="192"/>
      <c r="AH587" s="192"/>
      <c r="AI587" s="192"/>
      <c r="AJ587" s="192"/>
      <c r="AK587" s="192"/>
      <c r="AL587" s="192"/>
      <c r="AM587" s="192"/>
      <c r="AN587" s="192"/>
      <c r="AO587" s="192"/>
      <c r="AP587" s="192"/>
      <c r="AQ587" s="192"/>
      <c r="AR587" s="192"/>
      <c r="AS587" s="192"/>
      <c r="AT587" s="192"/>
    </row>
    <row r="588" spans="1:46" ht="15.75" customHeight="1">
      <c r="A588" s="192"/>
      <c r="B588" s="192"/>
      <c r="C588" s="192"/>
      <c r="D588" s="192"/>
      <c r="E588" s="192"/>
      <c r="F588" s="192"/>
      <c r="G588" s="192"/>
      <c r="H588" s="192"/>
      <c r="I588" s="192"/>
      <c r="J588" s="192"/>
      <c r="K588" s="192"/>
      <c r="L588" s="192"/>
      <c r="M588" s="192"/>
      <c r="N588" s="192"/>
      <c r="O588" s="192"/>
      <c r="P588" s="192"/>
      <c r="Q588" s="192"/>
      <c r="R588" s="192"/>
      <c r="S588" s="192"/>
      <c r="T588" s="192"/>
      <c r="U588" s="192"/>
      <c r="V588" s="192"/>
      <c r="W588" s="192"/>
      <c r="X588" s="192"/>
      <c r="Y588" s="192"/>
      <c r="Z588" s="192"/>
      <c r="AA588" s="192"/>
      <c r="AB588" s="192"/>
      <c r="AC588" s="192"/>
      <c r="AD588" s="192"/>
      <c r="AE588" s="192"/>
      <c r="AF588" s="192"/>
      <c r="AG588" s="192"/>
      <c r="AH588" s="192"/>
      <c r="AI588" s="192"/>
      <c r="AJ588" s="192"/>
      <c r="AK588" s="192"/>
      <c r="AL588" s="192"/>
      <c r="AM588" s="192"/>
      <c r="AN588" s="192"/>
      <c r="AO588" s="192"/>
      <c r="AP588" s="192"/>
      <c r="AQ588" s="192"/>
      <c r="AR588" s="192"/>
      <c r="AS588" s="192"/>
      <c r="AT588" s="192"/>
    </row>
    <row r="589" spans="1:46" ht="15.75" customHeight="1">
      <c r="A589" s="192"/>
      <c r="B589" s="192"/>
      <c r="C589" s="192"/>
      <c r="D589" s="192"/>
      <c r="E589" s="192"/>
      <c r="F589" s="192"/>
      <c r="G589" s="192"/>
      <c r="H589" s="192"/>
      <c r="I589" s="192"/>
      <c r="J589" s="192"/>
      <c r="K589" s="192"/>
      <c r="L589" s="192"/>
      <c r="M589" s="192"/>
      <c r="N589" s="192"/>
      <c r="O589" s="192"/>
      <c r="P589" s="192"/>
      <c r="Q589" s="192"/>
      <c r="R589" s="192"/>
      <c r="S589" s="192"/>
      <c r="T589" s="192"/>
      <c r="U589" s="192"/>
      <c r="V589" s="192"/>
      <c r="W589" s="192"/>
      <c r="X589" s="192"/>
      <c r="Y589" s="192"/>
      <c r="Z589" s="192"/>
      <c r="AA589" s="192"/>
      <c r="AB589" s="192"/>
      <c r="AC589" s="192"/>
      <c r="AD589" s="192"/>
      <c r="AE589" s="192"/>
      <c r="AF589" s="192"/>
      <c r="AG589" s="192"/>
      <c r="AH589" s="192"/>
      <c r="AI589" s="192"/>
      <c r="AJ589" s="192"/>
      <c r="AK589" s="192"/>
      <c r="AL589" s="192"/>
      <c r="AM589" s="192"/>
      <c r="AN589" s="192"/>
      <c r="AO589" s="192"/>
      <c r="AP589" s="192"/>
      <c r="AQ589" s="192"/>
      <c r="AR589" s="192"/>
      <c r="AS589" s="192"/>
      <c r="AT589" s="192"/>
    </row>
    <row r="590" spans="1:46" ht="15.75" customHeight="1">
      <c r="A590" s="192"/>
      <c r="B590" s="192"/>
      <c r="C590" s="192"/>
      <c r="D590" s="192"/>
      <c r="E590" s="192"/>
      <c r="F590" s="192"/>
      <c r="G590" s="192"/>
      <c r="H590" s="192"/>
      <c r="I590" s="192"/>
      <c r="J590" s="192"/>
      <c r="K590" s="192"/>
      <c r="L590" s="192"/>
      <c r="M590" s="192"/>
      <c r="N590" s="192"/>
      <c r="O590" s="192"/>
      <c r="P590" s="192"/>
      <c r="Q590" s="192"/>
      <c r="R590" s="192"/>
      <c r="S590" s="192"/>
      <c r="T590" s="192"/>
      <c r="U590" s="192"/>
      <c r="V590" s="192"/>
      <c r="W590" s="192"/>
      <c r="X590" s="192"/>
      <c r="Y590" s="192"/>
      <c r="Z590" s="192"/>
      <c r="AA590" s="192"/>
      <c r="AB590" s="192"/>
      <c r="AC590" s="192"/>
      <c r="AD590" s="192"/>
      <c r="AE590" s="192"/>
      <c r="AF590" s="192"/>
      <c r="AG590" s="192"/>
      <c r="AH590" s="192"/>
      <c r="AI590" s="192"/>
      <c r="AJ590" s="192"/>
      <c r="AK590" s="192"/>
      <c r="AL590" s="192"/>
      <c r="AM590" s="192"/>
      <c r="AN590" s="192"/>
      <c r="AO590" s="192"/>
      <c r="AP590" s="192"/>
      <c r="AQ590" s="192"/>
      <c r="AR590" s="192"/>
      <c r="AS590" s="192"/>
      <c r="AT590" s="192"/>
    </row>
    <row r="591" spans="1:46" ht="15.75" customHeight="1">
      <c r="A591" s="192"/>
      <c r="B591" s="192"/>
      <c r="C591" s="192"/>
      <c r="D591" s="192"/>
      <c r="E591" s="192"/>
      <c r="F591" s="192"/>
      <c r="G591" s="192"/>
      <c r="H591" s="192"/>
      <c r="I591" s="192"/>
      <c r="J591" s="192"/>
      <c r="K591" s="192"/>
      <c r="L591" s="192"/>
      <c r="M591" s="192"/>
      <c r="N591" s="192"/>
      <c r="O591" s="192"/>
      <c r="P591" s="192"/>
      <c r="Q591" s="192"/>
      <c r="R591" s="192"/>
      <c r="S591" s="192"/>
      <c r="T591" s="192"/>
      <c r="U591" s="192"/>
      <c r="V591" s="192"/>
      <c r="W591" s="192"/>
      <c r="X591" s="192"/>
      <c r="Y591" s="192"/>
      <c r="Z591" s="192"/>
      <c r="AA591" s="192"/>
      <c r="AB591" s="192"/>
      <c r="AC591" s="192"/>
      <c r="AD591" s="192"/>
      <c r="AE591" s="192"/>
      <c r="AF591" s="192"/>
      <c r="AG591" s="192"/>
      <c r="AH591" s="192"/>
      <c r="AI591" s="192"/>
      <c r="AJ591" s="192"/>
      <c r="AK591" s="192"/>
      <c r="AL591" s="192"/>
      <c r="AM591" s="192"/>
      <c r="AN591" s="192"/>
      <c r="AO591" s="192"/>
      <c r="AP591" s="192"/>
      <c r="AQ591" s="192"/>
      <c r="AR591" s="192"/>
      <c r="AS591" s="192"/>
      <c r="AT591" s="192"/>
    </row>
    <row r="592" spans="1:46" ht="15.75" customHeight="1">
      <c r="A592" s="192"/>
      <c r="B592" s="192"/>
      <c r="C592" s="192"/>
      <c r="D592" s="192"/>
      <c r="E592" s="192"/>
      <c r="F592" s="192"/>
      <c r="G592" s="192"/>
      <c r="H592" s="192"/>
      <c r="I592" s="192"/>
      <c r="J592" s="192"/>
      <c r="K592" s="192"/>
      <c r="L592" s="192"/>
      <c r="M592" s="192"/>
      <c r="N592" s="192"/>
      <c r="O592" s="192"/>
      <c r="P592" s="192"/>
      <c r="Q592" s="192"/>
      <c r="R592" s="192"/>
      <c r="S592" s="192"/>
      <c r="T592" s="192"/>
      <c r="U592" s="192"/>
      <c r="V592" s="192"/>
      <c r="W592" s="192"/>
      <c r="X592" s="192"/>
      <c r="Y592" s="192"/>
      <c r="Z592" s="192"/>
      <c r="AA592" s="192"/>
      <c r="AB592" s="192"/>
      <c r="AC592" s="192"/>
      <c r="AD592" s="192"/>
      <c r="AE592" s="192"/>
      <c r="AF592" s="192"/>
      <c r="AG592" s="192"/>
      <c r="AH592" s="192"/>
      <c r="AI592" s="192"/>
      <c r="AJ592" s="192"/>
      <c r="AK592" s="192"/>
      <c r="AL592" s="192"/>
      <c r="AM592" s="192"/>
      <c r="AN592" s="192"/>
      <c r="AO592" s="192"/>
      <c r="AP592" s="192"/>
      <c r="AQ592" s="192"/>
      <c r="AR592" s="192"/>
      <c r="AS592" s="192"/>
      <c r="AT592" s="192"/>
    </row>
    <row r="593" spans="1:46" ht="15.75" customHeight="1">
      <c r="A593" s="192"/>
      <c r="B593" s="192"/>
      <c r="C593" s="192"/>
      <c r="D593" s="192"/>
      <c r="E593" s="192"/>
      <c r="F593" s="192"/>
      <c r="G593" s="192"/>
      <c r="H593" s="192"/>
      <c r="I593" s="192"/>
      <c r="J593" s="192"/>
      <c r="K593" s="192"/>
      <c r="L593" s="192"/>
      <c r="M593" s="192"/>
      <c r="N593" s="192"/>
      <c r="O593" s="192"/>
      <c r="P593" s="192"/>
      <c r="Q593" s="192"/>
      <c r="R593" s="192"/>
      <c r="S593" s="192"/>
      <c r="T593" s="192"/>
      <c r="U593" s="192"/>
      <c r="V593" s="192"/>
      <c r="W593" s="192"/>
      <c r="X593" s="192"/>
      <c r="Y593" s="192"/>
      <c r="Z593" s="192"/>
      <c r="AA593" s="192"/>
      <c r="AB593" s="192"/>
      <c r="AC593" s="192"/>
      <c r="AD593" s="192"/>
      <c r="AE593" s="192"/>
      <c r="AF593" s="192"/>
      <c r="AG593" s="192"/>
      <c r="AH593" s="192"/>
      <c r="AI593" s="192"/>
      <c r="AJ593" s="192"/>
      <c r="AK593" s="192"/>
      <c r="AL593" s="192"/>
      <c r="AM593" s="192"/>
      <c r="AN593" s="192"/>
      <c r="AO593" s="192"/>
      <c r="AP593" s="192"/>
      <c r="AQ593" s="192"/>
      <c r="AR593" s="192"/>
      <c r="AS593" s="192"/>
      <c r="AT593" s="192"/>
    </row>
    <row r="594" spans="1:46" ht="15.75" customHeight="1">
      <c r="A594" s="192"/>
      <c r="B594" s="192"/>
      <c r="C594" s="192"/>
      <c r="D594" s="192"/>
      <c r="E594" s="192"/>
      <c r="F594" s="192"/>
      <c r="G594" s="192"/>
      <c r="H594" s="192"/>
      <c r="I594" s="192"/>
      <c r="J594" s="192"/>
      <c r="K594" s="192"/>
      <c r="L594" s="192"/>
      <c r="M594" s="192"/>
      <c r="N594" s="192"/>
      <c r="O594" s="192"/>
      <c r="P594" s="192"/>
      <c r="Q594" s="192"/>
      <c r="R594" s="192"/>
      <c r="S594" s="192"/>
      <c r="T594" s="192"/>
      <c r="U594" s="192"/>
      <c r="V594" s="192"/>
      <c r="W594" s="192"/>
      <c r="X594" s="192"/>
      <c r="Y594" s="192"/>
      <c r="Z594" s="192"/>
      <c r="AA594" s="192"/>
      <c r="AB594" s="192"/>
      <c r="AC594" s="192"/>
      <c r="AD594" s="192"/>
      <c r="AE594" s="192"/>
      <c r="AF594" s="192"/>
      <c r="AG594" s="192"/>
      <c r="AH594" s="192"/>
      <c r="AI594" s="192"/>
      <c r="AJ594" s="192"/>
      <c r="AK594" s="192"/>
      <c r="AL594" s="192"/>
      <c r="AM594" s="192"/>
      <c r="AN594" s="192"/>
      <c r="AO594" s="192"/>
      <c r="AP594" s="192"/>
      <c r="AQ594" s="192"/>
      <c r="AR594" s="192"/>
      <c r="AS594" s="192"/>
      <c r="AT594" s="192"/>
    </row>
    <row r="595" spans="1:46" ht="15.75" customHeight="1">
      <c r="A595" s="192"/>
      <c r="B595" s="192"/>
      <c r="C595" s="192"/>
      <c r="D595" s="192"/>
      <c r="E595" s="192"/>
      <c r="F595" s="192"/>
      <c r="G595" s="192"/>
      <c r="H595" s="192"/>
      <c r="I595" s="192"/>
      <c r="J595" s="192"/>
      <c r="K595" s="192"/>
      <c r="L595" s="192"/>
      <c r="M595" s="192"/>
      <c r="N595" s="192"/>
      <c r="O595" s="192"/>
      <c r="P595" s="192"/>
      <c r="Q595" s="192"/>
      <c r="R595" s="192"/>
      <c r="S595" s="192"/>
      <c r="T595" s="192"/>
      <c r="U595" s="192"/>
      <c r="V595" s="192"/>
      <c r="W595" s="192"/>
      <c r="X595" s="192"/>
      <c r="Y595" s="192"/>
      <c r="Z595" s="192"/>
      <c r="AA595" s="192"/>
      <c r="AB595" s="192"/>
      <c r="AC595" s="192"/>
      <c r="AD595" s="192"/>
      <c r="AE595" s="192"/>
      <c r="AF595" s="192"/>
      <c r="AG595" s="192"/>
      <c r="AH595" s="192"/>
      <c r="AI595" s="192"/>
      <c r="AJ595" s="192"/>
      <c r="AK595" s="192"/>
      <c r="AL595" s="192"/>
      <c r="AM595" s="192"/>
      <c r="AN595" s="192"/>
      <c r="AO595" s="192"/>
      <c r="AP595" s="192"/>
      <c r="AQ595" s="192"/>
      <c r="AR595" s="192"/>
      <c r="AS595" s="192"/>
      <c r="AT595" s="192"/>
    </row>
    <row r="596" spans="1:46" ht="15.75" customHeight="1">
      <c r="A596" s="192"/>
      <c r="B596" s="192"/>
      <c r="C596" s="192"/>
      <c r="D596" s="192"/>
      <c r="E596" s="192"/>
      <c r="F596" s="192"/>
      <c r="G596" s="192"/>
      <c r="H596" s="192"/>
      <c r="I596" s="192"/>
      <c r="J596" s="192"/>
      <c r="K596" s="192"/>
      <c r="L596" s="192"/>
      <c r="M596" s="192"/>
      <c r="N596" s="192"/>
      <c r="O596" s="192"/>
      <c r="P596" s="192"/>
      <c r="Q596" s="192"/>
      <c r="R596" s="192"/>
      <c r="S596" s="192"/>
      <c r="T596" s="192"/>
      <c r="U596" s="192"/>
      <c r="V596" s="192"/>
      <c r="W596" s="192"/>
      <c r="X596" s="192"/>
      <c r="Y596" s="192"/>
      <c r="Z596" s="192"/>
      <c r="AA596" s="192"/>
      <c r="AB596" s="192"/>
      <c r="AC596" s="192"/>
      <c r="AD596" s="192"/>
      <c r="AE596" s="192"/>
      <c r="AF596" s="192"/>
      <c r="AG596" s="192"/>
      <c r="AH596" s="192"/>
      <c r="AI596" s="192"/>
      <c r="AJ596" s="192"/>
      <c r="AK596" s="192"/>
      <c r="AL596" s="192"/>
      <c r="AM596" s="192"/>
      <c r="AN596" s="192"/>
      <c r="AO596" s="192"/>
      <c r="AP596" s="192"/>
      <c r="AQ596" s="192"/>
      <c r="AR596" s="192"/>
      <c r="AS596" s="192"/>
      <c r="AT596" s="192"/>
    </row>
    <row r="597" spans="1:46" ht="15.75" customHeight="1">
      <c r="A597" s="192"/>
      <c r="B597" s="192"/>
      <c r="C597" s="192"/>
      <c r="D597" s="192"/>
      <c r="E597" s="192"/>
      <c r="F597" s="192"/>
      <c r="G597" s="192"/>
      <c r="H597" s="192"/>
      <c r="I597" s="192"/>
      <c r="J597" s="192"/>
      <c r="K597" s="192"/>
      <c r="L597" s="192"/>
      <c r="M597" s="192"/>
      <c r="N597" s="192"/>
      <c r="O597" s="192"/>
      <c r="P597" s="192"/>
      <c r="Q597" s="192"/>
      <c r="R597" s="192"/>
      <c r="S597" s="192"/>
      <c r="T597" s="192"/>
      <c r="U597" s="192"/>
      <c r="V597" s="192"/>
      <c r="W597" s="192"/>
      <c r="X597" s="192"/>
      <c r="Y597" s="192"/>
      <c r="Z597" s="192"/>
      <c r="AA597" s="192"/>
      <c r="AB597" s="192"/>
      <c r="AC597" s="192"/>
      <c r="AD597" s="192"/>
      <c r="AE597" s="192"/>
      <c r="AF597" s="192"/>
      <c r="AG597" s="192"/>
      <c r="AH597" s="192"/>
      <c r="AI597" s="192"/>
      <c r="AJ597" s="192"/>
      <c r="AK597" s="192"/>
      <c r="AL597" s="192"/>
      <c r="AM597" s="192"/>
      <c r="AN597" s="192"/>
      <c r="AO597" s="192"/>
      <c r="AP597" s="192"/>
      <c r="AQ597" s="192"/>
      <c r="AR597" s="192"/>
      <c r="AS597" s="192"/>
      <c r="AT597" s="192"/>
    </row>
    <row r="598" spans="1:46" ht="15.75" customHeight="1">
      <c r="A598" s="192"/>
      <c r="B598" s="192"/>
      <c r="C598" s="192"/>
      <c r="D598" s="192"/>
      <c r="E598" s="192"/>
      <c r="F598" s="192"/>
      <c r="G598" s="192"/>
      <c r="H598" s="192"/>
      <c r="I598" s="192"/>
      <c r="J598" s="192"/>
      <c r="K598" s="192"/>
      <c r="L598" s="192"/>
      <c r="M598" s="192"/>
      <c r="N598" s="192"/>
      <c r="O598" s="192"/>
      <c r="P598" s="192"/>
      <c r="Q598" s="192"/>
      <c r="R598" s="192"/>
      <c r="S598" s="192"/>
      <c r="T598" s="192"/>
      <c r="U598" s="192"/>
      <c r="V598" s="192"/>
      <c r="W598" s="192"/>
      <c r="X598" s="192"/>
      <c r="Y598" s="192"/>
      <c r="Z598" s="192"/>
      <c r="AA598" s="192"/>
      <c r="AB598" s="192"/>
      <c r="AC598" s="192"/>
      <c r="AD598" s="192"/>
      <c r="AE598" s="192"/>
      <c r="AF598" s="192"/>
      <c r="AG598" s="192"/>
      <c r="AH598" s="192"/>
      <c r="AI598" s="192"/>
      <c r="AJ598" s="192"/>
      <c r="AK598" s="192"/>
      <c r="AL598" s="192"/>
      <c r="AM598" s="192"/>
      <c r="AN598" s="192"/>
      <c r="AO598" s="192"/>
      <c r="AP598" s="192"/>
      <c r="AQ598" s="192"/>
      <c r="AR598" s="192"/>
      <c r="AS598" s="192"/>
      <c r="AT598" s="192"/>
    </row>
    <row r="599" spans="1:46" ht="15.75" customHeight="1">
      <c r="A599" s="192"/>
      <c r="B599" s="192"/>
      <c r="C599" s="192"/>
      <c r="D599" s="192"/>
      <c r="E599" s="192"/>
      <c r="F599" s="192"/>
      <c r="G599" s="192"/>
      <c r="H599" s="192"/>
      <c r="I599" s="192"/>
      <c r="J599" s="192"/>
      <c r="K599" s="192"/>
      <c r="L599" s="192"/>
      <c r="M599" s="192"/>
      <c r="N599" s="192"/>
      <c r="O599" s="192"/>
      <c r="P599" s="192"/>
      <c r="Q599" s="192"/>
      <c r="R599" s="192"/>
      <c r="S599" s="192"/>
      <c r="T599" s="192"/>
      <c r="U599" s="192"/>
      <c r="V599" s="192"/>
      <c r="W599" s="192"/>
      <c r="X599" s="192"/>
      <c r="Y599" s="192"/>
      <c r="Z599" s="192"/>
      <c r="AA599" s="192"/>
      <c r="AB599" s="192"/>
      <c r="AC599" s="192"/>
      <c r="AD599" s="192"/>
      <c r="AE599" s="192"/>
      <c r="AF599" s="192"/>
      <c r="AG599" s="192"/>
      <c r="AH599" s="192"/>
      <c r="AI599" s="192"/>
      <c r="AJ599" s="192"/>
      <c r="AK599" s="192"/>
      <c r="AL599" s="192"/>
      <c r="AM599" s="192"/>
      <c r="AN599" s="192"/>
      <c r="AO599" s="192"/>
      <c r="AP599" s="192"/>
      <c r="AQ599" s="192"/>
      <c r="AR599" s="192"/>
      <c r="AS599" s="192"/>
      <c r="AT599" s="192"/>
    </row>
    <row r="600" spans="1:46" ht="15.75" customHeight="1">
      <c r="A600" s="192"/>
      <c r="B600" s="192"/>
      <c r="C600" s="192"/>
      <c r="D600" s="192"/>
      <c r="E600" s="192"/>
      <c r="F600" s="192"/>
      <c r="G600" s="192"/>
      <c r="H600" s="192"/>
      <c r="I600" s="192"/>
      <c r="J600" s="192"/>
      <c r="K600" s="192"/>
      <c r="L600" s="192"/>
      <c r="M600" s="192"/>
      <c r="N600" s="192"/>
      <c r="O600" s="192"/>
      <c r="P600" s="192"/>
      <c r="Q600" s="192"/>
      <c r="R600" s="192"/>
      <c r="S600" s="192"/>
      <c r="T600" s="192"/>
      <c r="U600" s="192"/>
      <c r="V600" s="192"/>
      <c r="W600" s="192"/>
      <c r="X600" s="192"/>
      <c r="Y600" s="192"/>
      <c r="Z600" s="192"/>
      <c r="AA600" s="192"/>
      <c r="AB600" s="192"/>
      <c r="AC600" s="192"/>
      <c r="AD600" s="192"/>
      <c r="AE600" s="192"/>
      <c r="AF600" s="192"/>
      <c r="AG600" s="192"/>
      <c r="AH600" s="192"/>
      <c r="AI600" s="192"/>
      <c r="AJ600" s="192"/>
      <c r="AK600" s="192"/>
      <c r="AL600" s="192"/>
      <c r="AM600" s="192"/>
      <c r="AN600" s="192"/>
      <c r="AO600" s="192"/>
      <c r="AP600" s="192"/>
      <c r="AQ600" s="192"/>
      <c r="AR600" s="192"/>
      <c r="AS600" s="192"/>
      <c r="AT600" s="192"/>
    </row>
    <row r="601" spans="1:46" ht="15.75" customHeight="1">
      <c r="A601" s="192"/>
      <c r="B601" s="192"/>
      <c r="C601" s="192"/>
      <c r="D601" s="192"/>
      <c r="E601" s="192"/>
      <c r="F601" s="192"/>
      <c r="G601" s="192"/>
      <c r="H601" s="192"/>
      <c r="I601" s="192"/>
      <c r="J601" s="192"/>
      <c r="K601" s="192"/>
      <c r="L601" s="192"/>
      <c r="M601" s="192"/>
      <c r="N601" s="192"/>
      <c r="O601" s="192"/>
      <c r="P601" s="192"/>
      <c r="Q601" s="192"/>
      <c r="R601" s="192"/>
      <c r="S601" s="192"/>
      <c r="T601" s="192"/>
      <c r="U601" s="192"/>
      <c r="V601" s="192"/>
      <c r="W601" s="192"/>
      <c r="X601" s="192"/>
      <c r="Y601" s="192"/>
      <c r="Z601" s="192"/>
      <c r="AA601" s="192"/>
      <c r="AB601" s="192"/>
      <c r="AC601" s="192"/>
      <c r="AD601" s="192"/>
      <c r="AE601" s="192"/>
      <c r="AF601" s="192"/>
      <c r="AG601" s="192"/>
      <c r="AH601" s="192"/>
      <c r="AI601" s="192"/>
      <c r="AJ601" s="192"/>
      <c r="AK601" s="192"/>
      <c r="AL601" s="192"/>
      <c r="AM601" s="192"/>
      <c r="AN601" s="192"/>
      <c r="AO601" s="192"/>
      <c r="AP601" s="192"/>
      <c r="AQ601" s="192"/>
      <c r="AR601" s="192"/>
      <c r="AS601" s="192"/>
      <c r="AT601" s="192"/>
    </row>
    <row r="602" spans="1:46" ht="15.75" customHeight="1">
      <c r="A602" s="192"/>
      <c r="B602" s="192"/>
      <c r="C602" s="192"/>
      <c r="D602" s="192"/>
      <c r="E602" s="192"/>
      <c r="F602" s="192"/>
      <c r="G602" s="192"/>
      <c r="H602" s="192"/>
      <c r="I602" s="192"/>
      <c r="J602" s="192"/>
      <c r="K602" s="192"/>
      <c r="L602" s="192"/>
      <c r="M602" s="192"/>
      <c r="N602" s="192"/>
      <c r="O602" s="192"/>
      <c r="P602" s="192"/>
      <c r="Q602" s="192"/>
      <c r="R602" s="192"/>
      <c r="S602" s="192"/>
      <c r="T602" s="192"/>
      <c r="U602" s="192"/>
      <c r="V602" s="192"/>
      <c r="W602" s="192"/>
      <c r="X602" s="192"/>
      <c r="Y602" s="192"/>
      <c r="Z602" s="192"/>
      <c r="AA602" s="192"/>
      <c r="AB602" s="192"/>
      <c r="AC602" s="192"/>
      <c r="AD602" s="192"/>
      <c r="AE602" s="192"/>
      <c r="AF602" s="192"/>
      <c r="AG602" s="192"/>
      <c r="AH602" s="192"/>
      <c r="AI602" s="192"/>
      <c r="AJ602" s="192"/>
      <c r="AK602" s="192"/>
      <c r="AL602" s="192"/>
      <c r="AM602" s="192"/>
      <c r="AN602" s="192"/>
      <c r="AO602" s="192"/>
      <c r="AP602" s="192"/>
      <c r="AQ602" s="192"/>
      <c r="AR602" s="192"/>
      <c r="AS602" s="192"/>
      <c r="AT602" s="192"/>
    </row>
    <row r="603" spans="1:46" ht="15.75" customHeight="1">
      <c r="A603" s="192"/>
      <c r="B603" s="192"/>
      <c r="C603" s="192"/>
      <c r="D603" s="192"/>
      <c r="E603" s="192"/>
      <c r="F603" s="192"/>
      <c r="G603" s="192"/>
      <c r="H603" s="192"/>
      <c r="I603" s="192"/>
      <c r="J603" s="192"/>
      <c r="K603" s="192"/>
      <c r="L603" s="192"/>
      <c r="M603" s="192"/>
      <c r="N603" s="192"/>
      <c r="O603" s="192"/>
      <c r="P603" s="192"/>
      <c r="Q603" s="192"/>
      <c r="R603" s="192"/>
      <c r="S603" s="192"/>
      <c r="T603" s="192"/>
      <c r="U603" s="192"/>
      <c r="V603" s="192"/>
      <c r="W603" s="192"/>
      <c r="X603" s="192"/>
      <c r="Y603" s="192"/>
      <c r="Z603" s="192"/>
      <c r="AA603" s="192"/>
      <c r="AB603" s="192"/>
      <c r="AC603" s="192"/>
      <c r="AD603" s="192"/>
      <c r="AE603" s="192"/>
      <c r="AF603" s="192"/>
      <c r="AG603" s="192"/>
      <c r="AH603" s="192"/>
      <c r="AI603" s="192"/>
      <c r="AJ603" s="192"/>
      <c r="AK603" s="192"/>
      <c r="AL603" s="192"/>
      <c r="AM603" s="192"/>
      <c r="AN603" s="192"/>
      <c r="AO603" s="192"/>
      <c r="AP603" s="192"/>
      <c r="AQ603" s="192"/>
      <c r="AR603" s="192"/>
      <c r="AS603" s="192"/>
      <c r="AT603" s="192"/>
    </row>
    <row r="604" spans="1:46" ht="15.75" customHeight="1">
      <c r="A604" s="192"/>
      <c r="B604" s="192"/>
      <c r="C604" s="192"/>
      <c r="D604" s="192"/>
      <c r="E604" s="192"/>
      <c r="F604" s="192"/>
      <c r="G604" s="192"/>
      <c r="H604" s="192"/>
      <c r="I604" s="192"/>
      <c r="J604" s="192"/>
      <c r="K604" s="192"/>
      <c r="L604" s="192"/>
      <c r="M604" s="192"/>
      <c r="N604" s="192"/>
      <c r="O604" s="192"/>
      <c r="P604" s="192"/>
      <c r="Q604" s="192"/>
      <c r="R604" s="192"/>
      <c r="S604" s="192"/>
      <c r="T604" s="192"/>
      <c r="U604" s="192"/>
      <c r="V604" s="192"/>
      <c r="W604" s="192"/>
      <c r="X604" s="192"/>
      <c r="Y604" s="192"/>
      <c r="Z604" s="192"/>
      <c r="AA604" s="192"/>
      <c r="AB604" s="192"/>
      <c r="AC604" s="192"/>
      <c r="AD604" s="192"/>
      <c r="AE604" s="192"/>
      <c r="AF604" s="192"/>
      <c r="AG604" s="192"/>
      <c r="AH604" s="192"/>
      <c r="AI604" s="192"/>
      <c r="AJ604" s="192"/>
      <c r="AK604" s="192"/>
      <c r="AL604" s="192"/>
      <c r="AM604" s="192"/>
      <c r="AN604" s="192"/>
      <c r="AO604" s="192"/>
      <c r="AP604" s="192"/>
      <c r="AQ604" s="192"/>
      <c r="AR604" s="192"/>
      <c r="AS604" s="192"/>
      <c r="AT604" s="192"/>
    </row>
    <row r="605" spans="1:46" ht="15.75" customHeight="1">
      <c r="A605" s="192"/>
      <c r="B605" s="192"/>
      <c r="C605" s="192"/>
      <c r="D605" s="192"/>
      <c r="E605" s="192"/>
      <c r="F605" s="192"/>
      <c r="G605" s="192"/>
      <c r="H605" s="192"/>
      <c r="I605" s="192"/>
      <c r="J605" s="192"/>
      <c r="K605" s="192"/>
      <c r="L605" s="192"/>
      <c r="M605" s="192"/>
      <c r="N605" s="192"/>
      <c r="O605" s="192"/>
      <c r="P605" s="192"/>
      <c r="Q605" s="192"/>
      <c r="R605" s="192"/>
      <c r="S605" s="192"/>
      <c r="T605" s="192"/>
      <c r="U605" s="192"/>
      <c r="V605" s="192"/>
      <c r="W605" s="192"/>
      <c r="X605" s="192"/>
      <c r="Y605" s="192"/>
      <c r="Z605" s="192"/>
      <c r="AA605" s="192"/>
      <c r="AB605" s="192"/>
      <c r="AC605" s="192"/>
      <c r="AD605" s="192"/>
      <c r="AE605" s="192"/>
      <c r="AF605" s="192"/>
      <c r="AG605" s="192"/>
      <c r="AH605" s="192"/>
      <c r="AI605" s="192"/>
      <c r="AJ605" s="192"/>
      <c r="AK605" s="192"/>
      <c r="AL605" s="192"/>
      <c r="AM605" s="192"/>
      <c r="AN605" s="192"/>
      <c r="AO605" s="192"/>
      <c r="AP605" s="192"/>
      <c r="AQ605" s="192"/>
      <c r="AR605" s="192"/>
      <c r="AS605" s="192"/>
      <c r="AT605" s="192"/>
    </row>
    <row r="606" spans="1:46" ht="15.75" customHeight="1">
      <c r="A606" s="192"/>
      <c r="B606" s="192"/>
      <c r="C606" s="192"/>
      <c r="D606" s="192"/>
      <c r="E606" s="192"/>
      <c r="F606" s="192"/>
      <c r="G606" s="192"/>
      <c r="H606" s="192"/>
      <c r="I606" s="192"/>
      <c r="J606" s="192"/>
      <c r="K606" s="192"/>
      <c r="L606" s="192"/>
      <c r="M606" s="192"/>
      <c r="N606" s="192"/>
      <c r="O606" s="192"/>
      <c r="P606" s="192"/>
      <c r="Q606" s="192"/>
      <c r="R606" s="192"/>
      <c r="S606" s="192"/>
      <c r="T606" s="192"/>
      <c r="U606" s="192"/>
      <c r="V606" s="192"/>
      <c r="W606" s="192"/>
      <c r="X606" s="192"/>
      <c r="Y606" s="192"/>
      <c r="Z606" s="192"/>
      <c r="AA606" s="192"/>
      <c r="AB606" s="192"/>
      <c r="AC606" s="192"/>
      <c r="AD606" s="192"/>
      <c r="AE606" s="192"/>
      <c r="AF606" s="192"/>
      <c r="AG606" s="192"/>
      <c r="AH606" s="192"/>
      <c r="AI606" s="192"/>
      <c r="AJ606" s="192"/>
      <c r="AK606" s="192"/>
      <c r="AL606" s="192"/>
      <c r="AM606" s="192"/>
      <c r="AN606" s="192"/>
      <c r="AO606" s="192"/>
      <c r="AP606" s="192"/>
      <c r="AQ606" s="192"/>
      <c r="AR606" s="192"/>
      <c r="AS606" s="192"/>
      <c r="AT606" s="192"/>
    </row>
    <row r="607" spans="1:46" ht="15.75" customHeight="1">
      <c r="A607" s="192"/>
      <c r="B607" s="192"/>
      <c r="C607" s="192"/>
      <c r="D607" s="192"/>
      <c r="E607" s="192"/>
      <c r="F607" s="192"/>
      <c r="G607" s="192"/>
      <c r="H607" s="192"/>
      <c r="I607" s="192"/>
      <c r="J607" s="192"/>
      <c r="K607" s="192"/>
      <c r="L607" s="192"/>
      <c r="M607" s="192"/>
      <c r="N607" s="192"/>
      <c r="O607" s="192"/>
      <c r="P607" s="192"/>
      <c r="Q607" s="192"/>
      <c r="R607" s="192"/>
      <c r="S607" s="192"/>
      <c r="T607" s="192"/>
      <c r="U607" s="192"/>
      <c r="V607" s="192"/>
      <c r="W607" s="192"/>
      <c r="X607" s="192"/>
      <c r="Y607" s="192"/>
      <c r="Z607" s="192"/>
      <c r="AA607" s="192"/>
      <c r="AB607" s="192"/>
      <c r="AC607" s="192"/>
      <c r="AD607" s="192"/>
      <c r="AE607" s="192"/>
      <c r="AF607" s="192"/>
      <c r="AG607" s="192"/>
      <c r="AH607" s="192"/>
      <c r="AI607" s="192"/>
      <c r="AJ607" s="192"/>
      <c r="AK607" s="192"/>
      <c r="AL607" s="192"/>
      <c r="AM607" s="192"/>
      <c r="AN607" s="192"/>
      <c r="AO607" s="192"/>
      <c r="AP607" s="192"/>
      <c r="AQ607" s="192"/>
      <c r="AR607" s="192"/>
      <c r="AS607" s="192"/>
      <c r="AT607" s="192"/>
    </row>
    <row r="608" spans="1:46" ht="15.75" customHeight="1">
      <c r="A608" s="192"/>
      <c r="B608" s="192"/>
      <c r="C608" s="192"/>
      <c r="D608" s="192"/>
      <c r="E608" s="192"/>
      <c r="F608" s="192"/>
      <c r="G608" s="192"/>
      <c r="H608" s="192"/>
      <c r="I608" s="192"/>
      <c r="J608" s="192"/>
      <c r="K608" s="192"/>
      <c r="L608" s="192"/>
      <c r="M608" s="192"/>
      <c r="N608" s="192"/>
      <c r="O608" s="192"/>
      <c r="P608" s="192"/>
      <c r="Q608" s="192"/>
      <c r="R608" s="192"/>
      <c r="S608" s="192"/>
      <c r="T608" s="192"/>
      <c r="U608" s="192"/>
      <c r="V608" s="192"/>
      <c r="W608" s="192"/>
      <c r="X608" s="192"/>
      <c r="Y608" s="192"/>
      <c r="Z608" s="192"/>
      <c r="AA608" s="192"/>
      <c r="AB608" s="192"/>
      <c r="AC608" s="192"/>
      <c r="AD608" s="192"/>
      <c r="AE608" s="192"/>
      <c r="AF608" s="192"/>
      <c r="AG608" s="192"/>
      <c r="AH608" s="192"/>
      <c r="AI608" s="192"/>
      <c r="AJ608" s="192"/>
      <c r="AK608" s="192"/>
      <c r="AL608" s="192"/>
      <c r="AM608" s="192"/>
      <c r="AN608" s="192"/>
      <c r="AO608" s="192"/>
      <c r="AP608" s="192"/>
      <c r="AQ608" s="192"/>
      <c r="AR608" s="192"/>
      <c r="AS608" s="192"/>
      <c r="AT608" s="192"/>
    </row>
    <row r="609" spans="1:46" ht="15.75" customHeight="1">
      <c r="A609" s="192"/>
      <c r="B609" s="192"/>
      <c r="C609" s="192"/>
      <c r="D609" s="192"/>
      <c r="E609" s="192"/>
      <c r="F609" s="192"/>
      <c r="G609" s="192"/>
      <c r="H609" s="192"/>
      <c r="I609" s="192"/>
      <c r="J609" s="192"/>
      <c r="K609" s="192"/>
      <c r="L609" s="192"/>
      <c r="M609" s="192"/>
      <c r="N609" s="192"/>
      <c r="O609" s="192"/>
      <c r="P609" s="192"/>
      <c r="Q609" s="192"/>
      <c r="R609" s="192"/>
      <c r="S609" s="192"/>
      <c r="T609" s="192"/>
      <c r="U609" s="192"/>
      <c r="V609" s="192"/>
      <c r="W609" s="192"/>
      <c r="X609" s="192"/>
      <c r="Y609" s="192"/>
      <c r="Z609" s="192"/>
      <c r="AA609" s="192"/>
      <c r="AB609" s="192"/>
      <c r="AC609" s="192"/>
      <c r="AD609" s="192"/>
      <c r="AE609" s="192"/>
      <c r="AF609" s="192"/>
      <c r="AG609" s="192"/>
      <c r="AH609" s="192"/>
      <c r="AI609" s="192"/>
      <c r="AJ609" s="192"/>
      <c r="AK609" s="192"/>
      <c r="AL609" s="192"/>
      <c r="AM609" s="192"/>
      <c r="AN609" s="192"/>
      <c r="AO609" s="192"/>
      <c r="AP609" s="192"/>
      <c r="AQ609" s="192"/>
      <c r="AR609" s="192"/>
      <c r="AS609" s="192"/>
      <c r="AT609" s="192"/>
    </row>
    <row r="610" spans="1:46" ht="15.75" customHeight="1">
      <c r="A610" s="192"/>
      <c r="B610" s="192"/>
      <c r="C610" s="192"/>
      <c r="D610" s="192"/>
      <c r="E610" s="192"/>
      <c r="F610" s="192"/>
      <c r="G610" s="192"/>
      <c r="H610" s="192"/>
      <c r="I610" s="192"/>
      <c r="J610" s="192"/>
      <c r="K610" s="192"/>
      <c r="L610" s="192"/>
      <c r="M610" s="192"/>
      <c r="N610" s="192"/>
      <c r="O610" s="192"/>
      <c r="P610" s="192"/>
      <c r="Q610" s="192"/>
      <c r="R610" s="192"/>
      <c r="S610" s="192"/>
      <c r="T610" s="192"/>
      <c r="U610" s="192"/>
      <c r="V610" s="192"/>
      <c r="W610" s="192"/>
      <c r="X610" s="192"/>
      <c r="Y610" s="192"/>
      <c r="Z610" s="192"/>
      <c r="AA610" s="192"/>
      <c r="AB610" s="192"/>
      <c r="AC610" s="192"/>
      <c r="AD610" s="192"/>
      <c r="AE610" s="192"/>
      <c r="AF610" s="192"/>
      <c r="AG610" s="192"/>
      <c r="AH610" s="192"/>
      <c r="AI610" s="192"/>
      <c r="AJ610" s="192"/>
      <c r="AK610" s="192"/>
      <c r="AL610" s="192"/>
      <c r="AM610" s="192"/>
      <c r="AN610" s="192"/>
      <c r="AO610" s="192"/>
      <c r="AP610" s="192"/>
      <c r="AQ610" s="192"/>
      <c r="AR610" s="192"/>
      <c r="AS610" s="192"/>
      <c r="AT610" s="192"/>
    </row>
    <row r="611" spans="1:46" ht="15.75" customHeight="1">
      <c r="A611" s="192"/>
      <c r="B611" s="192"/>
      <c r="C611" s="192"/>
      <c r="D611" s="192"/>
      <c r="E611" s="192"/>
      <c r="F611" s="192"/>
      <c r="G611" s="192"/>
      <c r="H611" s="192"/>
      <c r="I611" s="192"/>
      <c r="J611" s="192"/>
      <c r="K611" s="192"/>
      <c r="L611" s="192"/>
      <c r="M611" s="192"/>
      <c r="N611" s="192"/>
      <c r="O611" s="192"/>
      <c r="P611" s="192"/>
      <c r="Q611" s="192"/>
      <c r="R611" s="192"/>
      <c r="S611" s="192"/>
      <c r="T611" s="192"/>
      <c r="U611" s="192"/>
      <c r="V611" s="192"/>
      <c r="W611" s="192"/>
      <c r="X611" s="192"/>
      <c r="Y611" s="192"/>
      <c r="Z611" s="192"/>
      <c r="AA611" s="192"/>
      <c r="AB611" s="192"/>
      <c r="AC611" s="192"/>
      <c r="AD611" s="192"/>
      <c r="AE611" s="192"/>
      <c r="AF611" s="192"/>
      <c r="AG611" s="192"/>
      <c r="AH611" s="192"/>
      <c r="AI611" s="192"/>
      <c r="AJ611" s="192"/>
      <c r="AK611" s="192"/>
      <c r="AL611" s="192"/>
      <c r="AM611" s="192"/>
      <c r="AN611" s="192"/>
      <c r="AO611" s="192"/>
      <c r="AP611" s="192"/>
      <c r="AQ611" s="192"/>
      <c r="AR611" s="192"/>
      <c r="AS611" s="192"/>
      <c r="AT611" s="192"/>
    </row>
    <row r="612" spans="1:46" ht="15.75" customHeight="1">
      <c r="A612" s="192"/>
      <c r="B612" s="192"/>
      <c r="C612" s="192"/>
      <c r="D612" s="192"/>
      <c r="E612" s="192"/>
      <c r="F612" s="192"/>
      <c r="G612" s="192"/>
      <c r="H612" s="192"/>
      <c r="I612" s="192"/>
      <c r="J612" s="192"/>
      <c r="K612" s="192"/>
      <c r="L612" s="192"/>
      <c r="M612" s="192"/>
      <c r="N612" s="192"/>
      <c r="O612" s="192"/>
      <c r="P612" s="192"/>
      <c r="Q612" s="192"/>
      <c r="R612" s="192"/>
      <c r="S612" s="192"/>
      <c r="T612" s="192"/>
      <c r="U612" s="192"/>
      <c r="V612" s="192"/>
      <c r="W612" s="192"/>
      <c r="X612" s="192"/>
      <c r="Y612" s="192"/>
      <c r="Z612" s="192"/>
      <c r="AA612" s="192"/>
      <c r="AB612" s="192"/>
      <c r="AC612" s="192"/>
      <c r="AD612" s="192"/>
      <c r="AE612" s="192"/>
      <c r="AF612" s="192"/>
      <c r="AG612" s="192"/>
      <c r="AH612" s="192"/>
      <c r="AI612" s="192"/>
      <c r="AJ612" s="192"/>
      <c r="AK612" s="192"/>
      <c r="AL612" s="192"/>
      <c r="AM612" s="192"/>
      <c r="AN612" s="192"/>
      <c r="AO612" s="192"/>
      <c r="AP612" s="192"/>
      <c r="AQ612" s="192"/>
      <c r="AR612" s="192"/>
      <c r="AS612" s="192"/>
      <c r="AT612" s="192"/>
    </row>
    <row r="613" spans="1:46" ht="15.75" customHeight="1">
      <c r="A613" s="192"/>
      <c r="B613" s="192"/>
      <c r="C613" s="192"/>
      <c r="D613" s="192"/>
      <c r="E613" s="192"/>
      <c r="F613" s="192"/>
      <c r="G613" s="192"/>
      <c r="H613" s="192"/>
      <c r="I613" s="192"/>
      <c r="J613" s="192"/>
      <c r="K613" s="192"/>
      <c r="L613" s="192"/>
      <c r="M613" s="192"/>
      <c r="N613" s="192"/>
      <c r="O613" s="192"/>
      <c r="P613" s="192"/>
      <c r="Q613" s="192"/>
      <c r="R613" s="192"/>
      <c r="S613" s="192"/>
      <c r="T613" s="192"/>
      <c r="U613" s="192"/>
      <c r="V613" s="192"/>
      <c r="W613" s="192"/>
      <c r="X613" s="192"/>
      <c r="Y613" s="192"/>
      <c r="Z613" s="192"/>
      <c r="AA613" s="192"/>
      <c r="AB613" s="192"/>
      <c r="AC613" s="192"/>
      <c r="AD613" s="192"/>
      <c r="AE613" s="192"/>
      <c r="AF613" s="192"/>
      <c r="AG613" s="192"/>
      <c r="AH613" s="192"/>
      <c r="AI613" s="192"/>
      <c r="AJ613" s="192"/>
      <c r="AK613" s="192"/>
      <c r="AL613" s="192"/>
      <c r="AM613" s="192"/>
      <c r="AN613" s="192"/>
      <c r="AO613" s="192"/>
      <c r="AP613" s="192"/>
      <c r="AQ613" s="192"/>
      <c r="AR613" s="192"/>
      <c r="AS613" s="192"/>
      <c r="AT613" s="192"/>
    </row>
    <row r="614" spans="1:46" ht="15.75" customHeight="1">
      <c r="A614" s="192"/>
      <c r="B614" s="192"/>
      <c r="C614" s="192"/>
      <c r="D614" s="192"/>
      <c r="E614" s="192"/>
      <c r="F614" s="192"/>
      <c r="G614" s="192"/>
      <c r="H614" s="192"/>
      <c r="I614" s="192"/>
      <c r="J614" s="192"/>
      <c r="K614" s="192"/>
      <c r="L614" s="192"/>
      <c r="M614" s="192"/>
      <c r="N614" s="192"/>
      <c r="O614" s="192"/>
      <c r="P614" s="192"/>
      <c r="Q614" s="192"/>
      <c r="R614" s="192"/>
      <c r="S614" s="192"/>
      <c r="T614" s="192"/>
      <c r="U614" s="192"/>
      <c r="V614" s="192"/>
      <c r="W614" s="192"/>
      <c r="X614" s="192"/>
      <c r="Y614" s="192"/>
      <c r="Z614" s="192"/>
      <c r="AA614" s="192"/>
      <c r="AB614" s="192"/>
      <c r="AC614" s="192"/>
      <c r="AD614" s="192"/>
      <c r="AE614" s="192"/>
      <c r="AF614" s="192"/>
      <c r="AG614" s="192"/>
      <c r="AH614" s="192"/>
      <c r="AI614" s="192"/>
      <c r="AJ614" s="192"/>
      <c r="AK614" s="192"/>
      <c r="AL614" s="192"/>
      <c r="AM614" s="192"/>
      <c r="AN614" s="192"/>
      <c r="AO614" s="192"/>
      <c r="AP614" s="192"/>
      <c r="AQ614" s="192"/>
      <c r="AR614" s="192"/>
      <c r="AS614" s="192"/>
      <c r="AT614" s="192"/>
    </row>
    <row r="615" spans="1:46" ht="15.75" customHeight="1">
      <c r="A615" s="192"/>
      <c r="B615" s="192"/>
      <c r="C615" s="192"/>
      <c r="D615" s="192"/>
      <c r="E615" s="192"/>
      <c r="F615" s="192"/>
      <c r="G615" s="192"/>
      <c r="H615" s="192"/>
      <c r="I615" s="192"/>
      <c r="J615" s="192"/>
      <c r="K615" s="192"/>
      <c r="L615" s="192"/>
      <c r="M615" s="192"/>
      <c r="N615" s="192"/>
      <c r="O615" s="192"/>
      <c r="P615" s="192"/>
      <c r="Q615" s="192"/>
      <c r="R615" s="192"/>
      <c r="S615" s="192"/>
      <c r="T615" s="192"/>
      <c r="U615" s="192"/>
      <c r="V615" s="192"/>
      <c r="W615" s="192"/>
      <c r="X615" s="192"/>
      <c r="Y615" s="192"/>
      <c r="Z615" s="192"/>
      <c r="AA615" s="192"/>
      <c r="AB615" s="192"/>
      <c r="AC615" s="192"/>
      <c r="AD615" s="192"/>
      <c r="AE615" s="192"/>
      <c r="AF615" s="192"/>
      <c r="AG615" s="192"/>
      <c r="AH615" s="192"/>
      <c r="AI615" s="192"/>
      <c r="AJ615" s="192"/>
      <c r="AK615" s="192"/>
      <c r="AL615" s="192"/>
      <c r="AM615" s="192"/>
      <c r="AN615" s="192"/>
      <c r="AO615" s="192"/>
      <c r="AP615" s="192"/>
      <c r="AQ615" s="192"/>
      <c r="AR615" s="192"/>
      <c r="AS615" s="192"/>
      <c r="AT615" s="192"/>
    </row>
    <row r="616" spans="1:46" ht="15.75" customHeight="1">
      <c r="A616" s="192"/>
      <c r="B616" s="192"/>
      <c r="C616" s="192"/>
      <c r="D616" s="192"/>
      <c r="E616" s="192"/>
      <c r="F616" s="192"/>
      <c r="G616" s="192"/>
      <c r="H616" s="192"/>
      <c r="I616" s="192"/>
      <c r="J616" s="192"/>
      <c r="K616" s="192"/>
      <c r="L616" s="192"/>
      <c r="M616" s="192"/>
      <c r="N616" s="192"/>
      <c r="O616" s="192"/>
      <c r="P616" s="192"/>
      <c r="Q616" s="192"/>
      <c r="R616" s="192"/>
      <c r="S616" s="192"/>
      <c r="T616" s="192"/>
      <c r="U616" s="192"/>
      <c r="V616" s="192"/>
      <c r="W616" s="192"/>
      <c r="X616" s="192"/>
      <c r="Y616" s="192"/>
      <c r="Z616" s="192"/>
      <c r="AA616" s="192"/>
      <c r="AB616" s="192"/>
      <c r="AC616" s="192"/>
      <c r="AD616" s="192"/>
      <c r="AE616" s="192"/>
      <c r="AF616" s="192"/>
      <c r="AG616" s="192"/>
      <c r="AH616" s="192"/>
      <c r="AI616" s="192"/>
      <c r="AJ616" s="192"/>
      <c r="AK616" s="192"/>
      <c r="AL616" s="192"/>
      <c r="AM616" s="192"/>
      <c r="AN616" s="192"/>
      <c r="AO616" s="192"/>
      <c r="AP616" s="192"/>
      <c r="AQ616" s="192"/>
      <c r="AR616" s="192"/>
      <c r="AS616" s="192"/>
      <c r="AT616" s="192"/>
    </row>
    <row r="617" spans="1:46" ht="15.75" customHeight="1">
      <c r="A617" s="192"/>
      <c r="B617" s="192"/>
      <c r="C617" s="192"/>
      <c r="D617" s="192"/>
      <c r="E617" s="192"/>
      <c r="F617" s="192"/>
      <c r="G617" s="192"/>
      <c r="H617" s="192"/>
      <c r="I617" s="192"/>
      <c r="J617" s="192"/>
      <c r="K617" s="192"/>
      <c r="L617" s="192"/>
      <c r="M617" s="192"/>
      <c r="N617" s="192"/>
      <c r="O617" s="192"/>
      <c r="P617" s="192"/>
      <c r="Q617" s="192"/>
      <c r="R617" s="192"/>
      <c r="S617" s="192"/>
      <c r="T617" s="192"/>
      <c r="U617" s="192"/>
      <c r="V617" s="192"/>
      <c r="W617" s="192"/>
      <c r="X617" s="192"/>
      <c r="Y617" s="192"/>
      <c r="Z617" s="192"/>
      <c r="AA617" s="192"/>
      <c r="AB617" s="192"/>
      <c r="AC617" s="192"/>
      <c r="AD617" s="192"/>
      <c r="AE617" s="192"/>
      <c r="AF617" s="192"/>
      <c r="AG617" s="192"/>
      <c r="AH617" s="192"/>
      <c r="AI617" s="192"/>
      <c r="AJ617" s="192"/>
      <c r="AK617" s="192"/>
      <c r="AL617" s="192"/>
      <c r="AM617" s="192"/>
      <c r="AN617" s="192"/>
      <c r="AO617" s="192"/>
      <c r="AP617" s="192"/>
      <c r="AQ617" s="192"/>
      <c r="AR617" s="192"/>
      <c r="AS617" s="192"/>
      <c r="AT617" s="192"/>
    </row>
    <row r="618" spans="1:46" ht="15.75" customHeight="1">
      <c r="A618" s="192"/>
      <c r="B618" s="192"/>
      <c r="C618" s="192"/>
      <c r="D618" s="192"/>
      <c r="E618" s="192"/>
      <c r="F618" s="192"/>
      <c r="G618" s="192"/>
      <c r="H618" s="192"/>
      <c r="I618" s="192"/>
      <c r="J618" s="192"/>
      <c r="K618" s="192"/>
      <c r="L618" s="192"/>
      <c r="M618" s="192"/>
      <c r="N618" s="192"/>
      <c r="O618" s="192"/>
      <c r="P618" s="192"/>
      <c r="Q618" s="192"/>
      <c r="R618" s="192"/>
      <c r="S618" s="192"/>
      <c r="T618" s="192"/>
      <c r="U618" s="192"/>
      <c r="V618" s="192"/>
      <c r="W618" s="192"/>
      <c r="X618" s="192"/>
      <c r="Y618" s="192"/>
      <c r="Z618" s="192"/>
      <c r="AA618" s="192"/>
      <c r="AB618" s="192"/>
      <c r="AC618" s="192"/>
      <c r="AD618" s="192"/>
      <c r="AE618" s="192"/>
      <c r="AF618" s="192"/>
      <c r="AG618" s="192"/>
      <c r="AH618" s="192"/>
      <c r="AI618" s="192"/>
      <c r="AJ618" s="192"/>
      <c r="AK618" s="192"/>
      <c r="AL618" s="192"/>
      <c r="AM618" s="192"/>
      <c r="AN618" s="192"/>
      <c r="AO618" s="192"/>
      <c r="AP618" s="192"/>
      <c r="AQ618" s="192"/>
      <c r="AR618" s="192"/>
      <c r="AS618" s="192"/>
      <c r="AT618" s="192"/>
    </row>
    <row r="619" spans="1:46" ht="15.75" customHeight="1">
      <c r="A619" s="192"/>
      <c r="B619" s="192"/>
      <c r="C619" s="192"/>
      <c r="D619" s="192"/>
      <c r="E619" s="192"/>
      <c r="F619" s="192"/>
      <c r="G619" s="192"/>
      <c r="H619" s="192"/>
      <c r="I619" s="192"/>
      <c r="J619" s="192"/>
      <c r="K619" s="192"/>
      <c r="L619" s="192"/>
      <c r="M619" s="192"/>
      <c r="N619" s="192"/>
      <c r="O619" s="192"/>
      <c r="P619" s="192"/>
      <c r="Q619" s="192"/>
      <c r="R619" s="192"/>
      <c r="S619" s="192"/>
      <c r="T619" s="192"/>
      <c r="U619" s="192"/>
      <c r="V619" s="192"/>
      <c r="W619" s="192"/>
      <c r="X619" s="192"/>
      <c r="Y619" s="192"/>
      <c r="Z619" s="192"/>
      <c r="AA619" s="192"/>
      <c r="AB619" s="192"/>
      <c r="AC619" s="192"/>
      <c r="AD619" s="192"/>
      <c r="AE619" s="192"/>
      <c r="AF619" s="192"/>
      <c r="AG619" s="192"/>
      <c r="AH619" s="192"/>
      <c r="AI619" s="192"/>
      <c r="AJ619" s="192"/>
      <c r="AK619" s="192"/>
      <c r="AL619" s="192"/>
      <c r="AM619" s="192"/>
      <c r="AN619" s="192"/>
      <c r="AO619" s="192"/>
      <c r="AP619" s="192"/>
      <c r="AQ619" s="192"/>
      <c r="AR619" s="192"/>
      <c r="AS619" s="192"/>
      <c r="AT619" s="192"/>
    </row>
    <row r="620" spans="1:46" ht="15.75" customHeight="1">
      <c r="A620" s="192"/>
      <c r="B620" s="192"/>
      <c r="C620" s="192"/>
      <c r="D620" s="192"/>
      <c r="E620" s="192"/>
      <c r="F620" s="192"/>
      <c r="G620" s="192"/>
      <c r="H620" s="192"/>
      <c r="I620" s="192"/>
      <c r="J620" s="192"/>
      <c r="K620" s="192"/>
      <c r="L620" s="192"/>
      <c r="M620" s="192"/>
      <c r="N620" s="192"/>
      <c r="O620" s="192"/>
      <c r="P620" s="192"/>
      <c r="Q620" s="192"/>
      <c r="R620" s="192"/>
      <c r="S620" s="192"/>
      <c r="T620" s="192"/>
      <c r="U620" s="192"/>
      <c r="V620" s="192"/>
      <c r="W620" s="192"/>
      <c r="X620" s="192"/>
      <c r="Y620" s="192"/>
      <c r="Z620" s="192"/>
      <c r="AA620" s="192"/>
      <c r="AB620" s="192"/>
      <c r="AC620" s="192"/>
      <c r="AD620" s="192"/>
      <c r="AE620" s="192"/>
      <c r="AF620" s="192"/>
      <c r="AG620" s="192"/>
      <c r="AH620" s="192"/>
      <c r="AI620" s="192"/>
      <c r="AJ620" s="192"/>
      <c r="AK620" s="192"/>
      <c r="AL620" s="192"/>
      <c r="AM620" s="192"/>
      <c r="AN620" s="192"/>
      <c r="AO620" s="192"/>
      <c r="AP620" s="192"/>
      <c r="AQ620" s="192"/>
      <c r="AR620" s="192"/>
      <c r="AS620" s="192"/>
      <c r="AT620" s="192"/>
    </row>
    <row r="621" spans="1:46" ht="15.75" customHeight="1">
      <c r="A621" s="192"/>
      <c r="B621" s="192"/>
      <c r="C621" s="192"/>
      <c r="D621" s="192"/>
      <c r="E621" s="192"/>
      <c r="F621" s="192"/>
      <c r="G621" s="192"/>
      <c r="H621" s="192"/>
      <c r="I621" s="192"/>
      <c r="J621" s="192"/>
      <c r="K621" s="192"/>
      <c r="L621" s="192"/>
      <c r="M621" s="192"/>
      <c r="N621" s="192"/>
      <c r="O621" s="192"/>
      <c r="P621" s="192"/>
      <c r="Q621" s="192"/>
      <c r="R621" s="192"/>
      <c r="S621" s="192"/>
      <c r="T621" s="192"/>
      <c r="U621" s="192"/>
      <c r="V621" s="192"/>
      <c r="W621" s="192"/>
      <c r="X621" s="192"/>
      <c r="Y621" s="192"/>
      <c r="Z621" s="192"/>
      <c r="AA621" s="192"/>
      <c r="AB621" s="192"/>
      <c r="AC621" s="192"/>
      <c r="AD621" s="192"/>
      <c r="AE621" s="192"/>
      <c r="AF621" s="192"/>
      <c r="AG621" s="192"/>
      <c r="AH621" s="192"/>
      <c r="AI621" s="192"/>
      <c r="AJ621" s="192"/>
      <c r="AK621" s="192"/>
      <c r="AL621" s="192"/>
      <c r="AM621" s="192"/>
      <c r="AN621" s="192"/>
      <c r="AO621" s="192"/>
      <c r="AP621" s="192"/>
      <c r="AQ621" s="192"/>
      <c r="AR621" s="192"/>
      <c r="AS621" s="192"/>
      <c r="AT621" s="192"/>
    </row>
    <row r="622" spans="1:46" ht="15.75" customHeight="1">
      <c r="A622" s="192"/>
      <c r="B622" s="192"/>
      <c r="C622" s="192"/>
      <c r="D622" s="192"/>
      <c r="E622" s="192"/>
      <c r="F622" s="192"/>
      <c r="G622" s="192"/>
      <c r="H622" s="192"/>
      <c r="I622" s="192"/>
      <c r="J622" s="192"/>
      <c r="K622" s="192"/>
      <c r="L622" s="192"/>
      <c r="M622" s="192"/>
      <c r="N622" s="192"/>
      <c r="O622" s="192"/>
      <c r="P622" s="192"/>
      <c r="Q622" s="192"/>
      <c r="R622" s="192"/>
      <c r="S622" s="192"/>
      <c r="T622" s="192"/>
      <c r="U622" s="192"/>
      <c r="V622" s="192"/>
      <c r="W622" s="192"/>
      <c r="X622" s="192"/>
      <c r="Y622" s="192"/>
      <c r="Z622" s="192"/>
      <c r="AA622" s="192"/>
      <c r="AB622" s="192"/>
      <c r="AC622" s="192"/>
      <c r="AD622" s="192"/>
      <c r="AE622" s="192"/>
      <c r="AF622" s="192"/>
      <c r="AG622" s="192"/>
      <c r="AH622" s="192"/>
      <c r="AI622" s="192"/>
      <c r="AJ622" s="192"/>
      <c r="AK622" s="192"/>
      <c r="AL622" s="192"/>
      <c r="AM622" s="192"/>
      <c r="AN622" s="192"/>
      <c r="AO622" s="192"/>
      <c r="AP622" s="192"/>
      <c r="AQ622" s="192"/>
      <c r="AR622" s="192"/>
      <c r="AS622" s="192"/>
      <c r="AT622" s="192"/>
    </row>
    <row r="623" spans="1:46" ht="15.75" customHeight="1">
      <c r="A623" s="192"/>
      <c r="B623" s="192"/>
      <c r="C623" s="192"/>
      <c r="D623" s="192"/>
      <c r="E623" s="192"/>
      <c r="F623" s="192"/>
      <c r="G623" s="192"/>
      <c r="H623" s="192"/>
      <c r="I623" s="192"/>
      <c r="J623" s="192"/>
      <c r="K623" s="192"/>
      <c r="L623" s="192"/>
      <c r="M623" s="192"/>
      <c r="N623" s="192"/>
      <c r="O623" s="192"/>
      <c r="P623" s="192"/>
      <c r="Q623" s="192"/>
      <c r="R623" s="192"/>
      <c r="S623" s="192"/>
      <c r="T623" s="192"/>
      <c r="U623" s="192"/>
      <c r="V623" s="192"/>
      <c r="W623" s="192"/>
      <c r="X623" s="192"/>
      <c r="Y623" s="192"/>
      <c r="Z623" s="192"/>
      <c r="AA623" s="192"/>
      <c r="AB623" s="192"/>
      <c r="AC623" s="192"/>
      <c r="AD623" s="192"/>
      <c r="AE623" s="192"/>
      <c r="AF623" s="192"/>
      <c r="AG623" s="192"/>
      <c r="AH623" s="192"/>
      <c r="AI623" s="192"/>
      <c r="AJ623" s="192"/>
      <c r="AK623" s="192"/>
      <c r="AL623" s="192"/>
      <c r="AM623" s="192"/>
      <c r="AN623" s="192"/>
      <c r="AO623" s="192"/>
      <c r="AP623" s="192"/>
      <c r="AQ623" s="192"/>
      <c r="AR623" s="192"/>
      <c r="AS623" s="192"/>
      <c r="AT623" s="192"/>
    </row>
    <row r="624" spans="1:46" ht="15.75" customHeight="1">
      <c r="A624" s="192"/>
      <c r="B624" s="192"/>
      <c r="C624" s="192"/>
      <c r="D624" s="192"/>
      <c r="E624" s="192"/>
      <c r="F624" s="192"/>
      <c r="G624" s="192"/>
      <c r="H624" s="192"/>
      <c r="I624" s="192"/>
      <c r="J624" s="192"/>
      <c r="K624" s="192"/>
      <c r="L624" s="192"/>
      <c r="M624" s="192"/>
      <c r="N624" s="192"/>
      <c r="O624" s="192"/>
      <c r="P624" s="192"/>
      <c r="Q624" s="192"/>
      <c r="R624" s="192"/>
      <c r="S624" s="192"/>
      <c r="T624" s="192"/>
      <c r="U624" s="192"/>
      <c r="V624" s="192"/>
      <c r="W624" s="192"/>
      <c r="X624" s="192"/>
      <c r="Y624" s="192"/>
      <c r="Z624" s="192"/>
      <c r="AA624" s="192"/>
      <c r="AB624" s="192"/>
      <c r="AC624" s="192"/>
      <c r="AD624" s="192"/>
      <c r="AE624" s="192"/>
      <c r="AF624" s="192"/>
      <c r="AG624" s="192"/>
      <c r="AH624" s="192"/>
      <c r="AI624" s="192"/>
      <c r="AJ624" s="192"/>
      <c r="AK624" s="192"/>
      <c r="AL624" s="192"/>
      <c r="AM624" s="192"/>
      <c r="AN624" s="192"/>
      <c r="AO624" s="192"/>
      <c r="AP624" s="192"/>
      <c r="AQ624" s="192"/>
      <c r="AR624" s="192"/>
      <c r="AS624" s="192"/>
      <c r="AT624" s="192"/>
    </row>
    <row r="625" spans="1:46" ht="15.75" customHeight="1">
      <c r="A625" s="192"/>
      <c r="B625" s="192"/>
      <c r="C625" s="192"/>
      <c r="D625" s="192"/>
      <c r="E625" s="192"/>
      <c r="F625" s="192"/>
      <c r="G625" s="192"/>
      <c r="H625" s="192"/>
      <c r="I625" s="192"/>
      <c r="J625" s="192"/>
      <c r="K625" s="192"/>
      <c r="L625" s="192"/>
      <c r="M625" s="192"/>
      <c r="N625" s="192"/>
      <c r="O625" s="192"/>
      <c r="P625" s="192"/>
      <c r="Q625" s="192"/>
      <c r="R625" s="192"/>
      <c r="S625" s="192"/>
      <c r="T625" s="192"/>
      <c r="U625" s="192"/>
      <c r="V625" s="192"/>
      <c r="W625" s="192"/>
      <c r="X625" s="192"/>
      <c r="Y625" s="192"/>
      <c r="Z625" s="192"/>
      <c r="AA625" s="192"/>
      <c r="AB625" s="192"/>
      <c r="AC625" s="192"/>
      <c r="AD625" s="192"/>
      <c r="AE625" s="192"/>
      <c r="AF625" s="192"/>
      <c r="AG625" s="192"/>
      <c r="AH625" s="192"/>
      <c r="AI625" s="192"/>
      <c r="AJ625" s="192"/>
      <c r="AK625" s="192"/>
      <c r="AL625" s="192"/>
      <c r="AM625" s="192"/>
      <c r="AN625" s="192"/>
      <c r="AO625" s="192"/>
      <c r="AP625" s="192"/>
      <c r="AQ625" s="192"/>
      <c r="AR625" s="192"/>
      <c r="AS625" s="192"/>
      <c r="AT625" s="192"/>
    </row>
    <row r="626" spans="1:46" ht="15.75" customHeight="1">
      <c r="A626" s="192"/>
      <c r="B626" s="192"/>
      <c r="C626" s="192"/>
      <c r="D626" s="192"/>
      <c r="E626" s="192"/>
      <c r="F626" s="192"/>
      <c r="G626" s="192"/>
      <c r="H626" s="192"/>
      <c r="I626" s="192"/>
      <c r="J626" s="192"/>
      <c r="K626" s="192"/>
      <c r="L626" s="192"/>
      <c r="M626" s="192"/>
      <c r="N626" s="192"/>
      <c r="O626" s="192"/>
      <c r="P626" s="192"/>
      <c r="Q626" s="192"/>
      <c r="R626" s="192"/>
      <c r="S626" s="192"/>
      <c r="T626" s="192"/>
      <c r="U626" s="192"/>
      <c r="V626" s="192"/>
      <c r="W626" s="192"/>
      <c r="X626" s="192"/>
      <c r="Y626" s="192"/>
      <c r="Z626" s="192"/>
      <c r="AA626" s="192"/>
      <c r="AB626" s="192"/>
      <c r="AC626" s="192"/>
      <c r="AD626" s="192"/>
      <c r="AE626" s="192"/>
      <c r="AF626" s="192"/>
      <c r="AG626" s="192"/>
      <c r="AH626" s="192"/>
      <c r="AI626" s="192"/>
      <c r="AJ626" s="192"/>
      <c r="AK626" s="192"/>
      <c r="AL626" s="192"/>
      <c r="AM626" s="192"/>
      <c r="AN626" s="192"/>
      <c r="AO626" s="192"/>
      <c r="AP626" s="192"/>
      <c r="AQ626" s="192"/>
      <c r="AR626" s="192"/>
      <c r="AS626" s="192"/>
      <c r="AT626" s="192"/>
    </row>
    <row r="627" spans="1:46" ht="15.75" customHeight="1">
      <c r="A627" s="192"/>
      <c r="B627" s="192"/>
      <c r="C627" s="192"/>
      <c r="D627" s="192"/>
      <c r="E627" s="192"/>
      <c r="F627" s="192"/>
      <c r="G627" s="192"/>
      <c r="H627" s="192"/>
      <c r="I627" s="192"/>
      <c r="J627" s="192"/>
      <c r="K627" s="192"/>
      <c r="L627" s="192"/>
      <c r="M627" s="192"/>
      <c r="N627" s="192"/>
      <c r="O627" s="192"/>
      <c r="P627" s="192"/>
      <c r="Q627" s="192"/>
      <c r="R627" s="192"/>
      <c r="S627" s="192"/>
      <c r="T627" s="192"/>
      <c r="U627" s="192"/>
      <c r="V627" s="192"/>
      <c r="W627" s="192"/>
      <c r="X627" s="192"/>
      <c r="Y627" s="192"/>
      <c r="Z627" s="192"/>
      <c r="AA627" s="192"/>
      <c r="AB627" s="192"/>
      <c r="AC627" s="192"/>
      <c r="AD627" s="192"/>
      <c r="AE627" s="192"/>
      <c r="AF627" s="192"/>
      <c r="AG627" s="192"/>
      <c r="AH627" s="192"/>
      <c r="AI627" s="192"/>
      <c r="AJ627" s="192"/>
      <c r="AK627" s="192"/>
      <c r="AL627" s="192"/>
      <c r="AM627" s="192"/>
      <c r="AN627" s="192"/>
      <c r="AO627" s="192"/>
      <c r="AP627" s="192"/>
      <c r="AQ627" s="192"/>
      <c r="AR627" s="192"/>
      <c r="AS627" s="192"/>
      <c r="AT627" s="192"/>
    </row>
    <row r="628" spans="1:46" ht="15.75" customHeight="1">
      <c r="A628" s="192"/>
      <c r="B628" s="192"/>
      <c r="C628" s="192"/>
      <c r="D628" s="192"/>
      <c r="E628" s="192"/>
      <c r="F628" s="192"/>
      <c r="G628" s="192"/>
      <c r="H628" s="192"/>
      <c r="I628" s="192"/>
      <c r="J628" s="192"/>
      <c r="K628" s="192"/>
      <c r="L628" s="192"/>
      <c r="M628" s="192"/>
      <c r="N628" s="192"/>
      <c r="O628" s="192"/>
      <c r="P628" s="192"/>
      <c r="Q628" s="192"/>
      <c r="R628" s="192"/>
      <c r="S628" s="192"/>
      <c r="T628" s="192"/>
      <c r="U628" s="192"/>
      <c r="V628" s="192"/>
      <c r="W628" s="192"/>
      <c r="X628" s="192"/>
      <c r="Y628" s="192"/>
      <c r="Z628" s="192"/>
      <c r="AA628" s="192"/>
      <c r="AB628" s="192"/>
      <c r="AC628" s="192"/>
      <c r="AD628" s="192"/>
      <c r="AE628" s="192"/>
      <c r="AF628" s="192"/>
      <c r="AG628" s="192"/>
      <c r="AH628" s="192"/>
      <c r="AI628" s="192"/>
      <c r="AJ628" s="192"/>
      <c r="AK628" s="192"/>
      <c r="AL628" s="192"/>
      <c r="AM628" s="192"/>
      <c r="AN628" s="192"/>
      <c r="AO628" s="192"/>
      <c r="AP628" s="192"/>
      <c r="AQ628" s="192"/>
      <c r="AR628" s="192"/>
      <c r="AS628" s="192"/>
      <c r="AT628" s="192"/>
    </row>
    <row r="629" spans="1:46" ht="15.75" customHeight="1">
      <c r="A629" s="192"/>
      <c r="B629" s="192"/>
      <c r="C629" s="192"/>
      <c r="D629" s="192"/>
      <c r="E629" s="192"/>
      <c r="F629" s="192"/>
      <c r="G629" s="192"/>
      <c r="H629" s="192"/>
      <c r="I629" s="192"/>
      <c r="J629" s="192"/>
      <c r="K629" s="192"/>
      <c r="L629" s="192"/>
      <c r="M629" s="192"/>
      <c r="N629" s="192"/>
      <c r="O629" s="192"/>
      <c r="P629" s="192"/>
      <c r="Q629" s="192"/>
      <c r="R629" s="192"/>
      <c r="S629" s="192"/>
      <c r="T629" s="192"/>
      <c r="U629" s="192"/>
      <c r="V629" s="192"/>
      <c r="W629" s="192"/>
      <c r="X629" s="192"/>
      <c r="Y629" s="192"/>
      <c r="Z629" s="192"/>
      <c r="AA629" s="192"/>
      <c r="AB629" s="192"/>
      <c r="AC629" s="192"/>
      <c r="AD629" s="192"/>
      <c r="AE629" s="192"/>
      <c r="AF629" s="192"/>
      <c r="AG629" s="192"/>
      <c r="AH629" s="192"/>
      <c r="AI629" s="192"/>
      <c r="AJ629" s="192"/>
      <c r="AK629" s="192"/>
      <c r="AL629" s="192"/>
      <c r="AM629" s="192"/>
      <c r="AN629" s="192"/>
      <c r="AO629" s="192"/>
      <c r="AP629" s="192"/>
      <c r="AQ629" s="192"/>
      <c r="AR629" s="192"/>
      <c r="AS629" s="192"/>
      <c r="AT629" s="192"/>
    </row>
    <row r="630" spans="1:46" ht="15.75" customHeight="1">
      <c r="A630" s="192"/>
      <c r="B630" s="192"/>
      <c r="C630" s="192"/>
      <c r="D630" s="192"/>
      <c r="E630" s="192"/>
      <c r="F630" s="192"/>
      <c r="G630" s="192"/>
      <c r="H630" s="192"/>
      <c r="I630" s="192"/>
      <c r="J630" s="192"/>
      <c r="K630" s="192"/>
      <c r="L630" s="192"/>
      <c r="M630" s="192"/>
      <c r="N630" s="192"/>
      <c r="O630" s="192"/>
      <c r="P630" s="192"/>
      <c r="Q630" s="192"/>
      <c r="R630" s="192"/>
      <c r="S630" s="192"/>
      <c r="T630" s="192"/>
      <c r="U630" s="192"/>
      <c r="V630" s="192"/>
      <c r="W630" s="192"/>
      <c r="X630" s="192"/>
      <c r="Y630" s="192"/>
      <c r="Z630" s="192"/>
      <c r="AA630" s="192"/>
      <c r="AB630" s="192"/>
      <c r="AC630" s="192"/>
      <c r="AD630" s="192"/>
      <c r="AE630" s="192"/>
      <c r="AF630" s="192"/>
      <c r="AG630" s="192"/>
      <c r="AH630" s="192"/>
      <c r="AI630" s="192"/>
      <c r="AJ630" s="192"/>
      <c r="AK630" s="192"/>
      <c r="AL630" s="192"/>
      <c r="AM630" s="192"/>
      <c r="AN630" s="192"/>
      <c r="AO630" s="192"/>
      <c r="AP630" s="192"/>
      <c r="AQ630" s="192"/>
      <c r="AR630" s="192"/>
      <c r="AS630" s="192"/>
      <c r="AT630" s="192"/>
    </row>
    <row r="631" spans="1:46" ht="15.75" customHeight="1">
      <c r="A631" s="192"/>
      <c r="B631" s="192"/>
      <c r="C631" s="192"/>
      <c r="D631" s="192"/>
      <c r="E631" s="192"/>
      <c r="F631" s="192"/>
      <c r="G631" s="192"/>
      <c r="H631" s="192"/>
      <c r="I631" s="192"/>
      <c r="J631" s="192"/>
      <c r="K631" s="192"/>
      <c r="L631" s="192"/>
      <c r="M631" s="192"/>
      <c r="N631" s="192"/>
      <c r="O631" s="192"/>
      <c r="P631" s="192"/>
      <c r="Q631" s="192"/>
      <c r="R631" s="192"/>
      <c r="S631" s="192"/>
      <c r="T631" s="192"/>
      <c r="U631" s="192"/>
      <c r="V631" s="192"/>
      <c r="W631" s="192"/>
      <c r="X631" s="192"/>
      <c r="Y631" s="192"/>
      <c r="Z631" s="192"/>
      <c r="AA631" s="192"/>
      <c r="AB631" s="192"/>
      <c r="AC631" s="192"/>
      <c r="AD631" s="192"/>
      <c r="AE631" s="192"/>
      <c r="AF631" s="192"/>
      <c r="AG631" s="192"/>
      <c r="AH631" s="192"/>
      <c r="AI631" s="192"/>
      <c r="AJ631" s="192"/>
      <c r="AK631" s="192"/>
      <c r="AL631" s="192"/>
      <c r="AM631" s="192"/>
      <c r="AN631" s="192"/>
      <c r="AO631" s="192"/>
      <c r="AP631" s="192"/>
      <c r="AQ631" s="192"/>
      <c r="AR631" s="192"/>
      <c r="AS631" s="192"/>
      <c r="AT631" s="192"/>
    </row>
    <row r="632" spans="1:46" ht="15.75" customHeight="1">
      <c r="A632" s="192"/>
      <c r="B632" s="192"/>
      <c r="C632" s="192"/>
      <c r="D632" s="192"/>
      <c r="E632" s="192"/>
      <c r="F632" s="192"/>
      <c r="G632" s="192"/>
      <c r="H632" s="192"/>
      <c r="I632" s="192"/>
      <c r="J632" s="192"/>
      <c r="K632" s="192"/>
      <c r="L632" s="192"/>
      <c r="M632" s="192"/>
      <c r="N632" s="192"/>
      <c r="O632" s="192"/>
      <c r="P632" s="192"/>
      <c r="Q632" s="192"/>
      <c r="R632" s="192"/>
      <c r="S632" s="192"/>
      <c r="T632" s="192"/>
      <c r="U632" s="192"/>
      <c r="V632" s="192"/>
      <c r="W632" s="192"/>
      <c r="X632" s="192"/>
      <c r="Y632" s="192"/>
      <c r="Z632" s="192"/>
      <c r="AA632" s="192"/>
      <c r="AB632" s="192"/>
      <c r="AC632" s="192"/>
      <c r="AD632" s="192"/>
      <c r="AE632" s="192"/>
      <c r="AF632" s="192"/>
      <c r="AG632" s="192"/>
      <c r="AH632" s="192"/>
      <c r="AI632" s="192"/>
      <c r="AJ632" s="192"/>
      <c r="AK632" s="192"/>
      <c r="AL632" s="192"/>
      <c r="AM632" s="192"/>
      <c r="AN632" s="192"/>
      <c r="AO632" s="192"/>
      <c r="AP632" s="192"/>
      <c r="AQ632" s="192"/>
      <c r="AR632" s="192"/>
      <c r="AS632" s="192"/>
      <c r="AT632" s="192"/>
    </row>
    <row r="633" spans="1:46" ht="15.75" customHeight="1">
      <c r="A633" s="192"/>
      <c r="B633" s="192"/>
      <c r="C633" s="192"/>
      <c r="D633" s="192"/>
      <c r="E633" s="192"/>
      <c r="F633" s="192"/>
      <c r="G633" s="192"/>
      <c r="H633" s="192"/>
      <c r="I633" s="192"/>
      <c r="J633" s="192"/>
      <c r="K633" s="192"/>
      <c r="L633" s="192"/>
      <c r="M633" s="192"/>
      <c r="N633" s="192"/>
      <c r="O633" s="192"/>
      <c r="P633" s="192"/>
      <c r="Q633" s="192"/>
      <c r="R633" s="192"/>
      <c r="S633" s="192"/>
      <c r="T633" s="192"/>
      <c r="U633" s="192"/>
      <c r="V633" s="192"/>
      <c r="W633" s="192"/>
      <c r="X633" s="192"/>
      <c r="Y633" s="192"/>
      <c r="Z633" s="192"/>
      <c r="AA633" s="192"/>
      <c r="AB633" s="192"/>
      <c r="AC633" s="192"/>
      <c r="AD633" s="192"/>
      <c r="AE633" s="192"/>
      <c r="AF633" s="192"/>
      <c r="AG633" s="192"/>
      <c r="AH633" s="192"/>
      <c r="AI633" s="192"/>
      <c r="AJ633" s="192"/>
      <c r="AK633" s="192"/>
      <c r="AL633" s="192"/>
      <c r="AM633" s="192"/>
      <c r="AN633" s="192"/>
      <c r="AO633" s="192"/>
      <c r="AP633" s="192"/>
      <c r="AQ633" s="192"/>
      <c r="AR633" s="192"/>
      <c r="AS633" s="192"/>
      <c r="AT633" s="192"/>
    </row>
    <row r="634" spans="1:46" ht="15.75" customHeight="1">
      <c r="A634" s="192"/>
      <c r="B634" s="192"/>
      <c r="C634" s="192"/>
      <c r="D634" s="192"/>
      <c r="E634" s="192"/>
      <c r="F634" s="192"/>
      <c r="G634" s="192"/>
      <c r="H634" s="192"/>
      <c r="I634" s="192"/>
      <c r="J634" s="192"/>
      <c r="K634" s="192"/>
      <c r="L634" s="192"/>
      <c r="M634" s="192"/>
      <c r="N634" s="192"/>
      <c r="O634" s="192"/>
      <c r="P634" s="192"/>
      <c r="Q634" s="192"/>
      <c r="R634" s="192"/>
      <c r="S634" s="192"/>
      <c r="T634" s="192"/>
      <c r="U634" s="192"/>
      <c r="V634" s="192"/>
      <c r="W634" s="192"/>
      <c r="X634" s="192"/>
      <c r="Y634" s="192"/>
      <c r="Z634" s="192"/>
      <c r="AA634" s="192"/>
      <c r="AB634" s="192"/>
      <c r="AC634" s="192"/>
      <c r="AD634" s="192"/>
      <c r="AE634" s="192"/>
      <c r="AF634" s="192"/>
      <c r="AG634" s="192"/>
      <c r="AH634" s="192"/>
      <c r="AI634" s="192"/>
      <c r="AJ634" s="192"/>
      <c r="AK634" s="192"/>
      <c r="AL634" s="192"/>
      <c r="AM634" s="192"/>
      <c r="AN634" s="192"/>
      <c r="AO634" s="192"/>
      <c r="AP634" s="192"/>
      <c r="AQ634" s="192"/>
      <c r="AR634" s="192"/>
      <c r="AS634" s="192"/>
      <c r="AT634" s="192"/>
    </row>
    <row r="635" spans="1:46" ht="15.75" customHeight="1">
      <c r="A635" s="192"/>
      <c r="B635" s="192"/>
      <c r="C635" s="192"/>
      <c r="D635" s="192"/>
      <c r="E635" s="192"/>
      <c r="F635" s="192"/>
      <c r="G635" s="192"/>
      <c r="H635" s="192"/>
      <c r="I635" s="192"/>
      <c r="J635" s="192"/>
      <c r="K635" s="192"/>
      <c r="L635" s="192"/>
      <c r="M635" s="192"/>
      <c r="N635" s="192"/>
      <c r="O635" s="192"/>
      <c r="P635" s="192"/>
      <c r="Q635" s="192"/>
      <c r="R635" s="192"/>
      <c r="S635" s="192"/>
      <c r="T635" s="192"/>
      <c r="U635" s="192"/>
      <c r="V635" s="192"/>
      <c r="W635" s="192"/>
      <c r="X635" s="192"/>
      <c r="Y635" s="192"/>
      <c r="Z635" s="192"/>
      <c r="AA635" s="192"/>
      <c r="AB635" s="192"/>
      <c r="AC635" s="192"/>
      <c r="AD635" s="192"/>
      <c r="AE635" s="192"/>
      <c r="AF635" s="192"/>
      <c r="AG635" s="192"/>
      <c r="AH635" s="192"/>
      <c r="AI635" s="192"/>
      <c r="AJ635" s="192"/>
      <c r="AK635" s="192"/>
      <c r="AL635" s="192"/>
      <c r="AM635" s="192"/>
      <c r="AN635" s="192"/>
      <c r="AO635" s="192"/>
      <c r="AP635" s="192"/>
      <c r="AQ635" s="192"/>
      <c r="AR635" s="192"/>
      <c r="AS635" s="192"/>
      <c r="AT635" s="192"/>
    </row>
    <row r="636" spans="1:46" ht="15.75" customHeight="1">
      <c r="A636" s="192"/>
      <c r="B636" s="192"/>
      <c r="C636" s="192"/>
      <c r="D636" s="192"/>
      <c r="E636" s="192"/>
      <c r="F636" s="192"/>
      <c r="G636" s="192"/>
      <c r="H636" s="192"/>
      <c r="I636" s="192"/>
      <c r="J636" s="192"/>
      <c r="K636" s="192"/>
      <c r="L636" s="192"/>
      <c r="M636" s="192"/>
      <c r="N636" s="192"/>
      <c r="O636" s="192"/>
      <c r="P636" s="192"/>
      <c r="Q636" s="192"/>
      <c r="R636" s="192"/>
      <c r="S636" s="192"/>
      <c r="T636" s="192"/>
      <c r="U636" s="192"/>
      <c r="V636" s="192"/>
      <c r="W636" s="192"/>
      <c r="X636" s="192"/>
      <c r="Y636" s="192"/>
      <c r="Z636" s="192"/>
      <c r="AA636" s="192"/>
      <c r="AB636" s="192"/>
      <c r="AC636" s="192"/>
      <c r="AD636" s="192"/>
      <c r="AE636" s="192"/>
      <c r="AF636" s="192"/>
      <c r="AG636" s="192"/>
      <c r="AH636" s="192"/>
      <c r="AI636" s="192"/>
      <c r="AJ636" s="192"/>
      <c r="AK636" s="192"/>
      <c r="AL636" s="192"/>
      <c r="AM636" s="192"/>
      <c r="AN636" s="192"/>
      <c r="AO636" s="192"/>
      <c r="AP636" s="192"/>
      <c r="AQ636" s="192"/>
      <c r="AR636" s="192"/>
      <c r="AS636" s="192"/>
      <c r="AT636" s="192"/>
    </row>
    <row r="637" spans="1:46" ht="15.75" customHeight="1">
      <c r="A637" s="192"/>
      <c r="B637" s="192"/>
      <c r="C637" s="192"/>
      <c r="D637" s="192"/>
      <c r="E637" s="192"/>
      <c r="F637" s="192"/>
      <c r="G637" s="192"/>
      <c r="H637" s="192"/>
      <c r="I637" s="192"/>
      <c r="J637" s="192"/>
      <c r="K637" s="192"/>
      <c r="L637" s="192"/>
      <c r="M637" s="192"/>
      <c r="N637" s="192"/>
      <c r="O637" s="192"/>
      <c r="P637" s="192"/>
      <c r="Q637" s="192"/>
      <c r="R637" s="192"/>
      <c r="S637" s="192"/>
      <c r="T637" s="192"/>
      <c r="U637" s="192"/>
      <c r="V637" s="192"/>
      <c r="W637" s="192"/>
      <c r="X637" s="192"/>
      <c r="Y637" s="192"/>
      <c r="Z637" s="192"/>
      <c r="AA637" s="192"/>
      <c r="AB637" s="192"/>
      <c r="AC637" s="192"/>
      <c r="AD637" s="192"/>
      <c r="AE637" s="192"/>
      <c r="AF637" s="192"/>
      <c r="AG637" s="192"/>
      <c r="AH637" s="192"/>
      <c r="AI637" s="192"/>
      <c r="AJ637" s="192"/>
      <c r="AK637" s="192"/>
      <c r="AL637" s="192"/>
      <c r="AM637" s="192"/>
      <c r="AN637" s="192"/>
      <c r="AO637" s="192"/>
      <c r="AP637" s="192"/>
      <c r="AQ637" s="192"/>
      <c r="AR637" s="192"/>
      <c r="AS637" s="192"/>
      <c r="AT637" s="192"/>
    </row>
    <row r="638" spans="1:46" ht="15.75" customHeight="1">
      <c r="A638" s="192"/>
      <c r="B638" s="192"/>
      <c r="C638" s="192"/>
      <c r="D638" s="192"/>
      <c r="E638" s="192"/>
      <c r="F638" s="192"/>
      <c r="G638" s="192"/>
      <c r="H638" s="192"/>
      <c r="I638" s="192"/>
      <c r="J638" s="192"/>
      <c r="K638" s="192"/>
      <c r="L638" s="192"/>
      <c r="M638" s="192"/>
      <c r="N638" s="192"/>
      <c r="O638" s="192"/>
      <c r="P638" s="192"/>
      <c r="Q638" s="192"/>
      <c r="R638" s="192"/>
      <c r="S638" s="192"/>
      <c r="T638" s="192"/>
      <c r="U638" s="192"/>
      <c r="V638" s="192"/>
      <c r="W638" s="192"/>
      <c r="X638" s="192"/>
      <c r="Y638" s="192"/>
      <c r="Z638" s="192"/>
      <c r="AA638" s="192"/>
      <c r="AB638" s="192"/>
      <c r="AC638" s="192"/>
      <c r="AD638" s="192"/>
      <c r="AE638" s="192"/>
      <c r="AF638" s="192"/>
      <c r="AG638" s="192"/>
      <c r="AH638" s="192"/>
      <c r="AI638" s="192"/>
      <c r="AJ638" s="192"/>
      <c r="AK638" s="192"/>
      <c r="AL638" s="192"/>
      <c r="AM638" s="192"/>
      <c r="AN638" s="192"/>
      <c r="AO638" s="192"/>
      <c r="AP638" s="192"/>
      <c r="AQ638" s="192"/>
      <c r="AR638" s="192"/>
      <c r="AS638" s="192"/>
      <c r="AT638" s="192"/>
    </row>
    <row r="639" spans="1:46" ht="15.75" customHeight="1">
      <c r="A639" s="192"/>
      <c r="B639" s="192"/>
      <c r="C639" s="192"/>
      <c r="D639" s="192"/>
      <c r="E639" s="192"/>
      <c r="F639" s="192"/>
      <c r="G639" s="192"/>
      <c r="H639" s="192"/>
      <c r="I639" s="192"/>
      <c r="J639" s="192"/>
      <c r="K639" s="192"/>
      <c r="L639" s="192"/>
      <c r="M639" s="192"/>
      <c r="N639" s="192"/>
      <c r="O639" s="192"/>
      <c r="P639" s="192"/>
      <c r="Q639" s="192"/>
      <c r="R639" s="192"/>
      <c r="S639" s="192"/>
      <c r="T639" s="192"/>
      <c r="U639" s="192"/>
      <c r="V639" s="192"/>
      <c r="W639" s="192"/>
      <c r="X639" s="192"/>
      <c r="Y639" s="192"/>
      <c r="Z639" s="192"/>
      <c r="AA639" s="192"/>
      <c r="AB639" s="192"/>
      <c r="AC639" s="192"/>
      <c r="AD639" s="192"/>
      <c r="AE639" s="192"/>
      <c r="AF639" s="192"/>
      <c r="AG639" s="192"/>
      <c r="AH639" s="192"/>
      <c r="AI639" s="192"/>
      <c r="AJ639" s="192"/>
      <c r="AK639" s="192"/>
      <c r="AL639" s="192"/>
      <c r="AM639" s="192"/>
      <c r="AN639" s="192"/>
      <c r="AO639" s="192"/>
      <c r="AP639" s="192"/>
      <c r="AQ639" s="192"/>
      <c r="AR639" s="192"/>
      <c r="AS639" s="192"/>
      <c r="AT639" s="192"/>
    </row>
    <row r="640" spans="1:46" ht="15.75" customHeight="1">
      <c r="A640" s="192"/>
      <c r="B640" s="192"/>
      <c r="C640" s="192"/>
      <c r="D640" s="192"/>
      <c r="E640" s="192"/>
      <c r="F640" s="192"/>
      <c r="G640" s="192"/>
      <c r="H640" s="192"/>
      <c r="I640" s="192"/>
      <c r="J640" s="192"/>
      <c r="K640" s="192"/>
      <c r="L640" s="192"/>
      <c r="M640" s="192"/>
      <c r="N640" s="192"/>
      <c r="O640" s="192"/>
      <c r="P640" s="192"/>
      <c r="Q640" s="192"/>
      <c r="R640" s="192"/>
      <c r="S640" s="192"/>
      <c r="T640" s="192"/>
      <c r="U640" s="192"/>
      <c r="V640" s="192"/>
      <c r="W640" s="192"/>
      <c r="X640" s="192"/>
      <c r="Y640" s="192"/>
      <c r="Z640" s="192"/>
      <c r="AA640" s="192"/>
      <c r="AB640" s="192"/>
      <c r="AC640" s="192"/>
      <c r="AD640" s="192"/>
      <c r="AE640" s="192"/>
      <c r="AF640" s="192"/>
      <c r="AG640" s="192"/>
      <c r="AH640" s="192"/>
      <c r="AI640" s="192"/>
      <c r="AJ640" s="192"/>
      <c r="AK640" s="192"/>
      <c r="AL640" s="192"/>
      <c r="AM640" s="192"/>
      <c r="AN640" s="192"/>
      <c r="AO640" s="192"/>
      <c r="AP640" s="192"/>
      <c r="AQ640" s="192"/>
      <c r="AR640" s="192"/>
      <c r="AS640" s="192"/>
      <c r="AT640" s="192"/>
    </row>
    <row r="641" spans="1:46" ht="15.75" customHeight="1">
      <c r="A641" s="192"/>
      <c r="B641" s="192"/>
      <c r="C641" s="192"/>
      <c r="D641" s="192"/>
      <c r="E641" s="192"/>
      <c r="F641" s="192"/>
      <c r="G641" s="192"/>
      <c r="H641" s="192"/>
      <c r="I641" s="192"/>
      <c r="J641" s="192"/>
      <c r="K641" s="192"/>
      <c r="L641" s="192"/>
      <c r="M641" s="192"/>
      <c r="N641" s="192"/>
      <c r="O641" s="192"/>
      <c r="P641" s="192"/>
      <c r="Q641" s="192"/>
      <c r="R641" s="192"/>
      <c r="S641" s="192"/>
      <c r="T641" s="192"/>
      <c r="U641" s="192"/>
      <c r="V641" s="192"/>
      <c r="W641" s="192"/>
      <c r="X641" s="192"/>
      <c r="Y641" s="192"/>
      <c r="Z641" s="192"/>
      <c r="AA641" s="192"/>
      <c r="AB641" s="192"/>
      <c r="AC641" s="192"/>
      <c r="AD641" s="192"/>
      <c r="AE641" s="192"/>
      <c r="AF641" s="192"/>
      <c r="AG641" s="192"/>
      <c r="AH641" s="192"/>
      <c r="AI641" s="192"/>
      <c r="AJ641" s="192"/>
      <c r="AK641" s="192"/>
      <c r="AL641" s="192"/>
      <c r="AM641" s="192"/>
      <c r="AN641" s="192"/>
      <c r="AO641" s="192"/>
      <c r="AP641" s="192"/>
      <c r="AQ641" s="192"/>
      <c r="AR641" s="192"/>
      <c r="AS641" s="192"/>
      <c r="AT641" s="192"/>
    </row>
    <row r="642" spans="1:46" ht="15.75" customHeight="1">
      <c r="A642" s="192"/>
      <c r="B642" s="192"/>
      <c r="C642" s="192"/>
      <c r="D642" s="192"/>
      <c r="E642" s="192"/>
      <c r="F642" s="192"/>
      <c r="G642" s="192"/>
      <c r="H642" s="192"/>
      <c r="I642" s="192"/>
      <c r="J642" s="192"/>
      <c r="K642" s="192"/>
      <c r="L642" s="192"/>
      <c r="M642" s="192"/>
      <c r="N642" s="192"/>
      <c r="O642" s="192"/>
      <c r="P642" s="192"/>
      <c r="Q642" s="192"/>
      <c r="R642" s="192"/>
      <c r="S642" s="192"/>
      <c r="T642" s="192"/>
      <c r="U642" s="192"/>
      <c r="V642" s="192"/>
      <c r="W642" s="192"/>
      <c r="X642" s="192"/>
      <c r="Y642" s="192"/>
      <c r="Z642" s="192"/>
      <c r="AA642" s="192"/>
      <c r="AB642" s="192"/>
      <c r="AC642" s="192"/>
      <c r="AD642" s="192"/>
      <c r="AE642" s="192"/>
      <c r="AF642" s="192"/>
      <c r="AG642" s="192"/>
      <c r="AH642" s="192"/>
      <c r="AI642" s="192"/>
      <c r="AJ642" s="192"/>
      <c r="AK642" s="192"/>
      <c r="AL642" s="192"/>
      <c r="AM642" s="192"/>
      <c r="AN642" s="192"/>
      <c r="AO642" s="192"/>
      <c r="AP642" s="192"/>
      <c r="AQ642" s="192"/>
      <c r="AR642" s="192"/>
      <c r="AS642" s="192"/>
      <c r="AT642" s="192"/>
    </row>
    <row r="643" spans="1:46" ht="15.75" customHeight="1">
      <c r="A643" s="192"/>
      <c r="B643" s="192"/>
      <c r="C643" s="192"/>
      <c r="D643" s="192"/>
      <c r="E643" s="192"/>
      <c r="F643" s="192"/>
      <c r="G643" s="192"/>
      <c r="H643" s="192"/>
      <c r="I643" s="192"/>
      <c r="J643" s="192"/>
      <c r="K643" s="192"/>
      <c r="L643" s="192"/>
      <c r="M643" s="192"/>
      <c r="N643" s="192"/>
      <c r="O643" s="192"/>
      <c r="P643" s="192"/>
      <c r="Q643" s="192"/>
      <c r="R643" s="192"/>
      <c r="S643" s="192"/>
      <c r="T643" s="192"/>
      <c r="U643" s="192"/>
      <c r="V643" s="192"/>
      <c r="W643" s="192"/>
      <c r="X643" s="192"/>
      <c r="Y643" s="192"/>
      <c r="Z643" s="192"/>
      <c r="AA643" s="192"/>
      <c r="AB643" s="192"/>
      <c r="AC643" s="192"/>
      <c r="AD643" s="192"/>
      <c r="AE643" s="192"/>
      <c r="AF643" s="192"/>
      <c r="AG643" s="192"/>
      <c r="AH643" s="192"/>
      <c r="AI643" s="192"/>
      <c r="AJ643" s="192"/>
      <c r="AK643" s="192"/>
      <c r="AL643" s="192"/>
      <c r="AM643" s="192"/>
      <c r="AN643" s="192"/>
      <c r="AO643" s="192"/>
      <c r="AP643" s="192"/>
      <c r="AQ643" s="192"/>
      <c r="AR643" s="192"/>
      <c r="AS643" s="192"/>
      <c r="AT643" s="192"/>
    </row>
    <row r="644" spans="1:46" ht="15.75" customHeight="1">
      <c r="A644" s="192"/>
      <c r="B644" s="192"/>
      <c r="C644" s="192"/>
      <c r="D644" s="192"/>
      <c r="E644" s="192"/>
      <c r="F644" s="192"/>
      <c r="G644" s="192"/>
      <c r="H644" s="192"/>
      <c r="I644" s="192"/>
      <c r="J644" s="192"/>
      <c r="K644" s="192"/>
      <c r="L644" s="192"/>
      <c r="M644" s="192"/>
      <c r="N644" s="192"/>
      <c r="O644" s="192"/>
      <c r="P644" s="192"/>
      <c r="Q644" s="192"/>
      <c r="R644" s="192"/>
      <c r="S644" s="192"/>
      <c r="T644" s="192"/>
      <c r="U644" s="192"/>
      <c r="V644" s="192"/>
      <c r="W644" s="192"/>
      <c r="X644" s="192"/>
      <c r="Y644" s="192"/>
      <c r="Z644" s="192"/>
      <c r="AA644" s="192"/>
      <c r="AB644" s="192"/>
      <c r="AC644" s="192"/>
      <c r="AD644" s="192"/>
      <c r="AE644" s="192"/>
      <c r="AF644" s="192"/>
      <c r="AG644" s="192"/>
      <c r="AH644" s="192"/>
      <c r="AI644" s="192"/>
      <c r="AJ644" s="192"/>
      <c r="AK644" s="192"/>
      <c r="AL644" s="192"/>
      <c r="AM644" s="192"/>
      <c r="AN644" s="192"/>
      <c r="AO644" s="192"/>
      <c r="AP644" s="192"/>
      <c r="AQ644" s="192"/>
      <c r="AR644" s="192"/>
      <c r="AS644" s="192"/>
      <c r="AT644" s="192"/>
    </row>
    <row r="645" spans="1:46" ht="15.75" customHeight="1">
      <c r="A645" s="192"/>
      <c r="B645" s="192"/>
      <c r="C645" s="192"/>
      <c r="D645" s="192"/>
      <c r="E645" s="192"/>
      <c r="F645" s="192"/>
      <c r="G645" s="192"/>
      <c r="H645" s="192"/>
      <c r="I645" s="192"/>
      <c r="J645" s="192"/>
      <c r="K645" s="192"/>
      <c r="L645" s="192"/>
      <c r="M645" s="192"/>
      <c r="N645" s="192"/>
      <c r="O645" s="192"/>
      <c r="P645" s="192"/>
      <c r="Q645" s="192"/>
      <c r="R645" s="192"/>
      <c r="S645" s="192"/>
      <c r="T645" s="192"/>
      <c r="U645" s="192"/>
      <c r="V645" s="192"/>
      <c r="W645" s="192"/>
      <c r="X645" s="192"/>
      <c r="Y645" s="192"/>
      <c r="Z645" s="192"/>
      <c r="AA645" s="192"/>
      <c r="AB645" s="192"/>
      <c r="AC645" s="192"/>
      <c r="AD645" s="192"/>
      <c r="AE645" s="192"/>
      <c r="AF645" s="192"/>
      <c r="AG645" s="192"/>
      <c r="AH645" s="192"/>
      <c r="AI645" s="192"/>
      <c r="AJ645" s="192"/>
      <c r="AK645" s="192"/>
      <c r="AL645" s="192"/>
      <c r="AM645" s="192"/>
      <c r="AN645" s="192"/>
      <c r="AO645" s="192"/>
      <c r="AP645" s="192"/>
      <c r="AQ645" s="192"/>
      <c r="AR645" s="192"/>
      <c r="AS645" s="192"/>
      <c r="AT645" s="192"/>
    </row>
    <row r="646" spans="1:46" ht="15.75" customHeight="1">
      <c r="A646" s="192"/>
      <c r="B646" s="192"/>
      <c r="C646" s="192"/>
      <c r="D646" s="192"/>
      <c r="E646" s="192"/>
      <c r="F646" s="192"/>
      <c r="G646" s="192"/>
      <c r="H646" s="192"/>
      <c r="I646" s="192"/>
      <c r="J646" s="192"/>
      <c r="K646" s="192"/>
      <c r="L646" s="192"/>
      <c r="M646" s="192"/>
      <c r="N646" s="192"/>
      <c r="O646" s="192"/>
      <c r="P646" s="192"/>
      <c r="Q646" s="192"/>
      <c r="R646" s="192"/>
      <c r="S646" s="192"/>
      <c r="T646" s="192"/>
      <c r="U646" s="192"/>
      <c r="V646" s="192"/>
      <c r="W646" s="192"/>
      <c r="X646" s="192"/>
      <c r="Y646" s="192"/>
      <c r="Z646" s="192"/>
      <c r="AA646" s="192"/>
      <c r="AB646" s="192"/>
      <c r="AC646" s="192"/>
      <c r="AD646" s="192"/>
      <c r="AE646" s="192"/>
      <c r="AF646" s="192"/>
      <c r="AG646" s="192"/>
      <c r="AH646" s="192"/>
      <c r="AI646" s="192"/>
      <c r="AJ646" s="192"/>
      <c r="AK646" s="192"/>
      <c r="AL646" s="192"/>
      <c r="AM646" s="192"/>
      <c r="AN646" s="192"/>
      <c r="AO646" s="192"/>
      <c r="AP646" s="192"/>
      <c r="AQ646" s="192"/>
      <c r="AR646" s="192"/>
      <c r="AS646" s="192"/>
      <c r="AT646" s="192"/>
    </row>
    <row r="647" spans="1:46" ht="15.75" customHeight="1">
      <c r="A647" s="192"/>
      <c r="B647" s="192"/>
      <c r="C647" s="192"/>
      <c r="D647" s="192"/>
      <c r="E647" s="192"/>
      <c r="F647" s="192"/>
      <c r="G647" s="192"/>
      <c r="H647" s="192"/>
      <c r="I647" s="192"/>
      <c r="J647" s="192"/>
      <c r="K647" s="192"/>
      <c r="L647" s="192"/>
      <c r="M647" s="192"/>
      <c r="N647" s="192"/>
      <c r="O647" s="192"/>
      <c r="P647" s="192"/>
      <c r="Q647" s="192"/>
      <c r="R647" s="192"/>
      <c r="S647" s="192"/>
      <c r="T647" s="192"/>
      <c r="U647" s="192"/>
      <c r="V647" s="192"/>
      <c r="W647" s="192"/>
      <c r="X647" s="192"/>
      <c r="Y647" s="192"/>
      <c r="Z647" s="192"/>
      <c r="AA647" s="192"/>
      <c r="AB647" s="192"/>
      <c r="AC647" s="192"/>
      <c r="AD647" s="192"/>
      <c r="AE647" s="192"/>
      <c r="AF647" s="192"/>
      <c r="AG647" s="192"/>
      <c r="AH647" s="192"/>
      <c r="AI647" s="192"/>
      <c r="AJ647" s="192"/>
      <c r="AK647" s="192"/>
      <c r="AL647" s="192"/>
      <c r="AM647" s="192"/>
      <c r="AN647" s="192"/>
      <c r="AO647" s="192"/>
      <c r="AP647" s="192"/>
      <c r="AQ647" s="192"/>
      <c r="AR647" s="192"/>
      <c r="AS647" s="192"/>
      <c r="AT647" s="192"/>
    </row>
    <row r="648" spans="1:46" ht="15.75" customHeight="1">
      <c r="A648" s="192"/>
      <c r="B648" s="192"/>
      <c r="C648" s="192"/>
      <c r="D648" s="192"/>
      <c r="E648" s="192"/>
      <c r="F648" s="192"/>
      <c r="G648" s="192"/>
      <c r="H648" s="192"/>
      <c r="I648" s="192"/>
      <c r="J648" s="192"/>
      <c r="K648" s="192"/>
      <c r="L648" s="192"/>
      <c r="M648" s="192"/>
      <c r="N648" s="192"/>
      <c r="O648" s="192"/>
      <c r="P648" s="192"/>
      <c r="Q648" s="192"/>
      <c r="R648" s="192"/>
      <c r="S648" s="192"/>
      <c r="T648" s="192"/>
      <c r="U648" s="192"/>
      <c r="V648" s="192"/>
      <c r="W648" s="192"/>
      <c r="X648" s="192"/>
      <c r="Y648" s="192"/>
      <c r="Z648" s="192"/>
      <c r="AA648" s="192"/>
      <c r="AB648" s="192"/>
      <c r="AC648" s="192"/>
      <c r="AD648" s="192"/>
      <c r="AE648" s="192"/>
      <c r="AF648" s="192"/>
      <c r="AG648" s="192"/>
      <c r="AH648" s="192"/>
      <c r="AI648" s="192"/>
      <c r="AJ648" s="192"/>
      <c r="AK648" s="192"/>
      <c r="AL648" s="192"/>
      <c r="AM648" s="192"/>
      <c r="AN648" s="192"/>
      <c r="AO648" s="192"/>
      <c r="AP648" s="192"/>
      <c r="AQ648" s="192"/>
      <c r="AR648" s="192"/>
      <c r="AS648" s="192"/>
      <c r="AT648" s="192"/>
    </row>
    <row r="649" spans="1:46" ht="15.75" customHeight="1">
      <c r="A649" s="192"/>
      <c r="B649" s="192"/>
      <c r="C649" s="192"/>
      <c r="D649" s="192"/>
      <c r="E649" s="192"/>
      <c r="F649" s="192"/>
      <c r="G649" s="192"/>
      <c r="H649" s="192"/>
      <c r="I649" s="192"/>
      <c r="J649" s="192"/>
      <c r="K649" s="192"/>
      <c r="L649" s="192"/>
      <c r="M649" s="192"/>
      <c r="N649" s="192"/>
      <c r="O649" s="192"/>
      <c r="P649" s="192"/>
      <c r="Q649" s="192"/>
      <c r="R649" s="192"/>
      <c r="S649" s="192"/>
      <c r="T649" s="192"/>
      <c r="U649" s="192"/>
      <c r="V649" s="192"/>
      <c r="W649" s="192"/>
      <c r="X649" s="192"/>
      <c r="Y649" s="192"/>
      <c r="Z649" s="192"/>
      <c r="AA649" s="192"/>
      <c r="AB649" s="192"/>
      <c r="AC649" s="192"/>
      <c r="AD649" s="192"/>
      <c r="AE649" s="192"/>
      <c r="AF649" s="192"/>
      <c r="AG649" s="192"/>
      <c r="AH649" s="192"/>
      <c r="AI649" s="192"/>
      <c r="AJ649" s="192"/>
      <c r="AK649" s="192"/>
      <c r="AL649" s="192"/>
      <c r="AM649" s="192"/>
      <c r="AN649" s="192"/>
      <c r="AO649" s="192"/>
      <c r="AP649" s="192"/>
      <c r="AQ649" s="192"/>
      <c r="AR649" s="192"/>
      <c r="AS649" s="192"/>
      <c r="AT649" s="192"/>
    </row>
    <row r="650" spans="1:46" ht="15.75" customHeight="1">
      <c r="A650" s="192"/>
      <c r="B650" s="192"/>
      <c r="C650" s="192"/>
      <c r="D650" s="192"/>
      <c r="E650" s="192"/>
      <c r="F650" s="192"/>
      <c r="G650" s="192"/>
      <c r="H650" s="192"/>
      <c r="I650" s="192"/>
      <c r="J650" s="192"/>
      <c r="K650" s="192"/>
      <c r="L650" s="192"/>
      <c r="M650" s="192"/>
      <c r="N650" s="192"/>
      <c r="O650" s="192"/>
      <c r="P650" s="192"/>
      <c r="Q650" s="192"/>
      <c r="R650" s="192"/>
      <c r="S650" s="192"/>
      <c r="T650" s="192"/>
      <c r="U650" s="192"/>
      <c r="V650" s="192"/>
      <c r="W650" s="192"/>
      <c r="X650" s="192"/>
      <c r="Y650" s="192"/>
      <c r="Z650" s="192"/>
      <c r="AA650" s="192"/>
      <c r="AB650" s="192"/>
      <c r="AC650" s="192"/>
      <c r="AD650" s="192"/>
      <c r="AE650" s="192"/>
      <c r="AF650" s="192"/>
      <c r="AG650" s="192"/>
      <c r="AH650" s="192"/>
      <c r="AI650" s="192"/>
      <c r="AJ650" s="192"/>
      <c r="AK650" s="192"/>
      <c r="AL650" s="192"/>
      <c r="AM650" s="192"/>
      <c r="AN650" s="192"/>
      <c r="AO650" s="192"/>
      <c r="AP650" s="192"/>
      <c r="AQ650" s="192"/>
      <c r="AR650" s="192"/>
      <c r="AS650" s="192"/>
      <c r="AT650" s="192"/>
    </row>
    <row r="651" spans="1:46" ht="15.75" customHeight="1">
      <c r="A651" s="192"/>
      <c r="B651" s="192"/>
      <c r="C651" s="192"/>
      <c r="D651" s="192"/>
      <c r="E651" s="192"/>
      <c r="F651" s="192"/>
      <c r="G651" s="192"/>
      <c r="H651" s="192"/>
      <c r="I651" s="192"/>
      <c r="J651" s="192"/>
      <c r="K651" s="192"/>
      <c r="L651" s="192"/>
      <c r="M651" s="192"/>
      <c r="N651" s="192"/>
      <c r="O651" s="192"/>
      <c r="P651" s="192"/>
      <c r="Q651" s="192"/>
      <c r="R651" s="192"/>
      <c r="S651" s="192"/>
      <c r="T651" s="192"/>
      <c r="U651" s="192"/>
      <c r="V651" s="192"/>
      <c r="W651" s="192"/>
      <c r="X651" s="192"/>
      <c r="Y651" s="192"/>
      <c r="Z651" s="192"/>
      <c r="AA651" s="192"/>
      <c r="AB651" s="192"/>
      <c r="AC651" s="192"/>
      <c r="AD651" s="192"/>
      <c r="AE651" s="192"/>
      <c r="AF651" s="192"/>
      <c r="AG651" s="192"/>
      <c r="AH651" s="192"/>
      <c r="AI651" s="192"/>
      <c r="AJ651" s="192"/>
      <c r="AK651" s="192"/>
      <c r="AL651" s="192"/>
      <c r="AM651" s="192"/>
      <c r="AN651" s="192"/>
      <c r="AO651" s="192"/>
      <c r="AP651" s="192"/>
      <c r="AQ651" s="192"/>
      <c r="AR651" s="192"/>
      <c r="AS651" s="192"/>
      <c r="AT651" s="192"/>
    </row>
    <row r="652" spans="1:46" ht="15.75" customHeight="1">
      <c r="A652" s="192"/>
      <c r="B652" s="192"/>
      <c r="C652" s="192"/>
      <c r="D652" s="192"/>
      <c r="E652" s="192"/>
      <c r="F652" s="192"/>
      <c r="G652" s="192"/>
      <c r="H652" s="192"/>
      <c r="I652" s="192"/>
      <c r="J652" s="192"/>
      <c r="K652" s="192"/>
      <c r="L652" s="192"/>
      <c r="M652" s="192"/>
      <c r="N652" s="192"/>
      <c r="O652" s="192"/>
      <c r="P652" s="192"/>
      <c r="Q652" s="192"/>
      <c r="R652" s="192"/>
      <c r="S652" s="192"/>
      <c r="T652" s="192"/>
      <c r="U652" s="192"/>
      <c r="V652" s="192"/>
      <c r="W652" s="192"/>
      <c r="X652" s="192"/>
      <c r="Y652" s="192"/>
      <c r="Z652" s="192"/>
      <c r="AA652" s="192"/>
      <c r="AB652" s="192"/>
      <c r="AC652" s="192"/>
      <c r="AD652" s="192"/>
      <c r="AE652" s="192"/>
      <c r="AF652" s="192"/>
      <c r="AG652" s="192"/>
      <c r="AH652" s="192"/>
      <c r="AI652" s="192"/>
      <c r="AJ652" s="192"/>
      <c r="AK652" s="192"/>
      <c r="AL652" s="192"/>
      <c r="AM652" s="192"/>
      <c r="AN652" s="192"/>
      <c r="AO652" s="192"/>
      <c r="AP652" s="192"/>
      <c r="AQ652" s="192"/>
      <c r="AR652" s="192"/>
      <c r="AS652" s="192"/>
      <c r="AT652" s="192"/>
    </row>
    <row r="653" spans="1:46" ht="15.75" customHeight="1">
      <c r="A653" s="192"/>
      <c r="B653" s="192"/>
      <c r="C653" s="192"/>
      <c r="D653" s="192"/>
      <c r="E653" s="192"/>
      <c r="F653" s="192"/>
      <c r="G653" s="192"/>
      <c r="H653" s="192"/>
      <c r="I653" s="192"/>
      <c r="J653" s="192"/>
      <c r="K653" s="192"/>
      <c r="L653" s="192"/>
      <c r="M653" s="192"/>
      <c r="N653" s="192"/>
      <c r="O653" s="192"/>
      <c r="P653" s="192"/>
      <c r="Q653" s="192"/>
      <c r="R653" s="192"/>
      <c r="S653" s="192"/>
      <c r="T653" s="192"/>
      <c r="U653" s="192"/>
      <c r="V653" s="192"/>
      <c r="W653" s="192"/>
      <c r="X653" s="192"/>
      <c r="Y653" s="192"/>
      <c r="Z653" s="192"/>
      <c r="AA653" s="192"/>
      <c r="AB653" s="192"/>
      <c r="AC653" s="192"/>
      <c r="AD653" s="192"/>
      <c r="AE653" s="192"/>
      <c r="AF653" s="192"/>
      <c r="AG653" s="192"/>
      <c r="AH653" s="192"/>
      <c r="AI653" s="192"/>
      <c r="AJ653" s="192"/>
      <c r="AK653" s="192"/>
      <c r="AL653" s="192"/>
      <c r="AM653" s="192"/>
      <c r="AN653" s="192"/>
      <c r="AO653" s="192"/>
      <c r="AP653" s="192"/>
      <c r="AQ653" s="192"/>
      <c r="AR653" s="192"/>
      <c r="AS653" s="192"/>
      <c r="AT653" s="192"/>
    </row>
    <row r="654" spans="1:46" ht="15.75" customHeight="1">
      <c r="A654" s="192"/>
      <c r="B654" s="192"/>
      <c r="C654" s="192"/>
      <c r="D654" s="192"/>
      <c r="E654" s="192"/>
      <c r="F654" s="192"/>
      <c r="G654" s="192"/>
      <c r="H654" s="192"/>
      <c r="I654" s="192"/>
      <c r="J654" s="192"/>
      <c r="K654" s="192"/>
      <c r="L654" s="192"/>
      <c r="M654" s="192"/>
      <c r="N654" s="192"/>
      <c r="O654" s="192"/>
      <c r="P654" s="192"/>
      <c r="Q654" s="192"/>
      <c r="R654" s="192"/>
      <c r="S654" s="192"/>
      <c r="T654" s="192"/>
      <c r="U654" s="192"/>
      <c r="V654" s="192"/>
      <c r="W654" s="192"/>
      <c r="X654" s="192"/>
      <c r="Y654" s="192"/>
      <c r="Z654" s="192"/>
      <c r="AA654" s="192"/>
      <c r="AB654" s="192"/>
      <c r="AC654" s="192"/>
      <c r="AD654" s="192"/>
      <c r="AE654" s="192"/>
      <c r="AF654" s="192"/>
      <c r="AG654" s="192"/>
      <c r="AH654" s="192"/>
      <c r="AI654" s="192"/>
      <c r="AJ654" s="192"/>
      <c r="AK654" s="192"/>
      <c r="AL654" s="192"/>
      <c r="AM654" s="192"/>
      <c r="AN654" s="192"/>
      <c r="AO654" s="192"/>
      <c r="AP654" s="192"/>
      <c r="AQ654" s="192"/>
      <c r="AR654" s="192"/>
      <c r="AS654" s="192"/>
      <c r="AT654" s="192"/>
    </row>
    <row r="655" spans="1:46" ht="15.75" customHeight="1">
      <c r="A655" s="192"/>
      <c r="B655" s="192"/>
      <c r="C655" s="192"/>
      <c r="D655" s="192"/>
      <c r="E655" s="192"/>
      <c r="F655" s="192"/>
      <c r="G655" s="192"/>
      <c r="H655" s="192"/>
      <c r="I655" s="192"/>
      <c r="J655" s="192"/>
      <c r="K655" s="192"/>
      <c r="L655" s="192"/>
      <c r="M655" s="192"/>
      <c r="N655" s="192"/>
      <c r="O655" s="192"/>
      <c r="P655" s="192"/>
      <c r="Q655" s="192"/>
      <c r="R655" s="192"/>
      <c r="S655" s="192"/>
      <c r="T655" s="192"/>
      <c r="U655" s="192"/>
      <c r="V655" s="192"/>
      <c r="W655" s="192"/>
      <c r="X655" s="192"/>
      <c r="Y655" s="192"/>
      <c r="Z655" s="192"/>
      <c r="AA655" s="192"/>
      <c r="AB655" s="192"/>
      <c r="AC655" s="192"/>
      <c r="AD655" s="192"/>
      <c r="AE655" s="192"/>
      <c r="AF655" s="192"/>
      <c r="AG655" s="192"/>
      <c r="AH655" s="192"/>
      <c r="AI655" s="192"/>
      <c r="AJ655" s="192"/>
      <c r="AK655" s="192"/>
      <c r="AL655" s="192"/>
      <c r="AM655" s="192"/>
      <c r="AN655" s="192"/>
      <c r="AO655" s="192"/>
      <c r="AP655" s="192"/>
      <c r="AQ655" s="192"/>
      <c r="AR655" s="192"/>
      <c r="AS655" s="192"/>
      <c r="AT655" s="192"/>
    </row>
    <row r="656" spans="1:46" ht="15.75" customHeight="1">
      <c r="A656" s="192"/>
      <c r="B656" s="192"/>
      <c r="C656" s="192"/>
      <c r="D656" s="192"/>
      <c r="E656" s="192"/>
      <c r="F656" s="192"/>
      <c r="G656" s="192"/>
      <c r="H656" s="192"/>
      <c r="I656" s="192"/>
      <c r="J656" s="192"/>
      <c r="K656" s="192"/>
      <c r="L656" s="192"/>
      <c r="M656" s="192"/>
      <c r="N656" s="192"/>
      <c r="O656" s="192"/>
      <c r="P656" s="192"/>
      <c r="Q656" s="192"/>
      <c r="R656" s="192"/>
      <c r="S656" s="192"/>
      <c r="T656" s="192"/>
      <c r="U656" s="192"/>
      <c r="V656" s="192"/>
      <c r="W656" s="192"/>
      <c r="X656" s="192"/>
      <c r="Y656" s="192"/>
      <c r="Z656" s="192"/>
      <c r="AA656" s="192"/>
      <c r="AB656" s="192"/>
      <c r="AC656" s="192"/>
      <c r="AD656" s="192"/>
      <c r="AE656" s="192"/>
      <c r="AF656" s="192"/>
      <c r="AG656" s="192"/>
      <c r="AH656" s="192"/>
      <c r="AI656" s="192"/>
      <c r="AJ656" s="192"/>
      <c r="AK656" s="192"/>
      <c r="AL656" s="192"/>
      <c r="AM656" s="192"/>
      <c r="AN656" s="192"/>
      <c r="AO656" s="192"/>
      <c r="AP656" s="192"/>
      <c r="AQ656" s="192"/>
      <c r="AR656" s="192"/>
      <c r="AS656" s="192"/>
      <c r="AT656" s="192"/>
    </row>
    <row r="657" spans="1:46" ht="15.75" customHeight="1">
      <c r="A657" s="192"/>
      <c r="B657" s="192"/>
      <c r="C657" s="192"/>
      <c r="D657" s="192"/>
      <c r="E657" s="192"/>
      <c r="F657" s="192"/>
      <c r="G657" s="192"/>
      <c r="H657" s="192"/>
      <c r="I657" s="192"/>
      <c r="J657" s="192"/>
      <c r="K657" s="192"/>
      <c r="L657" s="192"/>
      <c r="M657" s="192"/>
      <c r="N657" s="192"/>
      <c r="O657" s="192"/>
      <c r="P657" s="192"/>
      <c r="Q657" s="192"/>
      <c r="R657" s="192"/>
      <c r="S657" s="192"/>
      <c r="T657" s="192"/>
      <c r="U657" s="192"/>
      <c r="V657" s="192"/>
      <c r="W657" s="192"/>
      <c r="X657" s="192"/>
      <c r="Y657" s="192"/>
      <c r="Z657" s="192"/>
      <c r="AA657" s="192"/>
      <c r="AB657" s="192"/>
      <c r="AC657" s="192"/>
      <c r="AD657" s="192"/>
      <c r="AE657" s="192"/>
      <c r="AF657" s="192"/>
      <c r="AG657" s="192"/>
      <c r="AH657" s="192"/>
      <c r="AI657" s="192"/>
      <c r="AJ657" s="192"/>
      <c r="AK657" s="192"/>
      <c r="AL657" s="192"/>
      <c r="AM657" s="192"/>
      <c r="AN657" s="192"/>
      <c r="AO657" s="192"/>
      <c r="AP657" s="192"/>
      <c r="AQ657" s="192"/>
      <c r="AR657" s="192"/>
      <c r="AS657" s="192"/>
      <c r="AT657" s="192"/>
    </row>
    <row r="658" spans="1:46" ht="15.75" customHeight="1">
      <c r="A658" s="192"/>
      <c r="B658" s="192"/>
      <c r="C658" s="192"/>
      <c r="D658" s="192"/>
      <c r="E658" s="192"/>
      <c r="F658" s="192"/>
      <c r="G658" s="192"/>
      <c r="H658" s="192"/>
      <c r="I658" s="192"/>
      <c r="J658" s="192"/>
      <c r="K658" s="192"/>
      <c r="L658" s="192"/>
      <c r="M658" s="192"/>
      <c r="N658" s="192"/>
      <c r="O658" s="192"/>
      <c r="P658" s="192"/>
      <c r="Q658" s="192"/>
      <c r="R658" s="192"/>
      <c r="S658" s="192"/>
      <c r="T658" s="192"/>
      <c r="U658" s="192"/>
      <c r="V658" s="192"/>
      <c r="W658" s="192"/>
      <c r="X658" s="192"/>
      <c r="Y658" s="192"/>
      <c r="Z658" s="192"/>
      <c r="AA658" s="192"/>
      <c r="AB658" s="192"/>
      <c r="AC658" s="192"/>
      <c r="AD658" s="192"/>
      <c r="AE658" s="192"/>
      <c r="AF658" s="192"/>
      <c r="AG658" s="192"/>
      <c r="AH658" s="192"/>
      <c r="AI658" s="192"/>
      <c r="AJ658" s="192"/>
      <c r="AK658" s="192"/>
      <c r="AL658" s="192"/>
      <c r="AM658" s="192"/>
      <c r="AN658" s="192"/>
      <c r="AO658" s="192"/>
      <c r="AP658" s="192"/>
      <c r="AQ658" s="192"/>
      <c r="AR658" s="192"/>
      <c r="AS658" s="192"/>
      <c r="AT658" s="192"/>
    </row>
    <row r="659" spans="1:46" ht="15.75" customHeight="1">
      <c r="A659" s="192"/>
      <c r="B659" s="192"/>
      <c r="C659" s="192"/>
      <c r="D659" s="192"/>
      <c r="E659" s="192"/>
      <c r="F659" s="192"/>
      <c r="G659" s="192"/>
      <c r="H659" s="192"/>
      <c r="I659" s="192"/>
      <c r="J659" s="192"/>
      <c r="K659" s="192"/>
      <c r="L659" s="192"/>
      <c r="M659" s="192"/>
      <c r="N659" s="192"/>
      <c r="O659" s="192"/>
      <c r="P659" s="192"/>
      <c r="Q659" s="192"/>
      <c r="R659" s="192"/>
      <c r="S659" s="192"/>
      <c r="T659" s="192"/>
      <c r="U659" s="192"/>
      <c r="V659" s="192"/>
      <c r="W659" s="192"/>
      <c r="X659" s="192"/>
      <c r="Y659" s="192"/>
      <c r="Z659" s="192"/>
      <c r="AA659" s="192"/>
      <c r="AB659" s="192"/>
      <c r="AC659" s="192"/>
      <c r="AD659" s="192"/>
      <c r="AE659" s="192"/>
      <c r="AF659" s="192"/>
      <c r="AG659" s="192"/>
      <c r="AH659" s="192"/>
      <c r="AI659" s="192"/>
      <c r="AJ659" s="192"/>
      <c r="AK659" s="192"/>
      <c r="AL659" s="192"/>
      <c r="AM659" s="192"/>
      <c r="AN659" s="192"/>
      <c r="AO659" s="192"/>
      <c r="AP659" s="192"/>
      <c r="AQ659" s="192"/>
      <c r="AR659" s="192"/>
      <c r="AS659" s="192"/>
      <c r="AT659" s="192"/>
    </row>
    <row r="660" spans="1:46" ht="15.75" customHeight="1">
      <c r="A660" s="192"/>
      <c r="B660" s="192"/>
      <c r="C660" s="192"/>
      <c r="D660" s="192"/>
      <c r="E660" s="192"/>
      <c r="F660" s="192"/>
      <c r="G660" s="192"/>
      <c r="H660" s="192"/>
      <c r="I660" s="192"/>
      <c r="J660" s="192"/>
      <c r="K660" s="192"/>
      <c r="L660" s="192"/>
      <c r="M660" s="192"/>
      <c r="N660" s="192"/>
      <c r="O660" s="192"/>
      <c r="P660" s="192"/>
      <c r="Q660" s="192"/>
      <c r="R660" s="192"/>
      <c r="S660" s="192"/>
      <c r="T660" s="192"/>
      <c r="U660" s="192"/>
      <c r="V660" s="192"/>
      <c r="W660" s="192"/>
      <c r="X660" s="192"/>
      <c r="Y660" s="192"/>
      <c r="Z660" s="192"/>
      <c r="AA660" s="192"/>
      <c r="AB660" s="192"/>
      <c r="AC660" s="192"/>
      <c r="AD660" s="192"/>
      <c r="AE660" s="192"/>
      <c r="AF660" s="192"/>
      <c r="AG660" s="192"/>
      <c r="AH660" s="192"/>
      <c r="AI660" s="192"/>
      <c r="AJ660" s="192"/>
      <c r="AK660" s="192"/>
      <c r="AL660" s="192"/>
      <c r="AM660" s="192"/>
      <c r="AN660" s="192"/>
      <c r="AO660" s="192"/>
      <c r="AP660" s="192"/>
      <c r="AQ660" s="192"/>
      <c r="AR660" s="192"/>
      <c r="AS660" s="192"/>
      <c r="AT660" s="192"/>
    </row>
    <row r="661" spans="1:46" ht="15.75" customHeight="1">
      <c r="A661" s="192"/>
      <c r="B661" s="192"/>
      <c r="C661" s="192"/>
      <c r="D661" s="192"/>
      <c r="E661" s="192"/>
      <c r="F661" s="192"/>
      <c r="G661" s="192"/>
      <c r="H661" s="192"/>
      <c r="I661" s="192"/>
      <c r="J661" s="192"/>
      <c r="K661" s="192"/>
      <c r="L661" s="192"/>
      <c r="M661" s="192"/>
      <c r="N661" s="192"/>
      <c r="O661" s="192"/>
      <c r="P661" s="192"/>
      <c r="Q661" s="192"/>
      <c r="R661" s="192"/>
      <c r="S661" s="192"/>
      <c r="T661" s="192"/>
      <c r="U661" s="192"/>
      <c r="V661" s="192"/>
      <c r="W661" s="192"/>
      <c r="X661" s="192"/>
      <c r="Y661" s="192"/>
      <c r="Z661" s="192"/>
      <c r="AA661" s="192"/>
      <c r="AB661" s="192"/>
      <c r="AC661" s="192"/>
      <c r="AD661" s="192"/>
      <c r="AE661" s="192"/>
      <c r="AF661" s="192"/>
      <c r="AG661" s="192"/>
      <c r="AH661" s="192"/>
      <c r="AI661" s="192"/>
      <c r="AJ661" s="192"/>
      <c r="AK661" s="192"/>
      <c r="AL661" s="192"/>
      <c r="AM661" s="192"/>
      <c r="AN661" s="192"/>
      <c r="AO661" s="192"/>
      <c r="AP661" s="192"/>
      <c r="AQ661" s="192"/>
      <c r="AR661" s="192"/>
      <c r="AS661" s="192"/>
      <c r="AT661" s="192"/>
    </row>
    <row r="662" spans="1:46" ht="15.75" customHeight="1">
      <c r="A662" s="192"/>
      <c r="B662" s="192"/>
      <c r="C662" s="192"/>
      <c r="D662" s="192"/>
      <c r="E662" s="192"/>
      <c r="F662" s="192"/>
      <c r="G662" s="192"/>
      <c r="H662" s="192"/>
      <c r="I662" s="192"/>
      <c r="J662" s="192"/>
      <c r="K662" s="192"/>
      <c r="L662" s="192"/>
      <c r="M662" s="192"/>
      <c r="N662" s="192"/>
      <c r="O662" s="192"/>
      <c r="P662" s="192"/>
      <c r="Q662" s="192"/>
      <c r="R662" s="192"/>
      <c r="S662" s="192"/>
      <c r="T662" s="192"/>
      <c r="U662" s="192"/>
      <c r="V662" s="192"/>
      <c r="W662" s="192"/>
      <c r="X662" s="192"/>
      <c r="Y662" s="192"/>
      <c r="Z662" s="192"/>
      <c r="AA662" s="192"/>
      <c r="AB662" s="192"/>
      <c r="AC662" s="192"/>
      <c r="AD662" s="192"/>
      <c r="AE662" s="192"/>
      <c r="AF662" s="192"/>
      <c r="AG662" s="192"/>
      <c r="AH662" s="192"/>
      <c r="AI662" s="192"/>
      <c r="AJ662" s="192"/>
      <c r="AK662" s="192"/>
      <c r="AL662" s="192"/>
      <c r="AM662" s="192"/>
      <c r="AN662" s="192"/>
      <c r="AO662" s="192"/>
      <c r="AP662" s="192"/>
      <c r="AQ662" s="192"/>
      <c r="AR662" s="192"/>
      <c r="AS662" s="192"/>
      <c r="AT662" s="192"/>
    </row>
    <row r="663" spans="1:46" ht="15.75" customHeight="1">
      <c r="A663" s="192"/>
      <c r="B663" s="192"/>
      <c r="C663" s="192"/>
      <c r="D663" s="192"/>
      <c r="E663" s="192"/>
      <c r="F663" s="192"/>
      <c r="G663" s="192"/>
      <c r="H663" s="192"/>
      <c r="I663" s="192"/>
      <c r="J663" s="192"/>
      <c r="K663" s="192"/>
      <c r="L663" s="192"/>
      <c r="M663" s="192"/>
      <c r="N663" s="192"/>
      <c r="O663" s="192"/>
      <c r="P663" s="192"/>
      <c r="Q663" s="192"/>
      <c r="R663" s="192"/>
      <c r="S663" s="192"/>
      <c r="T663" s="192"/>
      <c r="U663" s="192"/>
      <c r="V663" s="192"/>
      <c r="W663" s="192"/>
      <c r="X663" s="192"/>
      <c r="Y663" s="192"/>
      <c r="Z663" s="192"/>
      <c r="AA663" s="192"/>
      <c r="AB663" s="192"/>
      <c r="AC663" s="192"/>
      <c r="AD663" s="192"/>
      <c r="AE663" s="192"/>
      <c r="AF663" s="192"/>
      <c r="AG663" s="192"/>
      <c r="AH663" s="192"/>
      <c r="AI663" s="192"/>
      <c r="AJ663" s="192"/>
      <c r="AK663" s="192"/>
      <c r="AL663" s="192"/>
      <c r="AM663" s="192"/>
      <c r="AN663" s="192"/>
      <c r="AO663" s="192"/>
      <c r="AP663" s="192"/>
      <c r="AQ663" s="192"/>
      <c r="AR663" s="192"/>
      <c r="AS663" s="192"/>
      <c r="AT663" s="192"/>
    </row>
    <row r="664" spans="1:46" ht="15.75" customHeight="1">
      <c r="A664" s="192"/>
      <c r="B664" s="192"/>
      <c r="C664" s="192"/>
      <c r="D664" s="192"/>
      <c r="E664" s="192"/>
      <c r="F664" s="192"/>
      <c r="G664" s="192"/>
      <c r="H664" s="192"/>
      <c r="I664" s="192"/>
      <c r="J664" s="192"/>
      <c r="K664" s="192"/>
      <c r="L664" s="192"/>
      <c r="M664" s="192"/>
      <c r="N664" s="192"/>
      <c r="O664" s="192"/>
      <c r="P664" s="192"/>
      <c r="Q664" s="192"/>
      <c r="R664" s="192"/>
      <c r="S664" s="192"/>
      <c r="T664" s="192"/>
      <c r="U664" s="192"/>
      <c r="V664" s="192"/>
      <c r="W664" s="192"/>
      <c r="X664" s="192"/>
      <c r="Y664" s="192"/>
      <c r="Z664" s="192"/>
      <c r="AA664" s="192"/>
      <c r="AB664" s="192"/>
      <c r="AC664" s="192"/>
      <c r="AD664" s="192"/>
      <c r="AE664" s="192"/>
      <c r="AF664" s="192"/>
      <c r="AG664" s="192"/>
      <c r="AH664" s="192"/>
      <c r="AI664" s="192"/>
      <c r="AJ664" s="192"/>
      <c r="AK664" s="192"/>
      <c r="AL664" s="192"/>
      <c r="AM664" s="192"/>
      <c r="AN664" s="192"/>
      <c r="AO664" s="192"/>
      <c r="AP664" s="192"/>
      <c r="AQ664" s="192"/>
      <c r="AR664" s="192"/>
      <c r="AS664" s="192"/>
      <c r="AT664" s="192"/>
    </row>
    <row r="665" spans="1:46" ht="15.75" customHeight="1">
      <c r="A665" s="192"/>
      <c r="B665" s="192"/>
      <c r="C665" s="192"/>
      <c r="D665" s="192"/>
      <c r="E665" s="192"/>
      <c r="F665" s="192"/>
      <c r="G665" s="192"/>
      <c r="H665" s="192"/>
      <c r="I665" s="192"/>
      <c r="J665" s="192"/>
      <c r="K665" s="192"/>
      <c r="L665" s="192"/>
      <c r="M665" s="192"/>
      <c r="N665" s="192"/>
      <c r="O665" s="192"/>
      <c r="P665" s="192"/>
      <c r="Q665" s="192"/>
      <c r="R665" s="192"/>
      <c r="S665" s="192"/>
      <c r="T665" s="192"/>
      <c r="U665" s="192"/>
      <c r="V665" s="192"/>
      <c r="W665" s="192"/>
      <c r="X665" s="192"/>
      <c r="Y665" s="192"/>
      <c r="Z665" s="192"/>
      <c r="AA665" s="192"/>
      <c r="AB665" s="192"/>
      <c r="AC665" s="192"/>
      <c r="AD665" s="192"/>
      <c r="AE665" s="192"/>
      <c r="AF665" s="192"/>
      <c r="AG665" s="192"/>
      <c r="AH665" s="192"/>
      <c r="AI665" s="192"/>
      <c r="AJ665" s="192"/>
      <c r="AK665" s="192"/>
      <c r="AL665" s="192"/>
      <c r="AM665" s="192"/>
      <c r="AN665" s="192"/>
      <c r="AO665" s="192"/>
      <c r="AP665" s="192"/>
      <c r="AQ665" s="192"/>
      <c r="AR665" s="192"/>
      <c r="AS665" s="192"/>
      <c r="AT665" s="192"/>
    </row>
    <row r="666" spans="1:46" ht="15.75" customHeight="1">
      <c r="A666" s="192"/>
      <c r="B666" s="192"/>
      <c r="C666" s="192"/>
      <c r="D666" s="192"/>
      <c r="E666" s="192"/>
      <c r="F666" s="192"/>
      <c r="G666" s="192"/>
      <c r="H666" s="192"/>
      <c r="I666" s="192"/>
      <c r="J666" s="192"/>
      <c r="K666" s="192"/>
      <c r="L666" s="192"/>
      <c r="M666" s="192"/>
      <c r="N666" s="192"/>
      <c r="O666" s="192"/>
      <c r="P666" s="192"/>
      <c r="Q666" s="192"/>
      <c r="R666" s="192"/>
      <c r="S666" s="192"/>
      <c r="T666" s="192"/>
      <c r="U666" s="192"/>
      <c r="V666" s="192"/>
      <c r="W666" s="192"/>
      <c r="X666" s="192"/>
      <c r="Y666" s="192"/>
      <c r="Z666" s="192"/>
      <c r="AA666" s="192"/>
      <c r="AB666" s="192"/>
      <c r="AC666" s="192"/>
      <c r="AD666" s="192"/>
      <c r="AE666" s="192"/>
      <c r="AF666" s="192"/>
      <c r="AG666" s="192"/>
      <c r="AH666" s="192"/>
      <c r="AI666" s="192"/>
      <c r="AJ666" s="192"/>
      <c r="AK666" s="192"/>
      <c r="AL666" s="192"/>
      <c r="AM666" s="192"/>
      <c r="AN666" s="192"/>
      <c r="AO666" s="192"/>
      <c r="AP666" s="192"/>
      <c r="AQ666" s="192"/>
      <c r="AR666" s="192"/>
      <c r="AS666" s="192"/>
      <c r="AT666" s="192"/>
    </row>
    <row r="667" spans="1:46" ht="15.75" customHeight="1">
      <c r="A667" s="192"/>
      <c r="B667" s="192"/>
      <c r="C667" s="192"/>
      <c r="D667" s="192"/>
      <c r="E667" s="192"/>
      <c r="F667" s="192"/>
      <c r="G667" s="192"/>
      <c r="H667" s="192"/>
      <c r="I667" s="192"/>
      <c r="J667" s="192"/>
      <c r="K667" s="192"/>
      <c r="L667" s="192"/>
      <c r="M667" s="192"/>
      <c r="N667" s="192"/>
      <c r="O667" s="192"/>
      <c r="P667" s="192"/>
      <c r="Q667" s="192"/>
      <c r="R667" s="192"/>
      <c r="S667" s="192"/>
      <c r="T667" s="192"/>
      <c r="U667" s="192"/>
      <c r="V667" s="192"/>
      <c r="W667" s="192"/>
      <c r="X667" s="192"/>
      <c r="Y667" s="192"/>
      <c r="Z667" s="192"/>
      <c r="AA667" s="192"/>
      <c r="AB667" s="192"/>
      <c r="AC667" s="192"/>
      <c r="AD667" s="192"/>
      <c r="AE667" s="192"/>
      <c r="AF667" s="192"/>
      <c r="AG667" s="192"/>
      <c r="AH667" s="192"/>
      <c r="AI667" s="192"/>
      <c r="AJ667" s="192"/>
      <c r="AK667" s="192"/>
      <c r="AL667" s="192"/>
      <c r="AM667" s="192"/>
      <c r="AN667" s="192"/>
      <c r="AO667" s="192"/>
      <c r="AP667" s="192"/>
      <c r="AQ667" s="192"/>
      <c r="AR667" s="192"/>
      <c r="AS667" s="192"/>
      <c r="AT667" s="192"/>
    </row>
    <row r="668" spans="1:46" ht="15.75" customHeight="1">
      <c r="A668" s="192"/>
      <c r="B668" s="192"/>
      <c r="C668" s="192"/>
      <c r="D668" s="192"/>
      <c r="E668" s="192"/>
      <c r="F668" s="192"/>
      <c r="G668" s="192"/>
      <c r="H668" s="192"/>
      <c r="I668" s="192"/>
      <c r="J668" s="192"/>
      <c r="K668" s="192"/>
      <c r="L668" s="192"/>
      <c r="M668" s="192"/>
      <c r="N668" s="192"/>
      <c r="O668" s="192"/>
      <c r="P668" s="192"/>
      <c r="Q668" s="192"/>
      <c r="R668" s="192"/>
      <c r="S668" s="192"/>
      <c r="T668" s="192"/>
      <c r="U668" s="192"/>
      <c r="V668" s="192"/>
      <c r="W668" s="192"/>
      <c r="X668" s="192"/>
      <c r="Y668" s="192"/>
      <c r="Z668" s="192"/>
      <c r="AA668" s="192"/>
      <c r="AB668" s="192"/>
      <c r="AC668" s="192"/>
      <c r="AD668" s="192"/>
      <c r="AE668" s="192"/>
      <c r="AF668" s="192"/>
      <c r="AG668" s="192"/>
      <c r="AH668" s="192"/>
      <c r="AI668" s="192"/>
      <c r="AJ668" s="192"/>
      <c r="AK668" s="192"/>
      <c r="AL668" s="192"/>
      <c r="AM668" s="192"/>
      <c r="AN668" s="192"/>
      <c r="AO668" s="192"/>
      <c r="AP668" s="192"/>
      <c r="AQ668" s="192"/>
      <c r="AR668" s="192"/>
      <c r="AS668" s="192"/>
      <c r="AT668" s="192"/>
    </row>
    <row r="669" spans="1:46" ht="15.75" customHeight="1">
      <c r="A669" s="192"/>
      <c r="B669" s="192"/>
      <c r="C669" s="192"/>
      <c r="D669" s="192"/>
      <c r="E669" s="192"/>
      <c r="F669" s="192"/>
      <c r="G669" s="192"/>
      <c r="H669" s="192"/>
      <c r="I669" s="192"/>
      <c r="J669" s="192"/>
      <c r="K669" s="192"/>
      <c r="L669" s="192"/>
      <c r="M669" s="192"/>
      <c r="N669" s="192"/>
      <c r="O669" s="192"/>
      <c r="P669" s="192"/>
      <c r="Q669" s="192"/>
      <c r="R669" s="192"/>
      <c r="S669" s="192"/>
      <c r="T669" s="192"/>
      <c r="U669" s="192"/>
      <c r="V669" s="192"/>
      <c r="W669" s="192"/>
      <c r="X669" s="192"/>
      <c r="Y669" s="192"/>
      <c r="Z669" s="192"/>
      <c r="AA669" s="192"/>
      <c r="AB669" s="192"/>
      <c r="AC669" s="192"/>
      <c r="AD669" s="192"/>
      <c r="AE669" s="192"/>
      <c r="AF669" s="192"/>
      <c r="AG669" s="192"/>
      <c r="AH669" s="192"/>
      <c r="AI669" s="192"/>
      <c r="AJ669" s="192"/>
      <c r="AK669" s="192"/>
      <c r="AL669" s="192"/>
      <c r="AM669" s="192"/>
      <c r="AN669" s="192"/>
      <c r="AO669" s="192"/>
      <c r="AP669" s="192"/>
      <c r="AQ669" s="192"/>
      <c r="AR669" s="192"/>
      <c r="AS669" s="192"/>
      <c r="AT669" s="192"/>
    </row>
    <row r="670" spans="1:46" ht="15.75" customHeight="1">
      <c r="A670" s="192"/>
      <c r="B670" s="192"/>
      <c r="C670" s="192"/>
      <c r="D670" s="192"/>
      <c r="E670" s="192"/>
      <c r="F670" s="192"/>
      <c r="G670" s="192"/>
      <c r="H670" s="192"/>
      <c r="I670" s="192"/>
      <c r="J670" s="192"/>
      <c r="K670" s="192"/>
      <c r="L670" s="192"/>
      <c r="M670" s="192"/>
      <c r="N670" s="192"/>
      <c r="O670" s="192"/>
      <c r="P670" s="192"/>
      <c r="Q670" s="192"/>
      <c r="R670" s="192"/>
      <c r="S670" s="192"/>
      <c r="T670" s="192"/>
      <c r="U670" s="192"/>
      <c r="V670" s="192"/>
      <c r="W670" s="192"/>
      <c r="X670" s="192"/>
      <c r="Y670" s="192"/>
      <c r="Z670" s="192"/>
      <c r="AA670" s="192"/>
      <c r="AB670" s="192"/>
      <c r="AC670" s="192"/>
      <c r="AD670" s="192"/>
      <c r="AE670" s="192"/>
      <c r="AF670" s="192"/>
      <c r="AG670" s="192"/>
      <c r="AH670" s="192"/>
      <c r="AI670" s="192"/>
      <c r="AJ670" s="192"/>
      <c r="AK670" s="192"/>
      <c r="AL670" s="192"/>
      <c r="AM670" s="192"/>
      <c r="AN670" s="192"/>
      <c r="AO670" s="192"/>
      <c r="AP670" s="192"/>
      <c r="AQ670" s="192"/>
      <c r="AR670" s="192"/>
      <c r="AS670" s="192"/>
      <c r="AT670" s="192"/>
    </row>
    <row r="671" spans="1:46" ht="15.75" customHeight="1">
      <c r="A671" s="192"/>
      <c r="B671" s="192"/>
      <c r="C671" s="192"/>
      <c r="D671" s="192"/>
      <c r="E671" s="192"/>
      <c r="F671" s="192"/>
      <c r="G671" s="192"/>
      <c r="H671" s="192"/>
      <c r="I671" s="192"/>
      <c r="J671" s="192"/>
      <c r="K671" s="192"/>
      <c r="L671" s="192"/>
      <c r="M671" s="192"/>
      <c r="N671" s="192"/>
      <c r="O671" s="192"/>
      <c r="P671" s="192"/>
      <c r="Q671" s="192"/>
      <c r="R671" s="192"/>
      <c r="S671" s="192"/>
      <c r="T671" s="192"/>
      <c r="U671" s="192"/>
      <c r="V671" s="192"/>
      <c r="W671" s="192"/>
      <c r="X671" s="192"/>
      <c r="Y671" s="192"/>
      <c r="Z671" s="192"/>
      <c r="AA671" s="192"/>
      <c r="AB671" s="192"/>
      <c r="AC671" s="192"/>
      <c r="AD671" s="192"/>
      <c r="AE671" s="192"/>
      <c r="AF671" s="192"/>
      <c r="AG671" s="192"/>
      <c r="AH671" s="192"/>
      <c r="AI671" s="192"/>
      <c r="AJ671" s="192"/>
      <c r="AK671" s="192"/>
      <c r="AL671" s="192"/>
      <c r="AM671" s="192"/>
      <c r="AN671" s="192"/>
      <c r="AO671" s="192"/>
      <c r="AP671" s="192"/>
      <c r="AQ671" s="192"/>
      <c r="AR671" s="192"/>
      <c r="AS671" s="192"/>
      <c r="AT671" s="192"/>
    </row>
    <row r="672" spans="1:46" ht="15.75" customHeight="1">
      <c r="A672" s="192"/>
      <c r="B672" s="192"/>
      <c r="C672" s="192"/>
      <c r="D672" s="192"/>
      <c r="E672" s="192"/>
      <c r="F672" s="192"/>
      <c r="G672" s="192"/>
      <c r="H672" s="192"/>
      <c r="I672" s="192"/>
      <c r="J672" s="192"/>
      <c r="K672" s="192"/>
      <c r="L672" s="192"/>
      <c r="M672" s="192"/>
      <c r="N672" s="192"/>
      <c r="O672" s="192"/>
      <c r="P672" s="192"/>
      <c r="Q672" s="192"/>
      <c r="R672" s="192"/>
      <c r="S672" s="192"/>
      <c r="T672" s="192"/>
      <c r="U672" s="192"/>
      <c r="V672" s="192"/>
      <c r="W672" s="192"/>
      <c r="X672" s="192"/>
      <c r="Y672" s="192"/>
      <c r="Z672" s="192"/>
      <c r="AA672" s="192"/>
      <c r="AB672" s="192"/>
      <c r="AC672" s="192"/>
      <c r="AD672" s="192"/>
      <c r="AE672" s="192"/>
      <c r="AF672" s="192"/>
      <c r="AG672" s="192"/>
      <c r="AH672" s="192"/>
      <c r="AI672" s="192"/>
      <c r="AJ672" s="192"/>
      <c r="AK672" s="192"/>
      <c r="AL672" s="192"/>
      <c r="AM672" s="192"/>
      <c r="AN672" s="192"/>
      <c r="AO672" s="192"/>
      <c r="AP672" s="192"/>
      <c r="AQ672" s="192"/>
      <c r="AR672" s="192"/>
      <c r="AS672" s="192"/>
      <c r="AT672" s="192"/>
    </row>
    <row r="673" spans="1:46" ht="15.75" customHeight="1">
      <c r="A673" s="192"/>
      <c r="B673" s="192"/>
      <c r="C673" s="192"/>
      <c r="D673" s="192"/>
      <c r="E673" s="192"/>
      <c r="F673" s="192"/>
      <c r="G673" s="192"/>
      <c r="H673" s="192"/>
      <c r="I673" s="192"/>
      <c r="J673" s="192"/>
      <c r="K673" s="192"/>
      <c r="L673" s="192"/>
      <c r="M673" s="192"/>
      <c r="N673" s="192"/>
      <c r="O673" s="192"/>
      <c r="P673" s="192"/>
      <c r="Q673" s="192"/>
      <c r="R673" s="192"/>
      <c r="S673" s="192"/>
      <c r="T673" s="192"/>
      <c r="U673" s="192"/>
      <c r="V673" s="192"/>
      <c r="W673" s="192"/>
      <c r="X673" s="192"/>
      <c r="Y673" s="192"/>
      <c r="Z673" s="192"/>
      <c r="AA673" s="192"/>
      <c r="AB673" s="192"/>
      <c r="AC673" s="192"/>
      <c r="AD673" s="192"/>
      <c r="AE673" s="192"/>
      <c r="AF673" s="192"/>
      <c r="AG673" s="192"/>
      <c r="AH673" s="192"/>
      <c r="AI673" s="192"/>
      <c r="AJ673" s="192"/>
      <c r="AK673" s="192"/>
      <c r="AL673" s="192"/>
      <c r="AM673" s="192"/>
      <c r="AN673" s="192"/>
      <c r="AO673" s="192"/>
      <c r="AP673" s="192"/>
      <c r="AQ673" s="192"/>
      <c r="AR673" s="192"/>
      <c r="AS673" s="192"/>
      <c r="AT673" s="192"/>
    </row>
    <row r="674" spans="1:46" ht="15.75" customHeight="1">
      <c r="A674" s="192"/>
      <c r="B674" s="192"/>
      <c r="C674" s="192"/>
      <c r="D674" s="192"/>
      <c r="E674" s="192"/>
      <c r="F674" s="192"/>
      <c r="G674" s="192"/>
      <c r="H674" s="192"/>
      <c r="I674" s="192"/>
      <c r="J674" s="192"/>
      <c r="K674" s="192"/>
      <c r="L674" s="192"/>
      <c r="M674" s="192"/>
      <c r="N674" s="192"/>
      <c r="O674" s="192"/>
      <c r="P674" s="192"/>
      <c r="Q674" s="192"/>
      <c r="R674" s="192"/>
      <c r="S674" s="192"/>
      <c r="T674" s="192"/>
      <c r="U674" s="192"/>
      <c r="V674" s="192"/>
      <c r="W674" s="192"/>
      <c r="X674" s="192"/>
      <c r="Y674" s="192"/>
      <c r="Z674" s="192"/>
      <c r="AA674" s="192"/>
      <c r="AB674" s="192"/>
      <c r="AC674" s="192"/>
      <c r="AD674" s="192"/>
      <c r="AE674" s="192"/>
      <c r="AF674" s="192"/>
      <c r="AG674" s="192"/>
      <c r="AH674" s="192"/>
      <c r="AI674" s="192"/>
      <c r="AJ674" s="192"/>
      <c r="AK674" s="192"/>
      <c r="AL674" s="192"/>
      <c r="AM674" s="192"/>
      <c r="AN674" s="192"/>
      <c r="AO674" s="192"/>
      <c r="AP674" s="192"/>
      <c r="AQ674" s="192"/>
      <c r="AR674" s="192"/>
      <c r="AS674" s="192"/>
      <c r="AT674" s="192"/>
    </row>
    <row r="675" spans="1:46" ht="15.75" customHeight="1">
      <c r="A675" s="192"/>
      <c r="B675" s="192"/>
      <c r="C675" s="192"/>
      <c r="D675" s="192"/>
      <c r="E675" s="192"/>
      <c r="F675" s="192"/>
      <c r="G675" s="192"/>
      <c r="H675" s="192"/>
      <c r="I675" s="192"/>
      <c r="J675" s="192"/>
      <c r="K675" s="192"/>
      <c r="L675" s="192"/>
      <c r="M675" s="192"/>
      <c r="N675" s="192"/>
      <c r="O675" s="192"/>
      <c r="P675" s="192"/>
      <c r="Q675" s="192"/>
      <c r="R675" s="192"/>
      <c r="S675" s="192"/>
      <c r="T675" s="192"/>
      <c r="U675" s="192"/>
      <c r="V675" s="192"/>
      <c r="W675" s="192"/>
      <c r="X675" s="192"/>
      <c r="Y675" s="192"/>
      <c r="Z675" s="192"/>
      <c r="AA675" s="192"/>
      <c r="AB675" s="192"/>
      <c r="AC675" s="192"/>
      <c r="AD675" s="192"/>
      <c r="AE675" s="192"/>
      <c r="AF675" s="192"/>
      <c r="AG675" s="192"/>
      <c r="AH675" s="192"/>
      <c r="AI675" s="192"/>
      <c r="AJ675" s="192"/>
      <c r="AK675" s="192"/>
      <c r="AL675" s="192"/>
      <c r="AM675" s="192"/>
      <c r="AN675" s="192"/>
      <c r="AO675" s="192"/>
      <c r="AP675" s="192"/>
      <c r="AQ675" s="192"/>
      <c r="AR675" s="192"/>
      <c r="AS675" s="192"/>
      <c r="AT675" s="192"/>
    </row>
    <row r="676" spans="1:46" ht="15.75" customHeight="1">
      <c r="A676" s="192"/>
      <c r="B676" s="192"/>
      <c r="C676" s="192"/>
      <c r="D676" s="192"/>
      <c r="E676" s="192"/>
      <c r="F676" s="192"/>
      <c r="G676" s="192"/>
      <c r="H676" s="192"/>
      <c r="I676" s="192"/>
      <c r="J676" s="192"/>
      <c r="K676" s="192"/>
      <c r="L676" s="192"/>
      <c r="M676" s="192"/>
      <c r="N676" s="192"/>
      <c r="O676" s="192"/>
      <c r="P676" s="192"/>
      <c r="Q676" s="192"/>
      <c r="R676" s="192"/>
      <c r="S676" s="192"/>
      <c r="T676" s="192"/>
      <c r="U676" s="192"/>
      <c r="V676" s="192"/>
      <c r="W676" s="192"/>
      <c r="X676" s="192"/>
      <c r="Y676" s="192"/>
      <c r="Z676" s="192"/>
      <c r="AA676" s="192"/>
      <c r="AB676" s="192"/>
      <c r="AC676" s="192"/>
      <c r="AD676" s="192"/>
      <c r="AE676" s="192"/>
      <c r="AF676" s="192"/>
      <c r="AG676" s="192"/>
      <c r="AH676" s="192"/>
      <c r="AI676" s="192"/>
      <c r="AJ676" s="192"/>
      <c r="AK676" s="192"/>
      <c r="AL676" s="192"/>
      <c r="AM676" s="192"/>
      <c r="AN676" s="192"/>
      <c r="AO676" s="192"/>
      <c r="AP676" s="192"/>
      <c r="AQ676" s="192"/>
      <c r="AR676" s="192"/>
      <c r="AS676" s="192"/>
      <c r="AT676" s="192"/>
    </row>
    <row r="677" spans="1:46" ht="15.75" customHeight="1">
      <c r="A677" s="192"/>
      <c r="B677" s="192"/>
      <c r="C677" s="192"/>
      <c r="D677" s="192"/>
      <c r="E677" s="192"/>
      <c r="F677" s="192"/>
      <c r="G677" s="192"/>
      <c r="H677" s="192"/>
      <c r="I677" s="192"/>
      <c r="J677" s="192"/>
      <c r="K677" s="192"/>
      <c r="L677" s="192"/>
      <c r="M677" s="192"/>
      <c r="N677" s="192"/>
      <c r="O677" s="192"/>
      <c r="P677" s="192"/>
      <c r="Q677" s="192"/>
      <c r="R677" s="192"/>
      <c r="S677" s="192"/>
      <c r="T677" s="192"/>
      <c r="U677" s="192"/>
      <c r="V677" s="192"/>
      <c r="W677" s="192"/>
      <c r="X677" s="192"/>
      <c r="Y677" s="192"/>
      <c r="Z677" s="192"/>
      <c r="AA677" s="192"/>
      <c r="AB677" s="192"/>
      <c r="AC677" s="192"/>
      <c r="AD677" s="192"/>
      <c r="AE677" s="192"/>
      <c r="AF677" s="192"/>
      <c r="AG677" s="192"/>
      <c r="AH677" s="192"/>
      <c r="AI677" s="192"/>
      <c r="AJ677" s="192"/>
      <c r="AK677" s="192"/>
      <c r="AL677" s="192"/>
      <c r="AM677" s="192"/>
      <c r="AN677" s="192"/>
      <c r="AO677" s="192"/>
      <c r="AP677" s="192"/>
      <c r="AQ677" s="192"/>
      <c r="AR677" s="192"/>
      <c r="AS677" s="192"/>
      <c r="AT677" s="192"/>
    </row>
    <row r="678" spans="1:46" ht="15.75" customHeight="1">
      <c r="A678" s="192"/>
      <c r="B678" s="192"/>
      <c r="C678" s="192"/>
      <c r="D678" s="192"/>
      <c r="E678" s="192"/>
      <c r="F678" s="192"/>
      <c r="G678" s="192"/>
      <c r="H678" s="192"/>
      <c r="I678" s="192"/>
      <c r="J678" s="192"/>
      <c r="K678" s="192"/>
      <c r="L678" s="192"/>
      <c r="M678" s="192"/>
      <c r="N678" s="192"/>
      <c r="O678" s="192"/>
      <c r="P678" s="192"/>
      <c r="Q678" s="192"/>
      <c r="R678" s="192"/>
      <c r="S678" s="192"/>
      <c r="T678" s="192"/>
      <c r="U678" s="192"/>
      <c r="V678" s="192"/>
      <c r="W678" s="192"/>
      <c r="X678" s="192"/>
      <c r="Y678" s="192"/>
      <c r="Z678" s="192"/>
      <c r="AA678" s="192"/>
      <c r="AB678" s="192"/>
      <c r="AC678" s="192"/>
      <c r="AD678" s="192"/>
      <c r="AE678" s="192"/>
      <c r="AF678" s="192"/>
      <c r="AG678" s="192"/>
      <c r="AH678" s="192"/>
      <c r="AI678" s="192"/>
      <c r="AJ678" s="192"/>
      <c r="AK678" s="192"/>
      <c r="AL678" s="192"/>
      <c r="AM678" s="192"/>
      <c r="AN678" s="192"/>
      <c r="AO678" s="192"/>
      <c r="AP678" s="192"/>
      <c r="AQ678" s="192"/>
      <c r="AR678" s="192"/>
      <c r="AS678" s="192"/>
      <c r="AT678" s="192"/>
    </row>
    <row r="679" spans="1:46" ht="15.75" customHeight="1">
      <c r="A679" s="192"/>
      <c r="B679" s="192"/>
      <c r="C679" s="192"/>
      <c r="D679" s="192"/>
      <c r="E679" s="192"/>
      <c r="F679" s="192"/>
      <c r="G679" s="192"/>
      <c r="H679" s="192"/>
      <c r="I679" s="192"/>
      <c r="J679" s="192"/>
      <c r="K679" s="192"/>
      <c r="L679" s="192"/>
      <c r="M679" s="192"/>
      <c r="N679" s="192"/>
      <c r="O679" s="192"/>
      <c r="P679" s="192"/>
      <c r="Q679" s="192"/>
      <c r="R679" s="192"/>
      <c r="S679" s="192"/>
      <c r="T679" s="192"/>
      <c r="U679" s="192"/>
      <c r="V679" s="192"/>
      <c r="W679" s="192"/>
      <c r="X679" s="192"/>
      <c r="Y679" s="192"/>
      <c r="Z679" s="192"/>
      <c r="AA679" s="192"/>
      <c r="AB679" s="192"/>
      <c r="AC679" s="192"/>
      <c r="AD679" s="192"/>
      <c r="AE679" s="192"/>
      <c r="AF679" s="192"/>
      <c r="AG679" s="192"/>
      <c r="AH679" s="192"/>
      <c r="AI679" s="192"/>
      <c r="AJ679" s="192"/>
      <c r="AK679" s="192"/>
      <c r="AL679" s="192"/>
      <c r="AM679" s="192"/>
      <c r="AN679" s="192"/>
      <c r="AO679" s="192"/>
      <c r="AP679" s="192"/>
      <c r="AQ679" s="192"/>
      <c r="AR679" s="192"/>
      <c r="AS679" s="192"/>
      <c r="AT679" s="192"/>
    </row>
    <row r="680" spans="1:46" ht="15.75" customHeight="1">
      <c r="A680" s="192"/>
      <c r="B680" s="192"/>
      <c r="C680" s="192"/>
      <c r="D680" s="192"/>
      <c r="E680" s="192"/>
      <c r="F680" s="192"/>
      <c r="G680" s="192"/>
      <c r="H680" s="192"/>
      <c r="I680" s="192"/>
      <c r="J680" s="192"/>
      <c r="K680" s="192"/>
      <c r="L680" s="192"/>
      <c r="M680" s="192"/>
      <c r="N680" s="192"/>
      <c r="O680" s="192"/>
      <c r="P680" s="192"/>
      <c r="Q680" s="192"/>
      <c r="R680" s="192"/>
      <c r="S680" s="192"/>
      <c r="T680" s="192"/>
      <c r="U680" s="192"/>
      <c r="V680" s="192"/>
      <c r="W680" s="192"/>
      <c r="X680" s="192"/>
      <c r="Y680" s="192"/>
      <c r="Z680" s="192"/>
      <c r="AA680" s="192"/>
      <c r="AB680" s="192"/>
      <c r="AC680" s="192"/>
      <c r="AD680" s="192"/>
      <c r="AE680" s="192"/>
      <c r="AF680" s="192"/>
      <c r="AG680" s="192"/>
      <c r="AH680" s="192"/>
      <c r="AI680" s="192"/>
      <c r="AJ680" s="192"/>
      <c r="AK680" s="192"/>
      <c r="AL680" s="192"/>
      <c r="AM680" s="192"/>
      <c r="AN680" s="192"/>
      <c r="AO680" s="192"/>
      <c r="AP680" s="192"/>
      <c r="AQ680" s="192"/>
      <c r="AR680" s="192"/>
      <c r="AS680" s="192"/>
      <c r="AT680" s="192"/>
    </row>
    <row r="681" spans="1:46" ht="15.75" customHeight="1">
      <c r="A681" s="192"/>
      <c r="B681" s="192"/>
      <c r="C681" s="192"/>
      <c r="D681" s="192"/>
      <c r="E681" s="192"/>
      <c r="F681" s="192"/>
      <c r="G681" s="192"/>
      <c r="H681" s="192"/>
      <c r="I681" s="192"/>
      <c r="J681" s="192"/>
      <c r="K681" s="192"/>
      <c r="L681" s="192"/>
      <c r="M681" s="192"/>
      <c r="N681" s="192"/>
      <c r="O681" s="192"/>
      <c r="P681" s="192"/>
      <c r="Q681" s="192"/>
      <c r="R681" s="192"/>
      <c r="S681" s="192"/>
      <c r="T681" s="192"/>
      <c r="U681" s="192"/>
      <c r="V681" s="192"/>
      <c r="W681" s="192"/>
      <c r="X681" s="192"/>
      <c r="Y681" s="192"/>
      <c r="Z681" s="192"/>
      <c r="AA681" s="192"/>
      <c r="AB681" s="192"/>
      <c r="AC681" s="192"/>
      <c r="AD681" s="192"/>
      <c r="AE681" s="192"/>
      <c r="AF681" s="192"/>
      <c r="AG681" s="192"/>
      <c r="AH681" s="192"/>
      <c r="AI681" s="192"/>
      <c r="AJ681" s="192"/>
      <c r="AK681" s="192"/>
      <c r="AL681" s="192"/>
      <c r="AM681" s="192"/>
      <c r="AN681" s="192"/>
      <c r="AO681" s="192"/>
      <c r="AP681" s="192"/>
      <c r="AQ681" s="192"/>
      <c r="AR681" s="192"/>
      <c r="AS681" s="192"/>
      <c r="AT681" s="192"/>
    </row>
    <row r="682" spans="1:46" ht="15.75" customHeight="1">
      <c r="A682" s="192"/>
      <c r="B682" s="192"/>
      <c r="C682" s="192"/>
      <c r="D682" s="192"/>
      <c r="E682" s="192"/>
      <c r="F682" s="192"/>
      <c r="G682" s="192"/>
      <c r="H682" s="192"/>
      <c r="I682" s="192"/>
      <c r="J682" s="192"/>
      <c r="K682" s="192"/>
      <c r="L682" s="192"/>
      <c r="M682" s="192"/>
      <c r="N682" s="192"/>
      <c r="O682" s="192"/>
      <c r="P682" s="192"/>
      <c r="Q682" s="192"/>
      <c r="R682" s="192"/>
      <c r="S682" s="192"/>
      <c r="T682" s="192"/>
      <c r="U682" s="192"/>
      <c r="V682" s="192"/>
      <c r="W682" s="192"/>
      <c r="X682" s="192"/>
      <c r="Y682" s="192"/>
      <c r="Z682" s="192"/>
      <c r="AA682" s="192"/>
      <c r="AB682" s="192"/>
      <c r="AC682" s="192"/>
      <c r="AD682" s="192"/>
      <c r="AE682" s="192"/>
      <c r="AF682" s="192"/>
      <c r="AG682" s="192"/>
      <c r="AH682" s="192"/>
      <c r="AI682" s="192"/>
      <c r="AJ682" s="192"/>
      <c r="AK682" s="192"/>
      <c r="AL682" s="192"/>
      <c r="AM682" s="192"/>
      <c r="AN682" s="192"/>
      <c r="AO682" s="192"/>
      <c r="AP682" s="192"/>
      <c r="AQ682" s="192"/>
      <c r="AR682" s="192"/>
      <c r="AS682" s="192"/>
      <c r="AT682" s="192"/>
    </row>
    <row r="683" spans="1:46" ht="15.75" customHeight="1">
      <c r="A683" s="192"/>
      <c r="B683" s="192"/>
      <c r="C683" s="192"/>
      <c r="D683" s="192"/>
      <c r="E683" s="192"/>
      <c r="F683" s="192"/>
      <c r="G683" s="192"/>
      <c r="H683" s="192"/>
      <c r="I683" s="192"/>
      <c r="J683" s="192"/>
      <c r="K683" s="192"/>
      <c r="L683" s="192"/>
      <c r="M683" s="192"/>
      <c r="N683" s="192"/>
      <c r="O683" s="192"/>
      <c r="P683" s="192"/>
      <c r="Q683" s="192"/>
      <c r="R683" s="192"/>
      <c r="S683" s="192"/>
      <c r="T683" s="192"/>
      <c r="U683" s="192"/>
      <c r="V683" s="192"/>
      <c r="W683" s="192"/>
      <c r="X683" s="192"/>
      <c r="Y683" s="192"/>
      <c r="Z683" s="192"/>
      <c r="AA683" s="192"/>
      <c r="AB683" s="192"/>
      <c r="AC683" s="192"/>
      <c r="AD683" s="192"/>
      <c r="AE683" s="192"/>
      <c r="AF683" s="192"/>
      <c r="AG683" s="192"/>
      <c r="AH683" s="192"/>
      <c r="AI683" s="192"/>
      <c r="AJ683" s="192"/>
      <c r="AK683" s="192"/>
      <c r="AL683" s="192"/>
      <c r="AM683" s="192"/>
      <c r="AN683" s="192"/>
      <c r="AO683" s="192"/>
      <c r="AP683" s="192"/>
      <c r="AQ683" s="192"/>
      <c r="AR683" s="192"/>
      <c r="AS683" s="192"/>
      <c r="AT683" s="192"/>
    </row>
    <row r="684" spans="1:46" ht="15.75" customHeight="1">
      <c r="A684" s="192"/>
      <c r="B684" s="192"/>
      <c r="C684" s="192"/>
      <c r="D684" s="192"/>
      <c r="E684" s="192"/>
      <c r="F684" s="192"/>
      <c r="G684" s="192"/>
      <c r="H684" s="192"/>
      <c r="I684" s="192"/>
      <c r="J684" s="192"/>
      <c r="K684" s="192"/>
      <c r="L684" s="192"/>
      <c r="M684" s="192"/>
      <c r="N684" s="192"/>
      <c r="O684" s="192"/>
      <c r="P684" s="192"/>
      <c r="Q684" s="192"/>
      <c r="R684" s="192"/>
      <c r="S684" s="192"/>
      <c r="T684" s="192"/>
      <c r="U684" s="192"/>
      <c r="V684" s="192"/>
      <c r="W684" s="192"/>
      <c r="X684" s="192"/>
      <c r="Y684" s="192"/>
      <c r="Z684" s="192"/>
      <c r="AA684" s="192"/>
      <c r="AB684" s="192"/>
      <c r="AC684" s="192"/>
      <c r="AD684" s="192"/>
      <c r="AE684" s="192"/>
      <c r="AF684" s="192"/>
      <c r="AG684" s="192"/>
      <c r="AH684" s="192"/>
      <c r="AI684" s="192"/>
      <c r="AJ684" s="192"/>
      <c r="AK684" s="192"/>
      <c r="AL684" s="192"/>
      <c r="AM684" s="192"/>
      <c r="AN684" s="192"/>
      <c r="AO684" s="192"/>
      <c r="AP684" s="192"/>
      <c r="AQ684" s="192"/>
      <c r="AR684" s="192"/>
      <c r="AS684" s="192"/>
      <c r="AT684" s="192"/>
    </row>
    <row r="685" spans="1:46" ht="15.75" customHeight="1">
      <c r="A685" s="192"/>
      <c r="B685" s="192"/>
      <c r="C685" s="192"/>
      <c r="D685" s="192"/>
      <c r="E685" s="192"/>
      <c r="F685" s="192"/>
      <c r="G685" s="192"/>
      <c r="H685" s="192"/>
      <c r="I685" s="192"/>
      <c r="J685" s="192"/>
      <c r="K685" s="192"/>
      <c r="L685" s="192"/>
      <c r="M685" s="192"/>
      <c r="N685" s="192"/>
      <c r="O685" s="192"/>
      <c r="P685" s="192"/>
      <c r="Q685" s="192"/>
      <c r="R685" s="192"/>
      <c r="S685" s="192"/>
      <c r="T685" s="192"/>
      <c r="U685" s="192"/>
      <c r="V685" s="192"/>
      <c r="W685" s="192"/>
      <c r="X685" s="192"/>
      <c r="Y685" s="192"/>
      <c r="Z685" s="192"/>
      <c r="AA685" s="192"/>
      <c r="AB685" s="192"/>
      <c r="AC685" s="192"/>
      <c r="AD685" s="192"/>
      <c r="AE685" s="192"/>
      <c r="AF685" s="192"/>
      <c r="AG685" s="192"/>
      <c r="AH685" s="192"/>
      <c r="AI685" s="192"/>
      <c r="AJ685" s="192"/>
      <c r="AK685" s="192"/>
      <c r="AL685" s="192"/>
      <c r="AM685" s="192"/>
      <c r="AN685" s="192"/>
      <c r="AO685" s="192"/>
      <c r="AP685" s="192"/>
      <c r="AQ685" s="192"/>
      <c r="AR685" s="192"/>
      <c r="AS685" s="192"/>
      <c r="AT685" s="192"/>
    </row>
    <row r="686" spans="1:46" ht="15.75" customHeight="1">
      <c r="A686" s="192"/>
      <c r="B686" s="192"/>
      <c r="C686" s="192"/>
      <c r="D686" s="192"/>
      <c r="E686" s="192"/>
      <c r="F686" s="192"/>
      <c r="G686" s="192"/>
      <c r="H686" s="192"/>
      <c r="I686" s="192"/>
      <c r="J686" s="192"/>
      <c r="K686" s="192"/>
      <c r="L686" s="192"/>
      <c r="M686" s="192"/>
      <c r="N686" s="192"/>
      <c r="O686" s="192"/>
      <c r="P686" s="192"/>
      <c r="Q686" s="192"/>
      <c r="R686" s="192"/>
      <c r="S686" s="192"/>
      <c r="T686" s="192"/>
      <c r="U686" s="192"/>
      <c r="V686" s="192"/>
      <c r="W686" s="192"/>
      <c r="X686" s="192"/>
      <c r="Y686" s="192"/>
      <c r="Z686" s="192"/>
      <c r="AA686" s="192"/>
      <c r="AB686" s="192"/>
      <c r="AC686" s="192"/>
      <c r="AD686" s="192"/>
      <c r="AE686" s="192"/>
      <c r="AF686" s="192"/>
      <c r="AG686" s="192"/>
      <c r="AH686" s="192"/>
      <c r="AI686" s="192"/>
      <c r="AJ686" s="192"/>
      <c r="AK686" s="192"/>
      <c r="AL686" s="192"/>
      <c r="AM686" s="192"/>
      <c r="AN686" s="192"/>
      <c r="AO686" s="192"/>
      <c r="AP686" s="192"/>
      <c r="AQ686" s="192"/>
      <c r="AR686" s="192"/>
      <c r="AS686" s="192"/>
      <c r="AT686" s="192"/>
    </row>
    <row r="687" spans="1:46" ht="15.75" customHeight="1">
      <c r="A687" s="192"/>
      <c r="B687" s="192"/>
      <c r="C687" s="192"/>
      <c r="D687" s="192"/>
      <c r="E687" s="192"/>
      <c r="F687" s="192"/>
      <c r="G687" s="192"/>
      <c r="H687" s="192"/>
      <c r="I687" s="192"/>
      <c r="J687" s="192"/>
      <c r="K687" s="192"/>
      <c r="L687" s="192"/>
      <c r="M687" s="192"/>
      <c r="N687" s="192"/>
      <c r="O687" s="192"/>
      <c r="P687" s="192"/>
      <c r="Q687" s="192"/>
      <c r="R687" s="192"/>
      <c r="S687" s="192"/>
      <c r="T687" s="192"/>
      <c r="U687" s="192"/>
      <c r="V687" s="192"/>
      <c r="W687" s="192"/>
      <c r="X687" s="192"/>
      <c r="Y687" s="192"/>
      <c r="Z687" s="192"/>
      <c r="AA687" s="192"/>
      <c r="AB687" s="192"/>
      <c r="AC687" s="192"/>
      <c r="AD687" s="192"/>
      <c r="AE687" s="192"/>
      <c r="AF687" s="192"/>
      <c r="AG687" s="192"/>
      <c r="AH687" s="192"/>
      <c r="AI687" s="192"/>
      <c r="AJ687" s="192"/>
      <c r="AK687" s="192"/>
      <c r="AL687" s="192"/>
      <c r="AM687" s="192"/>
      <c r="AN687" s="192"/>
      <c r="AO687" s="192"/>
      <c r="AP687" s="192"/>
      <c r="AQ687" s="192"/>
      <c r="AR687" s="192"/>
      <c r="AS687" s="192"/>
      <c r="AT687" s="192"/>
    </row>
    <row r="688" spans="1:46" ht="15.75" customHeight="1">
      <c r="A688" s="192"/>
      <c r="B688" s="192"/>
      <c r="C688" s="192"/>
      <c r="D688" s="192"/>
      <c r="E688" s="192"/>
      <c r="F688" s="192"/>
      <c r="G688" s="192"/>
      <c r="H688" s="192"/>
      <c r="I688" s="192"/>
      <c r="J688" s="192"/>
      <c r="K688" s="192"/>
      <c r="L688" s="192"/>
      <c r="M688" s="192"/>
      <c r="N688" s="192"/>
      <c r="O688" s="192"/>
      <c r="P688" s="192"/>
      <c r="Q688" s="192"/>
      <c r="R688" s="192"/>
      <c r="S688" s="192"/>
      <c r="T688" s="192"/>
      <c r="U688" s="192"/>
      <c r="V688" s="192"/>
      <c r="W688" s="192"/>
      <c r="X688" s="192"/>
      <c r="Y688" s="192"/>
      <c r="Z688" s="192"/>
      <c r="AA688" s="192"/>
      <c r="AB688" s="192"/>
      <c r="AC688" s="192"/>
      <c r="AD688" s="192"/>
      <c r="AE688" s="192"/>
      <c r="AF688" s="192"/>
      <c r="AG688" s="192"/>
      <c r="AH688" s="192"/>
      <c r="AI688" s="192"/>
      <c r="AJ688" s="192"/>
      <c r="AK688" s="192"/>
      <c r="AL688" s="192"/>
      <c r="AM688" s="192"/>
      <c r="AN688" s="192"/>
      <c r="AO688" s="192"/>
      <c r="AP688" s="192"/>
      <c r="AQ688" s="192"/>
      <c r="AR688" s="192"/>
      <c r="AS688" s="192"/>
      <c r="AT688" s="192"/>
    </row>
    <row r="689" spans="1:46" ht="15.75" customHeight="1">
      <c r="A689" s="192"/>
      <c r="B689" s="192"/>
      <c r="C689" s="192"/>
      <c r="D689" s="192"/>
      <c r="E689" s="192"/>
      <c r="F689" s="192"/>
      <c r="G689" s="192"/>
      <c r="H689" s="192"/>
      <c r="I689" s="192"/>
      <c r="J689" s="192"/>
      <c r="K689" s="192"/>
      <c r="L689" s="192"/>
      <c r="M689" s="192"/>
      <c r="N689" s="192"/>
      <c r="O689" s="192"/>
      <c r="P689" s="192"/>
      <c r="Q689" s="192"/>
      <c r="R689" s="192"/>
      <c r="S689" s="192"/>
      <c r="T689" s="192"/>
      <c r="U689" s="192"/>
      <c r="V689" s="192"/>
      <c r="W689" s="192"/>
      <c r="X689" s="192"/>
      <c r="Y689" s="192"/>
      <c r="Z689" s="192"/>
      <c r="AA689" s="192"/>
      <c r="AB689" s="192"/>
      <c r="AC689" s="192"/>
      <c r="AD689" s="192"/>
      <c r="AE689" s="192"/>
      <c r="AF689" s="192"/>
      <c r="AG689" s="192"/>
      <c r="AH689" s="192"/>
      <c r="AI689" s="192"/>
      <c r="AJ689" s="192"/>
      <c r="AK689" s="192"/>
      <c r="AL689" s="192"/>
      <c r="AM689" s="192"/>
      <c r="AN689" s="192"/>
      <c r="AO689" s="192"/>
      <c r="AP689" s="192"/>
      <c r="AQ689" s="192"/>
      <c r="AR689" s="192"/>
      <c r="AS689" s="192"/>
      <c r="AT689" s="192"/>
    </row>
    <row r="690" spans="1:46" ht="15.75" customHeight="1">
      <c r="A690" s="192"/>
      <c r="B690" s="192"/>
      <c r="C690" s="192"/>
      <c r="D690" s="192"/>
      <c r="E690" s="192"/>
      <c r="F690" s="192"/>
      <c r="G690" s="192"/>
      <c r="H690" s="192"/>
      <c r="I690" s="192"/>
      <c r="J690" s="192"/>
      <c r="K690" s="192"/>
      <c r="L690" s="192"/>
      <c r="M690" s="192"/>
      <c r="N690" s="192"/>
      <c r="O690" s="192"/>
      <c r="P690" s="192"/>
      <c r="Q690" s="192"/>
      <c r="R690" s="192"/>
      <c r="S690" s="192"/>
      <c r="T690" s="192"/>
      <c r="U690" s="192"/>
      <c r="V690" s="192"/>
      <c r="W690" s="192"/>
      <c r="X690" s="192"/>
      <c r="Y690" s="192"/>
      <c r="Z690" s="192"/>
      <c r="AA690" s="192"/>
      <c r="AB690" s="192"/>
      <c r="AC690" s="192"/>
      <c r="AD690" s="192"/>
      <c r="AE690" s="192"/>
      <c r="AF690" s="192"/>
      <c r="AG690" s="192"/>
      <c r="AH690" s="192"/>
      <c r="AI690" s="192"/>
      <c r="AJ690" s="192"/>
      <c r="AK690" s="192"/>
      <c r="AL690" s="192"/>
      <c r="AM690" s="192"/>
      <c r="AN690" s="192"/>
      <c r="AO690" s="192"/>
      <c r="AP690" s="192"/>
      <c r="AQ690" s="192"/>
      <c r="AR690" s="192"/>
      <c r="AS690" s="192"/>
      <c r="AT690" s="192"/>
    </row>
    <row r="691" spans="1:46" ht="15.75" customHeight="1">
      <c r="A691" s="192"/>
      <c r="B691" s="192"/>
      <c r="C691" s="192"/>
      <c r="D691" s="192"/>
      <c r="E691" s="192"/>
      <c r="F691" s="192"/>
      <c r="G691" s="192"/>
      <c r="H691" s="192"/>
      <c r="I691" s="192"/>
      <c r="J691" s="192"/>
      <c r="K691" s="192"/>
      <c r="L691" s="192"/>
      <c r="M691" s="192"/>
      <c r="N691" s="192"/>
      <c r="O691" s="192"/>
      <c r="P691" s="192"/>
      <c r="Q691" s="192"/>
      <c r="R691" s="192"/>
      <c r="S691" s="192"/>
      <c r="T691" s="192"/>
      <c r="U691" s="192"/>
      <c r="V691" s="192"/>
      <c r="W691" s="192"/>
      <c r="X691" s="192"/>
      <c r="Y691" s="192"/>
      <c r="Z691" s="192"/>
      <c r="AA691" s="192"/>
      <c r="AB691" s="192"/>
      <c r="AC691" s="192"/>
      <c r="AD691" s="192"/>
      <c r="AE691" s="192"/>
      <c r="AF691" s="192"/>
      <c r="AG691" s="192"/>
      <c r="AH691" s="192"/>
      <c r="AI691" s="192"/>
      <c r="AJ691" s="192"/>
      <c r="AK691" s="192"/>
      <c r="AL691" s="192"/>
      <c r="AM691" s="192"/>
      <c r="AN691" s="192"/>
      <c r="AO691" s="192"/>
      <c r="AP691" s="192"/>
      <c r="AQ691" s="192"/>
      <c r="AR691" s="192"/>
      <c r="AS691" s="192"/>
      <c r="AT691" s="192"/>
    </row>
    <row r="692" spans="1:46" ht="15.75" customHeight="1">
      <c r="A692" s="192"/>
      <c r="B692" s="192"/>
      <c r="C692" s="192"/>
      <c r="D692" s="192"/>
      <c r="E692" s="192"/>
      <c r="F692" s="192"/>
      <c r="G692" s="192"/>
      <c r="H692" s="192"/>
      <c r="I692" s="192"/>
      <c r="J692" s="192"/>
      <c r="K692" s="192"/>
      <c r="L692" s="192"/>
      <c r="M692" s="192"/>
      <c r="N692" s="192"/>
      <c r="O692" s="192"/>
      <c r="P692" s="192"/>
      <c r="Q692" s="192"/>
      <c r="R692" s="192"/>
      <c r="S692" s="192"/>
      <c r="T692" s="192"/>
      <c r="U692" s="192"/>
      <c r="V692" s="192"/>
      <c r="W692" s="192"/>
      <c r="X692" s="192"/>
      <c r="Y692" s="192"/>
      <c r="Z692" s="192"/>
      <c r="AA692" s="192"/>
      <c r="AB692" s="192"/>
      <c r="AC692" s="192"/>
      <c r="AD692" s="192"/>
      <c r="AE692" s="192"/>
      <c r="AF692" s="192"/>
      <c r="AG692" s="192"/>
      <c r="AH692" s="192"/>
      <c r="AI692" s="192"/>
      <c r="AJ692" s="192"/>
      <c r="AK692" s="192"/>
      <c r="AL692" s="192"/>
      <c r="AM692" s="192"/>
      <c r="AN692" s="192"/>
      <c r="AO692" s="192"/>
      <c r="AP692" s="192"/>
      <c r="AQ692" s="192"/>
      <c r="AR692" s="192"/>
      <c r="AS692" s="192"/>
      <c r="AT692" s="192"/>
    </row>
    <row r="693" spans="1:46" ht="15.75" customHeight="1">
      <c r="A693" s="192"/>
      <c r="B693" s="192"/>
      <c r="C693" s="192"/>
      <c r="D693" s="192"/>
      <c r="E693" s="192"/>
      <c r="F693" s="192"/>
      <c r="G693" s="192"/>
      <c r="H693" s="192"/>
      <c r="I693" s="192"/>
      <c r="J693" s="192"/>
      <c r="K693" s="192"/>
      <c r="L693" s="192"/>
      <c r="M693" s="192"/>
      <c r="N693" s="192"/>
      <c r="O693" s="192"/>
      <c r="P693" s="192"/>
      <c r="Q693" s="192"/>
      <c r="R693" s="192"/>
      <c r="S693" s="192"/>
      <c r="T693" s="192"/>
      <c r="U693" s="192"/>
      <c r="V693" s="192"/>
      <c r="W693" s="192"/>
      <c r="X693" s="192"/>
      <c r="Y693" s="192"/>
      <c r="Z693" s="192"/>
      <c r="AA693" s="192"/>
      <c r="AB693" s="192"/>
      <c r="AC693" s="192"/>
      <c r="AD693" s="192"/>
      <c r="AE693" s="192"/>
      <c r="AF693" s="192"/>
      <c r="AG693" s="192"/>
      <c r="AH693" s="192"/>
      <c r="AI693" s="192"/>
      <c r="AJ693" s="192"/>
      <c r="AK693" s="192"/>
      <c r="AL693" s="192"/>
      <c r="AM693" s="192"/>
      <c r="AN693" s="192"/>
      <c r="AO693" s="192"/>
      <c r="AP693" s="192"/>
      <c r="AQ693" s="192"/>
      <c r="AR693" s="192"/>
      <c r="AS693" s="192"/>
      <c r="AT693" s="192"/>
    </row>
    <row r="694" spans="1:46" ht="15.75" customHeight="1">
      <c r="A694" s="192"/>
      <c r="B694" s="192"/>
      <c r="C694" s="192"/>
      <c r="D694" s="192"/>
      <c r="E694" s="192"/>
      <c r="F694" s="192"/>
      <c r="G694" s="192"/>
      <c r="H694" s="192"/>
      <c r="I694" s="192"/>
      <c r="J694" s="192"/>
      <c r="K694" s="192"/>
      <c r="L694" s="192"/>
      <c r="M694" s="192"/>
      <c r="N694" s="192"/>
      <c r="O694" s="192"/>
      <c r="P694" s="192"/>
      <c r="Q694" s="192"/>
      <c r="R694" s="192"/>
      <c r="S694" s="192"/>
      <c r="T694" s="192"/>
      <c r="U694" s="192"/>
      <c r="V694" s="192"/>
      <c r="W694" s="192"/>
      <c r="X694" s="192"/>
      <c r="Y694" s="192"/>
      <c r="Z694" s="192"/>
      <c r="AA694" s="192"/>
      <c r="AB694" s="192"/>
      <c r="AC694" s="192"/>
      <c r="AD694" s="192"/>
      <c r="AE694" s="192"/>
      <c r="AF694" s="192"/>
      <c r="AG694" s="192"/>
      <c r="AH694" s="192"/>
      <c r="AI694" s="192"/>
      <c r="AJ694" s="192"/>
      <c r="AK694" s="192"/>
      <c r="AL694" s="192"/>
      <c r="AM694" s="192"/>
      <c r="AN694" s="192"/>
      <c r="AO694" s="192"/>
      <c r="AP694" s="192"/>
      <c r="AQ694" s="192"/>
      <c r="AR694" s="192"/>
      <c r="AS694" s="192"/>
      <c r="AT694" s="192"/>
    </row>
    <row r="695" spans="1:46" ht="15.75" customHeight="1">
      <c r="A695" s="192"/>
      <c r="B695" s="192"/>
      <c r="C695" s="192"/>
      <c r="D695" s="192"/>
      <c r="E695" s="192"/>
      <c r="F695" s="192"/>
      <c r="G695" s="192"/>
      <c r="H695" s="192"/>
      <c r="I695" s="192"/>
      <c r="J695" s="192"/>
      <c r="K695" s="192"/>
      <c r="L695" s="192"/>
      <c r="M695" s="192"/>
      <c r="N695" s="192"/>
      <c r="O695" s="192"/>
      <c r="P695" s="192"/>
      <c r="Q695" s="192"/>
      <c r="R695" s="192"/>
      <c r="S695" s="192"/>
      <c r="T695" s="192"/>
      <c r="U695" s="192"/>
      <c r="V695" s="192"/>
      <c r="W695" s="192"/>
      <c r="X695" s="192"/>
      <c r="Y695" s="192"/>
      <c r="Z695" s="192"/>
      <c r="AA695" s="192"/>
      <c r="AB695" s="192"/>
      <c r="AC695" s="192"/>
      <c r="AD695" s="192"/>
      <c r="AE695" s="192"/>
      <c r="AF695" s="192"/>
      <c r="AG695" s="192"/>
      <c r="AH695" s="192"/>
      <c r="AI695" s="192"/>
      <c r="AJ695" s="192"/>
      <c r="AK695" s="192"/>
      <c r="AL695" s="192"/>
      <c r="AM695" s="192"/>
      <c r="AN695" s="192"/>
      <c r="AO695" s="192"/>
      <c r="AP695" s="192"/>
      <c r="AQ695" s="192"/>
      <c r="AR695" s="192"/>
      <c r="AS695" s="192"/>
      <c r="AT695" s="192"/>
    </row>
    <row r="696" spans="1:46" ht="15.75" customHeight="1">
      <c r="A696" s="192"/>
      <c r="B696" s="192"/>
      <c r="C696" s="192"/>
      <c r="D696" s="192"/>
      <c r="E696" s="192"/>
      <c r="F696" s="192"/>
      <c r="G696" s="192"/>
      <c r="H696" s="192"/>
      <c r="I696" s="192"/>
      <c r="J696" s="192"/>
      <c r="K696" s="192"/>
      <c r="L696" s="192"/>
      <c r="M696" s="192"/>
      <c r="N696" s="192"/>
      <c r="O696" s="192"/>
      <c r="P696" s="192"/>
      <c r="Q696" s="192"/>
      <c r="R696" s="192"/>
      <c r="S696" s="192"/>
      <c r="T696" s="192"/>
      <c r="U696" s="192"/>
      <c r="V696" s="192"/>
      <c r="W696" s="192"/>
      <c r="X696" s="192"/>
      <c r="Y696" s="192"/>
      <c r="Z696" s="192"/>
      <c r="AA696" s="192"/>
      <c r="AB696" s="192"/>
      <c r="AC696" s="192"/>
      <c r="AD696" s="192"/>
      <c r="AE696" s="192"/>
      <c r="AF696" s="192"/>
      <c r="AG696" s="192"/>
      <c r="AH696" s="192"/>
      <c r="AI696" s="192"/>
      <c r="AJ696" s="192"/>
      <c r="AK696" s="192"/>
      <c r="AL696" s="192"/>
      <c r="AM696" s="192"/>
      <c r="AN696" s="192"/>
      <c r="AO696" s="192"/>
      <c r="AP696" s="192"/>
      <c r="AQ696" s="192"/>
      <c r="AR696" s="192"/>
      <c r="AS696" s="192"/>
      <c r="AT696" s="192"/>
    </row>
    <row r="697" spans="1:46" ht="15.75" customHeight="1">
      <c r="A697" s="192"/>
      <c r="B697" s="192"/>
      <c r="C697" s="192"/>
      <c r="D697" s="192"/>
      <c r="E697" s="192"/>
      <c r="F697" s="192"/>
      <c r="G697" s="192"/>
      <c r="H697" s="192"/>
      <c r="I697" s="192"/>
      <c r="J697" s="192"/>
      <c r="K697" s="192"/>
      <c r="L697" s="192"/>
      <c r="M697" s="192"/>
      <c r="N697" s="192"/>
      <c r="O697" s="192"/>
      <c r="P697" s="192"/>
      <c r="Q697" s="192"/>
      <c r="R697" s="192"/>
      <c r="S697" s="192"/>
      <c r="T697" s="192"/>
      <c r="U697" s="192"/>
      <c r="V697" s="192"/>
      <c r="W697" s="192"/>
      <c r="X697" s="192"/>
      <c r="Y697" s="192"/>
      <c r="Z697" s="192"/>
      <c r="AA697" s="192"/>
      <c r="AB697" s="192"/>
      <c r="AC697" s="192"/>
      <c r="AD697" s="192"/>
      <c r="AE697" s="192"/>
      <c r="AF697" s="192"/>
      <c r="AG697" s="192"/>
      <c r="AH697" s="192"/>
      <c r="AI697" s="192"/>
      <c r="AJ697" s="192"/>
      <c r="AK697" s="192"/>
      <c r="AL697" s="192"/>
      <c r="AM697" s="192"/>
      <c r="AN697" s="192"/>
      <c r="AO697" s="192"/>
      <c r="AP697" s="192"/>
      <c r="AQ697" s="192"/>
      <c r="AR697" s="192"/>
      <c r="AS697" s="192"/>
      <c r="AT697" s="192"/>
    </row>
    <row r="698" spans="1:46" ht="15.75" customHeight="1">
      <c r="A698" s="192"/>
      <c r="B698" s="192"/>
      <c r="C698" s="192"/>
      <c r="D698" s="192"/>
      <c r="E698" s="192"/>
      <c r="F698" s="192"/>
      <c r="G698" s="192"/>
      <c r="H698" s="192"/>
      <c r="I698" s="192"/>
      <c r="J698" s="192"/>
      <c r="K698" s="192"/>
      <c r="L698" s="192"/>
      <c r="M698" s="192"/>
      <c r="N698" s="192"/>
      <c r="O698" s="192"/>
      <c r="P698" s="192"/>
      <c r="Q698" s="192"/>
      <c r="R698" s="192"/>
      <c r="S698" s="192"/>
      <c r="T698" s="192"/>
      <c r="U698" s="192"/>
      <c r="V698" s="192"/>
      <c r="W698" s="192"/>
      <c r="X698" s="192"/>
      <c r="Y698" s="192"/>
      <c r="Z698" s="192"/>
      <c r="AA698" s="192"/>
      <c r="AB698" s="192"/>
      <c r="AC698" s="192"/>
      <c r="AD698" s="192"/>
      <c r="AE698" s="192"/>
      <c r="AF698" s="192"/>
      <c r="AG698" s="192"/>
      <c r="AH698" s="192"/>
      <c r="AI698" s="192"/>
      <c r="AJ698" s="192"/>
      <c r="AK698" s="192"/>
      <c r="AL698" s="192"/>
      <c r="AM698" s="192"/>
      <c r="AN698" s="192"/>
      <c r="AO698" s="192"/>
      <c r="AP698" s="192"/>
      <c r="AQ698" s="192"/>
      <c r="AR698" s="192"/>
      <c r="AS698" s="192"/>
      <c r="AT698" s="192"/>
    </row>
    <row r="699" spans="1:46" ht="15.75" customHeight="1">
      <c r="A699" s="192"/>
      <c r="B699" s="192"/>
      <c r="C699" s="192"/>
      <c r="D699" s="192"/>
      <c r="E699" s="192"/>
      <c r="F699" s="192"/>
      <c r="G699" s="192"/>
      <c r="H699" s="192"/>
      <c r="I699" s="192"/>
      <c r="J699" s="192"/>
      <c r="K699" s="192"/>
      <c r="L699" s="192"/>
      <c r="M699" s="192"/>
      <c r="N699" s="192"/>
      <c r="O699" s="192"/>
      <c r="P699" s="192"/>
      <c r="Q699" s="192"/>
      <c r="R699" s="192"/>
      <c r="S699" s="192"/>
      <c r="T699" s="192"/>
      <c r="U699" s="192"/>
      <c r="V699" s="192"/>
      <c r="W699" s="192"/>
      <c r="X699" s="192"/>
      <c r="Y699" s="192"/>
      <c r="Z699" s="192"/>
      <c r="AA699" s="192"/>
      <c r="AB699" s="192"/>
      <c r="AC699" s="192"/>
      <c r="AD699" s="192"/>
      <c r="AE699" s="192"/>
      <c r="AF699" s="192"/>
      <c r="AG699" s="192"/>
      <c r="AH699" s="192"/>
      <c r="AI699" s="192"/>
      <c r="AJ699" s="192"/>
      <c r="AK699" s="192"/>
      <c r="AL699" s="192"/>
      <c r="AM699" s="192"/>
      <c r="AN699" s="192"/>
      <c r="AO699" s="192"/>
      <c r="AP699" s="192"/>
      <c r="AQ699" s="192"/>
      <c r="AR699" s="192"/>
      <c r="AS699" s="192"/>
      <c r="AT699" s="192"/>
    </row>
    <row r="700" spans="1:46" ht="15.75" customHeight="1">
      <c r="A700" s="192"/>
      <c r="B700" s="192"/>
      <c r="C700" s="192"/>
      <c r="D700" s="192"/>
      <c r="E700" s="192"/>
      <c r="F700" s="192"/>
      <c r="G700" s="192"/>
      <c r="H700" s="192"/>
      <c r="I700" s="192"/>
      <c r="J700" s="192"/>
      <c r="K700" s="192"/>
      <c r="L700" s="192"/>
      <c r="M700" s="192"/>
      <c r="N700" s="192"/>
      <c r="O700" s="192"/>
      <c r="P700" s="192"/>
      <c r="Q700" s="192"/>
      <c r="R700" s="192"/>
      <c r="S700" s="192"/>
      <c r="T700" s="192"/>
      <c r="U700" s="192"/>
      <c r="V700" s="192"/>
      <c r="W700" s="192"/>
      <c r="X700" s="192"/>
      <c r="Y700" s="192"/>
      <c r="Z700" s="192"/>
      <c r="AA700" s="192"/>
      <c r="AB700" s="192"/>
      <c r="AC700" s="192"/>
      <c r="AD700" s="192"/>
      <c r="AE700" s="192"/>
      <c r="AF700" s="192"/>
      <c r="AG700" s="192"/>
      <c r="AH700" s="192"/>
      <c r="AI700" s="192"/>
      <c r="AJ700" s="192"/>
      <c r="AK700" s="192"/>
      <c r="AL700" s="192"/>
      <c r="AM700" s="192"/>
      <c r="AN700" s="192"/>
      <c r="AO700" s="192"/>
      <c r="AP700" s="192"/>
      <c r="AQ700" s="192"/>
      <c r="AR700" s="192"/>
      <c r="AS700" s="192"/>
      <c r="AT700" s="192"/>
    </row>
    <row r="701" spans="1:46" ht="15.75" customHeight="1">
      <c r="A701" s="192"/>
      <c r="B701" s="192"/>
      <c r="C701" s="192"/>
      <c r="D701" s="192"/>
      <c r="E701" s="192"/>
      <c r="F701" s="192"/>
      <c r="G701" s="192"/>
      <c r="H701" s="192"/>
      <c r="I701" s="192"/>
      <c r="J701" s="192"/>
      <c r="K701" s="192"/>
      <c r="L701" s="192"/>
      <c r="M701" s="192"/>
      <c r="N701" s="192"/>
      <c r="O701" s="192"/>
      <c r="P701" s="192"/>
      <c r="Q701" s="192"/>
      <c r="R701" s="192"/>
      <c r="S701" s="192"/>
      <c r="T701" s="192"/>
      <c r="U701" s="192"/>
      <c r="V701" s="192"/>
      <c r="W701" s="192"/>
      <c r="X701" s="192"/>
      <c r="Y701" s="192"/>
      <c r="Z701" s="192"/>
      <c r="AA701" s="192"/>
      <c r="AB701" s="192"/>
      <c r="AC701" s="192"/>
      <c r="AD701" s="192"/>
      <c r="AE701" s="192"/>
      <c r="AF701" s="192"/>
      <c r="AG701" s="192"/>
      <c r="AH701" s="192"/>
      <c r="AI701" s="192"/>
      <c r="AJ701" s="192"/>
      <c r="AK701" s="192"/>
      <c r="AL701" s="192"/>
      <c r="AM701" s="192"/>
      <c r="AN701" s="192"/>
      <c r="AO701" s="192"/>
      <c r="AP701" s="192"/>
      <c r="AQ701" s="192"/>
      <c r="AR701" s="192"/>
      <c r="AS701" s="192"/>
      <c r="AT701" s="192"/>
    </row>
    <row r="702" spans="1:46" ht="15.75" customHeight="1">
      <c r="A702" s="192"/>
      <c r="B702" s="192"/>
      <c r="C702" s="192"/>
      <c r="D702" s="192"/>
      <c r="E702" s="192"/>
      <c r="F702" s="192"/>
      <c r="G702" s="192"/>
      <c r="H702" s="192"/>
      <c r="I702" s="192"/>
      <c r="J702" s="192"/>
      <c r="K702" s="192"/>
      <c r="L702" s="192"/>
      <c r="M702" s="192"/>
      <c r="N702" s="192"/>
      <c r="O702" s="192"/>
      <c r="P702" s="192"/>
      <c r="Q702" s="192"/>
      <c r="R702" s="192"/>
      <c r="S702" s="192"/>
      <c r="T702" s="192"/>
      <c r="U702" s="192"/>
      <c r="V702" s="192"/>
      <c r="W702" s="192"/>
      <c r="X702" s="192"/>
      <c r="Y702" s="192"/>
      <c r="Z702" s="192"/>
      <c r="AA702" s="192"/>
      <c r="AB702" s="192"/>
      <c r="AC702" s="192"/>
      <c r="AD702" s="192"/>
      <c r="AE702" s="192"/>
      <c r="AF702" s="192"/>
      <c r="AG702" s="192"/>
      <c r="AH702" s="192"/>
      <c r="AI702" s="192"/>
      <c r="AJ702" s="192"/>
      <c r="AK702" s="192"/>
      <c r="AL702" s="192"/>
      <c r="AM702" s="192"/>
      <c r="AN702" s="192"/>
      <c r="AO702" s="192"/>
      <c r="AP702" s="192"/>
      <c r="AQ702" s="192"/>
      <c r="AR702" s="192"/>
      <c r="AS702" s="192"/>
      <c r="AT702" s="192"/>
    </row>
    <row r="703" spans="1:46" ht="15.75" customHeight="1">
      <c r="A703" s="192"/>
      <c r="B703" s="192"/>
      <c r="C703" s="192"/>
      <c r="D703" s="192"/>
      <c r="E703" s="192"/>
      <c r="F703" s="192"/>
      <c r="G703" s="192"/>
      <c r="H703" s="192"/>
      <c r="I703" s="192"/>
      <c r="J703" s="192"/>
      <c r="K703" s="192"/>
      <c r="L703" s="192"/>
      <c r="M703" s="192"/>
      <c r="N703" s="192"/>
      <c r="O703" s="192"/>
      <c r="P703" s="192"/>
      <c r="Q703" s="192"/>
      <c r="R703" s="192"/>
      <c r="S703" s="192"/>
      <c r="T703" s="192"/>
      <c r="U703" s="192"/>
      <c r="V703" s="192"/>
      <c r="W703" s="192"/>
      <c r="X703" s="192"/>
      <c r="Y703" s="192"/>
      <c r="Z703" s="192"/>
      <c r="AA703" s="192"/>
      <c r="AB703" s="192"/>
      <c r="AC703" s="192"/>
      <c r="AD703" s="192"/>
      <c r="AE703" s="192"/>
      <c r="AF703" s="192"/>
      <c r="AG703" s="192"/>
      <c r="AH703" s="192"/>
      <c r="AI703" s="192"/>
      <c r="AJ703" s="192"/>
      <c r="AK703" s="192"/>
      <c r="AL703" s="192"/>
      <c r="AM703" s="192"/>
      <c r="AN703" s="192"/>
      <c r="AO703" s="192"/>
      <c r="AP703" s="192"/>
      <c r="AQ703" s="192"/>
      <c r="AR703" s="192"/>
      <c r="AS703" s="192"/>
      <c r="AT703" s="192"/>
    </row>
    <row r="704" spans="1:46" ht="15.75" customHeight="1">
      <c r="A704" s="192"/>
      <c r="B704" s="192"/>
      <c r="C704" s="192"/>
      <c r="D704" s="192"/>
      <c r="E704" s="192"/>
      <c r="F704" s="192"/>
      <c r="G704" s="192"/>
      <c r="H704" s="192"/>
      <c r="I704" s="192"/>
      <c r="J704" s="192"/>
      <c r="K704" s="192"/>
      <c r="L704" s="192"/>
      <c r="M704" s="192"/>
      <c r="N704" s="192"/>
      <c r="O704" s="192"/>
      <c r="P704" s="192"/>
      <c r="Q704" s="192"/>
      <c r="R704" s="192"/>
      <c r="S704" s="192"/>
      <c r="T704" s="192"/>
      <c r="U704" s="192"/>
      <c r="V704" s="192"/>
      <c r="W704" s="192"/>
      <c r="X704" s="192"/>
      <c r="Y704" s="192"/>
      <c r="Z704" s="192"/>
      <c r="AA704" s="192"/>
      <c r="AB704" s="192"/>
      <c r="AC704" s="192"/>
      <c r="AD704" s="192"/>
      <c r="AE704" s="192"/>
      <c r="AF704" s="192"/>
      <c r="AG704" s="192"/>
      <c r="AH704" s="192"/>
      <c r="AI704" s="192"/>
      <c r="AJ704" s="192"/>
      <c r="AK704" s="192"/>
      <c r="AL704" s="192"/>
      <c r="AM704" s="192"/>
      <c r="AN704" s="192"/>
      <c r="AO704" s="192"/>
      <c r="AP704" s="192"/>
      <c r="AQ704" s="192"/>
      <c r="AR704" s="192"/>
      <c r="AS704" s="192"/>
      <c r="AT704" s="192"/>
    </row>
    <row r="705" spans="1:46" ht="15.75" customHeight="1">
      <c r="A705" s="192"/>
      <c r="B705" s="192"/>
      <c r="C705" s="192"/>
      <c r="D705" s="192"/>
      <c r="E705" s="192"/>
      <c r="F705" s="192"/>
      <c r="G705" s="192"/>
      <c r="H705" s="192"/>
      <c r="I705" s="192"/>
      <c r="J705" s="192"/>
      <c r="K705" s="192"/>
      <c r="L705" s="192"/>
      <c r="M705" s="192"/>
      <c r="N705" s="192"/>
      <c r="O705" s="192"/>
      <c r="P705" s="192"/>
      <c r="Q705" s="192"/>
      <c r="R705" s="192"/>
      <c r="S705" s="192"/>
      <c r="T705" s="192"/>
      <c r="U705" s="192"/>
      <c r="V705" s="192"/>
      <c r="W705" s="192"/>
      <c r="X705" s="192"/>
      <c r="Y705" s="192"/>
      <c r="Z705" s="192"/>
      <c r="AA705" s="192"/>
      <c r="AB705" s="192"/>
      <c r="AC705" s="192"/>
      <c r="AD705" s="192"/>
      <c r="AE705" s="192"/>
      <c r="AF705" s="192"/>
      <c r="AG705" s="192"/>
      <c r="AH705" s="192"/>
      <c r="AI705" s="192"/>
      <c r="AJ705" s="192"/>
      <c r="AK705" s="192"/>
      <c r="AL705" s="192"/>
      <c r="AM705" s="192"/>
      <c r="AN705" s="192"/>
      <c r="AO705" s="192"/>
      <c r="AP705" s="192"/>
      <c r="AQ705" s="192"/>
      <c r="AR705" s="192"/>
      <c r="AS705" s="192"/>
      <c r="AT705" s="192"/>
    </row>
    <row r="706" spans="1:46" ht="15.75" customHeight="1">
      <c r="A706" s="192"/>
      <c r="B706" s="192"/>
      <c r="C706" s="192"/>
      <c r="D706" s="192"/>
      <c r="E706" s="192"/>
      <c r="F706" s="192"/>
      <c r="G706" s="192"/>
      <c r="H706" s="192"/>
      <c r="I706" s="192"/>
      <c r="J706" s="192"/>
      <c r="K706" s="192"/>
      <c r="L706" s="192"/>
      <c r="M706" s="192"/>
      <c r="N706" s="192"/>
      <c r="O706" s="192"/>
      <c r="P706" s="192"/>
      <c r="Q706" s="192"/>
      <c r="R706" s="192"/>
      <c r="S706" s="192"/>
      <c r="T706" s="192"/>
      <c r="U706" s="192"/>
      <c r="V706" s="192"/>
      <c r="W706" s="192"/>
      <c r="X706" s="192"/>
      <c r="Y706" s="192"/>
      <c r="Z706" s="192"/>
      <c r="AA706" s="192"/>
      <c r="AB706" s="192"/>
      <c r="AC706" s="192"/>
      <c r="AD706" s="192"/>
      <c r="AE706" s="192"/>
      <c r="AF706" s="192"/>
      <c r="AG706" s="192"/>
      <c r="AH706" s="192"/>
      <c r="AI706" s="192"/>
      <c r="AJ706" s="192"/>
      <c r="AK706" s="192"/>
      <c r="AL706" s="192"/>
      <c r="AM706" s="192"/>
      <c r="AN706" s="192"/>
      <c r="AO706" s="192"/>
      <c r="AP706" s="192"/>
      <c r="AQ706" s="192"/>
      <c r="AR706" s="192"/>
      <c r="AS706" s="192"/>
      <c r="AT706" s="192"/>
    </row>
    <row r="707" spans="1:46" ht="15.75" customHeight="1">
      <c r="A707" s="192"/>
      <c r="B707" s="192"/>
      <c r="C707" s="192"/>
      <c r="D707" s="192"/>
      <c r="E707" s="192"/>
      <c r="F707" s="192"/>
      <c r="G707" s="192"/>
      <c r="H707" s="192"/>
      <c r="I707" s="192"/>
      <c r="J707" s="192"/>
      <c r="K707" s="192"/>
      <c r="L707" s="192"/>
      <c r="M707" s="192"/>
      <c r="N707" s="192"/>
      <c r="O707" s="192"/>
      <c r="P707" s="192"/>
      <c r="Q707" s="192"/>
      <c r="R707" s="192"/>
      <c r="S707" s="192"/>
      <c r="T707" s="192"/>
      <c r="U707" s="192"/>
      <c r="V707" s="192"/>
      <c r="W707" s="192"/>
      <c r="X707" s="192"/>
      <c r="Y707" s="192"/>
      <c r="Z707" s="192"/>
      <c r="AA707" s="192"/>
      <c r="AB707" s="192"/>
      <c r="AC707" s="192"/>
      <c r="AD707" s="192"/>
      <c r="AE707" s="192"/>
      <c r="AF707" s="192"/>
      <c r="AG707" s="192"/>
      <c r="AH707" s="192"/>
      <c r="AI707" s="192"/>
      <c r="AJ707" s="192"/>
      <c r="AK707" s="192"/>
      <c r="AL707" s="192"/>
      <c r="AM707" s="192"/>
      <c r="AN707" s="192"/>
      <c r="AO707" s="192"/>
      <c r="AP707" s="192"/>
      <c r="AQ707" s="192"/>
      <c r="AR707" s="192"/>
      <c r="AS707" s="192"/>
      <c r="AT707" s="192"/>
    </row>
    <row r="708" spans="1:46" ht="15.75" customHeight="1">
      <c r="A708" s="192"/>
      <c r="B708" s="192"/>
      <c r="C708" s="192"/>
      <c r="D708" s="192"/>
      <c r="E708" s="192"/>
      <c r="F708" s="192"/>
      <c r="G708" s="192"/>
      <c r="H708" s="192"/>
      <c r="I708" s="192"/>
      <c r="J708" s="192"/>
      <c r="K708" s="192"/>
      <c r="L708" s="192"/>
      <c r="M708" s="192"/>
      <c r="N708" s="192"/>
      <c r="O708" s="192"/>
      <c r="P708" s="192"/>
      <c r="Q708" s="192"/>
      <c r="R708" s="192"/>
      <c r="S708" s="192"/>
      <c r="T708" s="192"/>
      <c r="U708" s="192"/>
      <c r="V708" s="192"/>
      <c r="W708" s="192"/>
      <c r="X708" s="192"/>
      <c r="Y708" s="192"/>
      <c r="Z708" s="192"/>
      <c r="AA708" s="192"/>
      <c r="AB708" s="192"/>
      <c r="AC708" s="192"/>
      <c r="AD708" s="192"/>
      <c r="AE708" s="192"/>
      <c r="AF708" s="192"/>
      <c r="AG708" s="192"/>
      <c r="AH708" s="192"/>
      <c r="AI708" s="192"/>
      <c r="AJ708" s="192"/>
      <c r="AK708" s="192"/>
      <c r="AL708" s="192"/>
      <c r="AM708" s="192"/>
      <c r="AN708" s="192"/>
      <c r="AO708" s="192"/>
      <c r="AP708" s="192"/>
      <c r="AQ708" s="192"/>
      <c r="AR708" s="192"/>
      <c r="AS708" s="192"/>
      <c r="AT708" s="192"/>
    </row>
    <row r="709" spans="1:46" ht="15.75" customHeight="1">
      <c r="A709" s="192"/>
      <c r="B709" s="192"/>
      <c r="C709" s="192"/>
      <c r="D709" s="192"/>
      <c r="E709" s="192"/>
      <c r="F709" s="192"/>
      <c r="G709" s="192"/>
      <c r="H709" s="192"/>
      <c r="I709" s="192"/>
      <c r="J709" s="192"/>
      <c r="K709" s="192"/>
      <c r="L709" s="192"/>
      <c r="M709" s="192"/>
      <c r="N709" s="192"/>
      <c r="O709" s="192"/>
      <c r="P709" s="192"/>
      <c r="Q709" s="192"/>
      <c r="R709" s="192"/>
      <c r="S709" s="192"/>
      <c r="T709" s="192"/>
      <c r="U709" s="192"/>
      <c r="V709" s="192"/>
      <c r="W709" s="192"/>
      <c r="X709" s="192"/>
      <c r="Y709" s="192"/>
      <c r="Z709" s="192"/>
      <c r="AA709" s="192"/>
      <c r="AB709" s="192"/>
      <c r="AC709" s="192"/>
      <c r="AD709" s="192"/>
      <c r="AE709" s="192"/>
      <c r="AF709" s="192"/>
      <c r="AG709" s="192"/>
      <c r="AH709" s="192"/>
      <c r="AI709" s="192"/>
      <c r="AJ709" s="192"/>
      <c r="AK709" s="192"/>
      <c r="AL709" s="192"/>
      <c r="AM709" s="192"/>
      <c r="AN709" s="192"/>
      <c r="AO709" s="192"/>
      <c r="AP709" s="192"/>
      <c r="AQ709" s="192"/>
      <c r="AR709" s="192"/>
      <c r="AS709" s="192"/>
      <c r="AT709" s="192"/>
    </row>
    <row r="710" spans="1:46" ht="15.75" customHeight="1">
      <c r="A710" s="192"/>
      <c r="B710" s="192"/>
      <c r="C710" s="192"/>
      <c r="D710" s="192"/>
      <c r="E710" s="192"/>
      <c r="F710" s="192"/>
      <c r="G710" s="192"/>
      <c r="H710" s="192"/>
      <c r="I710" s="192"/>
      <c r="J710" s="192"/>
      <c r="K710" s="192"/>
      <c r="L710" s="192"/>
      <c r="M710" s="192"/>
      <c r="N710" s="192"/>
      <c r="O710" s="192"/>
      <c r="P710" s="192"/>
      <c r="Q710" s="192"/>
      <c r="R710" s="192"/>
      <c r="S710" s="192"/>
      <c r="T710" s="192"/>
      <c r="U710" s="192"/>
      <c r="V710" s="192"/>
      <c r="W710" s="192"/>
      <c r="X710" s="192"/>
      <c r="Y710" s="192"/>
      <c r="Z710" s="192"/>
      <c r="AA710" s="192"/>
      <c r="AB710" s="192"/>
      <c r="AC710" s="192"/>
      <c r="AD710" s="192"/>
      <c r="AE710" s="192"/>
      <c r="AF710" s="192"/>
      <c r="AG710" s="192"/>
      <c r="AH710" s="192"/>
      <c r="AI710" s="192"/>
      <c r="AJ710" s="192"/>
      <c r="AK710" s="192"/>
      <c r="AL710" s="192"/>
      <c r="AM710" s="192"/>
      <c r="AN710" s="192"/>
      <c r="AO710" s="192"/>
      <c r="AP710" s="192"/>
      <c r="AQ710" s="192"/>
      <c r="AR710" s="192"/>
      <c r="AS710" s="192"/>
      <c r="AT710" s="192"/>
    </row>
    <row r="711" spans="1:46" ht="15.75" customHeight="1">
      <c r="A711" s="192"/>
      <c r="B711" s="192"/>
      <c r="C711" s="192"/>
      <c r="D711" s="192"/>
      <c r="E711" s="192"/>
      <c r="F711" s="192"/>
      <c r="G711" s="192"/>
      <c r="H711" s="192"/>
      <c r="I711" s="192"/>
      <c r="J711" s="192"/>
      <c r="K711" s="192"/>
      <c r="L711" s="192"/>
      <c r="M711" s="192"/>
      <c r="N711" s="192"/>
      <c r="O711" s="192"/>
      <c r="P711" s="192"/>
      <c r="Q711" s="192"/>
      <c r="R711" s="192"/>
      <c r="S711" s="192"/>
      <c r="T711" s="192"/>
      <c r="U711" s="192"/>
      <c r="V711" s="192"/>
      <c r="W711" s="192"/>
      <c r="X711" s="192"/>
      <c r="Y711" s="192"/>
      <c r="Z711" s="192"/>
      <c r="AA711" s="192"/>
      <c r="AB711" s="192"/>
      <c r="AC711" s="192"/>
      <c r="AD711" s="192"/>
      <c r="AE711" s="192"/>
      <c r="AF711" s="192"/>
      <c r="AG711" s="192"/>
      <c r="AH711" s="192"/>
      <c r="AI711" s="192"/>
      <c r="AJ711" s="192"/>
      <c r="AK711" s="192"/>
      <c r="AL711" s="192"/>
      <c r="AM711" s="192"/>
      <c r="AN711" s="192"/>
      <c r="AO711" s="192"/>
      <c r="AP711" s="192"/>
      <c r="AQ711" s="192"/>
      <c r="AR711" s="192"/>
      <c r="AS711" s="192"/>
      <c r="AT711" s="192"/>
    </row>
    <row r="712" spans="1:46" ht="15.75" customHeight="1">
      <c r="A712" s="192"/>
      <c r="B712" s="192"/>
      <c r="C712" s="192"/>
      <c r="D712" s="192"/>
      <c r="E712" s="192"/>
      <c r="F712" s="192"/>
      <c r="G712" s="192"/>
      <c r="H712" s="192"/>
      <c r="I712" s="192"/>
      <c r="J712" s="192"/>
      <c r="K712" s="192"/>
      <c r="L712" s="192"/>
      <c r="M712" s="192"/>
      <c r="N712" s="192"/>
      <c r="O712" s="192"/>
      <c r="P712" s="192"/>
      <c r="Q712" s="192"/>
      <c r="R712" s="192"/>
      <c r="S712" s="192"/>
      <c r="T712" s="192"/>
      <c r="U712" s="192"/>
      <c r="V712" s="192"/>
      <c r="W712" s="192"/>
      <c r="X712" s="192"/>
      <c r="Y712" s="192"/>
      <c r="Z712" s="192"/>
      <c r="AA712" s="192"/>
      <c r="AB712" s="192"/>
      <c r="AC712" s="192"/>
      <c r="AD712" s="192"/>
      <c r="AE712" s="192"/>
      <c r="AF712" s="192"/>
      <c r="AG712" s="192"/>
      <c r="AH712" s="192"/>
      <c r="AI712" s="192"/>
      <c r="AJ712" s="192"/>
      <c r="AK712" s="192"/>
      <c r="AL712" s="192"/>
      <c r="AM712" s="192"/>
      <c r="AN712" s="192"/>
      <c r="AO712" s="192"/>
      <c r="AP712" s="192"/>
      <c r="AQ712" s="192"/>
      <c r="AR712" s="192"/>
      <c r="AS712" s="192"/>
      <c r="AT712" s="192"/>
    </row>
    <row r="713" spans="1:46" ht="15.75" customHeight="1">
      <c r="A713" s="192"/>
      <c r="B713" s="192"/>
      <c r="C713" s="192"/>
      <c r="D713" s="192"/>
      <c r="E713" s="192"/>
      <c r="F713" s="192"/>
      <c r="G713" s="192"/>
      <c r="H713" s="192"/>
      <c r="I713" s="192"/>
      <c r="J713" s="192"/>
      <c r="K713" s="192"/>
      <c r="L713" s="192"/>
      <c r="M713" s="192"/>
      <c r="N713" s="192"/>
      <c r="O713" s="192"/>
      <c r="P713" s="192"/>
      <c r="Q713" s="192"/>
      <c r="R713" s="192"/>
      <c r="S713" s="192"/>
      <c r="T713" s="192"/>
      <c r="U713" s="192"/>
      <c r="V713" s="192"/>
      <c r="W713" s="192"/>
      <c r="X713" s="192"/>
      <c r="Y713" s="192"/>
      <c r="Z713" s="192"/>
      <c r="AA713" s="192"/>
      <c r="AB713" s="192"/>
      <c r="AC713" s="192"/>
      <c r="AD713" s="192"/>
      <c r="AE713" s="192"/>
      <c r="AF713" s="192"/>
      <c r="AG713" s="192"/>
      <c r="AH713" s="192"/>
      <c r="AI713" s="192"/>
      <c r="AJ713" s="192"/>
      <c r="AK713" s="192"/>
      <c r="AL713" s="192"/>
      <c r="AM713" s="192"/>
      <c r="AN713" s="192"/>
      <c r="AO713" s="192"/>
      <c r="AP713" s="192"/>
      <c r="AQ713" s="192"/>
      <c r="AR713" s="192"/>
      <c r="AS713" s="192"/>
      <c r="AT713" s="192"/>
    </row>
    <row r="714" spans="1:46" ht="15.75" customHeight="1">
      <c r="A714" s="192"/>
      <c r="B714" s="192"/>
      <c r="C714" s="192"/>
      <c r="D714" s="192"/>
      <c r="E714" s="192"/>
      <c r="F714" s="192"/>
      <c r="G714" s="192"/>
      <c r="H714" s="192"/>
      <c r="I714" s="192"/>
      <c r="J714" s="192"/>
      <c r="K714" s="192"/>
      <c r="L714" s="192"/>
      <c r="M714" s="192"/>
      <c r="N714" s="192"/>
      <c r="O714" s="192"/>
      <c r="P714" s="192"/>
      <c r="Q714" s="192"/>
      <c r="R714" s="192"/>
      <c r="S714" s="192"/>
      <c r="T714" s="192"/>
      <c r="U714" s="192"/>
      <c r="V714" s="192"/>
      <c r="W714" s="192"/>
      <c r="X714" s="192"/>
      <c r="Y714" s="192"/>
      <c r="Z714" s="192"/>
      <c r="AA714" s="192"/>
      <c r="AB714" s="192"/>
      <c r="AC714" s="192"/>
      <c r="AD714" s="192"/>
      <c r="AE714" s="192"/>
      <c r="AF714" s="192"/>
      <c r="AG714" s="192"/>
      <c r="AH714" s="192"/>
      <c r="AI714" s="192"/>
      <c r="AJ714" s="192"/>
      <c r="AK714" s="192"/>
      <c r="AL714" s="192"/>
      <c r="AM714" s="192"/>
      <c r="AN714" s="192"/>
      <c r="AO714" s="192"/>
      <c r="AP714" s="192"/>
      <c r="AQ714" s="192"/>
      <c r="AR714" s="192"/>
      <c r="AS714" s="192"/>
      <c r="AT714" s="192"/>
    </row>
    <row r="715" spans="1:46" ht="15.75" customHeight="1">
      <c r="A715" s="192"/>
      <c r="B715" s="192"/>
      <c r="C715" s="192"/>
      <c r="D715" s="192"/>
      <c r="E715" s="192"/>
      <c r="F715" s="192"/>
      <c r="G715" s="192"/>
      <c r="H715" s="192"/>
      <c r="I715" s="192"/>
      <c r="J715" s="192"/>
      <c r="K715" s="192"/>
      <c r="L715" s="192"/>
      <c r="M715" s="192"/>
      <c r="N715" s="192"/>
      <c r="O715" s="192"/>
      <c r="P715" s="192"/>
      <c r="Q715" s="192"/>
      <c r="R715" s="192"/>
      <c r="S715" s="192"/>
      <c r="T715" s="192"/>
      <c r="U715" s="192"/>
      <c r="V715" s="192"/>
      <c r="W715" s="192"/>
      <c r="X715" s="192"/>
      <c r="Y715" s="192"/>
      <c r="Z715" s="192"/>
      <c r="AA715" s="192"/>
      <c r="AB715" s="192"/>
      <c r="AC715" s="192"/>
      <c r="AD715" s="192"/>
      <c r="AE715" s="192"/>
      <c r="AF715" s="192"/>
      <c r="AG715" s="192"/>
      <c r="AH715" s="192"/>
      <c r="AI715" s="192"/>
      <c r="AJ715" s="192"/>
      <c r="AK715" s="192"/>
      <c r="AL715" s="192"/>
      <c r="AM715" s="192"/>
      <c r="AN715" s="192"/>
      <c r="AO715" s="192"/>
      <c r="AP715" s="192"/>
      <c r="AQ715" s="192"/>
      <c r="AR715" s="192"/>
      <c r="AS715" s="192"/>
      <c r="AT715" s="192"/>
    </row>
    <row r="716" spans="1:46" ht="15.75" customHeight="1">
      <c r="A716" s="192"/>
      <c r="B716" s="192"/>
      <c r="C716" s="192"/>
      <c r="D716" s="192"/>
      <c r="E716" s="192"/>
      <c r="F716" s="192"/>
      <c r="G716" s="192"/>
      <c r="H716" s="192"/>
      <c r="I716" s="192"/>
      <c r="J716" s="192"/>
      <c r="K716" s="192"/>
      <c r="L716" s="192"/>
      <c r="M716" s="192"/>
      <c r="N716" s="192"/>
      <c r="O716" s="192"/>
      <c r="P716" s="192"/>
      <c r="Q716" s="192"/>
      <c r="R716" s="192"/>
      <c r="S716" s="192"/>
      <c r="T716" s="192"/>
      <c r="U716" s="192"/>
      <c r="V716" s="192"/>
      <c r="W716" s="192"/>
      <c r="X716" s="192"/>
      <c r="Y716" s="192"/>
      <c r="Z716" s="192"/>
      <c r="AA716" s="192"/>
      <c r="AB716" s="192"/>
      <c r="AC716" s="192"/>
      <c r="AD716" s="192"/>
      <c r="AE716" s="192"/>
      <c r="AF716" s="192"/>
      <c r="AG716" s="192"/>
      <c r="AH716" s="192"/>
      <c r="AI716" s="192"/>
      <c r="AJ716" s="192"/>
      <c r="AK716" s="192"/>
      <c r="AL716" s="192"/>
      <c r="AM716" s="192"/>
      <c r="AN716" s="192"/>
      <c r="AO716" s="192"/>
      <c r="AP716" s="192"/>
      <c r="AQ716" s="192"/>
      <c r="AR716" s="192"/>
      <c r="AS716" s="192"/>
      <c r="AT716" s="192"/>
    </row>
    <row r="717" spans="1:46" ht="15.75" customHeight="1">
      <c r="A717" s="192"/>
      <c r="B717" s="192"/>
      <c r="C717" s="192"/>
      <c r="D717" s="192"/>
      <c r="E717" s="192"/>
      <c r="F717" s="192"/>
      <c r="G717" s="192"/>
      <c r="H717" s="192"/>
      <c r="I717" s="192"/>
      <c r="J717" s="192"/>
      <c r="K717" s="192"/>
      <c r="L717" s="192"/>
      <c r="M717" s="192"/>
      <c r="N717" s="192"/>
      <c r="O717" s="192"/>
      <c r="P717" s="192"/>
      <c r="Q717" s="192"/>
      <c r="R717" s="192"/>
      <c r="S717" s="192"/>
      <c r="T717" s="192"/>
      <c r="U717" s="192"/>
      <c r="V717" s="192"/>
      <c r="W717" s="192"/>
      <c r="X717" s="192"/>
      <c r="Y717" s="192"/>
      <c r="Z717" s="192"/>
      <c r="AA717" s="192"/>
      <c r="AB717" s="192"/>
      <c r="AC717" s="192"/>
      <c r="AD717" s="192"/>
      <c r="AE717" s="192"/>
      <c r="AF717" s="192"/>
      <c r="AG717" s="192"/>
      <c r="AH717" s="192"/>
      <c r="AI717" s="192"/>
      <c r="AJ717" s="192"/>
      <c r="AK717" s="192"/>
      <c r="AL717" s="192"/>
      <c r="AM717" s="192"/>
      <c r="AN717" s="192"/>
      <c r="AO717" s="192"/>
      <c r="AP717" s="192"/>
      <c r="AQ717" s="192"/>
      <c r="AR717" s="192"/>
      <c r="AS717" s="192"/>
      <c r="AT717" s="192"/>
    </row>
    <row r="718" spans="1:46" ht="15.75" customHeight="1">
      <c r="A718" s="192"/>
      <c r="B718" s="192"/>
      <c r="C718" s="192"/>
      <c r="D718" s="192"/>
      <c r="E718" s="192"/>
      <c r="F718" s="192"/>
      <c r="G718" s="192"/>
      <c r="H718" s="192"/>
      <c r="I718" s="192"/>
      <c r="J718" s="192"/>
      <c r="K718" s="192"/>
      <c r="L718" s="192"/>
      <c r="M718" s="192"/>
      <c r="N718" s="192"/>
      <c r="O718" s="192"/>
      <c r="P718" s="192"/>
      <c r="Q718" s="192"/>
      <c r="R718" s="192"/>
      <c r="S718" s="192"/>
      <c r="T718" s="192"/>
      <c r="U718" s="192"/>
      <c r="V718" s="192"/>
      <c r="W718" s="192"/>
      <c r="X718" s="192"/>
      <c r="Y718" s="192"/>
      <c r="Z718" s="192"/>
      <c r="AA718" s="192"/>
      <c r="AB718" s="192"/>
      <c r="AC718" s="192"/>
      <c r="AD718" s="192"/>
      <c r="AE718" s="192"/>
      <c r="AF718" s="192"/>
      <c r="AG718" s="192"/>
      <c r="AH718" s="192"/>
      <c r="AI718" s="192"/>
      <c r="AJ718" s="192"/>
      <c r="AK718" s="192"/>
      <c r="AL718" s="192"/>
      <c r="AM718" s="192"/>
      <c r="AN718" s="192"/>
      <c r="AO718" s="192"/>
      <c r="AP718" s="192"/>
      <c r="AQ718" s="192"/>
      <c r="AR718" s="192"/>
      <c r="AS718" s="192"/>
      <c r="AT718" s="192"/>
    </row>
    <row r="719" spans="1:46" ht="15.75" customHeight="1">
      <c r="A719" s="192"/>
      <c r="B719" s="192"/>
      <c r="C719" s="192"/>
      <c r="D719" s="192"/>
      <c r="E719" s="192"/>
      <c r="F719" s="192"/>
      <c r="G719" s="192"/>
      <c r="H719" s="192"/>
      <c r="I719" s="192"/>
      <c r="J719" s="192"/>
      <c r="K719" s="192"/>
      <c r="L719" s="192"/>
      <c r="M719" s="192"/>
      <c r="N719" s="192"/>
      <c r="O719" s="192"/>
      <c r="P719" s="192"/>
      <c r="Q719" s="192"/>
      <c r="R719" s="192"/>
      <c r="S719" s="192"/>
      <c r="T719" s="192"/>
      <c r="U719" s="192"/>
      <c r="V719" s="192"/>
      <c r="W719" s="192"/>
      <c r="X719" s="192"/>
      <c r="Y719" s="192"/>
      <c r="Z719" s="192"/>
      <c r="AA719" s="192"/>
      <c r="AB719" s="192"/>
      <c r="AC719" s="192"/>
      <c r="AD719" s="192"/>
      <c r="AE719" s="192"/>
      <c r="AF719" s="192"/>
      <c r="AG719" s="192"/>
      <c r="AH719" s="192"/>
      <c r="AI719" s="192"/>
      <c r="AJ719" s="192"/>
      <c r="AK719" s="192"/>
      <c r="AL719" s="192"/>
      <c r="AM719" s="192"/>
      <c r="AN719" s="192"/>
      <c r="AO719" s="192"/>
      <c r="AP719" s="192"/>
      <c r="AQ719" s="192"/>
      <c r="AR719" s="192"/>
      <c r="AS719" s="192"/>
      <c r="AT719" s="192"/>
    </row>
    <row r="720" spans="1:46" ht="15.75" customHeight="1">
      <c r="A720" s="192"/>
      <c r="B720" s="192"/>
      <c r="C720" s="192"/>
      <c r="D720" s="192"/>
      <c r="E720" s="192"/>
      <c r="F720" s="192"/>
      <c r="G720" s="192"/>
      <c r="H720" s="192"/>
      <c r="I720" s="192"/>
      <c r="J720" s="192"/>
      <c r="K720" s="192"/>
      <c r="L720" s="192"/>
      <c r="M720" s="192"/>
      <c r="N720" s="192"/>
      <c r="O720" s="192"/>
      <c r="P720" s="192"/>
      <c r="Q720" s="192"/>
      <c r="R720" s="192"/>
      <c r="S720" s="192"/>
      <c r="T720" s="192"/>
      <c r="U720" s="192"/>
      <c r="V720" s="192"/>
      <c r="W720" s="192"/>
      <c r="X720" s="192"/>
      <c r="Y720" s="192"/>
      <c r="Z720" s="192"/>
      <c r="AA720" s="192"/>
      <c r="AB720" s="192"/>
      <c r="AC720" s="192"/>
      <c r="AD720" s="192"/>
      <c r="AE720" s="192"/>
      <c r="AF720" s="192"/>
      <c r="AG720" s="192"/>
      <c r="AH720" s="192"/>
      <c r="AI720" s="192"/>
      <c r="AJ720" s="192"/>
      <c r="AK720" s="192"/>
      <c r="AL720" s="192"/>
      <c r="AM720" s="192"/>
      <c r="AN720" s="192"/>
      <c r="AO720" s="192"/>
      <c r="AP720" s="192"/>
      <c r="AQ720" s="192"/>
      <c r="AR720" s="192"/>
      <c r="AS720" s="192"/>
      <c r="AT720" s="192"/>
    </row>
    <row r="721" spans="1:46" ht="15.75" customHeight="1">
      <c r="A721" s="192"/>
      <c r="B721" s="192"/>
      <c r="C721" s="192"/>
      <c r="D721" s="192"/>
      <c r="E721" s="192"/>
      <c r="F721" s="192"/>
      <c r="G721" s="192"/>
      <c r="H721" s="192"/>
      <c r="I721" s="192"/>
      <c r="J721" s="192"/>
      <c r="K721" s="192"/>
      <c r="L721" s="192"/>
      <c r="M721" s="192"/>
      <c r="N721" s="192"/>
      <c r="O721" s="192"/>
      <c r="P721" s="192"/>
      <c r="Q721" s="192"/>
      <c r="R721" s="192"/>
      <c r="S721" s="192"/>
      <c r="T721" s="192"/>
      <c r="U721" s="192"/>
      <c r="V721" s="192"/>
      <c r="W721" s="192"/>
      <c r="X721" s="192"/>
      <c r="Y721" s="192"/>
      <c r="Z721" s="192"/>
      <c r="AA721" s="192"/>
      <c r="AB721" s="192"/>
      <c r="AC721" s="192"/>
      <c r="AD721" s="192"/>
      <c r="AE721" s="192"/>
      <c r="AF721" s="192"/>
      <c r="AG721" s="192"/>
      <c r="AH721" s="192"/>
      <c r="AI721" s="192"/>
      <c r="AJ721" s="192"/>
      <c r="AK721" s="192"/>
      <c r="AL721" s="192"/>
      <c r="AM721" s="192"/>
      <c r="AN721" s="192"/>
      <c r="AO721" s="192"/>
      <c r="AP721" s="192"/>
      <c r="AQ721" s="192"/>
      <c r="AR721" s="192"/>
      <c r="AS721" s="192"/>
      <c r="AT721" s="192"/>
    </row>
    <row r="722" spans="1:46" ht="15.75" customHeight="1">
      <c r="A722" s="192"/>
      <c r="B722" s="192"/>
      <c r="C722" s="192"/>
      <c r="D722" s="192"/>
      <c r="E722" s="192"/>
      <c r="F722" s="192"/>
      <c r="G722" s="192"/>
      <c r="H722" s="192"/>
      <c r="I722" s="192"/>
      <c r="J722" s="192"/>
      <c r="K722" s="192"/>
      <c r="L722" s="192"/>
      <c r="M722" s="192"/>
      <c r="N722" s="192"/>
      <c r="O722" s="192"/>
      <c r="P722" s="192"/>
      <c r="Q722" s="192"/>
      <c r="R722" s="192"/>
      <c r="S722" s="192"/>
      <c r="T722" s="192"/>
      <c r="U722" s="192"/>
      <c r="V722" s="192"/>
      <c r="W722" s="192"/>
      <c r="X722" s="192"/>
      <c r="Y722" s="192"/>
      <c r="Z722" s="192"/>
      <c r="AA722" s="192"/>
      <c r="AB722" s="192"/>
      <c r="AC722" s="192"/>
      <c r="AD722" s="192"/>
      <c r="AE722" s="192"/>
      <c r="AF722" s="192"/>
      <c r="AG722" s="192"/>
      <c r="AH722" s="192"/>
      <c r="AI722" s="192"/>
      <c r="AJ722" s="192"/>
      <c r="AK722" s="192"/>
      <c r="AL722" s="192"/>
      <c r="AM722" s="192"/>
      <c r="AN722" s="192"/>
      <c r="AO722" s="192"/>
      <c r="AP722" s="192"/>
      <c r="AQ722" s="192"/>
      <c r="AR722" s="192"/>
      <c r="AS722" s="192"/>
      <c r="AT722" s="192"/>
    </row>
    <row r="723" spans="1:46" ht="15.75" customHeight="1">
      <c r="A723" s="192"/>
      <c r="B723" s="192"/>
      <c r="C723" s="192"/>
      <c r="D723" s="192"/>
      <c r="E723" s="192"/>
      <c r="F723" s="192"/>
      <c r="G723" s="192"/>
      <c r="H723" s="192"/>
      <c r="I723" s="192"/>
      <c r="J723" s="192"/>
      <c r="K723" s="192"/>
      <c r="L723" s="192"/>
      <c r="M723" s="192"/>
      <c r="N723" s="192"/>
      <c r="O723" s="192"/>
      <c r="P723" s="192"/>
      <c r="Q723" s="192"/>
      <c r="R723" s="192"/>
      <c r="S723" s="192"/>
      <c r="T723" s="192"/>
      <c r="U723" s="192"/>
      <c r="V723" s="192"/>
      <c r="W723" s="192"/>
      <c r="X723" s="192"/>
      <c r="Y723" s="192"/>
      <c r="Z723" s="192"/>
      <c r="AA723" s="192"/>
      <c r="AB723" s="192"/>
      <c r="AC723" s="192"/>
      <c r="AD723" s="192"/>
      <c r="AE723" s="192"/>
      <c r="AF723" s="192"/>
      <c r="AG723" s="192"/>
      <c r="AH723" s="192"/>
      <c r="AI723" s="192"/>
      <c r="AJ723" s="192"/>
      <c r="AK723" s="192"/>
      <c r="AL723" s="192"/>
      <c r="AM723" s="192"/>
      <c r="AN723" s="192"/>
      <c r="AO723" s="192"/>
      <c r="AP723" s="192"/>
      <c r="AQ723" s="192"/>
      <c r="AR723" s="192"/>
      <c r="AS723" s="192"/>
      <c r="AT723" s="192"/>
    </row>
    <row r="724" spans="1:46" ht="15.75" customHeight="1">
      <c r="A724" s="192"/>
      <c r="B724" s="192"/>
      <c r="C724" s="192"/>
      <c r="D724" s="192"/>
      <c r="E724" s="192"/>
      <c r="F724" s="192"/>
      <c r="G724" s="192"/>
      <c r="H724" s="192"/>
      <c r="I724" s="192"/>
      <c r="J724" s="192"/>
      <c r="K724" s="192"/>
      <c r="L724" s="192"/>
      <c r="M724" s="192"/>
      <c r="N724" s="192"/>
      <c r="O724" s="192"/>
      <c r="P724" s="192"/>
      <c r="Q724" s="192"/>
      <c r="R724" s="192"/>
      <c r="S724" s="192"/>
      <c r="T724" s="192"/>
      <c r="U724" s="192"/>
      <c r="V724" s="192"/>
      <c r="W724" s="192"/>
      <c r="X724" s="192"/>
      <c r="Y724" s="192"/>
      <c r="Z724" s="192"/>
      <c r="AA724" s="192"/>
      <c r="AB724" s="192"/>
      <c r="AC724" s="192"/>
      <c r="AD724" s="192"/>
      <c r="AE724" s="192"/>
      <c r="AF724" s="192"/>
      <c r="AG724" s="192"/>
      <c r="AH724" s="192"/>
      <c r="AI724" s="192"/>
      <c r="AJ724" s="192"/>
      <c r="AK724" s="192"/>
      <c r="AL724" s="192"/>
      <c r="AM724" s="192"/>
      <c r="AN724" s="192"/>
      <c r="AO724" s="192"/>
      <c r="AP724" s="192"/>
      <c r="AQ724" s="192"/>
      <c r="AR724" s="192"/>
      <c r="AS724" s="192"/>
      <c r="AT724" s="192"/>
    </row>
    <row r="725" spans="1:46" ht="15.75" customHeight="1">
      <c r="A725" s="192"/>
      <c r="B725" s="192"/>
      <c r="C725" s="192"/>
      <c r="D725" s="192"/>
      <c r="E725" s="192"/>
      <c r="F725" s="192"/>
      <c r="G725" s="192"/>
      <c r="H725" s="192"/>
      <c r="I725" s="192"/>
      <c r="J725" s="192"/>
      <c r="K725" s="192"/>
      <c r="L725" s="192"/>
      <c r="M725" s="192"/>
      <c r="N725" s="192"/>
      <c r="O725" s="192"/>
      <c r="P725" s="192"/>
      <c r="Q725" s="192"/>
      <c r="R725" s="192"/>
      <c r="S725" s="192"/>
      <c r="T725" s="192"/>
      <c r="U725" s="192"/>
      <c r="V725" s="192"/>
      <c r="W725" s="192"/>
      <c r="X725" s="192"/>
      <c r="Y725" s="192"/>
      <c r="Z725" s="192"/>
      <c r="AA725" s="192"/>
      <c r="AB725" s="192"/>
      <c r="AC725" s="192"/>
      <c r="AD725" s="192"/>
      <c r="AE725" s="192"/>
      <c r="AF725" s="192"/>
      <c r="AG725" s="192"/>
      <c r="AH725" s="192"/>
      <c r="AI725" s="192"/>
      <c r="AJ725" s="192"/>
      <c r="AK725" s="192"/>
      <c r="AL725" s="192"/>
      <c r="AM725" s="192"/>
      <c r="AN725" s="192"/>
      <c r="AO725" s="192"/>
      <c r="AP725" s="192"/>
      <c r="AQ725" s="192"/>
      <c r="AR725" s="192"/>
      <c r="AS725" s="192"/>
      <c r="AT725" s="192"/>
    </row>
    <row r="726" spans="1:46" ht="15.75" customHeight="1">
      <c r="A726" s="192"/>
      <c r="B726" s="192"/>
      <c r="C726" s="192"/>
      <c r="D726" s="192"/>
      <c r="E726" s="192"/>
      <c r="F726" s="192"/>
      <c r="G726" s="192"/>
      <c r="H726" s="192"/>
      <c r="I726" s="192"/>
      <c r="J726" s="192"/>
      <c r="K726" s="192"/>
      <c r="L726" s="192"/>
      <c r="M726" s="192"/>
      <c r="N726" s="192"/>
      <c r="O726" s="192"/>
      <c r="P726" s="192"/>
      <c r="Q726" s="192"/>
      <c r="R726" s="192"/>
      <c r="S726" s="192"/>
      <c r="T726" s="192"/>
      <c r="U726" s="192"/>
      <c r="V726" s="192"/>
      <c r="W726" s="192"/>
      <c r="X726" s="192"/>
      <c r="Y726" s="192"/>
      <c r="Z726" s="192"/>
      <c r="AA726" s="192"/>
      <c r="AB726" s="192"/>
      <c r="AC726" s="192"/>
      <c r="AD726" s="192"/>
      <c r="AE726" s="192"/>
      <c r="AF726" s="192"/>
      <c r="AG726" s="192"/>
      <c r="AH726" s="192"/>
      <c r="AI726" s="192"/>
      <c r="AJ726" s="192"/>
      <c r="AK726" s="192"/>
      <c r="AL726" s="192"/>
      <c r="AM726" s="192"/>
      <c r="AN726" s="192"/>
      <c r="AO726" s="192"/>
      <c r="AP726" s="192"/>
      <c r="AQ726" s="192"/>
      <c r="AR726" s="192"/>
      <c r="AS726" s="192"/>
      <c r="AT726" s="192"/>
    </row>
    <row r="727" spans="1:46" ht="15.75" customHeight="1">
      <c r="A727" s="192"/>
      <c r="B727" s="192"/>
      <c r="C727" s="192"/>
      <c r="D727" s="192"/>
      <c r="E727" s="192"/>
      <c r="F727" s="192"/>
      <c r="G727" s="192"/>
      <c r="H727" s="192"/>
      <c r="I727" s="192"/>
      <c r="J727" s="192"/>
      <c r="K727" s="192"/>
      <c r="L727" s="192"/>
      <c r="M727" s="192"/>
      <c r="N727" s="192"/>
      <c r="O727" s="192"/>
      <c r="P727" s="192"/>
      <c r="Q727" s="192"/>
      <c r="R727" s="192"/>
      <c r="S727" s="192"/>
      <c r="T727" s="192"/>
      <c r="U727" s="192"/>
      <c r="V727" s="192"/>
      <c r="W727" s="192"/>
      <c r="X727" s="192"/>
      <c r="Y727" s="192"/>
      <c r="Z727" s="192"/>
      <c r="AA727" s="192"/>
      <c r="AB727" s="192"/>
      <c r="AC727" s="192"/>
      <c r="AD727" s="192"/>
      <c r="AE727" s="192"/>
      <c r="AF727" s="192"/>
      <c r="AG727" s="192"/>
      <c r="AH727" s="192"/>
      <c r="AI727" s="192"/>
      <c r="AJ727" s="192"/>
      <c r="AK727" s="192"/>
      <c r="AL727" s="192"/>
      <c r="AM727" s="192"/>
      <c r="AN727" s="192"/>
      <c r="AO727" s="192"/>
      <c r="AP727" s="192"/>
      <c r="AQ727" s="192"/>
      <c r="AR727" s="192"/>
      <c r="AS727" s="192"/>
      <c r="AT727" s="192"/>
    </row>
    <row r="728" spans="1:46" ht="15.75" customHeight="1">
      <c r="A728" s="192"/>
      <c r="B728" s="192"/>
      <c r="C728" s="192"/>
      <c r="D728" s="192"/>
      <c r="E728" s="192"/>
      <c r="F728" s="192"/>
      <c r="G728" s="192"/>
      <c r="H728" s="192"/>
      <c r="I728" s="192"/>
      <c r="J728" s="192"/>
      <c r="K728" s="192"/>
      <c r="L728" s="192"/>
      <c r="M728" s="192"/>
      <c r="N728" s="192"/>
      <c r="O728" s="192"/>
      <c r="P728" s="192"/>
      <c r="Q728" s="192"/>
      <c r="R728" s="192"/>
      <c r="S728" s="192"/>
      <c r="T728" s="192"/>
      <c r="U728" s="192"/>
      <c r="V728" s="192"/>
      <c r="W728" s="192"/>
      <c r="X728" s="192"/>
      <c r="Y728" s="192"/>
      <c r="Z728" s="192"/>
      <c r="AA728" s="192"/>
      <c r="AB728" s="192"/>
      <c r="AC728" s="192"/>
      <c r="AD728" s="192"/>
      <c r="AE728" s="192"/>
      <c r="AF728" s="192"/>
      <c r="AG728" s="192"/>
      <c r="AH728" s="192"/>
      <c r="AI728" s="192"/>
      <c r="AJ728" s="192"/>
      <c r="AK728" s="192"/>
      <c r="AL728" s="192"/>
      <c r="AM728" s="192"/>
      <c r="AN728" s="192"/>
      <c r="AO728" s="192"/>
      <c r="AP728" s="192"/>
      <c r="AQ728" s="192"/>
      <c r="AR728" s="192"/>
      <c r="AS728" s="192"/>
      <c r="AT728" s="192"/>
    </row>
    <row r="729" spans="1:46" ht="15.75" customHeight="1">
      <c r="A729" s="192"/>
      <c r="B729" s="192"/>
      <c r="C729" s="192"/>
      <c r="D729" s="192"/>
      <c r="E729" s="192"/>
      <c r="F729" s="192"/>
      <c r="G729" s="192"/>
      <c r="H729" s="192"/>
      <c r="I729" s="192"/>
      <c r="J729" s="192"/>
      <c r="K729" s="192"/>
      <c r="L729" s="192"/>
      <c r="M729" s="192"/>
      <c r="N729" s="192"/>
      <c r="O729" s="192"/>
      <c r="P729" s="192"/>
      <c r="Q729" s="192"/>
      <c r="R729" s="192"/>
      <c r="S729" s="192"/>
      <c r="T729" s="192"/>
      <c r="U729" s="192"/>
      <c r="V729" s="192"/>
      <c r="W729" s="192"/>
      <c r="X729" s="192"/>
      <c r="Y729" s="192"/>
      <c r="Z729" s="192"/>
      <c r="AA729" s="192"/>
      <c r="AB729" s="192"/>
      <c r="AC729" s="192"/>
      <c r="AD729" s="192"/>
      <c r="AE729" s="192"/>
      <c r="AF729" s="192"/>
      <c r="AG729" s="192"/>
      <c r="AH729" s="192"/>
      <c r="AI729" s="192"/>
      <c r="AJ729" s="192"/>
      <c r="AK729" s="192"/>
      <c r="AL729" s="192"/>
      <c r="AM729" s="192"/>
      <c r="AN729" s="192"/>
      <c r="AO729" s="192"/>
      <c r="AP729" s="192"/>
      <c r="AQ729" s="192"/>
      <c r="AR729" s="192"/>
      <c r="AS729" s="192"/>
      <c r="AT729" s="192"/>
    </row>
    <row r="730" spans="1:46" ht="15.75" customHeight="1">
      <c r="A730" s="192"/>
      <c r="B730" s="192"/>
      <c r="C730" s="192"/>
      <c r="D730" s="192"/>
      <c r="E730" s="192"/>
      <c r="F730" s="192"/>
      <c r="G730" s="192"/>
      <c r="H730" s="192"/>
      <c r="I730" s="192"/>
      <c r="J730" s="192"/>
      <c r="K730" s="192"/>
      <c r="L730" s="192"/>
      <c r="M730" s="192"/>
      <c r="N730" s="192"/>
      <c r="O730" s="192"/>
      <c r="P730" s="192"/>
      <c r="Q730" s="192"/>
      <c r="R730" s="192"/>
      <c r="S730" s="192"/>
      <c r="T730" s="192"/>
      <c r="U730" s="192"/>
      <c r="V730" s="192"/>
      <c r="W730" s="192"/>
      <c r="X730" s="192"/>
      <c r="Y730" s="192"/>
      <c r="Z730" s="192"/>
      <c r="AA730" s="192"/>
      <c r="AB730" s="192"/>
      <c r="AC730" s="192"/>
      <c r="AD730" s="192"/>
      <c r="AE730" s="192"/>
      <c r="AF730" s="192"/>
      <c r="AG730" s="192"/>
      <c r="AH730" s="192"/>
      <c r="AI730" s="192"/>
      <c r="AJ730" s="192"/>
      <c r="AK730" s="192"/>
      <c r="AL730" s="192"/>
      <c r="AM730" s="192"/>
      <c r="AN730" s="192"/>
      <c r="AO730" s="192"/>
      <c r="AP730" s="192"/>
      <c r="AQ730" s="192"/>
      <c r="AR730" s="192"/>
      <c r="AS730" s="192"/>
      <c r="AT730" s="192"/>
    </row>
    <row r="731" spans="1:46" ht="15.75" customHeight="1">
      <c r="A731" s="192"/>
      <c r="B731" s="192"/>
      <c r="C731" s="192"/>
      <c r="D731" s="192"/>
      <c r="E731" s="192"/>
      <c r="F731" s="192"/>
      <c r="G731" s="192"/>
      <c r="H731" s="192"/>
      <c r="I731" s="192"/>
      <c r="J731" s="192"/>
      <c r="K731" s="192"/>
      <c r="L731" s="192"/>
      <c r="M731" s="192"/>
      <c r="N731" s="192"/>
      <c r="O731" s="192"/>
      <c r="P731" s="192"/>
      <c r="Q731" s="192"/>
      <c r="R731" s="192"/>
      <c r="S731" s="192"/>
      <c r="T731" s="192"/>
      <c r="U731" s="192"/>
      <c r="V731" s="192"/>
      <c r="W731" s="192"/>
      <c r="X731" s="192"/>
      <c r="Y731" s="192"/>
      <c r="Z731" s="192"/>
      <c r="AA731" s="192"/>
      <c r="AB731" s="192"/>
      <c r="AC731" s="192"/>
      <c r="AD731" s="192"/>
      <c r="AE731" s="192"/>
      <c r="AF731" s="192"/>
      <c r="AG731" s="192"/>
      <c r="AH731" s="192"/>
      <c r="AI731" s="192"/>
      <c r="AJ731" s="192"/>
      <c r="AK731" s="192"/>
      <c r="AL731" s="192"/>
      <c r="AM731" s="192"/>
      <c r="AN731" s="192"/>
      <c r="AO731" s="192"/>
      <c r="AP731" s="192"/>
      <c r="AQ731" s="192"/>
      <c r="AR731" s="192"/>
      <c r="AS731" s="192"/>
      <c r="AT731" s="192"/>
    </row>
    <row r="732" spans="1:46" ht="15.75" customHeight="1">
      <c r="A732" s="192"/>
      <c r="B732" s="192"/>
      <c r="C732" s="192"/>
      <c r="D732" s="192"/>
      <c r="E732" s="192"/>
      <c r="F732" s="192"/>
      <c r="G732" s="192"/>
      <c r="H732" s="192"/>
      <c r="I732" s="192"/>
      <c r="J732" s="192"/>
      <c r="K732" s="192"/>
      <c r="L732" s="192"/>
      <c r="M732" s="192"/>
      <c r="N732" s="192"/>
      <c r="O732" s="192"/>
      <c r="P732" s="192"/>
      <c r="Q732" s="192"/>
      <c r="R732" s="192"/>
      <c r="S732" s="192"/>
      <c r="T732" s="192"/>
      <c r="U732" s="192"/>
      <c r="V732" s="192"/>
      <c r="W732" s="192"/>
      <c r="X732" s="192"/>
      <c r="Y732" s="192"/>
      <c r="Z732" s="192"/>
      <c r="AA732" s="192"/>
      <c r="AB732" s="192"/>
      <c r="AC732" s="192"/>
      <c r="AD732" s="192"/>
      <c r="AE732" s="192"/>
      <c r="AF732" s="192"/>
      <c r="AG732" s="192"/>
      <c r="AH732" s="192"/>
      <c r="AI732" s="192"/>
      <c r="AJ732" s="192"/>
      <c r="AK732" s="192"/>
      <c r="AL732" s="192"/>
      <c r="AM732" s="192"/>
      <c r="AN732" s="192"/>
      <c r="AO732" s="192"/>
      <c r="AP732" s="192"/>
      <c r="AQ732" s="192"/>
      <c r="AR732" s="192"/>
      <c r="AS732" s="192"/>
      <c r="AT732" s="192"/>
    </row>
    <row r="733" spans="1:46" ht="15.75" customHeight="1">
      <c r="A733" s="192"/>
      <c r="B733" s="192"/>
      <c r="C733" s="192"/>
      <c r="D733" s="192"/>
      <c r="E733" s="192"/>
      <c r="F733" s="192"/>
      <c r="G733" s="192"/>
      <c r="H733" s="192"/>
      <c r="I733" s="192"/>
      <c r="J733" s="192"/>
      <c r="K733" s="192"/>
      <c r="L733" s="192"/>
      <c r="M733" s="192"/>
      <c r="N733" s="192"/>
      <c r="O733" s="192"/>
      <c r="P733" s="192"/>
      <c r="Q733" s="192"/>
      <c r="R733" s="192"/>
      <c r="S733" s="192"/>
      <c r="T733" s="192"/>
      <c r="U733" s="192"/>
      <c r="V733" s="192"/>
      <c r="W733" s="192"/>
      <c r="X733" s="192"/>
      <c r="Y733" s="192"/>
      <c r="Z733" s="192"/>
      <c r="AA733" s="192"/>
      <c r="AB733" s="192"/>
      <c r="AC733" s="192"/>
      <c r="AD733" s="192"/>
      <c r="AE733" s="192"/>
      <c r="AF733" s="192"/>
      <c r="AG733" s="192"/>
      <c r="AH733" s="192"/>
      <c r="AI733" s="192"/>
      <c r="AJ733" s="192"/>
      <c r="AK733" s="192"/>
      <c r="AL733" s="192"/>
      <c r="AM733" s="192"/>
      <c r="AN733" s="192"/>
      <c r="AO733" s="192"/>
      <c r="AP733" s="192"/>
      <c r="AQ733" s="192"/>
      <c r="AR733" s="192"/>
      <c r="AS733" s="192"/>
      <c r="AT733" s="192"/>
    </row>
    <row r="734" spans="1:46" ht="15.75" customHeight="1">
      <c r="A734" s="192"/>
      <c r="B734" s="192"/>
      <c r="C734" s="192"/>
      <c r="D734" s="192"/>
      <c r="E734" s="192"/>
      <c r="F734" s="192"/>
      <c r="G734" s="192"/>
      <c r="H734" s="192"/>
      <c r="I734" s="192"/>
      <c r="J734" s="192"/>
      <c r="K734" s="192"/>
      <c r="L734" s="192"/>
      <c r="M734" s="192"/>
      <c r="N734" s="192"/>
      <c r="O734" s="192"/>
      <c r="P734" s="192"/>
      <c r="Q734" s="192"/>
      <c r="R734" s="192"/>
      <c r="S734" s="192"/>
      <c r="T734" s="192"/>
      <c r="U734" s="192"/>
      <c r="V734" s="192"/>
      <c r="W734" s="192"/>
      <c r="X734" s="192"/>
      <c r="Y734" s="192"/>
      <c r="Z734" s="192"/>
      <c r="AA734" s="192"/>
      <c r="AB734" s="192"/>
      <c r="AC734" s="192"/>
      <c r="AD734" s="192"/>
      <c r="AE734" s="192"/>
      <c r="AF734" s="192"/>
      <c r="AG734" s="192"/>
      <c r="AH734" s="192"/>
      <c r="AI734" s="192"/>
      <c r="AJ734" s="192"/>
      <c r="AK734" s="192"/>
      <c r="AL734" s="192"/>
      <c r="AM734" s="192"/>
      <c r="AN734" s="192"/>
      <c r="AO734" s="192"/>
      <c r="AP734" s="192"/>
      <c r="AQ734" s="192"/>
      <c r="AR734" s="192"/>
      <c r="AS734" s="192"/>
      <c r="AT734" s="192"/>
    </row>
    <row r="735" spans="1:46" ht="15.75" customHeight="1">
      <c r="A735" s="192"/>
      <c r="B735" s="192"/>
      <c r="C735" s="192"/>
      <c r="D735" s="192"/>
      <c r="E735" s="192"/>
      <c r="F735" s="192"/>
      <c r="G735" s="192"/>
      <c r="H735" s="192"/>
      <c r="I735" s="192"/>
      <c r="J735" s="192"/>
      <c r="K735" s="192"/>
      <c r="L735" s="192"/>
      <c r="M735" s="192"/>
      <c r="N735" s="192"/>
      <c r="O735" s="192"/>
      <c r="P735" s="192"/>
      <c r="Q735" s="192"/>
      <c r="R735" s="192"/>
      <c r="S735" s="192"/>
      <c r="T735" s="192"/>
      <c r="U735" s="192"/>
      <c r="V735" s="192"/>
      <c r="W735" s="192"/>
      <c r="X735" s="192"/>
      <c r="Y735" s="192"/>
      <c r="Z735" s="192"/>
      <c r="AA735" s="192"/>
      <c r="AB735" s="192"/>
      <c r="AC735" s="192"/>
      <c r="AD735" s="192"/>
      <c r="AE735" s="192"/>
      <c r="AF735" s="192"/>
      <c r="AG735" s="192"/>
      <c r="AH735" s="192"/>
      <c r="AI735" s="192"/>
      <c r="AJ735" s="192"/>
      <c r="AK735" s="192"/>
      <c r="AL735" s="192"/>
      <c r="AM735" s="192"/>
      <c r="AN735" s="192"/>
      <c r="AO735" s="192"/>
      <c r="AP735" s="192"/>
      <c r="AQ735" s="192"/>
      <c r="AR735" s="192"/>
      <c r="AS735" s="192"/>
      <c r="AT735" s="192"/>
    </row>
    <row r="736" spans="1:46" ht="15.75" customHeight="1">
      <c r="A736" s="192"/>
      <c r="B736" s="192"/>
      <c r="C736" s="192"/>
      <c r="D736" s="192"/>
      <c r="E736" s="192"/>
      <c r="F736" s="192"/>
      <c r="G736" s="192"/>
      <c r="H736" s="192"/>
      <c r="I736" s="192"/>
      <c r="J736" s="192"/>
      <c r="K736" s="192"/>
      <c r="L736" s="192"/>
      <c r="M736" s="192"/>
      <c r="N736" s="192"/>
      <c r="O736" s="192"/>
      <c r="P736" s="192"/>
      <c r="Q736" s="192"/>
      <c r="R736" s="192"/>
      <c r="S736" s="192"/>
      <c r="T736" s="192"/>
      <c r="U736" s="192"/>
      <c r="V736" s="192"/>
      <c r="W736" s="192"/>
      <c r="X736" s="192"/>
      <c r="Y736" s="192"/>
      <c r="Z736" s="192"/>
      <c r="AA736" s="192"/>
      <c r="AB736" s="192"/>
      <c r="AC736" s="192"/>
      <c r="AD736" s="192"/>
      <c r="AE736" s="192"/>
      <c r="AF736" s="192"/>
      <c r="AG736" s="192"/>
      <c r="AH736" s="192"/>
      <c r="AI736" s="192"/>
      <c r="AJ736" s="192"/>
      <c r="AK736" s="192"/>
      <c r="AL736" s="192"/>
      <c r="AM736" s="192"/>
      <c r="AN736" s="192"/>
      <c r="AO736" s="192"/>
      <c r="AP736" s="192"/>
      <c r="AQ736" s="192"/>
      <c r="AR736" s="192"/>
      <c r="AS736" s="192"/>
      <c r="AT736" s="192"/>
    </row>
    <row r="737" spans="1:46" ht="15.75" customHeight="1">
      <c r="A737" s="192"/>
      <c r="B737" s="192"/>
      <c r="C737" s="192"/>
      <c r="D737" s="192"/>
      <c r="E737" s="192"/>
      <c r="F737" s="192"/>
      <c r="G737" s="192"/>
      <c r="H737" s="192"/>
      <c r="I737" s="192"/>
      <c r="J737" s="192"/>
      <c r="K737" s="192"/>
      <c r="L737" s="192"/>
      <c r="M737" s="192"/>
      <c r="N737" s="192"/>
      <c r="O737" s="192"/>
      <c r="P737" s="192"/>
      <c r="Q737" s="192"/>
      <c r="R737" s="192"/>
      <c r="S737" s="192"/>
      <c r="T737" s="192"/>
      <c r="U737" s="192"/>
      <c r="V737" s="192"/>
      <c r="W737" s="192"/>
      <c r="X737" s="192"/>
      <c r="Y737" s="192"/>
      <c r="Z737" s="192"/>
      <c r="AA737" s="192"/>
      <c r="AB737" s="192"/>
      <c r="AC737" s="192"/>
      <c r="AD737" s="192"/>
      <c r="AE737" s="192"/>
      <c r="AF737" s="192"/>
      <c r="AG737" s="192"/>
      <c r="AH737" s="192"/>
      <c r="AI737" s="192"/>
      <c r="AJ737" s="192"/>
      <c r="AK737" s="192"/>
      <c r="AL737" s="192"/>
      <c r="AM737" s="192"/>
      <c r="AN737" s="192"/>
      <c r="AO737" s="192"/>
      <c r="AP737" s="192"/>
      <c r="AQ737" s="192"/>
      <c r="AR737" s="192"/>
      <c r="AS737" s="192"/>
      <c r="AT737" s="192"/>
    </row>
    <row r="738" spans="1:46" ht="15.75" customHeight="1">
      <c r="A738" s="192"/>
      <c r="B738" s="192"/>
      <c r="C738" s="192"/>
      <c r="D738" s="192"/>
      <c r="E738" s="192"/>
      <c r="F738" s="192"/>
      <c r="G738" s="192"/>
      <c r="H738" s="192"/>
      <c r="I738" s="192"/>
      <c r="J738" s="192"/>
      <c r="K738" s="192"/>
      <c r="L738" s="192"/>
      <c r="M738" s="192"/>
      <c r="N738" s="192"/>
      <c r="O738" s="192"/>
      <c r="P738" s="192"/>
      <c r="Q738" s="192"/>
      <c r="R738" s="192"/>
      <c r="S738" s="192"/>
      <c r="T738" s="192"/>
      <c r="U738" s="192"/>
      <c r="V738" s="192"/>
      <c r="W738" s="192"/>
      <c r="X738" s="192"/>
      <c r="Y738" s="192"/>
      <c r="Z738" s="192"/>
      <c r="AA738" s="192"/>
      <c r="AB738" s="192"/>
      <c r="AC738" s="192"/>
      <c r="AD738" s="192"/>
      <c r="AE738" s="192"/>
      <c r="AF738" s="192"/>
      <c r="AG738" s="192"/>
      <c r="AH738" s="192"/>
      <c r="AI738" s="192"/>
      <c r="AJ738" s="192"/>
      <c r="AK738" s="192"/>
      <c r="AL738" s="192"/>
      <c r="AM738" s="192"/>
      <c r="AN738" s="192"/>
      <c r="AO738" s="192"/>
      <c r="AP738" s="192"/>
      <c r="AQ738" s="192"/>
      <c r="AR738" s="192"/>
      <c r="AS738" s="192"/>
      <c r="AT738" s="192"/>
    </row>
    <row r="739" spans="1:46" ht="15.75" customHeight="1">
      <c r="A739" s="192"/>
      <c r="B739" s="192"/>
      <c r="C739" s="192"/>
      <c r="D739" s="192"/>
      <c r="E739" s="192"/>
      <c r="F739" s="192"/>
      <c r="G739" s="192"/>
      <c r="H739" s="192"/>
      <c r="I739" s="192"/>
      <c r="J739" s="192"/>
      <c r="K739" s="192"/>
      <c r="L739" s="192"/>
      <c r="M739" s="192"/>
      <c r="N739" s="192"/>
      <c r="O739" s="192"/>
      <c r="P739" s="192"/>
      <c r="Q739" s="192"/>
      <c r="R739" s="192"/>
      <c r="S739" s="192"/>
      <c r="T739" s="192"/>
      <c r="U739" s="192"/>
      <c r="V739" s="192"/>
      <c r="W739" s="192"/>
      <c r="X739" s="192"/>
      <c r="Y739" s="192"/>
      <c r="Z739" s="192"/>
      <c r="AA739" s="192"/>
      <c r="AB739" s="192"/>
      <c r="AC739" s="192"/>
      <c r="AD739" s="192"/>
      <c r="AE739" s="192"/>
      <c r="AF739" s="192"/>
      <c r="AG739" s="192"/>
      <c r="AH739" s="192"/>
      <c r="AI739" s="192"/>
      <c r="AJ739" s="192"/>
      <c r="AK739" s="192"/>
      <c r="AL739" s="192"/>
      <c r="AM739" s="192"/>
      <c r="AN739" s="192"/>
      <c r="AO739" s="192"/>
      <c r="AP739" s="192"/>
      <c r="AQ739" s="192"/>
      <c r="AR739" s="192"/>
      <c r="AS739" s="192"/>
      <c r="AT739" s="192"/>
    </row>
    <row r="740" spans="1:46" ht="15.75" customHeight="1">
      <c r="A740" s="192"/>
      <c r="B740" s="192"/>
      <c r="C740" s="192"/>
      <c r="D740" s="192"/>
      <c r="E740" s="192"/>
      <c r="F740" s="192"/>
      <c r="G740" s="192"/>
      <c r="H740" s="192"/>
      <c r="I740" s="192"/>
      <c r="J740" s="192"/>
      <c r="K740" s="192"/>
      <c r="L740" s="192"/>
      <c r="M740" s="192"/>
      <c r="N740" s="192"/>
      <c r="O740" s="192"/>
      <c r="P740" s="192"/>
      <c r="Q740" s="192"/>
      <c r="R740" s="192"/>
      <c r="S740" s="192"/>
      <c r="T740" s="192"/>
      <c r="U740" s="192"/>
      <c r="V740" s="192"/>
      <c r="W740" s="192"/>
      <c r="X740" s="192"/>
      <c r="Y740" s="192"/>
      <c r="Z740" s="192"/>
      <c r="AA740" s="192"/>
      <c r="AB740" s="192"/>
      <c r="AC740" s="192"/>
      <c r="AD740" s="192"/>
      <c r="AE740" s="192"/>
      <c r="AF740" s="192"/>
      <c r="AG740" s="192"/>
      <c r="AH740" s="192"/>
      <c r="AI740" s="192"/>
      <c r="AJ740" s="192"/>
      <c r="AK740" s="192"/>
      <c r="AL740" s="192"/>
      <c r="AM740" s="192"/>
      <c r="AN740" s="192"/>
      <c r="AO740" s="192"/>
      <c r="AP740" s="192"/>
      <c r="AQ740" s="192"/>
      <c r="AR740" s="192"/>
      <c r="AS740" s="192"/>
      <c r="AT740" s="192"/>
    </row>
    <row r="741" spans="1:46" ht="15.75" customHeight="1">
      <c r="A741" s="192"/>
      <c r="B741" s="192"/>
      <c r="C741" s="192"/>
      <c r="D741" s="192"/>
      <c r="E741" s="192"/>
      <c r="F741" s="192"/>
      <c r="G741" s="192"/>
      <c r="H741" s="192"/>
      <c r="I741" s="192"/>
      <c r="J741" s="192"/>
      <c r="K741" s="192"/>
      <c r="L741" s="192"/>
      <c r="M741" s="192"/>
      <c r="N741" s="192"/>
      <c r="O741" s="192"/>
      <c r="P741" s="192"/>
      <c r="Q741" s="192"/>
      <c r="R741" s="192"/>
      <c r="S741" s="192"/>
      <c r="T741" s="192"/>
      <c r="U741" s="192"/>
      <c r="V741" s="192"/>
      <c r="W741" s="192"/>
      <c r="X741" s="192"/>
      <c r="Y741" s="192"/>
      <c r="Z741" s="192"/>
      <c r="AA741" s="192"/>
      <c r="AB741" s="192"/>
      <c r="AC741" s="192"/>
      <c r="AD741" s="192"/>
      <c r="AE741" s="192"/>
      <c r="AF741" s="192"/>
      <c r="AG741" s="192"/>
      <c r="AH741" s="192"/>
      <c r="AI741" s="192"/>
      <c r="AJ741" s="192"/>
      <c r="AK741" s="192"/>
      <c r="AL741" s="192"/>
      <c r="AM741" s="192"/>
      <c r="AN741" s="192"/>
      <c r="AO741" s="192"/>
      <c r="AP741" s="192"/>
      <c r="AQ741" s="192"/>
      <c r="AR741" s="192"/>
      <c r="AS741" s="192"/>
      <c r="AT741" s="192"/>
    </row>
    <row r="742" spans="1:46" ht="15.75" customHeight="1">
      <c r="A742" s="192"/>
      <c r="B742" s="192"/>
      <c r="C742" s="192"/>
      <c r="D742" s="192"/>
      <c r="E742" s="192"/>
      <c r="F742" s="192"/>
      <c r="G742" s="192"/>
      <c r="H742" s="192"/>
      <c r="I742" s="192"/>
      <c r="J742" s="192"/>
      <c r="K742" s="192"/>
      <c r="L742" s="192"/>
      <c r="M742" s="192"/>
      <c r="N742" s="192"/>
      <c r="O742" s="192"/>
      <c r="P742" s="192"/>
      <c r="Q742" s="192"/>
      <c r="R742" s="192"/>
      <c r="S742" s="192"/>
      <c r="T742" s="192"/>
      <c r="U742" s="192"/>
      <c r="V742" s="192"/>
      <c r="W742" s="192"/>
      <c r="X742" s="192"/>
      <c r="Y742" s="192"/>
      <c r="Z742" s="192"/>
      <c r="AA742" s="192"/>
      <c r="AB742" s="192"/>
      <c r="AC742" s="192"/>
      <c r="AD742" s="192"/>
      <c r="AE742" s="192"/>
      <c r="AF742" s="192"/>
      <c r="AG742" s="192"/>
      <c r="AH742" s="192"/>
      <c r="AI742" s="192"/>
      <c r="AJ742" s="192"/>
      <c r="AK742" s="192"/>
      <c r="AL742" s="192"/>
      <c r="AM742" s="192"/>
      <c r="AN742" s="192"/>
      <c r="AO742" s="192"/>
      <c r="AP742" s="192"/>
      <c r="AQ742" s="192"/>
      <c r="AR742" s="192"/>
      <c r="AS742" s="192"/>
      <c r="AT742" s="192"/>
    </row>
    <row r="743" spans="1:46" ht="15.75" customHeight="1">
      <c r="A743" s="192"/>
      <c r="B743" s="192"/>
      <c r="C743" s="192"/>
      <c r="D743" s="192"/>
      <c r="E743" s="192"/>
      <c r="F743" s="192"/>
      <c r="G743" s="192"/>
      <c r="H743" s="192"/>
      <c r="I743" s="192"/>
      <c r="J743" s="192"/>
      <c r="K743" s="192"/>
      <c r="L743" s="192"/>
      <c r="M743" s="192"/>
      <c r="N743" s="192"/>
      <c r="O743" s="192"/>
      <c r="P743" s="192"/>
      <c r="Q743" s="192"/>
      <c r="R743" s="192"/>
      <c r="S743" s="192"/>
      <c r="T743" s="192"/>
      <c r="U743" s="192"/>
      <c r="V743" s="192"/>
      <c r="W743" s="192"/>
      <c r="X743" s="192"/>
      <c r="Y743" s="192"/>
      <c r="Z743" s="192"/>
      <c r="AA743" s="192"/>
      <c r="AB743" s="192"/>
      <c r="AC743" s="192"/>
      <c r="AD743" s="192"/>
      <c r="AE743" s="192"/>
      <c r="AF743" s="192"/>
      <c r="AG743" s="192"/>
      <c r="AH743" s="192"/>
      <c r="AI743" s="192"/>
      <c r="AJ743" s="192"/>
      <c r="AK743" s="192"/>
      <c r="AL743" s="192"/>
      <c r="AM743" s="192"/>
      <c r="AN743" s="192"/>
      <c r="AO743" s="192"/>
      <c r="AP743" s="192"/>
      <c r="AQ743" s="192"/>
      <c r="AR743" s="192"/>
      <c r="AS743" s="192"/>
      <c r="AT743" s="192"/>
    </row>
    <row r="744" spans="1:46" ht="15.75" customHeight="1">
      <c r="A744" s="192"/>
      <c r="B744" s="192"/>
      <c r="C744" s="192"/>
      <c r="D744" s="192"/>
      <c r="E744" s="192"/>
      <c r="F744" s="192"/>
      <c r="G744" s="192"/>
      <c r="H744" s="192"/>
      <c r="I744" s="192"/>
      <c r="J744" s="192"/>
      <c r="K744" s="192"/>
      <c r="L744" s="192"/>
      <c r="M744" s="192"/>
      <c r="N744" s="192"/>
      <c r="O744" s="192"/>
      <c r="P744" s="192"/>
      <c r="Q744" s="192"/>
      <c r="R744" s="192"/>
      <c r="S744" s="192"/>
      <c r="T744" s="192"/>
      <c r="U744" s="192"/>
      <c r="V744" s="192"/>
      <c r="W744" s="192"/>
      <c r="X744" s="192"/>
      <c r="Y744" s="192"/>
      <c r="Z744" s="192"/>
      <c r="AA744" s="192"/>
      <c r="AB744" s="192"/>
      <c r="AC744" s="192"/>
      <c r="AD744" s="192"/>
      <c r="AE744" s="192"/>
      <c r="AF744" s="192"/>
      <c r="AG744" s="192"/>
      <c r="AH744" s="192"/>
      <c r="AI744" s="192"/>
      <c r="AJ744" s="192"/>
      <c r="AK744" s="192"/>
      <c r="AL744" s="192"/>
      <c r="AM744" s="192"/>
      <c r="AN744" s="192"/>
      <c r="AO744" s="192"/>
      <c r="AP744" s="192"/>
      <c r="AQ744" s="192"/>
      <c r="AR744" s="192"/>
      <c r="AS744" s="192"/>
      <c r="AT744" s="192"/>
    </row>
    <row r="745" spans="1:46" ht="15.75" customHeight="1">
      <c r="A745" s="192"/>
      <c r="B745" s="192"/>
      <c r="C745" s="192"/>
      <c r="D745" s="192"/>
      <c r="E745" s="192"/>
      <c r="F745" s="192"/>
      <c r="G745" s="192"/>
      <c r="H745" s="192"/>
      <c r="I745" s="192"/>
      <c r="J745" s="192"/>
      <c r="K745" s="192"/>
      <c r="L745" s="192"/>
      <c r="M745" s="192"/>
      <c r="N745" s="192"/>
      <c r="O745" s="192"/>
      <c r="P745" s="192"/>
      <c r="Q745" s="192"/>
      <c r="R745" s="192"/>
      <c r="S745" s="192"/>
      <c r="T745" s="192"/>
      <c r="U745" s="192"/>
      <c r="V745" s="192"/>
      <c r="W745" s="192"/>
      <c r="X745" s="192"/>
      <c r="Y745" s="192"/>
      <c r="Z745" s="192"/>
      <c r="AA745" s="192"/>
      <c r="AB745" s="192"/>
      <c r="AC745" s="192"/>
      <c r="AD745" s="192"/>
      <c r="AE745" s="192"/>
      <c r="AF745" s="192"/>
      <c r="AG745" s="192"/>
      <c r="AH745" s="192"/>
      <c r="AI745" s="192"/>
      <c r="AJ745" s="192"/>
      <c r="AK745" s="192"/>
      <c r="AL745" s="192"/>
      <c r="AM745" s="192"/>
      <c r="AN745" s="192"/>
      <c r="AO745" s="192"/>
      <c r="AP745" s="192"/>
      <c r="AQ745" s="192"/>
      <c r="AR745" s="192"/>
      <c r="AS745" s="192"/>
      <c r="AT745" s="192"/>
    </row>
    <row r="746" spans="1:46" ht="15.75" customHeight="1">
      <c r="A746" s="192"/>
      <c r="B746" s="192"/>
      <c r="C746" s="192"/>
      <c r="D746" s="192"/>
      <c r="E746" s="192"/>
      <c r="F746" s="192"/>
      <c r="G746" s="192"/>
      <c r="H746" s="192"/>
      <c r="I746" s="192"/>
      <c r="J746" s="192"/>
      <c r="K746" s="192"/>
      <c r="L746" s="192"/>
      <c r="M746" s="192"/>
      <c r="N746" s="192"/>
      <c r="O746" s="192"/>
      <c r="P746" s="192"/>
      <c r="Q746" s="192"/>
      <c r="R746" s="192"/>
      <c r="S746" s="192"/>
      <c r="T746" s="192"/>
      <c r="U746" s="192"/>
      <c r="V746" s="192"/>
      <c r="W746" s="192"/>
      <c r="X746" s="192"/>
      <c r="Y746" s="192"/>
      <c r="Z746" s="192"/>
      <c r="AA746" s="192"/>
      <c r="AB746" s="192"/>
      <c r="AC746" s="192"/>
      <c r="AD746" s="192"/>
      <c r="AE746" s="192"/>
      <c r="AF746" s="192"/>
      <c r="AG746" s="192"/>
      <c r="AH746" s="192"/>
      <c r="AI746" s="192"/>
      <c r="AJ746" s="192"/>
      <c r="AK746" s="192"/>
      <c r="AL746" s="192"/>
      <c r="AM746" s="192"/>
      <c r="AN746" s="192"/>
      <c r="AO746" s="192"/>
      <c r="AP746" s="192"/>
      <c r="AQ746" s="192"/>
      <c r="AR746" s="192"/>
      <c r="AS746" s="192"/>
      <c r="AT746" s="192"/>
    </row>
    <row r="747" spans="1:46" ht="15.75" customHeight="1">
      <c r="A747" s="192"/>
      <c r="B747" s="192"/>
      <c r="C747" s="192"/>
      <c r="D747" s="192"/>
      <c r="E747" s="192"/>
      <c r="F747" s="192"/>
      <c r="G747" s="192"/>
      <c r="H747" s="192"/>
      <c r="I747" s="192"/>
      <c r="J747" s="192"/>
      <c r="K747" s="192"/>
      <c r="L747" s="192"/>
      <c r="M747" s="192"/>
      <c r="N747" s="192"/>
      <c r="O747" s="192"/>
      <c r="P747" s="192"/>
      <c r="Q747" s="192"/>
      <c r="R747" s="192"/>
      <c r="S747" s="192"/>
      <c r="T747" s="192"/>
      <c r="U747" s="192"/>
      <c r="V747" s="192"/>
      <c r="W747" s="192"/>
      <c r="X747" s="192"/>
      <c r="Y747" s="192"/>
      <c r="Z747" s="192"/>
      <c r="AA747" s="192"/>
      <c r="AB747" s="192"/>
      <c r="AC747" s="192"/>
      <c r="AD747" s="192"/>
      <c r="AE747" s="192"/>
      <c r="AF747" s="192"/>
      <c r="AG747" s="192"/>
      <c r="AH747" s="192"/>
      <c r="AI747" s="192"/>
      <c r="AJ747" s="192"/>
      <c r="AK747" s="192"/>
      <c r="AL747" s="192"/>
      <c r="AM747" s="192"/>
      <c r="AN747" s="192"/>
      <c r="AO747" s="192"/>
      <c r="AP747" s="192"/>
      <c r="AQ747" s="192"/>
      <c r="AR747" s="192"/>
      <c r="AS747" s="192"/>
      <c r="AT747" s="192"/>
    </row>
    <row r="748" spans="1:46" ht="15.75" customHeight="1">
      <c r="A748" s="192"/>
      <c r="B748" s="192"/>
      <c r="C748" s="192"/>
      <c r="D748" s="192"/>
      <c r="E748" s="192"/>
      <c r="F748" s="192"/>
      <c r="G748" s="192"/>
      <c r="H748" s="192"/>
      <c r="I748" s="192"/>
      <c r="J748" s="192"/>
      <c r="K748" s="192"/>
      <c r="L748" s="192"/>
      <c r="M748" s="192"/>
      <c r="N748" s="192"/>
      <c r="O748" s="192"/>
      <c r="P748" s="192"/>
      <c r="Q748" s="192"/>
      <c r="R748" s="192"/>
      <c r="S748" s="192"/>
      <c r="T748" s="192"/>
      <c r="U748" s="192"/>
      <c r="V748" s="192"/>
      <c r="W748" s="192"/>
      <c r="X748" s="192"/>
      <c r="Y748" s="192"/>
      <c r="Z748" s="192"/>
      <c r="AA748" s="192"/>
      <c r="AB748" s="192"/>
      <c r="AC748" s="192"/>
      <c r="AD748" s="192"/>
      <c r="AE748" s="192"/>
      <c r="AF748" s="192"/>
      <c r="AG748" s="192"/>
      <c r="AH748" s="192"/>
      <c r="AI748" s="192"/>
      <c r="AJ748" s="192"/>
      <c r="AK748" s="192"/>
      <c r="AL748" s="192"/>
      <c r="AM748" s="192"/>
      <c r="AN748" s="192"/>
      <c r="AO748" s="192"/>
      <c r="AP748" s="192"/>
      <c r="AQ748" s="192"/>
      <c r="AR748" s="192"/>
      <c r="AS748" s="192"/>
      <c r="AT748" s="192"/>
    </row>
    <row r="749" spans="1:46" ht="15.75" customHeight="1">
      <c r="A749" s="192"/>
      <c r="B749" s="192"/>
      <c r="C749" s="192"/>
      <c r="D749" s="192"/>
      <c r="E749" s="192"/>
      <c r="F749" s="192"/>
      <c r="G749" s="192"/>
      <c r="H749" s="192"/>
      <c r="I749" s="192"/>
      <c r="J749" s="192"/>
      <c r="K749" s="192"/>
      <c r="L749" s="192"/>
      <c r="M749" s="192"/>
      <c r="N749" s="192"/>
      <c r="O749" s="192"/>
      <c r="P749" s="192"/>
      <c r="Q749" s="192"/>
      <c r="R749" s="192"/>
      <c r="S749" s="192"/>
      <c r="T749" s="192"/>
      <c r="U749" s="192"/>
      <c r="V749" s="192"/>
      <c r="W749" s="192"/>
      <c r="X749" s="192"/>
      <c r="Y749" s="192"/>
      <c r="Z749" s="192"/>
      <c r="AA749" s="192"/>
      <c r="AB749" s="192"/>
      <c r="AC749" s="192"/>
      <c r="AD749" s="192"/>
      <c r="AE749" s="192"/>
      <c r="AF749" s="192"/>
      <c r="AG749" s="192"/>
      <c r="AH749" s="192"/>
      <c r="AI749" s="192"/>
      <c r="AJ749" s="192"/>
      <c r="AK749" s="192"/>
      <c r="AL749" s="192"/>
      <c r="AM749" s="192"/>
      <c r="AN749" s="192"/>
      <c r="AO749" s="192"/>
      <c r="AP749" s="192"/>
      <c r="AQ749" s="192"/>
      <c r="AR749" s="192"/>
      <c r="AS749" s="192"/>
      <c r="AT749" s="192"/>
    </row>
    <row r="750" spans="1:46" ht="15.75" customHeight="1">
      <c r="A750" s="192"/>
      <c r="B750" s="192"/>
      <c r="C750" s="192"/>
      <c r="D750" s="192"/>
      <c r="E750" s="192"/>
      <c r="F750" s="192"/>
      <c r="G750" s="192"/>
      <c r="H750" s="192"/>
      <c r="I750" s="192"/>
      <c r="J750" s="192"/>
      <c r="K750" s="192"/>
      <c r="L750" s="192"/>
      <c r="M750" s="192"/>
      <c r="N750" s="192"/>
      <c r="O750" s="192"/>
      <c r="P750" s="192"/>
      <c r="Q750" s="192"/>
      <c r="R750" s="192"/>
      <c r="S750" s="192"/>
      <c r="T750" s="192"/>
      <c r="U750" s="192"/>
      <c r="V750" s="192"/>
      <c r="W750" s="192"/>
      <c r="X750" s="192"/>
      <c r="Y750" s="192"/>
      <c r="Z750" s="192"/>
      <c r="AA750" s="192"/>
      <c r="AB750" s="192"/>
      <c r="AC750" s="192"/>
      <c r="AD750" s="192"/>
      <c r="AE750" s="192"/>
      <c r="AF750" s="192"/>
      <c r="AG750" s="192"/>
      <c r="AH750" s="192"/>
      <c r="AI750" s="192"/>
      <c r="AJ750" s="192"/>
      <c r="AK750" s="192"/>
      <c r="AL750" s="192"/>
      <c r="AM750" s="192"/>
      <c r="AN750" s="192"/>
      <c r="AO750" s="192"/>
      <c r="AP750" s="192"/>
      <c r="AQ750" s="192"/>
      <c r="AR750" s="192"/>
      <c r="AS750" s="192"/>
      <c r="AT750" s="192"/>
    </row>
    <row r="751" spans="1:46" ht="15.75" customHeight="1">
      <c r="A751" s="192"/>
      <c r="B751" s="192"/>
      <c r="C751" s="192"/>
      <c r="D751" s="192"/>
      <c r="E751" s="192"/>
      <c r="F751" s="192"/>
      <c r="G751" s="192"/>
      <c r="H751" s="192"/>
      <c r="I751" s="192"/>
      <c r="J751" s="192"/>
      <c r="K751" s="192"/>
      <c r="L751" s="192"/>
      <c r="M751" s="192"/>
      <c r="N751" s="192"/>
      <c r="O751" s="192"/>
      <c r="P751" s="192"/>
      <c r="Q751" s="192"/>
      <c r="R751" s="192"/>
      <c r="S751" s="192"/>
      <c r="T751" s="192"/>
      <c r="U751" s="192"/>
      <c r="V751" s="192"/>
      <c r="W751" s="192"/>
      <c r="X751" s="192"/>
      <c r="Y751" s="192"/>
      <c r="Z751" s="192"/>
      <c r="AA751" s="192"/>
      <c r="AB751" s="192"/>
      <c r="AC751" s="192"/>
      <c r="AD751" s="192"/>
      <c r="AE751" s="192"/>
      <c r="AF751" s="192"/>
      <c r="AG751" s="192"/>
      <c r="AH751" s="192"/>
      <c r="AI751" s="192"/>
      <c r="AJ751" s="192"/>
      <c r="AK751" s="192"/>
      <c r="AL751" s="192"/>
      <c r="AM751" s="192"/>
      <c r="AN751" s="192"/>
      <c r="AO751" s="192"/>
      <c r="AP751" s="192"/>
      <c r="AQ751" s="192"/>
      <c r="AR751" s="192"/>
      <c r="AS751" s="192"/>
      <c r="AT751" s="192"/>
    </row>
    <row r="752" spans="1:46" ht="15.75" customHeight="1">
      <c r="A752" s="192"/>
      <c r="B752" s="192"/>
      <c r="C752" s="192"/>
      <c r="D752" s="192"/>
      <c r="E752" s="192"/>
      <c r="F752" s="192"/>
      <c r="G752" s="192"/>
      <c r="H752" s="192"/>
      <c r="I752" s="192"/>
      <c r="J752" s="192"/>
      <c r="K752" s="192"/>
      <c r="L752" s="192"/>
      <c r="M752" s="192"/>
      <c r="N752" s="192"/>
      <c r="O752" s="192"/>
      <c r="P752" s="192"/>
      <c r="Q752" s="192"/>
      <c r="R752" s="192"/>
      <c r="S752" s="192"/>
      <c r="T752" s="192"/>
      <c r="U752" s="192"/>
      <c r="V752" s="192"/>
      <c r="W752" s="192"/>
      <c r="X752" s="192"/>
      <c r="Y752" s="192"/>
      <c r="Z752" s="192"/>
      <c r="AA752" s="192"/>
      <c r="AB752" s="192"/>
      <c r="AC752" s="192"/>
      <c r="AD752" s="192"/>
      <c r="AE752" s="192"/>
      <c r="AF752" s="192"/>
      <c r="AG752" s="192"/>
      <c r="AH752" s="192"/>
      <c r="AI752" s="192"/>
      <c r="AJ752" s="192"/>
      <c r="AK752" s="192"/>
      <c r="AL752" s="192"/>
      <c r="AM752" s="192"/>
      <c r="AN752" s="192"/>
      <c r="AO752" s="192"/>
      <c r="AP752" s="192"/>
      <c r="AQ752" s="192"/>
      <c r="AR752" s="192"/>
      <c r="AS752" s="192"/>
      <c r="AT752" s="192"/>
    </row>
    <row r="753" spans="1:46" ht="15.75" customHeight="1">
      <c r="A753" s="192"/>
      <c r="B753" s="192"/>
      <c r="C753" s="192"/>
      <c r="D753" s="192"/>
      <c r="E753" s="192"/>
      <c r="F753" s="192"/>
      <c r="G753" s="192"/>
      <c r="H753" s="192"/>
      <c r="I753" s="192"/>
      <c r="J753" s="192"/>
      <c r="K753" s="192"/>
      <c r="L753" s="192"/>
      <c r="M753" s="192"/>
      <c r="N753" s="192"/>
      <c r="O753" s="192"/>
      <c r="P753" s="192"/>
      <c r="Q753" s="192"/>
      <c r="R753" s="192"/>
      <c r="S753" s="192"/>
      <c r="T753" s="192"/>
      <c r="U753" s="192"/>
      <c r="V753" s="192"/>
      <c r="W753" s="192"/>
      <c r="X753" s="192"/>
      <c r="Y753" s="192"/>
      <c r="Z753" s="192"/>
      <c r="AA753" s="192"/>
      <c r="AB753" s="192"/>
      <c r="AC753" s="192"/>
      <c r="AD753" s="192"/>
      <c r="AE753" s="192"/>
      <c r="AF753" s="192"/>
      <c r="AG753" s="192"/>
      <c r="AH753" s="192"/>
      <c r="AI753" s="192"/>
      <c r="AJ753" s="192"/>
      <c r="AK753" s="192"/>
      <c r="AL753" s="192"/>
      <c r="AM753" s="192"/>
      <c r="AN753" s="192"/>
      <c r="AO753" s="192"/>
      <c r="AP753" s="192"/>
      <c r="AQ753" s="192"/>
      <c r="AR753" s="192"/>
      <c r="AS753" s="192"/>
      <c r="AT753" s="192"/>
    </row>
    <row r="754" spans="1:46" ht="15.75" customHeight="1">
      <c r="A754" s="192"/>
      <c r="B754" s="192"/>
      <c r="C754" s="192"/>
      <c r="D754" s="192"/>
      <c r="E754" s="192"/>
      <c r="F754" s="192"/>
      <c r="G754" s="192"/>
      <c r="H754" s="192"/>
      <c r="I754" s="192"/>
      <c r="J754" s="192"/>
      <c r="K754" s="192"/>
      <c r="L754" s="192"/>
      <c r="M754" s="192"/>
      <c r="N754" s="192"/>
      <c r="O754" s="192"/>
      <c r="P754" s="192"/>
      <c r="Q754" s="192"/>
      <c r="R754" s="192"/>
      <c r="S754" s="192"/>
      <c r="T754" s="192"/>
      <c r="U754" s="192"/>
      <c r="V754" s="192"/>
      <c r="W754" s="192"/>
      <c r="X754" s="192"/>
      <c r="Y754" s="192"/>
      <c r="Z754" s="192"/>
      <c r="AA754" s="192"/>
      <c r="AB754" s="192"/>
      <c r="AC754" s="192"/>
      <c r="AD754" s="192"/>
      <c r="AE754" s="192"/>
      <c r="AF754" s="192"/>
      <c r="AG754" s="192"/>
      <c r="AH754" s="192"/>
      <c r="AI754" s="192"/>
      <c r="AJ754" s="192"/>
      <c r="AK754" s="192"/>
      <c r="AL754" s="192"/>
      <c r="AM754" s="192"/>
      <c r="AN754" s="192"/>
      <c r="AO754" s="192"/>
      <c r="AP754" s="192"/>
      <c r="AQ754" s="192"/>
      <c r="AR754" s="192"/>
      <c r="AS754" s="192"/>
      <c r="AT754" s="192"/>
    </row>
    <row r="755" spans="1:46" ht="15.75" customHeight="1">
      <c r="A755" s="192"/>
      <c r="B755" s="192"/>
      <c r="C755" s="192"/>
      <c r="D755" s="192"/>
      <c r="E755" s="192"/>
      <c r="F755" s="192"/>
      <c r="G755" s="192"/>
      <c r="H755" s="192"/>
      <c r="I755" s="192"/>
      <c r="J755" s="192"/>
      <c r="K755" s="192"/>
      <c r="L755" s="192"/>
      <c r="M755" s="192"/>
      <c r="N755" s="192"/>
      <c r="O755" s="192"/>
      <c r="P755" s="192"/>
      <c r="Q755" s="192"/>
      <c r="R755" s="192"/>
      <c r="S755" s="192"/>
      <c r="T755" s="192"/>
      <c r="U755" s="192"/>
      <c r="V755" s="192"/>
      <c r="W755" s="192"/>
      <c r="X755" s="192"/>
      <c r="Y755" s="192"/>
      <c r="Z755" s="192"/>
      <c r="AA755" s="192"/>
      <c r="AB755" s="192"/>
      <c r="AC755" s="192"/>
      <c r="AD755" s="192"/>
      <c r="AE755" s="192"/>
      <c r="AF755" s="192"/>
      <c r="AG755" s="192"/>
      <c r="AH755" s="192"/>
      <c r="AI755" s="192"/>
      <c r="AJ755" s="192"/>
      <c r="AK755" s="192"/>
      <c r="AL755" s="192"/>
      <c r="AM755" s="192"/>
      <c r="AN755" s="192"/>
      <c r="AO755" s="192"/>
      <c r="AP755" s="192"/>
      <c r="AQ755" s="192"/>
      <c r="AR755" s="192"/>
      <c r="AS755" s="192"/>
      <c r="AT755" s="192"/>
    </row>
    <row r="756" spans="1:46" ht="15.75" customHeight="1">
      <c r="A756" s="192"/>
      <c r="B756" s="192"/>
      <c r="C756" s="192"/>
      <c r="D756" s="192"/>
      <c r="E756" s="192"/>
      <c r="F756" s="192"/>
      <c r="G756" s="192"/>
      <c r="H756" s="192"/>
      <c r="I756" s="192"/>
      <c r="J756" s="192"/>
      <c r="K756" s="192"/>
      <c r="L756" s="192"/>
      <c r="M756" s="192"/>
      <c r="N756" s="192"/>
      <c r="O756" s="192"/>
      <c r="P756" s="192"/>
      <c r="Q756" s="192"/>
      <c r="R756" s="192"/>
      <c r="S756" s="192"/>
      <c r="T756" s="192"/>
      <c r="U756" s="192"/>
      <c r="V756" s="192"/>
      <c r="W756" s="192"/>
      <c r="X756" s="192"/>
      <c r="Y756" s="192"/>
      <c r="Z756" s="192"/>
      <c r="AA756" s="192"/>
      <c r="AB756" s="192"/>
      <c r="AC756" s="192"/>
      <c r="AD756" s="192"/>
      <c r="AE756" s="192"/>
      <c r="AF756" s="192"/>
      <c r="AG756" s="192"/>
      <c r="AH756" s="192"/>
      <c r="AI756" s="192"/>
      <c r="AJ756" s="192"/>
      <c r="AK756" s="192"/>
      <c r="AL756" s="192"/>
      <c r="AM756" s="192"/>
      <c r="AN756" s="192"/>
      <c r="AO756" s="192"/>
      <c r="AP756" s="192"/>
      <c r="AQ756" s="192"/>
      <c r="AR756" s="192"/>
      <c r="AS756" s="192"/>
      <c r="AT756" s="192"/>
    </row>
    <row r="757" spans="1:46" ht="15.75" customHeight="1">
      <c r="A757" s="192"/>
      <c r="B757" s="192"/>
      <c r="C757" s="192"/>
      <c r="D757" s="192"/>
      <c r="E757" s="192"/>
      <c r="F757" s="192"/>
      <c r="G757" s="192"/>
      <c r="H757" s="192"/>
      <c r="I757" s="192"/>
      <c r="J757" s="192"/>
      <c r="K757" s="192"/>
      <c r="L757" s="192"/>
      <c r="M757" s="192"/>
      <c r="N757" s="192"/>
      <c r="O757" s="192"/>
      <c r="P757" s="192"/>
      <c r="Q757" s="192"/>
      <c r="R757" s="192"/>
      <c r="S757" s="192"/>
      <c r="T757" s="192"/>
      <c r="U757" s="192"/>
      <c r="V757" s="192"/>
      <c r="W757" s="192"/>
      <c r="X757" s="192"/>
      <c r="Y757" s="192"/>
      <c r="Z757" s="192"/>
      <c r="AA757" s="192"/>
      <c r="AB757" s="192"/>
      <c r="AC757" s="192"/>
      <c r="AD757" s="192"/>
      <c r="AE757" s="192"/>
      <c r="AF757" s="192"/>
      <c r="AG757" s="192"/>
      <c r="AH757" s="192"/>
      <c r="AI757" s="192"/>
      <c r="AJ757" s="192"/>
      <c r="AK757" s="192"/>
      <c r="AL757" s="192"/>
      <c r="AM757" s="192"/>
      <c r="AN757" s="192"/>
      <c r="AO757" s="192"/>
      <c r="AP757" s="192"/>
      <c r="AQ757" s="192"/>
      <c r="AR757" s="192"/>
      <c r="AS757" s="192"/>
      <c r="AT757" s="192"/>
    </row>
    <row r="758" spans="1:46" ht="15.75" customHeight="1">
      <c r="A758" s="192"/>
      <c r="B758" s="192"/>
      <c r="C758" s="192"/>
      <c r="D758" s="192"/>
      <c r="E758" s="192"/>
      <c r="F758" s="192"/>
      <c r="G758" s="192"/>
      <c r="H758" s="192"/>
      <c r="I758" s="192"/>
      <c r="J758" s="192"/>
      <c r="K758" s="192"/>
      <c r="L758" s="192"/>
      <c r="M758" s="192"/>
      <c r="N758" s="192"/>
      <c r="O758" s="192"/>
      <c r="P758" s="192"/>
      <c r="Q758" s="192"/>
      <c r="R758" s="192"/>
      <c r="S758" s="192"/>
      <c r="T758" s="192"/>
      <c r="U758" s="192"/>
      <c r="V758" s="192"/>
      <c r="W758" s="192"/>
      <c r="X758" s="192"/>
      <c r="Y758" s="192"/>
      <c r="Z758" s="192"/>
      <c r="AA758" s="192"/>
      <c r="AB758" s="192"/>
      <c r="AC758" s="192"/>
      <c r="AD758" s="192"/>
      <c r="AE758" s="192"/>
      <c r="AF758" s="192"/>
      <c r="AG758" s="192"/>
      <c r="AH758" s="192"/>
      <c r="AI758" s="192"/>
      <c r="AJ758" s="192"/>
      <c r="AK758" s="192"/>
      <c r="AL758" s="192"/>
      <c r="AM758" s="192"/>
      <c r="AN758" s="192"/>
      <c r="AO758" s="192"/>
      <c r="AP758" s="192"/>
      <c r="AQ758" s="192"/>
      <c r="AR758" s="192"/>
      <c r="AS758" s="192"/>
      <c r="AT758" s="192"/>
    </row>
    <row r="759" spans="1:46" ht="15.75" customHeight="1">
      <c r="A759" s="192"/>
      <c r="B759" s="192"/>
      <c r="C759" s="192"/>
      <c r="D759" s="192"/>
      <c r="E759" s="192"/>
      <c r="F759" s="192"/>
      <c r="G759" s="192"/>
      <c r="H759" s="192"/>
      <c r="I759" s="192"/>
      <c r="J759" s="192"/>
      <c r="K759" s="192"/>
      <c r="L759" s="192"/>
      <c r="M759" s="192"/>
      <c r="N759" s="192"/>
      <c r="O759" s="192"/>
      <c r="P759" s="192"/>
      <c r="Q759" s="192"/>
      <c r="R759" s="192"/>
      <c r="S759" s="192"/>
      <c r="T759" s="192"/>
      <c r="U759" s="192"/>
      <c r="V759" s="192"/>
      <c r="W759" s="192"/>
      <c r="X759" s="192"/>
      <c r="Y759" s="192"/>
      <c r="Z759" s="192"/>
      <c r="AA759" s="192"/>
      <c r="AB759" s="192"/>
      <c r="AC759" s="192"/>
      <c r="AD759" s="192"/>
      <c r="AE759" s="192"/>
      <c r="AF759" s="192"/>
      <c r="AG759" s="192"/>
      <c r="AH759" s="192"/>
      <c r="AI759" s="192"/>
      <c r="AJ759" s="192"/>
      <c r="AK759" s="192"/>
      <c r="AL759" s="192"/>
      <c r="AM759" s="192"/>
      <c r="AN759" s="192"/>
      <c r="AO759" s="192"/>
      <c r="AP759" s="192"/>
      <c r="AQ759" s="192"/>
      <c r="AR759" s="192"/>
      <c r="AS759" s="192"/>
      <c r="AT759" s="192"/>
    </row>
    <row r="760" spans="1:46" ht="15.75" customHeight="1">
      <c r="A760" s="192"/>
      <c r="B760" s="192"/>
      <c r="C760" s="192"/>
      <c r="D760" s="192"/>
      <c r="E760" s="192"/>
      <c r="F760" s="192"/>
      <c r="G760" s="192"/>
      <c r="H760" s="192"/>
      <c r="I760" s="192"/>
      <c r="J760" s="192"/>
      <c r="K760" s="192"/>
      <c r="L760" s="192"/>
      <c r="M760" s="192"/>
      <c r="N760" s="192"/>
      <c r="O760" s="192"/>
      <c r="P760" s="192"/>
      <c r="Q760" s="192"/>
      <c r="R760" s="192"/>
      <c r="S760" s="192"/>
      <c r="T760" s="192"/>
      <c r="U760" s="192"/>
      <c r="V760" s="192"/>
      <c r="W760" s="192"/>
      <c r="X760" s="192"/>
      <c r="Y760" s="192"/>
      <c r="Z760" s="192"/>
      <c r="AA760" s="192"/>
      <c r="AB760" s="192"/>
      <c r="AC760" s="192"/>
      <c r="AD760" s="192"/>
      <c r="AE760" s="192"/>
      <c r="AF760" s="192"/>
      <c r="AG760" s="192"/>
      <c r="AH760" s="192"/>
      <c r="AI760" s="192"/>
      <c r="AJ760" s="192"/>
      <c r="AK760" s="192"/>
      <c r="AL760" s="192"/>
      <c r="AM760" s="192"/>
      <c r="AN760" s="192"/>
      <c r="AO760" s="192"/>
      <c r="AP760" s="192"/>
      <c r="AQ760" s="192"/>
      <c r="AR760" s="192"/>
      <c r="AS760" s="192"/>
      <c r="AT760" s="192"/>
    </row>
    <row r="761" spans="1:46" ht="15.75" customHeight="1">
      <c r="A761" s="192"/>
      <c r="B761" s="192"/>
      <c r="C761" s="192"/>
      <c r="D761" s="192"/>
      <c r="E761" s="192"/>
      <c r="F761" s="192"/>
      <c r="G761" s="192"/>
      <c r="H761" s="192"/>
      <c r="I761" s="192"/>
      <c r="J761" s="192"/>
      <c r="K761" s="192"/>
      <c r="L761" s="192"/>
      <c r="M761" s="192"/>
      <c r="N761" s="192"/>
      <c r="O761" s="192"/>
      <c r="P761" s="192"/>
      <c r="Q761" s="192"/>
      <c r="R761" s="192"/>
      <c r="S761" s="192"/>
      <c r="T761" s="192"/>
      <c r="U761" s="192"/>
      <c r="V761" s="192"/>
      <c r="W761" s="192"/>
      <c r="X761" s="192"/>
      <c r="Y761" s="192"/>
      <c r="Z761" s="192"/>
      <c r="AA761" s="192"/>
      <c r="AB761" s="192"/>
      <c r="AC761" s="192"/>
      <c r="AD761" s="192"/>
      <c r="AE761" s="192"/>
      <c r="AF761" s="192"/>
      <c r="AG761" s="192"/>
      <c r="AH761" s="192"/>
      <c r="AI761" s="192"/>
      <c r="AJ761" s="192"/>
      <c r="AK761" s="192"/>
      <c r="AL761" s="192"/>
      <c r="AM761" s="192"/>
      <c r="AN761" s="192"/>
      <c r="AO761" s="192"/>
      <c r="AP761" s="192"/>
      <c r="AQ761" s="192"/>
      <c r="AR761" s="192"/>
      <c r="AS761" s="192"/>
      <c r="AT761" s="192"/>
    </row>
    <row r="762" spans="1:46" ht="15.75" customHeight="1">
      <c r="A762" s="192"/>
      <c r="B762" s="192"/>
      <c r="C762" s="192"/>
      <c r="D762" s="192"/>
      <c r="E762" s="192"/>
      <c r="F762" s="192"/>
      <c r="G762" s="192"/>
      <c r="H762" s="192"/>
      <c r="I762" s="192"/>
      <c r="J762" s="192"/>
      <c r="K762" s="192"/>
      <c r="L762" s="192"/>
      <c r="M762" s="192"/>
      <c r="N762" s="192"/>
      <c r="O762" s="192"/>
      <c r="P762" s="192"/>
      <c r="Q762" s="192"/>
      <c r="R762" s="192"/>
      <c r="S762" s="192"/>
      <c r="T762" s="192"/>
      <c r="U762" s="192"/>
      <c r="V762" s="192"/>
      <c r="W762" s="192"/>
      <c r="X762" s="192"/>
      <c r="Y762" s="192"/>
      <c r="Z762" s="192"/>
      <c r="AA762" s="192"/>
      <c r="AB762" s="192"/>
      <c r="AC762" s="192"/>
      <c r="AD762" s="192"/>
      <c r="AE762" s="192"/>
      <c r="AF762" s="192"/>
      <c r="AG762" s="192"/>
      <c r="AH762" s="192"/>
      <c r="AI762" s="192"/>
      <c r="AJ762" s="192"/>
      <c r="AK762" s="192"/>
      <c r="AL762" s="192"/>
      <c r="AM762" s="192"/>
      <c r="AN762" s="192"/>
      <c r="AO762" s="192"/>
      <c r="AP762" s="192"/>
      <c r="AQ762" s="192"/>
      <c r="AR762" s="192"/>
      <c r="AS762" s="192"/>
      <c r="AT762" s="192"/>
    </row>
    <row r="763" spans="1:46" ht="15.75" customHeight="1">
      <c r="A763" s="192"/>
      <c r="B763" s="192"/>
      <c r="C763" s="192"/>
      <c r="D763" s="192"/>
      <c r="E763" s="192"/>
      <c r="F763" s="192"/>
      <c r="G763" s="192"/>
      <c r="H763" s="192"/>
      <c r="I763" s="192"/>
      <c r="J763" s="192"/>
      <c r="K763" s="192"/>
      <c r="L763" s="192"/>
      <c r="M763" s="192"/>
      <c r="N763" s="192"/>
      <c r="O763" s="192"/>
      <c r="P763" s="192"/>
      <c r="Q763" s="192"/>
      <c r="R763" s="192"/>
      <c r="S763" s="192"/>
      <c r="T763" s="192"/>
      <c r="U763" s="192"/>
      <c r="V763" s="192"/>
      <c r="W763" s="192"/>
      <c r="X763" s="192"/>
      <c r="Y763" s="192"/>
      <c r="Z763" s="192"/>
      <c r="AA763" s="192"/>
      <c r="AB763" s="192"/>
      <c r="AC763" s="192"/>
      <c r="AD763" s="192"/>
      <c r="AE763" s="192"/>
      <c r="AF763" s="192"/>
      <c r="AG763" s="192"/>
      <c r="AH763" s="192"/>
      <c r="AI763" s="192"/>
      <c r="AJ763" s="192"/>
      <c r="AK763" s="192"/>
      <c r="AL763" s="192"/>
      <c r="AM763" s="192"/>
      <c r="AN763" s="192"/>
      <c r="AO763" s="192"/>
      <c r="AP763" s="192"/>
      <c r="AQ763" s="192"/>
      <c r="AR763" s="192"/>
      <c r="AS763" s="192"/>
      <c r="AT763" s="192"/>
    </row>
    <row r="764" spans="1:46" ht="15.75" customHeight="1">
      <c r="A764" s="192"/>
      <c r="B764" s="192"/>
      <c r="C764" s="192"/>
      <c r="D764" s="192"/>
      <c r="E764" s="192"/>
      <c r="F764" s="192"/>
      <c r="G764" s="192"/>
      <c r="H764" s="192"/>
      <c r="I764" s="192"/>
      <c r="J764" s="192"/>
      <c r="K764" s="192"/>
      <c r="L764" s="192"/>
      <c r="M764" s="192"/>
      <c r="N764" s="192"/>
      <c r="O764" s="192"/>
      <c r="P764" s="192"/>
      <c r="Q764" s="192"/>
      <c r="R764" s="192"/>
      <c r="S764" s="192"/>
      <c r="T764" s="192"/>
      <c r="U764" s="192"/>
      <c r="V764" s="192"/>
      <c r="W764" s="192"/>
      <c r="X764" s="192"/>
      <c r="Y764" s="192"/>
      <c r="Z764" s="192"/>
      <c r="AA764" s="192"/>
      <c r="AB764" s="192"/>
      <c r="AC764" s="192"/>
      <c r="AD764" s="192"/>
      <c r="AE764" s="192"/>
      <c r="AF764" s="192"/>
      <c r="AG764" s="192"/>
      <c r="AH764" s="192"/>
      <c r="AI764" s="192"/>
      <c r="AJ764" s="192"/>
      <c r="AK764" s="192"/>
      <c r="AL764" s="192"/>
      <c r="AM764" s="192"/>
      <c r="AN764" s="192"/>
      <c r="AO764" s="192"/>
      <c r="AP764" s="192"/>
      <c r="AQ764" s="192"/>
      <c r="AR764" s="192"/>
      <c r="AS764" s="192"/>
      <c r="AT764" s="192"/>
    </row>
    <row r="765" spans="1:46" ht="15.75" customHeight="1">
      <c r="A765" s="192"/>
      <c r="B765" s="192"/>
      <c r="C765" s="192"/>
      <c r="D765" s="192"/>
      <c r="E765" s="192"/>
      <c r="F765" s="192"/>
      <c r="G765" s="192"/>
      <c r="H765" s="192"/>
      <c r="I765" s="192"/>
      <c r="J765" s="192"/>
      <c r="K765" s="192"/>
      <c r="L765" s="192"/>
      <c r="M765" s="192"/>
      <c r="N765" s="192"/>
      <c r="O765" s="192"/>
      <c r="P765" s="192"/>
      <c r="Q765" s="192"/>
      <c r="R765" s="192"/>
      <c r="S765" s="192"/>
      <c r="T765" s="192"/>
      <c r="U765" s="192"/>
      <c r="V765" s="192"/>
      <c r="W765" s="192"/>
      <c r="X765" s="192"/>
      <c r="Y765" s="192"/>
      <c r="Z765" s="192"/>
      <c r="AA765" s="192"/>
      <c r="AB765" s="192"/>
      <c r="AC765" s="192"/>
      <c r="AD765" s="192"/>
      <c r="AE765" s="192"/>
      <c r="AF765" s="192"/>
      <c r="AG765" s="192"/>
      <c r="AH765" s="192"/>
      <c r="AI765" s="192"/>
      <c r="AJ765" s="192"/>
      <c r="AK765" s="192"/>
      <c r="AL765" s="192"/>
      <c r="AM765" s="192"/>
      <c r="AN765" s="192"/>
      <c r="AO765" s="192"/>
      <c r="AP765" s="192"/>
      <c r="AQ765" s="192"/>
      <c r="AR765" s="192"/>
      <c r="AS765" s="192"/>
      <c r="AT765" s="192"/>
    </row>
    <row r="766" spans="1:46" ht="15.75" customHeight="1">
      <c r="A766" s="192"/>
      <c r="B766" s="192"/>
      <c r="C766" s="192"/>
      <c r="D766" s="192"/>
      <c r="E766" s="192"/>
      <c r="F766" s="192"/>
      <c r="G766" s="192"/>
      <c r="H766" s="192"/>
      <c r="I766" s="192"/>
      <c r="J766" s="192"/>
      <c r="K766" s="192"/>
      <c r="L766" s="192"/>
      <c r="M766" s="192"/>
      <c r="N766" s="192"/>
      <c r="O766" s="192"/>
      <c r="P766" s="192"/>
      <c r="Q766" s="192"/>
      <c r="R766" s="192"/>
      <c r="S766" s="192"/>
      <c r="T766" s="192"/>
      <c r="U766" s="192"/>
      <c r="V766" s="192"/>
      <c r="W766" s="192"/>
      <c r="X766" s="192"/>
      <c r="Y766" s="192"/>
      <c r="Z766" s="192"/>
      <c r="AA766" s="192"/>
      <c r="AB766" s="192"/>
      <c r="AC766" s="192"/>
      <c r="AD766" s="192"/>
      <c r="AE766" s="192"/>
      <c r="AF766" s="192"/>
      <c r="AG766" s="192"/>
      <c r="AH766" s="192"/>
      <c r="AI766" s="192"/>
      <c r="AJ766" s="192"/>
      <c r="AK766" s="192"/>
      <c r="AL766" s="192"/>
      <c r="AM766" s="192"/>
      <c r="AN766" s="192"/>
      <c r="AO766" s="192"/>
      <c r="AP766" s="192"/>
      <c r="AQ766" s="192"/>
      <c r="AR766" s="192"/>
      <c r="AS766" s="192"/>
      <c r="AT766" s="192"/>
    </row>
    <row r="767" spans="1:46" ht="15.75" customHeight="1">
      <c r="A767" s="192"/>
      <c r="B767" s="192"/>
      <c r="C767" s="192"/>
      <c r="D767" s="192"/>
      <c r="E767" s="192"/>
      <c r="F767" s="192"/>
      <c r="G767" s="192"/>
      <c r="H767" s="192"/>
      <c r="I767" s="192"/>
      <c r="J767" s="192"/>
      <c r="K767" s="192"/>
      <c r="L767" s="192"/>
      <c r="M767" s="192"/>
      <c r="N767" s="192"/>
      <c r="O767" s="192"/>
      <c r="P767" s="192"/>
      <c r="Q767" s="192"/>
      <c r="R767" s="192"/>
      <c r="S767" s="192"/>
      <c r="T767" s="192"/>
      <c r="U767" s="192"/>
      <c r="V767" s="192"/>
      <c r="W767" s="192"/>
      <c r="X767" s="192"/>
      <c r="Y767" s="192"/>
      <c r="Z767" s="192"/>
      <c r="AA767" s="192"/>
      <c r="AB767" s="192"/>
      <c r="AC767" s="192"/>
      <c r="AD767" s="192"/>
      <c r="AE767" s="192"/>
      <c r="AF767" s="192"/>
      <c r="AG767" s="192"/>
      <c r="AH767" s="192"/>
      <c r="AI767" s="192"/>
      <c r="AJ767" s="192"/>
      <c r="AK767" s="192"/>
      <c r="AL767" s="192"/>
      <c r="AM767" s="192"/>
      <c r="AN767" s="192"/>
      <c r="AO767" s="192"/>
      <c r="AP767" s="192"/>
      <c r="AQ767" s="192"/>
      <c r="AR767" s="192"/>
      <c r="AS767" s="192"/>
      <c r="AT767" s="192"/>
    </row>
    <row r="768" spans="1:46" ht="15.75" customHeight="1">
      <c r="A768" s="192"/>
      <c r="B768" s="192"/>
      <c r="C768" s="192"/>
      <c r="D768" s="192"/>
      <c r="E768" s="192"/>
      <c r="F768" s="192"/>
      <c r="G768" s="192"/>
      <c r="H768" s="192"/>
      <c r="I768" s="192"/>
      <c r="J768" s="192"/>
      <c r="K768" s="192"/>
      <c r="L768" s="192"/>
      <c r="M768" s="192"/>
      <c r="N768" s="192"/>
      <c r="O768" s="192"/>
      <c r="P768" s="192"/>
      <c r="Q768" s="192"/>
      <c r="R768" s="192"/>
      <c r="S768" s="192"/>
      <c r="T768" s="192"/>
      <c r="U768" s="192"/>
      <c r="V768" s="192"/>
      <c r="W768" s="192"/>
      <c r="X768" s="192"/>
      <c r="Y768" s="192"/>
      <c r="Z768" s="192"/>
      <c r="AA768" s="192"/>
      <c r="AB768" s="192"/>
      <c r="AC768" s="192"/>
      <c r="AD768" s="192"/>
      <c r="AE768" s="192"/>
      <c r="AF768" s="192"/>
      <c r="AG768" s="192"/>
      <c r="AH768" s="192"/>
      <c r="AI768" s="192"/>
      <c r="AJ768" s="192"/>
      <c r="AK768" s="192"/>
      <c r="AL768" s="192"/>
      <c r="AM768" s="192"/>
      <c r="AN768" s="192"/>
      <c r="AO768" s="192"/>
      <c r="AP768" s="192"/>
      <c r="AQ768" s="192"/>
      <c r="AR768" s="192"/>
      <c r="AS768" s="192"/>
      <c r="AT768" s="192"/>
    </row>
    <row r="769" spans="1:46" ht="15.75" customHeight="1">
      <c r="A769" s="192"/>
      <c r="B769" s="192"/>
      <c r="C769" s="192"/>
      <c r="D769" s="192"/>
      <c r="E769" s="192"/>
      <c r="F769" s="192"/>
      <c r="G769" s="192"/>
      <c r="H769" s="192"/>
      <c r="I769" s="192"/>
      <c r="J769" s="192"/>
      <c r="K769" s="192"/>
      <c r="L769" s="192"/>
      <c r="M769" s="192"/>
      <c r="N769" s="192"/>
      <c r="O769" s="192"/>
      <c r="P769" s="192"/>
      <c r="Q769" s="192"/>
      <c r="R769" s="192"/>
      <c r="S769" s="192"/>
      <c r="T769" s="192"/>
      <c r="U769" s="192"/>
      <c r="V769" s="192"/>
      <c r="W769" s="192"/>
      <c r="X769" s="192"/>
      <c r="Y769" s="192"/>
      <c r="Z769" s="192"/>
      <c r="AA769" s="192"/>
      <c r="AB769" s="192"/>
      <c r="AC769" s="192"/>
      <c r="AD769" s="192"/>
      <c r="AE769" s="192"/>
      <c r="AF769" s="192"/>
      <c r="AG769" s="192"/>
      <c r="AH769" s="192"/>
      <c r="AI769" s="192"/>
      <c r="AJ769" s="192"/>
      <c r="AK769" s="192"/>
      <c r="AL769" s="192"/>
      <c r="AM769" s="192"/>
      <c r="AN769" s="192"/>
      <c r="AO769" s="192"/>
      <c r="AP769" s="192"/>
      <c r="AQ769" s="192"/>
      <c r="AR769" s="192"/>
      <c r="AS769" s="192"/>
      <c r="AT769" s="192"/>
    </row>
    <row r="770" spans="1:46" ht="15.75" customHeight="1">
      <c r="A770" s="192"/>
      <c r="B770" s="192"/>
      <c r="C770" s="192"/>
      <c r="D770" s="192"/>
      <c r="E770" s="192"/>
      <c r="F770" s="192"/>
      <c r="G770" s="192"/>
      <c r="H770" s="192"/>
      <c r="I770" s="192"/>
      <c r="J770" s="192"/>
      <c r="K770" s="192"/>
      <c r="L770" s="192"/>
      <c r="M770" s="192"/>
      <c r="N770" s="192"/>
      <c r="O770" s="192"/>
      <c r="P770" s="192"/>
      <c r="Q770" s="192"/>
      <c r="R770" s="192"/>
      <c r="S770" s="192"/>
      <c r="T770" s="192"/>
      <c r="U770" s="192"/>
      <c r="V770" s="192"/>
      <c r="W770" s="192"/>
      <c r="X770" s="192"/>
      <c r="Y770" s="192"/>
      <c r="Z770" s="192"/>
      <c r="AA770" s="192"/>
      <c r="AB770" s="192"/>
      <c r="AC770" s="192"/>
      <c r="AD770" s="192"/>
      <c r="AE770" s="192"/>
      <c r="AF770" s="192"/>
      <c r="AG770" s="192"/>
      <c r="AH770" s="192"/>
      <c r="AI770" s="192"/>
      <c r="AJ770" s="192"/>
      <c r="AK770" s="192"/>
      <c r="AL770" s="192"/>
      <c r="AM770" s="192"/>
      <c r="AN770" s="192"/>
      <c r="AO770" s="192"/>
      <c r="AP770" s="192"/>
      <c r="AQ770" s="192"/>
      <c r="AR770" s="192"/>
      <c r="AS770" s="192"/>
      <c r="AT770" s="192"/>
    </row>
    <row r="771" spans="1:46" ht="15.75" customHeight="1">
      <c r="A771" s="192"/>
      <c r="B771" s="192"/>
      <c r="C771" s="192"/>
      <c r="D771" s="192"/>
      <c r="E771" s="192"/>
      <c r="F771" s="192"/>
      <c r="G771" s="192"/>
      <c r="H771" s="192"/>
      <c r="I771" s="192"/>
      <c r="J771" s="192"/>
      <c r="K771" s="192"/>
      <c r="L771" s="192"/>
      <c r="M771" s="192"/>
      <c r="N771" s="192"/>
      <c r="O771" s="192"/>
      <c r="P771" s="192"/>
      <c r="Q771" s="192"/>
      <c r="R771" s="192"/>
      <c r="S771" s="192"/>
      <c r="T771" s="192"/>
      <c r="U771" s="192"/>
      <c r="V771" s="192"/>
      <c r="W771" s="192"/>
      <c r="X771" s="192"/>
      <c r="Y771" s="192"/>
      <c r="Z771" s="192"/>
      <c r="AA771" s="192"/>
      <c r="AB771" s="192"/>
      <c r="AC771" s="192"/>
      <c r="AD771" s="192"/>
      <c r="AE771" s="192"/>
      <c r="AF771" s="192"/>
      <c r="AG771" s="192"/>
      <c r="AH771" s="192"/>
      <c r="AI771" s="192"/>
      <c r="AJ771" s="192"/>
      <c r="AK771" s="192"/>
      <c r="AL771" s="192"/>
      <c r="AM771" s="192"/>
      <c r="AN771" s="192"/>
      <c r="AO771" s="192"/>
      <c r="AP771" s="192"/>
      <c r="AQ771" s="192"/>
      <c r="AR771" s="192"/>
      <c r="AS771" s="192"/>
      <c r="AT771" s="192"/>
    </row>
    <row r="772" spans="1:46" ht="15.75" customHeight="1">
      <c r="A772" s="192"/>
      <c r="B772" s="192"/>
      <c r="C772" s="192"/>
      <c r="D772" s="192"/>
      <c r="E772" s="192"/>
      <c r="F772" s="192"/>
      <c r="G772" s="192"/>
      <c r="H772" s="192"/>
      <c r="I772" s="192"/>
      <c r="J772" s="192"/>
      <c r="K772" s="192"/>
      <c r="L772" s="192"/>
      <c r="M772" s="192"/>
      <c r="N772" s="192"/>
      <c r="O772" s="192"/>
      <c r="P772" s="192"/>
      <c r="Q772" s="192"/>
      <c r="R772" s="192"/>
      <c r="S772" s="192"/>
      <c r="T772" s="192"/>
      <c r="U772" s="192"/>
      <c r="V772" s="192"/>
      <c r="W772" s="192"/>
      <c r="X772" s="192"/>
      <c r="Y772" s="192"/>
      <c r="Z772" s="192"/>
      <c r="AA772" s="192"/>
      <c r="AB772" s="192"/>
      <c r="AC772" s="192"/>
      <c r="AD772" s="192"/>
      <c r="AE772" s="192"/>
      <c r="AF772" s="192"/>
      <c r="AG772" s="192"/>
      <c r="AH772" s="192"/>
      <c r="AI772" s="192"/>
      <c r="AJ772" s="192"/>
      <c r="AK772" s="192"/>
      <c r="AL772" s="192"/>
      <c r="AM772" s="192"/>
      <c r="AN772" s="192"/>
      <c r="AO772" s="192"/>
      <c r="AP772" s="192"/>
      <c r="AQ772" s="192"/>
      <c r="AR772" s="192"/>
      <c r="AS772" s="192"/>
      <c r="AT772" s="192"/>
    </row>
    <row r="773" spans="1:46" ht="15.75" customHeight="1">
      <c r="A773" s="192"/>
      <c r="B773" s="192"/>
      <c r="C773" s="192"/>
      <c r="D773" s="192"/>
      <c r="E773" s="192"/>
      <c r="F773" s="192"/>
      <c r="G773" s="192"/>
      <c r="H773" s="192"/>
      <c r="I773" s="192"/>
      <c r="J773" s="192"/>
      <c r="K773" s="192"/>
      <c r="L773" s="192"/>
      <c r="M773" s="192"/>
      <c r="N773" s="192"/>
      <c r="O773" s="192"/>
      <c r="P773" s="192"/>
      <c r="Q773" s="192"/>
      <c r="R773" s="192"/>
      <c r="S773" s="192"/>
      <c r="T773" s="192"/>
      <c r="U773" s="192"/>
      <c r="V773" s="192"/>
      <c r="W773" s="192"/>
      <c r="X773" s="192"/>
      <c r="Y773" s="192"/>
      <c r="Z773" s="192"/>
      <c r="AA773" s="192"/>
      <c r="AB773" s="192"/>
      <c r="AC773" s="192"/>
      <c r="AD773" s="192"/>
      <c r="AE773" s="192"/>
      <c r="AF773" s="192"/>
      <c r="AG773" s="192"/>
      <c r="AH773" s="192"/>
      <c r="AI773" s="192"/>
      <c r="AJ773" s="192"/>
      <c r="AK773" s="192"/>
      <c r="AL773" s="192"/>
      <c r="AM773" s="192"/>
      <c r="AN773" s="192"/>
      <c r="AO773" s="192"/>
      <c r="AP773" s="192"/>
      <c r="AQ773" s="192"/>
      <c r="AR773" s="192"/>
      <c r="AS773" s="192"/>
      <c r="AT773" s="192"/>
    </row>
    <row r="774" spans="1:46" ht="15.75" customHeight="1">
      <c r="A774" s="192"/>
      <c r="B774" s="192"/>
      <c r="C774" s="192"/>
      <c r="D774" s="192"/>
      <c r="E774" s="192"/>
      <c r="F774" s="192"/>
      <c r="G774" s="192"/>
      <c r="H774" s="192"/>
      <c r="I774" s="192"/>
      <c r="J774" s="192"/>
      <c r="K774" s="192"/>
      <c r="L774" s="192"/>
      <c r="M774" s="192"/>
      <c r="N774" s="192"/>
      <c r="O774" s="192"/>
      <c r="P774" s="192"/>
      <c r="Q774" s="192"/>
      <c r="R774" s="192"/>
      <c r="S774" s="192"/>
      <c r="T774" s="192"/>
      <c r="U774" s="192"/>
      <c r="V774" s="192"/>
      <c r="W774" s="192"/>
      <c r="X774" s="192"/>
      <c r="Y774" s="192"/>
      <c r="Z774" s="192"/>
      <c r="AA774" s="192"/>
      <c r="AB774" s="192"/>
      <c r="AC774" s="192"/>
      <c r="AD774" s="192"/>
      <c r="AE774" s="192"/>
      <c r="AF774" s="192"/>
      <c r="AG774" s="192"/>
      <c r="AH774" s="192"/>
      <c r="AI774" s="192"/>
      <c r="AJ774" s="192"/>
      <c r="AK774" s="192"/>
      <c r="AL774" s="192"/>
      <c r="AM774" s="192"/>
      <c r="AN774" s="192"/>
      <c r="AO774" s="192"/>
      <c r="AP774" s="192"/>
      <c r="AQ774" s="192"/>
      <c r="AR774" s="192"/>
      <c r="AS774" s="192"/>
      <c r="AT774" s="192"/>
    </row>
    <row r="775" spans="1:46" ht="15.75" customHeight="1">
      <c r="A775" s="192"/>
      <c r="B775" s="192"/>
      <c r="C775" s="192"/>
      <c r="D775" s="192"/>
      <c r="E775" s="192"/>
      <c r="F775" s="192"/>
      <c r="G775" s="192"/>
      <c r="H775" s="192"/>
      <c r="I775" s="192"/>
      <c r="J775" s="192"/>
      <c r="K775" s="192"/>
      <c r="L775" s="192"/>
      <c r="M775" s="192"/>
      <c r="N775" s="192"/>
      <c r="O775" s="192"/>
      <c r="P775" s="192"/>
      <c r="Q775" s="192"/>
      <c r="R775" s="192"/>
      <c r="S775" s="192"/>
      <c r="T775" s="192"/>
      <c r="U775" s="192"/>
      <c r="V775" s="192"/>
      <c r="W775" s="192"/>
      <c r="X775" s="192"/>
      <c r="Y775" s="192"/>
      <c r="Z775" s="192"/>
      <c r="AA775" s="192"/>
      <c r="AB775" s="192"/>
      <c r="AC775" s="192"/>
      <c r="AD775" s="192"/>
      <c r="AE775" s="192"/>
      <c r="AF775" s="192"/>
      <c r="AG775" s="192"/>
      <c r="AH775" s="192"/>
      <c r="AI775" s="192"/>
      <c r="AJ775" s="192"/>
      <c r="AK775" s="192"/>
      <c r="AL775" s="192"/>
      <c r="AM775" s="192"/>
      <c r="AN775" s="192"/>
      <c r="AO775" s="192"/>
      <c r="AP775" s="192"/>
      <c r="AQ775" s="192"/>
      <c r="AR775" s="192"/>
      <c r="AS775" s="192"/>
      <c r="AT775" s="192"/>
    </row>
    <row r="776" spans="1:46" ht="15.75" customHeight="1">
      <c r="A776" s="192"/>
      <c r="B776" s="192"/>
      <c r="C776" s="192"/>
      <c r="D776" s="192"/>
      <c r="E776" s="192"/>
      <c r="F776" s="192"/>
      <c r="G776" s="192"/>
      <c r="H776" s="192"/>
      <c r="I776" s="192"/>
      <c r="J776" s="192"/>
      <c r="K776" s="192"/>
      <c r="L776" s="192"/>
      <c r="M776" s="192"/>
      <c r="N776" s="192"/>
      <c r="O776" s="192"/>
      <c r="P776" s="192"/>
      <c r="Q776" s="192"/>
      <c r="R776" s="192"/>
      <c r="S776" s="192"/>
      <c r="T776" s="192"/>
      <c r="U776" s="192"/>
      <c r="V776" s="192"/>
      <c r="W776" s="192"/>
      <c r="X776" s="192"/>
      <c r="Y776" s="192"/>
      <c r="Z776" s="192"/>
      <c r="AA776" s="192"/>
      <c r="AB776" s="192"/>
      <c r="AC776" s="192"/>
      <c r="AD776" s="192"/>
      <c r="AE776" s="192"/>
      <c r="AF776" s="192"/>
      <c r="AG776" s="192"/>
      <c r="AH776" s="192"/>
      <c r="AI776" s="192"/>
      <c r="AJ776" s="192"/>
      <c r="AK776" s="192"/>
      <c r="AL776" s="192"/>
      <c r="AM776" s="192"/>
      <c r="AN776" s="192"/>
      <c r="AO776" s="192"/>
      <c r="AP776" s="192"/>
      <c r="AQ776" s="192"/>
      <c r="AR776" s="192"/>
      <c r="AS776" s="192"/>
      <c r="AT776" s="192"/>
    </row>
    <row r="777" spans="1:46" ht="15.75" customHeight="1">
      <c r="A777" s="192"/>
      <c r="B777" s="192"/>
      <c r="C777" s="192"/>
      <c r="D777" s="192"/>
      <c r="E777" s="192"/>
      <c r="F777" s="192"/>
      <c r="G777" s="192"/>
      <c r="H777" s="192"/>
      <c r="I777" s="192"/>
      <c r="J777" s="192"/>
      <c r="K777" s="192"/>
      <c r="L777" s="192"/>
      <c r="M777" s="192"/>
      <c r="N777" s="192"/>
      <c r="O777" s="192"/>
      <c r="P777" s="192"/>
      <c r="Q777" s="192"/>
      <c r="R777" s="192"/>
      <c r="S777" s="192"/>
      <c r="T777" s="192"/>
      <c r="U777" s="192"/>
      <c r="V777" s="192"/>
      <c r="W777" s="192"/>
      <c r="X777" s="192"/>
      <c r="Y777" s="192"/>
      <c r="Z777" s="192"/>
      <c r="AA777" s="192"/>
      <c r="AB777" s="192"/>
      <c r="AC777" s="192"/>
      <c r="AD777" s="192"/>
      <c r="AE777" s="192"/>
      <c r="AF777" s="192"/>
      <c r="AG777" s="192"/>
      <c r="AH777" s="192"/>
      <c r="AI777" s="192"/>
      <c r="AJ777" s="192"/>
      <c r="AK777" s="192"/>
      <c r="AL777" s="192"/>
      <c r="AM777" s="192"/>
      <c r="AN777" s="192"/>
      <c r="AO777" s="192"/>
      <c r="AP777" s="192"/>
      <c r="AQ777" s="192"/>
      <c r="AR777" s="192"/>
      <c r="AS777" s="192"/>
      <c r="AT777" s="192"/>
    </row>
    <row r="778" spans="1:46" ht="15.75" customHeight="1">
      <c r="A778" s="192"/>
      <c r="B778" s="192"/>
      <c r="C778" s="192"/>
      <c r="D778" s="192"/>
      <c r="E778" s="192"/>
      <c r="F778" s="192"/>
      <c r="G778" s="192"/>
      <c r="H778" s="192"/>
      <c r="I778" s="192"/>
      <c r="J778" s="192"/>
      <c r="K778" s="192"/>
      <c r="L778" s="192"/>
      <c r="M778" s="192"/>
      <c r="N778" s="192"/>
      <c r="O778" s="192"/>
      <c r="P778" s="192"/>
      <c r="Q778" s="192"/>
      <c r="R778" s="192"/>
      <c r="S778" s="192"/>
      <c r="T778" s="192"/>
      <c r="U778" s="192"/>
      <c r="V778" s="192"/>
      <c r="W778" s="192"/>
      <c r="X778" s="192"/>
      <c r="Y778" s="192"/>
      <c r="Z778" s="192"/>
      <c r="AA778" s="192"/>
      <c r="AB778" s="192"/>
      <c r="AC778" s="192"/>
      <c r="AD778" s="192"/>
      <c r="AE778" s="192"/>
      <c r="AF778" s="192"/>
      <c r="AG778" s="192"/>
      <c r="AH778" s="192"/>
      <c r="AI778" s="192"/>
      <c r="AJ778" s="192"/>
      <c r="AK778" s="192"/>
      <c r="AL778" s="192"/>
      <c r="AM778" s="192"/>
      <c r="AN778" s="192"/>
      <c r="AO778" s="192"/>
      <c r="AP778" s="192"/>
      <c r="AQ778" s="192"/>
      <c r="AR778" s="192"/>
      <c r="AS778" s="192"/>
      <c r="AT778" s="192"/>
    </row>
    <row r="779" spans="1:46" ht="15.75" customHeight="1">
      <c r="A779" s="192"/>
      <c r="B779" s="192"/>
      <c r="C779" s="192"/>
      <c r="D779" s="192"/>
      <c r="E779" s="192"/>
      <c r="F779" s="192"/>
      <c r="G779" s="192"/>
      <c r="H779" s="192"/>
      <c r="I779" s="192"/>
      <c r="J779" s="192"/>
      <c r="K779" s="192"/>
      <c r="L779" s="192"/>
      <c r="M779" s="192"/>
      <c r="N779" s="192"/>
      <c r="O779" s="192"/>
      <c r="P779" s="192"/>
      <c r="Q779" s="192"/>
      <c r="R779" s="192"/>
      <c r="S779" s="192"/>
      <c r="T779" s="192"/>
      <c r="U779" s="192"/>
      <c r="V779" s="192"/>
      <c r="W779" s="192"/>
      <c r="X779" s="192"/>
      <c r="Y779" s="192"/>
      <c r="Z779" s="192"/>
      <c r="AA779" s="192"/>
      <c r="AB779" s="192"/>
      <c r="AC779" s="192"/>
      <c r="AD779" s="192"/>
      <c r="AE779" s="192"/>
      <c r="AF779" s="192"/>
      <c r="AG779" s="192"/>
      <c r="AH779" s="192"/>
      <c r="AI779" s="192"/>
      <c r="AJ779" s="192"/>
      <c r="AK779" s="192"/>
      <c r="AL779" s="192"/>
      <c r="AM779" s="192"/>
      <c r="AN779" s="192"/>
      <c r="AO779" s="192"/>
      <c r="AP779" s="192"/>
      <c r="AQ779" s="192"/>
      <c r="AR779" s="192"/>
      <c r="AS779" s="192"/>
      <c r="AT779" s="192"/>
    </row>
    <row r="780" spans="1:46" ht="15.75" customHeight="1">
      <c r="A780" s="192"/>
      <c r="B780" s="192"/>
      <c r="C780" s="192"/>
      <c r="D780" s="192"/>
      <c r="E780" s="192"/>
      <c r="F780" s="192"/>
      <c r="G780" s="192"/>
      <c r="H780" s="192"/>
      <c r="I780" s="192"/>
      <c r="J780" s="192"/>
      <c r="K780" s="192"/>
      <c r="L780" s="192"/>
      <c r="M780" s="192"/>
      <c r="N780" s="192"/>
      <c r="O780" s="192"/>
      <c r="P780" s="192"/>
      <c r="Q780" s="192"/>
      <c r="R780" s="192"/>
      <c r="S780" s="192"/>
      <c r="T780" s="192"/>
      <c r="U780" s="192"/>
      <c r="V780" s="192"/>
      <c r="W780" s="192"/>
      <c r="X780" s="192"/>
      <c r="Y780" s="192"/>
      <c r="Z780" s="192"/>
      <c r="AA780" s="192"/>
      <c r="AB780" s="192"/>
      <c r="AC780" s="192"/>
      <c r="AD780" s="192"/>
      <c r="AE780" s="192"/>
      <c r="AF780" s="192"/>
      <c r="AG780" s="192"/>
      <c r="AH780" s="192"/>
      <c r="AI780" s="192"/>
      <c r="AJ780" s="192"/>
      <c r="AK780" s="192"/>
      <c r="AL780" s="192"/>
      <c r="AM780" s="192"/>
      <c r="AN780" s="192"/>
      <c r="AO780" s="192"/>
      <c r="AP780" s="192"/>
      <c r="AQ780" s="192"/>
      <c r="AR780" s="192"/>
      <c r="AS780" s="192"/>
      <c r="AT780" s="192"/>
    </row>
    <row r="781" spans="1:46" ht="15.75" customHeight="1">
      <c r="A781" s="192"/>
      <c r="B781" s="192"/>
      <c r="C781" s="192"/>
      <c r="D781" s="192"/>
      <c r="E781" s="192"/>
      <c r="F781" s="192"/>
      <c r="G781" s="192"/>
      <c r="H781" s="192"/>
      <c r="I781" s="192"/>
      <c r="J781" s="192"/>
      <c r="K781" s="192"/>
      <c r="L781" s="192"/>
      <c r="M781" s="192"/>
      <c r="N781" s="192"/>
      <c r="O781" s="192"/>
      <c r="P781" s="192"/>
      <c r="Q781" s="192"/>
      <c r="R781" s="192"/>
      <c r="S781" s="192"/>
      <c r="T781" s="192"/>
      <c r="U781" s="192"/>
      <c r="V781" s="192"/>
      <c r="W781" s="192"/>
      <c r="X781" s="192"/>
      <c r="Y781" s="192"/>
      <c r="Z781" s="192"/>
      <c r="AA781" s="192"/>
      <c r="AB781" s="192"/>
      <c r="AC781" s="192"/>
      <c r="AD781" s="192"/>
      <c r="AE781" s="192"/>
      <c r="AF781" s="192"/>
      <c r="AG781" s="192"/>
      <c r="AH781" s="192"/>
      <c r="AI781" s="192"/>
      <c r="AJ781" s="192"/>
      <c r="AK781" s="192"/>
      <c r="AL781" s="192"/>
      <c r="AM781" s="192"/>
      <c r="AN781" s="192"/>
      <c r="AO781" s="192"/>
      <c r="AP781" s="192"/>
      <c r="AQ781" s="192"/>
      <c r="AR781" s="192"/>
      <c r="AS781" s="192"/>
      <c r="AT781" s="192"/>
    </row>
    <row r="782" spans="1:46" ht="15.75" customHeight="1">
      <c r="A782" s="192"/>
      <c r="B782" s="192"/>
      <c r="C782" s="192"/>
      <c r="D782" s="192"/>
      <c r="E782" s="192"/>
      <c r="F782" s="192"/>
      <c r="G782" s="192"/>
      <c r="H782" s="192"/>
      <c r="I782" s="192"/>
      <c r="J782" s="192"/>
      <c r="K782" s="192"/>
      <c r="L782" s="192"/>
      <c r="M782" s="192"/>
      <c r="N782" s="192"/>
      <c r="O782" s="192"/>
      <c r="P782" s="192"/>
      <c r="Q782" s="192"/>
      <c r="R782" s="192"/>
      <c r="S782" s="192"/>
      <c r="T782" s="192"/>
      <c r="U782" s="192"/>
      <c r="V782" s="192"/>
      <c r="W782" s="192"/>
      <c r="X782" s="192"/>
      <c r="Y782" s="192"/>
      <c r="Z782" s="192"/>
      <c r="AA782" s="192"/>
      <c r="AB782" s="192"/>
      <c r="AC782" s="192"/>
      <c r="AD782" s="192"/>
      <c r="AE782" s="192"/>
      <c r="AF782" s="192"/>
      <c r="AG782" s="192"/>
      <c r="AH782" s="192"/>
      <c r="AI782" s="192"/>
      <c r="AJ782" s="192"/>
      <c r="AK782" s="192"/>
      <c r="AL782" s="192"/>
      <c r="AM782" s="192"/>
      <c r="AN782" s="192"/>
      <c r="AO782" s="192"/>
      <c r="AP782" s="192"/>
      <c r="AQ782" s="192"/>
      <c r="AR782" s="192"/>
      <c r="AS782" s="192"/>
      <c r="AT782" s="192"/>
    </row>
    <row r="783" spans="1:46" ht="15.75" customHeight="1">
      <c r="A783" s="192"/>
      <c r="B783" s="192"/>
      <c r="C783" s="192"/>
      <c r="D783" s="192"/>
      <c r="E783" s="192"/>
      <c r="F783" s="192"/>
      <c r="G783" s="192"/>
      <c r="H783" s="192"/>
      <c r="I783" s="192"/>
      <c r="J783" s="192"/>
      <c r="K783" s="192"/>
      <c r="L783" s="192"/>
      <c r="M783" s="192"/>
      <c r="N783" s="192"/>
      <c r="O783" s="192"/>
      <c r="P783" s="192"/>
      <c r="Q783" s="192"/>
      <c r="R783" s="192"/>
      <c r="S783" s="192"/>
      <c r="T783" s="192"/>
      <c r="U783" s="192"/>
      <c r="V783" s="192"/>
      <c r="W783" s="192"/>
      <c r="X783" s="192"/>
      <c r="Y783" s="192"/>
      <c r="Z783" s="192"/>
      <c r="AA783" s="192"/>
      <c r="AB783" s="192"/>
      <c r="AC783" s="192"/>
      <c r="AD783" s="192"/>
      <c r="AE783" s="192"/>
      <c r="AF783" s="192"/>
      <c r="AG783" s="192"/>
      <c r="AH783" s="192"/>
      <c r="AI783" s="192"/>
      <c r="AJ783" s="192"/>
      <c r="AK783" s="192"/>
      <c r="AL783" s="192"/>
      <c r="AM783" s="192"/>
      <c r="AN783" s="192"/>
      <c r="AO783" s="192"/>
      <c r="AP783" s="192"/>
      <c r="AQ783" s="192"/>
      <c r="AR783" s="192"/>
      <c r="AS783" s="192"/>
      <c r="AT783" s="192"/>
    </row>
    <row r="784" spans="1:46" ht="15.75" customHeight="1">
      <c r="A784" s="192"/>
      <c r="B784" s="192"/>
      <c r="C784" s="192"/>
      <c r="D784" s="192"/>
      <c r="E784" s="192"/>
      <c r="F784" s="192"/>
      <c r="G784" s="192"/>
      <c r="H784" s="192"/>
      <c r="I784" s="192"/>
      <c r="J784" s="192"/>
      <c r="K784" s="192"/>
      <c r="L784" s="192"/>
      <c r="M784" s="192"/>
      <c r="N784" s="192"/>
      <c r="O784" s="192"/>
      <c r="P784" s="192"/>
      <c r="Q784" s="192"/>
      <c r="R784" s="192"/>
      <c r="S784" s="192"/>
      <c r="T784" s="192"/>
      <c r="U784" s="192"/>
      <c r="V784" s="192"/>
      <c r="W784" s="192"/>
      <c r="X784" s="192"/>
      <c r="Y784" s="192"/>
      <c r="Z784" s="192"/>
      <c r="AA784" s="192"/>
      <c r="AB784" s="192"/>
      <c r="AC784" s="192"/>
      <c r="AD784" s="192"/>
      <c r="AE784" s="192"/>
      <c r="AF784" s="192"/>
      <c r="AG784" s="192"/>
      <c r="AH784" s="192"/>
      <c r="AI784" s="192"/>
      <c r="AJ784" s="192"/>
      <c r="AK784" s="192"/>
      <c r="AL784" s="192"/>
      <c r="AM784" s="192"/>
      <c r="AN784" s="192"/>
      <c r="AO784" s="192"/>
      <c r="AP784" s="192"/>
      <c r="AQ784" s="192"/>
      <c r="AR784" s="192"/>
      <c r="AS784" s="192"/>
      <c r="AT784" s="192"/>
    </row>
    <row r="785" spans="1:46" ht="15.75" customHeight="1">
      <c r="A785" s="192"/>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c r="AA785" s="192"/>
      <c r="AB785" s="192"/>
      <c r="AC785" s="192"/>
      <c r="AD785" s="192"/>
      <c r="AE785" s="192"/>
      <c r="AF785" s="192"/>
      <c r="AG785" s="192"/>
      <c r="AH785" s="192"/>
      <c r="AI785" s="192"/>
      <c r="AJ785" s="192"/>
      <c r="AK785" s="192"/>
      <c r="AL785" s="192"/>
      <c r="AM785" s="192"/>
      <c r="AN785" s="192"/>
      <c r="AO785" s="192"/>
      <c r="AP785" s="192"/>
      <c r="AQ785" s="192"/>
      <c r="AR785" s="192"/>
      <c r="AS785" s="192"/>
      <c r="AT785" s="192"/>
    </row>
    <row r="786" spans="1:46" ht="15.75" customHeight="1">
      <c r="A786" s="192"/>
      <c r="B786" s="192"/>
      <c r="C786" s="192"/>
      <c r="D786" s="192"/>
      <c r="E786" s="192"/>
      <c r="F786" s="192"/>
      <c r="G786" s="192"/>
      <c r="H786" s="192"/>
      <c r="I786" s="192"/>
      <c r="J786" s="192"/>
      <c r="K786" s="192"/>
      <c r="L786" s="192"/>
      <c r="M786" s="192"/>
      <c r="N786" s="192"/>
      <c r="O786" s="192"/>
      <c r="P786" s="192"/>
      <c r="Q786" s="192"/>
      <c r="R786" s="192"/>
      <c r="S786" s="192"/>
      <c r="T786" s="192"/>
      <c r="U786" s="192"/>
      <c r="V786" s="192"/>
      <c r="W786" s="192"/>
      <c r="X786" s="192"/>
      <c r="Y786" s="192"/>
      <c r="Z786" s="192"/>
      <c r="AA786" s="192"/>
      <c r="AB786" s="192"/>
      <c r="AC786" s="192"/>
      <c r="AD786" s="192"/>
      <c r="AE786" s="192"/>
      <c r="AF786" s="192"/>
      <c r="AG786" s="192"/>
      <c r="AH786" s="192"/>
      <c r="AI786" s="192"/>
      <c r="AJ786" s="192"/>
      <c r="AK786" s="192"/>
      <c r="AL786" s="192"/>
      <c r="AM786" s="192"/>
      <c r="AN786" s="192"/>
      <c r="AO786" s="192"/>
      <c r="AP786" s="192"/>
      <c r="AQ786" s="192"/>
      <c r="AR786" s="192"/>
      <c r="AS786" s="192"/>
      <c r="AT786" s="192"/>
    </row>
    <row r="787" spans="1:46" ht="15.75" customHeight="1">
      <c r="A787" s="192"/>
      <c r="B787" s="192"/>
      <c r="C787" s="192"/>
      <c r="D787" s="192"/>
      <c r="E787" s="192"/>
      <c r="F787" s="192"/>
      <c r="G787" s="192"/>
      <c r="H787" s="192"/>
      <c r="I787" s="192"/>
      <c r="J787" s="192"/>
      <c r="K787" s="192"/>
      <c r="L787" s="192"/>
      <c r="M787" s="192"/>
      <c r="N787" s="192"/>
      <c r="O787" s="192"/>
      <c r="P787" s="192"/>
      <c r="Q787" s="192"/>
      <c r="R787" s="192"/>
      <c r="S787" s="192"/>
      <c r="T787" s="192"/>
      <c r="U787" s="192"/>
      <c r="V787" s="192"/>
      <c r="W787" s="192"/>
      <c r="X787" s="192"/>
      <c r="Y787" s="192"/>
      <c r="Z787" s="192"/>
      <c r="AA787" s="192"/>
      <c r="AB787" s="192"/>
      <c r="AC787" s="192"/>
      <c r="AD787" s="192"/>
      <c r="AE787" s="192"/>
      <c r="AF787" s="192"/>
      <c r="AG787" s="192"/>
      <c r="AH787" s="192"/>
      <c r="AI787" s="192"/>
      <c r="AJ787" s="192"/>
      <c r="AK787" s="192"/>
      <c r="AL787" s="192"/>
      <c r="AM787" s="192"/>
      <c r="AN787" s="192"/>
      <c r="AO787" s="192"/>
      <c r="AP787" s="192"/>
      <c r="AQ787" s="192"/>
      <c r="AR787" s="192"/>
      <c r="AS787" s="192"/>
      <c r="AT787" s="192"/>
    </row>
    <row r="788" spans="1:46" ht="15.75" customHeight="1">
      <c r="A788" s="192"/>
      <c r="B788" s="192"/>
      <c r="C788" s="192"/>
      <c r="D788" s="192"/>
      <c r="E788" s="192"/>
      <c r="F788" s="192"/>
      <c r="G788" s="192"/>
      <c r="H788" s="192"/>
      <c r="I788" s="192"/>
      <c r="J788" s="192"/>
      <c r="K788" s="192"/>
      <c r="L788" s="192"/>
      <c r="M788" s="192"/>
      <c r="N788" s="192"/>
      <c r="O788" s="192"/>
      <c r="P788" s="192"/>
      <c r="Q788" s="192"/>
      <c r="R788" s="192"/>
      <c r="S788" s="192"/>
      <c r="T788" s="192"/>
      <c r="U788" s="192"/>
      <c r="V788" s="192"/>
      <c r="W788" s="192"/>
      <c r="X788" s="192"/>
      <c r="Y788" s="192"/>
      <c r="Z788" s="192"/>
      <c r="AA788" s="192"/>
      <c r="AB788" s="192"/>
      <c r="AC788" s="192"/>
      <c r="AD788" s="192"/>
      <c r="AE788" s="192"/>
      <c r="AF788" s="192"/>
      <c r="AG788" s="192"/>
      <c r="AH788" s="192"/>
      <c r="AI788" s="192"/>
      <c r="AJ788" s="192"/>
      <c r="AK788" s="192"/>
      <c r="AL788" s="192"/>
      <c r="AM788" s="192"/>
      <c r="AN788" s="192"/>
      <c r="AO788" s="192"/>
      <c r="AP788" s="192"/>
      <c r="AQ788" s="192"/>
      <c r="AR788" s="192"/>
      <c r="AS788" s="192"/>
      <c r="AT788" s="192"/>
    </row>
    <row r="789" spans="1:46" ht="15.75" customHeight="1">
      <c r="A789" s="192"/>
      <c r="B789" s="192"/>
      <c r="C789" s="192"/>
      <c r="D789" s="192"/>
      <c r="E789" s="192"/>
      <c r="F789" s="192"/>
      <c r="G789" s="192"/>
      <c r="H789" s="192"/>
      <c r="I789" s="192"/>
      <c r="J789" s="192"/>
      <c r="K789" s="192"/>
      <c r="L789" s="192"/>
      <c r="M789" s="192"/>
      <c r="N789" s="192"/>
      <c r="O789" s="192"/>
      <c r="P789" s="192"/>
      <c r="Q789" s="192"/>
      <c r="R789" s="192"/>
      <c r="S789" s="192"/>
      <c r="T789" s="192"/>
      <c r="U789" s="192"/>
      <c r="V789" s="192"/>
      <c r="W789" s="192"/>
      <c r="X789" s="192"/>
      <c r="Y789" s="192"/>
      <c r="Z789" s="192"/>
      <c r="AA789" s="192"/>
      <c r="AB789" s="192"/>
      <c r="AC789" s="192"/>
      <c r="AD789" s="192"/>
      <c r="AE789" s="192"/>
      <c r="AF789" s="192"/>
      <c r="AG789" s="192"/>
      <c r="AH789" s="192"/>
      <c r="AI789" s="192"/>
      <c r="AJ789" s="192"/>
      <c r="AK789" s="192"/>
      <c r="AL789" s="192"/>
      <c r="AM789" s="192"/>
      <c r="AN789" s="192"/>
      <c r="AO789" s="192"/>
      <c r="AP789" s="192"/>
      <c r="AQ789" s="192"/>
      <c r="AR789" s="192"/>
      <c r="AS789" s="192"/>
      <c r="AT789" s="192"/>
    </row>
    <row r="790" spans="1:46" ht="15.75" customHeight="1">
      <c r="A790" s="192"/>
      <c r="B790" s="192"/>
      <c r="C790" s="192"/>
      <c r="D790" s="192"/>
      <c r="E790" s="192"/>
      <c r="F790" s="192"/>
      <c r="G790" s="192"/>
      <c r="H790" s="192"/>
      <c r="I790" s="192"/>
      <c r="J790" s="192"/>
      <c r="K790" s="192"/>
      <c r="L790" s="192"/>
      <c r="M790" s="192"/>
      <c r="N790" s="192"/>
      <c r="O790" s="192"/>
      <c r="P790" s="192"/>
      <c r="Q790" s="192"/>
      <c r="R790" s="192"/>
      <c r="S790" s="192"/>
      <c r="T790" s="192"/>
      <c r="U790" s="192"/>
      <c r="V790" s="192"/>
      <c r="W790" s="192"/>
      <c r="X790" s="192"/>
      <c r="Y790" s="192"/>
      <c r="Z790" s="192"/>
      <c r="AA790" s="192"/>
      <c r="AB790" s="192"/>
      <c r="AC790" s="192"/>
      <c r="AD790" s="192"/>
      <c r="AE790" s="192"/>
      <c r="AF790" s="192"/>
      <c r="AG790" s="192"/>
      <c r="AH790" s="192"/>
      <c r="AI790" s="192"/>
      <c r="AJ790" s="192"/>
      <c r="AK790" s="192"/>
      <c r="AL790" s="192"/>
      <c r="AM790" s="192"/>
      <c r="AN790" s="192"/>
      <c r="AO790" s="192"/>
      <c r="AP790" s="192"/>
      <c r="AQ790" s="192"/>
      <c r="AR790" s="192"/>
      <c r="AS790" s="192"/>
      <c r="AT790" s="192"/>
    </row>
    <row r="791" spans="1:46" ht="15.75" customHeight="1">
      <c r="A791" s="192"/>
      <c r="B791" s="192"/>
      <c r="C791" s="192"/>
      <c r="D791" s="192"/>
      <c r="E791" s="192"/>
      <c r="F791" s="192"/>
      <c r="G791" s="192"/>
      <c r="H791" s="192"/>
      <c r="I791" s="192"/>
      <c r="J791" s="192"/>
      <c r="K791" s="192"/>
      <c r="L791" s="192"/>
      <c r="M791" s="192"/>
      <c r="N791" s="192"/>
      <c r="O791" s="192"/>
      <c r="P791" s="192"/>
      <c r="Q791" s="192"/>
      <c r="R791" s="192"/>
      <c r="S791" s="192"/>
      <c r="T791" s="192"/>
      <c r="U791" s="192"/>
      <c r="V791" s="192"/>
      <c r="W791" s="192"/>
      <c r="X791" s="192"/>
      <c r="Y791" s="192"/>
      <c r="Z791" s="192"/>
      <c r="AA791" s="192"/>
      <c r="AB791" s="192"/>
      <c r="AC791" s="192"/>
      <c r="AD791" s="192"/>
      <c r="AE791" s="192"/>
      <c r="AF791" s="192"/>
      <c r="AG791" s="192"/>
      <c r="AH791" s="192"/>
      <c r="AI791" s="192"/>
      <c r="AJ791" s="192"/>
      <c r="AK791" s="192"/>
      <c r="AL791" s="192"/>
      <c r="AM791" s="192"/>
      <c r="AN791" s="192"/>
      <c r="AO791" s="192"/>
      <c r="AP791" s="192"/>
      <c r="AQ791" s="192"/>
      <c r="AR791" s="192"/>
      <c r="AS791" s="192"/>
      <c r="AT791" s="192"/>
    </row>
    <row r="792" spans="1:46" ht="15.75" customHeight="1">
      <c r="A792" s="192"/>
      <c r="B792" s="192"/>
      <c r="C792" s="192"/>
      <c r="D792" s="192"/>
      <c r="E792" s="192"/>
      <c r="F792" s="192"/>
      <c r="G792" s="192"/>
      <c r="H792" s="192"/>
      <c r="I792" s="192"/>
      <c r="J792" s="192"/>
      <c r="K792" s="192"/>
      <c r="L792" s="192"/>
      <c r="M792" s="192"/>
      <c r="N792" s="192"/>
      <c r="O792" s="192"/>
      <c r="P792" s="192"/>
      <c r="Q792" s="192"/>
      <c r="R792" s="192"/>
      <c r="S792" s="192"/>
      <c r="T792" s="192"/>
      <c r="U792" s="192"/>
      <c r="V792" s="192"/>
      <c r="W792" s="192"/>
      <c r="X792" s="192"/>
      <c r="Y792" s="192"/>
      <c r="Z792" s="192"/>
      <c r="AA792" s="192"/>
      <c r="AB792" s="192"/>
      <c r="AC792" s="192"/>
      <c r="AD792" s="192"/>
      <c r="AE792" s="192"/>
      <c r="AF792" s="192"/>
      <c r="AG792" s="192"/>
      <c r="AH792" s="192"/>
      <c r="AI792" s="192"/>
      <c r="AJ792" s="192"/>
      <c r="AK792" s="192"/>
      <c r="AL792" s="192"/>
      <c r="AM792" s="192"/>
      <c r="AN792" s="192"/>
      <c r="AO792" s="192"/>
      <c r="AP792" s="192"/>
      <c r="AQ792" s="192"/>
      <c r="AR792" s="192"/>
      <c r="AS792" s="192"/>
      <c r="AT792" s="192"/>
    </row>
    <row r="793" spans="1:46" ht="15.75" customHeight="1">
      <c r="A793" s="192"/>
      <c r="B793" s="192"/>
      <c r="C793" s="192"/>
      <c r="D793" s="192"/>
      <c r="E793" s="192"/>
      <c r="F793" s="192"/>
      <c r="G793" s="192"/>
      <c r="H793" s="192"/>
      <c r="I793" s="192"/>
      <c r="J793" s="192"/>
      <c r="K793" s="192"/>
      <c r="L793" s="192"/>
      <c r="M793" s="192"/>
      <c r="N793" s="192"/>
      <c r="O793" s="192"/>
      <c r="P793" s="192"/>
      <c r="Q793" s="192"/>
      <c r="R793" s="192"/>
      <c r="S793" s="192"/>
      <c r="T793" s="192"/>
      <c r="U793" s="192"/>
      <c r="V793" s="192"/>
      <c r="W793" s="192"/>
      <c r="X793" s="192"/>
      <c r="Y793" s="192"/>
      <c r="Z793" s="192"/>
      <c r="AA793" s="192"/>
      <c r="AB793" s="192"/>
      <c r="AC793" s="192"/>
      <c r="AD793" s="192"/>
      <c r="AE793" s="192"/>
      <c r="AF793" s="192"/>
      <c r="AG793" s="192"/>
      <c r="AH793" s="192"/>
      <c r="AI793" s="192"/>
      <c r="AJ793" s="192"/>
      <c r="AK793" s="192"/>
      <c r="AL793" s="192"/>
      <c r="AM793" s="192"/>
      <c r="AN793" s="192"/>
      <c r="AO793" s="192"/>
      <c r="AP793" s="192"/>
      <c r="AQ793" s="192"/>
      <c r="AR793" s="192"/>
      <c r="AS793" s="192"/>
      <c r="AT793" s="192"/>
    </row>
    <row r="794" spans="1:46" ht="15.75" customHeight="1">
      <c r="A794" s="192"/>
      <c r="B794" s="192"/>
      <c r="C794" s="192"/>
      <c r="D794" s="192"/>
      <c r="E794" s="192"/>
      <c r="F794" s="192"/>
      <c r="G794" s="192"/>
      <c r="H794" s="192"/>
      <c r="I794" s="192"/>
      <c r="J794" s="192"/>
      <c r="K794" s="192"/>
      <c r="L794" s="192"/>
      <c r="M794" s="192"/>
      <c r="N794" s="192"/>
      <c r="O794" s="192"/>
      <c r="P794" s="192"/>
      <c r="Q794" s="192"/>
      <c r="R794" s="192"/>
      <c r="S794" s="192"/>
      <c r="T794" s="192"/>
      <c r="U794" s="192"/>
      <c r="V794" s="192"/>
      <c r="W794" s="192"/>
      <c r="X794" s="192"/>
      <c r="Y794" s="192"/>
      <c r="Z794" s="192"/>
      <c r="AA794" s="192"/>
      <c r="AB794" s="192"/>
      <c r="AC794" s="192"/>
      <c r="AD794" s="192"/>
      <c r="AE794" s="192"/>
      <c r="AF794" s="192"/>
      <c r="AG794" s="192"/>
      <c r="AH794" s="192"/>
      <c r="AI794" s="192"/>
      <c r="AJ794" s="192"/>
      <c r="AK794" s="192"/>
      <c r="AL794" s="192"/>
      <c r="AM794" s="192"/>
      <c r="AN794" s="192"/>
      <c r="AO794" s="192"/>
      <c r="AP794" s="192"/>
      <c r="AQ794" s="192"/>
      <c r="AR794" s="192"/>
      <c r="AS794" s="192"/>
      <c r="AT794" s="192"/>
    </row>
    <row r="795" spans="1:46" ht="15.75" customHeight="1">
      <c r="A795" s="192"/>
      <c r="B795" s="192"/>
      <c r="C795" s="192"/>
      <c r="D795" s="192"/>
      <c r="E795" s="192"/>
      <c r="F795" s="192"/>
      <c r="G795" s="192"/>
      <c r="H795" s="192"/>
      <c r="I795" s="192"/>
      <c r="J795" s="192"/>
      <c r="K795" s="192"/>
      <c r="L795" s="192"/>
      <c r="M795" s="192"/>
      <c r="N795" s="192"/>
      <c r="O795" s="192"/>
      <c r="P795" s="192"/>
      <c r="Q795" s="192"/>
      <c r="R795" s="192"/>
      <c r="S795" s="192"/>
      <c r="T795" s="192"/>
      <c r="U795" s="192"/>
      <c r="V795" s="192"/>
      <c r="W795" s="192"/>
      <c r="X795" s="192"/>
      <c r="Y795" s="192"/>
      <c r="Z795" s="192"/>
      <c r="AA795" s="192"/>
      <c r="AB795" s="192"/>
      <c r="AC795" s="192"/>
      <c r="AD795" s="192"/>
      <c r="AE795" s="192"/>
      <c r="AF795" s="192"/>
      <c r="AG795" s="192"/>
      <c r="AH795" s="192"/>
      <c r="AI795" s="192"/>
      <c r="AJ795" s="192"/>
      <c r="AK795" s="192"/>
      <c r="AL795" s="192"/>
      <c r="AM795" s="192"/>
      <c r="AN795" s="192"/>
      <c r="AO795" s="192"/>
      <c r="AP795" s="192"/>
      <c r="AQ795" s="192"/>
      <c r="AR795" s="192"/>
      <c r="AS795" s="192"/>
      <c r="AT795" s="192"/>
    </row>
    <row r="796" spans="1:46" ht="15.75" customHeight="1">
      <c r="A796" s="192"/>
      <c r="B796" s="192"/>
      <c r="C796" s="192"/>
      <c r="D796" s="192"/>
      <c r="E796" s="192"/>
      <c r="F796" s="192"/>
      <c r="G796" s="192"/>
      <c r="H796" s="192"/>
      <c r="I796" s="192"/>
      <c r="J796" s="192"/>
      <c r="K796" s="192"/>
      <c r="L796" s="192"/>
      <c r="M796" s="192"/>
      <c r="N796" s="192"/>
      <c r="O796" s="192"/>
      <c r="P796" s="192"/>
      <c r="Q796" s="192"/>
      <c r="R796" s="192"/>
      <c r="S796" s="192"/>
      <c r="T796" s="192"/>
      <c r="U796" s="192"/>
      <c r="V796" s="192"/>
      <c r="W796" s="192"/>
      <c r="X796" s="192"/>
      <c r="Y796" s="192"/>
      <c r="Z796" s="192"/>
      <c r="AA796" s="192"/>
      <c r="AB796" s="192"/>
      <c r="AC796" s="192"/>
      <c r="AD796" s="192"/>
      <c r="AE796" s="192"/>
      <c r="AF796" s="192"/>
      <c r="AG796" s="192"/>
      <c r="AH796" s="192"/>
      <c r="AI796" s="192"/>
      <c r="AJ796" s="192"/>
      <c r="AK796" s="192"/>
      <c r="AL796" s="192"/>
      <c r="AM796" s="192"/>
      <c r="AN796" s="192"/>
      <c r="AO796" s="192"/>
      <c r="AP796" s="192"/>
      <c r="AQ796" s="192"/>
      <c r="AR796" s="192"/>
      <c r="AS796" s="192"/>
      <c r="AT796" s="192"/>
    </row>
    <row r="797" spans="1:46" ht="15.75" customHeight="1">
      <c r="A797" s="192"/>
      <c r="B797" s="192"/>
      <c r="C797" s="192"/>
      <c r="D797" s="192"/>
      <c r="E797" s="192"/>
      <c r="F797" s="192"/>
      <c r="G797" s="192"/>
      <c r="H797" s="192"/>
      <c r="I797" s="192"/>
      <c r="J797" s="192"/>
      <c r="K797" s="192"/>
      <c r="L797" s="192"/>
      <c r="M797" s="192"/>
      <c r="N797" s="192"/>
      <c r="O797" s="192"/>
      <c r="P797" s="192"/>
      <c r="Q797" s="192"/>
      <c r="R797" s="192"/>
      <c r="S797" s="192"/>
      <c r="T797" s="192"/>
      <c r="U797" s="192"/>
      <c r="V797" s="192"/>
      <c r="W797" s="192"/>
      <c r="X797" s="192"/>
      <c r="Y797" s="192"/>
      <c r="Z797" s="192"/>
      <c r="AA797" s="192"/>
      <c r="AB797" s="192"/>
      <c r="AC797" s="192"/>
      <c r="AD797" s="192"/>
      <c r="AE797" s="192"/>
      <c r="AF797" s="192"/>
      <c r="AG797" s="192"/>
      <c r="AH797" s="192"/>
      <c r="AI797" s="192"/>
      <c r="AJ797" s="192"/>
      <c r="AK797" s="192"/>
      <c r="AL797" s="192"/>
      <c r="AM797" s="192"/>
      <c r="AN797" s="192"/>
      <c r="AO797" s="192"/>
      <c r="AP797" s="192"/>
      <c r="AQ797" s="192"/>
      <c r="AR797" s="192"/>
      <c r="AS797" s="192"/>
      <c r="AT797" s="192"/>
    </row>
    <row r="798" spans="1:46" ht="15.75" customHeight="1">
      <c r="A798" s="192"/>
      <c r="B798" s="192"/>
      <c r="C798" s="192"/>
      <c r="D798" s="192"/>
      <c r="E798" s="192"/>
      <c r="F798" s="192"/>
      <c r="G798" s="192"/>
      <c r="H798" s="192"/>
      <c r="I798" s="192"/>
      <c r="J798" s="192"/>
      <c r="K798" s="192"/>
      <c r="L798" s="192"/>
      <c r="M798" s="192"/>
      <c r="N798" s="192"/>
      <c r="O798" s="192"/>
      <c r="P798" s="192"/>
      <c r="Q798" s="192"/>
      <c r="R798" s="192"/>
      <c r="S798" s="192"/>
      <c r="T798" s="192"/>
      <c r="U798" s="192"/>
      <c r="V798" s="192"/>
      <c r="W798" s="192"/>
      <c r="X798" s="192"/>
      <c r="Y798" s="192"/>
      <c r="Z798" s="192"/>
      <c r="AA798" s="192"/>
      <c r="AB798" s="192"/>
      <c r="AC798" s="192"/>
      <c r="AD798" s="192"/>
      <c r="AE798" s="192"/>
      <c r="AF798" s="192"/>
      <c r="AG798" s="192"/>
      <c r="AH798" s="192"/>
      <c r="AI798" s="192"/>
      <c r="AJ798" s="192"/>
      <c r="AK798" s="192"/>
      <c r="AL798" s="192"/>
      <c r="AM798" s="192"/>
      <c r="AN798" s="192"/>
      <c r="AO798" s="192"/>
      <c r="AP798" s="192"/>
      <c r="AQ798" s="192"/>
      <c r="AR798" s="192"/>
      <c r="AS798" s="192"/>
      <c r="AT798" s="192"/>
    </row>
    <row r="799" spans="1:46" ht="15.75" customHeight="1">
      <c r="A799" s="192"/>
      <c r="B799" s="192"/>
      <c r="C799" s="192"/>
      <c r="D799" s="192"/>
      <c r="E799" s="192"/>
      <c r="F799" s="192"/>
      <c r="G799" s="192"/>
      <c r="H799" s="192"/>
      <c r="I799" s="192"/>
      <c r="J799" s="192"/>
      <c r="K799" s="192"/>
      <c r="L799" s="192"/>
      <c r="M799" s="192"/>
      <c r="N799" s="192"/>
      <c r="O799" s="192"/>
      <c r="P799" s="192"/>
      <c r="Q799" s="192"/>
      <c r="R799" s="192"/>
      <c r="S799" s="192"/>
      <c r="T799" s="192"/>
      <c r="U799" s="192"/>
      <c r="V799" s="192"/>
      <c r="W799" s="192"/>
      <c r="X799" s="192"/>
      <c r="Y799" s="192"/>
      <c r="Z799" s="192"/>
      <c r="AA799" s="192"/>
      <c r="AB799" s="192"/>
      <c r="AC799" s="192"/>
      <c r="AD799" s="192"/>
      <c r="AE799" s="192"/>
      <c r="AF799" s="192"/>
      <c r="AG799" s="192"/>
      <c r="AH799" s="192"/>
      <c r="AI799" s="192"/>
      <c r="AJ799" s="192"/>
      <c r="AK799" s="192"/>
      <c r="AL799" s="192"/>
      <c r="AM799" s="192"/>
      <c r="AN799" s="192"/>
      <c r="AO799" s="192"/>
      <c r="AP799" s="192"/>
      <c r="AQ799" s="192"/>
      <c r="AR799" s="192"/>
      <c r="AS799" s="192"/>
      <c r="AT799" s="192"/>
    </row>
    <row r="800" spans="1:46" ht="15.75" customHeight="1">
      <c r="A800" s="192"/>
      <c r="B800" s="192"/>
      <c r="C800" s="192"/>
      <c r="D800" s="192"/>
      <c r="E800" s="192"/>
      <c r="F800" s="192"/>
      <c r="G800" s="192"/>
      <c r="H800" s="192"/>
      <c r="I800" s="192"/>
      <c r="J800" s="192"/>
      <c r="K800" s="192"/>
      <c r="L800" s="192"/>
      <c r="M800" s="192"/>
      <c r="N800" s="192"/>
      <c r="O800" s="192"/>
      <c r="P800" s="192"/>
      <c r="Q800" s="192"/>
      <c r="R800" s="192"/>
      <c r="S800" s="192"/>
      <c r="T800" s="192"/>
      <c r="U800" s="192"/>
      <c r="V800" s="192"/>
      <c r="W800" s="192"/>
      <c r="X800" s="192"/>
      <c r="Y800" s="192"/>
      <c r="Z800" s="192"/>
      <c r="AA800" s="192"/>
      <c r="AB800" s="192"/>
      <c r="AC800" s="192"/>
      <c r="AD800" s="192"/>
      <c r="AE800" s="192"/>
      <c r="AF800" s="192"/>
      <c r="AG800" s="192"/>
      <c r="AH800" s="192"/>
      <c r="AI800" s="192"/>
      <c r="AJ800" s="192"/>
      <c r="AK800" s="192"/>
      <c r="AL800" s="192"/>
      <c r="AM800" s="192"/>
      <c r="AN800" s="192"/>
      <c r="AO800" s="192"/>
      <c r="AP800" s="192"/>
      <c r="AQ800" s="192"/>
      <c r="AR800" s="192"/>
      <c r="AS800" s="192"/>
      <c r="AT800" s="192"/>
    </row>
    <row r="801" spans="1:46" ht="15.75" customHeight="1">
      <c r="A801" s="192"/>
      <c r="B801" s="192"/>
      <c r="C801" s="192"/>
      <c r="D801" s="192"/>
      <c r="E801" s="192"/>
      <c r="F801" s="192"/>
      <c r="G801" s="192"/>
      <c r="H801" s="192"/>
      <c r="I801" s="192"/>
      <c r="J801" s="192"/>
      <c r="K801" s="192"/>
      <c r="L801" s="192"/>
      <c r="M801" s="192"/>
      <c r="N801" s="192"/>
      <c r="O801" s="192"/>
      <c r="P801" s="192"/>
      <c r="Q801" s="192"/>
      <c r="R801" s="192"/>
      <c r="S801" s="192"/>
      <c r="T801" s="192"/>
      <c r="U801" s="192"/>
      <c r="V801" s="192"/>
      <c r="W801" s="192"/>
      <c r="X801" s="192"/>
      <c r="Y801" s="192"/>
      <c r="Z801" s="192"/>
      <c r="AA801" s="192"/>
      <c r="AB801" s="192"/>
      <c r="AC801" s="192"/>
      <c r="AD801" s="192"/>
      <c r="AE801" s="192"/>
      <c r="AF801" s="192"/>
      <c r="AG801" s="192"/>
      <c r="AH801" s="192"/>
      <c r="AI801" s="192"/>
      <c r="AJ801" s="192"/>
      <c r="AK801" s="192"/>
      <c r="AL801" s="192"/>
      <c r="AM801" s="192"/>
      <c r="AN801" s="192"/>
      <c r="AO801" s="192"/>
      <c r="AP801" s="192"/>
      <c r="AQ801" s="192"/>
      <c r="AR801" s="192"/>
      <c r="AS801" s="192"/>
      <c r="AT801" s="192"/>
    </row>
    <row r="802" spans="1:46" ht="15.75" customHeight="1">
      <c r="A802" s="192"/>
      <c r="B802" s="192"/>
      <c r="C802" s="192"/>
      <c r="D802" s="192"/>
      <c r="E802" s="192"/>
      <c r="F802" s="192"/>
      <c r="G802" s="192"/>
      <c r="H802" s="192"/>
      <c r="I802" s="192"/>
      <c r="J802" s="192"/>
      <c r="K802" s="192"/>
      <c r="L802" s="192"/>
      <c r="M802" s="192"/>
      <c r="N802" s="192"/>
      <c r="O802" s="192"/>
      <c r="P802" s="192"/>
      <c r="Q802" s="192"/>
      <c r="R802" s="192"/>
      <c r="S802" s="192"/>
      <c r="T802" s="192"/>
      <c r="U802" s="192"/>
      <c r="V802" s="192"/>
      <c r="W802" s="192"/>
      <c r="X802" s="192"/>
      <c r="Y802" s="192"/>
      <c r="Z802" s="192"/>
      <c r="AA802" s="192"/>
      <c r="AB802" s="192"/>
      <c r="AC802" s="192"/>
      <c r="AD802" s="192"/>
      <c r="AE802" s="192"/>
      <c r="AF802" s="192"/>
      <c r="AG802" s="192"/>
      <c r="AH802" s="192"/>
      <c r="AI802" s="192"/>
      <c r="AJ802" s="192"/>
      <c r="AK802" s="192"/>
      <c r="AL802" s="192"/>
      <c r="AM802" s="192"/>
      <c r="AN802" s="192"/>
      <c r="AO802" s="192"/>
      <c r="AP802" s="192"/>
      <c r="AQ802" s="192"/>
      <c r="AR802" s="192"/>
      <c r="AS802" s="192"/>
      <c r="AT802" s="192"/>
    </row>
    <row r="803" spans="1:46" ht="15.75" customHeight="1">
      <c r="A803" s="192"/>
      <c r="B803" s="192"/>
      <c r="C803" s="192"/>
      <c r="D803" s="192"/>
      <c r="E803" s="192"/>
      <c r="F803" s="192"/>
      <c r="G803" s="192"/>
      <c r="H803" s="192"/>
      <c r="I803" s="192"/>
      <c r="J803" s="192"/>
      <c r="K803" s="192"/>
      <c r="L803" s="192"/>
      <c r="M803" s="192"/>
      <c r="N803" s="192"/>
      <c r="O803" s="192"/>
      <c r="P803" s="192"/>
      <c r="Q803" s="192"/>
      <c r="R803" s="192"/>
      <c r="S803" s="192"/>
      <c r="T803" s="192"/>
      <c r="U803" s="192"/>
      <c r="V803" s="192"/>
      <c r="W803" s="192"/>
      <c r="X803" s="192"/>
      <c r="Y803" s="192"/>
      <c r="Z803" s="192"/>
      <c r="AA803" s="192"/>
      <c r="AB803" s="192"/>
      <c r="AC803" s="192"/>
      <c r="AD803" s="192"/>
      <c r="AE803" s="192"/>
      <c r="AF803" s="192"/>
      <c r="AG803" s="192"/>
      <c r="AH803" s="192"/>
      <c r="AI803" s="192"/>
      <c r="AJ803" s="192"/>
      <c r="AK803" s="192"/>
      <c r="AL803" s="192"/>
      <c r="AM803" s="192"/>
      <c r="AN803" s="192"/>
      <c r="AO803" s="192"/>
      <c r="AP803" s="192"/>
      <c r="AQ803" s="192"/>
      <c r="AR803" s="192"/>
      <c r="AS803" s="192"/>
      <c r="AT803" s="192"/>
    </row>
    <row r="804" spans="1:46" ht="15.75" customHeight="1">
      <c r="A804" s="192"/>
      <c r="B804" s="192"/>
      <c r="C804" s="192"/>
      <c r="D804" s="192"/>
      <c r="E804" s="192"/>
      <c r="F804" s="192"/>
      <c r="G804" s="192"/>
      <c r="H804" s="192"/>
      <c r="I804" s="192"/>
      <c r="J804" s="192"/>
      <c r="K804" s="192"/>
      <c r="L804" s="192"/>
      <c r="M804" s="192"/>
      <c r="N804" s="192"/>
      <c r="O804" s="192"/>
      <c r="P804" s="192"/>
      <c r="Q804" s="192"/>
      <c r="R804" s="192"/>
      <c r="S804" s="192"/>
      <c r="T804" s="192"/>
      <c r="U804" s="192"/>
      <c r="V804" s="192"/>
      <c r="W804" s="192"/>
      <c r="X804" s="192"/>
      <c r="Y804" s="192"/>
      <c r="Z804" s="192"/>
      <c r="AA804" s="192"/>
      <c r="AB804" s="192"/>
      <c r="AC804" s="192"/>
      <c r="AD804" s="192"/>
      <c r="AE804" s="192"/>
      <c r="AF804" s="192"/>
      <c r="AG804" s="192"/>
      <c r="AH804" s="192"/>
      <c r="AI804" s="192"/>
      <c r="AJ804" s="192"/>
      <c r="AK804" s="192"/>
      <c r="AL804" s="192"/>
      <c r="AM804" s="192"/>
      <c r="AN804" s="192"/>
      <c r="AO804" s="192"/>
      <c r="AP804" s="192"/>
      <c r="AQ804" s="192"/>
      <c r="AR804" s="192"/>
      <c r="AS804" s="192"/>
      <c r="AT804" s="192"/>
    </row>
    <row r="805" spans="1:46" ht="15.75" customHeight="1">
      <c r="A805" s="192"/>
      <c r="B805" s="192"/>
      <c r="C805" s="192"/>
      <c r="D805" s="192"/>
      <c r="E805" s="192"/>
      <c r="F805" s="192"/>
      <c r="G805" s="192"/>
      <c r="H805" s="192"/>
      <c r="I805" s="192"/>
      <c r="J805" s="192"/>
      <c r="K805" s="192"/>
      <c r="L805" s="192"/>
      <c r="M805" s="192"/>
      <c r="N805" s="192"/>
      <c r="O805" s="192"/>
      <c r="P805" s="192"/>
      <c r="Q805" s="192"/>
      <c r="R805" s="192"/>
      <c r="S805" s="192"/>
      <c r="T805" s="192"/>
      <c r="U805" s="192"/>
      <c r="V805" s="192"/>
      <c r="W805" s="192"/>
      <c r="X805" s="192"/>
      <c r="Y805" s="192"/>
      <c r="Z805" s="192"/>
      <c r="AA805" s="192"/>
      <c r="AB805" s="192"/>
      <c r="AC805" s="192"/>
      <c r="AD805" s="192"/>
      <c r="AE805" s="192"/>
      <c r="AF805" s="192"/>
      <c r="AG805" s="192"/>
      <c r="AH805" s="192"/>
      <c r="AI805" s="192"/>
      <c r="AJ805" s="192"/>
      <c r="AK805" s="192"/>
      <c r="AL805" s="192"/>
      <c r="AM805" s="192"/>
      <c r="AN805" s="192"/>
      <c r="AO805" s="192"/>
      <c r="AP805" s="192"/>
      <c r="AQ805" s="192"/>
      <c r="AR805" s="192"/>
      <c r="AS805" s="192"/>
      <c r="AT805" s="192"/>
    </row>
    <row r="806" spans="1:46" ht="15.75" customHeight="1">
      <c r="A806" s="192"/>
      <c r="B806" s="192"/>
      <c r="C806" s="192"/>
      <c r="D806" s="192"/>
      <c r="E806" s="192"/>
      <c r="F806" s="192"/>
      <c r="G806" s="192"/>
      <c r="H806" s="192"/>
      <c r="I806" s="192"/>
      <c r="J806" s="192"/>
      <c r="K806" s="192"/>
      <c r="L806" s="192"/>
      <c r="M806" s="192"/>
      <c r="N806" s="192"/>
      <c r="O806" s="192"/>
      <c r="P806" s="192"/>
      <c r="Q806" s="192"/>
      <c r="R806" s="192"/>
      <c r="S806" s="192"/>
      <c r="T806" s="192"/>
      <c r="U806" s="192"/>
      <c r="V806" s="192"/>
      <c r="W806" s="192"/>
      <c r="X806" s="192"/>
      <c r="Y806" s="192"/>
      <c r="Z806" s="192"/>
      <c r="AA806" s="192"/>
      <c r="AB806" s="192"/>
      <c r="AC806" s="192"/>
      <c r="AD806" s="192"/>
      <c r="AE806" s="192"/>
      <c r="AF806" s="192"/>
      <c r="AG806" s="192"/>
      <c r="AH806" s="192"/>
      <c r="AI806" s="192"/>
      <c r="AJ806" s="192"/>
      <c r="AK806" s="192"/>
      <c r="AL806" s="192"/>
      <c r="AM806" s="192"/>
      <c r="AN806" s="192"/>
      <c r="AO806" s="192"/>
      <c r="AP806" s="192"/>
      <c r="AQ806" s="192"/>
      <c r="AR806" s="192"/>
      <c r="AS806" s="192"/>
      <c r="AT806" s="192"/>
    </row>
    <row r="807" spans="1:46" ht="15.75" customHeight="1">
      <c r="A807" s="192"/>
      <c r="B807" s="192"/>
      <c r="C807" s="192"/>
      <c r="D807" s="192"/>
      <c r="E807" s="192"/>
      <c r="F807" s="192"/>
      <c r="G807" s="192"/>
      <c r="H807" s="192"/>
      <c r="I807" s="192"/>
      <c r="J807" s="192"/>
      <c r="K807" s="192"/>
      <c r="L807" s="192"/>
      <c r="M807" s="192"/>
      <c r="N807" s="192"/>
      <c r="O807" s="192"/>
      <c r="P807" s="192"/>
      <c r="Q807" s="192"/>
      <c r="R807" s="192"/>
      <c r="S807" s="192"/>
      <c r="T807" s="192"/>
      <c r="U807" s="192"/>
      <c r="V807" s="192"/>
      <c r="W807" s="192"/>
      <c r="X807" s="192"/>
      <c r="Y807" s="192"/>
      <c r="Z807" s="192"/>
      <c r="AA807" s="192"/>
      <c r="AB807" s="192"/>
      <c r="AC807" s="192"/>
      <c r="AD807" s="192"/>
      <c r="AE807" s="192"/>
      <c r="AF807" s="192"/>
      <c r="AG807" s="192"/>
      <c r="AH807" s="192"/>
      <c r="AI807" s="192"/>
      <c r="AJ807" s="192"/>
      <c r="AK807" s="192"/>
      <c r="AL807" s="192"/>
      <c r="AM807" s="192"/>
      <c r="AN807" s="192"/>
      <c r="AO807" s="192"/>
      <c r="AP807" s="192"/>
      <c r="AQ807" s="192"/>
      <c r="AR807" s="192"/>
      <c r="AS807" s="192"/>
      <c r="AT807" s="192"/>
    </row>
    <row r="808" spans="1:46" ht="15.75" customHeight="1">
      <c r="A808" s="192"/>
      <c r="B808" s="192"/>
      <c r="C808" s="192"/>
      <c r="D808" s="192"/>
      <c r="E808" s="192"/>
      <c r="F808" s="192"/>
      <c r="G808" s="192"/>
      <c r="H808" s="192"/>
      <c r="I808" s="192"/>
      <c r="J808" s="192"/>
      <c r="K808" s="192"/>
      <c r="L808" s="192"/>
      <c r="M808" s="192"/>
      <c r="N808" s="192"/>
      <c r="O808" s="192"/>
      <c r="P808" s="192"/>
      <c r="Q808" s="192"/>
      <c r="R808" s="192"/>
      <c r="S808" s="192"/>
      <c r="T808" s="192"/>
      <c r="U808" s="192"/>
      <c r="V808" s="192"/>
      <c r="W808" s="192"/>
      <c r="X808" s="192"/>
      <c r="Y808" s="192"/>
      <c r="Z808" s="192"/>
      <c r="AA808" s="192"/>
      <c r="AB808" s="192"/>
      <c r="AC808" s="192"/>
      <c r="AD808" s="192"/>
      <c r="AE808" s="192"/>
      <c r="AF808" s="192"/>
      <c r="AG808" s="192"/>
      <c r="AH808" s="192"/>
      <c r="AI808" s="192"/>
      <c r="AJ808" s="192"/>
      <c r="AK808" s="192"/>
      <c r="AL808" s="192"/>
      <c r="AM808" s="192"/>
      <c r="AN808" s="192"/>
      <c r="AO808" s="192"/>
      <c r="AP808" s="192"/>
      <c r="AQ808" s="192"/>
      <c r="AR808" s="192"/>
      <c r="AS808" s="192"/>
      <c r="AT808" s="192"/>
    </row>
    <row r="809" spans="1:46" ht="15.75" customHeight="1">
      <c r="A809" s="192"/>
      <c r="B809" s="192"/>
      <c r="C809" s="192"/>
      <c r="D809" s="192"/>
      <c r="E809" s="192"/>
      <c r="F809" s="192"/>
      <c r="G809" s="192"/>
      <c r="H809" s="192"/>
      <c r="I809" s="192"/>
      <c r="J809" s="192"/>
      <c r="K809" s="192"/>
      <c r="L809" s="192"/>
      <c r="M809" s="192"/>
      <c r="N809" s="192"/>
      <c r="O809" s="192"/>
      <c r="P809" s="192"/>
      <c r="Q809" s="192"/>
      <c r="R809" s="192"/>
      <c r="S809" s="192"/>
      <c r="T809" s="192"/>
      <c r="U809" s="192"/>
      <c r="V809" s="192"/>
      <c r="W809" s="192"/>
      <c r="X809" s="192"/>
      <c r="Y809" s="192"/>
      <c r="Z809" s="192"/>
      <c r="AA809" s="192"/>
      <c r="AB809" s="192"/>
      <c r="AC809" s="192"/>
      <c r="AD809" s="192"/>
      <c r="AE809" s="192"/>
      <c r="AF809" s="192"/>
      <c r="AG809" s="192"/>
      <c r="AH809" s="192"/>
      <c r="AI809" s="192"/>
      <c r="AJ809" s="192"/>
      <c r="AK809" s="192"/>
      <c r="AL809" s="192"/>
      <c r="AM809" s="192"/>
      <c r="AN809" s="192"/>
      <c r="AO809" s="192"/>
      <c r="AP809" s="192"/>
      <c r="AQ809" s="192"/>
      <c r="AR809" s="192"/>
      <c r="AS809" s="192"/>
      <c r="AT809" s="192"/>
    </row>
    <row r="810" spans="1:46" ht="15.75" customHeight="1">
      <c r="A810" s="192"/>
      <c r="B810" s="192"/>
      <c r="C810" s="192"/>
      <c r="D810" s="192"/>
      <c r="E810" s="192"/>
      <c r="F810" s="192"/>
      <c r="G810" s="192"/>
      <c r="H810" s="192"/>
      <c r="I810" s="192"/>
      <c r="J810" s="192"/>
      <c r="K810" s="192"/>
      <c r="L810" s="192"/>
      <c r="M810" s="192"/>
      <c r="N810" s="192"/>
      <c r="O810" s="192"/>
      <c r="P810" s="192"/>
      <c r="Q810" s="192"/>
      <c r="R810" s="192"/>
      <c r="S810" s="192"/>
      <c r="T810" s="192"/>
      <c r="U810" s="192"/>
      <c r="V810" s="192"/>
      <c r="W810" s="192"/>
      <c r="X810" s="192"/>
      <c r="Y810" s="192"/>
      <c r="Z810" s="192"/>
      <c r="AA810" s="192"/>
      <c r="AB810" s="192"/>
      <c r="AC810" s="192"/>
      <c r="AD810" s="192"/>
      <c r="AE810" s="192"/>
      <c r="AF810" s="192"/>
      <c r="AG810" s="192"/>
      <c r="AH810" s="192"/>
      <c r="AI810" s="192"/>
      <c r="AJ810" s="192"/>
      <c r="AK810" s="192"/>
      <c r="AL810" s="192"/>
      <c r="AM810" s="192"/>
      <c r="AN810" s="192"/>
      <c r="AO810" s="192"/>
      <c r="AP810" s="192"/>
      <c r="AQ810" s="192"/>
      <c r="AR810" s="192"/>
      <c r="AS810" s="192"/>
      <c r="AT810" s="192"/>
    </row>
    <row r="811" spans="1:46" ht="15.75" customHeight="1">
      <c r="A811" s="192"/>
      <c r="B811" s="192"/>
      <c r="C811" s="192"/>
      <c r="D811" s="192"/>
      <c r="E811" s="192"/>
      <c r="F811" s="192"/>
      <c r="G811" s="192"/>
      <c r="H811" s="192"/>
      <c r="I811" s="192"/>
      <c r="J811" s="192"/>
      <c r="K811" s="192"/>
      <c r="L811" s="192"/>
      <c r="M811" s="192"/>
      <c r="N811" s="192"/>
      <c r="O811" s="192"/>
      <c r="P811" s="192"/>
      <c r="Q811" s="192"/>
      <c r="R811" s="192"/>
      <c r="S811" s="192"/>
      <c r="T811" s="192"/>
      <c r="U811" s="192"/>
      <c r="V811" s="192"/>
      <c r="W811" s="192"/>
      <c r="X811" s="192"/>
      <c r="Y811" s="192"/>
      <c r="Z811" s="192"/>
      <c r="AA811" s="192"/>
      <c r="AB811" s="192"/>
      <c r="AC811" s="192"/>
      <c r="AD811" s="192"/>
      <c r="AE811" s="192"/>
      <c r="AF811" s="192"/>
      <c r="AG811" s="192"/>
      <c r="AH811" s="192"/>
      <c r="AI811" s="192"/>
      <c r="AJ811" s="192"/>
      <c r="AK811" s="192"/>
      <c r="AL811" s="192"/>
      <c r="AM811" s="192"/>
      <c r="AN811" s="192"/>
      <c r="AO811" s="192"/>
      <c r="AP811" s="192"/>
      <c r="AQ811" s="192"/>
      <c r="AR811" s="192"/>
      <c r="AS811" s="192"/>
      <c r="AT811" s="192"/>
    </row>
    <row r="812" spans="1:46" ht="15.75" customHeight="1">
      <c r="A812" s="192"/>
      <c r="B812" s="192"/>
      <c r="C812" s="192"/>
      <c r="D812" s="192"/>
      <c r="E812" s="192"/>
      <c r="F812" s="192"/>
      <c r="G812" s="192"/>
      <c r="H812" s="192"/>
      <c r="I812" s="192"/>
      <c r="J812" s="192"/>
      <c r="K812" s="192"/>
      <c r="L812" s="192"/>
      <c r="M812" s="192"/>
      <c r="N812" s="192"/>
      <c r="O812" s="192"/>
      <c r="P812" s="192"/>
      <c r="Q812" s="192"/>
      <c r="R812" s="192"/>
      <c r="S812" s="192"/>
      <c r="T812" s="192"/>
      <c r="U812" s="192"/>
      <c r="V812" s="192"/>
      <c r="W812" s="192"/>
      <c r="X812" s="192"/>
      <c r="Y812" s="192"/>
      <c r="Z812" s="192"/>
      <c r="AA812" s="192"/>
      <c r="AB812" s="192"/>
      <c r="AC812" s="192"/>
      <c r="AD812" s="192"/>
      <c r="AE812" s="192"/>
      <c r="AF812" s="192"/>
      <c r="AG812" s="192"/>
      <c r="AH812" s="192"/>
      <c r="AI812" s="192"/>
      <c r="AJ812" s="192"/>
      <c r="AK812" s="192"/>
      <c r="AL812" s="192"/>
      <c r="AM812" s="192"/>
      <c r="AN812" s="192"/>
      <c r="AO812" s="192"/>
      <c r="AP812" s="192"/>
      <c r="AQ812" s="192"/>
      <c r="AR812" s="192"/>
      <c r="AS812" s="192"/>
      <c r="AT812" s="192"/>
    </row>
    <row r="813" spans="1:46" ht="15.75" customHeight="1">
      <c r="A813" s="192"/>
      <c r="B813" s="192"/>
      <c r="C813" s="192"/>
      <c r="D813" s="192"/>
      <c r="E813" s="192"/>
      <c r="F813" s="192"/>
      <c r="G813" s="192"/>
      <c r="H813" s="192"/>
      <c r="I813" s="192"/>
      <c r="J813" s="192"/>
      <c r="K813" s="192"/>
      <c r="L813" s="192"/>
      <c r="M813" s="192"/>
      <c r="N813" s="192"/>
      <c r="O813" s="192"/>
      <c r="P813" s="192"/>
      <c r="Q813" s="192"/>
      <c r="R813" s="192"/>
      <c r="S813" s="192"/>
      <c r="T813" s="192"/>
      <c r="U813" s="192"/>
      <c r="V813" s="192"/>
      <c r="W813" s="192"/>
      <c r="X813" s="192"/>
      <c r="Y813" s="192"/>
      <c r="Z813" s="192"/>
      <c r="AA813" s="192"/>
      <c r="AB813" s="192"/>
      <c r="AC813" s="192"/>
      <c r="AD813" s="192"/>
      <c r="AE813" s="192"/>
      <c r="AF813" s="192"/>
      <c r="AG813" s="192"/>
      <c r="AH813" s="192"/>
      <c r="AI813" s="192"/>
      <c r="AJ813" s="192"/>
      <c r="AK813" s="192"/>
      <c r="AL813" s="192"/>
      <c r="AM813" s="192"/>
      <c r="AN813" s="192"/>
      <c r="AO813" s="192"/>
      <c r="AP813" s="192"/>
      <c r="AQ813" s="192"/>
      <c r="AR813" s="192"/>
      <c r="AS813" s="192"/>
      <c r="AT813" s="192"/>
    </row>
    <row r="814" spans="1:46" ht="15.75" customHeight="1">
      <c r="A814" s="192"/>
      <c r="B814" s="192"/>
      <c r="C814" s="192"/>
      <c r="D814" s="192"/>
      <c r="E814" s="192"/>
      <c r="F814" s="192"/>
      <c r="G814" s="192"/>
      <c r="H814" s="192"/>
      <c r="I814" s="192"/>
      <c r="J814" s="192"/>
      <c r="K814" s="192"/>
      <c r="L814" s="192"/>
      <c r="M814" s="192"/>
      <c r="N814" s="192"/>
      <c r="O814" s="192"/>
      <c r="P814" s="192"/>
      <c r="Q814" s="192"/>
      <c r="R814" s="192"/>
      <c r="S814" s="192"/>
      <c r="T814" s="192"/>
      <c r="U814" s="192"/>
      <c r="V814" s="192"/>
      <c r="W814" s="192"/>
      <c r="X814" s="192"/>
      <c r="Y814" s="192"/>
      <c r="Z814" s="192"/>
      <c r="AA814" s="192"/>
      <c r="AB814" s="192"/>
      <c r="AC814" s="192"/>
      <c r="AD814" s="192"/>
      <c r="AE814" s="192"/>
      <c r="AF814" s="192"/>
      <c r="AG814" s="192"/>
      <c r="AH814" s="192"/>
      <c r="AI814" s="192"/>
      <c r="AJ814" s="192"/>
      <c r="AK814" s="192"/>
      <c r="AL814" s="192"/>
      <c r="AM814" s="192"/>
      <c r="AN814" s="192"/>
      <c r="AO814" s="192"/>
      <c r="AP814" s="192"/>
      <c r="AQ814" s="192"/>
      <c r="AR814" s="192"/>
      <c r="AS814" s="192"/>
      <c r="AT814" s="192"/>
    </row>
    <row r="815" spans="1:46" ht="15.75" customHeight="1">
      <c r="A815" s="192"/>
      <c r="B815" s="192"/>
      <c r="C815" s="192"/>
      <c r="D815" s="192"/>
      <c r="E815" s="192"/>
      <c r="F815" s="192"/>
      <c r="G815" s="192"/>
      <c r="H815" s="192"/>
      <c r="I815" s="192"/>
      <c r="J815" s="192"/>
      <c r="K815" s="192"/>
      <c r="L815" s="192"/>
      <c r="M815" s="192"/>
      <c r="N815" s="192"/>
      <c r="O815" s="192"/>
      <c r="P815" s="192"/>
      <c r="Q815" s="192"/>
      <c r="R815" s="192"/>
      <c r="S815" s="192"/>
      <c r="T815" s="192"/>
      <c r="U815" s="192"/>
      <c r="V815" s="192"/>
      <c r="W815" s="192"/>
      <c r="X815" s="192"/>
      <c r="Y815" s="192"/>
      <c r="Z815" s="192"/>
      <c r="AA815" s="192"/>
      <c r="AB815" s="192"/>
      <c r="AC815" s="192"/>
      <c r="AD815" s="192"/>
      <c r="AE815" s="192"/>
      <c r="AF815" s="192"/>
      <c r="AG815" s="192"/>
      <c r="AH815" s="192"/>
      <c r="AI815" s="192"/>
      <c r="AJ815" s="192"/>
      <c r="AK815" s="192"/>
      <c r="AL815" s="192"/>
      <c r="AM815" s="192"/>
      <c r="AN815" s="192"/>
      <c r="AO815" s="192"/>
      <c r="AP815" s="192"/>
      <c r="AQ815" s="192"/>
      <c r="AR815" s="192"/>
      <c r="AS815" s="192"/>
      <c r="AT815" s="192"/>
    </row>
    <row r="816" spans="1:46" ht="15.75" customHeight="1">
      <c r="A816" s="192"/>
      <c r="B816" s="192"/>
      <c r="C816" s="192"/>
      <c r="D816" s="192"/>
      <c r="E816" s="192"/>
      <c r="F816" s="192"/>
      <c r="G816" s="192"/>
      <c r="H816" s="192"/>
      <c r="I816" s="192"/>
      <c r="J816" s="192"/>
      <c r="K816" s="192"/>
      <c r="L816" s="192"/>
      <c r="M816" s="192"/>
      <c r="N816" s="192"/>
      <c r="O816" s="192"/>
      <c r="P816" s="192"/>
      <c r="Q816" s="192"/>
      <c r="R816" s="192"/>
      <c r="S816" s="192"/>
      <c r="T816" s="192"/>
      <c r="U816" s="192"/>
      <c r="V816" s="192"/>
      <c r="W816" s="192"/>
      <c r="X816" s="192"/>
      <c r="Y816" s="192"/>
      <c r="Z816" s="192"/>
      <c r="AA816" s="192"/>
      <c r="AB816" s="192"/>
      <c r="AC816" s="192"/>
      <c r="AD816" s="192"/>
      <c r="AE816" s="192"/>
      <c r="AF816" s="192"/>
      <c r="AG816" s="192"/>
      <c r="AH816" s="192"/>
      <c r="AI816" s="192"/>
      <c r="AJ816" s="192"/>
      <c r="AK816" s="192"/>
      <c r="AL816" s="192"/>
      <c r="AM816" s="192"/>
      <c r="AN816" s="192"/>
      <c r="AO816" s="192"/>
      <c r="AP816" s="192"/>
      <c r="AQ816" s="192"/>
      <c r="AR816" s="192"/>
      <c r="AS816" s="192"/>
      <c r="AT816" s="192"/>
    </row>
    <row r="817" spans="1:46" ht="15.75" customHeight="1">
      <c r="A817" s="192"/>
      <c r="B817" s="192"/>
      <c r="C817" s="192"/>
      <c r="D817" s="192"/>
      <c r="E817" s="192"/>
      <c r="F817" s="192"/>
      <c r="G817" s="192"/>
      <c r="H817" s="192"/>
      <c r="I817" s="192"/>
      <c r="J817" s="192"/>
      <c r="K817" s="192"/>
      <c r="L817" s="192"/>
      <c r="M817" s="192"/>
      <c r="N817" s="192"/>
      <c r="O817" s="192"/>
      <c r="P817" s="192"/>
      <c r="Q817" s="192"/>
      <c r="R817" s="192"/>
      <c r="S817" s="192"/>
      <c r="T817" s="192"/>
      <c r="U817" s="192"/>
      <c r="V817" s="192"/>
      <c r="W817" s="192"/>
      <c r="X817" s="192"/>
      <c r="Y817" s="192"/>
      <c r="Z817" s="192"/>
      <c r="AA817" s="192"/>
      <c r="AB817" s="192"/>
      <c r="AC817" s="192"/>
      <c r="AD817" s="192"/>
      <c r="AE817" s="192"/>
      <c r="AF817" s="192"/>
      <c r="AG817" s="192"/>
      <c r="AH817" s="192"/>
      <c r="AI817" s="192"/>
      <c r="AJ817" s="192"/>
      <c r="AK817" s="192"/>
      <c r="AL817" s="192"/>
      <c r="AM817" s="192"/>
      <c r="AN817" s="192"/>
      <c r="AO817" s="192"/>
      <c r="AP817" s="192"/>
      <c r="AQ817" s="192"/>
      <c r="AR817" s="192"/>
      <c r="AS817" s="192"/>
      <c r="AT817" s="192"/>
    </row>
    <row r="818" spans="1:46" ht="15.75" customHeight="1">
      <c r="A818" s="192"/>
      <c r="B818" s="192"/>
      <c r="C818" s="192"/>
      <c r="D818" s="192"/>
      <c r="E818" s="192"/>
      <c r="F818" s="192"/>
      <c r="G818" s="192"/>
      <c r="H818" s="192"/>
      <c r="I818" s="192"/>
      <c r="J818" s="192"/>
      <c r="K818" s="192"/>
      <c r="L818" s="192"/>
      <c r="M818" s="192"/>
      <c r="N818" s="192"/>
      <c r="O818" s="192"/>
      <c r="P818" s="192"/>
      <c r="Q818" s="192"/>
      <c r="R818" s="192"/>
      <c r="S818" s="192"/>
      <c r="T818" s="192"/>
      <c r="U818" s="192"/>
      <c r="V818" s="192"/>
      <c r="W818" s="192"/>
      <c r="X818" s="192"/>
      <c r="Y818" s="192"/>
      <c r="Z818" s="192"/>
      <c r="AA818" s="192"/>
      <c r="AB818" s="192"/>
      <c r="AC818" s="192"/>
      <c r="AD818" s="192"/>
      <c r="AE818" s="192"/>
      <c r="AF818" s="192"/>
      <c r="AG818" s="192"/>
      <c r="AH818" s="192"/>
      <c r="AI818" s="192"/>
      <c r="AJ818" s="192"/>
      <c r="AK818" s="192"/>
      <c r="AL818" s="192"/>
      <c r="AM818" s="192"/>
      <c r="AN818" s="192"/>
      <c r="AO818" s="192"/>
      <c r="AP818" s="192"/>
      <c r="AQ818" s="192"/>
      <c r="AR818" s="192"/>
      <c r="AS818" s="192"/>
      <c r="AT818" s="192"/>
    </row>
    <row r="819" spans="1:46" ht="15.75" customHeight="1">
      <c r="A819" s="192"/>
      <c r="B819" s="192"/>
      <c r="C819" s="192"/>
      <c r="D819" s="192"/>
      <c r="E819" s="192"/>
      <c r="F819" s="192"/>
      <c r="G819" s="192"/>
      <c r="H819" s="192"/>
      <c r="I819" s="192"/>
      <c r="J819" s="192"/>
      <c r="K819" s="192"/>
      <c r="L819" s="192"/>
      <c r="M819" s="192"/>
      <c r="N819" s="192"/>
      <c r="O819" s="192"/>
      <c r="P819" s="192"/>
      <c r="Q819" s="192"/>
      <c r="R819" s="192"/>
      <c r="S819" s="192"/>
      <c r="T819" s="192"/>
      <c r="U819" s="192"/>
      <c r="V819" s="192"/>
      <c r="W819" s="192"/>
      <c r="X819" s="192"/>
      <c r="Y819" s="192"/>
      <c r="Z819" s="192"/>
      <c r="AA819" s="192"/>
      <c r="AB819" s="192"/>
      <c r="AC819" s="192"/>
      <c r="AD819" s="192"/>
      <c r="AE819" s="192"/>
      <c r="AF819" s="192"/>
      <c r="AG819" s="192"/>
      <c r="AH819" s="192"/>
      <c r="AI819" s="192"/>
      <c r="AJ819" s="192"/>
      <c r="AK819" s="192"/>
      <c r="AL819" s="192"/>
      <c r="AM819" s="192"/>
      <c r="AN819" s="192"/>
      <c r="AO819" s="192"/>
      <c r="AP819" s="192"/>
      <c r="AQ819" s="192"/>
      <c r="AR819" s="192"/>
      <c r="AS819" s="192"/>
      <c r="AT819" s="192"/>
    </row>
    <row r="820" spans="1:46" ht="15.75" customHeight="1">
      <c r="A820" s="192"/>
      <c r="B820" s="192"/>
      <c r="C820" s="192"/>
      <c r="D820" s="192"/>
      <c r="E820" s="192"/>
      <c r="F820" s="192"/>
      <c r="G820" s="192"/>
      <c r="H820" s="192"/>
      <c r="I820" s="192"/>
      <c r="J820" s="192"/>
      <c r="K820" s="192"/>
      <c r="L820" s="192"/>
      <c r="M820" s="192"/>
      <c r="N820" s="192"/>
      <c r="O820" s="192"/>
      <c r="P820" s="192"/>
      <c r="Q820" s="192"/>
      <c r="R820" s="192"/>
      <c r="S820" s="192"/>
      <c r="T820" s="192"/>
      <c r="U820" s="192"/>
      <c r="V820" s="192"/>
      <c r="W820" s="192"/>
      <c r="X820" s="192"/>
      <c r="Y820" s="192"/>
      <c r="Z820" s="192"/>
      <c r="AA820" s="192"/>
      <c r="AB820" s="192"/>
      <c r="AC820" s="192"/>
      <c r="AD820" s="192"/>
      <c r="AE820" s="192"/>
      <c r="AF820" s="192"/>
      <c r="AG820" s="192"/>
      <c r="AH820" s="192"/>
      <c r="AI820" s="192"/>
      <c r="AJ820" s="192"/>
      <c r="AK820" s="192"/>
      <c r="AL820" s="192"/>
      <c r="AM820" s="192"/>
      <c r="AN820" s="192"/>
      <c r="AO820" s="192"/>
      <c r="AP820" s="192"/>
      <c r="AQ820" s="192"/>
      <c r="AR820" s="192"/>
      <c r="AS820" s="192"/>
      <c r="AT820" s="192"/>
    </row>
    <row r="821" spans="1:46" ht="15.75" customHeight="1">
      <c r="A821" s="192"/>
      <c r="B821" s="192"/>
      <c r="C821" s="192"/>
      <c r="D821" s="192"/>
      <c r="E821" s="192"/>
      <c r="F821" s="192"/>
      <c r="G821" s="192"/>
      <c r="H821" s="192"/>
      <c r="I821" s="192"/>
      <c r="J821" s="192"/>
      <c r="K821" s="192"/>
      <c r="L821" s="192"/>
      <c r="M821" s="192"/>
      <c r="N821" s="192"/>
      <c r="O821" s="192"/>
      <c r="P821" s="192"/>
      <c r="Q821" s="192"/>
      <c r="R821" s="192"/>
      <c r="S821" s="192"/>
      <c r="T821" s="192"/>
      <c r="U821" s="192"/>
      <c r="V821" s="192"/>
      <c r="W821" s="192"/>
      <c r="X821" s="192"/>
      <c r="Y821" s="192"/>
      <c r="Z821" s="192"/>
      <c r="AA821" s="192"/>
      <c r="AB821" s="192"/>
      <c r="AC821" s="192"/>
      <c r="AD821" s="192"/>
      <c r="AE821" s="192"/>
      <c r="AF821" s="192"/>
      <c r="AG821" s="192"/>
      <c r="AH821" s="192"/>
      <c r="AI821" s="192"/>
      <c r="AJ821" s="192"/>
      <c r="AK821" s="192"/>
      <c r="AL821" s="192"/>
      <c r="AM821" s="192"/>
      <c r="AN821" s="192"/>
      <c r="AO821" s="192"/>
      <c r="AP821" s="192"/>
      <c r="AQ821" s="192"/>
      <c r="AR821" s="192"/>
      <c r="AS821" s="192"/>
      <c r="AT821" s="192"/>
    </row>
    <row r="822" spans="1:46" ht="15.75" customHeight="1">
      <c r="A822" s="192"/>
      <c r="B822" s="192"/>
      <c r="C822" s="192"/>
      <c r="D822" s="192"/>
      <c r="E822" s="192"/>
      <c r="F822" s="192"/>
      <c r="G822" s="192"/>
      <c r="H822" s="192"/>
      <c r="I822" s="192"/>
      <c r="J822" s="192"/>
      <c r="K822" s="192"/>
      <c r="L822" s="192"/>
      <c r="M822" s="192"/>
      <c r="N822" s="192"/>
      <c r="O822" s="192"/>
      <c r="P822" s="192"/>
      <c r="Q822" s="192"/>
      <c r="R822" s="192"/>
      <c r="S822" s="192"/>
      <c r="T822" s="192"/>
      <c r="U822" s="192"/>
      <c r="V822" s="192"/>
      <c r="W822" s="192"/>
      <c r="X822" s="192"/>
      <c r="Y822" s="192"/>
      <c r="Z822" s="192"/>
      <c r="AA822" s="192"/>
      <c r="AB822" s="192"/>
      <c r="AC822" s="192"/>
      <c r="AD822" s="192"/>
      <c r="AE822" s="192"/>
      <c r="AF822" s="192"/>
      <c r="AG822" s="192"/>
      <c r="AH822" s="192"/>
      <c r="AI822" s="192"/>
      <c r="AJ822" s="192"/>
      <c r="AK822" s="192"/>
      <c r="AL822" s="192"/>
      <c r="AM822" s="192"/>
      <c r="AN822" s="192"/>
      <c r="AO822" s="192"/>
      <c r="AP822" s="192"/>
      <c r="AQ822" s="192"/>
      <c r="AR822" s="192"/>
      <c r="AS822" s="192"/>
      <c r="AT822" s="192"/>
    </row>
    <row r="823" spans="1:46" ht="15.75" customHeight="1">
      <c r="A823" s="192"/>
      <c r="B823" s="192"/>
      <c r="C823" s="192"/>
      <c r="D823" s="192"/>
      <c r="E823" s="192"/>
      <c r="F823" s="192"/>
      <c r="G823" s="192"/>
      <c r="H823" s="192"/>
      <c r="I823" s="192"/>
      <c r="J823" s="192"/>
      <c r="K823" s="192"/>
      <c r="L823" s="192"/>
      <c r="M823" s="192"/>
      <c r="N823" s="192"/>
      <c r="O823" s="192"/>
      <c r="P823" s="192"/>
      <c r="Q823" s="192"/>
      <c r="R823" s="192"/>
      <c r="S823" s="192"/>
      <c r="T823" s="192"/>
      <c r="U823" s="192"/>
      <c r="V823" s="192"/>
      <c r="W823" s="192"/>
      <c r="X823" s="192"/>
      <c r="Y823" s="192"/>
      <c r="Z823" s="192"/>
      <c r="AA823" s="192"/>
      <c r="AB823" s="192"/>
      <c r="AC823" s="192"/>
      <c r="AD823" s="192"/>
      <c r="AE823" s="192"/>
      <c r="AF823" s="192"/>
      <c r="AG823" s="192"/>
      <c r="AH823" s="192"/>
      <c r="AI823" s="192"/>
      <c r="AJ823" s="192"/>
      <c r="AK823" s="192"/>
      <c r="AL823" s="192"/>
      <c r="AM823" s="192"/>
      <c r="AN823" s="192"/>
      <c r="AO823" s="192"/>
      <c r="AP823" s="192"/>
      <c r="AQ823" s="192"/>
      <c r="AR823" s="192"/>
      <c r="AS823" s="192"/>
      <c r="AT823" s="192"/>
    </row>
    <row r="824" spans="1:46" ht="15.75" customHeight="1">
      <c r="A824" s="192"/>
      <c r="B824" s="192"/>
      <c r="C824" s="192"/>
      <c r="D824" s="192"/>
      <c r="E824" s="192"/>
      <c r="F824" s="192"/>
      <c r="G824" s="192"/>
      <c r="H824" s="192"/>
      <c r="I824" s="192"/>
      <c r="J824" s="192"/>
      <c r="K824" s="192"/>
      <c r="L824" s="192"/>
      <c r="M824" s="192"/>
      <c r="N824" s="192"/>
      <c r="O824" s="192"/>
      <c r="P824" s="192"/>
      <c r="Q824" s="192"/>
      <c r="R824" s="192"/>
      <c r="S824" s="192"/>
      <c r="T824" s="192"/>
      <c r="U824" s="192"/>
      <c r="V824" s="192"/>
      <c r="W824" s="192"/>
      <c r="X824" s="192"/>
      <c r="Y824" s="192"/>
      <c r="Z824" s="192"/>
      <c r="AA824" s="192"/>
      <c r="AB824" s="192"/>
      <c r="AC824" s="192"/>
      <c r="AD824" s="192"/>
      <c r="AE824" s="192"/>
      <c r="AF824" s="192"/>
      <c r="AG824" s="192"/>
      <c r="AH824" s="192"/>
      <c r="AI824" s="192"/>
      <c r="AJ824" s="192"/>
      <c r="AK824" s="192"/>
      <c r="AL824" s="192"/>
      <c r="AM824" s="192"/>
      <c r="AN824" s="192"/>
      <c r="AO824" s="192"/>
      <c r="AP824" s="192"/>
      <c r="AQ824" s="192"/>
      <c r="AR824" s="192"/>
      <c r="AS824" s="192"/>
      <c r="AT824" s="192"/>
    </row>
    <row r="825" spans="1:46" ht="15.75" customHeight="1">
      <c r="A825" s="192"/>
      <c r="B825" s="192"/>
      <c r="C825" s="192"/>
      <c r="D825" s="192"/>
      <c r="E825" s="192"/>
      <c r="F825" s="192"/>
      <c r="G825" s="192"/>
      <c r="H825" s="192"/>
      <c r="I825" s="192"/>
      <c r="J825" s="192"/>
      <c r="K825" s="192"/>
      <c r="L825" s="192"/>
      <c r="M825" s="192"/>
      <c r="N825" s="192"/>
      <c r="O825" s="192"/>
      <c r="P825" s="192"/>
      <c r="Q825" s="192"/>
      <c r="R825" s="192"/>
      <c r="S825" s="192"/>
      <c r="T825" s="192"/>
      <c r="U825" s="192"/>
      <c r="V825" s="192"/>
      <c r="W825" s="192"/>
      <c r="X825" s="192"/>
      <c r="Y825" s="192"/>
      <c r="Z825" s="192"/>
      <c r="AA825" s="192"/>
      <c r="AB825" s="192"/>
      <c r="AC825" s="192"/>
      <c r="AD825" s="192"/>
      <c r="AE825" s="192"/>
      <c r="AF825" s="192"/>
      <c r="AG825" s="192"/>
      <c r="AH825" s="192"/>
      <c r="AI825" s="192"/>
      <c r="AJ825" s="192"/>
      <c r="AK825" s="192"/>
      <c r="AL825" s="192"/>
      <c r="AM825" s="192"/>
      <c r="AN825" s="192"/>
      <c r="AO825" s="192"/>
      <c r="AP825" s="192"/>
      <c r="AQ825" s="192"/>
      <c r="AR825" s="192"/>
      <c r="AS825" s="192"/>
      <c r="AT825" s="192"/>
    </row>
    <row r="826" spans="1:46" ht="15.75" customHeight="1">
      <c r="A826" s="192"/>
      <c r="B826" s="192"/>
      <c r="C826" s="192"/>
      <c r="D826" s="192"/>
      <c r="E826" s="192"/>
      <c r="F826" s="192"/>
      <c r="G826" s="192"/>
      <c r="H826" s="192"/>
      <c r="I826" s="192"/>
      <c r="J826" s="192"/>
      <c r="K826" s="192"/>
      <c r="L826" s="192"/>
      <c r="M826" s="192"/>
      <c r="N826" s="192"/>
      <c r="O826" s="192"/>
      <c r="P826" s="192"/>
      <c r="Q826" s="192"/>
      <c r="R826" s="192"/>
      <c r="S826" s="192"/>
      <c r="T826" s="192"/>
      <c r="U826" s="192"/>
      <c r="V826" s="192"/>
      <c r="W826" s="192"/>
      <c r="X826" s="192"/>
      <c r="Y826" s="192"/>
      <c r="Z826" s="192"/>
      <c r="AA826" s="192"/>
      <c r="AB826" s="192"/>
      <c r="AC826" s="192"/>
      <c r="AD826" s="192"/>
      <c r="AE826" s="192"/>
      <c r="AF826" s="192"/>
      <c r="AG826" s="192"/>
      <c r="AH826" s="192"/>
      <c r="AI826" s="192"/>
      <c r="AJ826" s="192"/>
      <c r="AK826" s="192"/>
      <c r="AL826" s="192"/>
      <c r="AM826" s="192"/>
      <c r="AN826" s="192"/>
      <c r="AO826" s="192"/>
      <c r="AP826" s="192"/>
      <c r="AQ826" s="192"/>
      <c r="AR826" s="192"/>
      <c r="AS826" s="192"/>
      <c r="AT826" s="192"/>
    </row>
    <row r="827" spans="1:46" ht="15.75" customHeight="1">
      <c r="A827" s="192"/>
      <c r="B827" s="192"/>
      <c r="C827" s="192"/>
      <c r="D827" s="192"/>
      <c r="E827" s="192"/>
      <c r="F827" s="192"/>
      <c r="G827" s="192"/>
      <c r="H827" s="192"/>
      <c r="I827" s="192"/>
      <c r="J827" s="192"/>
      <c r="K827" s="192"/>
      <c r="L827" s="192"/>
      <c r="M827" s="192"/>
      <c r="N827" s="192"/>
      <c r="O827" s="192"/>
      <c r="P827" s="192"/>
      <c r="Q827" s="192"/>
      <c r="R827" s="192"/>
      <c r="S827" s="192"/>
      <c r="T827" s="192"/>
      <c r="U827" s="192"/>
      <c r="V827" s="192"/>
      <c r="W827" s="192"/>
      <c r="X827" s="192"/>
      <c r="Y827" s="192"/>
      <c r="Z827" s="192"/>
      <c r="AA827" s="192"/>
      <c r="AB827" s="192"/>
      <c r="AC827" s="192"/>
      <c r="AD827" s="192"/>
      <c r="AE827" s="192"/>
      <c r="AF827" s="192"/>
      <c r="AG827" s="192"/>
      <c r="AH827" s="192"/>
      <c r="AI827" s="192"/>
      <c r="AJ827" s="192"/>
      <c r="AK827" s="192"/>
      <c r="AL827" s="192"/>
      <c r="AM827" s="192"/>
      <c r="AN827" s="192"/>
      <c r="AO827" s="192"/>
      <c r="AP827" s="192"/>
      <c r="AQ827" s="192"/>
      <c r="AR827" s="192"/>
      <c r="AS827" s="192"/>
      <c r="AT827" s="192"/>
    </row>
    <row r="828" spans="1:46" ht="15.75" customHeight="1">
      <c r="A828" s="192"/>
      <c r="B828" s="192"/>
      <c r="C828" s="192"/>
      <c r="D828" s="192"/>
      <c r="E828" s="192"/>
      <c r="F828" s="192"/>
      <c r="G828" s="192"/>
      <c r="H828" s="192"/>
      <c r="I828" s="192"/>
      <c r="J828" s="192"/>
      <c r="K828" s="192"/>
      <c r="L828" s="192"/>
      <c r="M828" s="192"/>
      <c r="N828" s="192"/>
      <c r="O828" s="192"/>
      <c r="P828" s="192"/>
      <c r="Q828" s="192"/>
      <c r="R828" s="192"/>
      <c r="S828" s="192"/>
      <c r="T828" s="192"/>
      <c r="U828" s="192"/>
      <c r="V828" s="192"/>
      <c r="W828" s="192"/>
      <c r="X828" s="192"/>
      <c r="Y828" s="192"/>
      <c r="Z828" s="192"/>
      <c r="AA828" s="192"/>
      <c r="AB828" s="192"/>
      <c r="AC828" s="192"/>
      <c r="AD828" s="192"/>
      <c r="AE828" s="192"/>
      <c r="AF828" s="192"/>
      <c r="AG828" s="192"/>
      <c r="AH828" s="192"/>
      <c r="AI828" s="192"/>
      <c r="AJ828" s="192"/>
      <c r="AK828" s="192"/>
      <c r="AL828" s="192"/>
      <c r="AM828" s="192"/>
      <c r="AN828" s="192"/>
      <c r="AO828" s="192"/>
      <c r="AP828" s="192"/>
      <c r="AQ828" s="192"/>
      <c r="AR828" s="192"/>
      <c r="AS828" s="192"/>
      <c r="AT828" s="192"/>
    </row>
    <row r="829" spans="1:46" ht="15.75" customHeight="1">
      <c r="A829" s="192"/>
      <c r="B829" s="192"/>
      <c r="C829" s="192"/>
      <c r="D829" s="192"/>
      <c r="E829" s="192"/>
      <c r="F829" s="192"/>
      <c r="G829" s="192"/>
      <c r="H829" s="192"/>
      <c r="I829" s="192"/>
      <c r="J829" s="192"/>
      <c r="K829" s="192"/>
      <c r="L829" s="192"/>
      <c r="M829" s="192"/>
      <c r="N829" s="192"/>
      <c r="O829" s="192"/>
      <c r="P829" s="192"/>
      <c r="Q829" s="192"/>
      <c r="R829" s="192"/>
      <c r="S829" s="192"/>
      <c r="T829" s="192"/>
      <c r="U829" s="192"/>
      <c r="V829" s="192"/>
      <c r="W829" s="192"/>
      <c r="X829" s="192"/>
      <c r="Y829" s="192"/>
      <c r="Z829" s="192"/>
      <c r="AA829" s="192"/>
      <c r="AB829" s="192"/>
      <c r="AC829" s="192"/>
      <c r="AD829" s="192"/>
      <c r="AE829" s="192"/>
      <c r="AF829" s="192"/>
      <c r="AG829" s="192"/>
      <c r="AH829" s="192"/>
      <c r="AI829" s="192"/>
      <c r="AJ829" s="192"/>
      <c r="AK829" s="192"/>
      <c r="AL829" s="192"/>
      <c r="AM829" s="192"/>
      <c r="AN829" s="192"/>
      <c r="AO829" s="192"/>
      <c r="AP829" s="192"/>
      <c r="AQ829" s="192"/>
      <c r="AR829" s="192"/>
      <c r="AS829" s="192"/>
      <c r="AT829" s="192"/>
    </row>
    <row r="830" spans="1:46" ht="15.75" customHeight="1">
      <c r="A830" s="192"/>
      <c r="B830" s="192"/>
      <c r="C830" s="192"/>
      <c r="D830" s="192"/>
      <c r="E830" s="192"/>
      <c r="F830" s="192"/>
      <c r="G830" s="192"/>
      <c r="H830" s="192"/>
      <c r="I830" s="192"/>
      <c r="J830" s="192"/>
      <c r="K830" s="192"/>
      <c r="L830" s="192"/>
      <c r="M830" s="192"/>
      <c r="N830" s="192"/>
      <c r="O830" s="192"/>
      <c r="P830" s="192"/>
      <c r="Q830" s="192"/>
      <c r="R830" s="192"/>
      <c r="S830" s="192"/>
      <c r="T830" s="192"/>
      <c r="U830" s="192"/>
      <c r="V830" s="192"/>
      <c r="W830" s="192"/>
      <c r="X830" s="192"/>
      <c r="Y830" s="192"/>
      <c r="Z830" s="192"/>
      <c r="AA830" s="192"/>
      <c r="AB830" s="192"/>
      <c r="AC830" s="192"/>
      <c r="AD830" s="192"/>
      <c r="AE830" s="192"/>
      <c r="AF830" s="192"/>
      <c r="AG830" s="192"/>
      <c r="AH830" s="192"/>
      <c r="AI830" s="192"/>
      <c r="AJ830" s="192"/>
      <c r="AK830" s="192"/>
      <c r="AL830" s="192"/>
      <c r="AM830" s="192"/>
      <c r="AN830" s="192"/>
      <c r="AO830" s="192"/>
      <c r="AP830" s="192"/>
      <c r="AQ830" s="192"/>
      <c r="AR830" s="192"/>
      <c r="AS830" s="192"/>
      <c r="AT830" s="192"/>
    </row>
    <row r="831" spans="1:46" ht="15.75" customHeight="1">
      <c r="A831" s="192"/>
      <c r="B831" s="192"/>
      <c r="C831" s="192"/>
      <c r="D831" s="192"/>
      <c r="E831" s="192"/>
      <c r="F831" s="192"/>
      <c r="G831" s="192"/>
      <c r="H831" s="192"/>
      <c r="I831" s="192"/>
      <c r="J831" s="192"/>
      <c r="K831" s="192"/>
      <c r="L831" s="192"/>
      <c r="M831" s="192"/>
      <c r="N831" s="192"/>
      <c r="O831" s="192"/>
      <c r="P831" s="192"/>
      <c r="Q831" s="192"/>
      <c r="R831" s="192"/>
      <c r="S831" s="192"/>
      <c r="T831" s="192"/>
      <c r="U831" s="192"/>
      <c r="V831" s="192"/>
      <c r="W831" s="192"/>
      <c r="X831" s="192"/>
      <c r="Y831" s="192"/>
      <c r="Z831" s="192"/>
      <c r="AA831" s="192"/>
      <c r="AB831" s="192"/>
      <c r="AC831" s="192"/>
      <c r="AD831" s="192"/>
      <c r="AE831" s="192"/>
      <c r="AF831" s="192"/>
      <c r="AG831" s="192"/>
      <c r="AH831" s="192"/>
      <c r="AI831" s="192"/>
      <c r="AJ831" s="192"/>
      <c r="AK831" s="192"/>
      <c r="AL831" s="192"/>
      <c r="AM831" s="192"/>
      <c r="AN831" s="192"/>
      <c r="AO831" s="192"/>
      <c r="AP831" s="192"/>
      <c r="AQ831" s="192"/>
      <c r="AR831" s="192"/>
      <c r="AS831" s="192"/>
      <c r="AT831" s="192"/>
    </row>
    <row r="832" spans="1:46" ht="15.75" customHeight="1">
      <c r="A832" s="192"/>
      <c r="B832" s="192"/>
      <c r="C832" s="192"/>
      <c r="D832" s="192"/>
      <c r="E832" s="192"/>
      <c r="F832" s="192"/>
      <c r="G832" s="192"/>
      <c r="H832" s="192"/>
      <c r="I832" s="192"/>
      <c r="J832" s="192"/>
      <c r="K832" s="192"/>
      <c r="L832" s="192"/>
      <c r="M832" s="192"/>
      <c r="N832" s="192"/>
      <c r="O832" s="192"/>
      <c r="P832" s="192"/>
      <c r="Q832" s="192"/>
      <c r="R832" s="192"/>
      <c r="S832" s="192"/>
      <c r="T832" s="192"/>
      <c r="U832" s="192"/>
      <c r="V832" s="192"/>
      <c r="W832" s="192"/>
      <c r="X832" s="192"/>
      <c r="Y832" s="192"/>
      <c r="Z832" s="192"/>
      <c r="AA832" s="192"/>
      <c r="AB832" s="192"/>
      <c r="AC832" s="192"/>
      <c r="AD832" s="192"/>
      <c r="AE832" s="192"/>
      <c r="AF832" s="192"/>
      <c r="AG832" s="192"/>
      <c r="AH832" s="192"/>
      <c r="AI832" s="192"/>
      <c r="AJ832" s="192"/>
      <c r="AK832" s="192"/>
      <c r="AL832" s="192"/>
      <c r="AM832" s="192"/>
      <c r="AN832" s="192"/>
      <c r="AO832" s="192"/>
      <c r="AP832" s="192"/>
      <c r="AQ832" s="192"/>
      <c r="AR832" s="192"/>
      <c r="AS832" s="192"/>
      <c r="AT832" s="192"/>
    </row>
    <row r="833" spans="1:46" ht="15.75" customHeight="1">
      <c r="A833" s="192"/>
      <c r="B833" s="192"/>
      <c r="C833" s="192"/>
      <c r="D833" s="192"/>
      <c r="E833" s="192"/>
      <c r="F833" s="192"/>
      <c r="G833" s="192"/>
      <c r="H833" s="192"/>
      <c r="I833" s="192"/>
      <c r="J833" s="192"/>
      <c r="K833" s="192"/>
      <c r="L833" s="192"/>
      <c r="M833" s="192"/>
      <c r="N833" s="192"/>
      <c r="O833" s="192"/>
      <c r="P833" s="192"/>
      <c r="Q833" s="192"/>
      <c r="R833" s="192"/>
      <c r="S833" s="192"/>
      <c r="T833" s="192"/>
      <c r="U833" s="192"/>
      <c r="V833" s="192"/>
      <c r="W833" s="192"/>
      <c r="X833" s="192"/>
      <c r="Y833" s="192"/>
      <c r="Z833" s="192"/>
      <c r="AA833" s="192"/>
      <c r="AB833" s="192"/>
      <c r="AC833" s="192"/>
      <c r="AD833" s="192"/>
      <c r="AE833" s="192"/>
      <c r="AF833" s="192"/>
      <c r="AG833" s="192"/>
      <c r="AH833" s="192"/>
      <c r="AI833" s="192"/>
      <c r="AJ833" s="192"/>
      <c r="AK833" s="192"/>
      <c r="AL833" s="192"/>
      <c r="AM833" s="192"/>
      <c r="AN833" s="192"/>
      <c r="AO833" s="192"/>
      <c r="AP833" s="192"/>
      <c r="AQ833" s="192"/>
      <c r="AR833" s="192"/>
      <c r="AS833" s="192"/>
      <c r="AT833" s="192"/>
    </row>
    <row r="834" spans="1:46" ht="15.75" customHeight="1">
      <c r="A834" s="192"/>
      <c r="B834" s="192"/>
      <c r="C834" s="192"/>
      <c r="D834" s="192"/>
      <c r="E834" s="192"/>
      <c r="F834" s="192"/>
      <c r="G834" s="192"/>
      <c r="H834" s="192"/>
      <c r="I834" s="192"/>
      <c r="J834" s="192"/>
      <c r="K834" s="192"/>
      <c r="L834" s="192"/>
      <c r="M834" s="192"/>
      <c r="N834" s="192"/>
      <c r="O834" s="192"/>
      <c r="P834" s="192"/>
      <c r="Q834" s="192"/>
      <c r="R834" s="192"/>
      <c r="S834" s="192"/>
      <c r="T834" s="192"/>
      <c r="U834" s="192"/>
      <c r="V834" s="192"/>
      <c r="W834" s="192"/>
      <c r="X834" s="192"/>
      <c r="Y834" s="192"/>
      <c r="Z834" s="192"/>
      <c r="AA834" s="192"/>
      <c r="AB834" s="192"/>
      <c r="AC834" s="192"/>
      <c r="AD834" s="192"/>
      <c r="AE834" s="192"/>
      <c r="AF834" s="192"/>
      <c r="AG834" s="192"/>
      <c r="AH834" s="192"/>
      <c r="AI834" s="192"/>
      <c r="AJ834" s="192"/>
      <c r="AK834" s="192"/>
      <c r="AL834" s="192"/>
      <c r="AM834" s="192"/>
      <c r="AN834" s="192"/>
      <c r="AO834" s="192"/>
      <c r="AP834" s="192"/>
      <c r="AQ834" s="192"/>
      <c r="AR834" s="192"/>
      <c r="AS834" s="192"/>
      <c r="AT834" s="192"/>
    </row>
    <row r="835" spans="1:46" ht="15.75" customHeight="1">
      <c r="A835" s="192"/>
      <c r="B835" s="192"/>
      <c r="C835" s="192"/>
      <c r="D835" s="192"/>
      <c r="E835" s="192"/>
      <c r="F835" s="192"/>
      <c r="G835" s="192"/>
      <c r="H835" s="192"/>
      <c r="I835" s="192"/>
      <c r="J835" s="192"/>
      <c r="K835" s="192"/>
      <c r="L835" s="192"/>
      <c r="M835" s="192"/>
      <c r="N835" s="192"/>
      <c r="O835" s="192"/>
      <c r="P835" s="192"/>
      <c r="Q835" s="192"/>
      <c r="R835" s="192"/>
      <c r="S835" s="192"/>
      <c r="T835" s="192"/>
      <c r="U835" s="192"/>
      <c r="V835" s="192"/>
      <c r="W835" s="192"/>
      <c r="X835" s="192"/>
      <c r="Y835" s="192"/>
      <c r="Z835" s="192"/>
      <c r="AA835" s="192"/>
      <c r="AB835" s="192"/>
      <c r="AC835" s="192"/>
      <c r="AD835" s="192"/>
      <c r="AE835" s="192"/>
      <c r="AF835" s="192"/>
      <c r="AG835" s="192"/>
      <c r="AH835" s="192"/>
      <c r="AI835" s="192"/>
      <c r="AJ835" s="192"/>
      <c r="AK835" s="192"/>
      <c r="AL835" s="192"/>
      <c r="AM835" s="192"/>
      <c r="AN835" s="192"/>
      <c r="AO835" s="192"/>
      <c r="AP835" s="192"/>
      <c r="AQ835" s="192"/>
      <c r="AR835" s="192"/>
      <c r="AS835" s="192"/>
      <c r="AT835" s="192"/>
    </row>
    <row r="836" spans="1:46" ht="15.75" customHeight="1">
      <c r="A836" s="192"/>
      <c r="B836" s="192"/>
      <c r="C836" s="192"/>
      <c r="D836" s="192"/>
      <c r="E836" s="192"/>
      <c r="F836" s="192"/>
      <c r="G836" s="192"/>
      <c r="H836" s="192"/>
      <c r="I836" s="192"/>
      <c r="J836" s="192"/>
      <c r="K836" s="192"/>
      <c r="L836" s="192"/>
      <c r="M836" s="192"/>
      <c r="N836" s="192"/>
      <c r="O836" s="192"/>
      <c r="P836" s="192"/>
      <c r="Q836" s="192"/>
      <c r="R836" s="192"/>
      <c r="S836" s="192"/>
      <c r="T836" s="192"/>
      <c r="U836" s="192"/>
      <c r="V836" s="192"/>
      <c r="W836" s="192"/>
      <c r="X836" s="192"/>
      <c r="Y836" s="192"/>
      <c r="Z836" s="192"/>
      <c r="AA836" s="192"/>
      <c r="AB836" s="192"/>
      <c r="AC836" s="192"/>
      <c r="AD836" s="192"/>
      <c r="AE836" s="192"/>
      <c r="AF836" s="192"/>
      <c r="AG836" s="192"/>
      <c r="AH836" s="192"/>
      <c r="AI836" s="192"/>
      <c r="AJ836" s="192"/>
      <c r="AK836" s="192"/>
      <c r="AL836" s="192"/>
      <c r="AM836" s="192"/>
      <c r="AN836" s="192"/>
      <c r="AO836" s="192"/>
      <c r="AP836" s="192"/>
      <c r="AQ836" s="192"/>
      <c r="AR836" s="192"/>
      <c r="AS836" s="192"/>
      <c r="AT836" s="192"/>
    </row>
    <row r="837" spans="1:46" ht="15.75" customHeight="1">
      <c r="A837" s="192"/>
      <c r="B837" s="192"/>
      <c r="C837" s="192"/>
      <c r="D837" s="192"/>
      <c r="E837" s="192"/>
      <c r="F837" s="192"/>
      <c r="G837" s="192"/>
      <c r="H837" s="192"/>
      <c r="I837" s="192"/>
      <c r="J837" s="192"/>
      <c r="K837" s="192"/>
      <c r="L837" s="192"/>
      <c r="M837" s="192"/>
      <c r="N837" s="192"/>
      <c r="O837" s="192"/>
      <c r="P837" s="192"/>
      <c r="Q837" s="192"/>
      <c r="R837" s="192"/>
      <c r="S837" s="192"/>
      <c r="T837" s="192"/>
      <c r="U837" s="192"/>
      <c r="V837" s="192"/>
      <c r="W837" s="192"/>
      <c r="X837" s="192"/>
      <c r="Y837" s="192"/>
      <c r="Z837" s="192"/>
      <c r="AA837" s="192"/>
      <c r="AB837" s="192"/>
      <c r="AC837" s="192"/>
      <c r="AD837" s="192"/>
      <c r="AE837" s="192"/>
      <c r="AF837" s="192"/>
      <c r="AG837" s="192"/>
      <c r="AH837" s="192"/>
      <c r="AI837" s="192"/>
      <c r="AJ837" s="192"/>
      <c r="AK837" s="192"/>
      <c r="AL837" s="192"/>
      <c r="AM837" s="192"/>
      <c r="AN837" s="192"/>
      <c r="AO837" s="192"/>
      <c r="AP837" s="192"/>
      <c r="AQ837" s="192"/>
      <c r="AR837" s="192"/>
      <c r="AS837" s="192"/>
      <c r="AT837" s="192"/>
    </row>
    <row r="838" spans="1:46" ht="15.75" customHeight="1">
      <c r="A838" s="192"/>
      <c r="B838" s="192"/>
      <c r="C838" s="192"/>
      <c r="D838" s="192"/>
      <c r="E838" s="192"/>
      <c r="F838" s="192"/>
      <c r="G838" s="192"/>
      <c r="H838" s="192"/>
      <c r="I838" s="192"/>
      <c r="J838" s="192"/>
      <c r="K838" s="192"/>
      <c r="L838" s="192"/>
      <c r="M838" s="192"/>
      <c r="N838" s="192"/>
      <c r="O838" s="192"/>
      <c r="P838" s="192"/>
      <c r="Q838" s="192"/>
      <c r="R838" s="192"/>
      <c r="S838" s="192"/>
      <c r="T838" s="192"/>
      <c r="U838" s="192"/>
      <c r="V838" s="192"/>
      <c r="W838" s="192"/>
      <c r="X838" s="192"/>
      <c r="Y838" s="192"/>
      <c r="Z838" s="192"/>
      <c r="AA838" s="192"/>
      <c r="AB838" s="192"/>
      <c r="AC838" s="192"/>
      <c r="AD838" s="192"/>
      <c r="AE838" s="192"/>
      <c r="AF838" s="192"/>
      <c r="AG838" s="192"/>
      <c r="AH838" s="192"/>
      <c r="AI838" s="192"/>
      <c r="AJ838" s="192"/>
      <c r="AK838" s="192"/>
      <c r="AL838" s="192"/>
      <c r="AM838" s="192"/>
      <c r="AN838" s="192"/>
      <c r="AO838" s="192"/>
      <c r="AP838" s="192"/>
      <c r="AQ838" s="192"/>
      <c r="AR838" s="192"/>
      <c r="AS838" s="192"/>
      <c r="AT838" s="192"/>
    </row>
    <row r="839" spans="1:46" ht="15.75" customHeight="1">
      <c r="A839" s="192"/>
      <c r="B839" s="192"/>
      <c r="C839" s="192"/>
      <c r="D839" s="192"/>
      <c r="E839" s="192"/>
      <c r="F839" s="192"/>
      <c r="G839" s="192"/>
      <c r="H839" s="192"/>
      <c r="I839" s="192"/>
      <c r="J839" s="192"/>
      <c r="K839" s="192"/>
      <c r="L839" s="192"/>
      <c r="M839" s="192"/>
      <c r="N839" s="192"/>
      <c r="O839" s="192"/>
      <c r="P839" s="192"/>
      <c r="Q839" s="192"/>
      <c r="R839" s="192"/>
      <c r="S839" s="192"/>
      <c r="T839" s="192"/>
      <c r="U839" s="192"/>
      <c r="V839" s="192"/>
      <c r="W839" s="192"/>
      <c r="X839" s="192"/>
      <c r="Y839" s="192"/>
      <c r="Z839" s="192"/>
      <c r="AA839" s="192"/>
      <c r="AB839" s="192"/>
      <c r="AC839" s="192"/>
      <c r="AD839" s="192"/>
      <c r="AE839" s="192"/>
      <c r="AF839" s="192"/>
      <c r="AG839" s="192"/>
      <c r="AH839" s="192"/>
      <c r="AI839" s="192"/>
      <c r="AJ839" s="192"/>
      <c r="AK839" s="192"/>
      <c r="AL839" s="192"/>
      <c r="AM839" s="192"/>
      <c r="AN839" s="192"/>
      <c r="AO839" s="192"/>
      <c r="AP839" s="192"/>
      <c r="AQ839" s="192"/>
      <c r="AR839" s="192"/>
      <c r="AS839" s="192"/>
      <c r="AT839" s="192"/>
    </row>
    <row r="840" spans="1:46" ht="15.75" customHeight="1">
      <c r="A840" s="192"/>
      <c r="B840" s="192"/>
      <c r="C840" s="192"/>
      <c r="D840" s="192"/>
      <c r="E840" s="192"/>
      <c r="F840" s="192"/>
      <c r="G840" s="192"/>
      <c r="H840" s="192"/>
      <c r="I840" s="192"/>
      <c r="J840" s="192"/>
      <c r="K840" s="192"/>
      <c r="L840" s="192"/>
      <c r="M840" s="192"/>
      <c r="N840" s="192"/>
      <c r="O840" s="192"/>
      <c r="P840" s="192"/>
      <c r="Q840" s="192"/>
      <c r="R840" s="192"/>
      <c r="S840" s="192"/>
      <c r="T840" s="192"/>
      <c r="U840" s="192"/>
      <c r="V840" s="192"/>
      <c r="W840" s="192"/>
      <c r="X840" s="192"/>
      <c r="Y840" s="192"/>
      <c r="Z840" s="192"/>
      <c r="AA840" s="192"/>
      <c r="AB840" s="192"/>
      <c r="AC840" s="192"/>
      <c r="AD840" s="192"/>
      <c r="AE840" s="192"/>
      <c r="AF840" s="192"/>
      <c r="AG840" s="192"/>
      <c r="AH840" s="192"/>
      <c r="AI840" s="192"/>
      <c r="AJ840" s="192"/>
      <c r="AK840" s="192"/>
      <c r="AL840" s="192"/>
      <c r="AM840" s="192"/>
      <c r="AN840" s="192"/>
      <c r="AO840" s="192"/>
      <c r="AP840" s="192"/>
      <c r="AQ840" s="192"/>
      <c r="AR840" s="192"/>
      <c r="AS840" s="192"/>
      <c r="AT840" s="192"/>
    </row>
    <row r="841" spans="1:46" ht="15.75" customHeight="1">
      <c r="A841" s="192"/>
      <c r="B841" s="192"/>
      <c r="C841" s="192"/>
      <c r="D841" s="192"/>
      <c r="E841" s="192"/>
      <c r="F841" s="192"/>
      <c r="G841" s="192"/>
      <c r="H841" s="192"/>
      <c r="I841" s="192"/>
      <c r="J841" s="192"/>
      <c r="K841" s="192"/>
      <c r="L841" s="192"/>
      <c r="M841" s="192"/>
      <c r="N841" s="192"/>
      <c r="O841" s="192"/>
      <c r="P841" s="192"/>
      <c r="Q841" s="192"/>
      <c r="R841" s="192"/>
      <c r="S841" s="192"/>
      <c r="T841" s="192"/>
      <c r="U841" s="192"/>
      <c r="V841" s="192"/>
      <c r="W841" s="192"/>
      <c r="X841" s="192"/>
      <c r="Y841" s="192"/>
      <c r="Z841" s="192"/>
      <c r="AA841" s="192"/>
      <c r="AB841" s="192"/>
      <c r="AC841" s="192"/>
      <c r="AD841" s="192"/>
      <c r="AE841" s="192"/>
      <c r="AF841" s="192"/>
      <c r="AG841" s="192"/>
      <c r="AH841" s="192"/>
      <c r="AI841" s="192"/>
      <c r="AJ841" s="192"/>
      <c r="AK841" s="192"/>
      <c r="AL841" s="192"/>
      <c r="AM841" s="192"/>
      <c r="AN841" s="192"/>
      <c r="AO841" s="192"/>
      <c r="AP841" s="192"/>
      <c r="AQ841" s="192"/>
      <c r="AR841" s="192"/>
      <c r="AS841" s="192"/>
      <c r="AT841" s="192"/>
    </row>
    <row r="842" spans="1:46" ht="15.75" customHeight="1">
      <c r="A842" s="192"/>
      <c r="B842" s="192"/>
      <c r="C842" s="192"/>
      <c r="D842" s="192"/>
      <c r="E842" s="192"/>
      <c r="F842" s="192"/>
      <c r="G842" s="192"/>
      <c r="H842" s="192"/>
      <c r="I842" s="192"/>
      <c r="J842" s="192"/>
      <c r="K842" s="192"/>
      <c r="L842" s="192"/>
      <c r="M842" s="192"/>
      <c r="N842" s="192"/>
      <c r="O842" s="192"/>
      <c r="P842" s="192"/>
      <c r="Q842" s="192"/>
      <c r="R842" s="192"/>
      <c r="S842" s="192"/>
      <c r="T842" s="192"/>
      <c r="U842" s="192"/>
      <c r="V842" s="192"/>
      <c r="W842" s="192"/>
      <c r="X842" s="192"/>
      <c r="Y842" s="192"/>
      <c r="Z842" s="192"/>
      <c r="AA842" s="192"/>
      <c r="AB842" s="192"/>
      <c r="AC842" s="192"/>
      <c r="AD842" s="192"/>
      <c r="AE842" s="192"/>
      <c r="AF842" s="192"/>
      <c r="AG842" s="192"/>
      <c r="AH842" s="192"/>
      <c r="AI842" s="192"/>
      <c r="AJ842" s="192"/>
      <c r="AK842" s="192"/>
      <c r="AL842" s="192"/>
      <c r="AM842" s="192"/>
      <c r="AN842" s="192"/>
      <c r="AO842" s="192"/>
      <c r="AP842" s="192"/>
      <c r="AQ842" s="192"/>
      <c r="AR842" s="192"/>
      <c r="AS842" s="192"/>
      <c r="AT842" s="192"/>
    </row>
    <row r="843" spans="1:46" ht="15.75" customHeight="1">
      <c r="A843" s="192"/>
      <c r="B843" s="192"/>
      <c r="C843" s="192"/>
      <c r="D843" s="192"/>
      <c r="E843" s="192"/>
      <c r="F843" s="192"/>
      <c r="G843" s="192"/>
      <c r="H843" s="192"/>
      <c r="I843" s="192"/>
      <c r="J843" s="192"/>
      <c r="K843" s="192"/>
      <c r="L843" s="192"/>
      <c r="M843" s="192"/>
      <c r="N843" s="192"/>
      <c r="O843" s="192"/>
      <c r="P843" s="192"/>
      <c r="Q843" s="192"/>
      <c r="R843" s="192"/>
      <c r="S843" s="192"/>
      <c r="T843" s="192"/>
      <c r="U843" s="192"/>
      <c r="V843" s="192"/>
      <c r="W843" s="192"/>
      <c r="X843" s="192"/>
      <c r="Y843" s="192"/>
      <c r="Z843" s="192"/>
      <c r="AA843" s="192"/>
      <c r="AB843" s="192"/>
      <c r="AC843" s="192"/>
      <c r="AD843" s="192"/>
      <c r="AE843" s="192"/>
      <c r="AF843" s="192"/>
      <c r="AG843" s="192"/>
      <c r="AH843" s="192"/>
      <c r="AI843" s="192"/>
      <c r="AJ843" s="192"/>
      <c r="AK843" s="192"/>
      <c r="AL843" s="192"/>
      <c r="AM843" s="192"/>
      <c r="AN843" s="192"/>
      <c r="AO843" s="192"/>
      <c r="AP843" s="192"/>
      <c r="AQ843" s="192"/>
      <c r="AR843" s="192"/>
      <c r="AS843" s="192"/>
      <c r="AT843" s="192"/>
    </row>
    <row r="844" spans="1:46" ht="15.75" customHeight="1">
      <c r="A844" s="192"/>
      <c r="B844" s="192"/>
      <c r="C844" s="192"/>
      <c r="D844" s="192"/>
      <c r="E844" s="192"/>
      <c r="F844" s="192"/>
      <c r="G844" s="192"/>
      <c r="H844" s="192"/>
      <c r="I844" s="192"/>
      <c r="J844" s="192"/>
      <c r="K844" s="192"/>
      <c r="L844" s="192"/>
      <c r="M844" s="192"/>
      <c r="N844" s="192"/>
      <c r="O844" s="192"/>
      <c r="P844" s="192"/>
      <c r="Q844" s="192"/>
      <c r="R844" s="192"/>
      <c r="S844" s="192"/>
      <c r="T844" s="192"/>
      <c r="U844" s="192"/>
      <c r="V844" s="192"/>
      <c r="W844" s="192"/>
      <c r="X844" s="192"/>
      <c r="Y844" s="192"/>
      <c r="Z844" s="192"/>
      <c r="AA844" s="192"/>
      <c r="AB844" s="192"/>
      <c r="AC844" s="192"/>
      <c r="AD844" s="192"/>
      <c r="AE844" s="192"/>
      <c r="AF844" s="192"/>
      <c r="AG844" s="192"/>
      <c r="AH844" s="192"/>
      <c r="AI844" s="192"/>
      <c r="AJ844" s="192"/>
      <c r="AK844" s="192"/>
      <c r="AL844" s="192"/>
      <c r="AM844" s="192"/>
      <c r="AN844" s="192"/>
      <c r="AO844" s="192"/>
      <c r="AP844" s="192"/>
      <c r="AQ844" s="192"/>
      <c r="AR844" s="192"/>
      <c r="AS844" s="192"/>
      <c r="AT844" s="192"/>
    </row>
    <row r="845" spans="1:46" ht="15.75" customHeight="1">
      <c r="A845" s="192"/>
      <c r="B845" s="192"/>
      <c r="C845" s="192"/>
      <c r="D845" s="192"/>
      <c r="E845" s="192"/>
      <c r="F845" s="192"/>
      <c r="G845" s="192"/>
      <c r="H845" s="192"/>
      <c r="I845" s="192"/>
      <c r="J845" s="192"/>
      <c r="K845" s="192"/>
      <c r="L845" s="192"/>
      <c r="M845" s="192"/>
      <c r="N845" s="192"/>
      <c r="O845" s="192"/>
      <c r="P845" s="192"/>
      <c r="Q845" s="192"/>
      <c r="R845" s="192"/>
      <c r="S845" s="192"/>
      <c r="T845" s="192"/>
      <c r="U845" s="192"/>
      <c r="V845" s="192"/>
      <c r="W845" s="192"/>
      <c r="X845" s="192"/>
      <c r="Y845" s="192"/>
      <c r="Z845" s="192"/>
      <c r="AA845" s="192"/>
      <c r="AB845" s="192"/>
      <c r="AC845" s="192"/>
      <c r="AD845" s="192"/>
      <c r="AE845" s="192"/>
      <c r="AF845" s="192"/>
      <c r="AG845" s="192"/>
      <c r="AH845" s="192"/>
      <c r="AI845" s="192"/>
      <c r="AJ845" s="192"/>
      <c r="AK845" s="192"/>
      <c r="AL845" s="192"/>
      <c r="AM845" s="192"/>
      <c r="AN845" s="192"/>
      <c r="AO845" s="192"/>
      <c r="AP845" s="192"/>
      <c r="AQ845" s="192"/>
      <c r="AR845" s="192"/>
      <c r="AS845" s="192"/>
      <c r="AT845" s="192"/>
    </row>
    <row r="846" spans="1:46" ht="15.75" customHeight="1">
      <c r="A846" s="192"/>
      <c r="B846" s="192"/>
      <c r="C846" s="192"/>
      <c r="D846" s="192"/>
      <c r="E846" s="192"/>
      <c r="F846" s="192"/>
      <c r="G846" s="192"/>
      <c r="H846" s="192"/>
      <c r="I846" s="192"/>
      <c r="J846" s="192"/>
      <c r="K846" s="192"/>
      <c r="L846" s="192"/>
      <c r="M846" s="192"/>
      <c r="N846" s="192"/>
      <c r="O846" s="192"/>
      <c r="P846" s="192"/>
      <c r="Q846" s="192"/>
      <c r="R846" s="192"/>
      <c r="S846" s="192"/>
      <c r="T846" s="192"/>
      <c r="U846" s="192"/>
      <c r="V846" s="192"/>
      <c r="W846" s="192"/>
      <c r="X846" s="192"/>
      <c r="Y846" s="192"/>
      <c r="Z846" s="192"/>
      <c r="AA846" s="192"/>
      <c r="AB846" s="192"/>
      <c r="AC846" s="192"/>
      <c r="AD846" s="192"/>
      <c r="AE846" s="192"/>
      <c r="AF846" s="192"/>
      <c r="AG846" s="192"/>
      <c r="AH846" s="192"/>
      <c r="AI846" s="192"/>
      <c r="AJ846" s="192"/>
      <c r="AK846" s="192"/>
      <c r="AL846" s="192"/>
      <c r="AM846" s="192"/>
      <c r="AN846" s="192"/>
      <c r="AO846" s="192"/>
      <c r="AP846" s="192"/>
      <c r="AQ846" s="192"/>
      <c r="AR846" s="192"/>
      <c r="AS846" s="192"/>
      <c r="AT846" s="192"/>
    </row>
    <row r="847" spans="1:46" ht="15.75" customHeight="1">
      <c r="A847" s="192"/>
      <c r="B847" s="192"/>
      <c r="C847" s="192"/>
      <c r="D847" s="192"/>
      <c r="E847" s="192"/>
      <c r="F847" s="192"/>
      <c r="G847" s="192"/>
      <c r="H847" s="192"/>
      <c r="I847" s="192"/>
      <c r="J847" s="192"/>
      <c r="K847" s="192"/>
      <c r="L847" s="192"/>
      <c r="M847" s="192"/>
      <c r="N847" s="192"/>
      <c r="O847" s="192"/>
      <c r="P847" s="192"/>
      <c r="Q847" s="192"/>
      <c r="R847" s="192"/>
      <c r="S847" s="192"/>
      <c r="T847" s="192"/>
      <c r="U847" s="192"/>
      <c r="V847" s="192"/>
      <c r="W847" s="192"/>
      <c r="X847" s="192"/>
      <c r="Y847" s="192"/>
      <c r="Z847" s="192"/>
      <c r="AA847" s="192"/>
      <c r="AB847" s="192"/>
      <c r="AC847" s="192"/>
      <c r="AD847" s="192"/>
      <c r="AE847" s="192"/>
      <c r="AF847" s="192"/>
      <c r="AG847" s="192"/>
      <c r="AH847" s="192"/>
      <c r="AI847" s="192"/>
      <c r="AJ847" s="192"/>
      <c r="AK847" s="192"/>
      <c r="AL847" s="192"/>
      <c r="AM847" s="192"/>
      <c r="AN847" s="192"/>
      <c r="AO847" s="192"/>
      <c r="AP847" s="192"/>
      <c r="AQ847" s="192"/>
      <c r="AR847" s="192"/>
      <c r="AS847" s="192"/>
      <c r="AT847" s="192"/>
    </row>
    <row r="848" spans="1:46" ht="15.75" customHeight="1">
      <c r="A848" s="192"/>
      <c r="B848" s="192"/>
      <c r="C848" s="192"/>
      <c r="D848" s="192"/>
      <c r="E848" s="192"/>
      <c r="F848" s="192"/>
      <c r="G848" s="192"/>
      <c r="H848" s="192"/>
      <c r="I848" s="192"/>
      <c r="J848" s="192"/>
      <c r="K848" s="192"/>
      <c r="L848" s="192"/>
      <c r="M848" s="192"/>
      <c r="N848" s="192"/>
      <c r="O848" s="192"/>
      <c r="P848" s="192"/>
      <c r="Q848" s="192"/>
      <c r="R848" s="192"/>
      <c r="S848" s="192"/>
      <c r="T848" s="192"/>
      <c r="U848" s="192"/>
      <c r="V848" s="192"/>
      <c r="W848" s="192"/>
      <c r="X848" s="192"/>
      <c r="Y848" s="192"/>
      <c r="Z848" s="192"/>
      <c r="AA848" s="192"/>
      <c r="AB848" s="192"/>
      <c r="AC848" s="192"/>
      <c r="AD848" s="192"/>
      <c r="AE848" s="192"/>
      <c r="AF848" s="192"/>
      <c r="AG848" s="192"/>
      <c r="AH848" s="192"/>
      <c r="AI848" s="192"/>
      <c r="AJ848" s="192"/>
      <c r="AK848" s="192"/>
      <c r="AL848" s="192"/>
      <c r="AM848" s="192"/>
      <c r="AN848" s="192"/>
      <c r="AO848" s="192"/>
      <c r="AP848" s="192"/>
      <c r="AQ848" s="192"/>
      <c r="AR848" s="192"/>
      <c r="AS848" s="192"/>
      <c r="AT848" s="192"/>
    </row>
    <row r="849" spans="1:46" ht="15.75" customHeight="1">
      <c r="A849" s="192"/>
      <c r="B849" s="192"/>
      <c r="C849" s="192"/>
      <c r="D849" s="192"/>
      <c r="E849" s="192"/>
      <c r="F849" s="192"/>
      <c r="G849" s="192"/>
      <c r="H849" s="192"/>
      <c r="I849" s="192"/>
      <c r="J849" s="192"/>
      <c r="K849" s="192"/>
      <c r="L849" s="192"/>
      <c r="M849" s="192"/>
      <c r="N849" s="192"/>
      <c r="O849" s="192"/>
      <c r="P849" s="192"/>
      <c r="Q849" s="192"/>
      <c r="R849" s="192"/>
      <c r="S849" s="192"/>
      <c r="T849" s="192"/>
      <c r="U849" s="192"/>
      <c r="V849" s="192"/>
      <c r="W849" s="192"/>
      <c r="X849" s="192"/>
      <c r="Y849" s="192"/>
      <c r="Z849" s="192"/>
      <c r="AA849" s="192"/>
      <c r="AB849" s="192"/>
      <c r="AC849" s="192"/>
      <c r="AD849" s="192"/>
      <c r="AE849" s="192"/>
      <c r="AF849" s="192"/>
      <c r="AG849" s="192"/>
      <c r="AH849" s="192"/>
      <c r="AI849" s="192"/>
      <c r="AJ849" s="192"/>
      <c r="AK849" s="192"/>
      <c r="AL849" s="192"/>
      <c r="AM849" s="192"/>
      <c r="AN849" s="192"/>
      <c r="AO849" s="192"/>
      <c r="AP849" s="192"/>
      <c r="AQ849" s="192"/>
      <c r="AR849" s="192"/>
      <c r="AS849" s="192"/>
      <c r="AT849" s="192"/>
    </row>
    <row r="850" spans="1:46" ht="15.75" customHeight="1">
      <c r="A850" s="192"/>
      <c r="B850" s="192"/>
      <c r="C850" s="192"/>
      <c r="D850" s="192"/>
      <c r="E850" s="192"/>
      <c r="F850" s="192"/>
      <c r="G850" s="192"/>
      <c r="H850" s="192"/>
      <c r="I850" s="192"/>
      <c r="J850" s="192"/>
      <c r="K850" s="192"/>
      <c r="L850" s="192"/>
      <c r="M850" s="192"/>
      <c r="N850" s="192"/>
      <c r="O850" s="192"/>
      <c r="P850" s="192"/>
      <c r="Q850" s="192"/>
      <c r="R850" s="192"/>
      <c r="S850" s="192"/>
      <c r="T850" s="192"/>
      <c r="U850" s="192"/>
      <c r="V850" s="192"/>
      <c r="W850" s="192"/>
      <c r="X850" s="192"/>
      <c r="Y850" s="192"/>
      <c r="Z850" s="192"/>
      <c r="AA850" s="192"/>
      <c r="AB850" s="192"/>
      <c r="AC850" s="192"/>
      <c r="AD850" s="192"/>
      <c r="AE850" s="192"/>
      <c r="AF850" s="192"/>
      <c r="AG850" s="192"/>
      <c r="AH850" s="192"/>
      <c r="AI850" s="192"/>
      <c r="AJ850" s="192"/>
      <c r="AK850" s="192"/>
      <c r="AL850" s="192"/>
      <c r="AM850" s="192"/>
      <c r="AN850" s="192"/>
      <c r="AO850" s="192"/>
      <c r="AP850" s="192"/>
      <c r="AQ850" s="192"/>
      <c r="AR850" s="192"/>
      <c r="AS850" s="192"/>
      <c r="AT850" s="192"/>
    </row>
    <row r="851" spans="1:46" ht="15.75" customHeight="1">
      <c r="A851" s="192"/>
      <c r="B851" s="192"/>
      <c r="C851" s="192"/>
      <c r="D851" s="192"/>
      <c r="E851" s="192"/>
      <c r="F851" s="192"/>
      <c r="G851" s="192"/>
      <c r="H851" s="192"/>
      <c r="I851" s="192"/>
      <c r="J851" s="192"/>
      <c r="K851" s="192"/>
      <c r="L851" s="192"/>
      <c r="M851" s="192"/>
      <c r="N851" s="192"/>
      <c r="O851" s="192"/>
      <c r="P851" s="192"/>
      <c r="Q851" s="192"/>
      <c r="R851" s="192"/>
      <c r="S851" s="192"/>
      <c r="T851" s="192"/>
      <c r="U851" s="192"/>
      <c r="V851" s="192"/>
      <c r="W851" s="192"/>
      <c r="X851" s="192"/>
      <c r="Y851" s="192"/>
      <c r="Z851" s="192"/>
      <c r="AA851" s="192"/>
      <c r="AB851" s="192"/>
      <c r="AC851" s="192"/>
      <c r="AD851" s="192"/>
      <c r="AE851" s="192"/>
      <c r="AF851" s="192"/>
      <c r="AG851" s="192"/>
      <c r="AH851" s="192"/>
      <c r="AI851" s="192"/>
      <c r="AJ851" s="192"/>
      <c r="AK851" s="192"/>
      <c r="AL851" s="192"/>
      <c r="AM851" s="192"/>
      <c r="AN851" s="192"/>
      <c r="AO851" s="192"/>
      <c r="AP851" s="192"/>
      <c r="AQ851" s="192"/>
      <c r="AR851" s="192"/>
      <c r="AS851" s="192"/>
      <c r="AT851" s="192"/>
    </row>
    <row r="852" spans="1:46" ht="15.75" customHeight="1">
      <c r="A852" s="192"/>
      <c r="B852" s="192"/>
      <c r="C852" s="192"/>
      <c r="D852" s="192"/>
      <c r="E852" s="192"/>
      <c r="F852" s="192"/>
      <c r="G852" s="192"/>
      <c r="H852" s="192"/>
      <c r="I852" s="192"/>
      <c r="J852" s="192"/>
      <c r="K852" s="192"/>
      <c r="L852" s="192"/>
      <c r="M852" s="192"/>
      <c r="N852" s="192"/>
      <c r="O852" s="192"/>
      <c r="P852" s="192"/>
      <c r="Q852" s="192"/>
      <c r="R852" s="192"/>
      <c r="S852" s="192"/>
      <c r="T852" s="192"/>
      <c r="U852" s="192"/>
      <c r="V852" s="192"/>
      <c r="W852" s="192"/>
      <c r="X852" s="192"/>
      <c r="Y852" s="192"/>
      <c r="Z852" s="192"/>
      <c r="AA852" s="192"/>
      <c r="AB852" s="192"/>
      <c r="AC852" s="192"/>
      <c r="AD852" s="192"/>
      <c r="AE852" s="192"/>
      <c r="AF852" s="192"/>
      <c r="AG852" s="192"/>
      <c r="AH852" s="192"/>
      <c r="AI852" s="192"/>
      <c r="AJ852" s="192"/>
      <c r="AK852" s="192"/>
      <c r="AL852" s="192"/>
      <c r="AM852" s="192"/>
      <c r="AN852" s="192"/>
      <c r="AO852" s="192"/>
      <c r="AP852" s="192"/>
      <c r="AQ852" s="192"/>
      <c r="AR852" s="192"/>
      <c r="AS852" s="192"/>
      <c r="AT852" s="192"/>
    </row>
    <row r="853" spans="1:46" ht="15.75" customHeight="1">
      <c r="A853" s="192"/>
      <c r="B853" s="192"/>
      <c r="C853" s="192"/>
      <c r="D853" s="192"/>
      <c r="E853" s="192"/>
      <c r="F853" s="192"/>
      <c r="G853" s="192"/>
      <c r="H853" s="192"/>
      <c r="I853" s="192"/>
      <c r="J853" s="192"/>
      <c r="K853" s="192"/>
      <c r="L853" s="192"/>
      <c r="M853" s="192"/>
      <c r="N853" s="192"/>
      <c r="O853" s="192"/>
      <c r="P853" s="192"/>
      <c r="Q853" s="192"/>
      <c r="R853" s="192"/>
      <c r="S853" s="192"/>
      <c r="T853" s="192"/>
      <c r="U853" s="192"/>
      <c r="V853" s="192"/>
      <c r="W853" s="192"/>
      <c r="X853" s="192"/>
      <c r="Y853" s="192"/>
      <c r="Z853" s="192"/>
      <c r="AA853" s="192"/>
      <c r="AB853" s="192"/>
      <c r="AC853" s="192"/>
      <c r="AD853" s="192"/>
      <c r="AE853" s="192"/>
      <c r="AF853" s="192"/>
      <c r="AG853" s="192"/>
      <c r="AH853" s="192"/>
      <c r="AI853" s="192"/>
      <c r="AJ853" s="192"/>
      <c r="AK853" s="192"/>
      <c r="AL853" s="192"/>
      <c r="AM853" s="192"/>
      <c r="AN853" s="192"/>
      <c r="AO853" s="192"/>
      <c r="AP853" s="192"/>
      <c r="AQ853" s="192"/>
      <c r="AR853" s="192"/>
      <c r="AS853" s="192"/>
      <c r="AT853" s="192"/>
    </row>
    <row r="854" spans="1:46" ht="15.75" customHeight="1">
      <c r="A854" s="192"/>
      <c r="B854" s="192"/>
      <c r="C854" s="192"/>
      <c r="D854" s="192"/>
      <c r="E854" s="192"/>
      <c r="F854" s="192"/>
      <c r="G854" s="192"/>
      <c r="H854" s="192"/>
      <c r="I854" s="192"/>
      <c r="J854" s="192"/>
      <c r="K854" s="192"/>
      <c r="L854" s="192"/>
      <c r="M854" s="192"/>
      <c r="N854" s="192"/>
      <c r="O854" s="192"/>
      <c r="P854" s="192"/>
      <c r="Q854" s="192"/>
      <c r="R854" s="192"/>
      <c r="S854" s="192"/>
      <c r="T854" s="192"/>
      <c r="U854" s="192"/>
      <c r="V854" s="192"/>
      <c r="W854" s="192"/>
      <c r="X854" s="192"/>
      <c r="Y854" s="192"/>
      <c r="Z854" s="192"/>
      <c r="AA854" s="192"/>
      <c r="AB854" s="192"/>
      <c r="AC854" s="192"/>
      <c r="AD854" s="192"/>
      <c r="AE854" s="192"/>
      <c r="AF854" s="192"/>
      <c r="AG854" s="192"/>
      <c r="AH854" s="192"/>
      <c r="AI854" s="192"/>
      <c r="AJ854" s="192"/>
      <c r="AK854" s="192"/>
      <c r="AL854" s="192"/>
      <c r="AM854" s="192"/>
      <c r="AN854" s="192"/>
      <c r="AO854" s="192"/>
      <c r="AP854" s="192"/>
      <c r="AQ854" s="192"/>
      <c r="AR854" s="192"/>
      <c r="AS854" s="192"/>
      <c r="AT854" s="192"/>
    </row>
    <row r="855" spans="1:46" ht="15.75" customHeight="1">
      <c r="A855" s="192"/>
      <c r="B855" s="192"/>
      <c r="C855" s="192"/>
      <c r="D855" s="192"/>
      <c r="E855" s="192"/>
      <c r="F855" s="192"/>
      <c r="G855" s="192"/>
      <c r="H855" s="192"/>
      <c r="I855" s="192"/>
      <c r="J855" s="192"/>
      <c r="K855" s="192"/>
      <c r="L855" s="192"/>
      <c r="M855" s="192"/>
      <c r="N855" s="192"/>
      <c r="O855" s="192"/>
      <c r="P855" s="192"/>
      <c r="Q855" s="192"/>
      <c r="R855" s="192"/>
      <c r="S855" s="192"/>
      <c r="T855" s="192"/>
      <c r="U855" s="192"/>
      <c r="V855" s="192"/>
      <c r="W855" s="192"/>
      <c r="X855" s="192"/>
      <c r="Y855" s="192"/>
      <c r="Z855" s="192"/>
      <c r="AA855" s="192"/>
      <c r="AB855" s="192"/>
      <c r="AC855" s="192"/>
      <c r="AD855" s="192"/>
      <c r="AE855" s="192"/>
      <c r="AF855" s="192"/>
      <c r="AG855" s="192"/>
      <c r="AH855" s="192"/>
      <c r="AI855" s="192"/>
      <c r="AJ855" s="192"/>
      <c r="AK855" s="192"/>
      <c r="AL855" s="192"/>
      <c r="AM855" s="192"/>
      <c r="AN855" s="192"/>
      <c r="AO855" s="192"/>
      <c r="AP855" s="192"/>
      <c r="AQ855" s="192"/>
      <c r="AR855" s="192"/>
      <c r="AS855" s="192"/>
      <c r="AT855" s="192"/>
    </row>
    <row r="856" spans="1:46" ht="15.75" customHeight="1">
      <c r="A856" s="192"/>
      <c r="B856" s="192"/>
      <c r="C856" s="192"/>
      <c r="D856" s="192"/>
      <c r="E856" s="192"/>
      <c r="F856" s="192"/>
      <c r="G856" s="192"/>
      <c r="H856" s="192"/>
      <c r="I856" s="192"/>
      <c r="J856" s="192"/>
      <c r="K856" s="192"/>
      <c r="L856" s="192"/>
      <c r="M856" s="192"/>
      <c r="N856" s="192"/>
      <c r="O856" s="192"/>
      <c r="P856" s="192"/>
      <c r="Q856" s="192"/>
      <c r="R856" s="192"/>
      <c r="S856" s="192"/>
      <c r="T856" s="192"/>
      <c r="U856" s="192"/>
      <c r="V856" s="192"/>
      <c r="W856" s="192"/>
      <c r="X856" s="192"/>
      <c r="Y856" s="192"/>
      <c r="Z856" s="192"/>
      <c r="AA856" s="192"/>
      <c r="AB856" s="192"/>
      <c r="AC856" s="192"/>
      <c r="AD856" s="192"/>
      <c r="AE856" s="192"/>
      <c r="AF856" s="192"/>
      <c r="AG856" s="192"/>
      <c r="AH856" s="192"/>
      <c r="AI856" s="192"/>
      <c r="AJ856" s="192"/>
      <c r="AK856" s="192"/>
      <c r="AL856" s="192"/>
      <c r="AM856" s="192"/>
      <c r="AN856" s="192"/>
      <c r="AO856" s="192"/>
      <c r="AP856" s="192"/>
      <c r="AQ856" s="192"/>
      <c r="AR856" s="192"/>
      <c r="AS856" s="192"/>
      <c r="AT856" s="192"/>
    </row>
    <row r="857" spans="1:46" ht="15.75" customHeight="1">
      <c r="A857" s="192"/>
      <c r="B857" s="192"/>
      <c r="C857" s="192"/>
      <c r="D857" s="192"/>
      <c r="E857" s="192"/>
      <c r="F857" s="192"/>
      <c r="G857" s="192"/>
      <c r="H857" s="192"/>
      <c r="I857" s="192"/>
      <c r="J857" s="192"/>
      <c r="K857" s="192"/>
      <c r="L857" s="192"/>
      <c r="M857" s="192"/>
      <c r="N857" s="192"/>
      <c r="O857" s="192"/>
      <c r="P857" s="192"/>
      <c r="Q857" s="192"/>
      <c r="R857" s="192"/>
      <c r="S857" s="192"/>
      <c r="T857" s="192"/>
      <c r="U857" s="192"/>
      <c r="V857" s="192"/>
      <c r="W857" s="192"/>
      <c r="X857" s="192"/>
      <c r="Y857" s="192"/>
      <c r="Z857" s="192"/>
      <c r="AA857" s="192"/>
      <c r="AB857" s="192"/>
      <c r="AC857" s="192"/>
      <c r="AD857" s="192"/>
      <c r="AE857" s="192"/>
      <c r="AF857" s="192"/>
      <c r="AG857" s="192"/>
      <c r="AH857" s="192"/>
      <c r="AI857" s="192"/>
      <c r="AJ857" s="192"/>
      <c r="AK857" s="192"/>
      <c r="AL857" s="192"/>
      <c r="AM857" s="192"/>
      <c r="AN857" s="192"/>
      <c r="AO857" s="192"/>
      <c r="AP857" s="192"/>
      <c r="AQ857" s="192"/>
      <c r="AR857" s="192"/>
      <c r="AS857" s="192"/>
      <c r="AT857" s="192"/>
    </row>
    <row r="858" spans="1:46" ht="15.75" customHeight="1">
      <c r="A858" s="192"/>
      <c r="B858" s="192"/>
      <c r="C858" s="192"/>
      <c r="D858" s="192"/>
      <c r="E858" s="192"/>
      <c r="F858" s="192"/>
      <c r="G858" s="192"/>
      <c r="H858" s="192"/>
      <c r="I858" s="192"/>
      <c r="J858" s="192"/>
      <c r="K858" s="192"/>
      <c r="L858" s="192"/>
      <c r="M858" s="192"/>
      <c r="N858" s="192"/>
      <c r="O858" s="192"/>
      <c r="P858" s="192"/>
      <c r="Q858" s="192"/>
      <c r="R858" s="192"/>
      <c r="S858" s="192"/>
      <c r="T858" s="192"/>
      <c r="U858" s="192"/>
      <c r="V858" s="192"/>
      <c r="W858" s="192"/>
      <c r="X858" s="192"/>
      <c r="Y858" s="192"/>
      <c r="Z858" s="192"/>
      <c r="AA858" s="192"/>
      <c r="AB858" s="192"/>
      <c r="AC858" s="192"/>
      <c r="AD858" s="192"/>
      <c r="AE858" s="192"/>
      <c r="AF858" s="192"/>
      <c r="AG858" s="192"/>
      <c r="AH858" s="192"/>
      <c r="AI858" s="192"/>
      <c r="AJ858" s="192"/>
      <c r="AK858" s="192"/>
      <c r="AL858" s="192"/>
      <c r="AM858" s="192"/>
      <c r="AN858" s="192"/>
      <c r="AO858" s="192"/>
      <c r="AP858" s="192"/>
      <c r="AQ858" s="192"/>
      <c r="AR858" s="192"/>
      <c r="AS858" s="192"/>
      <c r="AT858" s="192"/>
    </row>
    <row r="859" spans="1:46" ht="15.75" customHeight="1">
      <c r="A859" s="192"/>
      <c r="B859" s="192"/>
      <c r="C859" s="192"/>
      <c r="D859" s="192"/>
      <c r="E859" s="192"/>
      <c r="F859" s="192"/>
      <c r="G859" s="192"/>
      <c r="H859" s="192"/>
      <c r="I859" s="192"/>
      <c r="J859" s="192"/>
      <c r="K859" s="192"/>
      <c r="L859" s="192"/>
      <c r="M859" s="192"/>
      <c r="N859" s="192"/>
      <c r="O859" s="192"/>
      <c r="P859" s="192"/>
      <c r="Q859" s="192"/>
      <c r="R859" s="192"/>
      <c r="S859" s="192"/>
      <c r="T859" s="192"/>
      <c r="U859" s="192"/>
      <c r="V859" s="192"/>
      <c r="W859" s="192"/>
      <c r="X859" s="192"/>
      <c r="Y859" s="192"/>
      <c r="Z859" s="192"/>
      <c r="AA859" s="192"/>
      <c r="AB859" s="192"/>
      <c r="AC859" s="192"/>
      <c r="AD859" s="192"/>
      <c r="AE859" s="192"/>
      <c r="AF859" s="192"/>
      <c r="AG859" s="192"/>
      <c r="AH859" s="192"/>
      <c r="AI859" s="192"/>
      <c r="AJ859" s="192"/>
      <c r="AK859" s="192"/>
      <c r="AL859" s="192"/>
      <c r="AM859" s="192"/>
      <c r="AN859" s="192"/>
      <c r="AO859" s="192"/>
      <c r="AP859" s="192"/>
      <c r="AQ859" s="192"/>
      <c r="AR859" s="192"/>
      <c r="AS859" s="192"/>
      <c r="AT859" s="192"/>
    </row>
    <row r="860" spans="1:46" ht="15.75" customHeight="1">
      <c r="A860" s="192"/>
      <c r="B860" s="192"/>
      <c r="C860" s="192"/>
      <c r="D860" s="192"/>
      <c r="E860" s="192"/>
      <c r="F860" s="192"/>
      <c r="G860" s="192"/>
      <c r="H860" s="192"/>
      <c r="I860" s="192"/>
      <c r="J860" s="192"/>
      <c r="K860" s="192"/>
      <c r="L860" s="192"/>
      <c r="M860" s="192"/>
      <c r="N860" s="192"/>
      <c r="O860" s="192"/>
      <c r="P860" s="192"/>
      <c r="Q860" s="192"/>
      <c r="R860" s="192"/>
      <c r="S860" s="192"/>
      <c r="T860" s="192"/>
      <c r="U860" s="192"/>
      <c r="V860" s="192"/>
      <c r="W860" s="192"/>
      <c r="X860" s="192"/>
      <c r="Y860" s="192"/>
      <c r="Z860" s="192"/>
      <c r="AA860" s="192"/>
      <c r="AB860" s="192"/>
      <c r="AC860" s="192"/>
      <c r="AD860" s="192"/>
      <c r="AE860" s="192"/>
      <c r="AF860" s="192"/>
      <c r="AG860" s="192"/>
      <c r="AH860" s="192"/>
      <c r="AI860" s="192"/>
      <c r="AJ860" s="192"/>
      <c r="AK860" s="192"/>
      <c r="AL860" s="192"/>
      <c r="AM860" s="192"/>
      <c r="AN860" s="192"/>
      <c r="AO860" s="192"/>
      <c r="AP860" s="192"/>
      <c r="AQ860" s="192"/>
      <c r="AR860" s="192"/>
      <c r="AS860" s="192"/>
      <c r="AT860" s="192"/>
    </row>
    <row r="861" spans="1:46" ht="15.75" customHeight="1">
      <c r="A861" s="192"/>
      <c r="B861" s="192"/>
      <c r="C861" s="192"/>
      <c r="D861" s="192"/>
      <c r="E861" s="192"/>
      <c r="F861" s="192"/>
      <c r="G861" s="192"/>
      <c r="H861" s="192"/>
      <c r="I861" s="192"/>
      <c r="J861" s="192"/>
      <c r="K861" s="192"/>
      <c r="L861" s="192"/>
      <c r="M861" s="192"/>
      <c r="N861" s="192"/>
      <c r="O861" s="192"/>
      <c r="P861" s="192"/>
      <c r="Q861" s="192"/>
      <c r="R861" s="192"/>
      <c r="S861" s="192"/>
      <c r="T861" s="192"/>
      <c r="U861" s="192"/>
      <c r="V861" s="192"/>
      <c r="W861" s="192"/>
      <c r="X861" s="192"/>
      <c r="Y861" s="192"/>
      <c r="Z861" s="192"/>
      <c r="AA861" s="192"/>
      <c r="AB861" s="192"/>
      <c r="AC861" s="192"/>
      <c r="AD861" s="192"/>
      <c r="AE861" s="192"/>
      <c r="AF861" s="192"/>
      <c r="AG861" s="192"/>
      <c r="AH861" s="192"/>
      <c r="AI861" s="192"/>
      <c r="AJ861" s="192"/>
      <c r="AK861" s="192"/>
      <c r="AL861" s="192"/>
      <c r="AM861" s="192"/>
      <c r="AN861" s="192"/>
      <c r="AO861" s="192"/>
      <c r="AP861" s="192"/>
      <c r="AQ861" s="192"/>
      <c r="AR861" s="192"/>
      <c r="AS861" s="192"/>
      <c r="AT861" s="192"/>
    </row>
    <row r="862" spans="1:46" ht="15.75" customHeight="1">
      <c r="A862" s="192"/>
      <c r="B862" s="192"/>
      <c r="C862" s="192"/>
      <c r="D862" s="192"/>
      <c r="E862" s="192"/>
      <c r="F862" s="192"/>
      <c r="G862" s="192"/>
      <c r="H862" s="192"/>
      <c r="I862" s="192"/>
      <c r="J862" s="192"/>
      <c r="K862" s="192"/>
      <c r="L862" s="192"/>
      <c r="M862" s="192"/>
      <c r="N862" s="192"/>
      <c r="O862" s="192"/>
      <c r="P862" s="192"/>
      <c r="Q862" s="192"/>
      <c r="R862" s="192"/>
      <c r="S862" s="192"/>
      <c r="T862" s="192"/>
      <c r="U862" s="192"/>
      <c r="V862" s="192"/>
      <c r="W862" s="192"/>
      <c r="X862" s="192"/>
      <c r="Y862" s="192"/>
      <c r="Z862" s="192"/>
      <c r="AA862" s="192"/>
      <c r="AB862" s="192"/>
      <c r="AC862" s="192"/>
      <c r="AD862" s="192"/>
      <c r="AE862" s="192"/>
      <c r="AF862" s="192"/>
      <c r="AG862" s="192"/>
      <c r="AH862" s="192"/>
      <c r="AI862" s="192"/>
      <c r="AJ862" s="192"/>
      <c r="AK862" s="192"/>
      <c r="AL862" s="192"/>
      <c r="AM862" s="192"/>
      <c r="AN862" s="192"/>
      <c r="AO862" s="192"/>
      <c r="AP862" s="192"/>
      <c r="AQ862" s="192"/>
      <c r="AR862" s="192"/>
      <c r="AS862" s="192"/>
      <c r="AT862" s="192"/>
    </row>
    <row r="863" spans="1:46" ht="15.75" customHeight="1">
      <c r="A863" s="192"/>
      <c r="B863" s="192"/>
      <c r="C863" s="192"/>
      <c r="D863" s="192"/>
      <c r="E863" s="192"/>
      <c r="F863" s="192"/>
      <c r="G863" s="192"/>
      <c r="H863" s="192"/>
      <c r="I863" s="192"/>
      <c r="J863" s="192"/>
      <c r="K863" s="192"/>
      <c r="L863" s="192"/>
      <c r="M863" s="192"/>
      <c r="N863" s="192"/>
      <c r="O863" s="192"/>
      <c r="P863" s="192"/>
      <c r="Q863" s="192"/>
      <c r="R863" s="192"/>
      <c r="S863" s="192"/>
      <c r="T863" s="192"/>
      <c r="U863" s="192"/>
      <c r="V863" s="192"/>
      <c r="W863" s="192"/>
      <c r="X863" s="192"/>
      <c r="Y863" s="192"/>
      <c r="Z863" s="192"/>
      <c r="AA863" s="192"/>
      <c r="AB863" s="192"/>
      <c r="AC863" s="192"/>
      <c r="AD863" s="192"/>
      <c r="AE863" s="192"/>
      <c r="AF863" s="192"/>
      <c r="AG863" s="192"/>
      <c r="AH863" s="192"/>
      <c r="AI863" s="192"/>
      <c r="AJ863" s="192"/>
      <c r="AK863" s="192"/>
      <c r="AL863" s="192"/>
      <c r="AM863" s="192"/>
      <c r="AN863" s="192"/>
      <c r="AO863" s="192"/>
      <c r="AP863" s="192"/>
      <c r="AQ863" s="192"/>
      <c r="AR863" s="192"/>
      <c r="AS863" s="192"/>
      <c r="AT863" s="192"/>
    </row>
    <row r="864" spans="1:46" ht="15.75" customHeight="1">
      <c r="A864" s="192"/>
      <c r="B864" s="192"/>
      <c r="C864" s="192"/>
      <c r="D864" s="192"/>
      <c r="E864" s="192"/>
      <c r="F864" s="192"/>
      <c r="G864" s="192"/>
      <c r="H864" s="192"/>
      <c r="I864" s="192"/>
      <c r="J864" s="192"/>
      <c r="K864" s="192"/>
      <c r="L864" s="192"/>
      <c r="M864" s="192"/>
      <c r="N864" s="192"/>
      <c r="O864" s="192"/>
      <c r="P864" s="192"/>
      <c r="Q864" s="192"/>
      <c r="R864" s="192"/>
      <c r="S864" s="192"/>
      <c r="T864" s="192"/>
      <c r="U864" s="192"/>
      <c r="V864" s="192"/>
      <c r="W864" s="192"/>
      <c r="X864" s="192"/>
      <c r="Y864" s="192"/>
      <c r="Z864" s="192"/>
      <c r="AA864" s="192"/>
      <c r="AB864" s="192"/>
      <c r="AC864" s="192"/>
      <c r="AD864" s="192"/>
      <c r="AE864" s="192"/>
      <c r="AF864" s="192"/>
      <c r="AG864" s="192"/>
      <c r="AH864" s="192"/>
      <c r="AI864" s="192"/>
      <c r="AJ864" s="192"/>
      <c r="AK864" s="192"/>
      <c r="AL864" s="192"/>
      <c r="AM864" s="192"/>
      <c r="AN864" s="192"/>
      <c r="AO864" s="192"/>
      <c r="AP864" s="192"/>
      <c r="AQ864" s="192"/>
      <c r="AR864" s="192"/>
      <c r="AS864" s="192"/>
      <c r="AT864" s="192"/>
    </row>
    <row r="865" spans="1:46" ht="15.75" customHeight="1">
      <c r="A865" s="192"/>
      <c r="B865" s="192"/>
      <c r="C865" s="192"/>
      <c r="D865" s="192"/>
      <c r="E865" s="192"/>
      <c r="F865" s="192"/>
      <c r="G865" s="192"/>
      <c r="H865" s="192"/>
      <c r="I865" s="192"/>
      <c r="J865" s="192"/>
      <c r="K865" s="192"/>
      <c r="L865" s="192"/>
      <c r="M865" s="192"/>
      <c r="N865" s="192"/>
      <c r="O865" s="192"/>
      <c r="P865" s="192"/>
      <c r="Q865" s="192"/>
      <c r="R865" s="192"/>
      <c r="S865" s="192"/>
      <c r="T865" s="192"/>
      <c r="U865" s="192"/>
      <c r="V865" s="192"/>
      <c r="W865" s="192"/>
      <c r="X865" s="192"/>
      <c r="Y865" s="192"/>
      <c r="Z865" s="192"/>
      <c r="AA865" s="192"/>
      <c r="AB865" s="192"/>
      <c r="AC865" s="192"/>
      <c r="AD865" s="192"/>
      <c r="AE865" s="192"/>
      <c r="AF865" s="192"/>
      <c r="AG865" s="192"/>
      <c r="AH865" s="192"/>
      <c r="AI865" s="192"/>
      <c r="AJ865" s="192"/>
      <c r="AK865" s="192"/>
      <c r="AL865" s="192"/>
      <c r="AM865" s="192"/>
      <c r="AN865" s="192"/>
      <c r="AO865" s="192"/>
      <c r="AP865" s="192"/>
      <c r="AQ865" s="192"/>
      <c r="AR865" s="192"/>
      <c r="AS865" s="192"/>
      <c r="AT865" s="192"/>
    </row>
    <row r="866" spans="1:46" ht="15.75" customHeight="1">
      <c r="A866" s="192"/>
      <c r="B866" s="192"/>
      <c r="C866" s="192"/>
      <c r="D866" s="192"/>
      <c r="E866" s="192"/>
      <c r="F866" s="192"/>
      <c r="G866" s="192"/>
      <c r="H866" s="192"/>
      <c r="I866" s="192"/>
      <c r="J866" s="192"/>
      <c r="K866" s="192"/>
      <c r="L866" s="192"/>
      <c r="M866" s="192"/>
      <c r="N866" s="192"/>
      <c r="O866" s="192"/>
      <c r="P866" s="192"/>
      <c r="Q866" s="192"/>
      <c r="R866" s="192"/>
      <c r="S866" s="192"/>
      <c r="T866" s="192"/>
      <c r="U866" s="192"/>
      <c r="V866" s="192"/>
      <c r="W866" s="192"/>
      <c r="X866" s="192"/>
      <c r="Y866" s="192"/>
      <c r="Z866" s="192"/>
      <c r="AA866" s="192"/>
      <c r="AB866" s="192"/>
      <c r="AC866" s="192"/>
      <c r="AD866" s="192"/>
      <c r="AE866" s="192"/>
      <c r="AF866" s="192"/>
      <c r="AG866" s="192"/>
      <c r="AH866" s="192"/>
      <c r="AI866" s="192"/>
      <c r="AJ866" s="192"/>
      <c r="AK866" s="192"/>
      <c r="AL866" s="192"/>
      <c r="AM866" s="192"/>
      <c r="AN866" s="192"/>
      <c r="AO866" s="192"/>
      <c r="AP866" s="192"/>
      <c r="AQ866" s="192"/>
      <c r="AR866" s="192"/>
      <c r="AS866" s="192"/>
      <c r="AT866" s="192"/>
    </row>
    <row r="867" spans="1:46" ht="15.75" customHeight="1">
      <c r="A867" s="192"/>
      <c r="B867" s="192"/>
      <c r="C867" s="192"/>
      <c r="D867" s="192"/>
      <c r="E867" s="192"/>
      <c r="F867" s="192"/>
      <c r="G867" s="192"/>
      <c r="H867" s="192"/>
      <c r="I867" s="192"/>
      <c r="J867" s="192"/>
      <c r="K867" s="192"/>
      <c r="L867" s="192"/>
      <c r="M867" s="192"/>
      <c r="N867" s="192"/>
      <c r="O867" s="192"/>
      <c r="P867" s="192"/>
      <c r="Q867" s="192"/>
      <c r="R867" s="192"/>
      <c r="S867" s="192"/>
      <c r="T867" s="192"/>
      <c r="U867" s="192"/>
      <c r="V867" s="192"/>
      <c r="W867" s="192"/>
      <c r="X867" s="192"/>
      <c r="Y867" s="192"/>
      <c r="Z867" s="192"/>
      <c r="AA867" s="192"/>
      <c r="AB867" s="192"/>
      <c r="AC867" s="192"/>
      <c r="AD867" s="192"/>
      <c r="AE867" s="192"/>
      <c r="AF867" s="192"/>
      <c r="AG867" s="192"/>
      <c r="AH867" s="192"/>
      <c r="AI867" s="192"/>
      <c r="AJ867" s="192"/>
      <c r="AK867" s="192"/>
      <c r="AL867" s="192"/>
      <c r="AM867" s="192"/>
      <c r="AN867" s="192"/>
      <c r="AO867" s="192"/>
      <c r="AP867" s="192"/>
      <c r="AQ867" s="192"/>
      <c r="AR867" s="192"/>
      <c r="AS867" s="192"/>
      <c r="AT867" s="192"/>
    </row>
    <row r="868" spans="1:46" ht="15.75" customHeight="1">
      <c r="A868" s="192"/>
      <c r="B868" s="192"/>
      <c r="C868" s="192"/>
      <c r="D868" s="192"/>
      <c r="E868" s="192"/>
      <c r="F868" s="192"/>
      <c r="G868" s="192"/>
      <c r="H868" s="192"/>
      <c r="I868" s="192"/>
      <c r="J868" s="192"/>
      <c r="K868" s="192"/>
      <c r="L868" s="192"/>
      <c r="M868" s="192"/>
      <c r="N868" s="192"/>
      <c r="O868" s="192"/>
      <c r="P868" s="192"/>
      <c r="Q868" s="192"/>
      <c r="R868" s="192"/>
      <c r="S868" s="192"/>
      <c r="T868" s="192"/>
      <c r="U868" s="192"/>
      <c r="V868" s="192"/>
      <c r="W868" s="192"/>
      <c r="X868" s="192"/>
      <c r="Y868" s="192"/>
      <c r="Z868" s="192"/>
      <c r="AA868" s="192"/>
      <c r="AB868" s="192"/>
      <c r="AC868" s="192"/>
      <c r="AD868" s="192"/>
      <c r="AE868" s="192"/>
      <c r="AF868" s="192"/>
      <c r="AG868" s="192"/>
      <c r="AH868" s="192"/>
      <c r="AI868" s="192"/>
      <c r="AJ868" s="192"/>
      <c r="AK868" s="192"/>
      <c r="AL868" s="192"/>
      <c r="AM868" s="192"/>
      <c r="AN868" s="192"/>
      <c r="AO868" s="192"/>
      <c r="AP868" s="192"/>
      <c r="AQ868" s="192"/>
      <c r="AR868" s="192"/>
      <c r="AS868" s="192"/>
      <c r="AT868" s="192"/>
    </row>
    <row r="869" spans="1:46" ht="15.75" customHeight="1">
      <c r="A869" s="192"/>
      <c r="B869" s="192"/>
      <c r="C869" s="192"/>
      <c r="D869" s="192"/>
      <c r="E869" s="192"/>
      <c r="F869" s="192"/>
      <c r="G869" s="192"/>
      <c r="H869" s="192"/>
      <c r="I869" s="192"/>
      <c r="J869" s="192"/>
      <c r="K869" s="192"/>
      <c r="L869" s="192"/>
      <c r="M869" s="192"/>
      <c r="N869" s="192"/>
      <c r="O869" s="192"/>
      <c r="P869" s="192"/>
      <c r="Q869" s="192"/>
      <c r="R869" s="192"/>
      <c r="S869" s="192"/>
      <c r="T869" s="192"/>
      <c r="U869" s="192"/>
      <c r="V869" s="192"/>
      <c r="W869" s="192"/>
      <c r="X869" s="192"/>
      <c r="Y869" s="192"/>
      <c r="Z869" s="192"/>
      <c r="AA869" s="192"/>
      <c r="AB869" s="192"/>
      <c r="AC869" s="192"/>
      <c r="AD869" s="192"/>
      <c r="AE869" s="192"/>
      <c r="AF869" s="192"/>
      <c r="AG869" s="192"/>
      <c r="AH869" s="192"/>
      <c r="AI869" s="192"/>
      <c r="AJ869" s="192"/>
      <c r="AK869" s="192"/>
      <c r="AL869" s="192"/>
      <c r="AM869" s="192"/>
      <c r="AN869" s="192"/>
      <c r="AO869" s="192"/>
      <c r="AP869" s="192"/>
      <c r="AQ869" s="192"/>
      <c r="AR869" s="192"/>
      <c r="AS869" s="192"/>
      <c r="AT869" s="192"/>
    </row>
    <row r="870" spans="1:46" ht="15.75" customHeight="1">
      <c r="A870" s="192"/>
      <c r="B870" s="192"/>
      <c r="C870" s="192"/>
      <c r="D870" s="192"/>
      <c r="E870" s="192"/>
      <c r="F870" s="192"/>
      <c r="G870" s="192"/>
      <c r="H870" s="192"/>
      <c r="I870" s="192"/>
      <c r="J870" s="192"/>
      <c r="K870" s="192"/>
      <c r="L870" s="192"/>
      <c r="M870" s="192"/>
      <c r="N870" s="192"/>
      <c r="O870" s="192"/>
      <c r="P870" s="192"/>
      <c r="Q870" s="192"/>
      <c r="R870" s="192"/>
      <c r="S870" s="192"/>
      <c r="T870" s="192"/>
      <c r="U870" s="192"/>
      <c r="V870" s="192"/>
      <c r="W870" s="192"/>
      <c r="X870" s="192"/>
      <c r="Y870" s="192"/>
      <c r="Z870" s="192"/>
      <c r="AA870" s="192"/>
      <c r="AB870" s="192"/>
      <c r="AC870" s="192"/>
      <c r="AD870" s="192"/>
      <c r="AE870" s="192"/>
      <c r="AF870" s="192"/>
      <c r="AG870" s="192"/>
      <c r="AH870" s="192"/>
      <c r="AI870" s="192"/>
      <c r="AJ870" s="192"/>
      <c r="AK870" s="192"/>
      <c r="AL870" s="192"/>
      <c r="AM870" s="192"/>
      <c r="AN870" s="192"/>
      <c r="AO870" s="192"/>
      <c r="AP870" s="192"/>
      <c r="AQ870" s="192"/>
      <c r="AR870" s="192"/>
      <c r="AS870" s="192"/>
      <c r="AT870" s="192"/>
    </row>
    <row r="871" spans="1:46" ht="15.75" customHeight="1">
      <c r="A871" s="192"/>
      <c r="B871" s="192"/>
      <c r="C871" s="192"/>
      <c r="D871" s="192"/>
      <c r="E871" s="192"/>
      <c r="F871" s="192"/>
      <c r="G871" s="192"/>
      <c r="H871" s="192"/>
      <c r="I871" s="192"/>
      <c r="J871" s="192"/>
      <c r="K871" s="192"/>
      <c r="L871" s="192"/>
      <c r="M871" s="192"/>
      <c r="N871" s="192"/>
      <c r="O871" s="192"/>
      <c r="P871" s="192"/>
      <c r="Q871" s="192"/>
      <c r="R871" s="192"/>
      <c r="S871" s="192"/>
      <c r="T871" s="192"/>
      <c r="U871" s="192"/>
      <c r="V871" s="192"/>
      <c r="W871" s="192"/>
      <c r="X871" s="192"/>
      <c r="Y871" s="192"/>
      <c r="Z871" s="192"/>
      <c r="AA871" s="192"/>
      <c r="AB871" s="192"/>
      <c r="AC871" s="192"/>
      <c r="AD871" s="192"/>
      <c r="AE871" s="192"/>
      <c r="AF871" s="192"/>
      <c r="AG871" s="192"/>
      <c r="AH871" s="192"/>
      <c r="AI871" s="192"/>
      <c r="AJ871" s="192"/>
      <c r="AK871" s="192"/>
      <c r="AL871" s="192"/>
      <c r="AM871" s="192"/>
      <c r="AN871" s="192"/>
      <c r="AO871" s="192"/>
      <c r="AP871" s="192"/>
      <c r="AQ871" s="192"/>
      <c r="AR871" s="192"/>
      <c r="AS871" s="192"/>
      <c r="AT871" s="192"/>
    </row>
    <row r="872" spans="1:46" ht="15.75" customHeight="1">
      <c r="A872" s="192"/>
      <c r="B872" s="192"/>
      <c r="C872" s="192"/>
      <c r="D872" s="192"/>
      <c r="E872" s="192"/>
      <c r="F872" s="192"/>
      <c r="G872" s="192"/>
      <c r="H872" s="192"/>
      <c r="I872" s="192"/>
      <c r="J872" s="192"/>
      <c r="K872" s="192"/>
      <c r="L872" s="192"/>
      <c r="M872" s="192"/>
      <c r="N872" s="192"/>
      <c r="O872" s="192"/>
      <c r="P872" s="192"/>
      <c r="Q872" s="192"/>
      <c r="R872" s="192"/>
      <c r="S872" s="192"/>
      <c r="T872" s="192"/>
      <c r="U872" s="192"/>
      <c r="V872" s="192"/>
      <c r="W872" s="192"/>
      <c r="X872" s="192"/>
      <c r="Y872" s="192"/>
      <c r="Z872" s="192"/>
      <c r="AA872" s="192"/>
      <c r="AB872" s="192"/>
      <c r="AC872" s="192"/>
      <c r="AD872" s="192"/>
      <c r="AE872" s="192"/>
      <c r="AF872" s="192"/>
      <c r="AG872" s="192"/>
      <c r="AH872" s="192"/>
      <c r="AI872" s="192"/>
      <c r="AJ872" s="192"/>
      <c r="AK872" s="192"/>
      <c r="AL872" s="192"/>
      <c r="AM872" s="192"/>
      <c r="AN872" s="192"/>
      <c r="AO872" s="192"/>
      <c r="AP872" s="192"/>
      <c r="AQ872" s="192"/>
      <c r="AR872" s="192"/>
      <c r="AS872" s="192"/>
      <c r="AT872" s="192"/>
    </row>
    <row r="873" spans="1:46" ht="15.75" customHeight="1">
      <c r="A873" s="192"/>
      <c r="B873" s="192"/>
      <c r="C873" s="192"/>
      <c r="D873" s="192"/>
      <c r="E873" s="192"/>
      <c r="F873" s="192"/>
      <c r="G873" s="192"/>
      <c r="H873" s="192"/>
      <c r="I873" s="192"/>
      <c r="J873" s="192"/>
      <c r="K873" s="192"/>
      <c r="L873" s="192"/>
      <c r="M873" s="192"/>
      <c r="N873" s="192"/>
      <c r="O873" s="192"/>
      <c r="P873" s="192"/>
      <c r="Q873" s="192"/>
      <c r="R873" s="192"/>
      <c r="S873" s="192"/>
      <c r="T873" s="192"/>
      <c r="U873" s="192"/>
      <c r="V873" s="192"/>
      <c r="W873" s="192"/>
      <c r="X873" s="192"/>
      <c r="Y873" s="192"/>
      <c r="Z873" s="192"/>
      <c r="AA873" s="192"/>
      <c r="AB873" s="192"/>
      <c r="AC873" s="192"/>
      <c r="AD873" s="192"/>
      <c r="AE873" s="192"/>
      <c r="AF873" s="192"/>
      <c r="AG873" s="192"/>
      <c r="AH873" s="192"/>
      <c r="AI873" s="192"/>
      <c r="AJ873" s="192"/>
      <c r="AK873" s="192"/>
      <c r="AL873" s="192"/>
      <c r="AM873" s="192"/>
      <c r="AN873" s="192"/>
      <c r="AO873" s="192"/>
      <c r="AP873" s="192"/>
      <c r="AQ873" s="192"/>
      <c r="AR873" s="192"/>
      <c r="AS873" s="192"/>
      <c r="AT873" s="192"/>
    </row>
    <row r="874" spans="1:46" ht="15.75" customHeight="1">
      <c r="A874" s="192"/>
      <c r="B874" s="192"/>
      <c r="C874" s="192"/>
      <c r="D874" s="192"/>
      <c r="E874" s="192"/>
      <c r="F874" s="192"/>
      <c r="G874" s="192"/>
      <c r="H874" s="192"/>
      <c r="I874" s="192"/>
      <c r="J874" s="192"/>
      <c r="K874" s="192"/>
      <c r="L874" s="192"/>
      <c r="M874" s="192"/>
      <c r="N874" s="192"/>
      <c r="O874" s="192"/>
      <c r="P874" s="192"/>
      <c r="Q874" s="192"/>
      <c r="R874" s="192"/>
      <c r="S874" s="192"/>
      <c r="T874" s="192"/>
      <c r="U874" s="192"/>
      <c r="V874" s="192"/>
      <c r="W874" s="192"/>
      <c r="X874" s="192"/>
      <c r="Y874" s="192"/>
      <c r="Z874" s="192"/>
      <c r="AA874" s="192"/>
      <c r="AB874" s="192"/>
      <c r="AC874" s="192"/>
      <c r="AD874" s="192"/>
      <c r="AE874" s="192"/>
      <c r="AF874" s="192"/>
      <c r="AG874" s="192"/>
      <c r="AH874" s="192"/>
      <c r="AI874" s="192"/>
      <c r="AJ874" s="192"/>
      <c r="AK874" s="192"/>
      <c r="AL874" s="192"/>
      <c r="AM874" s="192"/>
      <c r="AN874" s="192"/>
      <c r="AO874" s="192"/>
      <c r="AP874" s="192"/>
      <c r="AQ874" s="192"/>
      <c r="AR874" s="192"/>
      <c r="AS874" s="192"/>
      <c r="AT874" s="192"/>
    </row>
    <row r="875" spans="1:46" ht="15.75" customHeight="1">
      <c r="A875" s="192"/>
      <c r="B875" s="192"/>
      <c r="C875" s="192"/>
      <c r="D875" s="192"/>
      <c r="E875" s="192"/>
      <c r="F875" s="192"/>
      <c r="G875" s="192"/>
      <c r="H875" s="192"/>
      <c r="I875" s="192"/>
      <c r="J875" s="192"/>
      <c r="K875" s="192"/>
      <c r="L875" s="192"/>
      <c r="M875" s="192"/>
      <c r="N875" s="192"/>
      <c r="O875" s="192"/>
      <c r="P875" s="192"/>
      <c r="Q875" s="192"/>
      <c r="R875" s="192"/>
      <c r="S875" s="192"/>
      <c r="T875" s="192"/>
      <c r="U875" s="192"/>
      <c r="V875" s="192"/>
      <c r="W875" s="192"/>
      <c r="X875" s="192"/>
      <c r="Y875" s="192"/>
      <c r="Z875" s="192"/>
      <c r="AA875" s="192"/>
      <c r="AB875" s="192"/>
      <c r="AC875" s="192"/>
      <c r="AD875" s="192"/>
      <c r="AE875" s="192"/>
      <c r="AF875" s="192"/>
      <c r="AG875" s="192"/>
      <c r="AH875" s="192"/>
      <c r="AI875" s="192"/>
      <c r="AJ875" s="192"/>
      <c r="AK875" s="192"/>
      <c r="AL875" s="192"/>
      <c r="AM875" s="192"/>
      <c r="AN875" s="192"/>
      <c r="AO875" s="192"/>
      <c r="AP875" s="192"/>
      <c r="AQ875" s="192"/>
      <c r="AR875" s="192"/>
      <c r="AS875" s="192"/>
      <c r="AT875" s="192"/>
    </row>
    <row r="876" spans="1:46" ht="15.75" customHeight="1">
      <c r="A876" s="192"/>
      <c r="B876" s="192"/>
      <c r="C876" s="192"/>
      <c r="D876" s="192"/>
      <c r="E876" s="192"/>
      <c r="F876" s="192"/>
      <c r="G876" s="192"/>
      <c r="H876" s="192"/>
      <c r="I876" s="192"/>
      <c r="J876" s="192"/>
      <c r="K876" s="192"/>
      <c r="L876" s="192"/>
      <c r="M876" s="192"/>
      <c r="N876" s="192"/>
      <c r="O876" s="192"/>
      <c r="P876" s="192"/>
      <c r="Q876" s="192"/>
      <c r="R876" s="192"/>
      <c r="S876" s="192"/>
      <c r="T876" s="192"/>
      <c r="U876" s="192"/>
      <c r="V876" s="192"/>
      <c r="W876" s="192"/>
      <c r="X876" s="192"/>
      <c r="Y876" s="192"/>
      <c r="Z876" s="192"/>
      <c r="AA876" s="192"/>
      <c r="AB876" s="192"/>
      <c r="AC876" s="192"/>
      <c r="AD876" s="192"/>
      <c r="AE876" s="192"/>
      <c r="AF876" s="192"/>
      <c r="AG876" s="192"/>
      <c r="AH876" s="192"/>
      <c r="AI876" s="192"/>
      <c r="AJ876" s="192"/>
      <c r="AK876" s="192"/>
      <c r="AL876" s="192"/>
      <c r="AM876" s="192"/>
      <c r="AN876" s="192"/>
      <c r="AO876" s="192"/>
      <c r="AP876" s="192"/>
      <c r="AQ876" s="192"/>
      <c r="AR876" s="192"/>
      <c r="AS876" s="192"/>
      <c r="AT876" s="192"/>
    </row>
    <row r="877" spans="1:46" ht="15.75" customHeight="1">
      <c r="A877" s="192"/>
      <c r="B877" s="192"/>
      <c r="C877" s="192"/>
      <c r="D877" s="192"/>
      <c r="E877" s="192"/>
      <c r="F877" s="192"/>
      <c r="G877" s="192"/>
      <c r="H877" s="192"/>
      <c r="I877" s="192"/>
      <c r="J877" s="192"/>
      <c r="K877" s="192"/>
      <c r="L877" s="192"/>
      <c r="M877" s="192"/>
      <c r="N877" s="192"/>
      <c r="O877" s="192"/>
      <c r="P877" s="192"/>
      <c r="Q877" s="192"/>
      <c r="R877" s="192"/>
      <c r="S877" s="192"/>
      <c r="T877" s="192"/>
      <c r="U877" s="192"/>
      <c r="V877" s="192"/>
      <c r="W877" s="192"/>
      <c r="X877" s="192"/>
      <c r="Y877" s="192"/>
      <c r="Z877" s="192"/>
      <c r="AA877" s="192"/>
      <c r="AB877" s="192"/>
      <c r="AC877" s="192"/>
      <c r="AD877" s="192"/>
      <c r="AE877" s="192"/>
      <c r="AF877" s="192"/>
      <c r="AG877" s="192"/>
      <c r="AH877" s="192"/>
      <c r="AI877" s="192"/>
      <c r="AJ877" s="192"/>
      <c r="AK877" s="192"/>
      <c r="AL877" s="192"/>
      <c r="AM877" s="192"/>
      <c r="AN877" s="192"/>
      <c r="AO877" s="192"/>
      <c r="AP877" s="192"/>
      <c r="AQ877" s="192"/>
      <c r="AR877" s="192"/>
      <c r="AS877" s="192"/>
      <c r="AT877" s="192"/>
    </row>
    <row r="878" spans="1:46" ht="15.75" customHeight="1">
      <c r="A878" s="192"/>
      <c r="B878" s="192"/>
      <c r="C878" s="192"/>
      <c r="D878" s="192"/>
      <c r="E878" s="192"/>
      <c r="F878" s="192"/>
      <c r="G878" s="192"/>
      <c r="H878" s="192"/>
      <c r="I878" s="192"/>
      <c r="J878" s="192"/>
      <c r="K878" s="192"/>
      <c r="L878" s="192"/>
      <c r="M878" s="192"/>
      <c r="N878" s="192"/>
      <c r="O878" s="192"/>
      <c r="P878" s="192"/>
      <c r="Q878" s="192"/>
      <c r="R878" s="192"/>
      <c r="S878" s="192"/>
      <c r="T878" s="192"/>
      <c r="U878" s="192"/>
      <c r="V878" s="192"/>
      <c r="W878" s="192"/>
      <c r="X878" s="192"/>
      <c r="Y878" s="192"/>
      <c r="Z878" s="192"/>
      <c r="AA878" s="192"/>
      <c r="AB878" s="192"/>
      <c r="AC878" s="192"/>
      <c r="AD878" s="192"/>
      <c r="AE878" s="192"/>
      <c r="AF878" s="192"/>
      <c r="AG878" s="192"/>
      <c r="AH878" s="192"/>
      <c r="AI878" s="192"/>
      <c r="AJ878" s="192"/>
      <c r="AK878" s="192"/>
      <c r="AL878" s="192"/>
      <c r="AM878" s="192"/>
      <c r="AN878" s="192"/>
      <c r="AO878" s="192"/>
      <c r="AP878" s="192"/>
      <c r="AQ878" s="192"/>
      <c r="AR878" s="192"/>
      <c r="AS878" s="192"/>
      <c r="AT878" s="192"/>
    </row>
    <row r="879" spans="1:46" ht="15.75" customHeight="1">
      <c r="A879" s="192"/>
      <c r="B879" s="192"/>
      <c r="C879" s="192"/>
      <c r="D879" s="192"/>
      <c r="E879" s="192"/>
      <c r="F879" s="192"/>
      <c r="G879" s="192"/>
      <c r="H879" s="192"/>
      <c r="I879" s="192"/>
      <c r="J879" s="192"/>
      <c r="K879" s="192"/>
      <c r="L879" s="192"/>
      <c r="M879" s="192"/>
      <c r="N879" s="192"/>
      <c r="O879" s="192"/>
      <c r="P879" s="192"/>
      <c r="Q879" s="192"/>
      <c r="R879" s="192"/>
      <c r="S879" s="192"/>
      <c r="T879" s="192"/>
      <c r="U879" s="192"/>
      <c r="V879" s="192"/>
      <c r="W879" s="192"/>
      <c r="X879" s="192"/>
      <c r="Y879" s="192"/>
      <c r="Z879" s="192"/>
      <c r="AA879" s="192"/>
      <c r="AB879" s="192"/>
      <c r="AC879" s="192"/>
      <c r="AD879" s="192"/>
      <c r="AE879" s="192"/>
      <c r="AF879" s="192"/>
      <c r="AG879" s="192"/>
      <c r="AH879" s="192"/>
      <c r="AI879" s="192"/>
      <c r="AJ879" s="192"/>
      <c r="AK879" s="192"/>
      <c r="AL879" s="192"/>
      <c r="AM879" s="192"/>
      <c r="AN879" s="192"/>
      <c r="AO879" s="192"/>
      <c r="AP879" s="192"/>
      <c r="AQ879" s="192"/>
      <c r="AR879" s="192"/>
      <c r="AS879" s="192"/>
      <c r="AT879" s="192"/>
    </row>
    <row r="880" spans="1:46" ht="15.75" customHeight="1">
      <c r="A880" s="192"/>
      <c r="B880" s="192"/>
      <c r="C880" s="192"/>
      <c r="D880" s="192"/>
      <c r="E880" s="192"/>
      <c r="F880" s="192"/>
      <c r="G880" s="192"/>
      <c r="H880" s="192"/>
      <c r="I880" s="192"/>
      <c r="J880" s="192"/>
      <c r="K880" s="192"/>
      <c r="L880" s="192"/>
      <c r="M880" s="192"/>
      <c r="N880" s="192"/>
      <c r="O880" s="192"/>
      <c r="P880" s="192"/>
      <c r="Q880" s="192"/>
      <c r="R880" s="192"/>
      <c r="S880" s="192"/>
      <c r="T880" s="192"/>
      <c r="U880" s="192"/>
      <c r="V880" s="192"/>
      <c r="W880" s="192"/>
      <c r="X880" s="192"/>
      <c r="Y880" s="192"/>
      <c r="Z880" s="192"/>
      <c r="AA880" s="192"/>
      <c r="AB880" s="192"/>
      <c r="AC880" s="192"/>
      <c r="AD880" s="192"/>
      <c r="AE880" s="192"/>
      <c r="AF880" s="192"/>
      <c r="AG880" s="192"/>
      <c r="AH880" s="192"/>
      <c r="AI880" s="192"/>
      <c r="AJ880" s="192"/>
      <c r="AK880" s="192"/>
      <c r="AL880" s="192"/>
      <c r="AM880" s="192"/>
      <c r="AN880" s="192"/>
      <c r="AO880" s="192"/>
      <c r="AP880" s="192"/>
      <c r="AQ880" s="192"/>
      <c r="AR880" s="192"/>
      <c r="AS880" s="192"/>
      <c r="AT880" s="192"/>
    </row>
    <row r="881" spans="1:46" ht="15.75" customHeight="1">
      <c r="A881" s="192"/>
      <c r="B881" s="192"/>
      <c r="C881" s="192"/>
      <c r="D881" s="192"/>
      <c r="E881" s="192"/>
      <c r="F881" s="192"/>
      <c r="G881" s="192"/>
      <c r="H881" s="192"/>
      <c r="I881" s="192"/>
      <c r="J881" s="192"/>
      <c r="K881" s="192"/>
      <c r="L881" s="192"/>
      <c r="M881" s="192"/>
      <c r="N881" s="192"/>
      <c r="O881" s="192"/>
      <c r="P881" s="192"/>
      <c r="Q881" s="192"/>
      <c r="R881" s="192"/>
      <c r="S881" s="192"/>
      <c r="T881" s="192"/>
      <c r="U881" s="192"/>
      <c r="V881" s="192"/>
      <c r="W881" s="192"/>
      <c r="X881" s="192"/>
      <c r="Y881" s="192"/>
      <c r="Z881" s="192"/>
      <c r="AA881" s="192"/>
      <c r="AB881" s="192"/>
      <c r="AC881" s="192"/>
      <c r="AD881" s="192"/>
      <c r="AE881" s="192"/>
      <c r="AF881" s="192"/>
      <c r="AG881" s="192"/>
      <c r="AH881" s="192"/>
      <c r="AI881" s="192"/>
      <c r="AJ881" s="192"/>
      <c r="AK881" s="192"/>
      <c r="AL881" s="192"/>
      <c r="AM881" s="192"/>
      <c r="AN881" s="192"/>
      <c r="AO881" s="192"/>
      <c r="AP881" s="192"/>
      <c r="AQ881" s="192"/>
      <c r="AR881" s="192"/>
      <c r="AS881" s="192"/>
      <c r="AT881" s="192"/>
    </row>
    <row r="882" spans="1:46" ht="15.75" customHeight="1">
      <c r="A882" s="192"/>
      <c r="B882" s="192"/>
      <c r="C882" s="192"/>
      <c r="D882" s="192"/>
      <c r="E882" s="192"/>
      <c r="F882" s="192"/>
      <c r="G882" s="192"/>
      <c r="H882" s="192"/>
      <c r="I882" s="192"/>
      <c r="J882" s="192"/>
      <c r="K882" s="192"/>
      <c r="L882" s="192"/>
      <c r="M882" s="192"/>
      <c r="N882" s="192"/>
      <c r="O882" s="192"/>
      <c r="P882" s="192"/>
      <c r="Q882" s="192"/>
      <c r="R882" s="192"/>
      <c r="S882" s="192"/>
      <c r="T882" s="192"/>
      <c r="U882" s="192"/>
      <c r="V882" s="192"/>
      <c r="W882" s="192"/>
      <c r="X882" s="192"/>
      <c r="Y882" s="192"/>
      <c r="Z882" s="192"/>
      <c r="AA882" s="192"/>
      <c r="AB882" s="192"/>
      <c r="AC882" s="192"/>
      <c r="AD882" s="192"/>
      <c r="AE882" s="192"/>
      <c r="AF882" s="192"/>
      <c r="AG882" s="192"/>
      <c r="AH882" s="192"/>
      <c r="AI882" s="192"/>
      <c r="AJ882" s="192"/>
      <c r="AK882" s="192"/>
      <c r="AL882" s="192"/>
      <c r="AM882" s="192"/>
      <c r="AN882" s="192"/>
      <c r="AO882" s="192"/>
      <c r="AP882" s="192"/>
      <c r="AQ882" s="192"/>
      <c r="AR882" s="192"/>
      <c r="AS882" s="192"/>
      <c r="AT882" s="192"/>
    </row>
    <row r="883" spans="1:46" ht="15.75" customHeight="1">
      <c r="A883" s="192"/>
      <c r="B883" s="192"/>
      <c r="C883" s="192"/>
      <c r="D883" s="192"/>
      <c r="E883" s="192"/>
      <c r="F883" s="192"/>
      <c r="G883" s="192"/>
      <c r="H883" s="192"/>
      <c r="I883" s="192"/>
      <c r="J883" s="192"/>
      <c r="K883" s="192"/>
      <c r="L883" s="192"/>
      <c r="M883" s="192"/>
      <c r="N883" s="192"/>
      <c r="O883" s="192"/>
      <c r="P883" s="192"/>
      <c r="Q883" s="192"/>
      <c r="R883" s="192"/>
      <c r="S883" s="192"/>
      <c r="T883" s="192"/>
      <c r="U883" s="192"/>
      <c r="V883" s="192"/>
      <c r="W883" s="192"/>
      <c r="X883" s="192"/>
      <c r="Y883" s="192"/>
      <c r="Z883" s="192"/>
      <c r="AA883" s="192"/>
      <c r="AB883" s="192"/>
      <c r="AC883" s="192"/>
      <c r="AD883" s="192"/>
      <c r="AE883" s="192"/>
      <c r="AF883" s="192"/>
      <c r="AG883" s="192"/>
      <c r="AH883" s="192"/>
      <c r="AI883" s="192"/>
      <c r="AJ883" s="192"/>
      <c r="AK883" s="192"/>
      <c r="AL883" s="192"/>
      <c r="AM883" s="192"/>
      <c r="AN883" s="192"/>
      <c r="AO883" s="192"/>
      <c r="AP883" s="192"/>
      <c r="AQ883" s="192"/>
      <c r="AR883" s="192"/>
      <c r="AS883" s="192"/>
      <c r="AT883" s="192"/>
    </row>
    <row r="884" spans="1:46" ht="15.75" customHeight="1">
      <c r="A884" s="192"/>
      <c r="B884" s="192"/>
      <c r="C884" s="192"/>
      <c r="D884" s="192"/>
      <c r="E884" s="192"/>
      <c r="F884" s="192"/>
      <c r="G884" s="192"/>
      <c r="H884" s="192"/>
      <c r="I884" s="192"/>
      <c r="J884" s="192"/>
      <c r="K884" s="192"/>
      <c r="L884" s="192"/>
      <c r="M884" s="192"/>
      <c r="N884" s="192"/>
      <c r="O884" s="192"/>
      <c r="P884" s="192"/>
      <c r="Q884" s="192"/>
      <c r="R884" s="192"/>
      <c r="S884" s="192"/>
      <c r="T884" s="192"/>
      <c r="U884" s="192"/>
      <c r="V884" s="192"/>
      <c r="W884" s="192"/>
      <c r="X884" s="192"/>
      <c r="Y884" s="192"/>
      <c r="Z884" s="192"/>
      <c r="AA884" s="192"/>
      <c r="AB884" s="192"/>
      <c r="AC884" s="192"/>
      <c r="AD884" s="192"/>
      <c r="AE884" s="192"/>
      <c r="AF884" s="192"/>
      <c r="AG884" s="192"/>
      <c r="AH884" s="192"/>
      <c r="AI884" s="192"/>
      <c r="AJ884" s="192"/>
      <c r="AK884" s="192"/>
      <c r="AL884" s="192"/>
      <c r="AM884" s="192"/>
      <c r="AN884" s="192"/>
      <c r="AO884" s="192"/>
      <c r="AP884" s="192"/>
      <c r="AQ884" s="192"/>
      <c r="AR884" s="192"/>
      <c r="AS884" s="192"/>
      <c r="AT884" s="192"/>
    </row>
    <row r="885" spans="1:46" ht="15.75" customHeight="1">
      <c r="A885" s="192"/>
      <c r="B885" s="192"/>
      <c r="C885" s="192"/>
      <c r="D885" s="192"/>
      <c r="E885" s="192"/>
      <c r="F885" s="192"/>
      <c r="G885" s="192"/>
      <c r="H885" s="192"/>
      <c r="I885" s="192"/>
      <c r="J885" s="192"/>
      <c r="K885" s="192"/>
      <c r="L885" s="192"/>
      <c r="M885" s="192"/>
      <c r="N885" s="192"/>
      <c r="O885" s="192"/>
      <c r="P885" s="192"/>
      <c r="Q885" s="192"/>
      <c r="R885" s="192"/>
      <c r="S885" s="192"/>
      <c r="T885" s="192"/>
      <c r="U885" s="192"/>
      <c r="V885" s="192"/>
      <c r="W885" s="192"/>
      <c r="X885" s="192"/>
      <c r="Y885" s="192"/>
      <c r="Z885" s="192"/>
      <c r="AA885" s="192"/>
      <c r="AB885" s="192"/>
      <c r="AC885" s="192"/>
      <c r="AD885" s="192"/>
      <c r="AE885" s="192"/>
      <c r="AF885" s="192"/>
      <c r="AG885" s="192"/>
      <c r="AH885" s="192"/>
      <c r="AI885" s="192"/>
      <c r="AJ885" s="192"/>
      <c r="AK885" s="192"/>
      <c r="AL885" s="192"/>
      <c r="AM885" s="192"/>
      <c r="AN885" s="192"/>
      <c r="AO885" s="192"/>
      <c r="AP885" s="192"/>
      <c r="AQ885" s="192"/>
      <c r="AR885" s="192"/>
      <c r="AS885" s="192"/>
      <c r="AT885" s="192"/>
    </row>
    <row r="886" spans="1:46" ht="15.75" customHeight="1">
      <c r="A886" s="192"/>
      <c r="B886" s="192"/>
      <c r="C886" s="192"/>
      <c r="D886" s="192"/>
      <c r="E886" s="192"/>
      <c r="F886" s="192"/>
      <c r="G886" s="192"/>
      <c r="H886" s="192"/>
      <c r="I886" s="192"/>
      <c r="J886" s="192"/>
      <c r="K886" s="192"/>
      <c r="L886" s="192"/>
      <c r="M886" s="192"/>
      <c r="N886" s="192"/>
      <c r="O886" s="192"/>
      <c r="P886" s="192"/>
      <c r="Q886" s="192"/>
      <c r="R886" s="192"/>
      <c r="S886" s="192"/>
      <c r="T886" s="192"/>
      <c r="U886" s="192"/>
      <c r="V886" s="192"/>
      <c r="W886" s="192"/>
      <c r="X886" s="192"/>
      <c r="Y886" s="192"/>
      <c r="Z886" s="192"/>
      <c r="AA886" s="192"/>
      <c r="AB886" s="192"/>
      <c r="AC886" s="192"/>
      <c r="AD886" s="192"/>
      <c r="AE886" s="192"/>
      <c r="AF886" s="192"/>
      <c r="AG886" s="192"/>
      <c r="AH886" s="192"/>
      <c r="AI886" s="192"/>
      <c r="AJ886" s="192"/>
      <c r="AK886" s="192"/>
      <c r="AL886" s="192"/>
      <c r="AM886" s="192"/>
      <c r="AN886" s="192"/>
      <c r="AO886" s="192"/>
      <c r="AP886" s="192"/>
      <c r="AQ886" s="192"/>
      <c r="AR886" s="192"/>
      <c r="AS886" s="192"/>
      <c r="AT886" s="192"/>
    </row>
    <row r="887" spans="1:46" ht="15.75" customHeight="1">
      <c r="A887" s="192"/>
      <c r="B887" s="192"/>
      <c r="C887" s="192"/>
      <c r="D887" s="192"/>
      <c r="E887" s="192"/>
      <c r="F887" s="192"/>
      <c r="G887" s="192"/>
      <c r="H887" s="192"/>
      <c r="I887" s="192"/>
      <c r="J887" s="192"/>
      <c r="K887" s="192"/>
      <c r="L887" s="192"/>
      <c r="M887" s="192"/>
      <c r="N887" s="192"/>
      <c r="O887" s="192"/>
      <c r="P887" s="192"/>
      <c r="Q887" s="192"/>
      <c r="R887" s="192"/>
      <c r="S887" s="192"/>
      <c r="T887" s="192"/>
      <c r="U887" s="192"/>
      <c r="V887" s="192"/>
      <c r="W887" s="192"/>
      <c r="X887" s="192"/>
      <c r="Y887" s="192"/>
      <c r="Z887" s="192"/>
      <c r="AA887" s="192"/>
      <c r="AB887" s="192"/>
      <c r="AC887" s="192"/>
      <c r="AD887" s="192"/>
      <c r="AE887" s="192"/>
      <c r="AF887" s="192"/>
      <c r="AG887" s="192"/>
      <c r="AH887" s="192"/>
      <c r="AI887" s="192"/>
      <c r="AJ887" s="192"/>
      <c r="AK887" s="192"/>
      <c r="AL887" s="192"/>
      <c r="AM887" s="192"/>
      <c r="AN887" s="192"/>
      <c r="AO887" s="192"/>
      <c r="AP887" s="192"/>
      <c r="AQ887" s="192"/>
      <c r="AR887" s="192"/>
      <c r="AS887" s="192"/>
      <c r="AT887" s="192"/>
    </row>
    <row r="888" spans="1:46" ht="15.75" customHeight="1">
      <c r="A888" s="192"/>
      <c r="B888" s="192"/>
      <c r="C888" s="192"/>
      <c r="D888" s="192"/>
      <c r="E888" s="192"/>
      <c r="F888" s="192"/>
      <c r="G888" s="192"/>
      <c r="H888" s="192"/>
      <c r="I888" s="192"/>
      <c r="J888" s="192"/>
      <c r="K888" s="192"/>
      <c r="L888" s="192"/>
      <c r="M888" s="192"/>
      <c r="N888" s="192"/>
      <c r="O888" s="192"/>
      <c r="P888" s="192"/>
      <c r="Q888" s="192"/>
      <c r="R888" s="192"/>
      <c r="S888" s="192"/>
      <c r="T888" s="192"/>
      <c r="U888" s="192"/>
      <c r="V888" s="192"/>
      <c r="W888" s="192"/>
      <c r="X888" s="192"/>
      <c r="Y888" s="192"/>
      <c r="Z888" s="192"/>
      <c r="AA888" s="192"/>
      <c r="AB888" s="192"/>
      <c r="AC888" s="192"/>
      <c r="AD888" s="192"/>
      <c r="AE888" s="192"/>
      <c r="AF888" s="192"/>
      <c r="AG888" s="192"/>
      <c r="AH888" s="192"/>
      <c r="AI888" s="192"/>
      <c r="AJ888" s="192"/>
      <c r="AK888" s="192"/>
      <c r="AL888" s="192"/>
      <c r="AM888" s="192"/>
      <c r="AN888" s="192"/>
      <c r="AO888" s="192"/>
      <c r="AP888" s="192"/>
      <c r="AQ888" s="192"/>
      <c r="AR888" s="192"/>
      <c r="AS888" s="192"/>
      <c r="AT888" s="192"/>
    </row>
    <row r="889" spans="1:46" ht="15.75" customHeight="1">
      <c r="A889" s="192"/>
      <c r="B889" s="192"/>
      <c r="C889" s="192"/>
      <c r="D889" s="192"/>
      <c r="E889" s="192"/>
      <c r="F889" s="192"/>
      <c r="G889" s="192"/>
      <c r="H889" s="192"/>
      <c r="I889" s="192"/>
      <c r="J889" s="192"/>
      <c r="K889" s="192"/>
      <c r="L889" s="192"/>
      <c r="M889" s="192"/>
      <c r="N889" s="192"/>
      <c r="O889" s="192"/>
      <c r="P889" s="192"/>
      <c r="Q889" s="192"/>
      <c r="R889" s="192"/>
      <c r="S889" s="192"/>
      <c r="T889" s="192"/>
      <c r="U889" s="192"/>
      <c r="V889" s="192"/>
      <c r="W889" s="192"/>
      <c r="X889" s="192"/>
      <c r="Y889" s="192"/>
      <c r="Z889" s="192"/>
      <c r="AA889" s="192"/>
      <c r="AB889" s="192"/>
      <c r="AC889" s="192"/>
      <c r="AD889" s="192"/>
      <c r="AE889" s="192"/>
      <c r="AF889" s="192"/>
      <c r="AG889" s="192"/>
      <c r="AH889" s="192"/>
      <c r="AI889" s="192"/>
      <c r="AJ889" s="192"/>
      <c r="AK889" s="192"/>
      <c r="AL889" s="192"/>
      <c r="AM889" s="192"/>
      <c r="AN889" s="192"/>
      <c r="AO889" s="192"/>
      <c r="AP889" s="192"/>
      <c r="AQ889" s="192"/>
      <c r="AR889" s="192"/>
      <c r="AS889" s="192"/>
      <c r="AT889" s="192"/>
    </row>
    <row r="890" spans="1:46" ht="15.75" customHeight="1">
      <c r="A890" s="192"/>
      <c r="B890" s="192"/>
      <c r="C890" s="192"/>
      <c r="D890" s="192"/>
      <c r="E890" s="192"/>
      <c r="F890" s="192"/>
      <c r="G890" s="192"/>
      <c r="H890" s="192"/>
      <c r="I890" s="192"/>
      <c r="J890" s="192"/>
      <c r="K890" s="192"/>
      <c r="L890" s="192"/>
      <c r="M890" s="192"/>
      <c r="N890" s="192"/>
      <c r="O890" s="192"/>
      <c r="P890" s="192"/>
      <c r="Q890" s="192"/>
      <c r="R890" s="192"/>
      <c r="S890" s="192"/>
      <c r="T890" s="192"/>
      <c r="U890" s="192"/>
      <c r="V890" s="192"/>
      <c r="W890" s="192"/>
      <c r="X890" s="192"/>
      <c r="Y890" s="192"/>
      <c r="Z890" s="192"/>
      <c r="AA890" s="192"/>
      <c r="AB890" s="192"/>
      <c r="AC890" s="192"/>
      <c r="AD890" s="192"/>
      <c r="AE890" s="192"/>
      <c r="AF890" s="192"/>
      <c r="AG890" s="192"/>
      <c r="AH890" s="192"/>
      <c r="AI890" s="192"/>
      <c r="AJ890" s="192"/>
      <c r="AK890" s="192"/>
      <c r="AL890" s="192"/>
      <c r="AM890" s="192"/>
      <c r="AN890" s="192"/>
      <c r="AO890" s="192"/>
      <c r="AP890" s="192"/>
      <c r="AQ890" s="192"/>
      <c r="AR890" s="192"/>
      <c r="AS890" s="192"/>
      <c r="AT890" s="192"/>
    </row>
    <row r="891" spans="1:46" ht="15.75" customHeight="1">
      <c r="A891" s="192"/>
      <c r="B891" s="192"/>
      <c r="C891" s="192"/>
      <c r="D891" s="192"/>
      <c r="E891" s="192"/>
      <c r="F891" s="192"/>
      <c r="G891" s="192"/>
      <c r="H891" s="192"/>
      <c r="I891" s="192"/>
      <c r="J891" s="192"/>
      <c r="K891" s="192"/>
      <c r="L891" s="192"/>
      <c r="M891" s="192"/>
      <c r="N891" s="192"/>
      <c r="O891" s="192"/>
      <c r="P891" s="192"/>
      <c r="Q891" s="192"/>
      <c r="R891" s="192"/>
      <c r="S891" s="192"/>
      <c r="T891" s="192"/>
      <c r="U891" s="192"/>
      <c r="V891" s="192"/>
      <c r="W891" s="192"/>
      <c r="X891" s="192"/>
      <c r="Y891" s="192"/>
      <c r="Z891" s="192"/>
      <c r="AA891" s="192"/>
      <c r="AB891" s="192"/>
      <c r="AC891" s="192"/>
      <c r="AD891" s="192"/>
      <c r="AE891" s="192"/>
      <c r="AF891" s="192"/>
      <c r="AG891" s="192"/>
      <c r="AH891" s="192"/>
      <c r="AI891" s="192"/>
      <c r="AJ891" s="192"/>
      <c r="AK891" s="192"/>
      <c r="AL891" s="192"/>
      <c r="AM891" s="192"/>
      <c r="AN891" s="192"/>
      <c r="AO891" s="192"/>
      <c r="AP891" s="192"/>
      <c r="AQ891" s="192"/>
      <c r="AR891" s="192"/>
      <c r="AS891" s="192"/>
      <c r="AT891" s="192"/>
    </row>
    <row r="892" spans="1:46" ht="15.75" customHeight="1">
      <c r="A892" s="192"/>
      <c r="B892" s="192"/>
      <c r="C892" s="192"/>
      <c r="D892" s="192"/>
      <c r="E892" s="192"/>
      <c r="F892" s="192"/>
      <c r="G892" s="192"/>
      <c r="H892" s="192"/>
      <c r="I892" s="192"/>
      <c r="J892" s="192"/>
      <c r="K892" s="192"/>
      <c r="L892" s="192"/>
      <c r="M892" s="192"/>
      <c r="N892" s="192"/>
      <c r="O892" s="192"/>
      <c r="P892" s="192"/>
      <c r="Q892" s="192"/>
      <c r="R892" s="192"/>
      <c r="S892" s="192"/>
      <c r="T892" s="192"/>
      <c r="U892" s="192"/>
      <c r="V892" s="192"/>
      <c r="W892" s="192"/>
      <c r="X892" s="192"/>
      <c r="Y892" s="192"/>
      <c r="Z892" s="192"/>
      <c r="AA892" s="192"/>
      <c r="AB892" s="192"/>
      <c r="AC892" s="192"/>
      <c r="AD892" s="192"/>
      <c r="AE892" s="192"/>
      <c r="AF892" s="192"/>
      <c r="AG892" s="192"/>
      <c r="AH892" s="192"/>
      <c r="AI892" s="192"/>
      <c r="AJ892" s="192"/>
      <c r="AK892" s="192"/>
      <c r="AL892" s="192"/>
      <c r="AM892" s="192"/>
      <c r="AN892" s="192"/>
      <c r="AO892" s="192"/>
      <c r="AP892" s="192"/>
      <c r="AQ892" s="192"/>
      <c r="AR892" s="192"/>
      <c r="AS892" s="192"/>
      <c r="AT892" s="192"/>
    </row>
    <row r="893" spans="1:46" ht="15.75" customHeight="1">
      <c r="A893" s="192"/>
      <c r="B893" s="192"/>
      <c r="C893" s="192"/>
      <c r="D893" s="192"/>
      <c r="E893" s="192"/>
      <c r="F893" s="192"/>
      <c r="G893" s="192"/>
      <c r="H893" s="192"/>
      <c r="I893" s="192"/>
      <c r="J893" s="192"/>
      <c r="K893" s="192"/>
      <c r="L893" s="192"/>
      <c r="M893" s="192"/>
      <c r="N893" s="192"/>
      <c r="O893" s="192"/>
      <c r="P893" s="192"/>
      <c r="Q893" s="192"/>
      <c r="R893" s="192"/>
      <c r="S893" s="192"/>
      <c r="T893" s="192"/>
      <c r="U893" s="192"/>
      <c r="V893" s="192"/>
      <c r="W893" s="192"/>
      <c r="X893" s="192"/>
      <c r="Y893" s="192"/>
      <c r="Z893" s="192"/>
      <c r="AA893" s="192"/>
      <c r="AB893" s="192"/>
      <c r="AC893" s="192"/>
      <c r="AD893" s="192"/>
      <c r="AE893" s="192"/>
      <c r="AF893" s="192"/>
      <c r="AG893" s="192"/>
      <c r="AH893" s="192"/>
      <c r="AI893" s="192"/>
      <c r="AJ893" s="192"/>
      <c r="AK893" s="192"/>
      <c r="AL893" s="192"/>
      <c r="AM893" s="192"/>
      <c r="AN893" s="192"/>
      <c r="AO893" s="192"/>
      <c r="AP893" s="192"/>
      <c r="AQ893" s="192"/>
      <c r="AR893" s="192"/>
      <c r="AS893" s="192"/>
      <c r="AT893" s="192"/>
    </row>
    <row r="894" spans="1:46" ht="15.75" customHeight="1">
      <c r="A894" s="192"/>
      <c r="B894" s="192"/>
      <c r="C894" s="192"/>
      <c r="D894" s="192"/>
      <c r="E894" s="192"/>
      <c r="F894" s="192"/>
      <c r="G894" s="192"/>
      <c r="H894" s="192"/>
      <c r="I894" s="192"/>
      <c r="J894" s="192"/>
      <c r="K894" s="192"/>
      <c r="L894" s="192"/>
      <c r="M894" s="192"/>
      <c r="N894" s="192"/>
      <c r="O894" s="192"/>
      <c r="P894" s="192"/>
      <c r="Q894" s="192"/>
      <c r="R894" s="192"/>
      <c r="S894" s="192"/>
      <c r="T894" s="192"/>
      <c r="U894" s="192"/>
      <c r="V894" s="192"/>
      <c r="W894" s="192"/>
      <c r="X894" s="192"/>
      <c r="Y894" s="192"/>
      <c r="Z894" s="192"/>
      <c r="AA894" s="192"/>
      <c r="AB894" s="192"/>
      <c r="AC894" s="192"/>
      <c r="AD894" s="192"/>
      <c r="AE894" s="192"/>
      <c r="AF894" s="192"/>
      <c r="AG894" s="192"/>
      <c r="AH894" s="192"/>
      <c r="AI894" s="192"/>
      <c r="AJ894" s="192"/>
      <c r="AK894" s="192"/>
      <c r="AL894" s="192"/>
      <c r="AM894" s="192"/>
      <c r="AN894" s="192"/>
      <c r="AO894" s="192"/>
      <c r="AP894" s="192"/>
      <c r="AQ894" s="192"/>
      <c r="AR894" s="192"/>
      <c r="AS894" s="192"/>
      <c r="AT894" s="192"/>
    </row>
    <row r="895" spans="1:46" ht="15.75" customHeight="1">
      <c r="A895" s="192"/>
      <c r="B895" s="192"/>
      <c r="C895" s="192"/>
      <c r="D895" s="192"/>
      <c r="E895" s="192"/>
      <c r="F895" s="192"/>
      <c r="G895" s="192"/>
      <c r="H895" s="192"/>
      <c r="I895" s="192"/>
      <c r="J895" s="192"/>
      <c r="K895" s="192"/>
      <c r="L895" s="192"/>
      <c r="M895" s="192"/>
      <c r="N895" s="192"/>
      <c r="O895" s="192"/>
      <c r="P895" s="192"/>
      <c r="Q895" s="192"/>
      <c r="R895" s="192"/>
      <c r="S895" s="192"/>
      <c r="T895" s="192"/>
      <c r="U895" s="192"/>
      <c r="V895" s="192"/>
      <c r="W895" s="192"/>
      <c r="X895" s="192"/>
      <c r="Y895" s="192"/>
      <c r="Z895" s="192"/>
      <c r="AA895" s="192"/>
      <c r="AB895" s="192"/>
      <c r="AC895" s="192"/>
      <c r="AD895" s="192"/>
      <c r="AE895" s="192"/>
      <c r="AF895" s="192"/>
      <c r="AG895" s="192"/>
      <c r="AH895" s="192"/>
      <c r="AI895" s="192"/>
      <c r="AJ895" s="192"/>
      <c r="AK895" s="192"/>
      <c r="AL895" s="192"/>
      <c r="AM895" s="192"/>
      <c r="AN895" s="192"/>
      <c r="AO895" s="192"/>
      <c r="AP895" s="192"/>
      <c r="AQ895" s="192"/>
      <c r="AR895" s="192"/>
      <c r="AS895" s="192"/>
      <c r="AT895" s="192"/>
    </row>
    <row r="896" spans="1:46" ht="15.75" customHeight="1">
      <c r="A896" s="192"/>
      <c r="B896" s="192"/>
      <c r="C896" s="192"/>
      <c r="D896" s="192"/>
      <c r="E896" s="192"/>
      <c r="F896" s="192"/>
      <c r="G896" s="192"/>
      <c r="H896" s="192"/>
      <c r="I896" s="192"/>
      <c r="J896" s="192"/>
      <c r="K896" s="192"/>
      <c r="L896" s="192"/>
      <c r="M896" s="192"/>
      <c r="N896" s="192"/>
      <c r="O896" s="192"/>
      <c r="P896" s="192"/>
      <c r="Q896" s="192"/>
      <c r="R896" s="192"/>
      <c r="S896" s="192"/>
      <c r="T896" s="192"/>
      <c r="U896" s="192"/>
      <c r="V896" s="192"/>
      <c r="W896" s="192"/>
      <c r="X896" s="192"/>
      <c r="Y896" s="192"/>
      <c r="Z896" s="192"/>
      <c r="AA896" s="192"/>
      <c r="AB896" s="192"/>
      <c r="AC896" s="192"/>
      <c r="AD896" s="192"/>
      <c r="AE896" s="192"/>
      <c r="AF896" s="192"/>
      <c r="AG896" s="192"/>
      <c r="AH896" s="192"/>
      <c r="AI896" s="192"/>
      <c r="AJ896" s="192"/>
      <c r="AK896" s="192"/>
      <c r="AL896" s="192"/>
      <c r="AM896" s="192"/>
      <c r="AN896" s="192"/>
      <c r="AO896" s="192"/>
      <c r="AP896" s="192"/>
      <c r="AQ896" s="192"/>
      <c r="AR896" s="192"/>
      <c r="AS896" s="192"/>
      <c r="AT896" s="192"/>
    </row>
    <row r="897" spans="1:46" ht="15.75" customHeight="1">
      <c r="A897" s="192"/>
      <c r="B897" s="192"/>
      <c r="C897" s="192"/>
      <c r="D897" s="192"/>
      <c r="E897" s="192"/>
      <c r="F897" s="192"/>
      <c r="G897" s="192"/>
      <c r="H897" s="192"/>
      <c r="I897" s="192"/>
      <c r="J897" s="192"/>
      <c r="K897" s="192"/>
      <c r="L897" s="192"/>
      <c r="M897" s="192"/>
      <c r="N897" s="192"/>
      <c r="O897" s="192"/>
      <c r="P897" s="192"/>
      <c r="Q897" s="192"/>
      <c r="R897" s="192"/>
      <c r="S897" s="192"/>
      <c r="T897" s="192"/>
      <c r="U897" s="192"/>
      <c r="V897" s="192"/>
      <c r="W897" s="192"/>
      <c r="X897" s="192"/>
      <c r="Y897" s="192"/>
      <c r="Z897" s="192"/>
      <c r="AA897" s="192"/>
      <c r="AB897" s="192"/>
      <c r="AC897" s="192"/>
      <c r="AD897" s="192"/>
      <c r="AE897" s="192"/>
      <c r="AF897" s="192"/>
      <c r="AG897" s="192"/>
      <c r="AH897" s="192"/>
      <c r="AI897" s="192"/>
      <c r="AJ897" s="192"/>
      <c r="AK897" s="192"/>
      <c r="AL897" s="192"/>
      <c r="AM897" s="192"/>
      <c r="AN897" s="192"/>
      <c r="AO897" s="192"/>
      <c r="AP897" s="192"/>
      <c r="AQ897" s="192"/>
      <c r="AR897" s="192"/>
      <c r="AS897" s="192"/>
      <c r="AT897" s="192"/>
    </row>
    <row r="898" spans="1:46" ht="15.75" customHeight="1">
      <c r="A898" s="192"/>
      <c r="B898" s="192"/>
      <c r="C898" s="192"/>
      <c r="D898" s="192"/>
      <c r="E898" s="192"/>
      <c r="F898" s="192"/>
      <c r="G898" s="192"/>
      <c r="H898" s="192"/>
      <c r="I898" s="192"/>
      <c r="J898" s="192"/>
      <c r="K898" s="192"/>
      <c r="L898" s="192"/>
      <c r="M898" s="192"/>
      <c r="N898" s="192"/>
      <c r="O898" s="192"/>
      <c r="P898" s="192"/>
      <c r="Q898" s="192"/>
      <c r="R898" s="192"/>
      <c r="S898" s="192"/>
      <c r="T898" s="192"/>
      <c r="U898" s="192"/>
      <c r="V898" s="192"/>
      <c r="W898" s="192"/>
      <c r="X898" s="192"/>
      <c r="Y898" s="192"/>
      <c r="Z898" s="192"/>
      <c r="AA898" s="192"/>
      <c r="AB898" s="192"/>
      <c r="AC898" s="192"/>
      <c r="AD898" s="192"/>
      <c r="AE898" s="192"/>
      <c r="AF898" s="192"/>
      <c r="AG898" s="192"/>
      <c r="AH898" s="192"/>
      <c r="AI898" s="192"/>
      <c r="AJ898" s="192"/>
      <c r="AK898" s="192"/>
      <c r="AL898" s="192"/>
      <c r="AM898" s="192"/>
      <c r="AN898" s="192"/>
      <c r="AO898" s="192"/>
      <c r="AP898" s="192"/>
      <c r="AQ898" s="192"/>
      <c r="AR898" s="192"/>
      <c r="AS898" s="192"/>
      <c r="AT898" s="192"/>
    </row>
    <row r="899" spans="1:46" ht="15.75" customHeight="1">
      <c r="A899" s="192"/>
      <c r="B899" s="192"/>
      <c r="C899" s="192"/>
      <c r="D899" s="192"/>
      <c r="E899" s="192"/>
      <c r="F899" s="192"/>
      <c r="G899" s="192"/>
      <c r="H899" s="192"/>
      <c r="I899" s="192"/>
      <c r="J899" s="192"/>
      <c r="K899" s="192"/>
      <c r="L899" s="192"/>
      <c r="M899" s="192"/>
      <c r="N899" s="192"/>
      <c r="O899" s="192"/>
      <c r="P899" s="192"/>
      <c r="Q899" s="192"/>
      <c r="R899" s="192"/>
      <c r="S899" s="192"/>
      <c r="T899" s="192"/>
      <c r="U899" s="192"/>
      <c r="V899" s="192"/>
      <c r="W899" s="192"/>
      <c r="X899" s="192"/>
      <c r="Y899" s="192"/>
      <c r="Z899" s="192"/>
      <c r="AA899" s="192"/>
      <c r="AB899" s="192"/>
      <c r="AC899" s="192"/>
      <c r="AD899" s="192"/>
      <c r="AE899" s="192"/>
      <c r="AF899" s="192"/>
      <c r="AG899" s="192"/>
      <c r="AH899" s="192"/>
      <c r="AI899" s="192"/>
      <c r="AJ899" s="192"/>
      <c r="AK899" s="192"/>
      <c r="AL899" s="192"/>
      <c r="AM899" s="192"/>
      <c r="AN899" s="192"/>
      <c r="AO899" s="192"/>
      <c r="AP899" s="192"/>
      <c r="AQ899" s="192"/>
      <c r="AR899" s="192"/>
      <c r="AS899" s="192"/>
      <c r="AT899" s="192"/>
    </row>
    <row r="900" spans="1:46" ht="15.75" customHeight="1">
      <c r="A900" s="192"/>
      <c r="B900" s="192"/>
      <c r="C900" s="192"/>
      <c r="D900" s="192"/>
      <c r="E900" s="192"/>
      <c r="F900" s="192"/>
      <c r="G900" s="192"/>
      <c r="H900" s="192"/>
      <c r="I900" s="192"/>
      <c r="J900" s="192"/>
      <c r="K900" s="192"/>
      <c r="L900" s="192"/>
      <c r="M900" s="192"/>
      <c r="N900" s="192"/>
      <c r="O900" s="192"/>
      <c r="P900" s="192"/>
      <c r="Q900" s="192"/>
      <c r="R900" s="192"/>
      <c r="S900" s="192"/>
      <c r="T900" s="192"/>
      <c r="U900" s="192"/>
      <c r="V900" s="192"/>
      <c r="W900" s="192"/>
      <c r="X900" s="192"/>
      <c r="Y900" s="192"/>
      <c r="Z900" s="192"/>
      <c r="AA900" s="192"/>
      <c r="AB900" s="192"/>
      <c r="AC900" s="192"/>
      <c r="AD900" s="192"/>
      <c r="AE900" s="192"/>
      <c r="AF900" s="192"/>
      <c r="AG900" s="192"/>
      <c r="AH900" s="192"/>
      <c r="AI900" s="192"/>
      <c r="AJ900" s="192"/>
      <c r="AK900" s="192"/>
      <c r="AL900" s="192"/>
      <c r="AM900" s="192"/>
      <c r="AN900" s="192"/>
      <c r="AO900" s="192"/>
      <c r="AP900" s="192"/>
      <c r="AQ900" s="192"/>
      <c r="AR900" s="192"/>
      <c r="AS900" s="192"/>
      <c r="AT900" s="192"/>
    </row>
    <row r="901" spans="1:46" ht="15.75" customHeight="1">
      <c r="A901" s="192"/>
      <c r="B901" s="192"/>
      <c r="C901" s="192"/>
      <c r="D901" s="192"/>
      <c r="E901" s="192"/>
      <c r="F901" s="192"/>
      <c r="G901" s="192"/>
      <c r="H901" s="192"/>
      <c r="I901" s="192"/>
      <c r="J901" s="192"/>
      <c r="K901" s="192"/>
      <c r="L901" s="192"/>
      <c r="M901" s="192"/>
      <c r="N901" s="192"/>
      <c r="O901" s="192"/>
      <c r="P901" s="192"/>
      <c r="Q901" s="192"/>
      <c r="R901" s="192"/>
      <c r="S901" s="192"/>
      <c r="T901" s="192"/>
      <c r="U901" s="192"/>
      <c r="V901" s="192"/>
      <c r="W901" s="192"/>
      <c r="X901" s="192"/>
      <c r="Y901" s="192"/>
      <c r="Z901" s="192"/>
      <c r="AA901" s="192"/>
      <c r="AB901" s="192"/>
      <c r="AC901" s="192"/>
      <c r="AD901" s="192"/>
      <c r="AE901" s="192"/>
      <c r="AF901" s="192"/>
      <c r="AG901" s="192"/>
      <c r="AH901" s="192"/>
      <c r="AI901" s="192"/>
      <c r="AJ901" s="192"/>
      <c r="AK901" s="192"/>
      <c r="AL901" s="192"/>
      <c r="AM901" s="192"/>
      <c r="AN901" s="192"/>
      <c r="AO901" s="192"/>
      <c r="AP901" s="192"/>
      <c r="AQ901" s="192"/>
      <c r="AR901" s="192"/>
      <c r="AS901" s="192"/>
      <c r="AT901" s="192"/>
    </row>
    <row r="902" spans="1:46" ht="15.75" customHeight="1">
      <c r="A902" s="192"/>
      <c r="B902" s="192"/>
      <c r="C902" s="192"/>
      <c r="D902" s="192"/>
      <c r="E902" s="192"/>
      <c r="F902" s="192"/>
      <c r="G902" s="192"/>
      <c r="H902" s="192"/>
      <c r="I902" s="192"/>
      <c r="J902" s="192"/>
      <c r="K902" s="192"/>
      <c r="L902" s="192"/>
      <c r="M902" s="192"/>
      <c r="N902" s="192"/>
      <c r="O902" s="192"/>
      <c r="P902" s="192"/>
      <c r="Q902" s="192"/>
      <c r="R902" s="192"/>
      <c r="S902" s="192"/>
      <c r="T902" s="192"/>
      <c r="U902" s="192"/>
      <c r="V902" s="192"/>
      <c r="W902" s="192"/>
      <c r="X902" s="192"/>
      <c r="Y902" s="192"/>
      <c r="Z902" s="192"/>
      <c r="AA902" s="192"/>
      <c r="AB902" s="192"/>
      <c r="AC902" s="192"/>
      <c r="AD902" s="192"/>
      <c r="AE902" s="192"/>
      <c r="AF902" s="192"/>
      <c r="AG902" s="192"/>
      <c r="AH902" s="192"/>
      <c r="AI902" s="192"/>
      <c r="AJ902" s="192"/>
      <c r="AK902" s="192"/>
      <c r="AL902" s="192"/>
      <c r="AM902" s="192"/>
      <c r="AN902" s="192"/>
      <c r="AO902" s="192"/>
      <c r="AP902" s="192"/>
      <c r="AQ902" s="192"/>
      <c r="AR902" s="192"/>
      <c r="AS902" s="192"/>
      <c r="AT902" s="192"/>
    </row>
    <row r="903" spans="1:46" ht="15.75" customHeight="1">
      <c r="A903" s="192"/>
      <c r="B903" s="192"/>
      <c r="C903" s="192"/>
      <c r="D903" s="192"/>
      <c r="E903" s="192"/>
      <c r="F903" s="192"/>
      <c r="G903" s="192"/>
      <c r="H903" s="192"/>
      <c r="I903" s="192"/>
      <c r="J903" s="192"/>
      <c r="K903" s="192"/>
      <c r="L903" s="192"/>
      <c r="M903" s="192"/>
      <c r="N903" s="192"/>
      <c r="O903" s="192"/>
      <c r="P903" s="192"/>
      <c r="Q903" s="192"/>
      <c r="R903" s="192"/>
      <c r="S903" s="192"/>
      <c r="T903" s="192"/>
      <c r="U903" s="192"/>
      <c r="V903" s="192"/>
      <c r="W903" s="192"/>
      <c r="X903" s="192"/>
      <c r="Y903" s="192"/>
      <c r="Z903" s="192"/>
      <c r="AA903" s="192"/>
      <c r="AB903" s="192"/>
      <c r="AC903" s="192"/>
      <c r="AD903" s="192"/>
      <c r="AE903" s="192"/>
      <c r="AF903" s="192"/>
      <c r="AG903" s="192"/>
      <c r="AH903" s="192"/>
      <c r="AI903" s="192"/>
      <c r="AJ903" s="192"/>
      <c r="AK903" s="192"/>
      <c r="AL903" s="192"/>
      <c r="AM903" s="192"/>
      <c r="AN903" s="192"/>
      <c r="AO903" s="192"/>
      <c r="AP903" s="192"/>
      <c r="AQ903" s="192"/>
      <c r="AR903" s="192"/>
      <c r="AS903" s="192"/>
      <c r="AT903" s="192"/>
    </row>
    <row r="904" spans="1:46" ht="15.75" customHeight="1">
      <c r="A904" s="192"/>
      <c r="B904" s="192"/>
      <c r="C904" s="192"/>
      <c r="D904" s="192"/>
      <c r="E904" s="192"/>
      <c r="F904" s="192"/>
      <c r="G904" s="192"/>
      <c r="H904" s="192"/>
      <c r="I904" s="192"/>
      <c r="J904" s="192"/>
      <c r="K904" s="192"/>
      <c r="L904" s="192"/>
      <c r="M904" s="192"/>
      <c r="N904" s="192"/>
      <c r="O904" s="192"/>
      <c r="P904" s="192"/>
      <c r="Q904" s="192"/>
      <c r="R904" s="192"/>
      <c r="S904" s="192"/>
      <c r="T904" s="192"/>
      <c r="U904" s="192"/>
      <c r="V904" s="192"/>
      <c r="W904" s="192"/>
      <c r="X904" s="192"/>
      <c r="Y904" s="192"/>
      <c r="Z904" s="192"/>
      <c r="AA904" s="192"/>
      <c r="AB904" s="192"/>
      <c r="AC904" s="192"/>
      <c r="AD904" s="192"/>
      <c r="AE904" s="192"/>
      <c r="AF904" s="192"/>
      <c r="AG904" s="192"/>
      <c r="AH904" s="192"/>
      <c r="AI904" s="192"/>
      <c r="AJ904" s="192"/>
      <c r="AK904" s="192"/>
      <c r="AL904" s="192"/>
      <c r="AM904" s="192"/>
      <c r="AN904" s="192"/>
      <c r="AO904" s="192"/>
      <c r="AP904" s="192"/>
      <c r="AQ904" s="192"/>
      <c r="AR904" s="192"/>
      <c r="AS904" s="192"/>
      <c r="AT904" s="192"/>
    </row>
    <row r="905" spans="1:46" ht="15.75" customHeight="1">
      <c r="A905" s="192"/>
      <c r="B905" s="192"/>
      <c r="C905" s="192"/>
      <c r="D905" s="192"/>
      <c r="E905" s="192"/>
      <c r="F905" s="192"/>
      <c r="G905" s="192"/>
      <c r="H905" s="192"/>
      <c r="I905" s="192"/>
      <c r="J905" s="192"/>
      <c r="K905" s="192"/>
      <c r="L905" s="192"/>
      <c r="M905" s="192"/>
      <c r="N905" s="192"/>
      <c r="O905" s="192"/>
      <c r="P905" s="192"/>
      <c r="Q905" s="192"/>
      <c r="R905" s="192"/>
      <c r="S905" s="192"/>
      <c r="T905" s="192"/>
      <c r="U905" s="192"/>
      <c r="V905" s="192"/>
      <c r="W905" s="192"/>
      <c r="X905" s="192"/>
      <c r="Y905" s="192"/>
      <c r="Z905" s="192"/>
      <c r="AA905" s="192"/>
      <c r="AB905" s="192"/>
      <c r="AC905" s="192"/>
      <c r="AD905" s="192"/>
      <c r="AE905" s="192"/>
      <c r="AF905" s="192"/>
      <c r="AG905" s="192"/>
      <c r="AH905" s="192"/>
      <c r="AI905" s="192"/>
      <c r="AJ905" s="192"/>
      <c r="AK905" s="192"/>
      <c r="AL905" s="192"/>
      <c r="AM905" s="192"/>
      <c r="AN905" s="192"/>
      <c r="AO905" s="192"/>
      <c r="AP905" s="192"/>
      <c r="AQ905" s="192"/>
      <c r="AR905" s="192"/>
      <c r="AS905" s="192"/>
      <c r="AT905" s="192"/>
    </row>
    <row r="906" spans="1:46" ht="15.75" customHeight="1">
      <c r="A906" s="192"/>
      <c r="B906" s="192"/>
      <c r="C906" s="192"/>
      <c r="D906" s="192"/>
      <c r="E906" s="192"/>
      <c r="F906" s="192"/>
      <c r="G906" s="192"/>
      <c r="H906" s="192"/>
      <c r="I906" s="192"/>
      <c r="J906" s="192"/>
      <c r="K906" s="192"/>
      <c r="L906" s="192"/>
      <c r="M906" s="192"/>
      <c r="N906" s="192"/>
      <c r="O906" s="192"/>
      <c r="P906" s="192"/>
      <c r="Q906" s="192"/>
      <c r="R906" s="192"/>
      <c r="S906" s="192"/>
      <c r="T906" s="192"/>
      <c r="U906" s="192"/>
      <c r="V906" s="192"/>
      <c r="W906" s="192"/>
      <c r="X906" s="192"/>
      <c r="Y906" s="192"/>
      <c r="Z906" s="192"/>
      <c r="AA906" s="192"/>
      <c r="AB906" s="192"/>
      <c r="AC906" s="192"/>
      <c r="AD906" s="192"/>
      <c r="AE906" s="192"/>
      <c r="AF906" s="192"/>
      <c r="AG906" s="192"/>
      <c r="AH906" s="192"/>
      <c r="AI906" s="192"/>
      <c r="AJ906" s="192"/>
      <c r="AK906" s="192"/>
      <c r="AL906" s="192"/>
      <c r="AM906" s="192"/>
      <c r="AN906" s="192"/>
      <c r="AO906" s="192"/>
      <c r="AP906" s="192"/>
      <c r="AQ906" s="192"/>
      <c r="AR906" s="192"/>
      <c r="AS906" s="192"/>
      <c r="AT906" s="192"/>
    </row>
    <row r="907" spans="1:46" ht="15.75" customHeight="1">
      <c r="A907" s="192"/>
      <c r="B907" s="192"/>
      <c r="C907" s="192"/>
      <c r="D907" s="192"/>
      <c r="E907" s="192"/>
      <c r="F907" s="192"/>
      <c r="G907" s="192"/>
      <c r="H907" s="192"/>
      <c r="I907" s="192"/>
      <c r="J907" s="192"/>
      <c r="K907" s="192"/>
      <c r="L907" s="192"/>
      <c r="M907" s="192"/>
      <c r="N907" s="192"/>
      <c r="O907" s="192"/>
      <c r="P907" s="192"/>
      <c r="Q907" s="192"/>
      <c r="R907" s="192"/>
      <c r="S907" s="192"/>
      <c r="T907" s="192"/>
      <c r="U907" s="192"/>
      <c r="V907" s="192"/>
      <c r="W907" s="192"/>
      <c r="X907" s="192"/>
      <c r="Y907" s="192"/>
      <c r="Z907" s="192"/>
      <c r="AA907" s="192"/>
      <c r="AB907" s="192"/>
      <c r="AC907" s="192"/>
      <c r="AD907" s="192"/>
      <c r="AE907" s="192"/>
      <c r="AF907" s="192"/>
      <c r="AG907" s="192"/>
      <c r="AH907" s="192"/>
      <c r="AI907" s="192"/>
      <c r="AJ907" s="192"/>
      <c r="AK907" s="192"/>
      <c r="AL907" s="192"/>
      <c r="AM907" s="192"/>
      <c r="AN907" s="192"/>
      <c r="AO907" s="192"/>
      <c r="AP907" s="192"/>
      <c r="AQ907" s="192"/>
      <c r="AR907" s="192"/>
      <c r="AS907" s="192"/>
      <c r="AT907" s="192"/>
    </row>
    <row r="908" spans="1:46" ht="15.75" customHeight="1">
      <c r="A908" s="192"/>
      <c r="B908" s="192"/>
      <c r="C908" s="192"/>
      <c r="D908" s="192"/>
      <c r="E908" s="192"/>
      <c r="F908" s="192"/>
      <c r="G908" s="192"/>
      <c r="H908" s="192"/>
      <c r="I908" s="192"/>
      <c r="J908" s="192"/>
      <c r="K908" s="192"/>
      <c r="L908" s="192"/>
      <c r="M908" s="192"/>
      <c r="N908" s="192"/>
      <c r="O908" s="192"/>
      <c r="P908" s="192"/>
      <c r="Q908" s="192"/>
      <c r="R908" s="192"/>
      <c r="S908" s="192"/>
      <c r="T908" s="192"/>
      <c r="U908" s="192"/>
      <c r="V908" s="192"/>
      <c r="W908" s="192"/>
      <c r="X908" s="192"/>
      <c r="Y908" s="192"/>
      <c r="Z908" s="192"/>
      <c r="AA908" s="192"/>
      <c r="AB908" s="192"/>
      <c r="AC908" s="192"/>
      <c r="AD908" s="192"/>
      <c r="AE908" s="192"/>
      <c r="AF908" s="192"/>
      <c r="AG908" s="192"/>
      <c r="AH908" s="192"/>
      <c r="AI908" s="192"/>
      <c r="AJ908" s="192"/>
      <c r="AK908" s="192"/>
      <c r="AL908" s="192"/>
      <c r="AM908" s="192"/>
      <c r="AN908" s="192"/>
      <c r="AO908" s="192"/>
      <c r="AP908" s="192"/>
      <c r="AQ908" s="192"/>
      <c r="AR908" s="192"/>
      <c r="AS908" s="192"/>
      <c r="AT908" s="192"/>
    </row>
    <row r="909" spans="1:46" ht="15.75" customHeight="1">
      <c r="A909" s="192"/>
      <c r="B909" s="192"/>
      <c r="C909" s="192"/>
      <c r="D909" s="192"/>
      <c r="E909" s="192"/>
      <c r="F909" s="192"/>
      <c r="G909" s="192"/>
      <c r="H909" s="192"/>
      <c r="I909" s="192"/>
      <c r="J909" s="192"/>
      <c r="K909" s="192"/>
      <c r="L909" s="192"/>
      <c r="M909" s="192"/>
      <c r="N909" s="192"/>
      <c r="O909" s="192"/>
      <c r="P909" s="192"/>
      <c r="Q909" s="192"/>
      <c r="R909" s="192"/>
      <c r="S909" s="192"/>
      <c r="T909" s="192"/>
      <c r="U909" s="192"/>
      <c r="V909" s="192"/>
      <c r="W909" s="192"/>
      <c r="X909" s="192"/>
      <c r="Y909" s="192"/>
      <c r="Z909" s="192"/>
      <c r="AA909" s="192"/>
      <c r="AB909" s="192"/>
      <c r="AC909" s="192"/>
      <c r="AD909" s="192"/>
      <c r="AE909" s="192"/>
      <c r="AF909" s="192"/>
      <c r="AG909" s="192"/>
      <c r="AH909" s="192"/>
      <c r="AI909" s="192"/>
      <c r="AJ909" s="192"/>
      <c r="AK909" s="192"/>
      <c r="AL909" s="192"/>
      <c r="AM909" s="192"/>
      <c r="AN909" s="192"/>
      <c r="AO909" s="192"/>
      <c r="AP909" s="192"/>
      <c r="AQ909" s="192"/>
      <c r="AR909" s="192"/>
      <c r="AS909" s="192"/>
      <c r="AT909" s="192"/>
    </row>
    <row r="910" spans="1:46" ht="15.75" customHeight="1">
      <c r="A910" s="192"/>
      <c r="B910" s="192"/>
      <c r="C910" s="192"/>
      <c r="D910" s="192"/>
      <c r="E910" s="192"/>
      <c r="F910" s="192"/>
      <c r="G910" s="192"/>
      <c r="H910" s="192"/>
      <c r="I910" s="192"/>
      <c r="J910" s="192"/>
      <c r="K910" s="192"/>
      <c r="L910" s="192"/>
      <c r="M910" s="192"/>
      <c r="N910" s="192"/>
      <c r="O910" s="192"/>
      <c r="P910" s="192"/>
      <c r="Q910" s="192"/>
      <c r="R910" s="192"/>
      <c r="S910" s="192"/>
      <c r="T910" s="192"/>
      <c r="U910" s="192"/>
      <c r="V910" s="192"/>
      <c r="W910" s="192"/>
      <c r="X910" s="192"/>
      <c r="Y910" s="192"/>
      <c r="Z910" s="192"/>
      <c r="AA910" s="192"/>
      <c r="AB910" s="192"/>
      <c r="AC910" s="192"/>
      <c r="AD910" s="192"/>
      <c r="AE910" s="192"/>
      <c r="AF910" s="192"/>
      <c r="AG910" s="192"/>
      <c r="AH910" s="192"/>
      <c r="AI910" s="192"/>
      <c r="AJ910" s="192"/>
      <c r="AK910" s="192"/>
      <c r="AL910" s="192"/>
      <c r="AM910" s="192"/>
      <c r="AN910" s="192"/>
      <c r="AO910" s="192"/>
      <c r="AP910" s="192"/>
      <c r="AQ910" s="192"/>
      <c r="AR910" s="192"/>
      <c r="AS910" s="192"/>
      <c r="AT910" s="192"/>
    </row>
    <row r="911" spans="1:46" ht="15.75" customHeight="1">
      <c r="A911" s="192"/>
      <c r="B911" s="192"/>
      <c r="C911" s="192"/>
      <c r="D911" s="192"/>
      <c r="E911" s="192"/>
      <c r="F911" s="192"/>
      <c r="G911" s="192"/>
      <c r="H911" s="192"/>
      <c r="I911" s="192"/>
      <c r="J911" s="192"/>
      <c r="K911" s="192"/>
      <c r="L911" s="192"/>
      <c r="M911" s="192"/>
      <c r="N911" s="192"/>
      <c r="O911" s="192"/>
      <c r="P911" s="192"/>
      <c r="Q911" s="192"/>
      <c r="R911" s="192"/>
      <c r="S911" s="192"/>
      <c r="T911" s="192"/>
      <c r="U911" s="192"/>
      <c r="V911" s="192"/>
      <c r="W911" s="192"/>
      <c r="X911" s="192"/>
      <c r="Y911" s="192"/>
      <c r="Z911" s="192"/>
      <c r="AA911" s="192"/>
      <c r="AB911" s="192"/>
      <c r="AC911" s="192"/>
      <c r="AD911" s="192"/>
      <c r="AE911" s="192"/>
      <c r="AF911" s="192"/>
      <c r="AG911" s="192"/>
      <c r="AH911" s="192"/>
      <c r="AI911" s="192"/>
      <c r="AJ911" s="192"/>
      <c r="AK911" s="192"/>
      <c r="AL911" s="192"/>
      <c r="AM911" s="192"/>
      <c r="AN911" s="192"/>
      <c r="AO911" s="192"/>
      <c r="AP911" s="192"/>
      <c r="AQ911" s="192"/>
      <c r="AR911" s="192"/>
      <c r="AS911" s="192"/>
      <c r="AT911" s="192"/>
    </row>
    <row r="912" spans="1:46" ht="15.75" customHeight="1">
      <c r="A912" s="192"/>
      <c r="B912" s="192"/>
      <c r="C912" s="192"/>
      <c r="D912" s="192"/>
      <c r="E912" s="192"/>
      <c r="F912" s="192"/>
      <c r="G912" s="192"/>
      <c r="H912" s="192"/>
      <c r="I912" s="192"/>
      <c r="J912" s="192"/>
      <c r="K912" s="192"/>
      <c r="L912" s="192"/>
      <c r="M912" s="192"/>
      <c r="N912" s="192"/>
      <c r="O912" s="192"/>
      <c r="P912" s="192"/>
      <c r="Q912" s="192"/>
      <c r="R912" s="192"/>
      <c r="S912" s="192"/>
      <c r="T912" s="192"/>
      <c r="U912" s="192"/>
      <c r="V912" s="192"/>
      <c r="W912" s="192"/>
      <c r="X912" s="192"/>
      <c r="Y912" s="192"/>
      <c r="Z912" s="192"/>
      <c r="AA912" s="192"/>
      <c r="AB912" s="192"/>
      <c r="AC912" s="192"/>
      <c r="AD912" s="192"/>
      <c r="AE912" s="192"/>
      <c r="AF912" s="192"/>
      <c r="AG912" s="192"/>
      <c r="AH912" s="192"/>
      <c r="AI912" s="192"/>
      <c r="AJ912" s="192"/>
      <c r="AK912" s="192"/>
      <c r="AL912" s="192"/>
      <c r="AM912" s="192"/>
      <c r="AN912" s="192"/>
      <c r="AO912" s="192"/>
      <c r="AP912" s="192"/>
      <c r="AQ912" s="192"/>
      <c r="AR912" s="192"/>
      <c r="AS912" s="192"/>
      <c r="AT912" s="192"/>
    </row>
    <row r="913" spans="1:46" ht="15.75" customHeight="1">
      <c r="A913" s="192"/>
      <c r="B913" s="192"/>
      <c r="C913" s="192"/>
      <c r="D913" s="192"/>
      <c r="E913" s="192"/>
      <c r="F913" s="192"/>
      <c r="G913" s="192"/>
      <c r="H913" s="192"/>
      <c r="I913" s="192"/>
      <c r="J913" s="192"/>
      <c r="K913" s="192"/>
      <c r="L913" s="192"/>
      <c r="M913" s="192"/>
      <c r="N913" s="192"/>
      <c r="O913" s="192"/>
      <c r="P913" s="192"/>
      <c r="Q913" s="192"/>
      <c r="R913" s="192"/>
      <c r="S913" s="192"/>
      <c r="T913" s="192"/>
      <c r="U913" s="192"/>
      <c r="V913" s="192"/>
      <c r="W913" s="192"/>
      <c r="X913" s="192"/>
      <c r="Y913" s="192"/>
      <c r="Z913" s="192"/>
      <c r="AA913" s="192"/>
      <c r="AB913" s="192"/>
      <c r="AC913" s="192"/>
      <c r="AD913" s="192"/>
      <c r="AE913" s="192"/>
      <c r="AF913" s="192"/>
      <c r="AG913" s="192"/>
      <c r="AH913" s="192"/>
      <c r="AI913" s="192"/>
      <c r="AJ913" s="192"/>
      <c r="AK913" s="192"/>
      <c r="AL913" s="192"/>
      <c r="AM913" s="192"/>
      <c r="AN913" s="192"/>
      <c r="AO913" s="192"/>
      <c r="AP913" s="192"/>
      <c r="AQ913" s="192"/>
      <c r="AR913" s="192"/>
      <c r="AS913" s="192"/>
      <c r="AT913" s="192"/>
    </row>
    <row r="914" spans="1:46" ht="15.75" customHeight="1">
      <c r="A914" s="192"/>
      <c r="B914" s="192"/>
      <c r="C914" s="192"/>
      <c r="D914" s="192"/>
      <c r="E914" s="192"/>
      <c r="F914" s="192"/>
      <c r="G914" s="192"/>
      <c r="H914" s="192"/>
      <c r="I914" s="192"/>
      <c r="J914" s="192"/>
      <c r="K914" s="192"/>
      <c r="L914" s="192"/>
      <c r="M914" s="192"/>
      <c r="N914" s="192"/>
      <c r="O914" s="192"/>
      <c r="P914" s="192"/>
      <c r="Q914" s="192"/>
      <c r="R914" s="192"/>
      <c r="S914" s="192"/>
      <c r="T914" s="192"/>
      <c r="U914" s="192"/>
      <c r="V914" s="192"/>
      <c r="W914" s="192"/>
      <c r="X914" s="192"/>
      <c r="Y914" s="192"/>
      <c r="Z914" s="192"/>
      <c r="AA914" s="192"/>
      <c r="AB914" s="192"/>
      <c r="AC914" s="192"/>
      <c r="AD914" s="192"/>
      <c r="AE914" s="192"/>
      <c r="AF914" s="192"/>
      <c r="AG914" s="192"/>
      <c r="AH914" s="192"/>
      <c r="AI914" s="192"/>
      <c r="AJ914" s="192"/>
      <c r="AK914" s="192"/>
      <c r="AL914" s="192"/>
      <c r="AM914" s="192"/>
      <c r="AN914" s="192"/>
      <c r="AO914" s="192"/>
      <c r="AP914" s="192"/>
      <c r="AQ914" s="192"/>
      <c r="AR914" s="192"/>
      <c r="AS914" s="192"/>
      <c r="AT914" s="192"/>
    </row>
    <row r="915" spans="1:46" ht="15.75" customHeight="1">
      <c r="A915" s="192"/>
      <c r="B915" s="192"/>
      <c r="C915" s="192"/>
      <c r="D915" s="192"/>
      <c r="E915" s="192"/>
      <c r="F915" s="192"/>
      <c r="G915" s="192"/>
      <c r="H915" s="192"/>
      <c r="I915" s="192"/>
      <c r="J915" s="192"/>
      <c r="K915" s="192"/>
      <c r="L915" s="192"/>
      <c r="M915" s="192"/>
      <c r="N915" s="192"/>
      <c r="O915" s="192"/>
      <c r="P915" s="192"/>
      <c r="Q915" s="192"/>
      <c r="R915" s="192"/>
      <c r="S915" s="192"/>
      <c r="T915" s="192"/>
      <c r="U915" s="192"/>
      <c r="V915" s="192"/>
      <c r="W915" s="192"/>
      <c r="X915" s="192"/>
      <c r="Y915" s="192"/>
      <c r="Z915" s="192"/>
      <c r="AA915" s="192"/>
      <c r="AB915" s="192"/>
      <c r="AC915" s="192"/>
      <c r="AD915" s="192"/>
      <c r="AE915" s="192"/>
      <c r="AF915" s="192"/>
      <c r="AG915" s="192"/>
      <c r="AH915" s="192"/>
      <c r="AI915" s="192"/>
      <c r="AJ915" s="192"/>
      <c r="AK915" s="192"/>
      <c r="AL915" s="192"/>
      <c r="AM915" s="192"/>
      <c r="AN915" s="192"/>
      <c r="AO915" s="192"/>
      <c r="AP915" s="192"/>
      <c r="AQ915" s="192"/>
      <c r="AR915" s="192"/>
      <c r="AS915" s="192"/>
      <c r="AT915" s="192"/>
    </row>
    <row r="916" spans="1:46" ht="15.75" customHeight="1">
      <c r="A916" s="192"/>
      <c r="B916" s="192"/>
      <c r="C916" s="192"/>
      <c r="D916" s="192"/>
      <c r="E916" s="192"/>
      <c r="F916" s="192"/>
      <c r="G916" s="192"/>
      <c r="H916" s="192"/>
      <c r="I916" s="192"/>
      <c r="J916" s="192"/>
      <c r="K916" s="192"/>
      <c r="L916" s="192"/>
      <c r="M916" s="192"/>
      <c r="N916" s="192"/>
      <c r="O916" s="192"/>
      <c r="P916" s="192"/>
      <c r="Q916" s="192"/>
      <c r="R916" s="192"/>
      <c r="S916" s="192"/>
      <c r="T916" s="192"/>
      <c r="U916" s="192"/>
      <c r="V916" s="192"/>
      <c r="W916" s="192"/>
      <c r="X916" s="192"/>
      <c r="Y916" s="192"/>
      <c r="Z916" s="192"/>
      <c r="AA916" s="192"/>
      <c r="AB916" s="192"/>
      <c r="AC916" s="192"/>
      <c r="AD916" s="192"/>
      <c r="AE916" s="192"/>
      <c r="AF916" s="192"/>
      <c r="AG916" s="192"/>
      <c r="AH916" s="192"/>
      <c r="AI916" s="192"/>
      <c r="AJ916" s="192"/>
      <c r="AK916" s="192"/>
      <c r="AL916" s="192"/>
      <c r="AM916" s="192"/>
      <c r="AN916" s="192"/>
      <c r="AO916" s="192"/>
      <c r="AP916" s="192"/>
      <c r="AQ916" s="192"/>
      <c r="AR916" s="192"/>
      <c r="AS916" s="192"/>
      <c r="AT916" s="192"/>
    </row>
    <row r="917" spans="1:46" ht="15.75" customHeight="1">
      <c r="A917" s="192"/>
      <c r="B917" s="192"/>
      <c r="C917" s="192"/>
      <c r="D917" s="192"/>
      <c r="E917" s="192"/>
      <c r="F917" s="192"/>
      <c r="G917" s="192"/>
      <c r="H917" s="192"/>
      <c r="I917" s="192"/>
      <c r="J917" s="192"/>
      <c r="K917" s="192"/>
      <c r="L917" s="192"/>
      <c r="M917" s="192"/>
      <c r="N917" s="192"/>
      <c r="O917" s="192"/>
      <c r="P917" s="192"/>
      <c r="Q917" s="192"/>
      <c r="R917" s="192"/>
      <c r="S917" s="192"/>
      <c r="T917" s="192"/>
      <c r="U917" s="192"/>
      <c r="V917" s="192"/>
      <c r="W917" s="192"/>
      <c r="X917" s="192"/>
      <c r="Y917" s="192"/>
      <c r="Z917" s="192"/>
      <c r="AA917" s="192"/>
      <c r="AB917" s="192"/>
      <c r="AC917" s="192"/>
      <c r="AD917" s="192"/>
      <c r="AE917" s="192"/>
      <c r="AF917" s="192"/>
      <c r="AG917" s="192"/>
      <c r="AH917" s="192"/>
      <c r="AI917" s="192"/>
      <c r="AJ917" s="192"/>
      <c r="AK917" s="192"/>
      <c r="AL917" s="192"/>
      <c r="AM917" s="192"/>
      <c r="AN917" s="192"/>
      <c r="AO917" s="192"/>
      <c r="AP917" s="192"/>
      <c r="AQ917" s="192"/>
      <c r="AR917" s="192"/>
      <c r="AS917" s="192"/>
      <c r="AT917" s="192"/>
    </row>
    <row r="918" spans="1:46" ht="15.75" customHeight="1">
      <c r="A918" s="192"/>
      <c r="B918" s="192"/>
      <c r="C918" s="192"/>
      <c r="D918" s="192"/>
      <c r="E918" s="192"/>
      <c r="F918" s="192"/>
      <c r="G918" s="192"/>
      <c r="H918" s="192"/>
      <c r="I918" s="192"/>
      <c r="J918" s="192"/>
      <c r="K918" s="192"/>
      <c r="L918" s="192"/>
      <c r="M918" s="192"/>
      <c r="N918" s="192"/>
      <c r="O918" s="192"/>
      <c r="P918" s="192"/>
      <c r="Q918" s="192"/>
      <c r="R918" s="192"/>
      <c r="S918" s="192"/>
      <c r="T918" s="192"/>
      <c r="U918" s="192"/>
      <c r="V918" s="192"/>
      <c r="W918" s="192"/>
      <c r="X918" s="192"/>
      <c r="Y918" s="192"/>
      <c r="Z918" s="192"/>
      <c r="AA918" s="192"/>
      <c r="AB918" s="192"/>
      <c r="AC918" s="192"/>
      <c r="AD918" s="192"/>
      <c r="AE918" s="192"/>
      <c r="AF918" s="192"/>
      <c r="AG918" s="192"/>
      <c r="AH918" s="192"/>
      <c r="AI918" s="192"/>
      <c r="AJ918" s="192"/>
      <c r="AK918" s="192"/>
      <c r="AL918" s="192"/>
      <c r="AM918" s="192"/>
      <c r="AN918" s="192"/>
      <c r="AO918" s="192"/>
      <c r="AP918" s="192"/>
      <c r="AQ918" s="192"/>
      <c r="AR918" s="192"/>
      <c r="AS918" s="192"/>
      <c r="AT918" s="192"/>
    </row>
    <row r="919" spans="1:46" ht="15.75" customHeight="1">
      <c r="A919" s="192"/>
      <c r="B919" s="192"/>
      <c r="C919" s="192"/>
      <c r="D919" s="192"/>
      <c r="E919" s="192"/>
      <c r="F919" s="192"/>
      <c r="G919" s="192"/>
      <c r="H919" s="192"/>
      <c r="I919" s="192"/>
      <c r="J919" s="192"/>
      <c r="K919" s="192"/>
      <c r="L919" s="192"/>
      <c r="M919" s="192"/>
      <c r="N919" s="192"/>
      <c r="O919" s="192"/>
      <c r="P919" s="192"/>
      <c r="Q919" s="192"/>
      <c r="R919" s="192"/>
      <c r="S919" s="192"/>
      <c r="T919" s="192"/>
      <c r="U919" s="192"/>
      <c r="V919" s="192"/>
      <c r="W919" s="192"/>
      <c r="X919" s="192"/>
      <c r="Y919" s="192"/>
      <c r="Z919" s="192"/>
      <c r="AA919" s="192"/>
      <c r="AB919" s="192"/>
      <c r="AC919" s="192"/>
      <c r="AD919" s="192"/>
      <c r="AE919" s="192"/>
      <c r="AF919" s="192"/>
      <c r="AG919" s="192"/>
      <c r="AH919" s="192"/>
      <c r="AI919" s="192"/>
      <c r="AJ919" s="192"/>
      <c r="AK919" s="192"/>
      <c r="AL919" s="192"/>
      <c r="AM919" s="192"/>
      <c r="AN919" s="192"/>
      <c r="AO919" s="192"/>
      <c r="AP919" s="192"/>
      <c r="AQ919" s="192"/>
      <c r="AR919" s="192"/>
      <c r="AS919" s="192"/>
      <c r="AT919" s="192"/>
    </row>
    <row r="920" spans="1:46" ht="15.75" customHeight="1">
      <c r="A920" s="192"/>
      <c r="B920" s="192"/>
      <c r="C920" s="192"/>
      <c r="D920" s="192"/>
      <c r="E920" s="192"/>
      <c r="F920" s="192"/>
      <c r="G920" s="192"/>
      <c r="H920" s="192"/>
      <c r="I920" s="192"/>
      <c r="J920" s="192"/>
      <c r="K920" s="192"/>
      <c r="L920" s="192"/>
      <c r="M920" s="192"/>
      <c r="N920" s="192"/>
      <c r="O920" s="192"/>
      <c r="P920" s="192"/>
      <c r="Q920" s="192"/>
      <c r="R920" s="192"/>
      <c r="S920" s="192"/>
      <c r="T920" s="192"/>
      <c r="U920" s="192"/>
      <c r="V920" s="192"/>
      <c r="W920" s="192"/>
      <c r="X920" s="192"/>
      <c r="Y920" s="192"/>
      <c r="Z920" s="192"/>
      <c r="AA920" s="192"/>
      <c r="AB920" s="192"/>
      <c r="AC920" s="192"/>
      <c r="AD920" s="192"/>
      <c r="AE920" s="192"/>
      <c r="AF920" s="192"/>
      <c r="AG920" s="192"/>
      <c r="AH920" s="192"/>
      <c r="AI920" s="192"/>
      <c r="AJ920" s="192"/>
      <c r="AK920" s="192"/>
      <c r="AL920" s="192"/>
      <c r="AM920" s="192"/>
      <c r="AN920" s="192"/>
      <c r="AO920" s="192"/>
      <c r="AP920" s="192"/>
      <c r="AQ920" s="192"/>
      <c r="AR920" s="192"/>
      <c r="AS920" s="192"/>
      <c r="AT920" s="192"/>
    </row>
    <row r="921" spans="1:46" ht="15.75" customHeight="1">
      <c r="A921" s="192"/>
      <c r="B921" s="192"/>
      <c r="C921" s="192"/>
      <c r="D921" s="192"/>
      <c r="E921" s="192"/>
      <c r="F921" s="192"/>
      <c r="G921" s="192"/>
      <c r="H921" s="192"/>
      <c r="I921" s="192"/>
      <c r="J921" s="192"/>
      <c r="K921" s="192"/>
      <c r="L921" s="192"/>
      <c r="M921" s="192"/>
      <c r="N921" s="192"/>
      <c r="O921" s="192"/>
      <c r="P921" s="192"/>
      <c r="Q921" s="192"/>
      <c r="R921" s="192"/>
      <c r="S921" s="192"/>
      <c r="T921" s="192"/>
      <c r="U921" s="192"/>
      <c r="V921" s="192"/>
      <c r="W921" s="192"/>
      <c r="X921" s="192"/>
      <c r="Y921" s="192"/>
      <c r="Z921" s="192"/>
      <c r="AA921" s="192"/>
      <c r="AB921" s="192"/>
      <c r="AC921" s="192"/>
      <c r="AD921" s="192"/>
      <c r="AE921" s="192"/>
      <c r="AF921" s="192"/>
      <c r="AG921" s="192"/>
      <c r="AH921" s="192"/>
      <c r="AI921" s="192"/>
      <c r="AJ921" s="192"/>
      <c r="AK921" s="192"/>
      <c r="AL921" s="192"/>
      <c r="AM921" s="192"/>
      <c r="AN921" s="192"/>
      <c r="AO921" s="192"/>
      <c r="AP921" s="192"/>
      <c r="AQ921" s="192"/>
      <c r="AR921" s="192"/>
      <c r="AS921" s="192"/>
      <c r="AT921" s="192"/>
    </row>
    <row r="922" spans="1:46" ht="15.75" customHeight="1">
      <c r="A922" s="192"/>
      <c r="B922" s="192"/>
      <c r="C922" s="192"/>
      <c r="D922" s="192"/>
      <c r="E922" s="192"/>
      <c r="F922" s="192"/>
      <c r="G922" s="192"/>
      <c r="H922" s="192"/>
      <c r="I922" s="192"/>
      <c r="J922" s="192"/>
      <c r="K922" s="192"/>
      <c r="L922" s="192"/>
      <c r="M922" s="192"/>
      <c r="N922" s="192"/>
      <c r="O922" s="192"/>
      <c r="P922" s="192"/>
      <c r="Q922" s="192"/>
      <c r="R922" s="192"/>
      <c r="S922" s="192"/>
      <c r="T922" s="192"/>
      <c r="U922" s="192"/>
      <c r="V922" s="192"/>
      <c r="W922" s="192"/>
      <c r="X922" s="192"/>
      <c r="Y922" s="192"/>
      <c r="Z922" s="192"/>
      <c r="AA922" s="192"/>
      <c r="AB922" s="192"/>
      <c r="AC922" s="192"/>
      <c r="AD922" s="192"/>
      <c r="AE922" s="192"/>
      <c r="AF922" s="192"/>
      <c r="AG922" s="192"/>
      <c r="AH922" s="192"/>
      <c r="AI922" s="192"/>
      <c r="AJ922" s="192"/>
      <c r="AK922" s="192"/>
      <c r="AL922" s="192"/>
      <c r="AM922" s="192"/>
      <c r="AN922" s="192"/>
      <c r="AO922" s="192"/>
      <c r="AP922" s="192"/>
      <c r="AQ922" s="192"/>
      <c r="AR922" s="192"/>
      <c r="AS922" s="192"/>
      <c r="AT922" s="192"/>
    </row>
    <row r="923" spans="1:46" ht="15.75" customHeight="1">
      <c r="A923" s="192"/>
      <c r="B923" s="192"/>
      <c r="C923" s="192"/>
      <c r="D923" s="192"/>
      <c r="E923" s="192"/>
      <c r="F923" s="192"/>
      <c r="G923" s="192"/>
      <c r="H923" s="192"/>
      <c r="I923" s="192"/>
      <c r="J923" s="192"/>
      <c r="K923" s="192"/>
      <c r="L923" s="192"/>
      <c r="M923" s="192"/>
      <c r="N923" s="192"/>
      <c r="O923" s="192"/>
      <c r="P923" s="192"/>
      <c r="Q923" s="192"/>
      <c r="R923" s="192"/>
      <c r="S923" s="192"/>
      <c r="T923" s="192"/>
      <c r="U923" s="192"/>
      <c r="V923" s="192"/>
      <c r="W923" s="192"/>
      <c r="X923" s="192"/>
      <c r="Y923" s="192"/>
      <c r="Z923" s="192"/>
      <c r="AA923" s="192"/>
      <c r="AB923" s="192"/>
      <c r="AC923" s="192"/>
      <c r="AD923" s="192"/>
      <c r="AE923" s="192"/>
      <c r="AF923" s="192"/>
      <c r="AG923" s="192"/>
      <c r="AH923" s="192"/>
      <c r="AI923" s="192"/>
      <c r="AJ923" s="192"/>
      <c r="AK923" s="192"/>
      <c r="AL923" s="192"/>
      <c r="AM923" s="192"/>
      <c r="AN923" s="192"/>
      <c r="AO923" s="192"/>
      <c r="AP923" s="192"/>
      <c r="AQ923" s="192"/>
      <c r="AR923" s="192"/>
      <c r="AS923" s="192"/>
      <c r="AT923" s="192"/>
    </row>
    <row r="924" spans="1:46" ht="15.75" customHeight="1">
      <c r="A924" s="192"/>
      <c r="B924" s="192"/>
      <c r="C924" s="192"/>
      <c r="D924" s="192"/>
      <c r="E924" s="192"/>
      <c r="F924" s="192"/>
      <c r="G924" s="192"/>
      <c r="H924" s="192"/>
      <c r="I924" s="192"/>
      <c r="J924" s="192"/>
      <c r="K924" s="192"/>
      <c r="L924" s="192"/>
      <c r="M924" s="192"/>
      <c r="N924" s="192"/>
      <c r="O924" s="192"/>
      <c r="P924" s="192"/>
      <c r="Q924" s="192"/>
      <c r="R924" s="192"/>
      <c r="S924" s="192"/>
      <c r="T924" s="192"/>
      <c r="U924" s="192"/>
      <c r="V924" s="192"/>
      <c r="W924" s="192"/>
      <c r="X924" s="192"/>
      <c r="Y924" s="192"/>
      <c r="Z924" s="192"/>
      <c r="AA924" s="192"/>
      <c r="AB924" s="192"/>
      <c r="AC924" s="192"/>
      <c r="AD924" s="192"/>
      <c r="AE924" s="192"/>
      <c r="AF924" s="192"/>
      <c r="AG924" s="192"/>
      <c r="AH924" s="192"/>
      <c r="AI924" s="192"/>
      <c r="AJ924" s="192"/>
      <c r="AK924" s="192"/>
      <c r="AL924" s="192"/>
      <c r="AM924" s="192"/>
      <c r="AN924" s="192"/>
      <c r="AO924" s="192"/>
      <c r="AP924" s="192"/>
      <c r="AQ924" s="192"/>
      <c r="AR924" s="192"/>
      <c r="AS924" s="192"/>
      <c r="AT924" s="192"/>
    </row>
    <row r="925" spans="1:46" ht="15.75" customHeight="1">
      <c r="A925" s="192"/>
      <c r="B925" s="192"/>
      <c r="C925" s="192"/>
      <c r="D925" s="192"/>
      <c r="E925" s="192"/>
      <c r="F925" s="192"/>
      <c r="G925" s="192"/>
      <c r="H925" s="192"/>
      <c r="I925" s="192"/>
      <c r="J925" s="192"/>
      <c r="K925" s="192"/>
      <c r="L925" s="192"/>
      <c r="M925" s="192"/>
      <c r="N925" s="192"/>
      <c r="O925" s="192"/>
      <c r="P925" s="192"/>
      <c r="Q925" s="192"/>
      <c r="R925" s="192"/>
      <c r="S925" s="192"/>
      <c r="T925" s="192"/>
      <c r="U925" s="192"/>
      <c r="V925" s="192"/>
      <c r="W925" s="192"/>
      <c r="X925" s="192"/>
      <c r="Y925" s="192"/>
      <c r="Z925" s="192"/>
      <c r="AA925" s="192"/>
      <c r="AB925" s="192"/>
      <c r="AC925" s="192"/>
      <c r="AD925" s="192"/>
      <c r="AE925" s="192"/>
      <c r="AF925" s="192"/>
      <c r="AG925" s="192"/>
      <c r="AH925" s="192"/>
      <c r="AI925" s="192"/>
      <c r="AJ925" s="192"/>
      <c r="AK925" s="192"/>
      <c r="AL925" s="192"/>
      <c r="AM925" s="192"/>
      <c r="AN925" s="192"/>
      <c r="AO925" s="192"/>
      <c r="AP925" s="192"/>
      <c r="AQ925" s="192"/>
      <c r="AR925" s="192"/>
      <c r="AS925" s="192"/>
      <c r="AT925" s="192"/>
    </row>
    <row r="926" spans="1:46" ht="15.75" customHeight="1">
      <c r="A926" s="192"/>
      <c r="B926" s="192"/>
      <c r="C926" s="192"/>
      <c r="D926" s="192"/>
      <c r="E926" s="192"/>
      <c r="F926" s="192"/>
      <c r="G926" s="192"/>
      <c r="H926" s="192"/>
      <c r="I926" s="192"/>
      <c r="J926" s="192"/>
      <c r="K926" s="192"/>
      <c r="L926" s="192"/>
      <c r="M926" s="192"/>
      <c r="N926" s="192"/>
      <c r="O926" s="192"/>
      <c r="P926" s="192"/>
      <c r="Q926" s="192"/>
      <c r="R926" s="192"/>
      <c r="S926" s="192"/>
      <c r="T926" s="192"/>
      <c r="U926" s="192"/>
      <c r="V926" s="192"/>
      <c r="W926" s="192"/>
      <c r="X926" s="192"/>
      <c r="Y926" s="192"/>
      <c r="Z926" s="192"/>
      <c r="AA926" s="192"/>
      <c r="AB926" s="192"/>
      <c r="AC926" s="192"/>
      <c r="AD926" s="192"/>
      <c r="AE926" s="192"/>
      <c r="AF926" s="192"/>
      <c r="AG926" s="192"/>
      <c r="AH926" s="192"/>
      <c r="AI926" s="192"/>
      <c r="AJ926" s="192"/>
      <c r="AK926" s="192"/>
      <c r="AL926" s="192"/>
      <c r="AM926" s="192"/>
      <c r="AN926" s="192"/>
      <c r="AO926" s="192"/>
      <c r="AP926" s="192"/>
      <c r="AQ926" s="192"/>
      <c r="AR926" s="192"/>
      <c r="AS926" s="192"/>
      <c r="AT926" s="192"/>
    </row>
    <row r="927" spans="1:46" ht="15.75" customHeight="1">
      <c r="A927" s="192"/>
      <c r="B927" s="192"/>
      <c r="C927" s="192"/>
      <c r="D927" s="192"/>
      <c r="E927" s="192"/>
      <c r="F927" s="192"/>
      <c r="G927" s="192"/>
      <c r="H927" s="192"/>
      <c r="I927" s="192"/>
      <c r="J927" s="192"/>
      <c r="K927" s="192"/>
      <c r="L927" s="192"/>
      <c r="M927" s="192"/>
      <c r="N927" s="192"/>
      <c r="O927" s="192"/>
      <c r="P927" s="192"/>
      <c r="Q927" s="192"/>
      <c r="R927" s="192"/>
      <c r="S927" s="192"/>
      <c r="T927" s="192"/>
      <c r="U927" s="192"/>
      <c r="V927" s="192"/>
      <c r="W927" s="192"/>
      <c r="X927" s="192"/>
      <c r="Y927" s="192"/>
      <c r="Z927" s="192"/>
      <c r="AA927" s="192"/>
      <c r="AB927" s="192"/>
      <c r="AC927" s="192"/>
      <c r="AD927" s="192"/>
      <c r="AE927" s="192"/>
      <c r="AF927" s="192"/>
      <c r="AG927" s="192"/>
      <c r="AH927" s="192"/>
      <c r="AI927" s="192"/>
      <c r="AJ927" s="192"/>
      <c r="AK927" s="192"/>
      <c r="AL927" s="192"/>
      <c r="AM927" s="192"/>
      <c r="AN927" s="192"/>
      <c r="AO927" s="192"/>
      <c r="AP927" s="192"/>
      <c r="AQ927" s="192"/>
      <c r="AR927" s="192"/>
      <c r="AS927" s="192"/>
      <c r="AT927" s="192"/>
    </row>
    <row r="928" spans="1:46" ht="15.75" customHeight="1">
      <c r="A928" s="192"/>
      <c r="B928" s="192"/>
      <c r="C928" s="192"/>
      <c r="D928" s="192"/>
      <c r="E928" s="192"/>
      <c r="F928" s="192"/>
      <c r="G928" s="192"/>
      <c r="H928" s="192"/>
      <c r="I928" s="192"/>
      <c r="J928" s="192"/>
      <c r="K928" s="192"/>
      <c r="L928" s="192"/>
      <c r="M928" s="192"/>
      <c r="N928" s="192"/>
      <c r="O928" s="192"/>
      <c r="P928" s="192"/>
      <c r="Q928" s="192"/>
      <c r="R928" s="192"/>
      <c r="S928" s="192"/>
      <c r="T928" s="192"/>
      <c r="U928" s="192"/>
      <c r="V928" s="192"/>
      <c r="W928" s="192"/>
      <c r="X928" s="192"/>
      <c r="Y928" s="192"/>
      <c r="Z928" s="192"/>
      <c r="AA928" s="192"/>
      <c r="AB928" s="192"/>
      <c r="AC928" s="192"/>
      <c r="AD928" s="192"/>
      <c r="AE928" s="192"/>
      <c r="AF928" s="192"/>
      <c r="AG928" s="192"/>
      <c r="AH928" s="192"/>
      <c r="AI928" s="192"/>
      <c r="AJ928" s="192"/>
      <c r="AK928" s="192"/>
      <c r="AL928" s="192"/>
      <c r="AM928" s="192"/>
      <c r="AN928" s="192"/>
      <c r="AO928" s="192"/>
      <c r="AP928" s="192"/>
      <c r="AQ928" s="192"/>
      <c r="AR928" s="192"/>
      <c r="AS928" s="192"/>
      <c r="AT928" s="192"/>
    </row>
    <row r="929" spans="1:46" ht="15.75" customHeight="1">
      <c r="A929" s="192"/>
      <c r="B929" s="192"/>
      <c r="C929" s="192"/>
      <c r="D929" s="192"/>
      <c r="E929" s="192"/>
      <c r="F929" s="192"/>
      <c r="G929" s="192"/>
      <c r="H929" s="192"/>
      <c r="I929" s="192"/>
      <c r="J929" s="192"/>
      <c r="K929" s="192"/>
      <c r="L929" s="192"/>
      <c r="M929" s="192"/>
      <c r="N929" s="192"/>
      <c r="O929" s="192"/>
      <c r="P929" s="192"/>
      <c r="Q929" s="192"/>
      <c r="R929" s="192"/>
      <c r="S929" s="192"/>
      <c r="T929" s="192"/>
      <c r="U929" s="192"/>
      <c r="V929" s="192"/>
      <c r="W929" s="192"/>
      <c r="X929" s="192"/>
      <c r="Y929" s="192"/>
      <c r="Z929" s="192"/>
      <c r="AA929" s="192"/>
      <c r="AB929" s="192"/>
      <c r="AC929" s="192"/>
      <c r="AD929" s="192"/>
      <c r="AE929" s="192"/>
      <c r="AF929" s="192"/>
      <c r="AG929" s="192"/>
      <c r="AH929" s="192"/>
      <c r="AI929" s="192"/>
      <c r="AJ929" s="192"/>
      <c r="AK929" s="192"/>
      <c r="AL929" s="192"/>
      <c r="AM929" s="192"/>
      <c r="AN929" s="192"/>
      <c r="AO929" s="192"/>
      <c r="AP929" s="192"/>
      <c r="AQ929" s="192"/>
      <c r="AR929" s="192"/>
      <c r="AS929" s="192"/>
      <c r="AT929" s="192"/>
    </row>
    <row r="930" spans="1:46" ht="15.75" customHeight="1">
      <c r="A930" s="192"/>
      <c r="B930" s="192"/>
      <c r="C930" s="192"/>
      <c r="D930" s="192"/>
      <c r="E930" s="192"/>
      <c r="F930" s="192"/>
      <c r="G930" s="192"/>
      <c r="H930" s="192"/>
      <c r="I930" s="192"/>
      <c r="J930" s="192"/>
      <c r="K930" s="192"/>
      <c r="L930" s="192"/>
      <c r="M930" s="192"/>
      <c r="N930" s="192"/>
      <c r="O930" s="192"/>
      <c r="P930" s="192"/>
      <c r="Q930" s="192"/>
      <c r="R930" s="192"/>
      <c r="S930" s="192"/>
      <c r="T930" s="192"/>
      <c r="U930" s="192"/>
      <c r="V930" s="192"/>
      <c r="W930" s="192"/>
      <c r="X930" s="192"/>
      <c r="Y930" s="192"/>
      <c r="Z930" s="192"/>
      <c r="AA930" s="192"/>
      <c r="AB930" s="192"/>
      <c r="AC930" s="192"/>
      <c r="AD930" s="192"/>
      <c r="AE930" s="192"/>
      <c r="AF930" s="192"/>
      <c r="AG930" s="192"/>
      <c r="AH930" s="192"/>
      <c r="AI930" s="192"/>
      <c r="AJ930" s="192"/>
      <c r="AK930" s="192"/>
      <c r="AL930" s="192"/>
      <c r="AM930" s="192"/>
      <c r="AN930" s="192"/>
      <c r="AO930" s="192"/>
      <c r="AP930" s="192"/>
      <c r="AQ930" s="192"/>
      <c r="AR930" s="192"/>
      <c r="AS930" s="192"/>
      <c r="AT930" s="192"/>
    </row>
    <row r="931" spans="1:46" ht="15.75" customHeight="1">
      <c r="A931" s="192"/>
      <c r="B931" s="192"/>
      <c r="C931" s="192"/>
      <c r="D931" s="192"/>
      <c r="E931" s="192"/>
      <c r="F931" s="192"/>
      <c r="G931" s="192"/>
      <c r="H931" s="192"/>
      <c r="I931" s="192"/>
      <c r="J931" s="192"/>
      <c r="K931" s="192"/>
      <c r="L931" s="192"/>
      <c r="M931" s="192"/>
      <c r="N931" s="192"/>
      <c r="O931" s="192"/>
      <c r="P931" s="192"/>
      <c r="Q931" s="192"/>
      <c r="R931" s="192"/>
      <c r="S931" s="192"/>
      <c r="T931" s="192"/>
      <c r="U931" s="192"/>
      <c r="V931" s="192"/>
      <c r="W931" s="192"/>
      <c r="X931" s="192"/>
      <c r="Y931" s="192"/>
      <c r="Z931" s="192"/>
      <c r="AA931" s="192"/>
      <c r="AB931" s="192"/>
      <c r="AC931" s="192"/>
      <c r="AD931" s="192"/>
      <c r="AE931" s="192"/>
      <c r="AF931" s="192"/>
      <c r="AG931" s="192"/>
      <c r="AH931" s="192"/>
      <c r="AI931" s="192"/>
      <c r="AJ931" s="192"/>
      <c r="AK931" s="192"/>
      <c r="AL931" s="192"/>
      <c r="AM931" s="192"/>
      <c r="AN931" s="192"/>
      <c r="AO931" s="192"/>
      <c r="AP931" s="192"/>
      <c r="AQ931" s="192"/>
      <c r="AR931" s="192"/>
      <c r="AS931" s="192"/>
      <c r="AT931" s="192"/>
    </row>
    <row r="932" spans="1:46" ht="15.75" customHeight="1">
      <c r="A932" s="192"/>
      <c r="B932" s="192"/>
      <c r="C932" s="192"/>
      <c r="D932" s="192"/>
      <c r="E932" s="192"/>
      <c r="F932" s="192"/>
      <c r="G932" s="192"/>
      <c r="H932" s="192"/>
      <c r="I932" s="192"/>
      <c r="J932" s="192"/>
      <c r="K932" s="192"/>
      <c r="L932" s="192"/>
      <c r="M932" s="192"/>
      <c r="N932" s="192"/>
      <c r="O932" s="192"/>
      <c r="P932" s="192"/>
      <c r="Q932" s="192"/>
      <c r="R932" s="192"/>
      <c r="S932" s="192"/>
      <c r="T932" s="192"/>
      <c r="U932" s="192"/>
      <c r="V932" s="192"/>
      <c r="W932" s="192"/>
      <c r="X932" s="192"/>
      <c r="Y932" s="192"/>
      <c r="Z932" s="192"/>
      <c r="AA932" s="192"/>
      <c r="AB932" s="192"/>
      <c r="AC932" s="192"/>
      <c r="AD932" s="192"/>
      <c r="AE932" s="192"/>
      <c r="AF932" s="192"/>
      <c r="AG932" s="192"/>
      <c r="AH932" s="192"/>
      <c r="AI932" s="192"/>
      <c r="AJ932" s="192"/>
      <c r="AK932" s="192"/>
      <c r="AL932" s="192"/>
      <c r="AM932" s="192"/>
      <c r="AN932" s="192"/>
      <c r="AO932" s="192"/>
      <c r="AP932" s="192"/>
      <c r="AQ932" s="192"/>
      <c r="AR932" s="192"/>
      <c r="AS932" s="192"/>
      <c r="AT932" s="192"/>
    </row>
    <row r="933" spans="1:46" ht="15.75" customHeight="1">
      <c r="A933" s="192"/>
      <c r="B933" s="192"/>
      <c r="C933" s="192"/>
      <c r="D933" s="192"/>
      <c r="E933" s="192"/>
      <c r="F933" s="192"/>
      <c r="G933" s="192"/>
      <c r="H933" s="192"/>
      <c r="I933" s="192"/>
      <c r="J933" s="192"/>
      <c r="K933" s="192"/>
      <c r="L933" s="192"/>
      <c r="M933" s="192"/>
      <c r="N933" s="192"/>
      <c r="O933" s="192"/>
      <c r="P933" s="192"/>
      <c r="Q933" s="192"/>
      <c r="R933" s="192"/>
      <c r="S933" s="192"/>
      <c r="T933" s="192"/>
      <c r="U933" s="192"/>
      <c r="V933" s="192"/>
      <c r="W933" s="192"/>
      <c r="X933" s="192"/>
      <c r="Y933" s="192"/>
      <c r="Z933" s="192"/>
      <c r="AA933" s="192"/>
      <c r="AB933" s="192"/>
      <c r="AC933" s="192"/>
      <c r="AD933" s="192"/>
      <c r="AE933" s="192"/>
      <c r="AF933" s="192"/>
      <c r="AG933" s="192"/>
      <c r="AH933" s="192"/>
      <c r="AI933" s="192"/>
      <c r="AJ933" s="192"/>
      <c r="AK933" s="192"/>
      <c r="AL933" s="192"/>
      <c r="AM933" s="192"/>
      <c r="AN933" s="192"/>
      <c r="AO933" s="192"/>
      <c r="AP933" s="192"/>
      <c r="AQ933" s="192"/>
      <c r="AR933" s="192"/>
      <c r="AS933" s="192"/>
      <c r="AT933" s="192"/>
    </row>
    <row r="934" spans="1:46" ht="15.75" customHeight="1">
      <c r="A934" s="192"/>
      <c r="B934" s="192"/>
      <c r="C934" s="192"/>
      <c r="D934" s="192"/>
      <c r="E934" s="192"/>
      <c r="F934" s="192"/>
      <c r="G934" s="192"/>
      <c r="H934" s="192"/>
      <c r="I934" s="192"/>
      <c r="J934" s="192"/>
      <c r="K934" s="192"/>
      <c r="L934" s="192"/>
      <c r="M934" s="192"/>
      <c r="N934" s="192"/>
      <c r="O934" s="192"/>
      <c r="P934" s="192"/>
      <c r="Q934" s="192"/>
      <c r="R934" s="192"/>
      <c r="S934" s="192"/>
      <c r="T934" s="192"/>
      <c r="U934" s="192"/>
      <c r="V934" s="192"/>
      <c r="W934" s="192"/>
      <c r="X934" s="192"/>
      <c r="Y934" s="192"/>
      <c r="Z934" s="192"/>
      <c r="AA934" s="192"/>
      <c r="AB934" s="192"/>
      <c r="AC934" s="192"/>
      <c r="AD934" s="192"/>
      <c r="AE934" s="192"/>
      <c r="AF934" s="192"/>
      <c r="AG934" s="192"/>
      <c r="AH934" s="192"/>
      <c r="AI934" s="192"/>
      <c r="AJ934" s="192"/>
      <c r="AK934" s="192"/>
      <c r="AL934" s="192"/>
      <c r="AM934" s="192"/>
      <c r="AN934" s="192"/>
      <c r="AO934" s="192"/>
      <c r="AP934" s="192"/>
      <c r="AQ934" s="192"/>
      <c r="AR934" s="192"/>
      <c r="AS934" s="192"/>
      <c r="AT934" s="192"/>
    </row>
    <row r="935" spans="1:46" ht="15.75" customHeight="1">
      <c r="A935" s="192"/>
      <c r="B935" s="192"/>
      <c r="C935" s="192"/>
      <c r="D935" s="192"/>
      <c r="E935" s="192"/>
      <c r="F935" s="192"/>
      <c r="G935" s="192"/>
      <c r="H935" s="192"/>
      <c r="I935" s="192"/>
      <c r="J935" s="192"/>
      <c r="K935" s="192"/>
      <c r="L935" s="192"/>
      <c r="M935" s="192"/>
      <c r="N935" s="192"/>
      <c r="O935" s="192"/>
      <c r="P935" s="192"/>
      <c r="Q935" s="192"/>
      <c r="R935" s="192"/>
      <c r="S935" s="192"/>
      <c r="T935" s="192"/>
      <c r="U935" s="192"/>
      <c r="V935" s="192"/>
      <c r="W935" s="192"/>
      <c r="X935" s="192"/>
      <c r="Y935" s="192"/>
      <c r="Z935" s="192"/>
      <c r="AA935" s="192"/>
      <c r="AB935" s="192"/>
      <c r="AC935" s="192"/>
      <c r="AD935" s="192"/>
      <c r="AE935" s="192"/>
      <c r="AF935" s="192"/>
      <c r="AG935" s="192"/>
      <c r="AH935" s="192"/>
      <c r="AI935" s="192"/>
      <c r="AJ935" s="192"/>
      <c r="AK935" s="192"/>
      <c r="AL935" s="192"/>
      <c r="AM935" s="192"/>
      <c r="AN935" s="192"/>
      <c r="AO935" s="192"/>
      <c r="AP935" s="192"/>
      <c r="AQ935" s="192"/>
      <c r="AR935" s="192"/>
      <c r="AS935" s="192"/>
      <c r="AT935" s="192"/>
    </row>
    <row r="936" spans="1:46" ht="15.75" customHeight="1">
      <c r="A936" s="192"/>
      <c r="B936" s="192"/>
      <c r="C936" s="192"/>
      <c r="D936" s="192"/>
      <c r="E936" s="192"/>
      <c r="F936" s="192"/>
      <c r="G936" s="192"/>
      <c r="H936" s="192"/>
      <c r="I936" s="192"/>
      <c r="J936" s="192"/>
      <c r="K936" s="192"/>
      <c r="L936" s="192"/>
      <c r="M936" s="192"/>
      <c r="N936" s="192"/>
      <c r="O936" s="192"/>
      <c r="P936" s="192"/>
      <c r="Q936" s="192"/>
      <c r="R936" s="192"/>
      <c r="S936" s="192"/>
      <c r="T936" s="192"/>
      <c r="U936" s="192"/>
      <c r="V936" s="192"/>
      <c r="W936" s="192"/>
      <c r="X936" s="192"/>
      <c r="Y936" s="192"/>
      <c r="Z936" s="192"/>
      <c r="AA936" s="192"/>
      <c r="AB936" s="192"/>
      <c r="AC936" s="192"/>
      <c r="AD936" s="192"/>
      <c r="AE936" s="192"/>
      <c r="AF936" s="192"/>
      <c r="AG936" s="192"/>
      <c r="AH936" s="192"/>
      <c r="AI936" s="192"/>
      <c r="AJ936" s="192"/>
      <c r="AK936" s="192"/>
      <c r="AL936" s="192"/>
      <c r="AM936" s="192"/>
      <c r="AN936" s="192"/>
      <c r="AO936" s="192"/>
      <c r="AP936" s="192"/>
      <c r="AQ936" s="192"/>
      <c r="AR936" s="192"/>
      <c r="AS936" s="192"/>
      <c r="AT936" s="192"/>
    </row>
    <row r="937" spans="1:46" ht="15.75" customHeight="1">
      <c r="A937" s="192"/>
      <c r="B937" s="192"/>
      <c r="C937" s="192"/>
      <c r="D937" s="192"/>
      <c r="E937" s="192"/>
      <c r="F937" s="192"/>
      <c r="G937" s="192"/>
      <c r="H937" s="192"/>
      <c r="I937" s="192"/>
      <c r="J937" s="192"/>
      <c r="K937" s="192"/>
      <c r="L937" s="192"/>
      <c r="M937" s="192"/>
      <c r="N937" s="192"/>
      <c r="O937" s="192"/>
      <c r="P937" s="192"/>
      <c r="Q937" s="192"/>
      <c r="R937" s="192"/>
      <c r="S937" s="192"/>
      <c r="T937" s="192"/>
      <c r="U937" s="192"/>
      <c r="V937" s="192"/>
      <c r="W937" s="192"/>
      <c r="X937" s="192"/>
      <c r="Y937" s="192"/>
      <c r="Z937" s="192"/>
      <c r="AA937" s="192"/>
      <c r="AB937" s="192"/>
      <c r="AC937" s="192"/>
      <c r="AD937" s="192"/>
      <c r="AE937" s="192"/>
      <c r="AF937" s="192"/>
      <c r="AG937" s="192"/>
      <c r="AH937" s="192"/>
      <c r="AI937" s="192"/>
      <c r="AJ937" s="192"/>
      <c r="AK937" s="192"/>
      <c r="AL937" s="192"/>
      <c r="AM937" s="192"/>
      <c r="AN937" s="192"/>
      <c r="AO937" s="192"/>
      <c r="AP937" s="192"/>
      <c r="AQ937" s="192"/>
      <c r="AR937" s="192"/>
      <c r="AS937" s="192"/>
      <c r="AT937" s="192"/>
    </row>
    <row r="938" spans="1:46" ht="15.75" customHeight="1">
      <c r="A938" s="192"/>
      <c r="B938" s="192"/>
      <c r="C938" s="192"/>
      <c r="D938" s="192"/>
      <c r="E938" s="192"/>
      <c r="F938" s="192"/>
      <c r="G938" s="192"/>
      <c r="H938" s="192"/>
      <c r="I938" s="192"/>
      <c r="J938" s="192"/>
      <c r="K938" s="192"/>
      <c r="L938" s="192"/>
      <c r="M938" s="192"/>
      <c r="N938" s="192"/>
      <c r="O938" s="192"/>
      <c r="P938" s="192"/>
      <c r="Q938" s="192"/>
      <c r="R938" s="192"/>
      <c r="S938" s="192"/>
      <c r="T938" s="192"/>
      <c r="U938" s="192"/>
      <c r="V938" s="192"/>
      <c r="W938" s="192"/>
      <c r="X938" s="192"/>
      <c r="Y938" s="192"/>
      <c r="Z938" s="192"/>
      <c r="AA938" s="192"/>
      <c r="AB938" s="192"/>
      <c r="AC938" s="192"/>
      <c r="AD938" s="192"/>
      <c r="AE938" s="192"/>
      <c r="AF938" s="192"/>
      <c r="AG938" s="192"/>
      <c r="AH938" s="192"/>
      <c r="AI938" s="192"/>
      <c r="AJ938" s="192"/>
      <c r="AK938" s="192"/>
      <c r="AL938" s="192"/>
      <c r="AM938" s="192"/>
      <c r="AN938" s="192"/>
      <c r="AO938" s="192"/>
      <c r="AP938" s="192"/>
      <c r="AQ938" s="192"/>
      <c r="AR938" s="192"/>
      <c r="AS938" s="192"/>
      <c r="AT938" s="192"/>
    </row>
    <row r="939" spans="1:46" ht="15.75" customHeight="1">
      <c r="A939" s="192"/>
      <c r="B939" s="192"/>
      <c r="C939" s="192"/>
      <c r="D939" s="192"/>
      <c r="E939" s="192"/>
      <c r="F939" s="192"/>
      <c r="G939" s="192"/>
      <c r="H939" s="192"/>
      <c r="I939" s="192"/>
      <c r="J939" s="192"/>
      <c r="K939" s="192"/>
      <c r="L939" s="192"/>
      <c r="M939" s="192"/>
      <c r="N939" s="192"/>
      <c r="O939" s="192"/>
      <c r="P939" s="192"/>
      <c r="Q939" s="192"/>
      <c r="R939" s="192"/>
      <c r="S939" s="192"/>
      <c r="T939" s="192"/>
      <c r="U939" s="192"/>
      <c r="V939" s="192"/>
      <c r="W939" s="192"/>
      <c r="X939" s="192"/>
      <c r="Y939" s="192"/>
      <c r="Z939" s="192"/>
      <c r="AA939" s="192"/>
      <c r="AB939" s="192"/>
      <c r="AC939" s="192"/>
      <c r="AD939" s="192"/>
      <c r="AE939" s="192"/>
      <c r="AF939" s="192"/>
      <c r="AG939" s="192"/>
      <c r="AH939" s="192"/>
      <c r="AI939" s="192"/>
      <c r="AJ939" s="192"/>
      <c r="AK939" s="192"/>
      <c r="AL939" s="192"/>
      <c r="AM939" s="192"/>
      <c r="AN939" s="192"/>
      <c r="AO939" s="192"/>
      <c r="AP939" s="192"/>
      <c r="AQ939" s="192"/>
      <c r="AR939" s="192"/>
      <c r="AS939" s="192"/>
      <c r="AT939" s="192"/>
    </row>
    <row r="940" spans="1:46" ht="15.75" customHeight="1">
      <c r="A940" s="192"/>
      <c r="B940" s="192"/>
      <c r="C940" s="192"/>
      <c r="D940" s="192"/>
      <c r="E940" s="192"/>
      <c r="F940" s="192"/>
      <c r="G940" s="192"/>
      <c r="H940" s="192"/>
      <c r="I940" s="192"/>
      <c r="J940" s="192"/>
      <c r="K940" s="192"/>
      <c r="L940" s="192"/>
      <c r="M940" s="192"/>
      <c r="N940" s="192"/>
      <c r="O940" s="192"/>
      <c r="P940" s="192"/>
      <c r="Q940" s="192"/>
      <c r="R940" s="192"/>
      <c r="S940" s="192"/>
      <c r="T940" s="192"/>
      <c r="U940" s="192"/>
      <c r="V940" s="192"/>
      <c r="W940" s="192"/>
      <c r="X940" s="192"/>
      <c r="Y940" s="192"/>
      <c r="Z940" s="192"/>
      <c r="AA940" s="192"/>
      <c r="AB940" s="192"/>
      <c r="AC940" s="192"/>
      <c r="AD940" s="192"/>
      <c r="AE940" s="192"/>
      <c r="AF940" s="192"/>
      <c r="AG940" s="192"/>
      <c r="AH940" s="192"/>
      <c r="AI940" s="192"/>
      <c r="AJ940" s="192"/>
      <c r="AK940" s="192"/>
      <c r="AL940" s="192"/>
      <c r="AM940" s="192"/>
      <c r="AN940" s="192"/>
      <c r="AO940" s="192"/>
      <c r="AP940" s="192"/>
      <c r="AQ940" s="192"/>
      <c r="AR940" s="192"/>
      <c r="AS940" s="192"/>
      <c r="AT940" s="192"/>
    </row>
    <row r="941" spans="1:46" ht="15.75" customHeight="1">
      <c r="A941" s="192"/>
      <c r="B941" s="192"/>
      <c r="C941" s="192"/>
      <c r="D941" s="192"/>
      <c r="E941" s="192"/>
      <c r="F941" s="192"/>
      <c r="G941" s="192"/>
      <c r="H941" s="192"/>
      <c r="I941" s="192"/>
      <c r="J941" s="192"/>
      <c r="K941" s="192"/>
      <c r="L941" s="192"/>
      <c r="M941" s="192"/>
      <c r="N941" s="192"/>
      <c r="O941" s="192"/>
      <c r="P941" s="192"/>
      <c r="Q941" s="192"/>
      <c r="R941" s="192"/>
      <c r="S941" s="192"/>
      <c r="T941" s="192"/>
      <c r="U941" s="192"/>
      <c r="V941" s="192"/>
      <c r="W941" s="192"/>
      <c r="X941" s="192"/>
      <c r="Y941" s="192"/>
      <c r="Z941" s="192"/>
      <c r="AA941" s="192"/>
      <c r="AB941" s="192"/>
      <c r="AC941" s="192"/>
      <c r="AD941" s="192"/>
      <c r="AE941" s="192"/>
      <c r="AF941" s="192"/>
      <c r="AG941" s="192"/>
      <c r="AH941" s="192"/>
      <c r="AI941" s="192"/>
      <c r="AJ941" s="192"/>
      <c r="AK941" s="192"/>
      <c r="AL941" s="192"/>
      <c r="AM941" s="192"/>
      <c r="AN941" s="192"/>
      <c r="AO941" s="192"/>
      <c r="AP941" s="192"/>
      <c r="AQ941" s="192"/>
      <c r="AR941" s="192"/>
      <c r="AS941" s="192"/>
      <c r="AT941" s="192"/>
    </row>
    <row r="942" spans="1:46" ht="15.75" customHeight="1">
      <c r="A942" s="192"/>
      <c r="B942" s="192"/>
      <c r="C942" s="192"/>
      <c r="D942" s="192"/>
      <c r="E942" s="192"/>
      <c r="F942" s="192"/>
      <c r="G942" s="192"/>
      <c r="H942" s="192"/>
      <c r="I942" s="192"/>
      <c r="J942" s="192"/>
      <c r="K942" s="192"/>
      <c r="L942" s="192"/>
      <c r="M942" s="192"/>
      <c r="N942" s="192"/>
      <c r="O942" s="192"/>
      <c r="P942" s="192"/>
      <c r="Q942" s="192"/>
      <c r="R942" s="192"/>
      <c r="S942" s="192"/>
      <c r="T942" s="192"/>
      <c r="U942" s="192"/>
      <c r="V942" s="192"/>
      <c r="W942" s="192"/>
      <c r="X942" s="192"/>
      <c r="Y942" s="192"/>
      <c r="Z942" s="192"/>
      <c r="AA942" s="192"/>
      <c r="AB942" s="192"/>
      <c r="AC942" s="192"/>
      <c r="AD942" s="192"/>
      <c r="AE942" s="192"/>
      <c r="AF942" s="192"/>
      <c r="AG942" s="192"/>
      <c r="AH942" s="192"/>
      <c r="AI942" s="192"/>
      <c r="AJ942" s="192"/>
      <c r="AK942" s="192"/>
      <c r="AL942" s="192"/>
      <c r="AM942" s="192"/>
      <c r="AN942" s="192"/>
      <c r="AO942" s="192"/>
      <c r="AP942" s="192"/>
      <c r="AQ942" s="192"/>
      <c r="AR942" s="192"/>
      <c r="AS942" s="192"/>
      <c r="AT942" s="192"/>
    </row>
    <row r="943" spans="1:46" ht="15.75" customHeight="1">
      <c r="A943" s="192"/>
      <c r="B943" s="192"/>
      <c r="C943" s="192"/>
      <c r="D943" s="192"/>
      <c r="E943" s="192"/>
      <c r="F943" s="192"/>
      <c r="G943" s="192"/>
      <c r="H943" s="192"/>
      <c r="I943" s="192"/>
      <c r="J943" s="192"/>
      <c r="K943" s="192"/>
      <c r="L943" s="192"/>
      <c r="M943" s="192"/>
      <c r="N943" s="192"/>
      <c r="O943" s="192"/>
      <c r="P943" s="192"/>
      <c r="Q943" s="192"/>
      <c r="R943" s="192"/>
      <c r="S943" s="192"/>
      <c r="T943" s="192"/>
      <c r="U943" s="192"/>
      <c r="V943" s="192"/>
      <c r="W943" s="192"/>
      <c r="X943" s="192"/>
      <c r="Y943" s="192"/>
      <c r="Z943" s="192"/>
      <c r="AA943" s="192"/>
      <c r="AB943" s="192"/>
      <c r="AC943" s="192"/>
      <c r="AD943" s="192"/>
      <c r="AE943" s="192"/>
      <c r="AF943" s="192"/>
      <c r="AG943" s="192"/>
      <c r="AH943" s="192"/>
      <c r="AI943" s="192"/>
      <c r="AJ943" s="192"/>
      <c r="AK943" s="192"/>
      <c r="AL943" s="192"/>
      <c r="AM943" s="192"/>
      <c r="AN943" s="192"/>
      <c r="AO943" s="192"/>
      <c r="AP943" s="192"/>
      <c r="AQ943" s="192"/>
      <c r="AR943" s="192"/>
      <c r="AS943" s="192"/>
      <c r="AT943" s="192"/>
    </row>
    <row r="944" spans="1:46" ht="15.75" customHeight="1">
      <c r="A944" s="192"/>
      <c r="B944" s="192"/>
      <c r="C944" s="192"/>
      <c r="D944" s="192"/>
      <c r="E944" s="192"/>
      <c r="F944" s="192"/>
      <c r="G944" s="192"/>
      <c r="H944" s="192"/>
      <c r="I944" s="192"/>
      <c r="J944" s="192"/>
      <c r="K944" s="192"/>
      <c r="L944" s="192"/>
      <c r="M944" s="192"/>
      <c r="N944" s="192"/>
      <c r="O944" s="192"/>
      <c r="P944" s="192"/>
      <c r="Q944" s="192"/>
      <c r="R944" s="192"/>
      <c r="S944" s="192"/>
      <c r="T944" s="192"/>
      <c r="U944" s="192"/>
      <c r="V944" s="192"/>
      <c r="W944" s="192"/>
      <c r="X944" s="192"/>
      <c r="Y944" s="192"/>
      <c r="Z944" s="192"/>
      <c r="AA944" s="192"/>
      <c r="AB944" s="192"/>
      <c r="AC944" s="192"/>
      <c r="AD944" s="192"/>
      <c r="AE944" s="192"/>
      <c r="AF944" s="192"/>
      <c r="AG944" s="192"/>
      <c r="AH944" s="192"/>
      <c r="AI944" s="192"/>
      <c r="AJ944" s="192"/>
      <c r="AK944" s="192"/>
      <c r="AL944" s="192"/>
      <c r="AM944" s="192"/>
      <c r="AN944" s="192"/>
      <c r="AO944" s="192"/>
      <c r="AP944" s="192"/>
      <c r="AQ944" s="192"/>
      <c r="AR944" s="192"/>
      <c r="AS944" s="192"/>
      <c r="AT944" s="192"/>
    </row>
    <row r="945" spans="1:46" ht="15.75" customHeight="1">
      <c r="A945" s="192"/>
      <c r="B945" s="192"/>
      <c r="C945" s="192"/>
      <c r="D945" s="192"/>
      <c r="E945" s="192"/>
      <c r="F945" s="192"/>
      <c r="G945" s="192"/>
      <c r="H945" s="192"/>
      <c r="I945" s="192"/>
      <c r="J945" s="192"/>
      <c r="K945" s="192"/>
      <c r="L945" s="192"/>
      <c r="M945" s="192"/>
      <c r="N945" s="192"/>
      <c r="O945" s="192"/>
      <c r="P945" s="192"/>
      <c r="Q945" s="192"/>
      <c r="R945" s="192"/>
      <c r="S945" s="192"/>
      <c r="T945" s="192"/>
      <c r="U945" s="192"/>
      <c r="V945" s="192"/>
      <c r="W945" s="192"/>
      <c r="X945" s="192"/>
      <c r="Y945" s="192"/>
      <c r="Z945" s="192"/>
      <c r="AA945" s="192"/>
      <c r="AB945" s="192"/>
      <c r="AC945" s="192"/>
      <c r="AD945" s="192"/>
      <c r="AE945" s="192"/>
      <c r="AF945" s="192"/>
      <c r="AG945" s="192"/>
      <c r="AH945" s="192"/>
      <c r="AI945" s="192"/>
      <c r="AJ945" s="192"/>
      <c r="AK945" s="192"/>
      <c r="AL945" s="192"/>
      <c r="AM945" s="192"/>
      <c r="AN945" s="192"/>
      <c r="AO945" s="192"/>
      <c r="AP945" s="192"/>
      <c r="AQ945" s="192"/>
      <c r="AR945" s="192"/>
      <c r="AS945" s="192"/>
      <c r="AT945" s="192"/>
    </row>
    <row r="946" spans="1:46" ht="15.75" customHeight="1">
      <c r="A946" s="192"/>
      <c r="B946" s="192"/>
      <c r="C946" s="192"/>
      <c r="D946" s="192"/>
      <c r="E946" s="192"/>
      <c r="F946" s="192"/>
      <c r="G946" s="192"/>
      <c r="H946" s="192"/>
      <c r="I946" s="192"/>
      <c r="J946" s="192"/>
      <c r="K946" s="192"/>
      <c r="L946" s="192"/>
      <c r="M946" s="192"/>
      <c r="N946" s="192"/>
      <c r="O946" s="192"/>
      <c r="P946" s="192"/>
      <c r="Q946" s="192"/>
      <c r="R946" s="192"/>
      <c r="S946" s="192"/>
      <c r="T946" s="192"/>
      <c r="U946" s="192"/>
      <c r="V946" s="192"/>
      <c r="W946" s="192"/>
      <c r="X946" s="192"/>
      <c r="Y946" s="192"/>
      <c r="Z946" s="192"/>
      <c r="AA946" s="192"/>
      <c r="AB946" s="192"/>
      <c r="AC946" s="192"/>
      <c r="AD946" s="192"/>
      <c r="AE946" s="192"/>
      <c r="AF946" s="192"/>
      <c r="AG946" s="192"/>
      <c r="AH946" s="192"/>
      <c r="AI946" s="192"/>
      <c r="AJ946" s="192"/>
      <c r="AK946" s="192"/>
      <c r="AL946" s="192"/>
      <c r="AM946" s="192"/>
      <c r="AN946" s="192"/>
      <c r="AO946" s="192"/>
      <c r="AP946" s="192"/>
      <c r="AQ946" s="192"/>
      <c r="AR946" s="192"/>
      <c r="AS946" s="192"/>
      <c r="AT946" s="192"/>
    </row>
    <row r="947" spans="1:46" ht="15.75" customHeight="1">
      <c r="A947" s="192"/>
      <c r="B947" s="192"/>
      <c r="C947" s="192"/>
      <c r="D947" s="192"/>
      <c r="E947" s="192"/>
      <c r="F947" s="192"/>
      <c r="G947" s="192"/>
      <c r="H947" s="192"/>
      <c r="I947" s="192"/>
      <c r="J947" s="192"/>
      <c r="K947" s="192"/>
      <c r="L947" s="192"/>
      <c r="M947" s="192"/>
      <c r="N947" s="192"/>
      <c r="O947" s="192"/>
      <c r="P947" s="192"/>
      <c r="Q947" s="192"/>
      <c r="R947" s="192"/>
      <c r="S947" s="192"/>
      <c r="T947" s="192"/>
      <c r="U947" s="192"/>
      <c r="V947" s="192"/>
      <c r="W947" s="192"/>
      <c r="X947" s="192"/>
      <c r="Y947" s="192"/>
      <c r="Z947" s="192"/>
      <c r="AA947" s="192"/>
      <c r="AB947" s="192"/>
      <c r="AC947" s="192"/>
      <c r="AD947" s="192"/>
      <c r="AE947" s="192"/>
      <c r="AF947" s="192"/>
      <c r="AG947" s="192"/>
      <c r="AH947" s="192"/>
      <c r="AI947" s="192"/>
      <c r="AJ947" s="192"/>
      <c r="AK947" s="192"/>
      <c r="AL947" s="192"/>
      <c r="AM947" s="192"/>
      <c r="AN947" s="192"/>
      <c r="AO947" s="192"/>
      <c r="AP947" s="192"/>
      <c r="AQ947" s="192"/>
      <c r="AR947" s="192"/>
      <c r="AS947" s="192"/>
      <c r="AT947" s="192"/>
    </row>
    <row r="948" spans="1:46" ht="15.75" customHeight="1">
      <c r="A948" s="192"/>
      <c r="B948" s="192"/>
      <c r="C948" s="192"/>
      <c r="D948" s="192"/>
      <c r="E948" s="192"/>
      <c r="F948" s="192"/>
      <c r="G948" s="192"/>
      <c r="H948" s="192"/>
      <c r="I948" s="192"/>
      <c r="J948" s="192"/>
      <c r="K948" s="192"/>
      <c r="L948" s="192"/>
      <c r="M948" s="192"/>
      <c r="N948" s="192"/>
      <c r="O948" s="192"/>
      <c r="P948" s="192"/>
      <c r="Q948" s="192"/>
      <c r="R948" s="192"/>
      <c r="S948" s="192"/>
      <c r="T948" s="192"/>
      <c r="U948" s="192"/>
      <c r="V948" s="192"/>
      <c r="W948" s="192"/>
      <c r="X948" s="192"/>
      <c r="Y948" s="192"/>
      <c r="Z948" s="192"/>
      <c r="AA948" s="192"/>
      <c r="AB948" s="192"/>
      <c r="AC948" s="192"/>
      <c r="AD948" s="192"/>
      <c r="AE948" s="192"/>
      <c r="AF948" s="192"/>
      <c r="AG948" s="192"/>
      <c r="AH948" s="192"/>
      <c r="AI948" s="192"/>
      <c r="AJ948" s="192"/>
      <c r="AK948" s="192"/>
      <c r="AL948" s="192"/>
      <c r="AM948" s="192"/>
      <c r="AN948" s="192"/>
      <c r="AO948" s="192"/>
      <c r="AP948" s="192"/>
      <c r="AQ948" s="192"/>
      <c r="AR948" s="192"/>
      <c r="AS948" s="192"/>
      <c r="AT948" s="192"/>
    </row>
    <row r="949" spans="1:46" ht="15.75" customHeight="1">
      <c r="A949" s="192"/>
      <c r="B949" s="192"/>
      <c r="C949" s="192"/>
      <c r="D949" s="192"/>
      <c r="E949" s="192"/>
      <c r="F949" s="192"/>
      <c r="G949" s="192"/>
      <c r="H949" s="192"/>
      <c r="I949" s="192"/>
      <c r="J949" s="192"/>
      <c r="K949" s="192"/>
      <c r="L949" s="192"/>
      <c r="M949" s="192"/>
      <c r="N949" s="192"/>
      <c r="O949" s="192"/>
      <c r="P949" s="192"/>
      <c r="Q949" s="192"/>
      <c r="R949" s="192"/>
      <c r="S949" s="192"/>
      <c r="T949" s="192"/>
      <c r="U949" s="192"/>
      <c r="V949" s="192"/>
      <c r="W949" s="192"/>
      <c r="X949" s="192"/>
      <c r="Y949" s="192"/>
      <c r="Z949" s="192"/>
      <c r="AA949" s="192"/>
      <c r="AB949" s="192"/>
      <c r="AC949" s="192"/>
      <c r="AD949" s="192"/>
      <c r="AE949" s="192"/>
      <c r="AF949" s="192"/>
      <c r="AG949" s="192"/>
      <c r="AH949" s="192"/>
      <c r="AI949" s="192"/>
      <c r="AJ949" s="192"/>
      <c r="AK949" s="192"/>
      <c r="AL949" s="192"/>
      <c r="AM949" s="192"/>
      <c r="AN949" s="192"/>
      <c r="AO949" s="192"/>
      <c r="AP949" s="192"/>
      <c r="AQ949" s="192"/>
      <c r="AR949" s="192"/>
      <c r="AS949" s="192"/>
      <c r="AT949" s="192"/>
    </row>
    <row r="950" spans="1:46" ht="15.75" customHeight="1">
      <c r="A950" s="192"/>
      <c r="B950" s="192"/>
      <c r="C950" s="192"/>
      <c r="D950" s="192"/>
      <c r="E950" s="192"/>
      <c r="F950" s="192"/>
      <c r="G950" s="192"/>
      <c r="H950" s="192"/>
      <c r="I950" s="192"/>
      <c r="J950" s="192"/>
      <c r="K950" s="192"/>
      <c r="L950" s="192"/>
      <c r="M950" s="192"/>
      <c r="N950" s="192"/>
      <c r="O950" s="192"/>
      <c r="P950" s="192"/>
      <c r="Q950" s="192"/>
      <c r="R950" s="192"/>
      <c r="S950" s="192"/>
      <c r="T950" s="192"/>
      <c r="U950" s="192"/>
      <c r="V950" s="192"/>
      <c r="W950" s="192"/>
      <c r="X950" s="192"/>
      <c r="Y950" s="192"/>
      <c r="Z950" s="192"/>
      <c r="AA950" s="192"/>
      <c r="AB950" s="192"/>
      <c r="AC950" s="192"/>
      <c r="AD950" s="192"/>
      <c r="AE950" s="192"/>
      <c r="AF950" s="192"/>
      <c r="AG950" s="192"/>
      <c r="AH950" s="192"/>
      <c r="AI950" s="192"/>
      <c r="AJ950" s="192"/>
      <c r="AK950" s="192"/>
      <c r="AL950" s="192"/>
      <c r="AM950" s="192"/>
      <c r="AN950" s="192"/>
      <c r="AO950" s="192"/>
      <c r="AP950" s="192"/>
      <c r="AQ950" s="192"/>
      <c r="AR950" s="192"/>
      <c r="AS950" s="192"/>
      <c r="AT950" s="192"/>
    </row>
    <row r="951" spans="1:46" ht="15.75" customHeight="1">
      <c r="A951" s="192"/>
      <c r="B951" s="192"/>
      <c r="C951" s="192"/>
      <c r="D951" s="192"/>
      <c r="E951" s="192"/>
      <c r="F951" s="192"/>
      <c r="G951" s="192"/>
      <c r="H951" s="192"/>
      <c r="I951" s="192"/>
      <c r="J951" s="192"/>
      <c r="K951" s="192"/>
      <c r="L951" s="192"/>
      <c r="M951" s="192"/>
      <c r="N951" s="192"/>
      <c r="O951" s="192"/>
      <c r="P951" s="192"/>
      <c r="Q951" s="192"/>
      <c r="R951" s="192"/>
      <c r="S951" s="192"/>
      <c r="T951" s="192"/>
      <c r="U951" s="192"/>
      <c r="V951" s="192"/>
      <c r="W951" s="192"/>
      <c r="X951" s="192"/>
      <c r="Y951" s="192"/>
      <c r="Z951" s="192"/>
      <c r="AA951" s="192"/>
      <c r="AB951" s="192"/>
      <c r="AC951" s="192"/>
      <c r="AD951" s="192"/>
      <c r="AE951" s="192"/>
      <c r="AF951" s="192"/>
      <c r="AG951" s="192"/>
      <c r="AH951" s="192"/>
      <c r="AI951" s="192"/>
      <c r="AJ951" s="192"/>
      <c r="AK951" s="192"/>
      <c r="AL951" s="192"/>
      <c r="AM951" s="192"/>
      <c r="AN951" s="192"/>
      <c r="AO951" s="192"/>
      <c r="AP951" s="192"/>
      <c r="AQ951" s="192"/>
      <c r="AR951" s="192"/>
      <c r="AS951" s="192"/>
      <c r="AT951" s="192"/>
    </row>
    <row r="952" spans="1:46" ht="15.75" customHeight="1">
      <c r="A952" s="192"/>
      <c r="B952" s="192"/>
      <c r="C952" s="192"/>
      <c r="D952" s="192"/>
      <c r="E952" s="192"/>
      <c r="F952" s="192"/>
      <c r="G952" s="192"/>
      <c r="H952" s="192"/>
      <c r="I952" s="192"/>
      <c r="J952" s="192"/>
      <c r="K952" s="192"/>
      <c r="L952" s="192"/>
      <c r="M952" s="192"/>
      <c r="N952" s="192"/>
      <c r="O952" s="192"/>
      <c r="P952" s="192"/>
      <c r="Q952" s="192"/>
      <c r="R952" s="192"/>
      <c r="S952" s="192"/>
      <c r="T952" s="192"/>
      <c r="U952" s="192"/>
      <c r="V952" s="192"/>
      <c r="W952" s="192"/>
      <c r="X952" s="192"/>
      <c r="Y952" s="192"/>
      <c r="Z952" s="192"/>
      <c r="AA952" s="192"/>
      <c r="AB952" s="192"/>
      <c r="AC952" s="192"/>
      <c r="AD952" s="192"/>
      <c r="AE952" s="192"/>
      <c r="AF952" s="192"/>
      <c r="AG952" s="192"/>
      <c r="AH952" s="192"/>
      <c r="AI952" s="192"/>
      <c r="AJ952" s="192"/>
      <c r="AK952" s="192"/>
      <c r="AL952" s="192"/>
      <c r="AM952" s="192"/>
      <c r="AN952" s="192"/>
      <c r="AO952" s="192"/>
      <c r="AP952" s="192"/>
      <c r="AQ952" s="192"/>
      <c r="AR952" s="192"/>
      <c r="AS952" s="192"/>
      <c r="AT952" s="192"/>
    </row>
    <row r="953" spans="1:46" ht="15.75" customHeight="1">
      <c r="A953" s="192"/>
      <c r="B953" s="192"/>
      <c r="C953" s="192"/>
      <c r="D953" s="192"/>
      <c r="E953" s="192"/>
      <c r="F953" s="192"/>
      <c r="G953" s="192"/>
      <c r="H953" s="192"/>
      <c r="I953" s="192"/>
      <c r="J953" s="192"/>
      <c r="K953" s="192"/>
      <c r="L953" s="192"/>
      <c r="M953" s="192"/>
      <c r="N953" s="192"/>
      <c r="O953" s="192"/>
      <c r="P953" s="192"/>
      <c r="Q953" s="192"/>
      <c r="R953" s="192"/>
      <c r="S953" s="192"/>
      <c r="T953" s="192"/>
      <c r="U953" s="192"/>
      <c r="V953" s="192"/>
      <c r="W953" s="192"/>
      <c r="X953" s="192"/>
      <c r="Y953" s="192"/>
      <c r="Z953" s="192"/>
      <c r="AA953" s="192"/>
      <c r="AB953" s="192"/>
      <c r="AC953" s="192"/>
      <c r="AD953" s="192"/>
      <c r="AE953" s="192"/>
      <c r="AF953" s="192"/>
      <c r="AG953" s="192"/>
      <c r="AH953" s="192"/>
      <c r="AI953" s="192"/>
      <c r="AJ953" s="192"/>
      <c r="AK953" s="192"/>
      <c r="AL953" s="192"/>
      <c r="AM953" s="192"/>
      <c r="AN953" s="192"/>
      <c r="AO953" s="192"/>
      <c r="AP953" s="192"/>
      <c r="AQ953" s="192"/>
      <c r="AR953" s="192"/>
      <c r="AS953" s="192"/>
      <c r="AT953" s="192"/>
    </row>
    <row r="954" spans="1:46" ht="15.75" customHeight="1">
      <c r="A954" s="192"/>
      <c r="B954" s="192"/>
      <c r="C954" s="192"/>
      <c r="D954" s="192"/>
      <c r="E954" s="192"/>
      <c r="F954" s="192"/>
      <c r="G954" s="192"/>
      <c r="H954" s="192"/>
      <c r="I954" s="192"/>
      <c r="J954" s="192"/>
      <c r="K954" s="192"/>
      <c r="L954" s="192"/>
      <c r="M954" s="192"/>
      <c r="N954" s="192"/>
      <c r="O954" s="192"/>
      <c r="P954" s="192"/>
      <c r="Q954" s="192"/>
      <c r="R954" s="192"/>
      <c r="S954" s="192"/>
      <c r="T954" s="192"/>
      <c r="U954" s="192"/>
      <c r="V954" s="192"/>
      <c r="W954" s="192"/>
      <c r="X954" s="192"/>
      <c r="Y954" s="192"/>
      <c r="Z954" s="192"/>
      <c r="AA954" s="192"/>
      <c r="AB954" s="192"/>
      <c r="AC954" s="192"/>
      <c r="AD954" s="192"/>
      <c r="AE954" s="192"/>
      <c r="AF954" s="192"/>
      <c r="AG954" s="192"/>
      <c r="AH954" s="192"/>
      <c r="AI954" s="192"/>
      <c r="AJ954" s="192"/>
      <c r="AK954" s="192"/>
      <c r="AL954" s="192"/>
      <c r="AM954" s="192"/>
      <c r="AN954" s="192"/>
      <c r="AO954" s="192"/>
      <c r="AP954" s="192"/>
      <c r="AQ954" s="192"/>
      <c r="AR954" s="192"/>
      <c r="AS954" s="192"/>
      <c r="AT954" s="192"/>
    </row>
    <row r="955" spans="1:46" ht="15.75" customHeight="1">
      <c r="A955" s="192"/>
      <c r="B955" s="192"/>
      <c r="C955" s="192"/>
      <c r="D955" s="192"/>
      <c r="E955" s="192"/>
      <c r="F955" s="192"/>
      <c r="G955" s="192"/>
      <c r="H955" s="192"/>
      <c r="I955" s="192"/>
      <c r="J955" s="192"/>
      <c r="K955" s="192"/>
      <c r="L955" s="192"/>
      <c r="M955" s="192"/>
      <c r="N955" s="192"/>
      <c r="O955" s="192"/>
      <c r="P955" s="192"/>
      <c r="Q955" s="192"/>
      <c r="R955" s="192"/>
      <c r="S955" s="192"/>
      <c r="T955" s="192"/>
      <c r="U955" s="192"/>
      <c r="V955" s="192"/>
      <c r="W955" s="192"/>
      <c r="X955" s="192"/>
      <c r="Y955" s="192"/>
      <c r="Z955" s="192"/>
      <c r="AA955" s="192"/>
      <c r="AB955" s="192"/>
      <c r="AC955" s="192"/>
      <c r="AD955" s="192"/>
      <c r="AE955" s="192"/>
      <c r="AF955" s="192"/>
      <c r="AG955" s="192"/>
      <c r="AH955" s="192"/>
      <c r="AI955" s="192"/>
      <c r="AJ955" s="192"/>
      <c r="AK955" s="192"/>
      <c r="AL955" s="192"/>
      <c r="AM955" s="192"/>
      <c r="AN955" s="192"/>
      <c r="AO955" s="192"/>
      <c r="AP955" s="192"/>
      <c r="AQ955" s="192"/>
      <c r="AR955" s="192"/>
      <c r="AS955" s="192"/>
      <c r="AT955" s="192"/>
    </row>
    <row r="956" spans="1:46" ht="15.75" customHeight="1">
      <c r="A956" s="192"/>
      <c r="B956" s="192"/>
      <c r="C956" s="192"/>
      <c r="D956" s="192"/>
      <c r="E956" s="192"/>
      <c r="F956" s="192"/>
      <c r="G956" s="192"/>
      <c r="H956" s="192"/>
      <c r="I956" s="192"/>
      <c r="J956" s="192"/>
      <c r="K956" s="192"/>
      <c r="L956" s="192"/>
      <c r="M956" s="192"/>
      <c r="N956" s="192"/>
      <c r="O956" s="192"/>
      <c r="P956" s="192"/>
      <c r="Q956" s="192"/>
      <c r="R956" s="192"/>
      <c r="S956" s="192"/>
      <c r="T956" s="192"/>
      <c r="U956" s="192"/>
      <c r="V956" s="192"/>
      <c r="W956" s="192"/>
      <c r="X956" s="192"/>
      <c r="Y956" s="192"/>
      <c r="Z956" s="192"/>
      <c r="AA956" s="192"/>
      <c r="AB956" s="192"/>
      <c r="AC956" s="192"/>
      <c r="AD956" s="192"/>
      <c r="AE956" s="192"/>
      <c r="AF956" s="192"/>
      <c r="AG956" s="192"/>
      <c r="AH956" s="192"/>
      <c r="AI956" s="192"/>
      <c r="AJ956" s="192"/>
      <c r="AK956" s="192"/>
      <c r="AL956" s="192"/>
      <c r="AM956" s="192"/>
      <c r="AN956" s="192"/>
      <c r="AO956" s="192"/>
      <c r="AP956" s="192"/>
      <c r="AQ956" s="192"/>
      <c r="AR956" s="192"/>
      <c r="AS956" s="192"/>
      <c r="AT956" s="192"/>
    </row>
    <row r="957" spans="1:46" ht="15.75" customHeight="1">
      <c r="A957" s="192"/>
      <c r="B957" s="192"/>
      <c r="C957" s="192"/>
      <c r="D957" s="192"/>
      <c r="E957" s="192"/>
      <c r="F957" s="192"/>
      <c r="G957" s="192"/>
      <c r="H957" s="192"/>
      <c r="I957" s="192"/>
      <c r="J957" s="192"/>
      <c r="K957" s="192"/>
      <c r="L957" s="192"/>
      <c r="M957" s="192"/>
      <c r="N957" s="192"/>
      <c r="O957" s="192"/>
      <c r="P957" s="192"/>
      <c r="Q957" s="192"/>
      <c r="R957" s="192"/>
      <c r="S957" s="192"/>
      <c r="T957" s="192"/>
      <c r="U957" s="192"/>
      <c r="V957" s="192"/>
      <c r="W957" s="192"/>
      <c r="X957" s="192"/>
      <c r="Y957" s="192"/>
      <c r="Z957" s="192"/>
      <c r="AA957" s="192"/>
      <c r="AB957" s="192"/>
      <c r="AC957" s="192"/>
      <c r="AD957" s="192"/>
      <c r="AE957" s="192"/>
      <c r="AF957" s="192"/>
      <c r="AG957" s="192"/>
      <c r="AH957" s="192"/>
      <c r="AI957" s="192"/>
      <c r="AJ957" s="192"/>
      <c r="AK957" s="192"/>
      <c r="AL957" s="192"/>
      <c r="AM957" s="192"/>
      <c r="AN957" s="192"/>
      <c r="AO957" s="192"/>
      <c r="AP957" s="192"/>
      <c r="AQ957" s="192"/>
      <c r="AR957" s="192"/>
      <c r="AS957" s="192"/>
      <c r="AT957" s="192"/>
    </row>
    <row r="958" spans="1:46" ht="15.75" customHeight="1">
      <c r="A958" s="192"/>
      <c r="B958" s="192"/>
      <c r="C958" s="192"/>
      <c r="D958" s="192"/>
      <c r="E958" s="192"/>
      <c r="F958" s="192"/>
      <c r="G958" s="192"/>
      <c r="H958" s="192"/>
      <c r="I958" s="192"/>
      <c r="J958" s="192"/>
      <c r="K958" s="192"/>
      <c r="L958" s="192"/>
      <c r="M958" s="192"/>
      <c r="N958" s="192"/>
      <c r="O958" s="192"/>
      <c r="P958" s="192"/>
      <c r="Q958" s="192"/>
      <c r="R958" s="192"/>
      <c r="S958" s="192"/>
      <c r="T958" s="192"/>
      <c r="U958" s="192"/>
      <c r="V958" s="192"/>
      <c r="W958" s="192"/>
      <c r="X958" s="192"/>
      <c r="Y958" s="192"/>
      <c r="Z958" s="192"/>
      <c r="AA958" s="192"/>
      <c r="AB958" s="192"/>
      <c r="AC958" s="192"/>
      <c r="AD958" s="192"/>
      <c r="AE958" s="192"/>
      <c r="AF958" s="192"/>
      <c r="AG958" s="192"/>
      <c r="AH958" s="192"/>
      <c r="AI958" s="192"/>
      <c r="AJ958" s="192"/>
      <c r="AK958" s="192"/>
      <c r="AL958" s="192"/>
      <c r="AM958" s="192"/>
      <c r="AN958" s="192"/>
      <c r="AO958" s="192"/>
      <c r="AP958" s="192"/>
      <c r="AQ958" s="192"/>
      <c r="AR958" s="192"/>
      <c r="AS958" s="192"/>
      <c r="AT958" s="192"/>
    </row>
    <row r="959" spans="1:46" ht="15.75" customHeight="1">
      <c r="A959" s="192"/>
      <c r="B959" s="192"/>
      <c r="C959" s="192"/>
      <c r="D959" s="192"/>
      <c r="E959" s="192"/>
      <c r="F959" s="192"/>
      <c r="G959" s="192"/>
      <c r="H959" s="192"/>
      <c r="I959" s="192"/>
      <c r="J959" s="192"/>
      <c r="K959" s="192"/>
      <c r="L959" s="192"/>
      <c r="M959" s="192"/>
      <c r="N959" s="192"/>
      <c r="O959" s="192"/>
      <c r="P959" s="192"/>
      <c r="Q959" s="192"/>
      <c r="R959" s="192"/>
      <c r="S959" s="192"/>
      <c r="T959" s="192"/>
      <c r="U959" s="192"/>
      <c r="V959" s="192"/>
      <c r="W959" s="192"/>
      <c r="X959" s="192"/>
      <c r="Y959" s="192"/>
      <c r="Z959" s="192"/>
      <c r="AA959" s="192"/>
      <c r="AB959" s="192"/>
      <c r="AC959" s="192"/>
      <c r="AD959" s="192"/>
      <c r="AE959" s="192"/>
      <c r="AF959" s="192"/>
      <c r="AG959" s="192"/>
      <c r="AH959" s="192"/>
      <c r="AI959" s="192"/>
      <c r="AJ959" s="192"/>
      <c r="AK959" s="192"/>
      <c r="AL959" s="192"/>
      <c r="AM959" s="192"/>
      <c r="AN959" s="192"/>
      <c r="AO959" s="192"/>
      <c r="AP959" s="192"/>
      <c r="AQ959" s="192"/>
      <c r="AR959" s="192"/>
      <c r="AS959" s="192"/>
      <c r="AT959" s="192"/>
    </row>
    <row r="960" spans="1:46" ht="15.75" customHeight="1">
      <c r="A960" s="192"/>
      <c r="B960" s="192"/>
      <c r="C960" s="192"/>
      <c r="D960" s="192"/>
      <c r="E960" s="192"/>
      <c r="F960" s="192"/>
      <c r="G960" s="192"/>
      <c r="H960" s="192"/>
      <c r="I960" s="192"/>
      <c r="J960" s="192"/>
      <c r="K960" s="192"/>
      <c r="L960" s="192"/>
      <c r="M960" s="192"/>
      <c r="N960" s="192"/>
      <c r="O960" s="192"/>
      <c r="P960" s="192"/>
      <c r="Q960" s="192"/>
      <c r="R960" s="192"/>
      <c r="S960" s="192"/>
      <c r="T960" s="192"/>
      <c r="U960" s="192"/>
      <c r="V960" s="192"/>
      <c r="W960" s="192"/>
      <c r="X960" s="192"/>
      <c r="Y960" s="192"/>
      <c r="Z960" s="192"/>
      <c r="AA960" s="192"/>
      <c r="AB960" s="192"/>
      <c r="AC960" s="192"/>
      <c r="AD960" s="192"/>
      <c r="AE960" s="192"/>
      <c r="AF960" s="192"/>
      <c r="AG960" s="192"/>
      <c r="AH960" s="192"/>
      <c r="AI960" s="192"/>
      <c r="AJ960" s="192"/>
      <c r="AK960" s="192"/>
      <c r="AL960" s="192"/>
      <c r="AM960" s="192"/>
      <c r="AN960" s="192"/>
      <c r="AO960" s="192"/>
      <c r="AP960" s="192"/>
      <c r="AQ960" s="192"/>
      <c r="AR960" s="192"/>
      <c r="AS960" s="192"/>
      <c r="AT960" s="192"/>
    </row>
    <row r="961" spans="1:46" ht="15.75" customHeight="1">
      <c r="A961" s="192"/>
      <c r="B961" s="192"/>
      <c r="C961" s="192"/>
      <c r="D961" s="192"/>
      <c r="E961" s="192"/>
      <c r="F961" s="192"/>
      <c r="G961" s="192"/>
      <c r="H961" s="192"/>
      <c r="I961" s="192"/>
      <c r="J961" s="192"/>
      <c r="K961" s="192"/>
      <c r="L961" s="192"/>
      <c r="M961" s="192"/>
      <c r="N961" s="192"/>
      <c r="O961" s="192"/>
      <c r="P961" s="192"/>
      <c r="Q961" s="192"/>
      <c r="R961" s="192"/>
      <c r="S961" s="192"/>
      <c r="T961" s="192"/>
      <c r="U961" s="192"/>
      <c r="V961" s="192"/>
      <c r="W961" s="192"/>
      <c r="X961" s="192"/>
      <c r="Y961" s="192"/>
      <c r="Z961" s="192"/>
      <c r="AA961" s="192"/>
      <c r="AB961" s="192"/>
      <c r="AC961" s="192"/>
      <c r="AD961" s="192"/>
      <c r="AE961" s="192"/>
      <c r="AF961" s="192"/>
      <c r="AG961" s="192"/>
      <c r="AH961" s="192"/>
      <c r="AI961" s="192"/>
      <c r="AJ961" s="192"/>
      <c r="AK961" s="192"/>
      <c r="AL961" s="192"/>
      <c r="AM961" s="192"/>
      <c r="AN961" s="192"/>
      <c r="AO961" s="192"/>
      <c r="AP961" s="192"/>
      <c r="AQ961" s="192"/>
      <c r="AR961" s="192"/>
      <c r="AS961" s="192"/>
      <c r="AT961" s="192"/>
    </row>
    <row r="962" spans="1:46" ht="15.75" customHeight="1">
      <c r="A962" s="192"/>
      <c r="B962" s="192"/>
      <c r="C962" s="192"/>
      <c r="D962" s="192"/>
      <c r="E962" s="192"/>
      <c r="F962" s="192"/>
      <c r="G962" s="192"/>
      <c r="H962" s="192"/>
      <c r="I962" s="192"/>
      <c r="J962" s="192"/>
      <c r="K962" s="192"/>
      <c r="L962" s="192"/>
      <c r="M962" s="192"/>
      <c r="N962" s="192"/>
      <c r="O962" s="192"/>
      <c r="P962" s="192"/>
      <c r="Q962" s="192"/>
      <c r="R962" s="192"/>
      <c r="S962" s="192"/>
      <c r="T962" s="192"/>
      <c r="U962" s="192"/>
      <c r="V962" s="192"/>
      <c r="W962" s="192"/>
      <c r="X962" s="192"/>
      <c r="Y962" s="192"/>
      <c r="Z962" s="192"/>
      <c r="AA962" s="192"/>
      <c r="AB962" s="192"/>
      <c r="AC962" s="192"/>
      <c r="AD962" s="192"/>
      <c r="AE962" s="192"/>
      <c r="AF962" s="192"/>
      <c r="AG962" s="192"/>
      <c r="AH962" s="192"/>
      <c r="AI962" s="192"/>
      <c r="AJ962" s="192"/>
      <c r="AK962" s="192"/>
      <c r="AL962" s="192"/>
      <c r="AM962" s="192"/>
      <c r="AN962" s="192"/>
      <c r="AO962" s="192"/>
      <c r="AP962" s="192"/>
      <c r="AQ962" s="192"/>
      <c r="AR962" s="192"/>
      <c r="AS962" s="192"/>
      <c r="AT962" s="192"/>
    </row>
    <row r="963" spans="1:46" ht="15.75" customHeight="1">
      <c r="A963" s="192"/>
      <c r="B963" s="192"/>
      <c r="C963" s="192"/>
      <c r="D963" s="192"/>
      <c r="E963" s="192"/>
      <c r="F963" s="192"/>
      <c r="G963" s="192"/>
      <c r="H963" s="192"/>
      <c r="I963" s="192"/>
      <c r="J963" s="192"/>
      <c r="K963" s="192"/>
      <c r="L963" s="192"/>
      <c r="M963" s="192"/>
      <c r="N963" s="192"/>
      <c r="O963" s="192"/>
      <c r="P963" s="192"/>
      <c r="Q963" s="192"/>
      <c r="R963" s="192"/>
      <c r="S963" s="192"/>
      <c r="T963" s="192"/>
      <c r="U963" s="192"/>
      <c r="V963" s="192"/>
      <c r="W963" s="192"/>
      <c r="X963" s="192"/>
      <c r="Y963" s="192"/>
      <c r="Z963" s="192"/>
      <c r="AA963" s="192"/>
      <c r="AB963" s="192"/>
      <c r="AC963" s="192"/>
      <c r="AD963" s="192"/>
      <c r="AE963" s="192"/>
      <c r="AF963" s="192"/>
      <c r="AG963" s="192"/>
      <c r="AH963" s="192"/>
      <c r="AI963" s="192"/>
      <c r="AJ963" s="192"/>
      <c r="AK963" s="192"/>
      <c r="AL963" s="192"/>
      <c r="AM963" s="192"/>
      <c r="AN963" s="192"/>
      <c r="AO963" s="192"/>
      <c r="AP963" s="192"/>
      <c r="AQ963" s="192"/>
      <c r="AR963" s="192"/>
      <c r="AS963" s="192"/>
      <c r="AT963" s="192"/>
    </row>
    <row r="964" spans="1:46" ht="15.75" customHeight="1">
      <c r="A964" s="192"/>
      <c r="B964" s="192"/>
      <c r="C964" s="192"/>
      <c r="D964" s="192"/>
      <c r="E964" s="192"/>
      <c r="F964" s="192"/>
      <c r="G964" s="192"/>
      <c r="H964" s="192"/>
      <c r="I964" s="192"/>
      <c r="J964" s="192"/>
      <c r="K964" s="192"/>
      <c r="L964" s="192"/>
      <c r="M964" s="192"/>
      <c r="N964" s="192"/>
      <c r="O964" s="192"/>
      <c r="P964" s="192"/>
      <c r="Q964" s="192"/>
      <c r="R964" s="192"/>
      <c r="S964" s="192"/>
      <c r="T964" s="192"/>
      <c r="U964" s="192"/>
      <c r="V964" s="192"/>
      <c r="W964" s="192"/>
      <c r="X964" s="192"/>
      <c r="Y964" s="192"/>
      <c r="Z964" s="192"/>
      <c r="AA964" s="192"/>
      <c r="AB964" s="192"/>
      <c r="AC964" s="192"/>
      <c r="AD964" s="192"/>
      <c r="AE964" s="192"/>
      <c r="AF964" s="192"/>
      <c r="AG964" s="192"/>
      <c r="AH964" s="192"/>
      <c r="AI964" s="192"/>
      <c r="AJ964" s="192"/>
      <c r="AK964" s="192"/>
      <c r="AL964" s="192"/>
      <c r="AM964" s="192"/>
      <c r="AN964" s="192"/>
      <c r="AO964" s="192"/>
      <c r="AP964" s="192"/>
      <c r="AQ964" s="192"/>
      <c r="AR964" s="192"/>
      <c r="AS964" s="192"/>
      <c r="AT964" s="192"/>
    </row>
    <row r="965" spans="1:46" ht="15.75" customHeight="1">
      <c r="A965" s="192"/>
      <c r="B965" s="192"/>
      <c r="C965" s="192"/>
      <c r="D965" s="192"/>
      <c r="E965" s="192"/>
      <c r="F965" s="192"/>
      <c r="G965" s="192"/>
      <c r="H965" s="192"/>
      <c r="I965" s="192"/>
      <c r="J965" s="192"/>
      <c r="K965" s="192"/>
      <c r="L965" s="192"/>
      <c r="M965" s="192"/>
      <c r="N965" s="192"/>
      <c r="O965" s="192"/>
      <c r="P965" s="192"/>
      <c r="Q965" s="192"/>
      <c r="R965" s="192"/>
      <c r="S965" s="192"/>
      <c r="T965" s="192"/>
      <c r="U965" s="192"/>
      <c r="V965" s="192"/>
      <c r="W965" s="192"/>
      <c r="X965" s="192"/>
      <c r="Y965" s="192"/>
      <c r="Z965" s="192"/>
      <c r="AA965" s="192"/>
      <c r="AB965" s="192"/>
      <c r="AC965" s="192"/>
      <c r="AD965" s="192"/>
      <c r="AE965" s="192"/>
      <c r="AF965" s="192"/>
      <c r="AG965" s="192"/>
      <c r="AH965" s="192"/>
      <c r="AI965" s="192"/>
      <c r="AJ965" s="192"/>
      <c r="AK965" s="192"/>
      <c r="AL965" s="192"/>
      <c r="AM965" s="192"/>
      <c r="AN965" s="192"/>
      <c r="AO965" s="192"/>
      <c r="AP965" s="192"/>
      <c r="AQ965" s="192"/>
      <c r="AR965" s="192"/>
      <c r="AS965" s="192"/>
      <c r="AT965" s="192"/>
    </row>
    <row r="966" spans="1:46" ht="15.75" customHeight="1">
      <c r="A966" s="192"/>
      <c r="B966" s="192"/>
      <c r="C966" s="192"/>
      <c r="D966" s="192"/>
      <c r="E966" s="192"/>
      <c r="F966" s="192"/>
      <c r="G966" s="192"/>
      <c r="H966" s="192"/>
      <c r="I966" s="192"/>
      <c r="J966" s="192"/>
      <c r="K966" s="192"/>
      <c r="L966" s="192"/>
      <c r="M966" s="192"/>
      <c r="N966" s="192"/>
      <c r="O966" s="192"/>
      <c r="P966" s="192"/>
      <c r="Q966" s="192"/>
      <c r="R966" s="192"/>
      <c r="S966" s="192"/>
      <c r="T966" s="192"/>
      <c r="U966" s="192"/>
      <c r="V966" s="192"/>
      <c r="W966" s="192"/>
      <c r="X966" s="192"/>
      <c r="Y966" s="192"/>
      <c r="Z966" s="192"/>
      <c r="AA966" s="192"/>
      <c r="AB966" s="192"/>
      <c r="AC966" s="192"/>
      <c r="AD966" s="192"/>
      <c r="AE966" s="192"/>
      <c r="AF966" s="192"/>
      <c r="AG966" s="192"/>
      <c r="AH966" s="192"/>
      <c r="AI966" s="192"/>
      <c r="AJ966" s="192"/>
      <c r="AK966" s="192"/>
      <c r="AL966" s="192"/>
      <c r="AM966" s="192"/>
      <c r="AN966" s="192"/>
      <c r="AO966" s="192"/>
      <c r="AP966" s="192"/>
      <c r="AQ966" s="192"/>
      <c r="AR966" s="192"/>
      <c r="AS966" s="192"/>
      <c r="AT966" s="192"/>
    </row>
    <row r="967" spans="1:46" ht="15.75" customHeight="1">
      <c r="A967" s="192"/>
      <c r="B967" s="192"/>
      <c r="C967" s="192"/>
      <c r="D967" s="192"/>
      <c r="E967" s="192"/>
      <c r="F967" s="192"/>
      <c r="G967" s="192"/>
      <c r="H967" s="192"/>
      <c r="I967" s="192"/>
      <c r="J967" s="192"/>
      <c r="K967" s="192"/>
      <c r="L967" s="192"/>
      <c r="M967" s="192"/>
      <c r="N967" s="192"/>
      <c r="O967" s="192"/>
      <c r="P967" s="192"/>
      <c r="Q967" s="192"/>
      <c r="R967" s="192"/>
      <c r="S967" s="192"/>
      <c r="T967" s="192"/>
      <c r="U967" s="192"/>
      <c r="V967" s="192"/>
      <c r="W967" s="192"/>
      <c r="X967" s="192"/>
      <c r="Y967" s="192"/>
      <c r="Z967" s="192"/>
      <c r="AA967" s="192"/>
      <c r="AB967" s="192"/>
      <c r="AC967" s="192"/>
      <c r="AD967" s="192"/>
      <c r="AE967" s="192"/>
      <c r="AF967" s="192"/>
      <c r="AG967" s="192"/>
      <c r="AH967" s="192"/>
      <c r="AI967" s="192"/>
      <c r="AJ967" s="192"/>
      <c r="AK967" s="192"/>
      <c r="AL967" s="192"/>
      <c r="AM967" s="192"/>
      <c r="AN967" s="192"/>
      <c r="AO967" s="192"/>
      <c r="AP967" s="192"/>
      <c r="AQ967" s="192"/>
      <c r="AR967" s="192"/>
      <c r="AS967" s="192"/>
      <c r="AT967" s="192"/>
    </row>
    <row r="968" spans="1:46" ht="15.75" customHeight="1">
      <c r="A968" s="192"/>
      <c r="B968" s="192"/>
      <c r="C968" s="192"/>
      <c r="D968" s="192"/>
      <c r="E968" s="192"/>
      <c r="F968" s="192"/>
      <c r="G968" s="192"/>
      <c r="H968" s="192"/>
      <c r="I968" s="192"/>
      <c r="J968" s="192"/>
      <c r="K968" s="192"/>
      <c r="L968" s="192"/>
      <c r="M968" s="192"/>
      <c r="N968" s="192"/>
      <c r="O968" s="192"/>
      <c r="P968" s="192"/>
      <c r="Q968" s="192"/>
      <c r="R968" s="192"/>
      <c r="S968" s="192"/>
      <c r="T968" s="192"/>
      <c r="U968" s="192"/>
      <c r="V968" s="192"/>
      <c r="W968" s="192"/>
      <c r="X968" s="192"/>
      <c r="Y968" s="192"/>
      <c r="Z968" s="192"/>
      <c r="AA968" s="192"/>
      <c r="AB968" s="192"/>
      <c r="AC968" s="192"/>
      <c r="AD968" s="192"/>
      <c r="AE968" s="192"/>
      <c r="AF968" s="192"/>
      <c r="AG968" s="192"/>
      <c r="AH968" s="192"/>
      <c r="AI968" s="192"/>
      <c r="AJ968" s="192"/>
      <c r="AK968" s="192"/>
      <c r="AL968" s="192"/>
      <c r="AM968" s="192"/>
      <c r="AN968" s="192"/>
      <c r="AO968" s="192"/>
      <c r="AP968" s="192"/>
      <c r="AQ968" s="192"/>
      <c r="AR968" s="192"/>
      <c r="AS968" s="192"/>
      <c r="AT968" s="192"/>
    </row>
    <row r="969" spans="1:46" ht="15.75" customHeight="1">
      <c r="A969" s="192"/>
      <c r="B969" s="192"/>
      <c r="C969" s="192"/>
      <c r="D969" s="192"/>
      <c r="E969" s="192"/>
      <c r="F969" s="192"/>
      <c r="G969" s="192"/>
      <c r="H969" s="192"/>
      <c r="I969" s="192"/>
      <c r="J969" s="192"/>
      <c r="K969" s="192"/>
      <c r="L969" s="192"/>
      <c r="M969" s="192"/>
      <c r="N969" s="192"/>
      <c r="O969" s="192"/>
      <c r="P969" s="192"/>
      <c r="Q969" s="192"/>
      <c r="R969" s="192"/>
      <c r="S969" s="192"/>
      <c r="T969" s="192"/>
      <c r="U969" s="192"/>
      <c r="V969" s="192"/>
      <c r="W969" s="192"/>
      <c r="X969" s="192"/>
      <c r="Y969" s="192"/>
      <c r="Z969" s="192"/>
      <c r="AA969" s="192"/>
      <c r="AB969" s="192"/>
      <c r="AC969" s="192"/>
      <c r="AD969" s="192"/>
      <c r="AE969" s="192"/>
      <c r="AF969" s="192"/>
      <c r="AG969" s="192"/>
      <c r="AH969" s="192"/>
      <c r="AI969" s="192"/>
      <c r="AJ969" s="192"/>
      <c r="AK969" s="192"/>
      <c r="AL969" s="192"/>
      <c r="AM969" s="192"/>
      <c r="AN969" s="192"/>
      <c r="AO969" s="192"/>
      <c r="AP969" s="192"/>
      <c r="AQ969" s="192"/>
      <c r="AR969" s="192"/>
      <c r="AS969" s="192"/>
      <c r="AT969" s="192"/>
    </row>
    <row r="970" spans="1:46" ht="15.75" customHeight="1">
      <c r="A970" s="192"/>
      <c r="B970" s="192"/>
      <c r="C970" s="192"/>
      <c r="D970" s="192"/>
      <c r="E970" s="192"/>
      <c r="F970" s="192"/>
      <c r="G970" s="192"/>
      <c r="H970" s="192"/>
      <c r="I970" s="192"/>
      <c r="J970" s="192"/>
      <c r="K970" s="192"/>
      <c r="L970" s="192"/>
      <c r="M970" s="192"/>
      <c r="N970" s="192"/>
      <c r="O970" s="192"/>
      <c r="P970" s="192"/>
      <c r="Q970" s="192"/>
      <c r="R970" s="192"/>
      <c r="S970" s="192"/>
      <c r="T970" s="192"/>
      <c r="U970" s="192"/>
      <c r="V970" s="192"/>
      <c r="W970" s="192"/>
      <c r="X970" s="192"/>
      <c r="Y970" s="192"/>
      <c r="Z970" s="192"/>
      <c r="AA970" s="192"/>
      <c r="AB970" s="192"/>
      <c r="AC970" s="192"/>
      <c r="AD970" s="192"/>
      <c r="AE970" s="192"/>
      <c r="AF970" s="192"/>
      <c r="AG970" s="192"/>
      <c r="AH970" s="192"/>
      <c r="AI970" s="192"/>
      <c r="AJ970" s="192"/>
      <c r="AK970" s="192"/>
      <c r="AL970" s="192"/>
      <c r="AM970" s="192"/>
      <c r="AN970" s="192"/>
      <c r="AO970" s="192"/>
      <c r="AP970" s="192"/>
      <c r="AQ970" s="192"/>
      <c r="AR970" s="192"/>
      <c r="AS970" s="192"/>
      <c r="AT970" s="192"/>
    </row>
    <row r="971" spans="1:46" ht="15.75" customHeight="1">
      <c r="A971" s="192"/>
      <c r="B971" s="192"/>
      <c r="C971" s="192"/>
      <c r="D971" s="192"/>
      <c r="E971" s="192"/>
      <c r="F971" s="192"/>
      <c r="G971" s="192"/>
      <c r="H971" s="192"/>
      <c r="I971" s="192"/>
      <c r="J971" s="192"/>
      <c r="K971" s="192"/>
      <c r="L971" s="192"/>
      <c r="M971" s="192"/>
      <c r="N971" s="192"/>
      <c r="O971" s="192"/>
      <c r="P971" s="192"/>
      <c r="Q971" s="192"/>
      <c r="R971" s="192"/>
      <c r="S971" s="192"/>
      <c r="T971" s="192"/>
      <c r="U971" s="192"/>
      <c r="V971" s="192"/>
      <c r="W971" s="192"/>
      <c r="X971" s="192"/>
      <c r="Y971" s="192"/>
      <c r="Z971" s="192"/>
      <c r="AA971" s="192"/>
      <c r="AB971" s="192"/>
      <c r="AC971" s="192"/>
      <c r="AD971" s="192"/>
      <c r="AE971" s="192"/>
      <c r="AF971" s="192"/>
      <c r="AG971" s="192"/>
      <c r="AH971" s="192"/>
      <c r="AI971" s="192"/>
      <c r="AJ971" s="192"/>
      <c r="AK971" s="192"/>
      <c r="AL971" s="192"/>
      <c r="AM971" s="192"/>
      <c r="AN971" s="192"/>
      <c r="AO971" s="192"/>
      <c r="AP971" s="192"/>
      <c r="AQ971" s="192"/>
      <c r="AR971" s="192"/>
      <c r="AS971" s="192"/>
      <c r="AT971" s="192"/>
    </row>
    <row r="972" spans="1:46" ht="15.75" customHeight="1">
      <c r="A972" s="192"/>
      <c r="B972" s="192"/>
      <c r="C972" s="192"/>
      <c r="D972" s="192"/>
      <c r="E972" s="192"/>
      <c r="F972" s="192"/>
      <c r="G972" s="192"/>
      <c r="H972" s="192"/>
      <c r="I972" s="192"/>
      <c r="J972" s="192"/>
      <c r="K972" s="192"/>
      <c r="L972" s="192"/>
      <c r="M972" s="192"/>
      <c r="N972" s="192"/>
      <c r="O972" s="192"/>
      <c r="P972" s="192"/>
      <c r="Q972" s="192"/>
      <c r="R972" s="192"/>
      <c r="S972" s="192"/>
      <c r="T972" s="192"/>
      <c r="U972" s="192"/>
      <c r="V972" s="192"/>
      <c r="W972" s="192"/>
      <c r="X972" s="192"/>
      <c r="Y972" s="192"/>
      <c r="Z972" s="192"/>
      <c r="AA972" s="192"/>
      <c r="AB972" s="192"/>
      <c r="AC972" s="192"/>
      <c r="AD972" s="192"/>
      <c r="AE972" s="192"/>
      <c r="AF972" s="192"/>
      <c r="AG972" s="192"/>
      <c r="AH972" s="192"/>
      <c r="AI972" s="192"/>
      <c r="AJ972" s="192"/>
      <c r="AK972" s="192"/>
      <c r="AL972" s="192"/>
      <c r="AM972" s="192"/>
      <c r="AN972" s="192"/>
      <c r="AO972" s="192"/>
      <c r="AP972" s="192"/>
      <c r="AQ972" s="192"/>
      <c r="AR972" s="192"/>
      <c r="AS972" s="192"/>
      <c r="AT972" s="192"/>
    </row>
    <row r="973" spans="1:46" ht="15.75" customHeight="1">
      <c r="A973" s="192"/>
      <c r="B973" s="192"/>
      <c r="C973" s="192"/>
      <c r="D973" s="192"/>
      <c r="E973" s="192"/>
      <c r="F973" s="192"/>
      <c r="G973" s="192"/>
      <c r="H973" s="192"/>
      <c r="I973" s="192"/>
      <c r="J973" s="192"/>
      <c r="K973" s="192"/>
      <c r="L973" s="192"/>
      <c r="M973" s="192"/>
      <c r="N973" s="192"/>
      <c r="O973" s="192"/>
      <c r="P973" s="192"/>
      <c r="Q973" s="192"/>
      <c r="R973" s="192"/>
      <c r="S973" s="192"/>
      <c r="T973" s="192"/>
      <c r="U973" s="192"/>
      <c r="V973" s="192"/>
      <c r="W973" s="192"/>
      <c r="X973" s="192"/>
      <c r="Y973" s="192"/>
      <c r="Z973" s="192"/>
      <c r="AA973" s="192"/>
      <c r="AB973" s="192"/>
      <c r="AC973" s="192"/>
      <c r="AD973" s="192"/>
      <c r="AE973" s="192"/>
      <c r="AF973" s="192"/>
      <c r="AG973" s="192"/>
      <c r="AH973" s="192"/>
      <c r="AI973" s="192"/>
      <c r="AJ973" s="192"/>
      <c r="AK973" s="192"/>
      <c r="AL973" s="192"/>
      <c r="AM973" s="192"/>
      <c r="AN973" s="192"/>
      <c r="AO973" s="192"/>
      <c r="AP973" s="192"/>
      <c r="AQ973" s="192"/>
      <c r="AR973" s="192"/>
      <c r="AS973" s="192"/>
      <c r="AT973" s="192"/>
    </row>
    <row r="974" spans="1:46" ht="15.75" customHeight="1">
      <c r="A974" s="192"/>
      <c r="B974" s="192"/>
      <c r="C974" s="192"/>
      <c r="D974" s="192"/>
      <c r="E974" s="192"/>
      <c r="F974" s="192"/>
      <c r="G974" s="192"/>
      <c r="H974" s="192"/>
      <c r="I974" s="192"/>
      <c r="J974" s="192"/>
      <c r="K974" s="192"/>
      <c r="L974" s="192"/>
      <c r="M974" s="192"/>
      <c r="N974" s="192"/>
      <c r="O974" s="192"/>
      <c r="P974" s="192"/>
      <c r="Q974" s="192"/>
      <c r="R974" s="192"/>
      <c r="S974" s="192"/>
      <c r="T974" s="192"/>
      <c r="U974" s="192"/>
      <c r="V974" s="192"/>
      <c r="W974" s="192"/>
      <c r="X974" s="192"/>
      <c r="Y974" s="192"/>
      <c r="Z974" s="192"/>
      <c r="AA974" s="192"/>
      <c r="AB974" s="192"/>
      <c r="AC974" s="192"/>
      <c r="AD974" s="192"/>
      <c r="AE974" s="192"/>
      <c r="AF974" s="192"/>
      <c r="AG974" s="192"/>
      <c r="AH974" s="192"/>
      <c r="AI974" s="192"/>
      <c r="AJ974" s="192"/>
      <c r="AK974" s="192"/>
      <c r="AL974" s="192"/>
      <c r="AM974" s="192"/>
      <c r="AN974" s="192"/>
      <c r="AO974" s="192"/>
      <c r="AP974" s="192"/>
      <c r="AQ974" s="192"/>
      <c r="AR974" s="192"/>
      <c r="AS974" s="192"/>
      <c r="AT974" s="192"/>
    </row>
    <row r="975" spans="1:46" ht="15.75" customHeight="1">
      <c r="A975" s="192"/>
      <c r="B975" s="192"/>
      <c r="C975" s="192"/>
      <c r="D975" s="192"/>
      <c r="E975" s="192"/>
      <c r="F975" s="192"/>
      <c r="G975" s="192"/>
      <c r="H975" s="192"/>
      <c r="I975" s="192"/>
      <c r="J975" s="192"/>
      <c r="K975" s="192"/>
      <c r="L975" s="192"/>
      <c r="M975" s="192"/>
      <c r="N975" s="192"/>
      <c r="O975" s="192"/>
      <c r="P975" s="192"/>
      <c r="Q975" s="192"/>
      <c r="R975" s="192"/>
      <c r="S975" s="192"/>
      <c r="T975" s="192"/>
      <c r="U975" s="192"/>
      <c r="V975" s="192"/>
      <c r="W975" s="192"/>
      <c r="X975" s="192"/>
      <c r="Y975" s="192"/>
      <c r="Z975" s="192"/>
      <c r="AA975" s="192"/>
      <c r="AB975" s="192"/>
      <c r="AC975" s="192"/>
      <c r="AD975" s="192"/>
      <c r="AE975" s="192"/>
      <c r="AF975" s="192"/>
      <c r="AG975" s="192"/>
      <c r="AH975" s="192"/>
      <c r="AI975" s="192"/>
      <c r="AJ975" s="192"/>
      <c r="AK975" s="192"/>
      <c r="AL975" s="192"/>
      <c r="AM975" s="192"/>
      <c r="AN975" s="192"/>
      <c r="AO975" s="192"/>
      <c r="AP975" s="192"/>
      <c r="AQ975" s="192"/>
      <c r="AR975" s="192"/>
      <c r="AS975" s="192"/>
      <c r="AT975" s="192"/>
    </row>
    <row r="976" spans="1:46" ht="15.75" customHeight="1">
      <c r="A976" s="192"/>
      <c r="B976" s="192"/>
      <c r="C976" s="192"/>
      <c r="D976" s="192"/>
      <c r="E976" s="192"/>
      <c r="F976" s="192"/>
      <c r="G976" s="192"/>
      <c r="H976" s="192"/>
      <c r="I976" s="192"/>
      <c r="J976" s="192"/>
      <c r="K976" s="192"/>
      <c r="L976" s="192"/>
      <c r="M976" s="192"/>
      <c r="N976" s="192"/>
      <c r="O976" s="192"/>
      <c r="P976" s="192"/>
      <c r="Q976" s="192"/>
      <c r="R976" s="192"/>
      <c r="S976" s="192"/>
      <c r="T976" s="192"/>
      <c r="U976" s="192"/>
      <c r="V976" s="192"/>
      <c r="W976" s="192"/>
      <c r="X976" s="192"/>
      <c r="Y976" s="192"/>
      <c r="Z976" s="192"/>
      <c r="AA976" s="192"/>
      <c r="AB976" s="192"/>
      <c r="AC976" s="192"/>
      <c r="AD976" s="192"/>
      <c r="AE976" s="192"/>
      <c r="AF976" s="192"/>
      <c r="AG976" s="192"/>
      <c r="AH976" s="192"/>
      <c r="AI976" s="192"/>
      <c r="AJ976" s="192"/>
      <c r="AK976" s="192"/>
      <c r="AL976" s="192"/>
      <c r="AM976" s="192"/>
      <c r="AN976" s="192"/>
      <c r="AO976" s="192"/>
      <c r="AP976" s="192"/>
      <c r="AQ976" s="192"/>
      <c r="AR976" s="192"/>
      <c r="AS976" s="192"/>
      <c r="AT976" s="192"/>
    </row>
    <row r="977" spans="1:46" ht="15.75" customHeight="1">
      <c r="A977" s="192"/>
      <c r="B977" s="192"/>
      <c r="C977" s="192"/>
      <c r="D977" s="192"/>
      <c r="E977" s="192"/>
      <c r="F977" s="192"/>
      <c r="G977" s="192"/>
      <c r="H977" s="192"/>
      <c r="I977" s="192"/>
      <c r="J977" s="192"/>
      <c r="K977" s="192"/>
      <c r="L977" s="192"/>
      <c r="M977" s="192"/>
      <c r="N977" s="192"/>
      <c r="O977" s="192"/>
      <c r="P977" s="192"/>
      <c r="Q977" s="192"/>
      <c r="R977" s="192"/>
      <c r="S977" s="192"/>
      <c r="T977" s="192"/>
      <c r="U977" s="192"/>
      <c r="V977" s="192"/>
      <c r="W977" s="192"/>
      <c r="X977" s="192"/>
      <c r="Y977" s="192"/>
      <c r="Z977" s="192"/>
      <c r="AA977" s="192"/>
      <c r="AB977" s="192"/>
      <c r="AC977" s="192"/>
      <c r="AD977" s="192"/>
      <c r="AE977" s="192"/>
      <c r="AF977" s="192"/>
      <c r="AG977" s="192"/>
      <c r="AH977" s="192"/>
      <c r="AI977" s="192"/>
      <c r="AJ977" s="192"/>
      <c r="AK977" s="192"/>
      <c r="AL977" s="192"/>
      <c r="AM977" s="192"/>
      <c r="AN977" s="192"/>
      <c r="AO977" s="192"/>
      <c r="AP977" s="192"/>
      <c r="AQ977" s="192"/>
      <c r="AR977" s="192"/>
      <c r="AS977" s="192"/>
      <c r="AT977" s="192"/>
    </row>
    <row r="978" spans="1:46" ht="15.75" customHeight="1">
      <c r="A978" s="192"/>
      <c r="B978" s="192"/>
      <c r="C978" s="192"/>
      <c r="D978" s="192"/>
      <c r="E978" s="192"/>
      <c r="F978" s="192"/>
      <c r="G978" s="192"/>
      <c r="H978" s="192"/>
      <c r="I978" s="192"/>
      <c r="J978" s="192"/>
      <c r="K978" s="192"/>
      <c r="L978" s="192"/>
      <c r="M978" s="192"/>
      <c r="N978" s="192"/>
      <c r="O978" s="192"/>
      <c r="P978" s="192"/>
      <c r="Q978" s="192"/>
      <c r="R978" s="192"/>
      <c r="S978" s="192"/>
      <c r="T978" s="192"/>
      <c r="U978" s="192"/>
      <c r="V978" s="192"/>
      <c r="W978" s="192"/>
      <c r="X978" s="192"/>
      <c r="Y978" s="192"/>
      <c r="Z978" s="192"/>
      <c r="AA978" s="192"/>
      <c r="AB978" s="192"/>
      <c r="AC978" s="192"/>
      <c r="AD978" s="192"/>
      <c r="AE978" s="192"/>
      <c r="AF978" s="192"/>
      <c r="AG978" s="192"/>
      <c r="AH978" s="192"/>
      <c r="AI978" s="192"/>
      <c r="AJ978" s="192"/>
      <c r="AK978" s="192"/>
      <c r="AL978" s="192"/>
      <c r="AM978" s="192"/>
      <c r="AN978" s="192"/>
      <c r="AO978" s="192"/>
      <c r="AP978" s="192"/>
      <c r="AQ978" s="192"/>
      <c r="AR978" s="192"/>
      <c r="AS978" s="192"/>
      <c r="AT978" s="192"/>
    </row>
    <row r="979" spans="1:46" ht="15.75" customHeight="1">
      <c r="A979" s="192"/>
      <c r="B979" s="192"/>
      <c r="C979" s="192"/>
      <c r="D979" s="192"/>
      <c r="E979" s="192"/>
      <c r="F979" s="192"/>
      <c r="G979" s="192"/>
      <c r="H979" s="192"/>
      <c r="I979" s="192"/>
      <c r="J979" s="192"/>
      <c r="K979" s="192"/>
      <c r="L979" s="192"/>
      <c r="M979" s="192"/>
      <c r="N979" s="192"/>
      <c r="O979" s="192"/>
      <c r="P979" s="192"/>
      <c r="Q979" s="192"/>
      <c r="R979" s="192"/>
      <c r="S979" s="192"/>
      <c r="T979" s="192"/>
      <c r="U979" s="192"/>
      <c r="V979" s="192"/>
      <c r="W979" s="192"/>
      <c r="X979" s="192"/>
      <c r="Y979" s="192"/>
      <c r="Z979" s="192"/>
      <c r="AA979" s="192"/>
      <c r="AB979" s="192"/>
      <c r="AC979" s="192"/>
      <c r="AD979" s="192"/>
      <c r="AE979" s="192"/>
      <c r="AF979" s="192"/>
      <c r="AG979" s="192"/>
      <c r="AH979" s="192"/>
      <c r="AI979" s="192"/>
      <c r="AJ979" s="192"/>
      <c r="AK979" s="192"/>
      <c r="AL979" s="192"/>
      <c r="AM979" s="192"/>
      <c r="AN979" s="192"/>
      <c r="AO979" s="192"/>
      <c r="AP979" s="192"/>
      <c r="AQ979" s="192"/>
      <c r="AR979" s="192"/>
      <c r="AS979" s="192"/>
      <c r="AT979" s="192"/>
    </row>
    <row r="980" spans="1:46" ht="15.75" customHeight="1">
      <c r="A980" s="192"/>
      <c r="B980" s="192"/>
      <c r="C980" s="192"/>
      <c r="D980" s="192"/>
      <c r="E980" s="192"/>
      <c r="F980" s="192"/>
      <c r="G980" s="192"/>
      <c r="H980" s="192"/>
      <c r="I980" s="192"/>
      <c r="J980" s="192"/>
      <c r="K980" s="192"/>
      <c r="L980" s="192"/>
      <c r="M980" s="192"/>
      <c r="N980" s="192"/>
      <c r="O980" s="192"/>
      <c r="P980" s="192"/>
      <c r="Q980" s="192"/>
      <c r="R980" s="192"/>
      <c r="S980" s="192"/>
      <c r="T980" s="192"/>
      <c r="U980" s="192"/>
      <c r="V980" s="192"/>
      <c r="W980" s="192"/>
      <c r="X980" s="192"/>
      <c r="Y980" s="192"/>
      <c r="Z980" s="192"/>
      <c r="AA980" s="192"/>
      <c r="AB980" s="192"/>
      <c r="AC980" s="192"/>
      <c r="AD980" s="192"/>
      <c r="AE980" s="192"/>
      <c r="AF980" s="192"/>
      <c r="AG980" s="192"/>
      <c r="AH980" s="192"/>
      <c r="AI980" s="192"/>
      <c r="AJ980" s="192"/>
      <c r="AK980" s="192"/>
      <c r="AL980" s="192"/>
      <c r="AM980" s="192"/>
      <c r="AN980" s="192"/>
      <c r="AO980" s="192"/>
      <c r="AP980" s="192"/>
      <c r="AQ980" s="192"/>
      <c r="AR980" s="192"/>
      <c r="AS980" s="192"/>
      <c r="AT980" s="192"/>
    </row>
    <row r="981" spans="1:46" ht="15.75" customHeight="1">
      <c r="A981" s="192"/>
      <c r="B981" s="192"/>
      <c r="C981" s="192"/>
      <c r="D981" s="192"/>
      <c r="E981" s="192"/>
      <c r="F981" s="192"/>
      <c r="G981" s="192"/>
      <c r="H981" s="192"/>
      <c r="I981" s="192"/>
      <c r="J981" s="192"/>
      <c r="K981" s="192"/>
      <c r="L981" s="192"/>
      <c r="M981" s="192"/>
      <c r="N981" s="192"/>
      <c r="O981" s="192"/>
      <c r="P981" s="192"/>
      <c r="Q981" s="192"/>
      <c r="R981" s="192"/>
      <c r="S981" s="192"/>
      <c r="T981" s="192"/>
      <c r="U981" s="192"/>
      <c r="V981" s="192"/>
      <c r="W981" s="192"/>
      <c r="X981" s="192"/>
      <c r="Y981" s="192"/>
      <c r="Z981" s="192"/>
      <c r="AA981" s="192"/>
      <c r="AB981" s="192"/>
      <c r="AC981" s="192"/>
      <c r="AD981" s="192"/>
      <c r="AE981" s="192"/>
      <c r="AF981" s="192"/>
      <c r="AG981" s="192"/>
      <c r="AH981" s="192"/>
      <c r="AI981" s="192"/>
      <c r="AJ981" s="192"/>
      <c r="AK981" s="192"/>
      <c r="AL981" s="192"/>
      <c r="AM981" s="192"/>
      <c r="AN981" s="192"/>
      <c r="AO981" s="192"/>
      <c r="AP981" s="192"/>
      <c r="AQ981" s="192"/>
      <c r="AR981" s="192"/>
      <c r="AS981" s="192"/>
      <c r="AT981" s="192"/>
    </row>
    <row r="982" spans="1:46" ht="15.75" customHeight="1">
      <c r="A982" s="192"/>
      <c r="B982" s="192"/>
      <c r="C982" s="192"/>
      <c r="D982" s="192"/>
      <c r="E982" s="192"/>
      <c r="F982" s="192"/>
      <c r="G982" s="192"/>
      <c r="H982" s="192"/>
      <c r="I982" s="192"/>
      <c r="J982" s="192"/>
      <c r="K982" s="192"/>
      <c r="L982" s="192"/>
      <c r="M982" s="192"/>
      <c r="N982" s="192"/>
      <c r="O982" s="192"/>
      <c r="P982" s="192"/>
      <c r="Q982" s="192"/>
      <c r="R982" s="192"/>
      <c r="S982" s="192"/>
      <c r="T982" s="192"/>
      <c r="U982" s="192"/>
      <c r="V982" s="192"/>
      <c r="W982" s="192"/>
      <c r="X982" s="192"/>
      <c r="Y982" s="192"/>
      <c r="Z982" s="192"/>
      <c r="AA982" s="192"/>
      <c r="AB982" s="192"/>
      <c r="AC982" s="192"/>
      <c r="AD982" s="192"/>
      <c r="AE982" s="192"/>
      <c r="AF982" s="192"/>
      <c r="AG982" s="192"/>
      <c r="AH982" s="192"/>
      <c r="AI982" s="192"/>
      <c r="AJ982" s="192"/>
      <c r="AK982" s="192"/>
      <c r="AL982" s="192"/>
      <c r="AM982" s="192"/>
      <c r="AN982" s="192"/>
      <c r="AO982" s="192"/>
      <c r="AP982" s="192"/>
      <c r="AQ982" s="192"/>
      <c r="AR982" s="192"/>
      <c r="AS982" s="192"/>
      <c r="AT982" s="192"/>
    </row>
    <row r="983" spans="1:46" ht="15.75" customHeight="1">
      <c r="A983" s="192"/>
      <c r="B983" s="192"/>
      <c r="C983" s="192"/>
      <c r="D983" s="192"/>
      <c r="E983" s="192"/>
      <c r="F983" s="192"/>
      <c r="G983" s="192"/>
      <c r="H983" s="192"/>
      <c r="I983" s="192"/>
      <c r="J983" s="192"/>
      <c r="K983" s="192"/>
      <c r="L983" s="192"/>
      <c r="M983" s="192"/>
      <c r="N983" s="192"/>
      <c r="O983" s="192"/>
      <c r="P983" s="192"/>
      <c r="Q983" s="192"/>
      <c r="R983" s="192"/>
      <c r="S983" s="192"/>
      <c r="T983" s="192"/>
      <c r="U983" s="192"/>
      <c r="V983" s="192"/>
      <c r="W983" s="192"/>
      <c r="X983" s="192"/>
      <c r="Y983" s="192"/>
      <c r="Z983" s="192"/>
      <c r="AA983" s="192"/>
      <c r="AB983" s="192"/>
      <c r="AC983" s="192"/>
      <c r="AD983" s="192"/>
      <c r="AE983" s="192"/>
      <c r="AF983" s="192"/>
      <c r="AG983" s="192"/>
      <c r="AH983" s="192"/>
      <c r="AI983" s="192"/>
      <c r="AJ983" s="192"/>
      <c r="AK983" s="192"/>
      <c r="AL983" s="192"/>
      <c r="AM983" s="192"/>
      <c r="AN983" s="192"/>
      <c r="AO983" s="192"/>
      <c r="AP983" s="192"/>
      <c r="AQ983" s="192"/>
      <c r="AR983" s="192"/>
      <c r="AS983" s="192"/>
      <c r="AT983" s="192"/>
    </row>
    <row r="984" spans="1:46" ht="15.75" customHeight="1">
      <c r="A984" s="192"/>
      <c r="B984" s="192"/>
      <c r="C984" s="192"/>
      <c r="D984" s="192"/>
      <c r="E984" s="192"/>
      <c r="F984" s="192"/>
      <c r="G984" s="192"/>
      <c r="H984" s="192"/>
      <c r="I984" s="192"/>
      <c r="J984" s="192"/>
      <c r="K984" s="192"/>
      <c r="L984" s="192"/>
      <c r="M984" s="192"/>
      <c r="N984" s="192"/>
      <c r="O984" s="192"/>
      <c r="P984" s="192"/>
      <c r="Q984" s="192"/>
      <c r="R984" s="192"/>
      <c r="S984" s="192"/>
      <c r="T984" s="192"/>
      <c r="U984" s="192"/>
      <c r="V984" s="192"/>
      <c r="W984" s="192"/>
      <c r="X984" s="192"/>
      <c r="Y984" s="192"/>
      <c r="Z984" s="192"/>
      <c r="AA984" s="192"/>
      <c r="AB984" s="192"/>
      <c r="AC984" s="192"/>
      <c r="AD984" s="192"/>
      <c r="AE984" s="192"/>
      <c r="AF984" s="192"/>
      <c r="AG984" s="192"/>
      <c r="AH984" s="192"/>
      <c r="AI984" s="192"/>
      <c r="AJ984" s="192"/>
      <c r="AK984" s="192"/>
      <c r="AL984" s="192"/>
      <c r="AM984" s="192"/>
      <c r="AN984" s="192"/>
      <c r="AO984" s="192"/>
      <c r="AP984" s="192"/>
      <c r="AQ984" s="192"/>
      <c r="AR984" s="192"/>
      <c r="AS984" s="192"/>
      <c r="AT984" s="192"/>
    </row>
    <row r="985" spans="1:46" ht="15.75" customHeight="1">
      <c r="A985" s="192"/>
      <c r="B985" s="192"/>
      <c r="C985" s="192"/>
      <c r="D985" s="192"/>
      <c r="E985" s="192"/>
      <c r="F985" s="192"/>
      <c r="G985" s="192"/>
      <c r="H985" s="192"/>
      <c r="I985" s="192"/>
      <c r="J985" s="192"/>
      <c r="K985" s="192"/>
      <c r="L985" s="192"/>
      <c r="M985" s="192"/>
      <c r="N985" s="192"/>
      <c r="O985" s="192"/>
      <c r="P985" s="192"/>
      <c r="Q985" s="192"/>
      <c r="R985" s="192"/>
      <c r="S985" s="192"/>
      <c r="T985" s="192"/>
      <c r="U985" s="192"/>
      <c r="V985" s="192"/>
      <c r="W985" s="192"/>
      <c r="X985" s="192"/>
      <c r="Y985" s="192"/>
      <c r="Z985" s="192"/>
      <c r="AA985" s="192"/>
      <c r="AB985" s="192"/>
      <c r="AC985" s="192"/>
      <c r="AD985" s="192"/>
      <c r="AE985" s="192"/>
      <c r="AF985" s="192"/>
      <c r="AG985" s="192"/>
      <c r="AH985" s="192"/>
      <c r="AI985" s="192"/>
      <c r="AJ985" s="192"/>
      <c r="AK985" s="192"/>
      <c r="AL985" s="192"/>
      <c r="AM985" s="192"/>
      <c r="AN985" s="192"/>
      <c r="AO985" s="192"/>
      <c r="AP985" s="192"/>
      <c r="AQ985" s="192"/>
      <c r="AR985" s="192"/>
      <c r="AS985" s="192"/>
      <c r="AT985" s="192"/>
    </row>
    <row r="986" spans="1:46" ht="15.75" customHeight="1">
      <c r="A986" s="192"/>
      <c r="B986" s="192"/>
      <c r="C986" s="192"/>
      <c r="D986" s="192"/>
      <c r="E986" s="192"/>
      <c r="F986" s="192"/>
      <c r="G986" s="192"/>
      <c r="H986" s="192"/>
      <c r="I986" s="192"/>
      <c r="J986" s="192"/>
      <c r="K986" s="192"/>
      <c r="L986" s="192"/>
      <c r="M986" s="192"/>
      <c r="N986" s="192"/>
      <c r="O986" s="192"/>
      <c r="P986" s="192"/>
      <c r="Q986" s="192"/>
      <c r="R986" s="192"/>
      <c r="S986" s="192"/>
      <c r="T986" s="192"/>
      <c r="U986" s="192"/>
      <c r="V986" s="192"/>
      <c r="W986" s="192"/>
      <c r="X986" s="192"/>
      <c r="Y986" s="192"/>
      <c r="Z986" s="192"/>
      <c r="AA986" s="192"/>
      <c r="AB986" s="192"/>
      <c r="AC986" s="192"/>
      <c r="AD986" s="192"/>
      <c r="AE986" s="192"/>
      <c r="AF986" s="192"/>
      <c r="AG986" s="192"/>
      <c r="AH986" s="192"/>
      <c r="AI986" s="192"/>
      <c r="AJ986" s="192"/>
      <c r="AK986" s="192"/>
      <c r="AL986" s="192"/>
      <c r="AM986" s="192"/>
      <c r="AN986" s="192"/>
      <c r="AO986" s="192"/>
      <c r="AP986" s="192"/>
      <c r="AQ986" s="192"/>
      <c r="AR986" s="192"/>
      <c r="AS986" s="192"/>
      <c r="AT986" s="192"/>
    </row>
    <row r="987" spans="1:46" ht="15.75" customHeight="1">
      <c r="A987" s="192"/>
      <c r="B987" s="192"/>
      <c r="C987" s="192"/>
      <c r="D987" s="192"/>
      <c r="E987" s="192"/>
      <c r="F987" s="192"/>
      <c r="G987" s="192"/>
      <c r="H987" s="192"/>
      <c r="I987" s="192"/>
      <c r="J987" s="192"/>
      <c r="K987" s="192"/>
      <c r="L987" s="192"/>
      <c r="M987" s="192"/>
      <c r="N987" s="192"/>
      <c r="O987" s="192"/>
      <c r="P987" s="192"/>
      <c r="Q987" s="192"/>
      <c r="R987" s="192"/>
      <c r="S987" s="192"/>
      <c r="T987" s="192"/>
      <c r="U987" s="192"/>
      <c r="V987" s="192"/>
      <c r="W987" s="192"/>
      <c r="X987" s="192"/>
      <c r="Y987" s="192"/>
      <c r="Z987" s="192"/>
      <c r="AA987" s="192"/>
      <c r="AB987" s="192"/>
      <c r="AC987" s="192"/>
      <c r="AD987" s="192"/>
      <c r="AE987" s="192"/>
      <c r="AF987" s="192"/>
      <c r="AG987" s="192"/>
      <c r="AH987" s="192"/>
      <c r="AI987" s="192"/>
      <c r="AJ987" s="192"/>
      <c r="AK987" s="192"/>
      <c r="AL987" s="192"/>
      <c r="AM987" s="192"/>
      <c r="AN987" s="192"/>
      <c r="AO987" s="192"/>
      <c r="AP987" s="192"/>
      <c r="AQ987" s="192"/>
      <c r="AR987" s="192"/>
      <c r="AS987" s="192"/>
      <c r="AT987" s="192"/>
    </row>
    <row r="988" spans="1:46" ht="15.75" customHeight="1">
      <c r="A988" s="192"/>
      <c r="B988" s="192"/>
      <c r="C988" s="192"/>
      <c r="D988" s="192"/>
      <c r="E988" s="192"/>
      <c r="F988" s="192"/>
      <c r="G988" s="192"/>
      <c r="H988" s="192"/>
      <c r="I988" s="192"/>
      <c r="J988" s="192"/>
      <c r="K988" s="192"/>
      <c r="L988" s="192"/>
      <c r="M988" s="192"/>
      <c r="N988" s="192"/>
      <c r="O988" s="192"/>
      <c r="P988" s="192"/>
      <c r="Q988" s="192"/>
      <c r="R988" s="192"/>
      <c r="S988" s="192"/>
      <c r="T988" s="192"/>
      <c r="U988" s="192"/>
      <c r="V988" s="192"/>
      <c r="W988" s="192"/>
      <c r="X988" s="192"/>
      <c r="Y988" s="192"/>
      <c r="Z988" s="192"/>
      <c r="AA988" s="192"/>
      <c r="AB988" s="192"/>
      <c r="AC988" s="192"/>
      <c r="AD988" s="192"/>
      <c r="AE988" s="192"/>
      <c r="AF988" s="192"/>
      <c r="AG988" s="192"/>
      <c r="AH988" s="192"/>
      <c r="AI988" s="192"/>
      <c r="AJ988" s="192"/>
      <c r="AK988" s="192"/>
      <c r="AL988" s="192"/>
      <c r="AM988" s="192"/>
      <c r="AN988" s="192"/>
      <c r="AO988" s="192"/>
      <c r="AP988" s="192"/>
      <c r="AQ988" s="192"/>
      <c r="AR988" s="192"/>
      <c r="AS988" s="192"/>
      <c r="AT988" s="192"/>
    </row>
    <row r="989" spans="1:46" ht="15.75" customHeight="1">
      <c r="A989" s="192"/>
      <c r="B989" s="192"/>
      <c r="C989" s="192"/>
      <c r="D989" s="192"/>
      <c r="E989" s="192"/>
      <c r="F989" s="192"/>
      <c r="G989" s="192"/>
      <c r="H989" s="192"/>
      <c r="I989" s="192"/>
      <c r="J989" s="192"/>
      <c r="K989" s="192"/>
      <c r="L989" s="192"/>
      <c r="M989" s="192"/>
      <c r="N989" s="192"/>
      <c r="O989" s="192"/>
      <c r="P989" s="192"/>
      <c r="Q989" s="192"/>
      <c r="R989" s="192"/>
      <c r="S989" s="192"/>
      <c r="T989" s="192"/>
      <c r="U989" s="192"/>
      <c r="V989" s="192"/>
      <c r="W989" s="192"/>
      <c r="X989" s="192"/>
      <c r="Y989" s="192"/>
      <c r="Z989" s="192"/>
      <c r="AA989" s="192"/>
      <c r="AB989" s="192"/>
      <c r="AC989" s="192"/>
      <c r="AD989" s="192"/>
      <c r="AE989" s="192"/>
      <c r="AF989" s="192"/>
      <c r="AG989" s="192"/>
      <c r="AH989" s="192"/>
      <c r="AI989" s="192"/>
      <c r="AJ989" s="192"/>
      <c r="AK989" s="192"/>
      <c r="AL989" s="192"/>
      <c r="AM989" s="192"/>
      <c r="AN989" s="192"/>
      <c r="AO989" s="192"/>
      <c r="AP989" s="192"/>
      <c r="AQ989" s="192"/>
      <c r="AR989" s="192"/>
      <c r="AS989" s="192"/>
      <c r="AT989" s="192"/>
    </row>
    <row r="990" spans="1:46" ht="15.75" customHeight="1">
      <c r="A990" s="192"/>
      <c r="B990" s="192"/>
      <c r="C990" s="192"/>
      <c r="D990" s="192"/>
      <c r="E990" s="192"/>
      <c r="F990" s="192"/>
      <c r="G990" s="192"/>
      <c r="H990" s="192"/>
      <c r="I990" s="192"/>
      <c r="J990" s="192"/>
      <c r="K990" s="192"/>
      <c r="L990" s="192"/>
      <c r="M990" s="192"/>
      <c r="N990" s="192"/>
      <c r="O990" s="192"/>
      <c r="P990" s="192"/>
      <c r="Q990" s="192"/>
      <c r="R990" s="192"/>
      <c r="S990" s="192"/>
      <c r="T990" s="192"/>
      <c r="U990" s="192"/>
      <c r="V990" s="192"/>
      <c r="W990" s="192"/>
      <c r="X990" s="192"/>
      <c r="Y990" s="192"/>
      <c r="Z990" s="192"/>
      <c r="AA990" s="192"/>
      <c r="AB990" s="192"/>
      <c r="AC990" s="192"/>
      <c r="AD990" s="192"/>
      <c r="AE990" s="192"/>
      <c r="AF990" s="192"/>
      <c r="AG990" s="192"/>
      <c r="AH990" s="192"/>
      <c r="AI990" s="192"/>
      <c r="AJ990" s="192"/>
      <c r="AK990" s="192"/>
      <c r="AL990" s="192"/>
      <c r="AM990" s="192"/>
      <c r="AN990" s="192"/>
      <c r="AO990" s="192"/>
      <c r="AP990" s="192"/>
      <c r="AQ990" s="192"/>
      <c r="AR990" s="192"/>
      <c r="AS990" s="192"/>
      <c r="AT990" s="192"/>
    </row>
    <row r="991" spans="1:46" ht="15.75" customHeight="1">
      <c r="A991" s="192"/>
      <c r="B991" s="192"/>
      <c r="C991" s="192"/>
      <c r="D991" s="192"/>
      <c r="E991" s="192"/>
      <c r="F991" s="192"/>
      <c r="G991" s="192"/>
      <c r="H991" s="192"/>
      <c r="I991" s="192"/>
      <c r="J991" s="192"/>
      <c r="K991" s="192"/>
      <c r="L991" s="192"/>
      <c r="M991" s="192"/>
      <c r="N991" s="192"/>
      <c r="O991" s="192"/>
      <c r="P991" s="192"/>
      <c r="Q991" s="192"/>
      <c r="R991" s="192"/>
      <c r="S991" s="192"/>
      <c r="T991" s="192"/>
      <c r="U991" s="192"/>
      <c r="V991" s="192"/>
      <c r="W991" s="192"/>
      <c r="X991" s="192"/>
      <c r="Y991" s="192"/>
      <c r="Z991" s="192"/>
      <c r="AA991" s="192"/>
      <c r="AB991" s="192"/>
      <c r="AC991" s="192"/>
      <c r="AD991" s="192"/>
      <c r="AE991" s="192"/>
      <c r="AF991" s="192"/>
      <c r="AG991" s="192"/>
      <c r="AH991" s="192"/>
      <c r="AI991" s="192"/>
      <c r="AJ991" s="192"/>
      <c r="AK991" s="192"/>
      <c r="AL991" s="192"/>
      <c r="AM991" s="192"/>
      <c r="AN991" s="192"/>
      <c r="AO991" s="192"/>
      <c r="AP991" s="192"/>
      <c r="AQ991" s="192"/>
      <c r="AR991" s="192"/>
      <c r="AS991" s="192"/>
      <c r="AT991" s="192"/>
    </row>
    <row r="992" spans="1:46" ht="15.75" customHeight="1">
      <c r="A992" s="192"/>
      <c r="B992" s="192"/>
      <c r="C992" s="192"/>
      <c r="D992" s="192"/>
      <c r="E992" s="192"/>
      <c r="F992" s="192"/>
      <c r="G992" s="192"/>
      <c r="H992" s="192"/>
      <c r="I992" s="192"/>
      <c r="J992" s="192"/>
      <c r="K992" s="192"/>
      <c r="L992" s="192"/>
      <c r="M992" s="192"/>
      <c r="N992" s="192"/>
      <c r="O992" s="192"/>
      <c r="P992" s="192"/>
      <c r="Q992" s="192"/>
      <c r="R992" s="192"/>
      <c r="S992" s="192"/>
      <c r="T992" s="192"/>
      <c r="U992" s="192"/>
      <c r="V992" s="192"/>
      <c r="W992" s="192"/>
      <c r="X992" s="192"/>
      <c r="Y992" s="192"/>
      <c r="Z992" s="192"/>
      <c r="AA992" s="192"/>
      <c r="AB992" s="192"/>
      <c r="AC992" s="192"/>
      <c r="AD992" s="192"/>
      <c r="AE992" s="192"/>
      <c r="AF992" s="192"/>
      <c r="AG992" s="192"/>
      <c r="AH992" s="192"/>
      <c r="AI992" s="192"/>
      <c r="AJ992" s="192"/>
      <c r="AK992" s="192"/>
      <c r="AL992" s="192"/>
      <c r="AM992" s="192"/>
      <c r="AN992" s="192"/>
      <c r="AO992" s="192"/>
      <c r="AP992" s="192"/>
      <c r="AQ992" s="192"/>
      <c r="AR992" s="192"/>
      <c r="AS992" s="192"/>
      <c r="AT992" s="192"/>
    </row>
    <row r="993" spans="1:46" ht="15.75" customHeight="1">
      <c r="A993" s="192"/>
      <c r="B993" s="192"/>
      <c r="C993" s="192"/>
      <c r="D993" s="192"/>
      <c r="E993" s="192"/>
      <c r="F993" s="192"/>
      <c r="G993" s="192"/>
      <c r="H993" s="192"/>
      <c r="I993" s="192"/>
      <c r="J993" s="192"/>
      <c r="K993" s="192"/>
      <c r="L993" s="192"/>
      <c r="M993" s="192"/>
      <c r="N993" s="192"/>
      <c r="O993" s="192"/>
      <c r="P993" s="192"/>
      <c r="Q993" s="192"/>
      <c r="R993" s="192"/>
      <c r="S993" s="192"/>
      <c r="T993" s="192"/>
      <c r="U993" s="192"/>
      <c r="V993" s="192"/>
      <c r="W993" s="192"/>
      <c r="X993" s="192"/>
      <c r="Y993" s="192"/>
      <c r="Z993" s="192"/>
      <c r="AA993" s="192"/>
      <c r="AB993" s="192"/>
      <c r="AC993" s="192"/>
      <c r="AD993" s="192"/>
      <c r="AE993" s="192"/>
      <c r="AF993" s="192"/>
      <c r="AG993" s="192"/>
      <c r="AH993" s="192"/>
      <c r="AI993" s="192"/>
      <c r="AJ993" s="192"/>
      <c r="AK993" s="192"/>
      <c r="AL993" s="192"/>
      <c r="AM993" s="192"/>
      <c r="AN993" s="192"/>
      <c r="AO993" s="192"/>
      <c r="AP993" s="192"/>
      <c r="AQ993" s="192"/>
      <c r="AR993" s="192"/>
      <c r="AS993" s="192"/>
      <c r="AT993" s="192"/>
    </row>
    <row r="994" spans="1:46" ht="15.75" customHeight="1">
      <c r="A994" s="192"/>
      <c r="B994" s="192"/>
      <c r="C994" s="192"/>
      <c r="D994" s="192"/>
      <c r="E994" s="192"/>
      <c r="F994" s="192"/>
      <c r="G994" s="192"/>
      <c r="H994" s="192"/>
      <c r="I994" s="192"/>
      <c r="J994" s="192"/>
      <c r="K994" s="192"/>
      <c r="L994" s="192"/>
      <c r="M994" s="192"/>
      <c r="N994" s="192"/>
      <c r="O994" s="192"/>
      <c r="P994" s="192"/>
      <c r="Q994" s="192"/>
      <c r="R994" s="192"/>
      <c r="S994" s="192"/>
      <c r="T994" s="192"/>
      <c r="U994" s="192"/>
      <c r="V994" s="192"/>
      <c r="W994" s="192"/>
      <c r="X994" s="192"/>
      <c r="Y994" s="192"/>
      <c r="Z994" s="192"/>
      <c r="AA994" s="192"/>
      <c r="AB994" s="192"/>
      <c r="AC994" s="192"/>
      <c r="AD994" s="192"/>
      <c r="AE994" s="192"/>
      <c r="AF994" s="192"/>
      <c r="AG994" s="192"/>
      <c r="AH994" s="192"/>
      <c r="AI994" s="192"/>
      <c r="AJ994" s="192"/>
      <c r="AK994" s="192"/>
      <c r="AL994" s="192"/>
      <c r="AM994" s="192"/>
      <c r="AN994" s="192"/>
      <c r="AO994" s="192"/>
      <c r="AP994" s="192"/>
      <c r="AQ994" s="192"/>
      <c r="AR994" s="192"/>
      <c r="AS994" s="192"/>
      <c r="AT994" s="192"/>
    </row>
    <row r="995" spans="1:46" ht="15.75" customHeight="1">
      <c r="A995" s="192"/>
      <c r="B995" s="192"/>
      <c r="C995" s="192"/>
      <c r="D995" s="192"/>
      <c r="E995" s="192"/>
      <c r="F995" s="192"/>
      <c r="G995" s="192"/>
      <c r="H995" s="192"/>
      <c r="I995" s="192"/>
      <c r="J995" s="192"/>
      <c r="K995" s="192"/>
      <c r="L995" s="192"/>
      <c r="M995" s="192"/>
      <c r="N995" s="192"/>
      <c r="O995" s="192"/>
      <c r="P995" s="192"/>
      <c r="Q995" s="192"/>
      <c r="R995" s="192"/>
      <c r="S995" s="192"/>
      <c r="T995" s="192"/>
      <c r="U995" s="192"/>
      <c r="V995" s="192"/>
      <c r="W995" s="192"/>
      <c r="X995" s="192"/>
      <c r="Y995" s="192"/>
      <c r="Z995" s="192"/>
      <c r="AA995" s="192"/>
      <c r="AB995" s="192"/>
      <c r="AC995" s="192"/>
      <c r="AD995" s="192"/>
      <c r="AE995" s="192"/>
      <c r="AF995" s="192"/>
      <c r="AG995" s="192"/>
      <c r="AH995" s="192"/>
      <c r="AI995" s="192"/>
      <c r="AJ995" s="192"/>
      <c r="AK995" s="192"/>
      <c r="AL995" s="192"/>
      <c r="AM995" s="192"/>
      <c r="AN995" s="192"/>
      <c r="AO995" s="192"/>
      <c r="AP995" s="192"/>
      <c r="AQ995" s="192"/>
      <c r="AR995" s="192"/>
      <c r="AS995" s="192"/>
      <c r="AT995" s="192"/>
    </row>
    <row r="996" spans="1:46" ht="15.75" customHeight="1">
      <c r="A996" s="192"/>
      <c r="B996" s="192"/>
      <c r="C996" s="192"/>
      <c r="D996" s="192"/>
      <c r="E996" s="192"/>
      <c r="F996" s="192"/>
      <c r="G996" s="192"/>
      <c r="H996" s="192"/>
      <c r="I996" s="192"/>
      <c r="J996" s="192"/>
      <c r="K996" s="192"/>
      <c r="L996" s="192"/>
      <c r="M996" s="192"/>
      <c r="N996" s="192"/>
      <c r="O996" s="192"/>
      <c r="P996" s="192"/>
      <c r="Q996" s="192"/>
      <c r="R996" s="192"/>
      <c r="S996" s="192"/>
      <c r="T996" s="192"/>
      <c r="U996" s="192"/>
      <c r="V996" s="192"/>
      <c r="W996" s="192"/>
      <c r="X996" s="192"/>
      <c r="Y996" s="192"/>
      <c r="Z996" s="192"/>
      <c r="AA996" s="192"/>
      <c r="AB996" s="192"/>
      <c r="AC996" s="192"/>
      <c r="AD996" s="192"/>
      <c r="AE996" s="192"/>
      <c r="AF996" s="192"/>
      <c r="AG996" s="192"/>
      <c r="AH996" s="192"/>
      <c r="AI996" s="192"/>
      <c r="AJ996" s="192"/>
      <c r="AK996" s="192"/>
      <c r="AL996" s="192"/>
      <c r="AM996" s="192"/>
      <c r="AN996" s="192"/>
      <c r="AO996" s="192"/>
      <c r="AP996" s="192"/>
      <c r="AQ996" s="192"/>
      <c r="AR996" s="192"/>
      <c r="AS996" s="192"/>
      <c r="AT996" s="192"/>
    </row>
    <row r="997" spans="1:46" ht="15.75" customHeight="1">
      <c r="A997" s="192"/>
      <c r="B997" s="192"/>
      <c r="C997" s="192"/>
      <c r="D997" s="192"/>
      <c r="E997" s="192"/>
      <c r="F997" s="192"/>
      <c r="G997" s="192"/>
      <c r="H997" s="192"/>
      <c r="I997" s="192"/>
      <c r="J997" s="192"/>
      <c r="K997" s="192"/>
      <c r="L997" s="192"/>
      <c r="M997" s="192"/>
      <c r="N997" s="192"/>
      <c r="O997" s="192"/>
      <c r="P997" s="192"/>
      <c r="Q997" s="192"/>
      <c r="R997" s="192"/>
      <c r="S997" s="192"/>
      <c r="T997" s="192"/>
      <c r="U997" s="192"/>
      <c r="V997" s="192"/>
      <c r="W997" s="192"/>
      <c r="X997" s="192"/>
      <c r="Y997" s="192"/>
      <c r="Z997" s="192"/>
      <c r="AA997" s="192"/>
      <c r="AB997" s="192"/>
      <c r="AC997" s="192"/>
      <c r="AD997" s="192"/>
      <c r="AE997" s="192"/>
      <c r="AF997" s="192"/>
      <c r="AG997" s="192"/>
      <c r="AH997" s="192"/>
      <c r="AI997" s="192"/>
      <c r="AJ997" s="192"/>
      <c r="AK997" s="192"/>
      <c r="AL997" s="192"/>
      <c r="AM997" s="192"/>
      <c r="AN997" s="192"/>
      <c r="AO997" s="192"/>
      <c r="AP997" s="192"/>
      <c r="AQ997" s="192"/>
      <c r="AR997" s="192"/>
      <c r="AS997" s="192"/>
      <c r="AT997" s="192"/>
    </row>
    <row r="998" spans="1:46" ht="15.75" customHeight="1">
      <c r="A998" s="192"/>
      <c r="B998" s="192"/>
      <c r="C998" s="192"/>
      <c r="D998" s="192"/>
      <c r="E998" s="192"/>
      <c r="F998" s="192"/>
      <c r="G998" s="192"/>
      <c r="H998" s="192"/>
      <c r="I998" s="192"/>
      <c r="J998" s="192"/>
      <c r="K998" s="192"/>
      <c r="L998" s="192"/>
      <c r="M998" s="192"/>
      <c r="N998" s="192"/>
      <c r="O998" s="192"/>
      <c r="P998" s="192"/>
      <c r="Q998" s="192"/>
      <c r="R998" s="192"/>
      <c r="S998" s="192"/>
      <c r="T998" s="192"/>
      <c r="U998" s="192"/>
      <c r="V998" s="192"/>
      <c r="W998" s="192"/>
      <c r="X998" s="192"/>
      <c r="Y998" s="192"/>
      <c r="Z998" s="192"/>
      <c r="AA998" s="192"/>
      <c r="AB998" s="192"/>
      <c r="AC998" s="192"/>
      <c r="AD998" s="192"/>
      <c r="AE998" s="192"/>
      <c r="AF998" s="192"/>
      <c r="AG998" s="192"/>
      <c r="AH998" s="192"/>
      <c r="AI998" s="192"/>
      <c r="AJ998" s="192"/>
      <c r="AK998" s="192"/>
      <c r="AL998" s="192"/>
      <c r="AM998" s="192"/>
      <c r="AN998" s="192"/>
      <c r="AO998" s="192"/>
      <c r="AP998" s="192"/>
      <c r="AQ998" s="192"/>
      <c r="AR998" s="192"/>
      <c r="AS998" s="192"/>
      <c r="AT998" s="192"/>
    </row>
    <row r="999" spans="1:46" ht="15.75" customHeight="1">
      <c r="A999" s="192"/>
      <c r="B999" s="192"/>
      <c r="C999" s="192"/>
      <c r="D999" s="192"/>
      <c r="E999" s="192"/>
      <c r="F999" s="192"/>
      <c r="G999" s="192"/>
      <c r="H999" s="192"/>
      <c r="I999" s="192"/>
      <c r="J999" s="192"/>
      <c r="K999" s="192"/>
      <c r="L999" s="192"/>
      <c r="M999" s="192"/>
      <c r="N999" s="192"/>
      <c r="O999" s="192"/>
      <c r="P999" s="192"/>
      <c r="Q999" s="192"/>
      <c r="R999" s="192"/>
      <c r="S999" s="192"/>
      <c r="T999" s="192"/>
      <c r="U999" s="192"/>
      <c r="V999" s="192"/>
      <c r="W999" s="192"/>
      <c r="X999" s="192"/>
      <c r="Y999" s="192"/>
      <c r="Z999" s="192"/>
      <c r="AA999" s="192"/>
      <c r="AB999" s="192"/>
      <c r="AC999" s="192"/>
      <c r="AD999" s="192"/>
      <c r="AE999" s="192"/>
      <c r="AF999" s="192"/>
      <c r="AG999" s="192"/>
      <c r="AH999" s="192"/>
      <c r="AI999" s="192"/>
      <c r="AJ999" s="192"/>
      <c r="AK999" s="192"/>
      <c r="AL999" s="192"/>
      <c r="AM999" s="192"/>
      <c r="AN999" s="192"/>
      <c r="AO999" s="192"/>
      <c r="AP999" s="192"/>
      <c r="AQ999" s="192"/>
      <c r="AR999" s="192"/>
      <c r="AS999" s="192"/>
      <c r="AT999" s="192"/>
    </row>
    <row r="1000" spans="1:46" ht="15.75" customHeight="1">
      <c r="A1000" s="192"/>
      <c r="B1000" s="192"/>
      <c r="C1000" s="192"/>
      <c r="D1000" s="192"/>
      <c r="E1000" s="192"/>
      <c r="F1000" s="192"/>
      <c r="G1000" s="192"/>
      <c r="H1000" s="192"/>
      <c r="I1000" s="192"/>
      <c r="J1000" s="192"/>
      <c r="K1000" s="192"/>
      <c r="L1000" s="192"/>
      <c r="M1000" s="192"/>
      <c r="N1000" s="192"/>
      <c r="O1000" s="192"/>
      <c r="P1000" s="192"/>
      <c r="Q1000" s="192"/>
      <c r="R1000" s="192"/>
      <c r="S1000" s="192"/>
      <c r="T1000" s="192"/>
      <c r="U1000" s="192"/>
      <c r="V1000" s="192"/>
      <c r="W1000" s="192"/>
      <c r="X1000" s="192"/>
      <c r="Y1000" s="192"/>
      <c r="Z1000" s="192"/>
      <c r="AA1000" s="192"/>
      <c r="AB1000" s="192"/>
      <c r="AC1000" s="192"/>
      <c r="AD1000" s="192"/>
      <c r="AE1000" s="192"/>
      <c r="AF1000" s="192"/>
      <c r="AG1000" s="192"/>
      <c r="AH1000" s="192"/>
      <c r="AI1000" s="192"/>
      <c r="AJ1000" s="192"/>
      <c r="AK1000" s="192"/>
      <c r="AL1000" s="192"/>
      <c r="AM1000" s="192"/>
      <c r="AN1000" s="192"/>
      <c r="AO1000" s="192"/>
      <c r="AP1000" s="192"/>
      <c r="AQ1000" s="192"/>
      <c r="AR1000" s="192"/>
      <c r="AS1000" s="192"/>
      <c r="AT1000" s="192"/>
    </row>
  </sheetData>
  <conditionalFormatting sqref="A64:AT64 A67:AT67 A94:AT94 A117:AT117 A160:AT160">
    <cfRule type="cellIs" dxfId="35" priority="1" operator="equal">
      <formula>1</formula>
    </cfRule>
  </conditionalFormatting>
  <pageMargins left="0.7" right="0.7" top="0.75" bottom="0.75" header="0" footer="0"/>
  <pageSetup orientation="landscape"/>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outlinePr summaryBelow="0" summaryRight="0"/>
  </sheetPr>
  <dimension ref="A1:AA1000"/>
  <sheetViews>
    <sheetView workbookViewId="0"/>
  </sheetViews>
  <sheetFormatPr baseColWidth="10" defaultColWidth="12.5703125" defaultRowHeight="15" customHeight="1"/>
  <cols>
    <col min="1" max="1" width="20.7109375" customWidth="1"/>
    <col min="2" max="2" width="8.7109375" customWidth="1"/>
    <col min="3" max="3" width="10" customWidth="1"/>
    <col min="4" max="4" width="5.28515625" customWidth="1"/>
    <col min="5" max="5" width="8.5703125" customWidth="1"/>
    <col min="6" max="6" width="5.28515625" customWidth="1"/>
    <col min="7" max="7" width="17.42578125" customWidth="1"/>
    <col min="8" max="8" width="6.28515625" customWidth="1"/>
    <col min="9" max="9" width="9.42578125" customWidth="1"/>
    <col min="10" max="10" width="8.28515625" customWidth="1"/>
    <col min="11" max="11" width="8.42578125" customWidth="1"/>
    <col min="12" max="12" width="12.140625" customWidth="1"/>
    <col min="13" max="13" width="6.7109375" customWidth="1"/>
    <col min="14" max="14" width="7.85546875" customWidth="1"/>
    <col min="15" max="15" width="9.7109375" customWidth="1"/>
    <col min="16" max="16" width="8.5703125" customWidth="1"/>
    <col min="17" max="17" width="7.7109375" customWidth="1"/>
    <col min="18" max="18" width="8.5703125" customWidth="1"/>
    <col min="19" max="19" width="8.7109375" customWidth="1"/>
    <col min="20" max="20" width="8.28515625" customWidth="1"/>
    <col min="21" max="21" width="6.85546875" customWidth="1"/>
    <col min="22" max="22" width="9.42578125" customWidth="1"/>
    <col min="23" max="23" width="8.28515625" customWidth="1"/>
    <col min="24" max="24" width="9.140625" customWidth="1"/>
    <col min="25" max="25" width="10.28515625" customWidth="1"/>
    <col min="26" max="26" width="14.28515625" customWidth="1"/>
    <col min="27" max="27" width="15" customWidth="1"/>
  </cols>
  <sheetData>
    <row r="1" spans="1:27" ht="12.75">
      <c r="A1" s="192"/>
      <c r="B1" s="192"/>
      <c r="C1" s="192"/>
      <c r="D1" s="192"/>
      <c r="E1" s="192"/>
      <c r="F1" s="192"/>
      <c r="G1" s="192"/>
      <c r="H1" s="192"/>
      <c r="I1" s="192"/>
      <c r="J1" s="192"/>
      <c r="K1" s="192"/>
      <c r="L1" s="192"/>
      <c r="M1" s="192"/>
      <c r="N1" s="192"/>
      <c r="O1" s="192"/>
      <c r="P1" s="192"/>
      <c r="Q1" s="192"/>
      <c r="R1" s="192"/>
      <c r="S1" s="192"/>
      <c r="T1" s="192"/>
      <c r="U1" s="192"/>
      <c r="V1" s="192"/>
      <c r="W1" s="192"/>
      <c r="X1" s="192"/>
      <c r="Y1" s="192"/>
      <c r="Z1" s="192"/>
      <c r="AA1" s="192"/>
    </row>
    <row r="2" spans="1:27" ht="12.75">
      <c r="A2" s="246" t="s">
        <v>4359</v>
      </c>
      <c r="B2" s="112" t="s">
        <v>563</v>
      </c>
      <c r="C2" s="247" t="s">
        <v>696</v>
      </c>
      <c r="D2" s="247" t="s">
        <v>703</v>
      </c>
      <c r="E2" s="247" t="s">
        <v>717</v>
      </c>
      <c r="F2" s="247" t="s">
        <v>710</v>
      </c>
      <c r="G2" s="247" t="s">
        <v>715</v>
      </c>
      <c r="H2" s="248" t="s">
        <v>697</v>
      </c>
      <c r="I2" s="248" t="s">
        <v>700</v>
      </c>
      <c r="J2" s="248" t="s">
        <v>702</v>
      </c>
      <c r="K2" s="248" t="s">
        <v>707</v>
      </c>
      <c r="L2" s="249" t="s">
        <v>694</v>
      </c>
      <c r="M2" s="249" t="s">
        <v>695</v>
      </c>
      <c r="N2" s="249" t="s">
        <v>699</v>
      </c>
      <c r="O2" s="249" t="s">
        <v>701</v>
      </c>
      <c r="P2" s="249" t="s">
        <v>714</v>
      </c>
      <c r="Q2" s="250" t="s">
        <v>705</v>
      </c>
      <c r="R2" s="250" t="s">
        <v>706</v>
      </c>
      <c r="S2" s="250" t="s">
        <v>711</v>
      </c>
      <c r="T2" s="250" t="s">
        <v>712</v>
      </c>
      <c r="U2" s="251" t="s">
        <v>698</v>
      </c>
      <c r="V2" s="251" t="s">
        <v>704</v>
      </c>
      <c r="W2" s="251" t="s">
        <v>708</v>
      </c>
      <c r="X2" s="251" t="s">
        <v>709</v>
      </c>
      <c r="Y2" s="251" t="s">
        <v>713</v>
      </c>
      <c r="Z2" s="251" t="s">
        <v>716</v>
      </c>
      <c r="AA2" s="112" t="s">
        <v>718</v>
      </c>
    </row>
    <row r="3" spans="1:27" ht="12.75">
      <c r="A3" s="6">
        <v>1</v>
      </c>
      <c r="B3" s="6"/>
      <c r="C3" s="6"/>
      <c r="D3" s="6"/>
      <c r="E3" s="6"/>
      <c r="F3" s="6"/>
      <c r="G3" s="6"/>
      <c r="H3" s="6"/>
      <c r="I3" s="6"/>
      <c r="J3" s="6"/>
      <c r="K3" s="6"/>
      <c r="L3" s="6">
        <v>1</v>
      </c>
      <c r="M3" s="6"/>
      <c r="N3" s="6">
        <v>1</v>
      </c>
      <c r="O3" s="6"/>
      <c r="P3" s="6"/>
      <c r="Q3" s="6"/>
      <c r="R3" s="6"/>
      <c r="S3" s="6"/>
      <c r="T3" s="6"/>
      <c r="U3" s="6"/>
      <c r="V3" s="6"/>
      <c r="W3" s="6"/>
      <c r="X3" s="6"/>
      <c r="Y3" s="6"/>
      <c r="Z3" s="6"/>
      <c r="AA3" s="6"/>
    </row>
    <row r="4" spans="1:27" ht="12.75">
      <c r="A4" s="6"/>
      <c r="B4" s="6"/>
      <c r="C4" s="6"/>
      <c r="D4" s="6"/>
      <c r="E4" s="6"/>
      <c r="F4" s="6"/>
      <c r="G4" s="6"/>
      <c r="H4" s="6"/>
      <c r="I4" s="6"/>
      <c r="J4" s="6"/>
      <c r="K4" s="6"/>
      <c r="L4" s="6"/>
      <c r="M4" s="6"/>
      <c r="N4" s="6"/>
      <c r="O4" s="6"/>
      <c r="P4" s="6"/>
      <c r="Q4" s="6"/>
      <c r="R4" s="6"/>
      <c r="S4" s="6"/>
      <c r="T4" s="6"/>
      <c r="U4" s="6"/>
      <c r="V4" s="6"/>
      <c r="W4" s="6"/>
      <c r="X4" s="6"/>
      <c r="Y4" s="6">
        <v>1</v>
      </c>
      <c r="Z4" s="6"/>
      <c r="AA4" s="6"/>
    </row>
    <row r="5" spans="1:27" ht="12.75">
      <c r="A5" s="6"/>
      <c r="B5" s="6"/>
      <c r="C5" s="6"/>
      <c r="D5" s="6"/>
      <c r="E5" s="6"/>
      <c r="F5" s="6"/>
      <c r="G5" s="6"/>
      <c r="H5" s="6"/>
      <c r="I5" s="6"/>
      <c r="J5" s="6"/>
      <c r="K5" s="6"/>
      <c r="L5" s="6"/>
      <c r="M5" s="6"/>
      <c r="N5" s="6"/>
      <c r="O5" s="6"/>
      <c r="P5" s="6"/>
      <c r="Q5" s="6"/>
      <c r="R5" s="6">
        <v>1</v>
      </c>
      <c r="S5" s="6"/>
      <c r="T5" s="6"/>
      <c r="U5" s="6"/>
      <c r="V5" s="6"/>
      <c r="W5" s="6"/>
      <c r="X5" s="6"/>
      <c r="Y5" s="6"/>
      <c r="Z5" s="6"/>
      <c r="AA5" s="6"/>
    </row>
    <row r="6" spans="1:27" ht="12.75">
      <c r="A6" s="6">
        <v>1</v>
      </c>
      <c r="B6" s="6"/>
      <c r="C6" s="6"/>
      <c r="D6" s="6"/>
      <c r="E6" s="6"/>
      <c r="F6" s="6"/>
      <c r="G6" s="6"/>
      <c r="H6" s="6"/>
      <c r="I6" s="6"/>
      <c r="J6" s="6"/>
      <c r="K6" s="6"/>
      <c r="L6" s="6"/>
      <c r="M6" s="6"/>
      <c r="N6" s="6"/>
      <c r="O6" s="6"/>
      <c r="P6" s="6"/>
      <c r="Q6" s="6"/>
      <c r="R6" s="6"/>
      <c r="S6" s="6"/>
      <c r="T6" s="6"/>
      <c r="U6" s="6"/>
      <c r="V6" s="6"/>
      <c r="W6" s="6"/>
      <c r="X6" s="6">
        <v>1</v>
      </c>
      <c r="Y6" s="6"/>
      <c r="Z6" s="6"/>
      <c r="AA6" s="6"/>
    </row>
    <row r="7" spans="1:27" ht="12.75">
      <c r="A7" s="6">
        <v>1</v>
      </c>
      <c r="B7" s="6"/>
      <c r="C7" s="6"/>
      <c r="D7" s="6"/>
      <c r="E7" s="6"/>
      <c r="F7" s="6"/>
      <c r="G7" s="6"/>
      <c r="H7" s="6"/>
      <c r="I7" s="6"/>
      <c r="J7" s="6"/>
      <c r="K7" s="6"/>
      <c r="L7" s="6"/>
      <c r="M7" s="6"/>
      <c r="N7" s="6"/>
      <c r="O7" s="6"/>
      <c r="P7" s="6"/>
      <c r="Q7" s="6"/>
      <c r="R7" s="6"/>
      <c r="S7" s="6"/>
      <c r="T7" s="6"/>
      <c r="U7" s="6">
        <v>1</v>
      </c>
      <c r="V7" s="6"/>
      <c r="W7" s="6"/>
      <c r="X7" s="6"/>
      <c r="Y7" s="6"/>
      <c r="Z7" s="6"/>
      <c r="AA7" s="6"/>
    </row>
    <row r="8" spans="1:27" ht="12.75">
      <c r="A8" s="6">
        <v>1</v>
      </c>
      <c r="B8" s="6">
        <v>1</v>
      </c>
      <c r="C8" s="6"/>
      <c r="D8" s="6"/>
      <c r="E8" s="6"/>
      <c r="F8" s="6"/>
      <c r="G8" s="6"/>
      <c r="H8" s="6"/>
      <c r="I8" s="6"/>
      <c r="J8" s="6"/>
      <c r="K8" s="6"/>
      <c r="L8" s="6"/>
      <c r="M8" s="6"/>
      <c r="N8" s="6"/>
      <c r="O8" s="6"/>
      <c r="P8" s="6"/>
      <c r="Q8" s="6"/>
      <c r="R8" s="6"/>
      <c r="S8" s="6"/>
      <c r="T8" s="6"/>
      <c r="U8" s="6"/>
      <c r="V8" s="6"/>
      <c r="W8" s="6"/>
      <c r="X8" s="6"/>
      <c r="Y8" s="6"/>
      <c r="Z8" s="6"/>
      <c r="AA8" s="6"/>
    </row>
    <row r="9" spans="1:27" ht="12.75">
      <c r="A9" s="6">
        <v>1</v>
      </c>
      <c r="B9" s="6"/>
      <c r="C9" s="6"/>
      <c r="D9" s="6"/>
      <c r="E9" s="6"/>
      <c r="F9" s="6"/>
      <c r="G9" s="6"/>
      <c r="H9" s="6"/>
      <c r="I9" s="6"/>
      <c r="J9" s="6"/>
      <c r="K9" s="6"/>
      <c r="L9" s="6"/>
      <c r="M9" s="6"/>
      <c r="N9" s="6"/>
      <c r="O9" s="6"/>
      <c r="P9" s="6"/>
      <c r="Q9" s="6"/>
      <c r="R9" s="6">
        <v>1</v>
      </c>
      <c r="S9" s="6"/>
      <c r="T9" s="6"/>
      <c r="U9" s="6"/>
      <c r="V9" s="6"/>
      <c r="W9" s="6">
        <v>1</v>
      </c>
      <c r="X9" s="6"/>
      <c r="Y9" s="6"/>
      <c r="Z9" s="6"/>
      <c r="AA9" s="6"/>
    </row>
    <row r="10" spans="1:27" ht="12.75">
      <c r="A10" s="6"/>
      <c r="B10" s="6"/>
      <c r="C10" s="6"/>
      <c r="D10" s="6"/>
      <c r="E10" s="6"/>
      <c r="F10" s="6"/>
      <c r="G10" s="6"/>
      <c r="H10" s="6"/>
      <c r="I10" s="6"/>
      <c r="J10" s="6"/>
      <c r="K10" s="6"/>
      <c r="L10" s="6"/>
      <c r="M10" s="6"/>
      <c r="N10" s="6"/>
      <c r="O10" s="6"/>
      <c r="P10" s="6"/>
      <c r="Q10" s="6"/>
      <c r="R10" s="6"/>
      <c r="S10" s="6"/>
      <c r="T10" s="6"/>
      <c r="U10" s="6"/>
      <c r="V10" s="6"/>
      <c r="W10" s="6"/>
      <c r="X10" s="6"/>
      <c r="Y10" s="6">
        <v>1</v>
      </c>
      <c r="Z10" s="6"/>
      <c r="AA10" s="6"/>
    </row>
    <row r="11" spans="1:27" ht="12.75">
      <c r="A11" s="6">
        <v>0</v>
      </c>
      <c r="B11" s="6"/>
      <c r="C11" s="6"/>
      <c r="D11" s="6"/>
      <c r="E11" s="6"/>
      <c r="F11" s="6"/>
      <c r="G11" s="6"/>
      <c r="H11" s="6"/>
      <c r="I11" s="6"/>
      <c r="J11" s="6"/>
      <c r="K11" s="6"/>
      <c r="L11" s="6"/>
      <c r="M11" s="6"/>
      <c r="N11" s="6"/>
      <c r="O11" s="6"/>
      <c r="P11" s="6"/>
      <c r="Q11" s="6"/>
      <c r="R11" s="6"/>
      <c r="S11" s="6"/>
      <c r="T11" s="6"/>
      <c r="U11" s="6">
        <v>1</v>
      </c>
      <c r="V11" s="6"/>
      <c r="W11" s="6"/>
      <c r="X11" s="6"/>
      <c r="Y11" s="6">
        <v>1</v>
      </c>
      <c r="Z11" s="6"/>
      <c r="AA11" s="6"/>
    </row>
    <row r="12" spans="1:27" ht="12.75">
      <c r="A12" s="6">
        <v>1</v>
      </c>
      <c r="B12" s="6"/>
      <c r="C12" s="6"/>
      <c r="D12" s="6"/>
      <c r="E12" s="6"/>
      <c r="F12" s="6"/>
      <c r="G12" s="6"/>
      <c r="H12" s="6"/>
      <c r="I12" s="6"/>
      <c r="J12" s="6"/>
      <c r="K12" s="6"/>
      <c r="L12" s="6"/>
      <c r="M12" s="6"/>
      <c r="N12" s="6"/>
      <c r="O12" s="6"/>
      <c r="P12" s="6"/>
      <c r="Q12" s="6"/>
      <c r="R12" s="6"/>
      <c r="S12" s="6"/>
      <c r="T12" s="6"/>
      <c r="U12" s="6">
        <v>1</v>
      </c>
      <c r="V12" s="6">
        <v>1</v>
      </c>
      <c r="W12" s="6">
        <v>1</v>
      </c>
      <c r="X12" s="6">
        <v>1</v>
      </c>
      <c r="Y12" s="6">
        <v>1</v>
      </c>
      <c r="Z12" s="6"/>
      <c r="AA12" s="6"/>
    </row>
    <row r="13" spans="1:27" ht="12.75">
      <c r="A13" s="6"/>
      <c r="B13" s="5"/>
      <c r="C13" s="6"/>
      <c r="D13" s="6"/>
      <c r="E13" s="6"/>
      <c r="F13" s="6"/>
      <c r="G13" s="6"/>
      <c r="H13" s="6"/>
      <c r="I13" s="6"/>
      <c r="J13" s="6"/>
      <c r="K13" s="6"/>
      <c r="L13" s="6"/>
      <c r="M13" s="6"/>
      <c r="N13" s="6"/>
      <c r="O13" s="6"/>
      <c r="P13" s="6"/>
      <c r="Q13" s="6"/>
      <c r="R13" s="6"/>
      <c r="S13" s="6"/>
      <c r="T13" s="6"/>
      <c r="U13" s="6"/>
      <c r="V13" s="6"/>
      <c r="W13" s="6"/>
      <c r="X13" s="6"/>
      <c r="Y13" s="6">
        <v>1</v>
      </c>
      <c r="Z13" s="6"/>
      <c r="AA13" s="6"/>
    </row>
    <row r="14" spans="1:27" ht="12.75">
      <c r="A14" s="6"/>
      <c r="B14" s="6"/>
      <c r="C14" s="6"/>
      <c r="D14" s="6"/>
      <c r="E14" s="6"/>
      <c r="F14" s="6"/>
      <c r="G14" s="6"/>
      <c r="H14" s="6"/>
      <c r="I14" s="6"/>
      <c r="J14" s="6"/>
      <c r="K14" s="6"/>
      <c r="L14" s="6"/>
      <c r="M14" s="6"/>
      <c r="N14" s="6"/>
      <c r="O14" s="6"/>
      <c r="P14" s="6"/>
      <c r="Q14" s="6"/>
      <c r="R14" s="6"/>
      <c r="S14" s="6"/>
      <c r="T14" s="6"/>
      <c r="U14" s="6"/>
      <c r="V14" s="6"/>
      <c r="W14" s="6">
        <v>1</v>
      </c>
      <c r="X14" s="6"/>
      <c r="Y14" s="6"/>
      <c r="Z14" s="6"/>
      <c r="AA14" s="6"/>
    </row>
    <row r="15" spans="1:27" ht="12.75">
      <c r="A15" s="6">
        <v>0</v>
      </c>
      <c r="B15" s="6"/>
      <c r="C15" s="6"/>
      <c r="D15" s="6"/>
      <c r="E15" s="6"/>
      <c r="F15" s="6"/>
      <c r="G15" s="6"/>
      <c r="H15" s="6"/>
      <c r="I15" s="6"/>
      <c r="J15" s="6"/>
      <c r="K15" s="6"/>
      <c r="L15" s="6"/>
      <c r="M15" s="6"/>
      <c r="N15" s="6"/>
      <c r="O15" s="6"/>
      <c r="P15" s="6"/>
      <c r="Q15" s="6"/>
      <c r="R15" s="6"/>
      <c r="S15" s="6"/>
      <c r="T15" s="6"/>
      <c r="U15" s="6">
        <v>1</v>
      </c>
      <c r="V15" s="6"/>
      <c r="W15" s="6"/>
      <c r="X15" s="6"/>
      <c r="Y15" s="6"/>
      <c r="Z15" s="6"/>
      <c r="AA15" s="6"/>
    </row>
    <row r="16" spans="1:27" ht="12.75">
      <c r="A16" s="6">
        <v>0</v>
      </c>
      <c r="B16" s="6"/>
      <c r="C16" s="6"/>
      <c r="D16" s="6"/>
      <c r="E16" s="6"/>
      <c r="F16" s="6"/>
      <c r="G16" s="6"/>
      <c r="H16" s="6"/>
      <c r="I16" s="6"/>
      <c r="J16" s="6"/>
      <c r="K16" s="6"/>
      <c r="L16" s="6"/>
      <c r="M16" s="6"/>
      <c r="N16" s="6"/>
      <c r="O16" s="6"/>
      <c r="P16" s="6"/>
      <c r="Q16" s="6"/>
      <c r="R16" s="6"/>
      <c r="S16" s="6"/>
      <c r="T16" s="6"/>
      <c r="U16" s="6">
        <v>1</v>
      </c>
      <c r="V16" s="6"/>
      <c r="W16" s="6"/>
      <c r="X16" s="6"/>
      <c r="Y16" s="6"/>
      <c r="Z16" s="6"/>
      <c r="AA16" s="6"/>
    </row>
    <row r="17" spans="1:27" ht="12.75">
      <c r="A17" s="6"/>
      <c r="B17" s="6"/>
      <c r="C17" s="6"/>
      <c r="D17" s="6"/>
      <c r="E17" s="6"/>
      <c r="F17" s="6"/>
      <c r="G17" s="6"/>
      <c r="H17" s="6"/>
      <c r="I17" s="6"/>
      <c r="J17" s="6"/>
      <c r="K17" s="6"/>
      <c r="L17" s="6"/>
      <c r="M17" s="6"/>
      <c r="N17" s="6"/>
      <c r="O17" s="6"/>
      <c r="P17" s="6"/>
      <c r="Q17" s="6"/>
      <c r="R17" s="6"/>
      <c r="S17" s="6"/>
      <c r="T17" s="6"/>
      <c r="U17" s="6"/>
      <c r="V17" s="6">
        <v>1</v>
      </c>
      <c r="W17" s="6"/>
      <c r="X17" s="6"/>
      <c r="Y17" s="6"/>
      <c r="Z17" s="6"/>
      <c r="AA17" s="6"/>
    </row>
    <row r="18" spans="1:27" ht="12.75">
      <c r="A18" s="6"/>
      <c r="B18" s="6"/>
      <c r="C18" s="6"/>
      <c r="D18" s="6"/>
      <c r="E18" s="6"/>
      <c r="F18" s="6"/>
      <c r="G18" s="6"/>
      <c r="H18" s="6"/>
      <c r="I18" s="6"/>
      <c r="J18" s="6"/>
      <c r="K18" s="6"/>
      <c r="L18" s="6">
        <v>1</v>
      </c>
      <c r="M18" s="6"/>
      <c r="N18" s="6"/>
      <c r="O18" s="6"/>
      <c r="P18" s="6"/>
      <c r="Q18" s="6"/>
      <c r="R18" s="6"/>
      <c r="S18" s="6"/>
      <c r="T18" s="6"/>
      <c r="U18" s="6"/>
      <c r="V18" s="6"/>
      <c r="W18" s="6"/>
      <c r="X18" s="6"/>
      <c r="Y18" s="6"/>
      <c r="Z18" s="6"/>
      <c r="AA18" s="6"/>
    </row>
    <row r="19" spans="1:27" ht="12.75">
      <c r="A19" s="6"/>
      <c r="B19" s="6"/>
      <c r="C19" s="6"/>
      <c r="D19" s="6"/>
      <c r="E19" s="6"/>
      <c r="F19" s="6"/>
      <c r="G19" s="6"/>
      <c r="H19" s="6"/>
      <c r="I19" s="6"/>
      <c r="J19" s="6"/>
      <c r="K19" s="6"/>
      <c r="L19" s="6">
        <v>1</v>
      </c>
      <c r="M19" s="6"/>
      <c r="N19" s="6"/>
      <c r="O19" s="6"/>
      <c r="P19" s="6"/>
      <c r="Q19" s="6"/>
      <c r="R19" s="6"/>
      <c r="S19" s="6"/>
      <c r="T19" s="6"/>
      <c r="U19" s="6"/>
      <c r="V19" s="6"/>
      <c r="W19" s="6"/>
      <c r="X19" s="6"/>
      <c r="Y19" s="6"/>
      <c r="Z19" s="6"/>
      <c r="AA19" s="6"/>
    </row>
    <row r="20" spans="1:27" ht="12.75">
      <c r="A20" s="6">
        <v>1</v>
      </c>
      <c r="B20" s="6"/>
      <c r="C20" s="6"/>
      <c r="D20" s="6"/>
      <c r="E20" s="6"/>
      <c r="F20" s="6"/>
      <c r="G20" s="6"/>
      <c r="H20" s="6"/>
      <c r="I20" s="6"/>
      <c r="J20" s="6"/>
      <c r="K20" s="6"/>
      <c r="L20" s="6">
        <v>1</v>
      </c>
      <c r="M20" s="6"/>
      <c r="N20" s="6"/>
      <c r="O20" s="6"/>
      <c r="P20" s="6"/>
      <c r="Q20" s="6"/>
      <c r="R20" s="6"/>
      <c r="S20" s="6"/>
      <c r="T20" s="6"/>
      <c r="U20" s="6"/>
      <c r="V20" s="6"/>
      <c r="W20" s="6"/>
      <c r="X20" s="6"/>
      <c r="Y20" s="6"/>
      <c r="Z20" s="6"/>
      <c r="AA20" s="6"/>
    </row>
    <row r="21" spans="1:27" ht="15.75" customHeight="1">
      <c r="A21" s="6"/>
      <c r="B21" s="6"/>
      <c r="C21" s="6"/>
      <c r="D21" s="6"/>
      <c r="E21" s="6"/>
      <c r="F21" s="6"/>
      <c r="G21" s="6"/>
      <c r="H21" s="6"/>
      <c r="I21" s="6"/>
      <c r="J21" s="6"/>
      <c r="K21" s="6"/>
      <c r="L21" s="6"/>
      <c r="M21" s="6"/>
      <c r="N21" s="6"/>
      <c r="O21" s="6"/>
      <c r="P21" s="6"/>
      <c r="Q21" s="6"/>
      <c r="R21" s="6"/>
      <c r="S21" s="6"/>
      <c r="T21" s="6"/>
      <c r="U21" s="6"/>
      <c r="V21" s="6"/>
      <c r="W21" s="6">
        <v>1</v>
      </c>
      <c r="X21" s="6"/>
      <c r="Y21" s="6"/>
      <c r="Z21" s="6"/>
      <c r="AA21" s="6"/>
    </row>
    <row r="22" spans="1:27" ht="15.75" customHeight="1">
      <c r="A22" s="6"/>
      <c r="B22" s="5"/>
      <c r="C22" s="6"/>
      <c r="D22" s="6"/>
      <c r="E22" s="6"/>
      <c r="F22" s="6"/>
      <c r="G22" s="6"/>
      <c r="H22" s="6"/>
      <c r="I22" s="6"/>
      <c r="J22" s="6"/>
      <c r="K22" s="6"/>
      <c r="L22" s="6"/>
      <c r="M22" s="6"/>
      <c r="N22" s="6"/>
      <c r="O22" s="6"/>
      <c r="P22" s="6"/>
      <c r="Q22" s="6"/>
      <c r="R22" s="6"/>
      <c r="S22" s="6">
        <v>1</v>
      </c>
      <c r="T22" s="6"/>
      <c r="U22" s="6"/>
      <c r="V22" s="6"/>
      <c r="W22" s="6"/>
      <c r="X22" s="6"/>
      <c r="Y22" s="6"/>
      <c r="Z22" s="6"/>
      <c r="AA22" s="6"/>
    </row>
    <row r="23" spans="1:27" ht="15.75" customHeight="1">
      <c r="A23" s="6">
        <v>1</v>
      </c>
      <c r="B23" s="6"/>
      <c r="C23" s="6">
        <v>1</v>
      </c>
      <c r="D23" s="6">
        <v>1</v>
      </c>
      <c r="E23" s="6">
        <v>1</v>
      </c>
      <c r="F23" s="6">
        <v>1</v>
      </c>
      <c r="G23" s="6"/>
      <c r="H23" s="6"/>
      <c r="I23" s="6"/>
      <c r="J23" s="6"/>
      <c r="K23" s="6"/>
      <c r="L23" s="6">
        <v>1</v>
      </c>
      <c r="M23" s="6"/>
      <c r="N23" s="6"/>
      <c r="O23" s="6"/>
      <c r="P23" s="6"/>
      <c r="Q23" s="6"/>
      <c r="R23" s="6"/>
      <c r="S23" s="6"/>
      <c r="T23" s="6"/>
      <c r="U23" s="6"/>
      <c r="V23" s="6"/>
      <c r="W23" s="6"/>
      <c r="X23" s="6"/>
      <c r="Y23" s="6"/>
      <c r="Z23" s="6"/>
      <c r="AA23" s="6"/>
    </row>
    <row r="24" spans="1:27" ht="15.75" customHeight="1">
      <c r="A24" s="6"/>
      <c r="B24" s="5"/>
      <c r="C24" s="6"/>
      <c r="D24" s="6"/>
      <c r="E24" s="6"/>
      <c r="F24" s="6"/>
      <c r="G24" s="6"/>
      <c r="H24" s="6"/>
      <c r="I24" s="6"/>
      <c r="J24" s="6"/>
      <c r="K24" s="6"/>
      <c r="L24" s="6"/>
      <c r="M24" s="6"/>
      <c r="N24" s="6">
        <v>1</v>
      </c>
      <c r="O24" s="6"/>
      <c r="P24" s="6"/>
      <c r="Q24" s="6"/>
      <c r="R24" s="6"/>
      <c r="S24" s="6"/>
      <c r="T24" s="6"/>
      <c r="U24" s="6"/>
      <c r="V24" s="6"/>
      <c r="W24" s="6"/>
      <c r="X24" s="6"/>
      <c r="Y24" s="6"/>
      <c r="Z24" s="6"/>
      <c r="AA24" s="6"/>
    </row>
    <row r="25" spans="1:27" ht="15.75" customHeight="1">
      <c r="A25" s="6">
        <v>1</v>
      </c>
      <c r="B25" s="6"/>
      <c r="C25" s="6"/>
      <c r="D25" s="6"/>
      <c r="E25" s="6"/>
      <c r="F25" s="6"/>
      <c r="G25" s="6">
        <v>1</v>
      </c>
      <c r="H25" s="6"/>
      <c r="I25" s="6"/>
      <c r="J25" s="6"/>
      <c r="K25" s="6"/>
      <c r="L25" s="6"/>
      <c r="M25" s="6"/>
      <c r="N25" s="6"/>
      <c r="O25" s="6"/>
      <c r="P25" s="6"/>
      <c r="Q25" s="6"/>
      <c r="R25" s="6"/>
      <c r="S25" s="6"/>
      <c r="T25" s="6"/>
      <c r="U25" s="6"/>
      <c r="V25" s="6"/>
      <c r="W25" s="6"/>
      <c r="X25" s="6"/>
      <c r="Y25" s="6"/>
      <c r="Z25" s="6"/>
      <c r="AA25" s="6"/>
    </row>
    <row r="26" spans="1:27" ht="15.75" customHeight="1">
      <c r="A26" s="6">
        <v>1</v>
      </c>
      <c r="B26" s="6">
        <v>1</v>
      </c>
      <c r="C26" s="6"/>
      <c r="D26" s="6"/>
      <c r="E26" s="6"/>
      <c r="F26" s="6"/>
      <c r="G26" s="6"/>
      <c r="H26" s="6"/>
      <c r="I26" s="6"/>
      <c r="J26" s="6"/>
      <c r="K26" s="6"/>
      <c r="L26" s="6"/>
      <c r="M26" s="6"/>
      <c r="N26" s="6"/>
      <c r="O26" s="6"/>
      <c r="P26" s="6"/>
      <c r="Q26" s="6"/>
      <c r="R26" s="6"/>
      <c r="S26" s="6"/>
      <c r="T26" s="6"/>
      <c r="U26" s="6"/>
      <c r="V26" s="6"/>
      <c r="W26" s="6"/>
      <c r="X26" s="6"/>
      <c r="Y26" s="6"/>
      <c r="Z26" s="6"/>
      <c r="AA26" s="6">
        <v>1</v>
      </c>
    </row>
    <row r="27" spans="1:27" ht="15.75" customHeight="1">
      <c r="A27" s="6"/>
      <c r="B27" s="6"/>
      <c r="C27" s="6"/>
      <c r="D27" s="6"/>
      <c r="E27" s="6"/>
      <c r="F27" s="6"/>
      <c r="G27" s="6"/>
      <c r="H27" s="6"/>
      <c r="I27" s="6"/>
      <c r="J27" s="6"/>
      <c r="K27" s="6"/>
      <c r="L27" s="6">
        <v>1</v>
      </c>
      <c r="M27" s="6"/>
      <c r="N27" s="6"/>
      <c r="O27" s="6"/>
      <c r="P27" s="6"/>
      <c r="Q27" s="6"/>
      <c r="R27" s="6"/>
      <c r="S27" s="6"/>
      <c r="T27" s="6"/>
      <c r="U27" s="6"/>
      <c r="V27" s="6"/>
      <c r="W27" s="6"/>
      <c r="X27" s="6"/>
      <c r="Y27" s="6"/>
      <c r="Z27" s="6"/>
      <c r="AA27" s="6"/>
    </row>
    <row r="28" spans="1:27" ht="15.75" customHeight="1">
      <c r="A28" s="6">
        <v>1</v>
      </c>
      <c r="B28" s="6"/>
      <c r="C28" s="6">
        <v>1</v>
      </c>
      <c r="D28" s="6"/>
      <c r="E28" s="6"/>
      <c r="F28" s="6">
        <v>1</v>
      </c>
      <c r="G28" s="6">
        <v>1</v>
      </c>
      <c r="H28" s="6"/>
      <c r="I28" s="6"/>
      <c r="J28" s="6"/>
      <c r="K28" s="6"/>
      <c r="L28" s="6"/>
      <c r="M28" s="6"/>
      <c r="N28" s="6"/>
      <c r="O28" s="6"/>
      <c r="P28" s="6"/>
      <c r="Q28" s="6"/>
      <c r="R28" s="6"/>
      <c r="S28" s="6"/>
      <c r="T28" s="6"/>
      <c r="U28" s="6"/>
      <c r="V28" s="6"/>
      <c r="W28" s="6"/>
      <c r="X28" s="6"/>
      <c r="Y28" s="6"/>
      <c r="Z28" s="6"/>
      <c r="AA28" s="6"/>
    </row>
    <row r="29" spans="1:27" ht="15.75" customHeight="1">
      <c r="A29" s="6">
        <v>1</v>
      </c>
      <c r="B29" s="6"/>
      <c r="C29" s="6"/>
      <c r="D29" s="6"/>
      <c r="E29" s="6"/>
      <c r="F29" s="6"/>
      <c r="G29" s="6"/>
      <c r="H29" s="6"/>
      <c r="I29" s="6"/>
      <c r="J29" s="6"/>
      <c r="K29" s="6"/>
      <c r="L29" s="6"/>
      <c r="M29" s="6"/>
      <c r="N29" s="6"/>
      <c r="O29" s="6"/>
      <c r="P29" s="6"/>
      <c r="Q29" s="6"/>
      <c r="R29" s="6"/>
      <c r="S29" s="6"/>
      <c r="T29" s="6"/>
      <c r="U29" s="6"/>
      <c r="V29" s="6"/>
      <c r="W29" s="6"/>
      <c r="X29" s="6"/>
      <c r="Y29" s="6"/>
      <c r="Z29" s="6"/>
      <c r="AA29" s="6">
        <v>1</v>
      </c>
    </row>
    <row r="30" spans="1:27" ht="15.75" customHeight="1">
      <c r="A30" s="7">
        <v>1</v>
      </c>
      <c r="B30" s="7"/>
      <c r="C30" s="7"/>
      <c r="D30" s="7"/>
      <c r="E30" s="7"/>
      <c r="F30" s="7"/>
      <c r="G30" s="7"/>
      <c r="H30" s="7"/>
      <c r="I30" s="7"/>
      <c r="J30" s="7"/>
      <c r="K30" s="7"/>
      <c r="L30" s="7">
        <v>1</v>
      </c>
      <c r="M30" s="7"/>
      <c r="N30" s="7"/>
      <c r="O30" s="7"/>
      <c r="P30" s="7"/>
      <c r="Q30" s="7"/>
      <c r="R30" s="7"/>
      <c r="S30" s="7"/>
      <c r="T30" s="7"/>
      <c r="U30" s="7"/>
      <c r="V30" s="7"/>
      <c r="W30" s="7"/>
      <c r="X30" s="7"/>
      <c r="Y30" s="7"/>
      <c r="Z30" s="7"/>
      <c r="AA30" s="21"/>
    </row>
    <row r="31" spans="1:27" ht="15.75" customHeight="1">
      <c r="A31" s="7"/>
      <c r="B31" s="7"/>
      <c r="C31" s="7"/>
      <c r="D31" s="7"/>
      <c r="E31" s="7"/>
      <c r="F31" s="7"/>
      <c r="G31" s="7"/>
      <c r="H31" s="7"/>
      <c r="I31" s="7"/>
      <c r="J31" s="7"/>
      <c r="K31" s="7"/>
      <c r="L31" s="7"/>
      <c r="M31" s="7"/>
      <c r="N31" s="7"/>
      <c r="O31" s="7"/>
      <c r="P31" s="7"/>
      <c r="Q31" s="7"/>
      <c r="R31" s="7"/>
      <c r="S31" s="7"/>
      <c r="T31" s="7"/>
      <c r="U31" s="7"/>
      <c r="V31" s="7">
        <v>1</v>
      </c>
      <c r="W31" s="7"/>
      <c r="X31" s="7"/>
      <c r="Y31" s="7"/>
      <c r="Z31" s="7"/>
      <c r="AA31" s="7"/>
    </row>
    <row r="32" spans="1:27" ht="15.75" customHeight="1">
      <c r="A32" s="7"/>
      <c r="B32" s="7"/>
      <c r="C32" s="7"/>
      <c r="D32" s="7"/>
      <c r="E32" s="7"/>
      <c r="F32" s="7"/>
      <c r="G32" s="7"/>
      <c r="H32" s="7"/>
      <c r="I32" s="7"/>
      <c r="J32" s="7"/>
      <c r="K32" s="7"/>
      <c r="L32" s="7"/>
      <c r="M32" s="7"/>
      <c r="N32" s="7"/>
      <c r="O32" s="7"/>
      <c r="P32" s="7"/>
      <c r="Q32" s="7"/>
      <c r="R32" s="7"/>
      <c r="S32" s="7"/>
      <c r="T32" s="7"/>
      <c r="U32" s="7"/>
      <c r="V32" s="7"/>
      <c r="W32" s="7">
        <v>1</v>
      </c>
      <c r="X32" s="7">
        <v>1</v>
      </c>
      <c r="Y32" s="7"/>
      <c r="Z32" s="7"/>
      <c r="AA32" s="7"/>
    </row>
    <row r="33" spans="1:27" ht="15.75" customHeight="1">
      <c r="A33" s="21"/>
      <c r="B33" s="21"/>
      <c r="C33" s="21"/>
      <c r="D33" s="21"/>
      <c r="E33" s="21"/>
      <c r="F33" s="21"/>
      <c r="G33" s="21"/>
      <c r="H33" s="21"/>
      <c r="I33" s="21"/>
      <c r="J33" s="21"/>
      <c r="K33" s="21"/>
      <c r="L33" s="21"/>
      <c r="M33" s="21"/>
      <c r="N33" s="21"/>
      <c r="O33" s="21"/>
      <c r="P33" s="21"/>
      <c r="Q33" s="21"/>
      <c r="R33" s="21"/>
      <c r="S33" s="21"/>
      <c r="T33" s="21"/>
      <c r="U33" s="21"/>
      <c r="V33" s="21">
        <v>1</v>
      </c>
      <c r="W33" s="21"/>
      <c r="X33" s="21"/>
      <c r="Y33" s="21"/>
      <c r="Z33" s="21"/>
      <c r="AA33" s="21"/>
    </row>
    <row r="34" spans="1:27" ht="15.75" customHeight="1">
      <c r="A34" s="7"/>
      <c r="B34" s="7"/>
      <c r="C34" s="7"/>
      <c r="D34" s="7"/>
      <c r="E34" s="7"/>
      <c r="F34" s="7"/>
      <c r="G34" s="7"/>
      <c r="H34" s="7"/>
      <c r="I34" s="7"/>
      <c r="J34" s="7"/>
      <c r="K34" s="7"/>
      <c r="L34" s="7"/>
      <c r="M34" s="7"/>
      <c r="N34" s="7"/>
      <c r="O34" s="7"/>
      <c r="P34" s="7"/>
      <c r="Q34" s="7"/>
      <c r="R34" s="7">
        <v>1</v>
      </c>
      <c r="S34" s="7"/>
      <c r="T34" s="7"/>
      <c r="U34" s="7"/>
      <c r="V34" s="7"/>
      <c r="W34" s="7"/>
      <c r="X34" s="7"/>
      <c r="Y34" s="7"/>
      <c r="Z34" s="7"/>
      <c r="AA34" s="7"/>
    </row>
    <row r="35" spans="1:27" ht="15.75" customHeight="1">
      <c r="A35" s="7"/>
      <c r="B35" s="7"/>
      <c r="C35" s="7"/>
      <c r="D35" s="7"/>
      <c r="E35" s="7"/>
      <c r="F35" s="7"/>
      <c r="G35" s="7"/>
      <c r="H35" s="7"/>
      <c r="I35" s="7"/>
      <c r="J35" s="7"/>
      <c r="K35" s="7"/>
      <c r="L35" s="7"/>
      <c r="M35" s="7"/>
      <c r="N35" s="7"/>
      <c r="O35" s="7"/>
      <c r="P35" s="7"/>
      <c r="Q35" s="7"/>
      <c r="R35" s="7">
        <v>1</v>
      </c>
      <c r="S35" s="7"/>
      <c r="T35" s="7"/>
      <c r="U35" s="7"/>
      <c r="V35" s="7"/>
      <c r="W35" s="7"/>
      <c r="X35" s="7"/>
      <c r="Y35" s="7"/>
      <c r="Z35" s="7"/>
      <c r="AA35" s="7"/>
    </row>
    <row r="36" spans="1:27" ht="15.75" customHeight="1">
      <c r="A36" s="7"/>
      <c r="B36" s="7"/>
      <c r="C36" s="7"/>
      <c r="D36" s="7"/>
      <c r="E36" s="7"/>
      <c r="F36" s="7"/>
      <c r="G36" s="7"/>
      <c r="H36" s="7"/>
      <c r="I36" s="7"/>
      <c r="J36" s="7"/>
      <c r="K36" s="7"/>
      <c r="L36" s="7"/>
      <c r="M36" s="7"/>
      <c r="N36" s="7"/>
      <c r="O36" s="7"/>
      <c r="P36" s="7"/>
      <c r="Q36" s="7"/>
      <c r="R36" s="7"/>
      <c r="S36" s="7"/>
      <c r="T36" s="7"/>
      <c r="U36" s="7"/>
      <c r="V36" s="7"/>
      <c r="W36" s="7"/>
      <c r="X36" s="7"/>
      <c r="Y36" s="7"/>
      <c r="Z36" s="7"/>
      <c r="AA36" s="7">
        <v>1</v>
      </c>
    </row>
    <row r="37" spans="1:27" ht="15.75" customHeight="1">
      <c r="A37" s="22"/>
      <c r="B37" s="22"/>
      <c r="C37" s="22"/>
      <c r="D37" s="22"/>
      <c r="E37" s="22"/>
      <c r="F37" s="22"/>
      <c r="G37" s="22"/>
      <c r="H37" s="22"/>
      <c r="I37" s="22"/>
      <c r="J37" s="22"/>
      <c r="K37" s="22"/>
      <c r="L37" s="22"/>
      <c r="M37" s="22"/>
      <c r="N37" s="22"/>
      <c r="O37" s="22"/>
      <c r="P37" s="22"/>
      <c r="Q37" s="22"/>
      <c r="R37" s="22"/>
      <c r="S37" s="22"/>
      <c r="T37" s="22"/>
      <c r="U37" s="22"/>
      <c r="V37" s="22"/>
      <c r="W37" s="22"/>
      <c r="X37" s="22"/>
      <c r="Y37" s="22">
        <v>1</v>
      </c>
      <c r="Z37" s="22"/>
      <c r="AA37" s="22"/>
    </row>
    <row r="38" spans="1:27" ht="15.75" customHeight="1">
      <c r="A38" s="7"/>
      <c r="B38" s="7"/>
      <c r="C38" s="7"/>
      <c r="D38" s="7"/>
      <c r="E38" s="7"/>
      <c r="F38" s="7"/>
      <c r="G38" s="7"/>
      <c r="H38" s="7"/>
      <c r="I38" s="7"/>
      <c r="J38" s="7"/>
      <c r="K38" s="7">
        <v>1</v>
      </c>
      <c r="L38" s="7"/>
      <c r="M38" s="7"/>
      <c r="N38" s="7"/>
      <c r="O38" s="7"/>
      <c r="P38" s="7"/>
      <c r="Q38" s="7"/>
      <c r="R38" s="7"/>
      <c r="S38" s="7"/>
      <c r="T38" s="7"/>
      <c r="U38" s="7"/>
      <c r="V38" s="7"/>
      <c r="W38" s="7"/>
      <c r="X38" s="7"/>
      <c r="Y38" s="7"/>
      <c r="Z38" s="7"/>
      <c r="AA38" s="7"/>
    </row>
    <row r="39" spans="1:27" ht="15.75" customHeight="1">
      <c r="A39" s="7"/>
      <c r="B39" s="7"/>
      <c r="C39" s="7"/>
      <c r="D39" s="7"/>
      <c r="E39" s="7"/>
      <c r="F39" s="7"/>
      <c r="G39" s="7"/>
      <c r="H39" s="7"/>
      <c r="I39" s="7"/>
      <c r="J39" s="7"/>
      <c r="K39" s="7"/>
      <c r="L39" s="7">
        <v>1</v>
      </c>
      <c r="M39" s="7"/>
      <c r="N39" s="7"/>
      <c r="O39" s="7"/>
      <c r="P39" s="7"/>
      <c r="Q39" s="7"/>
      <c r="R39" s="7"/>
      <c r="S39" s="7"/>
      <c r="T39" s="7"/>
      <c r="U39" s="7"/>
      <c r="V39" s="7"/>
      <c r="W39" s="7"/>
      <c r="X39" s="7"/>
      <c r="Y39" s="7"/>
      <c r="Z39" s="7"/>
      <c r="AA39" s="7"/>
    </row>
    <row r="40" spans="1:27" ht="15.75" customHeight="1">
      <c r="A40" s="21"/>
      <c r="B40" s="21"/>
      <c r="C40" s="21"/>
      <c r="D40" s="21"/>
      <c r="E40" s="21"/>
      <c r="F40" s="21"/>
      <c r="G40" s="21"/>
      <c r="H40" s="21"/>
      <c r="I40" s="21"/>
      <c r="J40" s="21"/>
      <c r="K40" s="21">
        <v>1</v>
      </c>
      <c r="L40" s="21"/>
      <c r="M40" s="21"/>
      <c r="N40" s="21"/>
      <c r="O40" s="21"/>
      <c r="P40" s="21"/>
      <c r="Q40" s="21"/>
      <c r="R40" s="21"/>
      <c r="S40" s="21"/>
      <c r="T40" s="21"/>
      <c r="U40" s="21"/>
      <c r="V40" s="21"/>
      <c r="W40" s="21"/>
      <c r="X40" s="21"/>
      <c r="Y40" s="21"/>
      <c r="Z40" s="21"/>
      <c r="AA40" s="21"/>
    </row>
    <row r="41" spans="1:27" ht="15.75" customHeight="1">
      <c r="A41" s="7"/>
      <c r="B41" s="7"/>
      <c r="C41" s="7"/>
      <c r="D41" s="7"/>
      <c r="E41" s="7"/>
      <c r="F41" s="7"/>
      <c r="G41" s="7"/>
      <c r="H41" s="7"/>
      <c r="I41" s="7"/>
      <c r="J41" s="7"/>
      <c r="K41" s="7"/>
      <c r="L41" s="7"/>
      <c r="M41" s="7"/>
      <c r="N41" s="7"/>
      <c r="O41" s="7"/>
      <c r="P41" s="7"/>
      <c r="Q41" s="7"/>
      <c r="R41" s="7"/>
      <c r="S41" s="7"/>
      <c r="T41" s="7"/>
      <c r="U41" s="7"/>
      <c r="V41" s="7">
        <v>1</v>
      </c>
      <c r="W41" s="7"/>
      <c r="X41" s="7"/>
      <c r="Y41" s="7"/>
      <c r="Z41" s="7"/>
      <c r="AA41" s="7"/>
    </row>
    <row r="42" spans="1:27" ht="15.75" customHeight="1">
      <c r="A42" s="7"/>
      <c r="B42" s="7"/>
      <c r="C42" s="7"/>
      <c r="D42" s="7"/>
      <c r="E42" s="7"/>
      <c r="F42" s="7"/>
      <c r="G42" s="7"/>
      <c r="H42" s="7"/>
      <c r="I42" s="7"/>
      <c r="J42" s="7"/>
      <c r="K42" s="7"/>
      <c r="L42" s="7"/>
      <c r="M42" s="7"/>
      <c r="N42" s="7"/>
      <c r="O42" s="7"/>
      <c r="P42" s="7"/>
      <c r="Q42" s="7"/>
      <c r="R42" s="7"/>
      <c r="S42" s="7"/>
      <c r="T42" s="7"/>
      <c r="U42" s="7"/>
      <c r="V42" s="7">
        <v>1</v>
      </c>
      <c r="W42" s="7"/>
      <c r="X42" s="7"/>
      <c r="Y42" s="7"/>
      <c r="Z42" s="7"/>
      <c r="AA42" s="7"/>
    </row>
    <row r="43" spans="1:27" ht="15.75" customHeight="1">
      <c r="A43" s="7"/>
      <c r="B43" s="7"/>
      <c r="C43" s="7"/>
      <c r="D43" s="7"/>
      <c r="E43" s="7"/>
      <c r="F43" s="7"/>
      <c r="G43" s="7"/>
      <c r="H43" s="7"/>
      <c r="I43" s="7"/>
      <c r="J43" s="7"/>
      <c r="K43" s="7"/>
      <c r="L43" s="7"/>
      <c r="M43" s="7"/>
      <c r="N43" s="7"/>
      <c r="O43" s="7"/>
      <c r="P43" s="7"/>
      <c r="Q43" s="7"/>
      <c r="R43" s="7"/>
      <c r="S43" s="7"/>
      <c r="T43" s="7"/>
      <c r="U43" s="7"/>
      <c r="V43" s="7">
        <v>1</v>
      </c>
      <c r="W43" s="7"/>
      <c r="X43" s="7"/>
      <c r="Y43" s="7"/>
      <c r="Z43" s="7"/>
      <c r="AA43" s="7"/>
    </row>
    <row r="44" spans="1:27" ht="15.75" customHeight="1">
      <c r="A44" s="7"/>
      <c r="B44" s="7"/>
      <c r="C44" s="7"/>
      <c r="D44" s="7"/>
      <c r="E44" s="7"/>
      <c r="F44" s="7"/>
      <c r="G44" s="7"/>
      <c r="H44" s="7"/>
      <c r="I44" s="7"/>
      <c r="J44" s="7"/>
      <c r="K44" s="7"/>
      <c r="L44" s="7">
        <v>1</v>
      </c>
      <c r="M44" s="7"/>
      <c r="N44" s="7"/>
      <c r="O44" s="7"/>
      <c r="P44" s="7"/>
      <c r="Q44" s="7"/>
      <c r="R44" s="7"/>
      <c r="S44" s="7"/>
      <c r="T44" s="7"/>
      <c r="U44" s="7">
        <v>1</v>
      </c>
      <c r="V44" s="7"/>
      <c r="W44" s="7"/>
      <c r="X44" s="7">
        <v>1</v>
      </c>
      <c r="Y44" s="7"/>
      <c r="Z44" s="7"/>
      <c r="AA44" s="7"/>
    </row>
    <row r="45" spans="1:27" ht="15.75" customHeight="1">
      <c r="A45" s="7"/>
      <c r="B45" s="7"/>
      <c r="C45" s="7"/>
      <c r="D45" s="7"/>
      <c r="E45" s="7"/>
      <c r="F45" s="7"/>
      <c r="G45" s="7"/>
      <c r="H45" s="7"/>
      <c r="I45" s="7"/>
      <c r="J45" s="7"/>
      <c r="K45" s="7">
        <v>1</v>
      </c>
      <c r="L45" s="7"/>
      <c r="M45" s="7"/>
      <c r="N45" s="7"/>
      <c r="O45" s="7"/>
      <c r="P45" s="7"/>
      <c r="Q45" s="7"/>
      <c r="R45" s="7"/>
      <c r="S45" s="7"/>
      <c r="T45" s="7"/>
      <c r="U45" s="7"/>
      <c r="V45" s="7"/>
      <c r="W45" s="7"/>
      <c r="X45" s="7"/>
      <c r="Y45" s="7"/>
      <c r="Z45" s="7"/>
      <c r="AA45" s="7"/>
    </row>
    <row r="46" spans="1:27" ht="15.75" customHeight="1">
      <c r="A46" s="7"/>
      <c r="B46" s="7"/>
      <c r="C46" s="7"/>
      <c r="D46" s="7"/>
      <c r="E46" s="7"/>
      <c r="F46" s="7"/>
      <c r="G46" s="7"/>
      <c r="H46" s="7"/>
      <c r="I46" s="7"/>
      <c r="J46" s="7"/>
      <c r="K46" s="7"/>
      <c r="L46" s="7"/>
      <c r="M46" s="7"/>
      <c r="N46" s="7"/>
      <c r="O46" s="7"/>
      <c r="P46" s="7"/>
      <c r="Q46" s="7"/>
      <c r="R46" s="7"/>
      <c r="S46" s="7"/>
      <c r="T46" s="7"/>
      <c r="U46" s="7"/>
      <c r="V46" s="7"/>
      <c r="W46" s="7"/>
      <c r="X46" s="7">
        <v>1</v>
      </c>
      <c r="Y46" s="7"/>
      <c r="Z46" s="7"/>
      <c r="AA46" s="7"/>
    </row>
    <row r="47" spans="1:27" ht="15.75" customHeight="1">
      <c r="A47" s="7"/>
      <c r="B47" s="7"/>
      <c r="C47" s="7"/>
      <c r="D47" s="7"/>
      <c r="E47" s="7"/>
      <c r="F47" s="7"/>
      <c r="G47" s="7"/>
      <c r="H47" s="7"/>
      <c r="I47" s="7"/>
      <c r="J47" s="7"/>
      <c r="K47" s="7"/>
      <c r="L47" s="7"/>
      <c r="M47" s="7"/>
      <c r="N47" s="7"/>
      <c r="O47" s="7"/>
      <c r="P47" s="7"/>
      <c r="Q47" s="7"/>
      <c r="R47" s="7"/>
      <c r="S47" s="7"/>
      <c r="T47" s="7"/>
      <c r="U47" s="7"/>
      <c r="V47" s="7"/>
      <c r="W47" s="7"/>
      <c r="X47" s="7">
        <v>1</v>
      </c>
      <c r="Y47" s="7"/>
      <c r="Z47" s="7"/>
      <c r="AA47" s="7"/>
    </row>
    <row r="48" spans="1:27" ht="15.75" customHeight="1">
      <c r="A48" s="7"/>
      <c r="B48" s="7"/>
      <c r="C48" s="7"/>
      <c r="D48" s="7"/>
      <c r="E48" s="7"/>
      <c r="F48" s="7"/>
      <c r="G48" s="7"/>
      <c r="H48" s="7"/>
      <c r="I48" s="7"/>
      <c r="J48" s="7"/>
      <c r="K48" s="7">
        <v>1</v>
      </c>
      <c r="L48" s="7"/>
      <c r="M48" s="7"/>
      <c r="N48" s="7"/>
      <c r="O48" s="7"/>
      <c r="P48" s="7"/>
      <c r="Q48" s="7"/>
      <c r="R48" s="7"/>
      <c r="S48" s="7"/>
      <c r="T48" s="7"/>
      <c r="U48" s="7"/>
      <c r="V48" s="7"/>
      <c r="W48" s="7"/>
      <c r="X48" s="7"/>
      <c r="Y48" s="7"/>
      <c r="Z48" s="7"/>
      <c r="AA48" s="7"/>
    </row>
    <row r="49" spans="1:27" ht="15.75" customHeight="1">
      <c r="A49" s="7"/>
      <c r="B49" s="7"/>
      <c r="C49" s="7"/>
      <c r="D49" s="7"/>
      <c r="E49" s="7"/>
      <c r="F49" s="7">
        <v>1</v>
      </c>
      <c r="G49" s="7"/>
      <c r="H49" s="7"/>
      <c r="I49" s="7"/>
      <c r="J49" s="7"/>
      <c r="K49" s="7"/>
      <c r="L49" s="7"/>
      <c r="M49" s="7"/>
      <c r="N49" s="7"/>
      <c r="O49" s="7"/>
      <c r="P49" s="7"/>
      <c r="Q49" s="7">
        <v>1</v>
      </c>
      <c r="R49" s="7"/>
      <c r="S49" s="7">
        <v>1</v>
      </c>
      <c r="T49" s="7">
        <v>1</v>
      </c>
      <c r="U49" s="7"/>
      <c r="V49" s="7"/>
      <c r="W49" s="7"/>
      <c r="X49" s="7"/>
      <c r="Y49" s="7"/>
      <c r="Z49" s="7"/>
      <c r="AA49" s="7"/>
    </row>
    <row r="50" spans="1:27" ht="15.75" customHeight="1">
      <c r="A50" s="7"/>
      <c r="B50" s="7"/>
      <c r="C50" s="7"/>
      <c r="D50" s="7"/>
      <c r="E50" s="7"/>
      <c r="F50" s="7"/>
      <c r="G50" s="7"/>
      <c r="H50" s="7"/>
      <c r="I50" s="7"/>
      <c r="J50" s="7"/>
      <c r="K50" s="7"/>
      <c r="L50" s="7"/>
      <c r="M50" s="7"/>
      <c r="N50" s="7"/>
      <c r="O50" s="7"/>
      <c r="P50" s="7"/>
      <c r="Q50" s="7"/>
      <c r="R50" s="7"/>
      <c r="S50" s="7">
        <v>1</v>
      </c>
      <c r="T50" s="7"/>
      <c r="U50" s="7"/>
      <c r="V50" s="7"/>
      <c r="W50" s="7"/>
      <c r="X50" s="7"/>
      <c r="Y50" s="7"/>
      <c r="Z50" s="7"/>
      <c r="AA50" s="7"/>
    </row>
    <row r="51" spans="1:27" ht="15.75" customHeight="1">
      <c r="A51" s="7">
        <v>0</v>
      </c>
      <c r="B51" s="7"/>
      <c r="C51" s="7"/>
      <c r="D51" s="7"/>
      <c r="E51" s="7"/>
      <c r="F51" s="7"/>
      <c r="G51" s="7"/>
      <c r="H51" s="7"/>
      <c r="I51" s="7"/>
      <c r="J51" s="7"/>
      <c r="K51" s="7"/>
      <c r="L51" s="7"/>
      <c r="M51" s="7"/>
      <c r="N51" s="7"/>
      <c r="O51" s="7">
        <v>1</v>
      </c>
      <c r="P51" s="7"/>
      <c r="Q51" s="7"/>
      <c r="R51" s="7"/>
      <c r="S51" s="7"/>
      <c r="T51" s="7"/>
      <c r="U51" s="7"/>
      <c r="V51" s="7"/>
      <c r="W51" s="7"/>
      <c r="X51" s="7"/>
      <c r="Y51" s="7"/>
      <c r="Z51" s="7"/>
      <c r="AA51" s="7"/>
    </row>
    <row r="52" spans="1:27" ht="15.75" customHeight="1">
      <c r="A52" s="7">
        <v>1</v>
      </c>
      <c r="B52" s="7"/>
      <c r="C52" s="7">
        <v>1</v>
      </c>
      <c r="D52" s="7">
        <v>1</v>
      </c>
      <c r="E52" s="7">
        <v>1</v>
      </c>
      <c r="F52" s="7">
        <v>1</v>
      </c>
      <c r="G52" s="7"/>
      <c r="H52" s="7"/>
      <c r="I52" s="7"/>
      <c r="J52" s="7"/>
      <c r="K52" s="7"/>
      <c r="L52" s="7"/>
      <c r="M52" s="7"/>
      <c r="N52" s="7"/>
      <c r="O52" s="7"/>
      <c r="P52" s="7"/>
      <c r="Q52" s="7"/>
      <c r="R52" s="7"/>
      <c r="S52" s="7"/>
      <c r="T52" s="7"/>
      <c r="U52" s="7"/>
      <c r="V52" s="7"/>
      <c r="W52" s="7"/>
      <c r="X52" s="7"/>
      <c r="Y52" s="7"/>
      <c r="Z52" s="7"/>
      <c r="AA52" s="7"/>
    </row>
    <row r="53" spans="1:27" ht="15.75" customHeight="1">
      <c r="A53" s="7"/>
      <c r="B53" s="7"/>
      <c r="C53" s="7"/>
      <c r="D53" s="7"/>
      <c r="E53" s="7"/>
      <c r="F53" s="7"/>
      <c r="G53" s="7"/>
      <c r="H53" s="7"/>
      <c r="I53" s="7"/>
      <c r="J53" s="7"/>
      <c r="K53" s="7">
        <v>1</v>
      </c>
      <c r="L53" s="7"/>
      <c r="M53" s="7"/>
      <c r="N53" s="7"/>
      <c r="O53" s="7"/>
      <c r="P53" s="7"/>
      <c r="Q53" s="7"/>
      <c r="R53" s="7"/>
      <c r="S53" s="7"/>
      <c r="T53" s="7"/>
      <c r="U53" s="7"/>
      <c r="V53" s="7"/>
      <c r="W53" s="7"/>
      <c r="X53" s="7"/>
      <c r="Y53" s="7"/>
      <c r="Z53" s="7"/>
      <c r="AA53" s="7"/>
    </row>
    <row r="54" spans="1:27" ht="15.75" customHeight="1">
      <c r="A54" s="7"/>
      <c r="B54" s="7"/>
      <c r="C54" s="7"/>
      <c r="D54" s="7"/>
      <c r="E54" s="7"/>
      <c r="F54" s="7"/>
      <c r="G54" s="7"/>
      <c r="H54" s="7"/>
      <c r="I54" s="7"/>
      <c r="J54" s="7"/>
      <c r="K54" s="7"/>
      <c r="L54" s="7"/>
      <c r="M54" s="7"/>
      <c r="N54" s="7"/>
      <c r="O54" s="7"/>
      <c r="P54" s="7"/>
      <c r="Q54" s="7"/>
      <c r="R54" s="7"/>
      <c r="S54" s="7"/>
      <c r="T54" s="7"/>
      <c r="U54" s="7"/>
      <c r="V54" s="7"/>
      <c r="W54" s="7"/>
      <c r="X54" s="7"/>
      <c r="Y54" s="7">
        <v>1</v>
      </c>
      <c r="Z54" s="7"/>
      <c r="AA54" s="7"/>
    </row>
    <row r="55" spans="1:27" ht="15.75" customHeight="1">
      <c r="A55" s="7"/>
      <c r="B55" s="7"/>
      <c r="C55" s="7"/>
      <c r="D55" s="7"/>
      <c r="E55" s="7"/>
      <c r="F55" s="7"/>
      <c r="G55" s="7"/>
      <c r="H55" s="7"/>
      <c r="I55" s="7"/>
      <c r="J55" s="7"/>
      <c r="K55" s="7">
        <v>1</v>
      </c>
      <c r="L55" s="7"/>
      <c r="M55" s="7"/>
      <c r="N55" s="7"/>
      <c r="O55" s="7"/>
      <c r="P55" s="7"/>
      <c r="Q55" s="7"/>
      <c r="R55" s="7"/>
      <c r="S55" s="7"/>
      <c r="T55" s="7"/>
      <c r="U55" s="7"/>
      <c r="V55" s="7"/>
      <c r="W55" s="7"/>
      <c r="X55" s="7"/>
      <c r="Y55" s="7"/>
      <c r="Z55" s="7"/>
      <c r="AA55" s="7"/>
    </row>
    <row r="56" spans="1:27" ht="15.75" customHeight="1">
      <c r="A56" s="159"/>
      <c r="B56" s="7"/>
      <c r="C56" s="7"/>
      <c r="D56" s="7"/>
      <c r="E56" s="7"/>
      <c r="F56" s="7"/>
      <c r="G56" s="7"/>
      <c r="H56" s="7"/>
      <c r="I56" s="7"/>
      <c r="J56" s="7"/>
      <c r="K56" s="7"/>
      <c r="L56" s="7"/>
      <c r="M56" s="7"/>
      <c r="N56" s="7"/>
      <c r="O56" s="7"/>
      <c r="P56" s="7"/>
      <c r="Q56" s="7"/>
      <c r="R56" s="7"/>
      <c r="S56" s="7">
        <v>1</v>
      </c>
      <c r="T56" s="7"/>
      <c r="U56" s="7"/>
      <c r="V56" s="7"/>
      <c r="W56" s="7"/>
      <c r="X56" s="7"/>
      <c r="Y56" s="7"/>
      <c r="Z56" s="7"/>
      <c r="AA56" s="7"/>
    </row>
    <row r="57" spans="1:27" ht="15.75" customHeight="1">
      <c r="A57" s="7">
        <v>1</v>
      </c>
      <c r="B57" s="7"/>
      <c r="C57" s="7"/>
      <c r="D57" s="7"/>
      <c r="E57" s="7"/>
      <c r="F57" s="7"/>
      <c r="G57" s="7"/>
      <c r="H57" s="7">
        <v>1</v>
      </c>
      <c r="I57" s="7"/>
      <c r="J57" s="7"/>
      <c r="K57" s="7"/>
      <c r="L57" s="7"/>
      <c r="M57" s="7"/>
      <c r="N57" s="7"/>
      <c r="O57" s="7"/>
      <c r="P57" s="7"/>
      <c r="Q57" s="7"/>
      <c r="R57" s="7"/>
      <c r="S57" s="7"/>
      <c r="T57" s="7"/>
      <c r="U57" s="7"/>
      <c r="V57" s="7"/>
      <c r="W57" s="7"/>
      <c r="X57" s="7"/>
      <c r="Y57" s="7"/>
      <c r="Z57" s="7"/>
      <c r="AA57" s="7"/>
    </row>
    <row r="58" spans="1:27" ht="15.75" customHeight="1">
      <c r="A58" s="7">
        <v>0</v>
      </c>
      <c r="B58" s="7"/>
      <c r="C58" s="7"/>
      <c r="D58" s="7"/>
      <c r="E58" s="7"/>
      <c r="F58" s="7"/>
      <c r="G58" s="7"/>
      <c r="H58" s="7"/>
      <c r="I58" s="7"/>
      <c r="J58" s="7"/>
      <c r="K58" s="7"/>
      <c r="L58" s="7"/>
      <c r="M58" s="7"/>
      <c r="N58" s="7"/>
      <c r="O58" s="7"/>
      <c r="P58" s="7"/>
      <c r="Q58" s="7"/>
      <c r="R58" s="7"/>
      <c r="S58" s="7"/>
      <c r="T58" s="7"/>
      <c r="U58" s="7">
        <v>1</v>
      </c>
      <c r="V58" s="7"/>
      <c r="W58" s="7">
        <v>1</v>
      </c>
      <c r="X58" s="7">
        <v>1</v>
      </c>
      <c r="Y58" s="7"/>
      <c r="Z58" s="7"/>
      <c r="AA58" s="7"/>
    </row>
    <row r="59" spans="1:27" ht="15.75" customHeight="1">
      <c r="A59" s="7"/>
      <c r="B59" s="7"/>
      <c r="C59" s="7">
        <v>1</v>
      </c>
      <c r="D59" s="7"/>
      <c r="E59" s="7"/>
      <c r="F59" s="7"/>
      <c r="G59" s="7"/>
      <c r="H59" s="7"/>
      <c r="I59" s="7"/>
      <c r="J59" s="7"/>
      <c r="K59" s="7"/>
      <c r="L59" s="7"/>
      <c r="M59" s="7"/>
      <c r="N59" s="7"/>
      <c r="O59" s="7"/>
      <c r="P59" s="7"/>
      <c r="Q59" s="7"/>
      <c r="R59" s="7"/>
      <c r="S59" s="7"/>
      <c r="T59" s="7"/>
      <c r="U59" s="7"/>
      <c r="V59" s="7"/>
      <c r="W59" s="7"/>
      <c r="X59" s="7"/>
      <c r="Y59" s="7"/>
      <c r="Z59" s="7"/>
      <c r="AA59" s="7"/>
    </row>
    <row r="60" spans="1:27" ht="15.75" customHeight="1">
      <c r="A60" s="7">
        <v>1</v>
      </c>
      <c r="B60" s="7"/>
      <c r="C60" s="7"/>
      <c r="D60" s="7"/>
      <c r="E60" s="7"/>
      <c r="F60" s="7"/>
      <c r="G60" s="7"/>
      <c r="H60" s="7"/>
      <c r="I60" s="7"/>
      <c r="J60" s="7"/>
      <c r="K60" s="7"/>
      <c r="L60" s="7"/>
      <c r="M60" s="7"/>
      <c r="N60" s="7"/>
      <c r="O60" s="7"/>
      <c r="P60" s="7"/>
      <c r="Q60" s="7"/>
      <c r="R60" s="7"/>
      <c r="S60" s="7"/>
      <c r="T60" s="7"/>
      <c r="U60" s="7"/>
      <c r="V60" s="7"/>
      <c r="W60" s="7"/>
      <c r="X60" s="7"/>
      <c r="Y60" s="7"/>
      <c r="Z60" s="7"/>
      <c r="AA60" s="7">
        <v>1</v>
      </c>
    </row>
    <row r="61" spans="1:27" ht="15.75" customHeight="1">
      <c r="A61" s="7"/>
      <c r="B61" s="7"/>
      <c r="C61" s="7"/>
      <c r="D61" s="7"/>
      <c r="E61" s="7"/>
      <c r="F61" s="7"/>
      <c r="G61" s="7"/>
      <c r="H61" s="7"/>
      <c r="I61" s="7"/>
      <c r="J61" s="7"/>
      <c r="K61" s="7"/>
      <c r="L61" s="7"/>
      <c r="M61" s="7"/>
      <c r="N61" s="7"/>
      <c r="O61" s="7"/>
      <c r="P61" s="7"/>
      <c r="Q61" s="7"/>
      <c r="R61" s="7"/>
      <c r="S61" s="7">
        <v>1</v>
      </c>
      <c r="T61" s="7"/>
      <c r="U61" s="7"/>
      <c r="V61" s="7"/>
      <c r="W61" s="7"/>
      <c r="X61" s="7"/>
      <c r="Y61" s="7"/>
      <c r="Z61" s="7"/>
      <c r="AA61" s="7"/>
    </row>
    <row r="62" spans="1:27" ht="15.75" customHeight="1">
      <c r="A62" s="7"/>
      <c r="B62" s="7"/>
      <c r="C62" s="7"/>
      <c r="D62" s="7"/>
      <c r="E62" s="7"/>
      <c r="F62" s="7"/>
      <c r="G62" s="7"/>
      <c r="H62" s="7"/>
      <c r="I62" s="7"/>
      <c r="J62" s="7"/>
      <c r="K62" s="7"/>
      <c r="L62" s="7"/>
      <c r="M62" s="7"/>
      <c r="N62" s="7"/>
      <c r="O62" s="7"/>
      <c r="P62" s="7"/>
      <c r="Q62" s="7"/>
      <c r="R62" s="7"/>
      <c r="S62" s="7"/>
      <c r="T62" s="7"/>
      <c r="U62" s="7"/>
      <c r="V62" s="7">
        <v>1</v>
      </c>
      <c r="W62" s="7"/>
      <c r="X62" s="7"/>
      <c r="Y62" s="7"/>
      <c r="Z62" s="7"/>
      <c r="AA62" s="7"/>
    </row>
    <row r="63" spans="1:27" ht="15.75" customHeight="1">
      <c r="A63" s="7"/>
      <c r="B63" s="7"/>
      <c r="C63" s="7"/>
      <c r="D63" s="7"/>
      <c r="E63" s="7"/>
      <c r="F63" s="7"/>
      <c r="G63" s="7"/>
      <c r="H63" s="7"/>
      <c r="I63" s="7"/>
      <c r="J63" s="7"/>
      <c r="K63" s="7"/>
      <c r="L63" s="7">
        <v>1</v>
      </c>
      <c r="M63" s="7"/>
      <c r="N63" s="7"/>
      <c r="O63" s="7"/>
      <c r="P63" s="7"/>
      <c r="Q63" s="7"/>
      <c r="R63" s="7"/>
      <c r="S63" s="7"/>
      <c r="T63" s="7"/>
      <c r="U63" s="7"/>
      <c r="V63" s="7"/>
      <c r="W63" s="7"/>
      <c r="X63" s="7"/>
      <c r="Y63" s="7"/>
      <c r="Z63" s="7"/>
      <c r="AA63" s="7"/>
    </row>
    <row r="64" spans="1:27" ht="12.75" customHeight="1">
      <c r="A64" s="7"/>
      <c r="B64" s="7">
        <v>1</v>
      </c>
      <c r="C64" s="7"/>
      <c r="D64" s="7"/>
      <c r="E64" s="7"/>
      <c r="F64" s="7"/>
      <c r="G64" s="7"/>
      <c r="H64" s="7"/>
      <c r="I64" s="7"/>
      <c r="J64" s="7"/>
      <c r="K64" s="7"/>
      <c r="L64" s="7"/>
      <c r="M64" s="7"/>
      <c r="N64" s="7"/>
      <c r="O64" s="7"/>
      <c r="P64" s="7"/>
      <c r="Q64" s="7"/>
      <c r="R64" s="7"/>
      <c r="S64" s="7"/>
      <c r="T64" s="7"/>
      <c r="U64" s="7"/>
      <c r="V64" s="7"/>
      <c r="W64" s="7"/>
      <c r="X64" s="7"/>
      <c r="Y64" s="7"/>
      <c r="Z64" s="7"/>
      <c r="AA64" s="7" t="s">
        <v>1307</v>
      </c>
    </row>
    <row r="65" spans="1:27" ht="15.75" customHeight="1">
      <c r="A65" s="7"/>
      <c r="B65" s="7"/>
      <c r="C65" s="7"/>
      <c r="D65" s="7"/>
      <c r="E65" s="7"/>
      <c r="F65" s="7"/>
      <c r="G65" s="7"/>
      <c r="H65" s="7"/>
      <c r="I65" s="7"/>
      <c r="J65" s="7"/>
      <c r="K65" s="7"/>
      <c r="L65" s="7"/>
      <c r="M65" s="7"/>
      <c r="N65" s="7"/>
      <c r="O65" s="7"/>
      <c r="P65" s="7"/>
      <c r="Q65" s="7"/>
      <c r="R65" s="7"/>
      <c r="S65" s="7"/>
      <c r="T65" s="7"/>
      <c r="U65" s="7"/>
      <c r="V65" s="7"/>
      <c r="W65" s="7"/>
      <c r="X65" s="7"/>
      <c r="Y65" s="7"/>
      <c r="Z65" s="7"/>
      <c r="AA65" s="7">
        <v>1</v>
      </c>
    </row>
    <row r="66" spans="1:27" ht="15.75" customHeight="1">
      <c r="A66" s="7"/>
      <c r="B66" s="7"/>
      <c r="C66" s="7"/>
      <c r="D66" s="7"/>
      <c r="E66" s="7"/>
      <c r="F66" s="7"/>
      <c r="G66" s="7"/>
      <c r="H66" s="7"/>
      <c r="I66" s="7"/>
      <c r="J66" s="7"/>
      <c r="K66" s="7"/>
      <c r="L66" s="7"/>
      <c r="M66" s="7"/>
      <c r="N66" s="7"/>
      <c r="O66" s="7"/>
      <c r="P66" s="7"/>
      <c r="Q66" s="7"/>
      <c r="R66" s="7"/>
      <c r="S66" s="7"/>
      <c r="T66" s="7"/>
      <c r="U66" s="7"/>
      <c r="V66" s="7"/>
      <c r="W66" s="7"/>
      <c r="X66" s="7"/>
      <c r="Y66" s="7">
        <v>1</v>
      </c>
      <c r="Z66" s="7"/>
      <c r="AA66" s="7"/>
    </row>
    <row r="67" spans="1:27" ht="15.75" customHeight="1">
      <c r="A67" s="7">
        <v>1</v>
      </c>
      <c r="B67" s="7"/>
      <c r="C67" s="7"/>
      <c r="D67" s="7"/>
      <c r="E67" s="7"/>
      <c r="F67" s="7"/>
      <c r="G67" s="7"/>
      <c r="H67" s="7"/>
      <c r="I67" s="7"/>
      <c r="J67" s="7"/>
      <c r="K67" s="7"/>
      <c r="L67" s="7">
        <v>1</v>
      </c>
      <c r="M67" s="7"/>
      <c r="N67" s="7"/>
      <c r="O67" s="7"/>
      <c r="P67" s="7"/>
      <c r="Q67" s="7"/>
      <c r="R67" s="7"/>
      <c r="S67" s="7"/>
      <c r="T67" s="7"/>
      <c r="U67" s="7"/>
      <c r="V67" s="7"/>
      <c r="W67" s="7"/>
      <c r="X67" s="7"/>
      <c r="Y67" s="7"/>
      <c r="Z67" s="7"/>
      <c r="AA67" s="7"/>
    </row>
    <row r="68" spans="1:27" ht="15.75" customHeight="1">
      <c r="A68" s="21">
        <v>1</v>
      </c>
      <c r="B68" s="21"/>
      <c r="C68" s="21"/>
      <c r="D68" s="21"/>
      <c r="E68" s="21"/>
      <c r="F68" s="21"/>
      <c r="G68" s="21"/>
      <c r="H68" s="21"/>
      <c r="I68" s="21"/>
      <c r="J68" s="21"/>
      <c r="K68" s="21"/>
      <c r="L68" s="21"/>
      <c r="M68" s="21"/>
      <c r="N68" s="21"/>
      <c r="O68" s="21"/>
      <c r="P68" s="21">
        <v>1</v>
      </c>
      <c r="Q68" s="21"/>
      <c r="R68" s="21"/>
      <c r="S68" s="21"/>
      <c r="T68" s="21"/>
      <c r="U68" s="21"/>
      <c r="V68" s="21"/>
      <c r="W68" s="21"/>
      <c r="X68" s="21"/>
      <c r="Y68" s="21"/>
      <c r="Z68" s="21"/>
      <c r="AA68" s="21"/>
    </row>
    <row r="69" spans="1:27" ht="15.75" customHeight="1">
      <c r="A69" s="21"/>
      <c r="B69" s="21"/>
      <c r="C69" s="21"/>
      <c r="D69" s="21"/>
      <c r="E69" s="21"/>
      <c r="F69" s="21"/>
      <c r="G69" s="21"/>
      <c r="H69" s="21"/>
      <c r="I69" s="21"/>
      <c r="J69" s="21"/>
      <c r="K69" s="21"/>
      <c r="L69" s="21"/>
      <c r="M69" s="21"/>
      <c r="N69" s="21">
        <v>1</v>
      </c>
      <c r="O69" s="21"/>
      <c r="P69" s="21"/>
      <c r="Q69" s="21"/>
      <c r="R69" s="21"/>
      <c r="S69" s="21"/>
      <c r="T69" s="21"/>
      <c r="U69" s="21"/>
      <c r="V69" s="21"/>
      <c r="W69" s="21"/>
      <c r="X69" s="21"/>
      <c r="Y69" s="21"/>
      <c r="Z69" s="21"/>
      <c r="AA69" s="21"/>
    </row>
    <row r="70" spans="1:27" ht="15.75" customHeight="1">
      <c r="A70" s="313">
        <v>1</v>
      </c>
      <c r="B70" s="21"/>
      <c r="C70" s="21"/>
      <c r="D70" s="21"/>
      <c r="E70" s="21"/>
      <c r="F70" s="21"/>
      <c r="G70" s="21"/>
      <c r="H70" s="21"/>
      <c r="I70" s="21"/>
      <c r="J70" s="21"/>
      <c r="K70" s="21"/>
      <c r="L70" s="21">
        <v>1</v>
      </c>
      <c r="M70" s="21"/>
      <c r="N70" s="21"/>
      <c r="O70" s="21"/>
      <c r="P70" s="21"/>
      <c r="Q70" s="21"/>
      <c r="R70" s="21"/>
      <c r="S70" s="21"/>
      <c r="T70" s="21"/>
      <c r="U70" s="21"/>
      <c r="V70" s="21"/>
      <c r="W70" s="21"/>
      <c r="X70" s="21"/>
      <c r="Y70" s="21"/>
      <c r="Z70" s="21"/>
      <c r="AA70" s="21"/>
    </row>
    <row r="71" spans="1:27" ht="15.75" customHeight="1">
      <c r="A71" s="21"/>
      <c r="B71" s="21"/>
      <c r="C71" s="21"/>
      <c r="D71" s="21">
        <v>1</v>
      </c>
      <c r="E71" s="21">
        <v>1</v>
      </c>
      <c r="F71" s="21">
        <v>1</v>
      </c>
      <c r="G71" s="21">
        <v>1</v>
      </c>
      <c r="H71" s="21">
        <v>1</v>
      </c>
      <c r="I71" s="21">
        <v>1</v>
      </c>
      <c r="J71" s="21">
        <v>1</v>
      </c>
      <c r="K71" s="21">
        <v>1</v>
      </c>
      <c r="L71" s="21">
        <v>1</v>
      </c>
      <c r="M71" s="21"/>
      <c r="N71" s="21"/>
      <c r="O71" s="21"/>
      <c r="P71" s="21"/>
      <c r="Q71" s="21"/>
      <c r="R71" s="21">
        <v>1</v>
      </c>
      <c r="S71" s="21">
        <v>1</v>
      </c>
      <c r="T71" s="21"/>
      <c r="U71" s="21">
        <v>1</v>
      </c>
      <c r="V71" s="21"/>
      <c r="W71" s="21">
        <v>1</v>
      </c>
      <c r="X71" s="21">
        <v>1</v>
      </c>
      <c r="Y71" s="21">
        <v>1</v>
      </c>
      <c r="Z71" s="21"/>
      <c r="AA71" s="21"/>
    </row>
    <row r="72" spans="1:27" ht="15.75" customHeight="1">
      <c r="A72" s="7"/>
      <c r="B72" s="7"/>
      <c r="C72" s="7"/>
      <c r="D72" s="7">
        <v>1</v>
      </c>
      <c r="E72" s="7">
        <v>1</v>
      </c>
      <c r="F72" s="7">
        <v>1</v>
      </c>
      <c r="G72" s="7"/>
      <c r="H72" s="7"/>
      <c r="I72" s="7"/>
      <c r="J72" s="7"/>
      <c r="K72" s="7"/>
      <c r="L72" s="7"/>
      <c r="M72" s="7"/>
      <c r="N72" s="7"/>
      <c r="O72" s="7"/>
      <c r="P72" s="7"/>
      <c r="Q72" s="7"/>
      <c r="R72" s="7"/>
      <c r="S72" s="7"/>
      <c r="T72" s="7"/>
      <c r="U72" s="7"/>
      <c r="V72" s="7"/>
      <c r="W72" s="7"/>
      <c r="X72" s="7"/>
      <c r="Y72" s="7"/>
      <c r="Z72" s="7"/>
      <c r="AA72" s="7"/>
    </row>
    <row r="73" spans="1:27" ht="15.75" customHeight="1">
      <c r="A73" s="7"/>
      <c r="B73" s="7"/>
      <c r="C73" s="7">
        <v>1</v>
      </c>
      <c r="D73" s="7"/>
      <c r="E73" s="7"/>
      <c r="F73" s="7"/>
      <c r="G73" s="7"/>
      <c r="H73" s="7"/>
      <c r="I73" s="7"/>
      <c r="J73" s="7"/>
      <c r="K73" s="7"/>
      <c r="L73" s="7"/>
      <c r="M73" s="7"/>
      <c r="N73" s="7"/>
      <c r="O73" s="7"/>
      <c r="P73" s="7"/>
      <c r="Q73" s="7"/>
      <c r="R73" s="7"/>
      <c r="S73" s="7"/>
      <c r="T73" s="7"/>
      <c r="U73" s="7"/>
      <c r="V73" s="7"/>
      <c r="W73" s="7"/>
      <c r="X73" s="7"/>
      <c r="Y73" s="7"/>
      <c r="Z73" s="7"/>
      <c r="AA73" s="7"/>
    </row>
    <row r="74" spans="1:27" ht="15.75" customHeight="1">
      <c r="A74" s="30"/>
      <c r="B74" s="30"/>
      <c r="C74" s="30"/>
      <c r="D74" s="30"/>
      <c r="E74" s="30"/>
      <c r="F74" s="30"/>
      <c r="G74" s="30"/>
      <c r="H74" s="30"/>
      <c r="I74" s="30"/>
      <c r="J74" s="30"/>
      <c r="K74" s="30"/>
      <c r="L74" s="30"/>
      <c r="M74" s="30"/>
      <c r="N74" s="30"/>
      <c r="O74" s="30"/>
      <c r="P74" s="30"/>
      <c r="Q74" s="30"/>
      <c r="R74" s="30"/>
      <c r="S74" s="30"/>
      <c r="T74" s="30"/>
      <c r="U74" s="30"/>
      <c r="V74" s="30"/>
      <c r="W74" s="30">
        <v>1</v>
      </c>
      <c r="X74" s="30"/>
      <c r="Y74" s="30"/>
      <c r="Z74" s="30"/>
      <c r="AA74" s="30"/>
    </row>
    <row r="75" spans="1:27" ht="15.75" customHeight="1">
      <c r="A75" s="7"/>
      <c r="B75" s="7"/>
      <c r="C75" s="7"/>
      <c r="D75" s="7"/>
      <c r="E75" s="7"/>
      <c r="F75" s="7"/>
      <c r="G75" s="7"/>
      <c r="H75" s="7"/>
      <c r="I75" s="7"/>
      <c r="J75" s="7"/>
      <c r="K75" s="7"/>
      <c r="L75" s="7"/>
      <c r="M75" s="7"/>
      <c r="N75" s="7"/>
      <c r="O75" s="7"/>
      <c r="P75" s="7"/>
      <c r="Q75" s="7"/>
      <c r="R75" s="7"/>
      <c r="S75" s="7"/>
      <c r="T75" s="7"/>
      <c r="U75" s="7"/>
      <c r="V75" s="7"/>
      <c r="W75" s="7"/>
      <c r="X75" s="7"/>
      <c r="Y75" s="7">
        <v>1</v>
      </c>
      <c r="Z75" s="7"/>
      <c r="AA75" s="7"/>
    </row>
    <row r="76" spans="1:27" ht="15.75" customHeight="1">
      <c r="A76" s="7"/>
      <c r="B76" s="7">
        <v>1</v>
      </c>
      <c r="C76" s="7"/>
      <c r="D76" s="7"/>
      <c r="E76" s="7"/>
      <c r="F76" s="7"/>
      <c r="G76" s="7"/>
      <c r="H76" s="7"/>
      <c r="I76" s="7"/>
      <c r="J76" s="7"/>
      <c r="K76" s="7"/>
      <c r="L76" s="7"/>
      <c r="M76" s="7"/>
      <c r="N76" s="7"/>
      <c r="O76" s="7"/>
      <c r="P76" s="7"/>
      <c r="Q76" s="7"/>
      <c r="R76" s="7"/>
      <c r="S76" s="7"/>
      <c r="T76" s="7"/>
      <c r="U76" s="7"/>
      <c r="V76" s="7"/>
      <c r="W76" s="7"/>
      <c r="X76" s="7"/>
      <c r="Y76" s="7"/>
      <c r="Z76" s="7"/>
      <c r="AA76" s="7"/>
    </row>
    <row r="77" spans="1:27" ht="15.75" customHeight="1">
      <c r="A77" s="7"/>
      <c r="B77" s="7"/>
      <c r="C77" s="7"/>
      <c r="D77" s="7"/>
      <c r="E77" s="7"/>
      <c r="F77" s="7"/>
      <c r="G77" s="7"/>
      <c r="H77" s="7"/>
      <c r="I77" s="7"/>
      <c r="J77" s="7"/>
      <c r="K77" s="7">
        <v>1</v>
      </c>
      <c r="L77" s="7"/>
      <c r="M77" s="7"/>
      <c r="N77" s="7"/>
      <c r="O77" s="7"/>
      <c r="P77" s="7"/>
      <c r="Q77" s="7"/>
      <c r="R77" s="7"/>
      <c r="S77" s="7"/>
      <c r="T77" s="7"/>
      <c r="U77" s="7"/>
      <c r="V77" s="7"/>
      <c r="W77" s="7"/>
      <c r="X77" s="7"/>
      <c r="Y77" s="7"/>
      <c r="Z77" s="7"/>
      <c r="AA77" s="7"/>
    </row>
    <row r="78" spans="1:27" ht="15.75" customHeight="1">
      <c r="A78" s="7"/>
      <c r="B78" s="7"/>
      <c r="C78" s="7"/>
      <c r="D78" s="7"/>
      <c r="E78" s="7"/>
      <c r="F78" s="7"/>
      <c r="G78" s="7"/>
      <c r="H78" s="7"/>
      <c r="I78" s="7"/>
      <c r="J78" s="7"/>
      <c r="K78" s="7"/>
      <c r="L78" s="7">
        <v>1</v>
      </c>
      <c r="M78" s="7"/>
      <c r="N78" s="7"/>
      <c r="O78" s="7"/>
      <c r="P78" s="7"/>
      <c r="Q78" s="7"/>
      <c r="R78" s="7"/>
      <c r="S78" s="7"/>
      <c r="T78" s="7"/>
      <c r="U78" s="7"/>
      <c r="V78" s="7"/>
      <c r="W78" s="7"/>
      <c r="X78" s="7"/>
      <c r="Y78" s="7"/>
      <c r="Z78" s="7"/>
      <c r="AA78" s="7"/>
    </row>
    <row r="79" spans="1:27" ht="15.75" customHeight="1">
      <c r="A79" s="7"/>
      <c r="B79" s="7"/>
      <c r="C79" s="7"/>
      <c r="D79" s="7"/>
      <c r="E79" s="7"/>
      <c r="F79" s="7"/>
      <c r="G79" s="7"/>
      <c r="H79" s="7"/>
      <c r="I79" s="7"/>
      <c r="J79" s="7"/>
      <c r="K79" s="7">
        <v>1</v>
      </c>
      <c r="L79" s="7"/>
      <c r="M79" s="7"/>
      <c r="N79" s="7"/>
      <c r="O79" s="7"/>
      <c r="P79" s="7"/>
      <c r="Q79" s="7"/>
      <c r="R79" s="7"/>
      <c r="S79" s="7"/>
      <c r="T79" s="7"/>
      <c r="U79" s="7"/>
      <c r="V79" s="7"/>
      <c r="W79" s="7"/>
      <c r="X79" s="7"/>
      <c r="Y79" s="7"/>
      <c r="Z79" s="7"/>
      <c r="AA79" s="7"/>
    </row>
    <row r="80" spans="1:27" ht="15.75" customHeight="1">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c r="AA80" s="108"/>
    </row>
    <row r="81" spans="1:27" ht="15.75" customHeight="1">
      <c r="A81" s="7"/>
      <c r="B81" s="7"/>
      <c r="C81" s="7"/>
      <c r="D81" s="7"/>
      <c r="E81" s="7"/>
      <c r="F81" s="7"/>
      <c r="G81" s="7"/>
      <c r="H81" s="7"/>
      <c r="I81" s="7"/>
      <c r="J81" s="7"/>
      <c r="K81" s="7">
        <v>1</v>
      </c>
      <c r="L81" s="7"/>
      <c r="M81" s="7"/>
      <c r="N81" s="7"/>
      <c r="O81" s="7"/>
      <c r="P81" s="7"/>
      <c r="Q81" s="7"/>
      <c r="R81" s="7"/>
      <c r="S81" s="7"/>
      <c r="T81" s="7"/>
      <c r="U81" s="7"/>
      <c r="V81" s="7"/>
      <c r="W81" s="7"/>
      <c r="X81" s="7"/>
      <c r="Y81" s="7"/>
      <c r="Z81" s="7"/>
      <c r="AA81" s="7"/>
    </row>
    <row r="82" spans="1:27" ht="15.75" customHeight="1">
      <c r="A82" s="7"/>
      <c r="B82" s="7"/>
      <c r="C82" s="7">
        <v>1</v>
      </c>
      <c r="D82" s="7"/>
      <c r="E82" s="7"/>
      <c r="F82" s="7"/>
      <c r="G82" s="7"/>
      <c r="H82" s="7"/>
      <c r="I82" s="7"/>
      <c r="J82" s="7"/>
      <c r="K82" s="7"/>
      <c r="L82" s="7"/>
      <c r="M82" s="7"/>
      <c r="N82" s="7"/>
      <c r="O82" s="7"/>
      <c r="P82" s="7"/>
      <c r="Q82" s="7"/>
      <c r="R82" s="7"/>
      <c r="S82" s="7"/>
      <c r="T82" s="7"/>
      <c r="U82" s="7"/>
      <c r="V82" s="7"/>
      <c r="W82" s="7"/>
      <c r="X82" s="7">
        <v>1</v>
      </c>
      <c r="Y82" s="7">
        <v>1</v>
      </c>
      <c r="Z82" s="7"/>
      <c r="AA82" s="7"/>
    </row>
    <row r="83" spans="1:27" ht="15.75" customHeight="1">
      <c r="A83" s="7"/>
      <c r="B83" s="7"/>
      <c r="C83" s="7"/>
      <c r="D83" s="7"/>
      <c r="E83" s="7"/>
      <c r="F83" s="7"/>
      <c r="G83" s="7"/>
      <c r="H83" s="7"/>
      <c r="I83" s="7"/>
      <c r="J83" s="7"/>
      <c r="K83" s="7"/>
      <c r="L83" s="7"/>
      <c r="M83" s="7"/>
      <c r="N83" s="7"/>
      <c r="O83" s="7"/>
      <c r="P83" s="7"/>
      <c r="Q83" s="7"/>
      <c r="R83" s="7"/>
      <c r="S83" s="7">
        <v>1</v>
      </c>
      <c r="T83" s="7"/>
      <c r="U83" s="7"/>
      <c r="V83" s="7"/>
      <c r="W83" s="7"/>
      <c r="X83" s="7"/>
      <c r="Y83" s="7"/>
      <c r="Z83" s="7"/>
      <c r="AA83" s="7"/>
    </row>
    <row r="84" spans="1:27" ht="15.75" customHeight="1">
      <c r="A84" s="7"/>
      <c r="B84" s="7"/>
      <c r="C84" s="7"/>
      <c r="D84" s="7"/>
      <c r="E84" s="7"/>
      <c r="F84" s="7"/>
      <c r="G84" s="7"/>
      <c r="H84" s="7"/>
      <c r="I84" s="7"/>
      <c r="J84" s="7"/>
      <c r="K84" s="7"/>
      <c r="L84" s="7"/>
      <c r="M84" s="7"/>
      <c r="N84" s="7"/>
      <c r="O84" s="7"/>
      <c r="P84" s="7"/>
      <c r="Q84" s="7"/>
      <c r="R84" s="7"/>
      <c r="S84" s="7"/>
      <c r="T84" s="7"/>
      <c r="U84" s="7"/>
      <c r="V84" s="7"/>
      <c r="W84" s="7"/>
      <c r="X84" s="7"/>
      <c r="Y84" s="7">
        <v>1</v>
      </c>
      <c r="Z84" s="7"/>
      <c r="AA84" s="7"/>
    </row>
    <row r="85" spans="1:27" ht="15.75" customHeight="1">
      <c r="A85" s="7"/>
      <c r="B85" s="7"/>
      <c r="C85" s="7"/>
      <c r="D85" s="7"/>
      <c r="E85" s="7"/>
      <c r="F85" s="7"/>
      <c r="G85" s="7"/>
      <c r="H85" s="7"/>
      <c r="I85" s="7"/>
      <c r="J85" s="7"/>
      <c r="K85" s="7"/>
      <c r="L85" s="7"/>
      <c r="M85" s="7"/>
      <c r="N85" s="7"/>
      <c r="O85" s="7"/>
      <c r="P85" s="7"/>
      <c r="Q85" s="7"/>
      <c r="R85" s="7"/>
      <c r="S85" s="7">
        <v>1</v>
      </c>
      <c r="T85" s="7"/>
      <c r="U85" s="7"/>
      <c r="V85" s="7"/>
      <c r="W85" s="7"/>
      <c r="X85" s="7"/>
      <c r="Y85" s="7"/>
      <c r="Z85" s="7"/>
      <c r="AA85" s="7"/>
    </row>
    <row r="86" spans="1:27" ht="15.75" customHeight="1">
      <c r="A86" s="7"/>
      <c r="B86" s="7"/>
      <c r="C86" s="7">
        <v>1</v>
      </c>
      <c r="D86" s="7">
        <v>1</v>
      </c>
      <c r="E86" s="7"/>
      <c r="F86" s="7">
        <v>1</v>
      </c>
      <c r="G86" s="7"/>
      <c r="H86" s="7">
        <v>1</v>
      </c>
      <c r="I86" s="7"/>
      <c r="J86" s="7">
        <v>1</v>
      </c>
      <c r="K86" s="7">
        <v>1</v>
      </c>
      <c r="L86" s="7">
        <v>1</v>
      </c>
      <c r="M86" s="7"/>
      <c r="N86" s="7">
        <v>1</v>
      </c>
      <c r="O86" s="7"/>
      <c r="P86" s="7"/>
      <c r="Q86" s="7"/>
      <c r="R86" s="7"/>
      <c r="S86" s="7"/>
      <c r="T86" s="7">
        <v>1</v>
      </c>
      <c r="U86" s="7">
        <v>1</v>
      </c>
      <c r="V86" s="7">
        <v>1</v>
      </c>
      <c r="W86" s="7">
        <v>1</v>
      </c>
      <c r="X86" s="7"/>
      <c r="Y86" s="7">
        <v>1</v>
      </c>
      <c r="Z86" s="7"/>
      <c r="AA86" s="7"/>
    </row>
    <row r="87" spans="1:27" ht="15.75" customHeight="1">
      <c r="A87" s="7"/>
      <c r="B87" s="7"/>
      <c r="C87" s="7"/>
      <c r="D87" s="7"/>
      <c r="E87" s="7"/>
      <c r="F87" s="7"/>
      <c r="G87" s="7"/>
      <c r="H87" s="7"/>
      <c r="I87" s="7"/>
      <c r="J87" s="7"/>
      <c r="K87" s="7"/>
      <c r="L87" s="7"/>
      <c r="M87" s="7"/>
      <c r="N87" s="7"/>
      <c r="O87" s="7"/>
      <c r="P87" s="7"/>
      <c r="Q87" s="7"/>
      <c r="R87" s="7"/>
      <c r="S87" s="7">
        <v>1</v>
      </c>
      <c r="T87" s="7"/>
      <c r="U87" s="7"/>
      <c r="V87" s="7"/>
      <c r="W87" s="7"/>
      <c r="X87" s="7"/>
      <c r="Y87" s="7"/>
      <c r="Z87" s="7"/>
      <c r="AA87" s="7"/>
    </row>
    <row r="88" spans="1:27" ht="15.75" customHeight="1">
      <c r="A88" s="7"/>
      <c r="B88" s="7"/>
      <c r="C88" s="7">
        <v>1</v>
      </c>
      <c r="D88" s="7"/>
      <c r="E88" s="7"/>
      <c r="F88" s="7"/>
      <c r="G88" s="7"/>
      <c r="H88" s="7"/>
      <c r="I88" s="7"/>
      <c r="J88" s="7"/>
      <c r="K88" s="7"/>
      <c r="L88" s="7"/>
      <c r="M88" s="7"/>
      <c r="N88" s="7"/>
      <c r="O88" s="7"/>
      <c r="P88" s="7"/>
      <c r="Q88" s="7"/>
      <c r="R88" s="7">
        <v>1</v>
      </c>
      <c r="S88" s="7"/>
      <c r="T88" s="7"/>
      <c r="U88" s="7"/>
      <c r="V88" s="7">
        <v>1</v>
      </c>
      <c r="W88" s="7"/>
      <c r="X88" s="7"/>
      <c r="Y88" s="7">
        <v>1</v>
      </c>
      <c r="Z88" s="7"/>
      <c r="AA88" s="7"/>
    </row>
    <row r="89" spans="1:27" ht="15.75" customHeight="1">
      <c r="A89" s="7"/>
      <c r="B89" s="7"/>
      <c r="C89" s="7"/>
      <c r="D89" s="7"/>
      <c r="E89" s="7"/>
      <c r="F89" s="7"/>
      <c r="G89" s="7"/>
      <c r="H89" s="7"/>
      <c r="I89" s="7"/>
      <c r="J89" s="7"/>
      <c r="K89" s="7"/>
      <c r="L89" s="7"/>
      <c r="M89" s="7"/>
      <c r="N89" s="7"/>
      <c r="O89" s="7"/>
      <c r="P89" s="7"/>
      <c r="Q89" s="7"/>
      <c r="R89" s="7"/>
      <c r="S89" s="7"/>
      <c r="T89" s="7"/>
      <c r="U89" s="7"/>
      <c r="V89" s="7"/>
      <c r="W89" s="7"/>
      <c r="X89" s="7"/>
      <c r="Y89" s="7"/>
      <c r="Z89" s="7"/>
      <c r="AA89" s="7">
        <v>1</v>
      </c>
    </row>
    <row r="90" spans="1:27" ht="15.75" customHeight="1">
      <c r="A90" s="7"/>
      <c r="B90" s="7"/>
      <c r="C90" s="7"/>
      <c r="D90" s="7"/>
      <c r="E90" s="7"/>
      <c r="F90" s="7"/>
      <c r="G90" s="7"/>
      <c r="H90" s="7"/>
      <c r="I90" s="7"/>
      <c r="J90" s="7"/>
      <c r="K90" s="7"/>
      <c r="L90" s="7">
        <v>1</v>
      </c>
      <c r="M90" s="7"/>
      <c r="N90" s="7"/>
      <c r="O90" s="7"/>
      <c r="P90" s="7"/>
      <c r="Q90" s="7"/>
      <c r="R90" s="7"/>
      <c r="S90" s="7"/>
      <c r="T90" s="7"/>
      <c r="U90" s="7"/>
      <c r="V90" s="7"/>
      <c r="W90" s="7"/>
      <c r="X90" s="7"/>
      <c r="Y90" s="7"/>
      <c r="Z90" s="7"/>
      <c r="AA90" s="7"/>
    </row>
    <row r="91" spans="1:27" ht="15.75" customHeight="1">
      <c r="A91" s="7"/>
      <c r="B91" s="7"/>
      <c r="C91" s="7"/>
      <c r="D91" s="7"/>
      <c r="E91" s="7"/>
      <c r="F91" s="7"/>
      <c r="G91" s="7"/>
      <c r="H91" s="7"/>
      <c r="I91" s="7"/>
      <c r="J91" s="7"/>
      <c r="K91" s="7"/>
      <c r="L91" s="7"/>
      <c r="M91" s="7"/>
      <c r="N91" s="7"/>
      <c r="O91" s="7"/>
      <c r="P91" s="7"/>
      <c r="Q91" s="7"/>
      <c r="R91" s="7"/>
      <c r="S91" s="7"/>
      <c r="T91" s="7"/>
      <c r="U91" s="7"/>
      <c r="V91" s="7"/>
      <c r="W91" s="7">
        <v>1</v>
      </c>
      <c r="X91" s="7"/>
      <c r="Y91" s="7"/>
      <c r="Z91" s="7"/>
      <c r="AA91" s="7"/>
    </row>
    <row r="92" spans="1:27" ht="15.75" customHeight="1">
      <c r="A92" s="7"/>
      <c r="B92" s="7"/>
      <c r="C92" s="7"/>
      <c r="D92" s="7"/>
      <c r="E92" s="7"/>
      <c r="F92" s="7"/>
      <c r="G92" s="7"/>
      <c r="H92" s="7"/>
      <c r="I92" s="7"/>
      <c r="J92" s="7"/>
      <c r="K92" s="7">
        <v>1</v>
      </c>
      <c r="L92" s="7"/>
      <c r="M92" s="7"/>
      <c r="N92" s="7"/>
      <c r="O92" s="7"/>
      <c r="P92" s="7"/>
      <c r="Q92" s="7"/>
      <c r="R92" s="7"/>
      <c r="S92" s="7"/>
      <c r="T92" s="7"/>
      <c r="U92" s="7"/>
      <c r="V92" s="7"/>
      <c r="W92" s="7"/>
      <c r="X92" s="7"/>
      <c r="Y92" s="7"/>
      <c r="Z92" s="7"/>
      <c r="AA92" s="7"/>
    </row>
    <row r="93" spans="1:27" ht="15.75" customHeight="1">
      <c r="A93" s="7"/>
      <c r="B93" s="7"/>
      <c r="C93" s="7"/>
      <c r="D93" s="7"/>
      <c r="E93" s="7"/>
      <c r="F93" s="7"/>
      <c r="G93" s="7"/>
      <c r="H93" s="7"/>
      <c r="I93" s="7"/>
      <c r="J93" s="7"/>
      <c r="K93" s="7"/>
      <c r="L93" s="7">
        <v>1</v>
      </c>
      <c r="M93" s="7"/>
      <c r="N93" s="7"/>
      <c r="O93" s="7"/>
      <c r="P93" s="7"/>
      <c r="Q93" s="7"/>
      <c r="R93" s="7"/>
      <c r="S93" s="7"/>
      <c r="T93" s="7"/>
      <c r="U93" s="7"/>
      <c r="V93" s="7"/>
      <c r="W93" s="7"/>
      <c r="X93" s="7"/>
      <c r="Y93" s="7"/>
      <c r="Z93" s="7"/>
      <c r="AA93" s="7"/>
    </row>
    <row r="94" spans="1:27" ht="15.75" customHeight="1">
      <c r="A94" s="7"/>
      <c r="B94" s="7"/>
      <c r="C94" s="7"/>
      <c r="D94" s="7"/>
      <c r="E94" s="7"/>
      <c r="F94" s="7"/>
      <c r="G94" s="7"/>
      <c r="H94" s="7"/>
      <c r="I94" s="7"/>
      <c r="J94" s="7"/>
      <c r="K94" s="7">
        <v>1</v>
      </c>
      <c r="L94" s="7"/>
      <c r="M94" s="7"/>
      <c r="N94" s="7"/>
      <c r="O94" s="7"/>
      <c r="P94" s="7"/>
      <c r="Q94" s="7"/>
      <c r="R94" s="7"/>
      <c r="S94" s="7"/>
      <c r="T94" s="7"/>
      <c r="U94" s="7"/>
      <c r="V94" s="7"/>
      <c r="W94" s="7"/>
      <c r="X94" s="7"/>
      <c r="Y94" s="7"/>
      <c r="Z94" s="7"/>
      <c r="AA94" s="7"/>
    </row>
    <row r="95" spans="1:27" ht="15.75" customHeight="1">
      <c r="A95" s="7"/>
      <c r="B95" s="7"/>
      <c r="C95" s="7"/>
      <c r="D95" s="7"/>
      <c r="E95" s="7"/>
      <c r="F95" s="7"/>
      <c r="G95" s="7"/>
      <c r="H95" s="7"/>
      <c r="I95" s="7"/>
      <c r="J95" s="7"/>
      <c r="K95" s="7"/>
      <c r="L95" s="7"/>
      <c r="M95" s="7"/>
      <c r="N95" s="7">
        <v>1</v>
      </c>
      <c r="O95" s="7"/>
      <c r="P95" s="7"/>
      <c r="Q95" s="7"/>
      <c r="R95" s="7"/>
      <c r="S95" s="7"/>
      <c r="T95" s="7"/>
      <c r="U95" s="7"/>
      <c r="V95" s="7"/>
      <c r="W95" s="7"/>
      <c r="X95" s="7"/>
      <c r="Y95" s="7"/>
      <c r="Z95" s="7"/>
      <c r="AA95" s="7"/>
    </row>
    <row r="96" spans="1:27" ht="15.75" customHeight="1">
      <c r="A96" s="7"/>
      <c r="B96" s="7"/>
      <c r="C96" s="7"/>
      <c r="D96" s="7"/>
      <c r="E96" s="7"/>
      <c r="F96" s="7"/>
      <c r="G96" s="7"/>
      <c r="H96" s="7">
        <v>1</v>
      </c>
      <c r="I96" s="7"/>
      <c r="J96" s="7"/>
      <c r="K96" s="7"/>
      <c r="L96" s="7">
        <v>1</v>
      </c>
      <c r="M96" s="7"/>
      <c r="N96" s="7">
        <v>1</v>
      </c>
      <c r="O96" s="7"/>
      <c r="P96" s="7">
        <v>1</v>
      </c>
      <c r="Q96" s="7"/>
      <c r="R96" s="7"/>
      <c r="S96" s="7"/>
      <c r="T96" s="7"/>
      <c r="U96" s="7"/>
      <c r="V96" s="7"/>
      <c r="W96" s="7"/>
      <c r="X96" s="7"/>
      <c r="Y96" s="7"/>
      <c r="Z96" s="7"/>
      <c r="AA96" s="7"/>
    </row>
    <row r="97" spans="1:27" ht="15.75" customHeight="1">
      <c r="A97" s="7"/>
      <c r="B97" s="7"/>
      <c r="C97" s="7"/>
      <c r="D97" s="7"/>
      <c r="E97" s="7"/>
      <c r="F97" s="7"/>
      <c r="G97" s="7"/>
      <c r="H97" s="7"/>
      <c r="I97" s="7"/>
      <c r="J97" s="7"/>
      <c r="K97" s="7"/>
      <c r="L97" s="7"/>
      <c r="M97" s="7"/>
      <c r="N97" s="7"/>
      <c r="O97" s="7"/>
      <c r="P97" s="7"/>
      <c r="Q97" s="7"/>
      <c r="R97" s="7"/>
      <c r="S97" s="7">
        <v>1</v>
      </c>
      <c r="T97" s="7"/>
      <c r="U97" s="7"/>
      <c r="V97" s="7"/>
      <c r="W97" s="7"/>
      <c r="X97" s="7"/>
      <c r="Y97" s="7"/>
      <c r="Z97" s="7"/>
      <c r="AA97" s="7"/>
    </row>
    <row r="98" spans="1:27" ht="15.75" customHeight="1">
      <c r="A98" s="7"/>
      <c r="B98" s="7">
        <v>1</v>
      </c>
      <c r="C98" s="7"/>
      <c r="D98" s="7"/>
      <c r="E98" s="7"/>
      <c r="F98" s="7"/>
      <c r="G98" s="7"/>
      <c r="H98" s="7"/>
      <c r="I98" s="7"/>
      <c r="J98" s="7"/>
      <c r="K98" s="7"/>
      <c r="L98" s="7"/>
      <c r="M98" s="7"/>
      <c r="N98" s="7"/>
      <c r="O98" s="7"/>
      <c r="P98" s="7"/>
      <c r="Q98" s="7"/>
      <c r="R98" s="7"/>
      <c r="S98" s="7"/>
      <c r="T98" s="7"/>
      <c r="U98" s="7"/>
      <c r="V98" s="7"/>
      <c r="W98" s="7"/>
      <c r="X98" s="7"/>
      <c r="Y98" s="7"/>
      <c r="Z98" s="7"/>
      <c r="AA98" s="7"/>
    </row>
    <row r="99" spans="1:27" ht="15.75" customHeight="1">
      <c r="A99" s="7"/>
      <c r="B99" s="7"/>
      <c r="C99" s="7"/>
      <c r="D99" s="7"/>
      <c r="E99" s="7"/>
      <c r="F99" s="7"/>
      <c r="G99" s="7"/>
      <c r="H99" s="7"/>
      <c r="I99" s="7"/>
      <c r="J99" s="7"/>
      <c r="K99" s="7"/>
      <c r="L99" s="7"/>
      <c r="M99" s="7"/>
      <c r="N99" s="7"/>
      <c r="O99" s="7"/>
      <c r="P99" s="7"/>
      <c r="Q99" s="7"/>
      <c r="R99" s="7"/>
      <c r="S99" s="7"/>
      <c r="T99" s="7"/>
      <c r="U99" s="7"/>
      <c r="V99" s="7"/>
      <c r="W99" s="7"/>
      <c r="X99" s="7"/>
      <c r="Y99" s="7">
        <v>1</v>
      </c>
      <c r="Z99" s="7"/>
      <c r="AA99" s="7"/>
    </row>
    <row r="100" spans="1:27" ht="15.75" customHeight="1">
      <c r="A100" s="7"/>
      <c r="B100" s="7"/>
      <c r="C100" s="7"/>
      <c r="D100" s="7"/>
      <c r="E100" s="7"/>
      <c r="F100" s="7"/>
      <c r="G100" s="7"/>
      <c r="H100" s="7"/>
      <c r="I100" s="7"/>
      <c r="J100" s="7"/>
      <c r="K100" s="7">
        <v>1</v>
      </c>
      <c r="L100" s="7"/>
      <c r="M100" s="7"/>
      <c r="N100" s="7"/>
      <c r="O100" s="7"/>
      <c r="P100" s="7"/>
      <c r="Q100" s="7"/>
      <c r="R100" s="7"/>
      <c r="S100" s="7"/>
      <c r="T100" s="7"/>
      <c r="U100" s="7"/>
      <c r="V100" s="7"/>
      <c r="W100" s="7"/>
      <c r="X100" s="7"/>
      <c r="Y100" s="7"/>
      <c r="Z100" s="7"/>
      <c r="AA100" s="7"/>
    </row>
    <row r="101" spans="1:27" ht="15.7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v>1</v>
      </c>
      <c r="Z101" s="7"/>
      <c r="AA101" s="7"/>
    </row>
    <row r="102" spans="1:27" ht="15.75" customHeight="1">
      <c r="A102" s="7">
        <v>1</v>
      </c>
      <c r="B102" s="7"/>
      <c r="C102" s="7"/>
      <c r="D102" s="7"/>
      <c r="E102" s="7"/>
      <c r="F102" s="7"/>
      <c r="G102" s="7"/>
      <c r="H102" s="7"/>
      <c r="I102" s="7"/>
      <c r="J102" s="7"/>
      <c r="K102" s="7"/>
      <c r="L102" s="7"/>
      <c r="M102" s="7"/>
      <c r="N102" s="7">
        <v>1</v>
      </c>
      <c r="O102" s="7"/>
      <c r="P102" s="7"/>
      <c r="Q102" s="7"/>
      <c r="R102" s="7"/>
      <c r="S102" s="7"/>
      <c r="T102" s="7"/>
      <c r="U102" s="7"/>
      <c r="V102" s="7"/>
      <c r="W102" s="7"/>
      <c r="X102" s="7"/>
      <c r="Y102" s="7"/>
      <c r="Z102" s="7"/>
      <c r="AA102" s="7"/>
    </row>
    <row r="103" spans="1:27" ht="15.75" customHeight="1">
      <c r="A103" s="7"/>
      <c r="B103" s="7"/>
      <c r="C103" s="7"/>
      <c r="D103" s="7">
        <v>1</v>
      </c>
      <c r="E103" s="7"/>
      <c r="F103" s="7"/>
      <c r="G103" s="7"/>
      <c r="H103" s="7"/>
      <c r="I103" s="7"/>
      <c r="J103" s="7"/>
      <c r="K103" s="7"/>
      <c r="L103" s="7"/>
      <c r="M103" s="7"/>
      <c r="N103" s="7"/>
      <c r="O103" s="7"/>
      <c r="P103" s="7"/>
      <c r="Q103" s="7"/>
      <c r="R103" s="7"/>
      <c r="S103" s="7"/>
      <c r="T103" s="7"/>
      <c r="U103" s="7"/>
      <c r="V103" s="7"/>
      <c r="W103" s="7"/>
      <c r="X103" s="7"/>
      <c r="Y103" s="7"/>
      <c r="Z103" s="7"/>
      <c r="AA103" s="7"/>
    </row>
    <row r="104" spans="1:27" ht="15.75" customHeight="1">
      <c r="A104" s="7"/>
      <c r="B104" s="7"/>
      <c r="C104" s="7"/>
      <c r="D104" s="7"/>
      <c r="E104" s="7"/>
      <c r="F104" s="7"/>
      <c r="G104" s="7"/>
      <c r="H104" s="7"/>
      <c r="I104" s="7"/>
      <c r="J104" s="7"/>
      <c r="K104" s="7"/>
      <c r="L104" s="7"/>
      <c r="M104" s="7"/>
      <c r="N104" s="7"/>
      <c r="O104" s="7"/>
      <c r="P104" s="7"/>
      <c r="Q104" s="7"/>
      <c r="R104" s="7"/>
      <c r="S104" s="7"/>
      <c r="T104" s="7"/>
      <c r="U104" s="7">
        <v>1</v>
      </c>
      <c r="V104" s="7"/>
      <c r="W104" s="7"/>
      <c r="X104" s="7"/>
      <c r="Y104" s="7"/>
      <c r="Z104" s="7"/>
      <c r="AA104" s="7"/>
    </row>
    <row r="105" spans="1:27" ht="15.7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v>1</v>
      </c>
      <c r="Y105" s="7"/>
      <c r="Z105" s="7"/>
      <c r="AA105" s="7"/>
    </row>
    <row r="106" spans="1:27" ht="15.75" customHeight="1">
      <c r="A106" s="7"/>
      <c r="B106" s="7">
        <v>1</v>
      </c>
      <c r="C106" s="7"/>
      <c r="D106" s="7"/>
      <c r="E106" s="7"/>
      <c r="F106" s="7"/>
      <c r="G106" s="7"/>
      <c r="H106" s="7"/>
      <c r="I106" s="7"/>
      <c r="J106" s="7"/>
      <c r="K106" s="7"/>
      <c r="L106" s="7"/>
      <c r="M106" s="7"/>
      <c r="N106" s="7"/>
      <c r="O106" s="7"/>
      <c r="P106" s="7"/>
      <c r="Q106" s="7"/>
      <c r="R106" s="7"/>
      <c r="S106" s="7"/>
      <c r="T106" s="7"/>
      <c r="U106" s="7"/>
      <c r="V106" s="7"/>
      <c r="W106" s="7"/>
      <c r="X106" s="7"/>
      <c r="Y106" s="7"/>
      <c r="Z106" s="7"/>
      <c r="AA106" s="7"/>
    </row>
    <row r="107" spans="1:27" ht="15.75" customHeight="1">
      <c r="A107" s="7"/>
      <c r="B107" s="7"/>
      <c r="C107" s="7">
        <v>1</v>
      </c>
      <c r="D107" s="7"/>
      <c r="E107" s="7"/>
      <c r="F107" s="7"/>
      <c r="G107" s="7"/>
      <c r="H107" s="7"/>
      <c r="I107" s="7"/>
      <c r="J107" s="7"/>
      <c r="K107" s="7"/>
      <c r="L107" s="7"/>
      <c r="M107" s="7"/>
      <c r="N107" s="7"/>
      <c r="O107" s="7"/>
      <c r="P107" s="7"/>
      <c r="Q107" s="7"/>
      <c r="R107" s="7"/>
      <c r="S107" s="7"/>
      <c r="T107" s="7"/>
      <c r="U107" s="7"/>
      <c r="V107" s="7"/>
      <c r="W107" s="7"/>
      <c r="X107" s="7"/>
      <c r="Y107" s="7"/>
      <c r="Z107" s="7"/>
      <c r="AA107" s="7"/>
    </row>
    <row r="108" spans="1:27" ht="15.75" customHeight="1">
      <c r="A108" s="7"/>
      <c r="B108" s="7"/>
      <c r="C108" s="7"/>
      <c r="D108" s="7"/>
      <c r="E108" s="7"/>
      <c r="F108" s="7"/>
      <c r="G108" s="7"/>
      <c r="H108" s="7"/>
      <c r="I108" s="7"/>
      <c r="J108" s="7"/>
      <c r="K108" s="7"/>
      <c r="L108" s="7"/>
      <c r="M108" s="7"/>
      <c r="N108" s="7"/>
      <c r="O108" s="7"/>
      <c r="P108" s="7"/>
      <c r="Q108" s="7"/>
      <c r="R108" s="7"/>
      <c r="S108" s="7">
        <v>1</v>
      </c>
      <c r="T108" s="7"/>
      <c r="U108" s="7"/>
      <c r="V108" s="7"/>
      <c r="W108" s="7"/>
      <c r="X108" s="7"/>
      <c r="Y108" s="7"/>
      <c r="Z108" s="7"/>
      <c r="AA108" s="7"/>
    </row>
    <row r="109" spans="1:27" ht="15.75" customHeight="1">
      <c r="A109" s="7"/>
      <c r="B109" s="7"/>
      <c r="C109" s="7"/>
      <c r="D109" s="7"/>
      <c r="E109" s="7"/>
      <c r="F109" s="7"/>
      <c r="G109" s="7"/>
      <c r="H109" s="7"/>
      <c r="I109" s="7"/>
      <c r="J109" s="7"/>
      <c r="K109" s="7"/>
      <c r="L109" s="7"/>
      <c r="M109" s="7"/>
      <c r="N109" s="7"/>
      <c r="O109" s="7"/>
      <c r="P109" s="7">
        <v>1</v>
      </c>
      <c r="Q109" s="7"/>
      <c r="R109" s="7"/>
      <c r="S109" s="7"/>
      <c r="T109" s="7"/>
      <c r="U109" s="7"/>
      <c r="V109" s="7"/>
      <c r="W109" s="7"/>
      <c r="X109" s="7"/>
      <c r="Y109" s="7"/>
      <c r="Z109" s="7"/>
      <c r="AA109" s="7"/>
    </row>
    <row r="110" spans="1:27" ht="15.75" customHeight="1">
      <c r="A110" s="7">
        <v>1</v>
      </c>
      <c r="B110" s="7"/>
      <c r="C110" s="7"/>
      <c r="D110" s="7"/>
      <c r="E110" s="7"/>
      <c r="F110" s="7"/>
      <c r="G110" s="7"/>
      <c r="H110" s="7"/>
      <c r="I110" s="7"/>
      <c r="J110" s="7"/>
      <c r="K110" s="7"/>
      <c r="L110" s="7"/>
      <c r="M110" s="7"/>
      <c r="N110" s="7"/>
      <c r="O110" s="7"/>
      <c r="P110" s="7"/>
      <c r="Q110" s="7"/>
      <c r="R110" s="7"/>
      <c r="S110" s="7"/>
      <c r="T110" s="7"/>
      <c r="U110" s="7"/>
      <c r="V110" s="7">
        <v>1</v>
      </c>
      <c r="W110" s="7"/>
      <c r="X110" s="7"/>
      <c r="Y110" s="7"/>
      <c r="Z110" s="7"/>
      <c r="AA110" s="7"/>
    </row>
    <row r="111" spans="1:27" ht="15.75" customHeight="1">
      <c r="A111" s="7">
        <v>0</v>
      </c>
      <c r="B111" s="7">
        <v>1</v>
      </c>
      <c r="C111" s="7"/>
      <c r="D111" s="7"/>
      <c r="E111" s="7"/>
      <c r="F111" s="7"/>
      <c r="G111" s="7"/>
      <c r="H111" s="7"/>
      <c r="I111" s="7"/>
      <c r="J111" s="7"/>
      <c r="K111" s="7"/>
      <c r="L111" s="7"/>
      <c r="M111" s="7"/>
      <c r="N111" s="7"/>
      <c r="O111" s="7"/>
      <c r="P111" s="7"/>
      <c r="Q111" s="7"/>
      <c r="R111" s="7"/>
      <c r="S111" s="7"/>
      <c r="T111" s="7"/>
      <c r="U111" s="7"/>
      <c r="V111" s="7"/>
      <c r="W111" s="7"/>
      <c r="X111" s="7"/>
      <c r="Y111" s="7"/>
      <c r="Z111" s="7"/>
      <c r="AA111" s="7"/>
    </row>
    <row r="112" spans="1:27" ht="15.75" customHeight="1">
      <c r="A112" s="7"/>
      <c r="B112" s="7"/>
      <c r="C112" s="7"/>
      <c r="D112" s="7"/>
      <c r="E112" s="7"/>
      <c r="F112" s="7"/>
      <c r="G112" s="7"/>
      <c r="H112" s="7"/>
      <c r="I112" s="7"/>
      <c r="J112" s="7"/>
      <c r="K112" s="7"/>
      <c r="L112" s="7"/>
      <c r="M112" s="7"/>
      <c r="N112" s="7"/>
      <c r="O112" s="7"/>
      <c r="P112" s="7"/>
      <c r="Q112" s="7"/>
      <c r="R112" s="7"/>
      <c r="S112" s="7"/>
      <c r="T112" s="7"/>
      <c r="U112" s="7">
        <v>1</v>
      </c>
      <c r="V112" s="7"/>
      <c r="W112" s="7"/>
      <c r="X112" s="7"/>
      <c r="Y112" s="7"/>
      <c r="Z112" s="7"/>
      <c r="AA112" s="7"/>
    </row>
    <row r="113" spans="1:27" ht="15.7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v>1</v>
      </c>
      <c r="Z113" s="7"/>
      <c r="AA113" s="7"/>
    </row>
    <row r="114" spans="1:27" ht="15.75" customHeight="1">
      <c r="A114" s="7"/>
      <c r="B114" s="7"/>
      <c r="C114" s="7"/>
      <c r="D114" s="7"/>
      <c r="E114" s="7"/>
      <c r="F114" s="7"/>
      <c r="G114" s="7"/>
      <c r="H114" s="7"/>
      <c r="I114" s="7"/>
      <c r="J114" s="7"/>
      <c r="K114" s="7"/>
      <c r="L114" s="7"/>
      <c r="M114" s="7"/>
      <c r="N114" s="7"/>
      <c r="O114" s="7"/>
      <c r="P114" s="7"/>
      <c r="Q114" s="7"/>
      <c r="R114" s="7"/>
      <c r="S114" s="7"/>
      <c r="T114" s="7"/>
      <c r="U114" s="7">
        <v>1</v>
      </c>
      <c r="V114" s="7"/>
      <c r="W114" s="7"/>
      <c r="X114" s="7"/>
      <c r="Y114" s="7"/>
      <c r="Z114" s="7"/>
      <c r="AA114" s="7"/>
    </row>
    <row r="115" spans="1:27" ht="15.7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v>1</v>
      </c>
    </row>
    <row r="116" spans="1:27" ht="15.75" customHeight="1">
      <c r="A116" s="7"/>
      <c r="B116" s="7">
        <v>1</v>
      </c>
      <c r="C116" s="7"/>
      <c r="D116" s="7"/>
      <c r="E116" s="7"/>
      <c r="F116" s="7"/>
      <c r="G116" s="7"/>
      <c r="H116" s="7"/>
      <c r="I116" s="7"/>
      <c r="J116" s="7"/>
      <c r="K116" s="7"/>
      <c r="L116" s="7"/>
      <c r="M116" s="7"/>
      <c r="N116" s="7"/>
      <c r="O116" s="7"/>
      <c r="P116" s="7"/>
      <c r="Q116" s="7"/>
      <c r="R116" s="7"/>
      <c r="S116" s="7"/>
      <c r="T116" s="7"/>
      <c r="U116" s="7"/>
      <c r="V116" s="7"/>
      <c r="W116" s="7"/>
      <c r="X116" s="7"/>
      <c r="Y116" s="7"/>
      <c r="Z116" s="7"/>
      <c r="AA116" s="7"/>
    </row>
    <row r="117" spans="1:27" ht="15.75" customHeight="1">
      <c r="A117" s="7"/>
      <c r="B117" s="7"/>
      <c r="C117" s="7"/>
      <c r="D117" s="7"/>
      <c r="E117" s="7"/>
      <c r="F117" s="7"/>
      <c r="G117" s="7"/>
      <c r="H117" s="7"/>
      <c r="I117" s="7"/>
      <c r="J117" s="7"/>
      <c r="K117" s="7">
        <v>1</v>
      </c>
      <c r="L117" s="7"/>
      <c r="M117" s="7"/>
      <c r="N117" s="7"/>
      <c r="O117" s="7"/>
      <c r="P117" s="7"/>
      <c r="Q117" s="7"/>
      <c r="R117" s="7"/>
      <c r="S117" s="7"/>
      <c r="T117" s="7"/>
      <c r="U117" s="7"/>
      <c r="V117" s="7"/>
      <c r="W117" s="7"/>
      <c r="X117" s="7"/>
      <c r="Y117" s="7"/>
      <c r="Z117" s="7"/>
      <c r="AA117" s="7"/>
    </row>
    <row r="118" spans="1:27" ht="15.75" customHeight="1">
      <c r="A118" s="7">
        <v>1</v>
      </c>
      <c r="B118" s="7"/>
      <c r="C118" s="7"/>
      <c r="D118" s="7"/>
      <c r="E118" s="7"/>
      <c r="F118" s="7"/>
      <c r="G118" s="7"/>
      <c r="H118" s="7"/>
      <c r="I118" s="7"/>
      <c r="J118" s="7"/>
      <c r="K118" s="7"/>
      <c r="L118" s="7">
        <v>1</v>
      </c>
      <c r="M118" s="7"/>
      <c r="N118" s="7"/>
      <c r="O118" s="7"/>
      <c r="P118" s="7"/>
      <c r="Q118" s="7"/>
      <c r="R118" s="7"/>
      <c r="S118" s="7"/>
      <c r="T118" s="7"/>
      <c r="U118" s="7"/>
      <c r="V118" s="7"/>
      <c r="W118" s="7"/>
      <c r="X118" s="7"/>
      <c r="Y118" s="7"/>
      <c r="Z118" s="7"/>
      <c r="AA118" s="7"/>
    </row>
    <row r="119" spans="1:27" ht="15.75" customHeight="1">
      <c r="A119" s="7">
        <v>1</v>
      </c>
      <c r="B119" s="7"/>
      <c r="C119" s="7"/>
      <c r="D119" s="7"/>
      <c r="E119" s="7"/>
      <c r="F119" s="7"/>
      <c r="G119" s="7"/>
      <c r="H119" s="7"/>
      <c r="I119" s="7"/>
      <c r="J119" s="7"/>
      <c r="K119" s="7">
        <v>1</v>
      </c>
      <c r="L119" s="7"/>
      <c r="M119" s="7"/>
      <c r="N119" s="7"/>
      <c r="O119" s="7"/>
      <c r="P119" s="7"/>
      <c r="Q119" s="7"/>
      <c r="R119" s="7"/>
      <c r="S119" s="7"/>
      <c r="T119" s="7"/>
      <c r="U119" s="7"/>
      <c r="V119" s="7"/>
      <c r="W119" s="7"/>
      <c r="X119" s="7"/>
      <c r="Y119" s="7"/>
      <c r="Z119" s="7"/>
      <c r="AA119" s="7"/>
    </row>
    <row r="120" spans="1:27" ht="15.75" customHeight="1">
      <c r="A120" s="7"/>
      <c r="B120" s="7"/>
      <c r="C120" s="7"/>
      <c r="D120" s="7"/>
      <c r="E120" s="7"/>
      <c r="F120" s="7"/>
      <c r="G120" s="7"/>
      <c r="H120" s="7"/>
      <c r="I120" s="7"/>
      <c r="J120" s="7"/>
      <c r="K120" s="7">
        <v>1</v>
      </c>
      <c r="L120" s="7"/>
      <c r="M120" s="7"/>
      <c r="N120" s="7"/>
      <c r="O120" s="7"/>
      <c r="P120" s="7"/>
      <c r="Q120" s="7"/>
      <c r="R120" s="7"/>
      <c r="S120" s="7"/>
      <c r="T120" s="7"/>
      <c r="U120" s="7"/>
      <c r="V120" s="7"/>
      <c r="W120" s="7"/>
      <c r="X120" s="7"/>
      <c r="Y120" s="7"/>
      <c r="Z120" s="7"/>
      <c r="AA120" s="7"/>
    </row>
    <row r="121" spans="1:27" ht="15.75" customHeight="1">
      <c r="A121" s="7">
        <v>0</v>
      </c>
      <c r="B121" s="7"/>
      <c r="C121" s="7"/>
      <c r="D121" s="7"/>
      <c r="E121" s="7"/>
      <c r="F121" s="7"/>
      <c r="G121" s="7"/>
      <c r="H121" s="7"/>
      <c r="I121" s="7"/>
      <c r="J121" s="7"/>
      <c r="K121" s="7"/>
      <c r="L121" s="7"/>
      <c r="M121" s="7"/>
      <c r="N121" s="7">
        <v>1</v>
      </c>
      <c r="O121" s="7"/>
      <c r="P121" s="7"/>
      <c r="Q121" s="7"/>
      <c r="R121" s="7"/>
      <c r="S121" s="7"/>
      <c r="T121" s="7"/>
      <c r="U121" s="7"/>
      <c r="V121" s="7"/>
      <c r="W121" s="7"/>
      <c r="X121" s="7"/>
      <c r="Y121" s="7"/>
      <c r="Z121" s="7"/>
      <c r="AA121" s="7"/>
    </row>
    <row r="122" spans="1:27" ht="15.75" customHeight="1">
      <c r="A122" s="7">
        <v>1</v>
      </c>
      <c r="B122" s="7"/>
      <c r="C122" s="7"/>
      <c r="D122" s="7"/>
      <c r="E122" s="7"/>
      <c r="F122" s="7"/>
      <c r="G122" s="7">
        <v>1</v>
      </c>
      <c r="H122" s="7">
        <v>1</v>
      </c>
      <c r="I122" s="7"/>
      <c r="J122" s="7">
        <v>1</v>
      </c>
      <c r="K122" s="7"/>
      <c r="L122" s="7"/>
      <c r="M122" s="7"/>
      <c r="N122" s="7"/>
      <c r="O122" s="7"/>
      <c r="P122" s="7"/>
      <c r="Q122" s="7"/>
      <c r="R122" s="7"/>
      <c r="S122" s="7"/>
      <c r="T122" s="7"/>
      <c r="U122" s="7"/>
      <c r="V122" s="7"/>
      <c r="W122" s="7"/>
      <c r="X122" s="7"/>
      <c r="Y122" s="7"/>
      <c r="Z122" s="7"/>
      <c r="AA122" s="7"/>
    </row>
    <row r="123" spans="1:27" ht="15.75" customHeight="1">
      <c r="A123" s="7"/>
      <c r="B123" s="7">
        <v>1</v>
      </c>
      <c r="C123" s="7"/>
      <c r="D123" s="7"/>
      <c r="E123" s="7"/>
      <c r="F123" s="7"/>
      <c r="G123" s="7"/>
      <c r="H123" s="7"/>
      <c r="I123" s="7"/>
      <c r="J123" s="7"/>
      <c r="K123" s="7"/>
      <c r="L123" s="7"/>
      <c r="M123" s="7"/>
      <c r="N123" s="7"/>
      <c r="O123" s="7"/>
      <c r="P123" s="7"/>
      <c r="Q123" s="7"/>
      <c r="R123" s="7"/>
      <c r="S123" s="7"/>
      <c r="T123" s="7"/>
      <c r="U123" s="7"/>
      <c r="V123" s="7"/>
      <c r="W123" s="7"/>
      <c r="X123" s="7"/>
      <c r="Y123" s="7"/>
      <c r="Z123" s="7"/>
      <c r="AA123" s="7"/>
    </row>
    <row r="124" spans="1:27" ht="15.75" customHeight="1">
      <c r="A124" s="7"/>
      <c r="B124" s="7"/>
      <c r="C124" s="7"/>
      <c r="D124" s="7"/>
      <c r="E124" s="7"/>
      <c r="F124" s="7"/>
      <c r="G124" s="7"/>
      <c r="H124" s="7"/>
      <c r="I124" s="7"/>
      <c r="J124" s="7"/>
      <c r="K124" s="7"/>
      <c r="L124" s="7"/>
      <c r="M124" s="7"/>
      <c r="N124" s="7"/>
      <c r="O124" s="7"/>
      <c r="P124" s="7"/>
      <c r="Q124" s="7"/>
      <c r="R124" s="7"/>
      <c r="S124" s="7"/>
      <c r="T124" s="7">
        <v>1</v>
      </c>
      <c r="U124" s="7"/>
      <c r="V124" s="7"/>
      <c r="W124" s="7"/>
      <c r="X124" s="7"/>
      <c r="Y124" s="7"/>
      <c r="Z124" s="7"/>
      <c r="AA124" s="7"/>
    </row>
    <row r="125" spans="1:27" ht="15.75" customHeight="1">
      <c r="A125" s="7"/>
      <c r="B125" s="7"/>
      <c r="C125" s="7"/>
      <c r="D125" s="7"/>
      <c r="E125" s="7"/>
      <c r="F125" s="7"/>
      <c r="G125" s="7"/>
      <c r="H125" s="7"/>
      <c r="I125" s="7"/>
      <c r="J125" s="7"/>
      <c r="K125" s="7"/>
      <c r="L125" s="7"/>
      <c r="M125" s="7"/>
      <c r="N125" s="7"/>
      <c r="O125" s="7"/>
      <c r="P125" s="7"/>
      <c r="Q125" s="7"/>
      <c r="R125" s="7"/>
      <c r="S125" s="7"/>
      <c r="T125" s="7">
        <v>1</v>
      </c>
      <c r="U125" s="7"/>
      <c r="V125" s="7"/>
      <c r="W125" s="7"/>
      <c r="X125" s="7"/>
      <c r="Y125" s="7"/>
      <c r="Z125" s="7"/>
      <c r="AA125" s="7"/>
    </row>
    <row r="126" spans="1:27" ht="15.7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v>1</v>
      </c>
      <c r="Z126" s="7"/>
      <c r="AA126" s="7"/>
    </row>
    <row r="127" spans="1:27" ht="15.75" customHeight="1">
      <c r="A127" s="7">
        <v>0</v>
      </c>
      <c r="B127" s="7">
        <v>1</v>
      </c>
      <c r="C127" s="7"/>
      <c r="D127" s="7"/>
      <c r="E127" s="7"/>
      <c r="F127" s="7"/>
      <c r="G127" s="7"/>
      <c r="H127" s="7"/>
      <c r="I127" s="7"/>
      <c r="J127" s="7"/>
      <c r="K127" s="7"/>
      <c r="L127" s="7"/>
      <c r="M127" s="7"/>
      <c r="N127" s="7"/>
      <c r="O127" s="7"/>
      <c r="P127" s="7"/>
      <c r="Q127" s="7"/>
      <c r="R127" s="7"/>
      <c r="S127" s="7"/>
      <c r="T127" s="7"/>
      <c r="U127" s="7"/>
      <c r="V127" s="7"/>
      <c r="W127" s="7"/>
      <c r="X127" s="7"/>
      <c r="Y127" s="7"/>
      <c r="Z127" s="7"/>
      <c r="AA127" s="7"/>
    </row>
    <row r="128" spans="1:27" ht="15.75" customHeight="1">
      <c r="A128" s="7"/>
      <c r="B128" s="7"/>
      <c r="C128" s="7"/>
      <c r="D128" s="7"/>
      <c r="E128" s="7"/>
      <c r="F128" s="7">
        <v>1</v>
      </c>
      <c r="G128" s="7"/>
      <c r="H128" s="7"/>
      <c r="I128" s="7"/>
      <c r="J128" s="7"/>
      <c r="K128" s="7"/>
      <c r="L128" s="7"/>
      <c r="M128" s="7"/>
      <c r="N128" s="7"/>
      <c r="O128" s="7"/>
      <c r="P128" s="7"/>
      <c r="Q128" s="7"/>
      <c r="R128" s="7"/>
      <c r="S128" s="7"/>
      <c r="T128" s="7"/>
      <c r="U128" s="7"/>
      <c r="V128" s="7"/>
      <c r="W128" s="7"/>
      <c r="X128" s="7"/>
      <c r="Y128" s="7"/>
      <c r="Z128" s="7"/>
      <c r="AA128" s="7"/>
    </row>
    <row r="129" spans="1:27" ht="15.75" customHeight="1">
      <c r="A129" s="7"/>
      <c r="B129" s="7"/>
      <c r="C129" s="7"/>
      <c r="D129" s="7">
        <v>1</v>
      </c>
      <c r="E129" s="7"/>
      <c r="F129" s="7"/>
      <c r="G129" s="7"/>
      <c r="H129" s="7"/>
      <c r="I129" s="7"/>
      <c r="J129" s="7"/>
      <c r="K129" s="7"/>
      <c r="L129" s="7"/>
      <c r="M129" s="7"/>
      <c r="N129" s="7"/>
      <c r="O129" s="7"/>
      <c r="P129" s="7"/>
      <c r="Q129" s="7"/>
      <c r="R129" s="7"/>
      <c r="S129" s="7"/>
      <c r="T129" s="7"/>
      <c r="U129" s="7"/>
      <c r="V129" s="7"/>
      <c r="W129" s="7"/>
      <c r="X129" s="7"/>
      <c r="Y129" s="7"/>
      <c r="Z129" s="7"/>
      <c r="AA129" s="7"/>
    </row>
    <row r="130" spans="1:27" ht="15.75" customHeight="1">
      <c r="A130" s="7"/>
      <c r="B130" s="7">
        <v>1</v>
      </c>
      <c r="C130" s="7"/>
      <c r="D130" s="7"/>
      <c r="E130" s="7"/>
      <c r="F130" s="7"/>
      <c r="G130" s="7"/>
      <c r="H130" s="7"/>
      <c r="I130" s="7"/>
      <c r="J130" s="7"/>
      <c r="K130" s="7"/>
      <c r="L130" s="7"/>
      <c r="M130" s="7"/>
      <c r="N130" s="7"/>
      <c r="O130" s="7"/>
      <c r="P130" s="7"/>
      <c r="Q130" s="7"/>
      <c r="R130" s="7"/>
      <c r="S130" s="7"/>
      <c r="T130" s="7"/>
      <c r="U130" s="7"/>
      <c r="V130" s="7"/>
      <c r="W130" s="7"/>
      <c r="X130" s="7"/>
      <c r="Y130" s="7"/>
      <c r="Z130" s="7"/>
      <c r="AA130" s="7"/>
    </row>
    <row r="131" spans="1:27" ht="15.7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v>1</v>
      </c>
    </row>
    <row r="132" spans="1:27" ht="15.75" customHeight="1">
      <c r="A132" s="7"/>
      <c r="B132" s="7"/>
      <c r="C132" s="7"/>
      <c r="D132" s="7"/>
      <c r="E132" s="7"/>
      <c r="F132" s="7"/>
      <c r="G132" s="7"/>
      <c r="H132" s="7"/>
      <c r="I132" s="7"/>
      <c r="J132" s="7"/>
      <c r="K132" s="7"/>
      <c r="L132" s="7"/>
      <c r="M132" s="7"/>
      <c r="N132" s="7"/>
      <c r="O132" s="7"/>
      <c r="P132" s="7"/>
      <c r="Q132" s="7"/>
      <c r="R132" s="7"/>
      <c r="S132" s="7">
        <v>1</v>
      </c>
      <c r="T132" s="7"/>
      <c r="U132" s="7"/>
      <c r="V132" s="7"/>
      <c r="W132" s="7"/>
      <c r="X132" s="7"/>
      <c r="Y132" s="7"/>
      <c r="Z132" s="7"/>
      <c r="AA132" s="7"/>
    </row>
    <row r="133" spans="1:27" ht="15.75" customHeight="1">
      <c r="A133" s="7">
        <v>1</v>
      </c>
      <c r="B133" s="7"/>
      <c r="C133" s="7"/>
      <c r="D133" s="7"/>
      <c r="E133" s="7"/>
      <c r="F133" s="7"/>
      <c r="G133" s="7"/>
      <c r="H133" s="7"/>
      <c r="I133" s="7"/>
      <c r="J133" s="7"/>
      <c r="K133" s="7"/>
      <c r="L133" s="7"/>
      <c r="M133" s="7"/>
      <c r="N133" s="7"/>
      <c r="O133" s="7"/>
      <c r="P133" s="7"/>
      <c r="Q133" s="7"/>
      <c r="R133" s="7"/>
      <c r="S133" s="7"/>
      <c r="T133" s="7"/>
      <c r="U133" s="7"/>
      <c r="V133" s="7">
        <v>1</v>
      </c>
      <c r="W133" s="7"/>
      <c r="X133" s="7"/>
      <c r="Y133" s="7"/>
      <c r="Z133" s="7"/>
      <c r="AA133" s="7"/>
    </row>
    <row r="134" spans="1:27" ht="15.75" customHeight="1">
      <c r="A134" s="7"/>
      <c r="B134" s="7"/>
      <c r="C134" s="7"/>
      <c r="D134" s="7"/>
      <c r="E134" s="7"/>
      <c r="F134" s="7"/>
      <c r="G134" s="7"/>
      <c r="H134" s="7"/>
      <c r="I134" s="7"/>
      <c r="J134" s="7"/>
      <c r="K134" s="7"/>
      <c r="L134" s="7"/>
      <c r="M134" s="7"/>
      <c r="N134" s="7"/>
      <c r="O134" s="7"/>
      <c r="P134" s="7"/>
      <c r="Q134" s="7"/>
      <c r="R134" s="7"/>
      <c r="S134" s="7"/>
      <c r="T134" s="7"/>
      <c r="U134" s="7"/>
      <c r="V134" s="7"/>
      <c r="W134" s="7">
        <v>1</v>
      </c>
      <c r="X134" s="7"/>
      <c r="Y134" s="7"/>
      <c r="Z134" s="7"/>
      <c r="AA134" s="7"/>
    </row>
    <row r="135" spans="1:27" ht="15.75" customHeight="1">
      <c r="A135" s="7">
        <v>1</v>
      </c>
      <c r="B135" s="7"/>
      <c r="C135" s="7"/>
      <c r="D135" s="7"/>
      <c r="E135" s="7"/>
      <c r="F135" s="7"/>
      <c r="G135" s="7"/>
      <c r="H135" s="7"/>
      <c r="I135" s="7"/>
      <c r="J135" s="7"/>
      <c r="K135" s="7"/>
      <c r="L135" s="7"/>
      <c r="M135" s="7"/>
      <c r="N135" s="7"/>
      <c r="O135" s="7"/>
      <c r="P135" s="7"/>
      <c r="Q135" s="7"/>
      <c r="R135" s="7">
        <v>1</v>
      </c>
      <c r="S135" s="7"/>
      <c r="T135" s="7"/>
      <c r="U135" s="7"/>
      <c r="V135" s="7"/>
      <c r="W135" s="7"/>
      <c r="X135" s="7"/>
      <c r="Y135" s="7"/>
      <c r="Z135" s="7"/>
      <c r="AA135" s="7"/>
    </row>
    <row r="136" spans="1:27" ht="15.75" customHeight="1">
      <c r="A136" s="7"/>
      <c r="B136" s="7"/>
      <c r="C136" s="7"/>
      <c r="D136" s="7"/>
      <c r="E136" s="7"/>
      <c r="F136" s="7"/>
      <c r="G136" s="7"/>
      <c r="H136" s="7"/>
      <c r="I136" s="7"/>
      <c r="J136" s="7"/>
      <c r="K136" s="7"/>
      <c r="L136" s="7"/>
      <c r="M136" s="7"/>
      <c r="N136" s="7">
        <v>1</v>
      </c>
      <c r="O136" s="7"/>
      <c r="P136" s="7"/>
      <c r="Q136" s="7"/>
      <c r="R136" s="7"/>
      <c r="S136" s="7"/>
      <c r="T136" s="7"/>
      <c r="U136" s="7"/>
      <c r="V136" s="7"/>
      <c r="W136" s="7"/>
      <c r="X136" s="7"/>
      <c r="Y136" s="7">
        <v>1</v>
      </c>
      <c r="Z136" s="7"/>
      <c r="AA136" s="7"/>
    </row>
    <row r="137" spans="1:27" ht="15.75" customHeight="1">
      <c r="A137" s="17">
        <v>1</v>
      </c>
      <c r="B137" s="17"/>
      <c r="C137" s="17"/>
      <c r="D137" s="17"/>
      <c r="E137" s="17"/>
      <c r="F137" s="17"/>
      <c r="G137" s="17"/>
      <c r="H137" s="17"/>
      <c r="I137" s="17"/>
      <c r="J137" s="17"/>
      <c r="K137" s="17"/>
      <c r="L137" s="17"/>
      <c r="M137" s="17"/>
      <c r="N137" s="17"/>
      <c r="O137" s="17"/>
      <c r="P137" s="17"/>
      <c r="Q137" s="17"/>
      <c r="R137" s="17">
        <v>1</v>
      </c>
      <c r="S137" s="17"/>
      <c r="T137" s="17"/>
      <c r="U137" s="17"/>
      <c r="V137" s="17"/>
      <c r="W137" s="17"/>
      <c r="X137" s="17"/>
      <c r="Y137" s="17"/>
      <c r="Z137" s="17"/>
      <c r="AA137" s="17"/>
    </row>
    <row r="138" spans="1:27" ht="15.75" customHeight="1">
      <c r="A138" s="7"/>
      <c r="B138" s="7"/>
      <c r="C138" s="7"/>
      <c r="D138" s="7"/>
      <c r="E138" s="7"/>
      <c r="F138" s="7"/>
      <c r="G138" s="7"/>
      <c r="H138" s="7"/>
      <c r="I138" s="7"/>
      <c r="J138" s="7"/>
      <c r="K138" s="7"/>
      <c r="L138" s="7"/>
      <c r="M138" s="7"/>
      <c r="N138" s="7"/>
      <c r="O138" s="7"/>
      <c r="P138" s="7"/>
      <c r="Q138" s="7"/>
      <c r="R138" s="7"/>
      <c r="S138" s="7"/>
      <c r="T138" s="7">
        <v>1</v>
      </c>
      <c r="U138" s="7"/>
      <c r="V138" s="7"/>
      <c r="W138" s="7"/>
      <c r="X138" s="7"/>
      <c r="Y138" s="7"/>
      <c r="Z138" s="7"/>
      <c r="AA138" s="7"/>
    </row>
    <row r="139" spans="1:27" ht="15.75" customHeight="1">
      <c r="A139" s="7"/>
      <c r="B139" s="7"/>
      <c r="C139" s="7"/>
      <c r="D139" s="7"/>
      <c r="E139" s="7"/>
      <c r="F139" s="7"/>
      <c r="G139" s="7"/>
      <c r="H139" s="7"/>
      <c r="I139" s="7"/>
      <c r="J139" s="7"/>
      <c r="K139" s="7">
        <v>1</v>
      </c>
      <c r="L139" s="7"/>
      <c r="M139" s="7"/>
      <c r="N139" s="7"/>
      <c r="O139" s="7"/>
      <c r="P139" s="7"/>
      <c r="Q139" s="7"/>
      <c r="R139" s="7"/>
      <c r="S139" s="7"/>
      <c r="T139" s="7"/>
      <c r="U139" s="7"/>
      <c r="V139" s="7"/>
      <c r="W139" s="7"/>
      <c r="X139" s="7"/>
      <c r="Y139" s="7"/>
      <c r="Z139" s="7"/>
      <c r="AA139" s="7"/>
    </row>
    <row r="140" spans="1:27" ht="15.75" customHeight="1">
      <c r="A140" s="7">
        <v>1</v>
      </c>
      <c r="B140" s="7"/>
      <c r="C140" s="7"/>
      <c r="D140" s="7"/>
      <c r="E140" s="7"/>
      <c r="F140" s="7"/>
      <c r="G140" s="7"/>
      <c r="H140" s="7"/>
      <c r="I140" s="7"/>
      <c r="J140" s="7"/>
      <c r="K140" s="7"/>
      <c r="L140" s="7"/>
      <c r="M140" s="7"/>
      <c r="N140" s="7"/>
      <c r="O140" s="7"/>
      <c r="P140" s="7"/>
      <c r="Q140" s="7"/>
      <c r="R140" s="7">
        <v>1</v>
      </c>
      <c r="S140" s="7"/>
      <c r="T140" s="7"/>
      <c r="U140" s="7"/>
      <c r="V140" s="7"/>
      <c r="W140" s="7">
        <v>1</v>
      </c>
      <c r="X140" s="7"/>
      <c r="Y140" s="7"/>
      <c r="Z140" s="7"/>
      <c r="AA140" s="7"/>
    </row>
    <row r="141" spans="1:27" ht="15.75" customHeight="1">
      <c r="A141" s="7">
        <v>1</v>
      </c>
      <c r="B141" s="7"/>
      <c r="C141" s="7"/>
      <c r="D141" s="7"/>
      <c r="E141" s="7"/>
      <c r="F141" s="7"/>
      <c r="G141" s="7"/>
      <c r="H141" s="7"/>
      <c r="I141" s="7"/>
      <c r="J141" s="7"/>
      <c r="K141" s="7"/>
      <c r="L141" s="7"/>
      <c r="M141" s="7"/>
      <c r="N141" s="7"/>
      <c r="O141" s="7">
        <v>1</v>
      </c>
      <c r="P141" s="7"/>
      <c r="Q141" s="7"/>
      <c r="R141" s="7"/>
      <c r="S141" s="7"/>
      <c r="T141" s="7"/>
      <c r="U141" s="7"/>
      <c r="V141" s="7"/>
      <c r="W141" s="7"/>
      <c r="X141" s="7"/>
      <c r="Y141" s="7"/>
      <c r="Z141" s="7"/>
      <c r="AA141" s="7"/>
    </row>
    <row r="142" spans="1:27" ht="15.75" customHeight="1">
      <c r="A142" s="108"/>
      <c r="B142" s="108"/>
      <c r="C142" s="108"/>
      <c r="D142" s="108"/>
      <c r="E142" s="108"/>
      <c r="F142" s="108"/>
      <c r="G142" s="108"/>
      <c r="H142" s="108"/>
      <c r="I142" s="108"/>
      <c r="J142" s="108"/>
      <c r="K142" s="108"/>
      <c r="L142" s="108"/>
      <c r="M142" s="108"/>
      <c r="N142" s="108"/>
      <c r="O142" s="108">
        <v>1</v>
      </c>
      <c r="P142" s="108"/>
      <c r="Q142" s="108"/>
      <c r="R142" s="108"/>
      <c r="S142" s="108"/>
      <c r="T142" s="108"/>
      <c r="U142" s="108"/>
      <c r="V142" s="108"/>
      <c r="W142" s="108"/>
      <c r="X142" s="108"/>
      <c r="Y142" s="108"/>
      <c r="Z142" s="108"/>
      <c r="AA142" s="108"/>
    </row>
    <row r="143" spans="1:27" ht="15.75" customHeight="1">
      <c r="A143" s="7"/>
      <c r="B143" s="7"/>
      <c r="C143" s="7"/>
      <c r="D143" s="7"/>
      <c r="E143" s="7"/>
      <c r="F143" s="7"/>
      <c r="G143" s="7"/>
      <c r="H143" s="7"/>
      <c r="I143" s="7"/>
      <c r="J143" s="7"/>
      <c r="K143" s="7"/>
      <c r="L143" s="7"/>
      <c r="M143" s="7"/>
      <c r="N143" s="7"/>
      <c r="O143" s="7"/>
      <c r="P143" s="7"/>
      <c r="Q143" s="7"/>
      <c r="R143" s="7"/>
      <c r="S143" s="7">
        <v>1</v>
      </c>
      <c r="T143" s="7"/>
      <c r="U143" s="7"/>
      <c r="V143" s="7"/>
      <c r="W143" s="7"/>
      <c r="X143" s="7"/>
      <c r="Y143" s="7"/>
      <c r="Z143" s="7"/>
      <c r="AA143" s="7"/>
    </row>
    <row r="144" spans="1:27" ht="15.75" customHeight="1">
      <c r="A144" s="7"/>
      <c r="B144" s="7">
        <v>1</v>
      </c>
      <c r="C144" s="7"/>
      <c r="D144" s="7"/>
      <c r="E144" s="7"/>
      <c r="F144" s="7"/>
      <c r="G144" s="7"/>
      <c r="H144" s="7"/>
      <c r="I144" s="7"/>
      <c r="J144" s="7"/>
      <c r="K144" s="7"/>
      <c r="L144" s="7"/>
      <c r="M144" s="7"/>
      <c r="N144" s="7"/>
      <c r="O144" s="7"/>
      <c r="P144" s="7"/>
      <c r="Q144" s="7"/>
      <c r="R144" s="7"/>
      <c r="S144" s="7"/>
      <c r="T144" s="7"/>
      <c r="U144" s="7"/>
      <c r="V144" s="7"/>
      <c r="W144" s="7"/>
      <c r="X144" s="7"/>
      <c r="Y144" s="7"/>
      <c r="Z144" s="7"/>
      <c r="AA144" s="7"/>
    </row>
    <row r="145" spans="1:27" ht="15.75" customHeight="1">
      <c r="A145" s="7"/>
      <c r="B145" s="7">
        <v>1</v>
      </c>
      <c r="C145" s="7"/>
      <c r="D145" s="7"/>
      <c r="E145" s="7"/>
      <c r="F145" s="7"/>
      <c r="G145" s="7"/>
      <c r="H145" s="7"/>
      <c r="I145" s="7"/>
      <c r="J145" s="7"/>
      <c r="K145" s="7"/>
      <c r="L145" s="7"/>
      <c r="M145" s="7"/>
      <c r="N145" s="7"/>
      <c r="O145" s="7"/>
      <c r="P145" s="7"/>
      <c r="Q145" s="7"/>
      <c r="R145" s="7"/>
      <c r="S145" s="7"/>
      <c r="T145" s="7"/>
      <c r="U145" s="7"/>
      <c r="V145" s="7"/>
      <c r="W145" s="7"/>
      <c r="X145" s="7"/>
      <c r="Y145" s="7"/>
      <c r="Z145" s="7"/>
      <c r="AA145" s="7"/>
    </row>
    <row r="146" spans="1:27" ht="15.75" customHeight="1">
      <c r="A146" s="7"/>
      <c r="B146" s="7">
        <v>1</v>
      </c>
      <c r="C146" s="7"/>
      <c r="D146" s="7"/>
      <c r="E146" s="7"/>
      <c r="F146" s="7"/>
      <c r="G146" s="7"/>
      <c r="H146" s="7"/>
      <c r="I146" s="7"/>
      <c r="J146" s="7"/>
      <c r="K146" s="7"/>
      <c r="L146" s="7"/>
      <c r="M146" s="7"/>
      <c r="N146" s="7"/>
      <c r="O146" s="7"/>
      <c r="P146" s="7"/>
      <c r="Q146" s="7"/>
      <c r="R146" s="7"/>
      <c r="S146" s="7"/>
      <c r="T146" s="7"/>
      <c r="U146" s="7"/>
      <c r="V146" s="7"/>
      <c r="W146" s="7"/>
      <c r="X146" s="7"/>
      <c r="Y146" s="7"/>
      <c r="Z146" s="7"/>
      <c r="AA146" s="7"/>
    </row>
    <row r="147" spans="1:27" ht="15.75" customHeight="1">
      <c r="A147" s="7"/>
      <c r="B147" s="7"/>
      <c r="C147" s="7"/>
      <c r="D147" s="7"/>
      <c r="E147" s="7"/>
      <c r="F147" s="7"/>
      <c r="G147" s="7"/>
      <c r="H147" s="7"/>
      <c r="I147" s="7"/>
      <c r="J147" s="7"/>
      <c r="K147" s="7"/>
      <c r="L147" s="7"/>
      <c r="M147" s="7"/>
      <c r="N147" s="7"/>
      <c r="O147" s="7"/>
      <c r="P147" s="7"/>
      <c r="Q147" s="7"/>
      <c r="R147" s="7">
        <v>1</v>
      </c>
      <c r="S147" s="7"/>
      <c r="T147" s="7"/>
      <c r="U147" s="7">
        <v>1</v>
      </c>
      <c r="V147" s="7"/>
      <c r="W147" s="7"/>
      <c r="X147" s="7"/>
      <c r="Y147" s="7">
        <v>1</v>
      </c>
      <c r="Z147" s="7"/>
      <c r="AA147" s="7"/>
    </row>
    <row r="148" spans="1:27" ht="15.75" customHeight="1">
      <c r="A148" s="7">
        <v>1</v>
      </c>
      <c r="B148" s="7"/>
      <c r="C148" s="7"/>
      <c r="D148" s="7"/>
      <c r="E148" s="7"/>
      <c r="F148" s="7"/>
      <c r="G148" s="7"/>
      <c r="H148" s="7"/>
      <c r="I148" s="7"/>
      <c r="J148" s="7"/>
      <c r="K148" s="7"/>
      <c r="L148" s="7">
        <v>1</v>
      </c>
      <c r="M148" s="7"/>
      <c r="N148" s="7"/>
      <c r="O148" s="7"/>
      <c r="P148" s="7"/>
      <c r="Q148" s="7"/>
      <c r="R148" s="7"/>
      <c r="S148" s="7"/>
      <c r="T148" s="7"/>
      <c r="U148" s="7"/>
      <c r="V148" s="7"/>
      <c r="W148" s="7"/>
      <c r="X148" s="7"/>
      <c r="Y148" s="7"/>
      <c r="Z148" s="7"/>
      <c r="AA148" s="7"/>
    </row>
    <row r="149" spans="1:27" ht="15.75" customHeight="1">
      <c r="A149" s="7"/>
      <c r="B149" s="7">
        <v>1</v>
      </c>
      <c r="C149" s="7"/>
      <c r="D149" s="7"/>
      <c r="E149" s="7"/>
      <c r="F149" s="7"/>
      <c r="G149" s="7"/>
      <c r="H149" s="7"/>
      <c r="I149" s="7"/>
      <c r="J149" s="7"/>
      <c r="K149" s="7"/>
      <c r="L149" s="7"/>
      <c r="M149" s="7"/>
      <c r="N149" s="7"/>
      <c r="O149" s="7"/>
      <c r="P149" s="7"/>
      <c r="Q149" s="7"/>
      <c r="R149" s="7"/>
      <c r="S149" s="7"/>
      <c r="T149" s="7"/>
      <c r="U149" s="7"/>
      <c r="V149" s="7"/>
      <c r="W149" s="7"/>
      <c r="X149" s="7"/>
      <c r="Y149" s="7"/>
      <c r="Z149" s="7"/>
      <c r="AA149" s="7"/>
    </row>
    <row r="150" spans="1:27" ht="15.75" customHeight="1">
      <c r="A150" s="7">
        <v>1</v>
      </c>
      <c r="B150" s="7"/>
      <c r="C150" s="7"/>
      <c r="D150" s="7"/>
      <c r="E150" s="7"/>
      <c r="F150" s="7"/>
      <c r="G150" s="7"/>
      <c r="H150" s="7"/>
      <c r="I150" s="7"/>
      <c r="J150" s="7"/>
      <c r="K150" s="7"/>
      <c r="L150" s="7">
        <v>1</v>
      </c>
      <c r="M150" s="7"/>
      <c r="N150" s="7"/>
      <c r="O150" s="7"/>
      <c r="P150" s="7"/>
      <c r="Q150" s="7"/>
      <c r="R150" s="7"/>
      <c r="S150" s="7"/>
      <c r="T150" s="7"/>
      <c r="U150" s="7"/>
      <c r="V150" s="7"/>
      <c r="W150" s="7"/>
      <c r="X150" s="7"/>
      <c r="Y150" s="7"/>
      <c r="Z150" s="7"/>
      <c r="AA150" s="7"/>
    </row>
    <row r="151" spans="1:27" ht="15.75" customHeight="1">
      <c r="A151" s="7">
        <v>1</v>
      </c>
      <c r="B151" s="7"/>
      <c r="C151" s="7"/>
      <c r="D151" s="7"/>
      <c r="E151" s="7"/>
      <c r="F151" s="7"/>
      <c r="G151" s="7"/>
      <c r="H151" s="7"/>
      <c r="I151" s="7"/>
      <c r="J151" s="7"/>
      <c r="K151" s="7"/>
      <c r="L151" s="7">
        <v>1</v>
      </c>
      <c r="M151" s="7"/>
      <c r="N151" s="7"/>
      <c r="O151" s="7"/>
      <c r="P151" s="7"/>
      <c r="Q151" s="7"/>
      <c r="R151" s="7"/>
      <c r="S151" s="7"/>
      <c r="T151" s="7"/>
      <c r="U151" s="7"/>
      <c r="V151" s="7"/>
      <c r="W151" s="7"/>
      <c r="X151" s="7"/>
      <c r="Y151" s="7"/>
      <c r="Z151" s="7"/>
      <c r="AA151" s="7"/>
    </row>
    <row r="152" spans="1:27" ht="15.75" customHeight="1">
      <c r="A152" s="7"/>
      <c r="B152" s="7"/>
      <c r="C152" s="7"/>
      <c r="D152" s="7"/>
      <c r="E152" s="7"/>
      <c r="F152" s="7"/>
      <c r="G152" s="7"/>
      <c r="H152" s="7"/>
      <c r="I152" s="7"/>
      <c r="J152" s="7"/>
      <c r="K152" s="7">
        <v>1</v>
      </c>
      <c r="L152" s="7"/>
      <c r="M152" s="7"/>
      <c r="N152" s="7"/>
      <c r="O152" s="7"/>
      <c r="P152" s="7"/>
      <c r="Q152" s="7"/>
      <c r="R152" s="7"/>
      <c r="S152" s="7"/>
      <c r="T152" s="7"/>
      <c r="U152" s="7"/>
      <c r="V152" s="7"/>
      <c r="W152" s="7"/>
      <c r="X152" s="7"/>
      <c r="Y152" s="7"/>
      <c r="Z152" s="7"/>
      <c r="AA152" s="7"/>
    </row>
    <row r="153" spans="1:27" ht="15.75" customHeight="1">
      <c r="A153" s="7"/>
      <c r="B153" s="7"/>
      <c r="C153" s="7"/>
      <c r="D153" s="7"/>
      <c r="E153" s="7"/>
      <c r="F153" s="7"/>
      <c r="G153" s="7"/>
      <c r="H153" s="7"/>
      <c r="I153" s="7"/>
      <c r="J153" s="7"/>
      <c r="K153" s="7"/>
      <c r="L153" s="7"/>
      <c r="M153" s="7"/>
      <c r="N153" s="7"/>
      <c r="O153" s="7">
        <v>1</v>
      </c>
      <c r="P153" s="7"/>
      <c r="Q153" s="7"/>
      <c r="R153" s="7"/>
      <c r="S153" s="7"/>
      <c r="T153" s="7"/>
      <c r="U153" s="7"/>
      <c r="V153" s="7"/>
      <c r="W153" s="7"/>
      <c r="X153" s="7"/>
      <c r="Y153" s="7"/>
      <c r="Z153" s="7"/>
      <c r="AA153" s="7"/>
    </row>
    <row r="154" spans="1:27" ht="15.75" customHeight="1">
      <c r="A154" s="7">
        <v>1</v>
      </c>
      <c r="B154" s="7"/>
      <c r="C154" s="7"/>
      <c r="D154" s="7"/>
      <c r="E154" s="7"/>
      <c r="F154" s="7"/>
      <c r="G154" s="7"/>
      <c r="H154" s="7"/>
      <c r="I154" s="7"/>
      <c r="J154" s="7"/>
      <c r="K154" s="7"/>
      <c r="L154" s="7">
        <v>1</v>
      </c>
      <c r="M154" s="7"/>
      <c r="N154" s="7">
        <v>1</v>
      </c>
      <c r="O154" s="7"/>
      <c r="P154" s="7">
        <v>1</v>
      </c>
      <c r="Q154" s="7"/>
      <c r="R154" s="7"/>
      <c r="S154" s="7"/>
      <c r="T154" s="7"/>
      <c r="U154" s="7"/>
      <c r="V154" s="7"/>
      <c r="W154" s="7"/>
      <c r="X154" s="7"/>
      <c r="Y154" s="7"/>
      <c r="Z154" s="7"/>
      <c r="AA154" s="7"/>
    </row>
    <row r="155" spans="1:27" ht="15.75" customHeight="1">
      <c r="A155" s="48"/>
      <c r="B155" s="48">
        <v>1</v>
      </c>
      <c r="C155" s="48"/>
      <c r="D155" s="48"/>
      <c r="E155" s="48"/>
      <c r="F155" s="48"/>
      <c r="G155" s="48"/>
      <c r="H155" s="48"/>
      <c r="I155" s="48"/>
      <c r="J155" s="48"/>
      <c r="K155" s="48"/>
      <c r="L155" s="48"/>
      <c r="M155" s="48"/>
      <c r="N155" s="48"/>
      <c r="O155" s="48"/>
      <c r="P155" s="48"/>
      <c r="Q155" s="48"/>
      <c r="R155" s="48"/>
      <c r="S155" s="48"/>
      <c r="T155" s="48"/>
      <c r="U155" s="48"/>
      <c r="V155" s="48"/>
      <c r="W155" s="48"/>
      <c r="X155" s="48"/>
      <c r="Y155" s="48"/>
      <c r="Z155" s="48"/>
      <c r="AA155" s="48"/>
    </row>
    <row r="156" spans="1:27" ht="15.75" customHeight="1">
      <c r="A156" s="7"/>
      <c r="B156" s="7"/>
      <c r="C156" s="7"/>
      <c r="D156" s="7"/>
      <c r="E156" s="7"/>
      <c r="F156" s="7"/>
      <c r="G156" s="7"/>
      <c r="H156" s="7"/>
      <c r="I156" s="7"/>
      <c r="J156" s="7"/>
      <c r="K156" s="7">
        <v>1</v>
      </c>
      <c r="L156" s="7"/>
      <c r="M156" s="7"/>
      <c r="N156" s="7"/>
      <c r="O156" s="7"/>
      <c r="P156" s="7"/>
      <c r="Q156" s="7"/>
      <c r="R156" s="7"/>
      <c r="S156" s="7"/>
      <c r="T156" s="7"/>
      <c r="U156" s="7"/>
      <c r="V156" s="7"/>
      <c r="W156" s="7"/>
      <c r="X156" s="7"/>
      <c r="Y156" s="7"/>
      <c r="Z156" s="7"/>
      <c r="AA156" s="7"/>
    </row>
    <row r="157" spans="1:27" ht="15.75" customHeight="1">
      <c r="A157" s="7">
        <v>1</v>
      </c>
      <c r="B157" s="7"/>
      <c r="C157" s="7"/>
      <c r="D157" s="7"/>
      <c r="E157" s="7"/>
      <c r="F157" s="7"/>
      <c r="G157" s="7"/>
      <c r="H157" s="7"/>
      <c r="I157" s="7"/>
      <c r="J157" s="7"/>
      <c r="K157" s="7"/>
      <c r="L157" s="7"/>
      <c r="M157" s="7"/>
      <c r="N157" s="7">
        <v>1</v>
      </c>
      <c r="O157" s="7"/>
      <c r="P157" s="7"/>
      <c r="Q157" s="7"/>
      <c r="R157" s="7"/>
      <c r="S157" s="7"/>
      <c r="T157" s="7"/>
      <c r="U157" s="7"/>
      <c r="V157" s="7"/>
      <c r="W157" s="7"/>
      <c r="X157" s="7"/>
      <c r="Y157" s="7"/>
      <c r="Z157" s="7"/>
      <c r="AA157" s="7"/>
    </row>
    <row r="158" spans="1:27" ht="15.75" customHeight="1">
      <c r="A158" s="7">
        <v>1</v>
      </c>
      <c r="B158" s="7"/>
      <c r="C158" s="7"/>
      <c r="D158" s="7"/>
      <c r="E158" s="7"/>
      <c r="F158" s="7"/>
      <c r="G158" s="7"/>
      <c r="H158" s="7"/>
      <c r="I158" s="7"/>
      <c r="J158" s="7"/>
      <c r="K158" s="7"/>
      <c r="L158" s="7">
        <v>1</v>
      </c>
      <c r="M158" s="7"/>
      <c r="N158" s="7"/>
      <c r="O158" s="7"/>
      <c r="P158" s="7"/>
      <c r="Q158" s="7"/>
      <c r="R158" s="7"/>
      <c r="S158" s="7"/>
      <c r="T158" s="7"/>
      <c r="U158" s="7"/>
      <c r="V158" s="7">
        <v>1</v>
      </c>
      <c r="W158" s="7"/>
      <c r="X158" s="7"/>
      <c r="Y158" s="7"/>
      <c r="Z158" s="7"/>
      <c r="AA158" s="7"/>
    </row>
    <row r="159" spans="1:27" ht="15.75" customHeight="1">
      <c r="A159" s="7"/>
      <c r="B159" s="7"/>
      <c r="C159" s="7"/>
      <c r="D159" s="7"/>
      <c r="E159" s="7"/>
      <c r="F159" s="7"/>
      <c r="G159" s="7"/>
      <c r="H159" s="7"/>
      <c r="I159" s="7"/>
      <c r="J159" s="7"/>
      <c r="K159" s="7"/>
      <c r="L159" s="7"/>
      <c r="M159" s="7"/>
      <c r="N159" s="7">
        <v>1</v>
      </c>
      <c r="O159" s="7"/>
      <c r="P159" s="7"/>
      <c r="Q159" s="7"/>
      <c r="R159" s="7"/>
      <c r="S159" s="7"/>
      <c r="T159" s="7"/>
      <c r="U159" s="7"/>
      <c r="V159" s="7"/>
      <c r="W159" s="7"/>
      <c r="X159" s="7"/>
      <c r="Y159" s="7"/>
      <c r="Z159" s="7"/>
      <c r="AA159" s="7"/>
    </row>
    <row r="160" spans="1:27" ht="15.75" customHeight="1">
      <c r="A160" s="7"/>
      <c r="B160" s="7">
        <v>1</v>
      </c>
      <c r="C160" s="7"/>
      <c r="D160" s="7"/>
      <c r="E160" s="7"/>
      <c r="F160" s="7"/>
      <c r="G160" s="7"/>
      <c r="H160" s="7"/>
      <c r="I160" s="7"/>
      <c r="J160" s="7"/>
      <c r="K160" s="7"/>
      <c r="L160" s="7"/>
      <c r="M160" s="7"/>
      <c r="N160" s="7"/>
      <c r="O160" s="7"/>
      <c r="P160" s="7"/>
      <c r="Q160" s="7"/>
      <c r="R160" s="7"/>
      <c r="S160" s="7"/>
      <c r="T160" s="7"/>
      <c r="U160" s="7"/>
      <c r="V160" s="7"/>
      <c r="W160" s="7"/>
      <c r="X160" s="7"/>
      <c r="Y160" s="7"/>
      <c r="Z160" s="7"/>
      <c r="AA160" s="7"/>
    </row>
    <row r="161" spans="1:27" ht="15.75" customHeight="1">
      <c r="A161" s="7">
        <v>0</v>
      </c>
      <c r="B161" s="7"/>
      <c r="C161" s="7"/>
      <c r="D161" s="7"/>
      <c r="E161" s="7"/>
      <c r="F161" s="7"/>
      <c r="G161" s="7"/>
      <c r="H161" s="7"/>
      <c r="I161" s="7"/>
      <c r="J161" s="7"/>
      <c r="K161" s="7"/>
      <c r="L161" s="7"/>
      <c r="M161" s="7"/>
      <c r="N161" s="7">
        <v>1</v>
      </c>
      <c r="O161" s="7"/>
      <c r="P161" s="7"/>
      <c r="Q161" s="7"/>
      <c r="R161" s="7"/>
      <c r="S161" s="7"/>
      <c r="T161" s="7"/>
      <c r="U161" s="7"/>
      <c r="V161" s="7"/>
      <c r="W161" s="7"/>
      <c r="X161" s="7"/>
      <c r="Y161" s="7"/>
      <c r="Z161" s="7"/>
      <c r="AA161" s="7"/>
    </row>
    <row r="162" spans="1:27" ht="15.75" customHeight="1">
      <c r="A162" s="7">
        <v>1</v>
      </c>
      <c r="B162" s="7"/>
      <c r="C162" s="7"/>
      <c r="D162" s="7"/>
      <c r="E162" s="7"/>
      <c r="F162" s="7">
        <v>1</v>
      </c>
      <c r="G162" s="7">
        <v>1</v>
      </c>
      <c r="H162" s="7">
        <v>1</v>
      </c>
      <c r="I162" s="7"/>
      <c r="J162" s="7">
        <v>1</v>
      </c>
      <c r="K162" s="7"/>
      <c r="L162" s="7"/>
      <c r="M162" s="7"/>
      <c r="N162" s="7"/>
      <c r="O162" s="7"/>
      <c r="P162" s="7"/>
      <c r="Q162" s="7"/>
      <c r="R162" s="7"/>
      <c r="S162" s="7"/>
      <c r="T162" s="7"/>
      <c r="U162" s="7"/>
      <c r="V162" s="7"/>
      <c r="W162" s="7"/>
      <c r="X162" s="7"/>
      <c r="Y162" s="7"/>
      <c r="Z162" s="7"/>
      <c r="AA162" s="7"/>
    </row>
    <row r="163" spans="1:27" ht="15.75" customHeight="1">
      <c r="A163" s="7"/>
      <c r="B163" s="7"/>
      <c r="C163" s="7"/>
      <c r="D163" s="7"/>
      <c r="E163" s="7"/>
      <c r="F163" s="7"/>
      <c r="G163" s="7"/>
      <c r="H163" s="7"/>
      <c r="I163" s="7"/>
      <c r="J163" s="7"/>
      <c r="K163" s="7"/>
      <c r="L163" s="7">
        <v>1</v>
      </c>
      <c r="M163" s="7"/>
      <c r="N163" s="7"/>
      <c r="O163" s="7"/>
      <c r="P163" s="7"/>
      <c r="Q163" s="7"/>
      <c r="R163" s="7"/>
      <c r="S163" s="7"/>
      <c r="T163" s="7"/>
      <c r="U163" s="7"/>
      <c r="V163" s="7"/>
      <c r="W163" s="7"/>
      <c r="X163" s="7"/>
      <c r="Y163" s="7"/>
      <c r="Z163" s="7"/>
      <c r="AA163" s="7"/>
    </row>
    <row r="164" spans="1:27" ht="15.75" customHeight="1">
      <c r="A164" s="7"/>
      <c r="B164" s="7">
        <v>1</v>
      </c>
      <c r="C164" s="7"/>
      <c r="D164" s="7"/>
      <c r="E164" s="7"/>
      <c r="F164" s="7"/>
      <c r="G164" s="7"/>
      <c r="H164" s="7"/>
      <c r="I164" s="7"/>
      <c r="J164" s="7"/>
      <c r="K164" s="7"/>
      <c r="L164" s="7"/>
      <c r="M164" s="7"/>
      <c r="N164" s="7"/>
      <c r="O164" s="7"/>
      <c r="P164" s="7"/>
      <c r="Q164" s="7"/>
      <c r="R164" s="7"/>
      <c r="S164" s="7"/>
      <c r="T164" s="7"/>
      <c r="U164" s="7"/>
      <c r="V164" s="7"/>
      <c r="W164" s="7"/>
      <c r="X164" s="7"/>
      <c r="Y164" s="7"/>
      <c r="Z164" s="7"/>
      <c r="AA164" s="7"/>
    </row>
    <row r="165" spans="1:27" ht="15.75" customHeight="1">
      <c r="A165" s="7"/>
      <c r="B165" s="7"/>
      <c r="C165" s="7">
        <v>1</v>
      </c>
      <c r="D165" s="7"/>
      <c r="E165" s="7"/>
      <c r="F165" s="7"/>
      <c r="G165" s="7"/>
      <c r="H165" s="7"/>
      <c r="I165" s="7"/>
      <c r="J165" s="7"/>
      <c r="K165" s="7"/>
      <c r="L165" s="7"/>
      <c r="M165" s="7"/>
      <c r="N165" s="7"/>
      <c r="O165" s="7"/>
      <c r="P165" s="7"/>
      <c r="Q165" s="7"/>
      <c r="R165" s="7"/>
      <c r="S165" s="7"/>
      <c r="T165" s="7"/>
      <c r="U165" s="7"/>
      <c r="V165" s="7"/>
      <c r="W165" s="7"/>
      <c r="X165" s="7"/>
      <c r="Y165" s="7"/>
      <c r="Z165" s="7"/>
      <c r="AA165" s="7"/>
    </row>
    <row r="166" spans="1:27" ht="15.75" customHeight="1">
      <c r="A166" s="7"/>
      <c r="B166" s="7">
        <v>1</v>
      </c>
      <c r="C166" s="7"/>
      <c r="D166" s="7"/>
      <c r="E166" s="7"/>
      <c r="F166" s="7"/>
      <c r="G166" s="7"/>
      <c r="H166" s="7"/>
      <c r="I166" s="7"/>
      <c r="J166" s="7"/>
      <c r="K166" s="7"/>
      <c r="L166" s="7"/>
      <c r="M166" s="7"/>
      <c r="N166" s="7"/>
      <c r="O166" s="7"/>
      <c r="P166" s="7"/>
      <c r="Q166" s="7"/>
      <c r="R166" s="7"/>
      <c r="S166" s="7"/>
      <c r="T166" s="7"/>
      <c r="U166" s="7"/>
      <c r="V166" s="7"/>
      <c r="W166" s="7"/>
      <c r="X166" s="7"/>
      <c r="Y166" s="7"/>
      <c r="Z166" s="7"/>
      <c r="AA166" s="7"/>
    </row>
    <row r="167" spans="1:27" ht="15.75" customHeight="1">
      <c r="A167" s="7"/>
      <c r="B167" s="7">
        <v>1</v>
      </c>
      <c r="C167" s="7"/>
      <c r="D167" s="7"/>
      <c r="E167" s="7"/>
      <c r="F167" s="7"/>
      <c r="G167" s="7"/>
      <c r="H167" s="7"/>
      <c r="I167" s="7"/>
      <c r="J167" s="7"/>
      <c r="K167" s="7"/>
      <c r="L167" s="7"/>
      <c r="M167" s="7"/>
      <c r="N167" s="7"/>
      <c r="O167" s="7"/>
      <c r="P167" s="7"/>
      <c r="Q167" s="7"/>
      <c r="R167" s="7"/>
      <c r="S167" s="7"/>
      <c r="T167" s="7"/>
      <c r="U167" s="7"/>
      <c r="V167" s="7"/>
      <c r="W167" s="7"/>
      <c r="X167" s="7"/>
      <c r="Y167" s="7"/>
      <c r="Z167" s="7"/>
      <c r="AA167" s="7"/>
    </row>
    <row r="168" spans="1:27" ht="15.75" customHeight="1">
      <c r="A168" s="7"/>
      <c r="B168" s="7"/>
      <c r="C168" s="7"/>
      <c r="D168" s="7"/>
      <c r="E168" s="7"/>
      <c r="F168" s="7"/>
      <c r="G168" s="7"/>
      <c r="H168" s="7"/>
      <c r="I168" s="7"/>
      <c r="J168" s="7"/>
      <c r="K168" s="7"/>
      <c r="L168" s="7"/>
      <c r="M168" s="7"/>
      <c r="N168" s="7">
        <v>1</v>
      </c>
      <c r="O168" s="7"/>
      <c r="P168" s="7"/>
      <c r="Q168" s="7"/>
      <c r="R168" s="7"/>
      <c r="S168" s="7"/>
      <c r="T168" s="7"/>
      <c r="U168" s="7"/>
      <c r="V168" s="7"/>
      <c r="W168" s="7"/>
      <c r="X168" s="7"/>
      <c r="Y168" s="7"/>
      <c r="Z168" s="7"/>
      <c r="AA168" s="7"/>
    </row>
    <row r="169" spans="1:27" ht="15.75" customHeight="1">
      <c r="A169" s="7"/>
      <c r="B169" s="7"/>
      <c r="C169" s="7"/>
      <c r="D169" s="7"/>
      <c r="E169" s="7"/>
      <c r="F169" s="7"/>
      <c r="G169" s="7"/>
      <c r="H169" s="7"/>
      <c r="I169" s="7"/>
      <c r="J169" s="7"/>
      <c r="K169" s="7"/>
      <c r="L169" s="7"/>
      <c r="M169" s="7"/>
      <c r="N169" s="7"/>
      <c r="O169" s="7"/>
      <c r="P169" s="7"/>
      <c r="Q169" s="7"/>
      <c r="R169" s="7"/>
      <c r="S169" s="7"/>
      <c r="T169" s="7"/>
      <c r="U169" s="7"/>
      <c r="V169" s="7">
        <v>1</v>
      </c>
      <c r="W169" s="7"/>
      <c r="X169" s="7"/>
      <c r="Y169" s="7"/>
      <c r="Z169" s="7"/>
      <c r="AA169" s="7"/>
    </row>
    <row r="170" spans="1:27" ht="15.75" customHeight="1">
      <c r="A170" s="7"/>
      <c r="B170" s="7">
        <v>1</v>
      </c>
      <c r="C170" s="7"/>
      <c r="D170" s="7"/>
      <c r="E170" s="7"/>
      <c r="F170" s="7"/>
      <c r="G170" s="7"/>
      <c r="H170" s="7"/>
      <c r="I170" s="7"/>
      <c r="J170" s="7"/>
      <c r="K170" s="7"/>
      <c r="L170" s="7"/>
      <c r="M170" s="7"/>
      <c r="N170" s="7"/>
      <c r="O170" s="7"/>
      <c r="P170" s="7"/>
      <c r="Q170" s="7"/>
      <c r="R170" s="7"/>
      <c r="S170" s="7"/>
      <c r="T170" s="7"/>
      <c r="U170" s="7"/>
      <c r="V170" s="7"/>
      <c r="W170" s="7"/>
      <c r="X170" s="7"/>
      <c r="Y170" s="7"/>
      <c r="Z170" s="7"/>
      <c r="AA170" s="7"/>
    </row>
    <row r="171" spans="1:27" ht="15.75" customHeight="1">
      <c r="A171" s="139">
        <f>SUM(A3:A170)</f>
        <v>36</v>
      </c>
      <c r="B171" s="112" t="s">
        <v>563</v>
      </c>
      <c r="C171" s="112" t="s">
        <v>696</v>
      </c>
      <c r="D171" s="112" t="s">
        <v>703</v>
      </c>
      <c r="E171" s="112" t="s">
        <v>4332</v>
      </c>
      <c r="F171" s="112" t="s">
        <v>710</v>
      </c>
      <c r="G171" s="112" t="s">
        <v>715</v>
      </c>
      <c r="H171" s="112" t="s">
        <v>697</v>
      </c>
      <c r="I171" s="112" t="s">
        <v>700</v>
      </c>
      <c r="J171" s="112" t="s">
        <v>702</v>
      </c>
      <c r="K171" s="112" t="s">
        <v>707</v>
      </c>
      <c r="L171" s="112" t="s">
        <v>694</v>
      </c>
      <c r="M171" s="112" t="s">
        <v>695</v>
      </c>
      <c r="N171" s="112" t="s">
        <v>699</v>
      </c>
      <c r="O171" s="112" t="s">
        <v>701</v>
      </c>
      <c r="P171" s="112" t="s">
        <v>4333</v>
      </c>
      <c r="Q171" s="112" t="s">
        <v>705</v>
      </c>
      <c r="R171" s="112" t="s">
        <v>706</v>
      </c>
      <c r="S171" s="112" t="s">
        <v>711</v>
      </c>
      <c r="T171" s="112" t="s">
        <v>712</v>
      </c>
      <c r="U171" s="112" t="s">
        <v>698</v>
      </c>
      <c r="V171" s="112" t="s">
        <v>704</v>
      </c>
      <c r="W171" s="112" t="s">
        <v>4334</v>
      </c>
      <c r="X171" s="112" t="s">
        <v>709</v>
      </c>
      <c r="Y171" s="112" t="s">
        <v>713</v>
      </c>
      <c r="Z171" s="112" t="s">
        <v>716</v>
      </c>
      <c r="AA171" s="112" t="s">
        <v>718</v>
      </c>
    </row>
    <row r="172" spans="1:27" ht="15.75" customHeight="1">
      <c r="A172" s="112" t="s">
        <v>1466</v>
      </c>
      <c r="B172" s="112">
        <v>2</v>
      </c>
      <c r="C172" s="112">
        <v>3</v>
      </c>
      <c r="D172" s="112">
        <v>2</v>
      </c>
      <c r="E172" s="112">
        <v>2</v>
      </c>
      <c r="F172" s="112">
        <v>4</v>
      </c>
      <c r="G172" s="112">
        <v>4</v>
      </c>
      <c r="H172" s="112">
        <v>3</v>
      </c>
      <c r="I172" s="112">
        <v>0</v>
      </c>
      <c r="J172" s="112">
        <v>2</v>
      </c>
      <c r="K172" s="112">
        <v>1</v>
      </c>
      <c r="L172" s="112">
        <v>12</v>
      </c>
      <c r="M172" s="192"/>
      <c r="N172" s="112">
        <v>5</v>
      </c>
      <c r="O172" s="112">
        <v>1</v>
      </c>
      <c r="P172" s="112">
        <v>2</v>
      </c>
      <c r="Q172" s="112">
        <v>0</v>
      </c>
      <c r="R172" s="112">
        <v>4</v>
      </c>
      <c r="S172" s="112">
        <v>0</v>
      </c>
      <c r="T172" s="112">
        <v>0</v>
      </c>
      <c r="U172" s="112">
        <v>2</v>
      </c>
      <c r="V172" s="112">
        <v>4</v>
      </c>
      <c r="W172" s="112">
        <v>3</v>
      </c>
      <c r="X172" s="112">
        <v>2</v>
      </c>
      <c r="Y172" s="112">
        <v>1</v>
      </c>
      <c r="Z172" s="112">
        <v>0</v>
      </c>
      <c r="AA172" s="112">
        <v>3</v>
      </c>
    </row>
    <row r="173" spans="1:27" ht="15.75" customHeight="1">
      <c r="A173" s="192"/>
      <c r="B173" s="192"/>
      <c r="C173" s="192"/>
      <c r="D173" s="192"/>
      <c r="E173" s="192"/>
      <c r="F173" s="192"/>
      <c r="G173" s="192"/>
      <c r="H173" s="192"/>
      <c r="I173" s="192"/>
      <c r="J173" s="192"/>
      <c r="K173" s="192"/>
      <c r="L173" s="192"/>
      <c r="M173" s="192"/>
      <c r="N173" s="192"/>
      <c r="O173" s="192"/>
      <c r="P173" s="192"/>
      <c r="Q173" s="192"/>
      <c r="R173" s="192"/>
      <c r="S173" s="192"/>
      <c r="T173" s="192"/>
      <c r="U173" s="192"/>
      <c r="V173" s="192"/>
      <c r="W173" s="192"/>
      <c r="X173" s="192"/>
      <c r="Y173" s="192"/>
      <c r="Z173" s="192"/>
      <c r="AA173" s="192"/>
    </row>
    <row r="174" spans="1:27" ht="15.75" customHeight="1">
      <c r="A174" s="112">
        <f>SUM(B172:AA172)</f>
        <v>62</v>
      </c>
      <c r="B174" s="192"/>
      <c r="C174" s="192"/>
      <c r="D174" s="192"/>
      <c r="E174" s="192"/>
      <c r="F174" s="192"/>
      <c r="G174" s="192"/>
      <c r="H174" s="192"/>
      <c r="I174" s="192"/>
      <c r="J174" s="192"/>
      <c r="K174" s="192"/>
      <c r="L174" s="192"/>
      <c r="M174" s="192"/>
      <c r="N174" s="192"/>
      <c r="O174" s="192"/>
      <c r="P174" s="192"/>
      <c r="Q174" s="192"/>
      <c r="R174" s="192"/>
      <c r="S174" s="192"/>
      <c r="T174" s="192"/>
      <c r="U174" s="192"/>
      <c r="V174" s="192"/>
      <c r="W174" s="192"/>
      <c r="X174" s="192"/>
      <c r="Y174" s="192"/>
      <c r="Z174" s="192"/>
      <c r="AA174" s="192"/>
    </row>
    <row r="175" spans="1:27" ht="15.75" customHeight="1">
      <c r="A175" s="192"/>
      <c r="B175" s="192"/>
      <c r="C175" s="192"/>
      <c r="D175" s="192"/>
      <c r="E175" s="192"/>
      <c r="F175" s="192"/>
      <c r="G175" s="192"/>
      <c r="H175" s="192"/>
      <c r="I175" s="192"/>
      <c r="J175" s="192"/>
      <c r="K175" s="192"/>
      <c r="L175" s="192"/>
      <c r="M175" s="192"/>
      <c r="N175" s="192"/>
      <c r="O175" s="192"/>
      <c r="P175" s="192"/>
      <c r="Q175" s="192"/>
      <c r="R175" s="192"/>
      <c r="S175" s="192"/>
      <c r="T175" s="192"/>
      <c r="U175" s="192"/>
      <c r="V175" s="192"/>
      <c r="W175" s="192"/>
      <c r="X175" s="192"/>
      <c r="Y175" s="192"/>
      <c r="Z175" s="192"/>
      <c r="AA175" s="192"/>
    </row>
    <row r="176" spans="1:27" ht="15.75" customHeight="1">
      <c r="A176" s="192"/>
      <c r="B176" s="192"/>
      <c r="C176" s="192"/>
      <c r="D176" s="192"/>
      <c r="E176" s="192"/>
      <c r="F176" s="192"/>
      <c r="G176" s="192"/>
      <c r="H176" s="192"/>
      <c r="I176" s="192"/>
      <c r="J176" s="192"/>
      <c r="K176" s="192"/>
      <c r="L176" s="192"/>
      <c r="M176" s="192"/>
      <c r="N176" s="192"/>
      <c r="O176" s="192"/>
      <c r="P176" s="192"/>
      <c r="Q176" s="192"/>
      <c r="R176" s="192"/>
      <c r="S176" s="192"/>
      <c r="T176" s="192"/>
      <c r="U176" s="192"/>
      <c r="V176" s="192"/>
      <c r="W176" s="192"/>
      <c r="X176" s="192"/>
      <c r="Y176" s="192"/>
      <c r="Z176" s="192"/>
      <c r="AA176" s="192"/>
    </row>
    <row r="177" spans="1:27" ht="15.75" customHeight="1">
      <c r="A177" s="192"/>
      <c r="B177" s="192"/>
      <c r="C177" s="192"/>
      <c r="D177" s="192"/>
      <c r="E177" s="192"/>
      <c r="F177" s="192"/>
      <c r="G177" s="192"/>
      <c r="H177" s="192"/>
      <c r="I177" s="192"/>
      <c r="J177" s="192"/>
      <c r="K177" s="192"/>
      <c r="L177" s="192"/>
      <c r="M177" s="192"/>
      <c r="N177" s="192"/>
      <c r="O177" s="192"/>
      <c r="P177" s="192"/>
      <c r="Q177" s="192"/>
      <c r="R177" s="192"/>
      <c r="S177" s="192"/>
      <c r="T177" s="192"/>
      <c r="U177" s="192"/>
      <c r="V177" s="192"/>
      <c r="W177" s="192"/>
      <c r="X177" s="192"/>
      <c r="Y177" s="192"/>
      <c r="Z177" s="192"/>
      <c r="AA177" s="192"/>
    </row>
    <row r="178" spans="1:27" ht="15.75" customHeight="1">
      <c r="A178" s="192"/>
      <c r="B178" s="192"/>
      <c r="C178" s="192"/>
      <c r="D178" s="192"/>
      <c r="E178" s="192"/>
      <c r="F178" s="192"/>
      <c r="G178" s="192"/>
      <c r="H178" s="192"/>
      <c r="I178" s="192"/>
      <c r="J178" s="192"/>
      <c r="K178" s="192"/>
      <c r="L178" s="192"/>
      <c r="M178" s="192"/>
      <c r="N178" s="192"/>
      <c r="O178" s="192"/>
      <c r="P178" s="192"/>
      <c r="Q178" s="192"/>
      <c r="R178" s="192"/>
      <c r="S178" s="192"/>
      <c r="T178" s="192"/>
      <c r="U178" s="192"/>
      <c r="V178" s="192"/>
      <c r="W178" s="192"/>
      <c r="X178" s="192"/>
      <c r="Y178" s="192"/>
      <c r="Z178" s="192"/>
      <c r="AA178" s="192"/>
    </row>
    <row r="179" spans="1:27" ht="15.75" customHeight="1">
      <c r="A179" s="192"/>
      <c r="B179" s="192"/>
      <c r="C179" s="192"/>
      <c r="D179" s="192"/>
      <c r="E179" s="192"/>
      <c r="F179" s="192"/>
      <c r="G179" s="192"/>
      <c r="H179" s="192"/>
      <c r="I179" s="192"/>
      <c r="J179" s="192"/>
      <c r="K179" s="192"/>
      <c r="L179" s="192"/>
      <c r="M179" s="192"/>
      <c r="N179" s="192"/>
      <c r="O179" s="192"/>
      <c r="P179" s="192"/>
      <c r="Q179" s="192"/>
      <c r="R179" s="192"/>
      <c r="S179" s="192"/>
      <c r="T179" s="192"/>
      <c r="U179" s="192"/>
      <c r="V179" s="192"/>
      <c r="W179" s="192"/>
      <c r="X179" s="192"/>
      <c r="Y179" s="192"/>
      <c r="Z179" s="192"/>
      <c r="AA179" s="192"/>
    </row>
    <row r="180" spans="1:27" ht="15" customHeight="1">
      <c r="A180" s="192"/>
      <c r="B180" s="112">
        <f>SUM(C172,D172,E172,F172,G172)</f>
        <v>15</v>
      </c>
      <c r="C180" s="192"/>
      <c r="D180" s="192"/>
      <c r="E180" s="192"/>
      <c r="F180" s="192"/>
      <c r="G180" s="192"/>
      <c r="H180" s="192"/>
      <c r="I180" s="192"/>
      <c r="J180" s="192"/>
      <c r="K180" s="192"/>
      <c r="L180" s="69" t="s">
        <v>4335</v>
      </c>
      <c r="M180" s="252" t="s">
        <v>4336</v>
      </c>
      <c r="N180" s="192"/>
      <c r="O180" s="192"/>
      <c r="P180" s="192"/>
      <c r="Q180" s="192"/>
      <c r="R180" s="192"/>
      <c r="S180" s="192"/>
      <c r="T180" s="192"/>
      <c r="U180" s="192"/>
      <c r="V180" s="192"/>
      <c r="W180" s="192"/>
      <c r="X180" s="192"/>
      <c r="Y180" s="192"/>
      <c r="Z180" s="192"/>
      <c r="AA180" s="192"/>
    </row>
    <row r="181" spans="1:27" ht="15" customHeight="1">
      <c r="A181" s="192"/>
      <c r="B181" s="112">
        <f>SUM(H172,I172,J172,K172)</f>
        <v>6</v>
      </c>
      <c r="C181" s="192"/>
      <c r="D181" s="192"/>
      <c r="E181" s="192"/>
      <c r="F181" s="192"/>
      <c r="G181" s="192"/>
      <c r="H181" s="192"/>
      <c r="I181" s="192"/>
      <c r="J181" s="192"/>
      <c r="K181" s="192"/>
      <c r="L181" s="69" t="s">
        <v>4337</v>
      </c>
      <c r="M181" s="252" t="s">
        <v>4338</v>
      </c>
      <c r="N181" s="192"/>
      <c r="O181" s="192"/>
      <c r="P181" s="192"/>
      <c r="Q181" s="192"/>
      <c r="R181" s="192"/>
      <c r="S181" s="192"/>
      <c r="T181" s="192"/>
      <c r="U181" s="192"/>
      <c r="V181" s="192"/>
      <c r="W181" s="192"/>
      <c r="X181" s="192"/>
      <c r="Y181" s="192"/>
      <c r="Z181" s="192"/>
      <c r="AA181" s="192"/>
    </row>
    <row r="182" spans="1:27" ht="15" customHeight="1">
      <c r="A182" s="192"/>
      <c r="B182" s="112">
        <f>SUM(L172,N172,O172,P172)</f>
        <v>20</v>
      </c>
      <c r="C182" s="192"/>
      <c r="D182" s="192"/>
      <c r="E182" s="192"/>
      <c r="F182" s="192"/>
      <c r="G182" s="192"/>
      <c r="H182" s="192"/>
      <c r="I182" s="192"/>
      <c r="J182" s="192"/>
      <c r="K182" s="192"/>
      <c r="L182" s="69" t="s">
        <v>34</v>
      </c>
      <c r="M182" s="252" t="s">
        <v>4339</v>
      </c>
      <c r="N182" s="192"/>
      <c r="O182" s="192"/>
      <c r="P182" s="192"/>
      <c r="Q182" s="192"/>
      <c r="R182" s="192"/>
      <c r="S182" s="192"/>
      <c r="T182" s="192"/>
      <c r="U182" s="192"/>
      <c r="V182" s="192"/>
      <c r="W182" s="192"/>
      <c r="X182" s="192"/>
      <c r="Y182" s="192"/>
      <c r="Z182" s="192"/>
      <c r="AA182" s="192"/>
    </row>
    <row r="183" spans="1:27" ht="15" customHeight="1">
      <c r="A183" s="192"/>
      <c r="B183" s="112">
        <f>SUM(Q172,R172,S172,T172)</f>
        <v>4</v>
      </c>
      <c r="C183" s="192"/>
      <c r="D183" s="192"/>
      <c r="E183" s="192"/>
      <c r="F183" s="192"/>
      <c r="G183" s="192"/>
      <c r="H183" s="192"/>
      <c r="I183" s="192"/>
      <c r="J183" s="192"/>
      <c r="K183" s="192"/>
      <c r="L183" s="69" t="s">
        <v>4340</v>
      </c>
      <c r="M183" s="252" t="s">
        <v>4341</v>
      </c>
      <c r="N183" s="192"/>
      <c r="O183" s="192"/>
      <c r="P183" s="192"/>
      <c r="Q183" s="192"/>
      <c r="R183" s="192"/>
      <c r="S183" s="192"/>
      <c r="T183" s="192"/>
      <c r="U183" s="192"/>
      <c r="V183" s="192"/>
      <c r="W183" s="192"/>
      <c r="X183" s="192"/>
      <c r="Y183" s="192"/>
      <c r="Z183" s="192"/>
      <c r="AA183" s="192"/>
    </row>
    <row r="184" spans="1:27" ht="15" customHeight="1">
      <c r="A184" s="192"/>
      <c r="B184" s="112">
        <f>SUM(U172,V172,W172,X172,Y172,Z172)</f>
        <v>12</v>
      </c>
      <c r="C184" s="192"/>
      <c r="D184" s="192"/>
      <c r="E184" s="192"/>
      <c r="F184" s="192"/>
      <c r="G184" s="192"/>
      <c r="H184" s="192"/>
      <c r="I184" s="192"/>
      <c r="J184" s="192"/>
      <c r="K184" s="192"/>
      <c r="L184" s="69" t="s">
        <v>536</v>
      </c>
      <c r="M184" s="252" t="s">
        <v>4342</v>
      </c>
      <c r="N184" s="192"/>
      <c r="O184" s="192"/>
      <c r="P184" s="192"/>
      <c r="Q184" s="192"/>
      <c r="R184" s="192"/>
      <c r="S184" s="192"/>
      <c r="T184" s="192"/>
      <c r="U184" s="192"/>
      <c r="V184" s="192"/>
      <c r="W184" s="192"/>
      <c r="X184" s="192"/>
      <c r="Y184" s="192"/>
      <c r="Z184" s="192"/>
      <c r="AA184" s="192"/>
    </row>
    <row r="185" spans="1:27" ht="15" customHeight="1">
      <c r="A185" s="192"/>
      <c r="B185" s="253">
        <f>SUM(B180:B184)</f>
        <v>57</v>
      </c>
      <c r="C185" s="192"/>
      <c r="D185" s="192"/>
      <c r="E185" s="192"/>
      <c r="F185" s="192"/>
      <c r="G185" s="192"/>
      <c r="H185" s="192"/>
      <c r="I185" s="192"/>
      <c r="J185" s="192"/>
      <c r="K185" s="192"/>
      <c r="L185" s="192"/>
      <c r="M185" s="192"/>
      <c r="N185" s="192"/>
      <c r="O185" s="192"/>
      <c r="P185" s="192"/>
      <c r="Q185" s="192"/>
      <c r="R185" s="192"/>
      <c r="S185" s="192"/>
      <c r="T185" s="192"/>
      <c r="U185" s="192"/>
      <c r="V185" s="192"/>
      <c r="W185" s="192"/>
      <c r="X185" s="192"/>
      <c r="Y185" s="192"/>
      <c r="Z185" s="192"/>
      <c r="AA185" s="192"/>
    </row>
    <row r="186" spans="1:27" ht="15.75" customHeight="1">
      <c r="A186" s="192"/>
      <c r="B186" s="192"/>
      <c r="C186" s="192"/>
      <c r="D186" s="192"/>
      <c r="E186" s="192"/>
      <c r="F186" s="192"/>
      <c r="G186" s="192"/>
      <c r="H186" s="192"/>
      <c r="I186" s="192"/>
      <c r="J186" s="192"/>
      <c r="K186" s="192"/>
      <c r="L186" s="192"/>
      <c r="M186" s="192"/>
      <c r="N186" s="192"/>
      <c r="O186" s="192"/>
      <c r="P186" s="192"/>
      <c r="Q186" s="192"/>
      <c r="R186" s="192"/>
      <c r="S186" s="192"/>
      <c r="T186" s="192"/>
      <c r="U186" s="192"/>
      <c r="V186" s="192"/>
      <c r="W186" s="192"/>
      <c r="X186" s="192"/>
      <c r="Y186" s="192"/>
      <c r="Z186" s="192"/>
      <c r="AA186" s="192"/>
    </row>
    <row r="187" spans="1:27" ht="15.75" customHeight="1">
      <c r="A187" s="192"/>
      <c r="B187" s="192"/>
      <c r="C187" s="192"/>
      <c r="D187" s="192"/>
      <c r="E187" s="192"/>
      <c r="F187" s="192"/>
      <c r="G187" s="192"/>
      <c r="H187" s="192"/>
      <c r="I187" s="192"/>
      <c r="J187" s="192"/>
      <c r="K187" s="192"/>
      <c r="L187" s="192"/>
      <c r="M187" s="192"/>
      <c r="N187" s="192"/>
      <c r="O187" s="192"/>
      <c r="P187" s="192"/>
      <c r="Q187" s="192"/>
      <c r="R187" s="192"/>
      <c r="S187" s="192"/>
      <c r="T187" s="192"/>
      <c r="U187" s="192"/>
      <c r="V187" s="192"/>
      <c r="W187" s="192"/>
      <c r="X187" s="192"/>
      <c r="Y187" s="192"/>
      <c r="Z187" s="192"/>
      <c r="AA187" s="192"/>
    </row>
    <row r="188" spans="1:27" ht="15.75" customHeight="1">
      <c r="A188" s="192"/>
      <c r="B188" s="192"/>
      <c r="C188" s="192"/>
      <c r="D188" s="192"/>
      <c r="E188" s="192"/>
      <c r="F188" s="192"/>
      <c r="G188" s="192"/>
      <c r="H188" s="192"/>
      <c r="I188" s="192"/>
      <c r="J188" s="192"/>
      <c r="K188" s="192"/>
      <c r="L188" s="192"/>
      <c r="M188" s="192"/>
      <c r="N188" s="192"/>
      <c r="O188" s="192"/>
      <c r="P188" s="192"/>
      <c r="Q188" s="192"/>
      <c r="R188" s="192"/>
      <c r="S188" s="192"/>
      <c r="T188" s="192"/>
      <c r="U188" s="192"/>
      <c r="V188" s="192"/>
      <c r="W188" s="192"/>
      <c r="X188" s="192"/>
      <c r="Y188" s="192"/>
      <c r="Z188" s="192"/>
      <c r="AA188" s="192"/>
    </row>
    <row r="189" spans="1:27" ht="15.75" customHeight="1">
      <c r="A189" s="192"/>
      <c r="B189" s="192"/>
      <c r="C189" s="192"/>
      <c r="D189" s="192"/>
      <c r="E189" s="192"/>
      <c r="F189" s="192"/>
      <c r="G189" s="192"/>
      <c r="H189" s="192"/>
      <c r="I189" s="192"/>
      <c r="J189" s="192"/>
      <c r="K189" s="192"/>
      <c r="L189" s="192"/>
      <c r="M189" s="192"/>
      <c r="N189" s="192"/>
      <c r="O189" s="192"/>
      <c r="P189" s="192"/>
      <c r="Q189" s="192"/>
      <c r="R189" s="192"/>
      <c r="S189" s="192"/>
      <c r="T189" s="192"/>
      <c r="U189" s="192"/>
      <c r="V189" s="192"/>
      <c r="W189" s="192"/>
      <c r="X189" s="192"/>
      <c r="Y189" s="192"/>
      <c r="Z189" s="192"/>
      <c r="AA189" s="192"/>
    </row>
    <row r="190" spans="1:27" ht="15.75" customHeight="1">
      <c r="A190" s="192"/>
      <c r="B190" s="192"/>
      <c r="C190" s="192"/>
      <c r="D190" s="192"/>
      <c r="E190" s="192"/>
      <c r="F190" s="192"/>
      <c r="G190" s="192"/>
      <c r="H190" s="192"/>
      <c r="I190" s="192"/>
      <c r="J190" s="192"/>
      <c r="K190" s="192"/>
      <c r="L190" s="192"/>
      <c r="M190" s="192"/>
      <c r="N190" s="192"/>
      <c r="O190" s="192"/>
      <c r="P190" s="192"/>
      <c r="Q190" s="192"/>
      <c r="R190" s="192"/>
      <c r="S190" s="192"/>
      <c r="T190" s="192"/>
      <c r="U190" s="192"/>
      <c r="V190" s="192"/>
      <c r="W190" s="192"/>
      <c r="X190" s="192"/>
      <c r="Y190" s="192"/>
      <c r="Z190" s="192"/>
      <c r="AA190" s="192"/>
    </row>
    <row r="191" spans="1:27" ht="15.75" customHeight="1">
      <c r="A191" s="192"/>
      <c r="B191" s="192"/>
      <c r="C191" s="192"/>
      <c r="D191" s="192"/>
      <c r="E191" s="192"/>
      <c r="F191" s="192"/>
      <c r="G191" s="192"/>
      <c r="H191" s="192"/>
      <c r="I191" s="192"/>
      <c r="J191" s="192"/>
      <c r="K191" s="192"/>
      <c r="L191" s="192"/>
      <c r="M191" s="192"/>
      <c r="N191" s="192"/>
      <c r="O191" s="192"/>
      <c r="P191" s="192"/>
      <c r="Q191" s="192"/>
      <c r="R191" s="192"/>
      <c r="S191" s="192"/>
      <c r="T191" s="192"/>
      <c r="U191" s="192"/>
      <c r="V191" s="192"/>
      <c r="W191" s="192"/>
      <c r="X191" s="192"/>
      <c r="Y191" s="192"/>
      <c r="Z191" s="192"/>
      <c r="AA191" s="192"/>
    </row>
    <row r="192" spans="1:27" ht="15.75" customHeight="1">
      <c r="A192" s="192"/>
      <c r="B192" s="192"/>
      <c r="C192" s="192"/>
      <c r="D192" s="192"/>
      <c r="E192" s="192"/>
      <c r="F192" s="192"/>
      <c r="G192" s="192"/>
      <c r="H192" s="192"/>
      <c r="I192" s="192"/>
      <c r="J192" s="192"/>
      <c r="K192" s="192"/>
      <c r="L192" s="192"/>
      <c r="M192" s="192"/>
      <c r="N192" s="192"/>
      <c r="O192" s="192"/>
      <c r="P192" s="192"/>
      <c r="Q192" s="192"/>
      <c r="R192" s="192"/>
      <c r="S192" s="192"/>
      <c r="T192" s="192"/>
      <c r="U192" s="192"/>
      <c r="V192" s="192"/>
      <c r="W192" s="192"/>
      <c r="X192" s="192"/>
      <c r="Y192" s="192"/>
      <c r="Z192" s="192"/>
      <c r="AA192" s="192"/>
    </row>
    <row r="193" spans="1:27" ht="15.75" customHeight="1">
      <c r="A193" s="192"/>
      <c r="B193" s="192"/>
      <c r="C193" s="192"/>
      <c r="D193" s="192"/>
      <c r="E193" s="192"/>
      <c r="F193" s="192"/>
      <c r="G193" s="192"/>
      <c r="H193" s="192"/>
      <c r="I193" s="192"/>
      <c r="J193" s="192"/>
      <c r="K193" s="192"/>
      <c r="L193" s="192"/>
      <c r="M193" s="192"/>
      <c r="N193" s="192"/>
      <c r="O193" s="192"/>
      <c r="P193" s="192"/>
      <c r="Q193" s="192"/>
      <c r="R193" s="192"/>
      <c r="S193" s="192"/>
      <c r="T193" s="192"/>
      <c r="U193" s="192"/>
      <c r="V193" s="192"/>
      <c r="W193" s="192"/>
      <c r="X193" s="192"/>
      <c r="Y193" s="192"/>
      <c r="Z193" s="192"/>
      <c r="AA193" s="192"/>
    </row>
    <row r="194" spans="1:27" ht="15.75" customHeight="1">
      <c r="A194" s="192"/>
      <c r="B194" s="192"/>
      <c r="C194" s="192"/>
      <c r="D194" s="192"/>
      <c r="E194" s="192"/>
      <c r="F194" s="192"/>
      <c r="G194" s="192"/>
      <c r="H194" s="192"/>
      <c r="I194" s="192"/>
      <c r="J194" s="192"/>
      <c r="K194" s="192"/>
      <c r="L194" s="192"/>
      <c r="M194" s="192"/>
      <c r="N194" s="192"/>
      <c r="O194" s="192"/>
      <c r="P194" s="192"/>
      <c r="Q194" s="192"/>
      <c r="R194" s="192"/>
      <c r="S194" s="192"/>
      <c r="T194" s="192"/>
      <c r="U194" s="192"/>
      <c r="V194" s="192"/>
      <c r="W194" s="192"/>
      <c r="X194" s="192"/>
      <c r="Y194" s="192"/>
      <c r="Z194" s="192"/>
      <c r="AA194" s="192"/>
    </row>
    <row r="195" spans="1:27" ht="15.75" customHeight="1">
      <c r="A195" s="192"/>
      <c r="B195" s="192"/>
      <c r="C195" s="192"/>
      <c r="D195" s="192"/>
      <c r="E195" s="192"/>
      <c r="F195" s="192"/>
      <c r="G195" s="192"/>
      <c r="H195" s="192"/>
      <c r="I195" s="192"/>
      <c r="J195" s="192"/>
      <c r="K195" s="192"/>
      <c r="L195" s="192"/>
      <c r="M195" s="192"/>
      <c r="N195" s="192"/>
      <c r="O195" s="192"/>
      <c r="P195" s="192"/>
      <c r="Q195" s="192"/>
      <c r="R195" s="192"/>
      <c r="S195" s="192"/>
      <c r="T195" s="192"/>
      <c r="U195" s="192"/>
      <c r="V195" s="192"/>
      <c r="W195" s="192"/>
      <c r="X195" s="192"/>
      <c r="Y195" s="192"/>
      <c r="Z195" s="192"/>
      <c r="AA195" s="192"/>
    </row>
    <row r="196" spans="1:27" ht="15.75" customHeight="1">
      <c r="A196" s="192"/>
      <c r="B196" s="192"/>
      <c r="C196" s="192"/>
      <c r="D196" s="192"/>
      <c r="E196" s="192"/>
      <c r="F196" s="192"/>
      <c r="G196" s="192"/>
      <c r="H196" s="192"/>
      <c r="I196" s="192"/>
      <c r="J196" s="192"/>
      <c r="K196" s="192"/>
      <c r="L196" s="192"/>
      <c r="M196" s="192"/>
      <c r="N196" s="192"/>
      <c r="O196" s="192"/>
      <c r="P196" s="192"/>
      <c r="Q196" s="192"/>
      <c r="R196" s="192"/>
      <c r="S196" s="192"/>
      <c r="T196" s="192"/>
      <c r="U196" s="192"/>
      <c r="V196" s="192"/>
      <c r="W196" s="192"/>
      <c r="X196" s="192"/>
      <c r="Y196" s="192"/>
      <c r="Z196" s="192"/>
      <c r="AA196" s="192"/>
    </row>
    <row r="197" spans="1:27" ht="15.75" customHeight="1">
      <c r="A197" s="192"/>
      <c r="B197" s="192"/>
      <c r="C197" s="192"/>
      <c r="D197" s="192"/>
      <c r="E197" s="192"/>
      <c r="F197" s="192"/>
      <c r="G197" s="192"/>
      <c r="H197" s="192"/>
      <c r="I197" s="192"/>
      <c r="J197" s="192"/>
      <c r="K197" s="192"/>
      <c r="L197" s="192"/>
      <c r="M197" s="192"/>
      <c r="N197" s="192"/>
      <c r="O197" s="192"/>
      <c r="P197" s="192"/>
      <c r="Q197" s="192"/>
      <c r="R197" s="192"/>
      <c r="S197" s="192"/>
      <c r="T197" s="192"/>
      <c r="U197" s="192"/>
      <c r="V197" s="192"/>
      <c r="W197" s="192"/>
      <c r="X197" s="192"/>
      <c r="Y197" s="192"/>
      <c r="Z197" s="192"/>
      <c r="AA197" s="192"/>
    </row>
    <row r="198" spans="1:27" ht="15.75" customHeight="1">
      <c r="A198" s="192"/>
      <c r="B198" s="192"/>
      <c r="C198" s="192"/>
      <c r="D198" s="192"/>
      <c r="E198" s="192"/>
      <c r="F198" s="192"/>
      <c r="G198" s="192"/>
      <c r="H198" s="192"/>
      <c r="I198" s="192"/>
      <c r="J198" s="192"/>
      <c r="K198" s="192"/>
      <c r="L198" s="192"/>
      <c r="M198" s="192"/>
      <c r="N198" s="192"/>
      <c r="O198" s="192"/>
      <c r="P198" s="192"/>
      <c r="Q198" s="192"/>
      <c r="R198" s="192"/>
      <c r="S198" s="192"/>
      <c r="T198" s="192"/>
      <c r="U198" s="192"/>
      <c r="V198" s="192"/>
      <c r="W198" s="192"/>
      <c r="X198" s="192"/>
      <c r="Y198" s="192"/>
      <c r="Z198" s="192"/>
      <c r="AA198" s="192"/>
    </row>
    <row r="199" spans="1:27" ht="15.75" customHeight="1">
      <c r="A199" s="192"/>
      <c r="B199" s="192"/>
      <c r="C199" s="192"/>
      <c r="D199" s="192"/>
      <c r="E199" s="192"/>
      <c r="F199" s="192"/>
      <c r="G199" s="192"/>
      <c r="H199" s="192"/>
      <c r="I199" s="192"/>
      <c r="J199" s="192"/>
      <c r="K199" s="192"/>
      <c r="L199" s="192"/>
      <c r="M199" s="192"/>
      <c r="N199" s="192"/>
      <c r="O199" s="192"/>
      <c r="P199" s="192"/>
      <c r="Q199" s="192"/>
      <c r="R199" s="192"/>
      <c r="S199" s="192"/>
      <c r="T199" s="192"/>
      <c r="U199" s="192"/>
      <c r="V199" s="192"/>
      <c r="W199" s="192"/>
      <c r="X199" s="192"/>
      <c r="Y199" s="192"/>
      <c r="Z199" s="192"/>
      <c r="AA199" s="192"/>
    </row>
    <row r="200" spans="1:27" ht="15.75" customHeight="1">
      <c r="A200" s="192"/>
      <c r="B200" s="192"/>
      <c r="C200" s="192"/>
      <c r="D200" s="192"/>
      <c r="E200" s="192"/>
      <c r="F200" s="192"/>
      <c r="G200" s="192"/>
      <c r="H200" s="192"/>
      <c r="I200" s="192"/>
      <c r="J200" s="192"/>
      <c r="K200" s="192"/>
      <c r="L200" s="192"/>
      <c r="M200" s="192"/>
      <c r="N200" s="192"/>
      <c r="O200" s="192"/>
      <c r="P200" s="192"/>
      <c r="Q200" s="192"/>
      <c r="R200" s="192"/>
      <c r="S200" s="192"/>
      <c r="T200" s="192"/>
      <c r="U200" s="192"/>
      <c r="V200" s="192"/>
      <c r="W200" s="192"/>
      <c r="X200" s="192"/>
      <c r="Y200" s="192"/>
      <c r="Z200" s="192"/>
      <c r="AA200" s="192"/>
    </row>
    <row r="201" spans="1:27" ht="15.75" customHeight="1">
      <c r="A201" s="192"/>
      <c r="B201" s="192"/>
      <c r="C201" s="192"/>
      <c r="D201" s="192"/>
      <c r="E201" s="192"/>
      <c r="F201" s="192"/>
      <c r="G201" s="192"/>
      <c r="H201" s="192"/>
      <c r="I201" s="192"/>
      <c r="J201" s="192"/>
      <c r="K201" s="192"/>
      <c r="L201" s="192"/>
      <c r="M201" s="192"/>
      <c r="N201" s="192"/>
      <c r="O201" s="192"/>
      <c r="P201" s="192"/>
      <c r="Q201" s="192"/>
      <c r="R201" s="192"/>
      <c r="S201" s="192"/>
      <c r="T201" s="192"/>
      <c r="U201" s="192"/>
      <c r="V201" s="192"/>
      <c r="W201" s="192"/>
      <c r="X201" s="192"/>
      <c r="Y201" s="192"/>
      <c r="Z201" s="192"/>
      <c r="AA201" s="192"/>
    </row>
    <row r="202" spans="1:27" ht="15.75" customHeight="1">
      <c r="A202" s="192"/>
      <c r="B202" s="192"/>
      <c r="C202" s="192"/>
      <c r="D202" s="192"/>
      <c r="E202" s="192"/>
      <c r="F202" s="192"/>
      <c r="G202" s="192"/>
      <c r="H202" s="192"/>
      <c r="I202" s="192"/>
      <c r="J202" s="192"/>
      <c r="K202" s="192"/>
      <c r="L202" s="192"/>
      <c r="M202" s="192"/>
      <c r="N202" s="192"/>
      <c r="O202" s="192"/>
      <c r="P202" s="192"/>
      <c r="Q202" s="192"/>
      <c r="R202" s="192"/>
      <c r="S202" s="192"/>
      <c r="T202" s="192"/>
      <c r="U202" s="192"/>
      <c r="V202" s="192"/>
      <c r="W202" s="192"/>
      <c r="X202" s="192"/>
      <c r="Y202" s="192"/>
      <c r="Z202" s="192"/>
      <c r="AA202" s="192"/>
    </row>
    <row r="203" spans="1:27" ht="15.75" customHeight="1">
      <c r="A203" s="192"/>
      <c r="B203" s="192"/>
      <c r="C203" s="192"/>
      <c r="D203" s="192"/>
      <c r="E203" s="192"/>
      <c r="F203" s="192"/>
      <c r="G203" s="192"/>
      <c r="H203" s="192"/>
      <c r="I203" s="192"/>
      <c r="J203" s="192"/>
      <c r="K203" s="192"/>
      <c r="L203" s="192"/>
      <c r="M203" s="192"/>
      <c r="N203" s="192"/>
      <c r="O203" s="192"/>
      <c r="P203" s="192"/>
      <c r="Q203" s="192"/>
      <c r="R203" s="192"/>
      <c r="S203" s="192"/>
      <c r="T203" s="192"/>
      <c r="U203" s="192"/>
      <c r="V203" s="192"/>
      <c r="W203" s="192"/>
      <c r="X203" s="192"/>
      <c r="Y203" s="192"/>
      <c r="Z203" s="192"/>
      <c r="AA203" s="192"/>
    </row>
    <row r="204" spans="1:27" ht="15.75" customHeight="1">
      <c r="A204" s="192"/>
      <c r="B204" s="192"/>
      <c r="C204" s="192"/>
      <c r="D204" s="192"/>
      <c r="E204" s="192"/>
      <c r="F204" s="192"/>
      <c r="G204" s="192"/>
      <c r="H204" s="192"/>
      <c r="I204" s="192"/>
      <c r="J204" s="192"/>
      <c r="K204" s="192"/>
      <c r="L204" s="192"/>
      <c r="M204" s="192"/>
      <c r="N204" s="192"/>
      <c r="O204" s="192"/>
      <c r="P204" s="192"/>
      <c r="Q204" s="192"/>
      <c r="R204" s="192"/>
      <c r="S204" s="192"/>
      <c r="T204" s="192"/>
      <c r="U204" s="192"/>
      <c r="V204" s="192"/>
      <c r="W204" s="192"/>
      <c r="X204" s="192"/>
      <c r="Y204" s="192"/>
      <c r="Z204" s="192"/>
      <c r="AA204" s="192"/>
    </row>
    <row r="205" spans="1:27" ht="15.75" customHeight="1">
      <c r="A205" s="192"/>
      <c r="B205" s="192"/>
      <c r="C205" s="192"/>
      <c r="D205" s="192"/>
      <c r="E205" s="192"/>
      <c r="F205" s="192"/>
      <c r="G205" s="192"/>
      <c r="H205" s="192"/>
      <c r="I205" s="192"/>
      <c r="J205" s="192"/>
      <c r="K205" s="192"/>
      <c r="L205" s="192"/>
      <c r="M205" s="192"/>
      <c r="N205" s="192"/>
      <c r="O205" s="192"/>
      <c r="P205" s="192"/>
      <c r="Q205" s="192"/>
      <c r="R205" s="192"/>
      <c r="S205" s="192"/>
      <c r="T205" s="192"/>
      <c r="U205" s="192"/>
      <c r="V205" s="192"/>
      <c r="W205" s="192"/>
      <c r="X205" s="192"/>
      <c r="Y205" s="192"/>
      <c r="Z205" s="192"/>
      <c r="AA205" s="192"/>
    </row>
    <row r="206" spans="1:27" ht="15.75" customHeight="1">
      <c r="A206" s="192"/>
      <c r="B206" s="192"/>
      <c r="C206" s="192"/>
      <c r="D206" s="192"/>
      <c r="E206" s="192"/>
      <c r="F206" s="192"/>
      <c r="G206" s="192"/>
      <c r="H206" s="192"/>
      <c r="I206" s="192"/>
      <c r="J206" s="192"/>
      <c r="K206" s="192"/>
      <c r="L206" s="192"/>
      <c r="M206" s="192"/>
      <c r="N206" s="192"/>
      <c r="O206" s="192"/>
      <c r="P206" s="192"/>
      <c r="Q206" s="192"/>
      <c r="R206" s="192"/>
      <c r="S206" s="192"/>
      <c r="T206" s="192"/>
      <c r="U206" s="192"/>
      <c r="V206" s="192"/>
      <c r="W206" s="192"/>
      <c r="X206" s="192"/>
      <c r="Y206" s="192"/>
      <c r="Z206" s="192"/>
      <c r="AA206" s="192"/>
    </row>
    <row r="207" spans="1:27" ht="15.75" customHeight="1">
      <c r="A207" s="192"/>
      <c r="B207" s="192"/>
      <c r="C207" s="192"/>
      <c r="D207" s="192"/>
      <c r="E207" s="192"/>
      <c r="F207" s="192"/>
      <c r="G207" s="192"/>
      <c r="H207" s="192"/>
      <c r="I207" s="192"/>
      <c r="J207" s="192"/>
      <c r="K207" s="192"/>
      <c r="L207" s="192"/>
      <c r="M207" s="192"/>
      <c r="N207" s="192"/>
      <c r="O207" s="192"/>
      <c r="P207" s="192"/>
      <c r="Q207" s="192"/>
      <c r="R207" s="192"/>
      <c r="S207" s="192"/>
      <c r="T207" s="192"/>
      <c r="U207" s="192"/>
      <c r="V207" s="192"/>
      <c r="W207" s="192"/>
      <c r="X207" s="192"/>
      <c r="Y207" s="192"/>
      <c r="Z207" s="192"/>
      <c r="AA207" s="192"/>
    </row>
    <row r="208" spans="1:27" ht="15.75" customHeight="1">
      <c r="A208" s="192"/>
      <c r="B208" s="192"/>
      <c r="C208" s="192"/>
      <c r="D208" s="192"/>
      <c r="E208" s="192"/>
      <c r="F208" s="192"/>
      <c r="G208" s="192"/>
      <c r="H208" s="192"/>
      <c r="I208" s="192"/>
      <c r="J208" s="192"/>
      <c r="K208" s="192"/>
      <c r="L208" s="192"/>
      <c r="M208" s="192"/>
      <c r="N208" s="192"/>
      <c r="O208" s="192"/>
      <c r="P208" s="192"/>
      <c r="Q208" s="192"/>
      <c r="R208" s="192"/>
      <c r="S208" s="192"/>
      <c r="T208" s="192"/>
      <c r="U208" s="192"/>
      <c r="V208" s="192"/>
      <c r="W208" s="192"/>
      <c r="X208" s="192"/>
      <c r="Y208" s="192"/>
      <c r="Z208" s="192"/>
      <c r="AA208" s="192"/>
    </row>
    <row r="209" spans="1:27" ht="15.75" customHeight="1">
      <c r="A209" s="192"/>
      <c r="B209" s="192"/>
      <c r="C209" s="192"/>
      <c r="D209" s="192"/>
      <c r="E209" s="192"/>
      <c r="F209" s="192"/>
      <c r="G209" s="192"/>
      <c r="H209" s="192"/>
      <c r="I209" s="192"/>
      <c r="J209" s="192"/>
      <c r="K209" s="192"/>
      <c r="L209" s="192"/>
      <c r="M209" s="192"/>
      <c r="N209" s="192"/>
      <c r="O209" s="192"/>
      <c r="P209" s="192"/>
      <c r="Q209" s="192"/>
      <c r="R209" s="192"/>
      <c r="S209" s="192"/>
      <c r="T209" s="192"/>
      <c r="U209" s="192"/>
      <c r="V209" s="192"/>
      <c r="W209" s="192"/>
      <c r="X209" s="192"/>
      <c r="Y209" s="192"/>
      <c r="Z209" s="192"/>
      <c r="AA209" s="192"/>
    </row>
    <row r="210" spans="1:27" ht="15.75" customHeight="1">
      <c r="A210" s="192"/>
      <c r="B210" s="192"/>
      <c r="C210" s="192"/>
      <c r="D210" s="192"/>
      <c r="E210" s="192"/>
      <c r="F210" s="192"/>
      <c r="G210" s="192"/>
      <c r="H210" s="192"/>
      <c r="I210" s="192"/>
      <c r="J210" s="192"/>
      <c r="K210" s="192"/>
      <c r="L210" s="192"/>
      <c r="M210" s="192"/>
      <c r="N210" s="192"/>
      <c r="O210" s="192"/>
      <c r="P210" s="192"/>
      <c r="Q210" s="192"/>
      <c r="R210" s="192"/>
      <c r="S210" s="192"/>
      <c r="T210" s="192"/>
      <c r="U210" s="192"/>
      <c r="V210" s="192"/>
      <c r="W210" s="192"/>
      <c r="X210" s="192"/>
      <c r="Y210" s="192"/>
      <c r="Z210" s="192"/>
      <c r="AA210" s="192"/>
    </row>
    <row r="211" spans="1:27" ht="15.75" customHeight="1">
      <c r="A211" s="192"/>
      <c r="B211" s="192"/>
      <c r="C211" s="192"/>
      <c r="D211" s="192"/>
      <c r="E211" s="192"/>
      <c r="F211" s="192"/>
      <c r="G211" s="192"/>
      <c r="H211" s="192"/>
      <c r="I211" s="192"/>
      <c r="J211" s="192"/>
      <c r="K211" s="192"/>
      <c r="L211" s="192"/>
      <c r="M211" s="192"/>
      <c r="N211" s="192"/>
      <c r="O211" s="192"/>
      <c r="P211" s="192"/>
      <c r="Q211" s="192"/>
      <c r="R211" s="192"/>
      <c r="S211" s="192"/>
      <c r="T211" s="192"/>
      <c r="U211" s="192"/>
      <c r="V211" s="192"/>
      <c r="W211" s="192"/>
      <c r="X211" s="192"/>
      <c r="Y211" s="192"/>
      <c r="Z211" s="192"/>
      <c r="AA211" s="192"/>
    </row>
    <row r="212" spans="1:27" ht="15.75" customHeight="1">
      <c r="A212" s="192"/>
      <c r="B212" s="192"/>
      <c r="C212" s="192"/>
      <c r="D212" s="192"/>
      <c r="E212" s="192"/>
      <c r="F212" s="192"/>
      <c r="G212" s="192"/>
      <c r="H212" s="192"/>
      <c r="I212" s="192"/>
      <c r="J212" s="192"/>
      <c r="K212" s="192"/>
      <c r="L212" s="192"/>
      <c r="M212" s="192"/>
      <c r="N212" s="192"/>
      <c r="O212" s="192"/>
      <c r="P212" s="192"/>
      <c r="Q212" s="192"/>
      <c r="R212" s="192"/>
      <c r="S212" s="192"/>
      <c r="T212" s="192"/>
      <c r="U212" s="192"/>
      <c r="V212" s="192"/>
      <c r="W212" s="192"/>
      <c r="X212" s="192"/>
      <c r="Y212" s="192"/>
      <c r="Z212" s="192"/>
      <c r="AA212" s="192"/>
    </row>
    <row r="213" spans="1:27" ht="15.75" customHeight="1">
      <c r="A213" s="192"/>
      <c r="B213" s="192"/>
      <c r="C213" s="192"/>
      <c r="D213" s="192"/>
      <c r="E213" s="192"/>
      <c r="F213" s="192"/>
      <c r="G213" s="192"/>
      <c r="H213" s="192"/>
      <c r="I213" s="192"/>
      <c r="J213" s="192"/>
      <c r="K213" s="192"/>
      <c r="L213" s="192"/>
      <c r="M213" s="192"/>
      <c r="N213" s="192"/>
      <c r="O213" s="192"/>
      <c r="P213" s="192"/>
      <c r="Q213" s="192"/>
      <c r="R213" s="192"/>
      <c r="S213" s="192"/>
      <c r="T213" s="192"/>
      <c r="U213" s="192"/>
      <c r="V213" s="192"/>
      <c r="W213" s="192"/>
      <c r="X213" s="192"/>
      <c r="Y213" s="192"/>
      <c r="Z213" s="192"/>
      <c r="AA213" s="192"/>
    </row>
    <row r="214" spans="1:27" ht="15.75" customHeight="1">
      <c r="A214" s="192"/>
      <c r="B214" s="192"/>
      <c r="C214" s="192"/>
      <c r="D214" s="192"/>
      <c r="E214" s="192"/>
      <c r="F214" s="192"/>
      <c r="G214" s="192"/>
      <c r="H214" s="192"/>
      <c r="I214" s="192"/>
      <c r="J214" s="192"/>
      <c r="K214" s="192"/>
      <c r="L214" s="192"/>
      <c r="M214" s="192"/>
      <c r="N214" s="192"/>
      <c r="O214" s="192"/>
      <c r="P214" s="192"/>
      <c r="Q214" s="192"/>
      <c r="R214" s="192"/>
      <c r="S214" s="192"/>
      <c r="T214" s="192"/>
      <c r="U214" s="192"/>
      <c r="V214" s="192"/>
      <c r="W214" s="192"/>
      <c r="X214" s="192"/>
      <c r="Y214" s="192"/>
      <c r="Z214" s="192"/>
      <c r="AA214" s="192"/>
    </row>
    <row r="215" spans="1:27" ht="15.75" customHeight="1">
      <c r="A215" s="192"/>
      <c r="B215" s="192"/>
      <c r="C215" s="192"/>
      <c r="D215" s="192"/>
      <c r="E215" s="192"/>
      <c r="F215" s="192"/>
      <c r="G215" s="192"/>
      <c r="H215" s="192"/>
      <c r="I215" s="192"/>
      <c r="J215" s="192"/>
      <c r="K215" s="192"/>
      <c r="L215" s="192"/>
      <c r="M215" s="192"/>
      <c r="N215" s="192"/>
      <c r="O215" s="192"/>
      <c r="P215" s="192"/>
      <c r="Q215" s="192"/>
      <c r="R215" s="192"/>
      <c r="S215" s="192"/>
      <c r="T215" s="192"/>
      <c r="U215" s="192"/>
      <c r="V215" s="192"/>
      <c r="W215" s="192"/>
      <c r="X215" s="192"/>
      <c r="Y215" s="192"/>
      <c r="Z215" s="192"/>
      <c r="AA215" s="192"/>
    </row>
    <row r="216" spans="1:27" ht="15.75" customHeight="1">
      <c r="A216" s="192"/>
      <c r="B216" s="192"/>
      <c r="C216" s="192"/>
      <c r="D216" s="192"/>
      <c r="E216" s="192"/>
      <c r="F216" s="192"/>
      <c r="G216" s="192"/>
      <c r="H216" s="192"/>
      <c r="I216" s="192"/>
      <c r="J216" s="192"/>
      <c r="K216" s="192"/>
      <c r="L216" s="192"/>
      <c r="M216" s="192"/>
      <c r="N216" s="192"/>
      <c r="O216" s="192"/>
      <c r="P216" s="192"/>
      <c r="Q216" s="192"/>
      <c r="R216" s="192"/>
      <c r="S216" s="192"/>
      <c r="T216" s="192"/>
      <c r="U216" s="192"/>
      <c r="V216" s="192"/>
      <c r="W216" s="192"/>
      <c r="X216" s="192"/>
      <c r="Y216" s="192"/>
      <c r="Z216" s="192"/>
      <c r="AA216" s="192"/>
    </row>
    <row r="217" spans="1:27" ht="15.75" customHeight="1">
      <c r="A217" s="192"/>
      <c r="B217" s="192"/>
      <c r="C217" s="192"/>
      <c r="D217" s="192"/>
      <c r="E217" s="192"/>
      <c r="F217" s="192"/>
      <c r="G217" s="192"/>
      <c r="H217" s="192"/>
      <c r="I217" s="192"/>
      <c r="J217" s="192"/>
      <c r="K217" s="192"/>
      <c r="L217" s="192"/>
      <c r="M217" s="192"/>
      <c r="N217" s="192"/>
      <c r="O217" s="192"/>
      <c r="P217" s="192"/>
      <c r="Q217" s="192"/>
      <c r="R217" s="192"/>
      <c r="S217" s="192"/>
      <c r="T217" s="192"/>
      <c r="U217" s="192"/>
      <c r="V217" s="192"/>
      <c r="W217" s="192"/>
      <c r="X217" s="192"/>
      <c r="Y217" s="192"/>
      <c r="Z217" s="192"/>
      <c r="AA217" s="192"/>
    </row>
    <row r="218" spans="1:27" ht="15.75" customHeight="1">
      <c r="A218" s="192"/>
      <c r="B218" s="192"/>
      <c r="C218" s="192"/>
      <c r="D218" s="192"/>
      <c r="E218" s="192"/>
      <c r="F218" s="192"/>
      <c r="G218" s="192"/>
      <c r="H218" s="192"/>
      <c r="I218" s="192"/>
      <c r="J218" s="192"/>
      <c r="K218" s="192"/>
      <c r="L218" s="192"/>
      <c r="M218" s="192"/>
      <c r="N218" s="192"/>
      <c r="O218" s="192"/>
      <c r="P218" s="192"/>
      <c r="Q218" s="192"/>
      <c r="R218" s="192"/>
      <c r="S218" s="192"/>
      <c r="T218" s="192"/>
      <c r="U218" s="192"/>
      <c r="V218" s="192"/>
      <c r="W218" s="192"/>
      <c r="X218" s="192"/>
      <c r="Y218" s="192"/>
      <c r="Z218" s="192"/>
      <c r="AA218" s="192"/>
    </row>
    <row r="219" spans="1:27" ht="15.75" customHeight="1">
      <c r="A219" s="192"/>
      <c r="B219" s="192"/>
      <c r="C219" s="192"/>
      <c r="D219" s="192"/>
      <c r="E219" s="192"/>
      <c r="F219" s="192"/>
      <c r="G219" s="192"/>
      <c r="H219" s="192"/>
      <c r="I219" s="192"/>
      <c r="J219" s="192"/>
      <c r="K219" s="192"/>
      <c r="L219" s="192"/>
      <c r="M219" s="192"/>
      <c r="N219" s="192"/>
      <c r="O219" s="192"/>
      <c r="P219" s="192"/>
      <c r="Q219" s="192"/>
      <c r="R219" s="192"/>
      <c r="S219" s="192"/>
      <c r="T219" s="192"/>
      <c r="U219" s="192"/>
      <c r="V219" s="192"/>
      <c r="W219" s="192"/>
      <c r="X219" s="192"/>
      <c r="Y219" s="192"/>
      <c r="Z219" s="192"/>
      <c r="AA219" s="192"/>
    </row>
    <row r="220" spans="1:27" ht="15.75" customHeight="1">
      <c r="A220" s="192"/>
      <c r="B220" s="192"/>
      <c r="C220" s="192"/>
      <c r="D220" s="192"/>
      <c r="E220" s="192"/>
      <c r="F220" s="192"/>
      <c r="G220" s="192"/>
      <c r="H220" s="192"/>
      <c r="I220" s="192"/>
      <c r="J220" s="192"/>
      <c r="K220" s="192"/>
      <c r="L220" s="192"/>
      <c r="M220" s="192"/>
      <c r="N220" s="192"/>
      <c r="O220" s="192"/>
      <c r="P220" s="192"/>
      <c r="Q220" s="192"/>
      <c r="R220" s="192"/>
      <c r="S220" s="192"/>
      <c r="T220" s="192"/>
      <c r="U220" s="192"/>
      <c r="V220" s="192"/>
      <c r="W220" s="192"/>
      <c r="X220" s="192"/>
      <c r="Y220" s="192"/>
      <c r="Z220" s="192"/>
      <c r="AA220" s="192"/>
    </row>
    <row r="221" spans="1:27" ht="15.75" customHeight="1">
      <c r="A221" s="192"/>
      <c r="B221" s="192"/>
      <c r="C221" s="192"/>
      <c r="D221" s="192"/>
      <c r="E221" s="192"/>
      <c r="F221" s="192"/>
      <c r="G221" s="192"/>
      <c r="H221" s="192"/>
      <c r="I221" s="192"/>
      <c r="J221" s="192"/>
      <c r="K221" s="192"/>
      <c r="L221" s="192"/>
      <c r="M221" s="192"/>
      <c r="N221" s="192"/>
      <c r="O221" s="192"/>
      <c r="P221" s="192"/>
      <c r="Q221" s="192"/>
      <c r="R221" s="192"/>
      <c r="S221" s="192"/>
      <c r="T221" s="192"/>
      <c r="U221" s="192"/>
      <c r="V221" s="192"/>
      <c r="W221" s="192"/>
      <c r="X221" s="192"/>
      <c r="Y221" s="192"/>
      <c r="Z221" s="192"/>
      <c r="AA221" s="192"/>
    </row>
    <row r="222" spans="1:27" ht="15.75" customHeight="1">
      <c r="A222" s="192"/>
      <c r="B222" s="192"/>
      <c r="C222" s="192"/>
      <c r="D222" s="192"/>
      <c r="E222" s="192"/>
      <c r="F222" s="192"/>
      <c r="G222" s="192"/>
      <c r="H222" s="192"/>
      <c r="I222" s="192"/>
      <c r="J222" s="192"/>
      <c r="K222" s="192"/>
      <c r="L222" s="192"/>
      <c r="M222" s="192"/>
      <c r="N222" s="192"/>
      <c r="O222" s="192"/>
      <c r="P222" s="192"/>
      <c r="Q222" s="192"/>
      <c r="R222" s="192"/>
      <c r="S222" s="192"/>
      <c r="T222" s="192"/>
      <c r="U222" s="192"/>
      <c r="V222" s="192"/>
      <c r="W222" s="192"/>
      <c r="X222" s="192"/>
      <c r="Y222" s="192"/>
      <c r="Z222" s="192"/>
      <c r="AA222" s="192"/>
    </row>
    <row r="223" spans="1:27" ht="15.75" customHeight="1">
      <c r="A223" s="192"/>
      <c r="B223" s="192"/>
      <c r="C223" s="192"/>
      <c r="D223" s="192"/>
      <c r="E223" s="192"/>
      <c r="F223" s="192"/>
      <c r="G223" s="192"/>
      <c r="H223" s="192"/>
      <c r="I223" s="192"/>
      <c r="J223" s="192"/>
      <c r="K223" s="192"/>
      <c r="L223" s="192"/>
      <c r="M223" s="192"/>
      <c r="N223" s="192"/>
      <c r="O223" s="192"/>
      <c r="P223" s="192"/>
      <c r="Q223" s="192"/>
      <c r="R223" s="192"/>
      <c r="S223" s="192"/>
      <c r="T223" s="192"/>
      <c r="U223" s="192"/>
      <c r="V223" s="192"/>
      <c r="W223" s="192"/>
      <c r="X223" s="192"/>
      <c r="Y223" s="192"/>
      <c r="Z223" s="192"/>
      <c r="AA223" s="192"/>
    </row>
    <row r="224" spans="1:27" ht="15.75" customHeight="1">
      <c r="A224" s="192"/>
      <c r="B224" s="192"/>
      <c r="C224" s="192"/>
      <c r="D224" s="192"/>
      <c r="E224" s="192"/>
      <c r="F224" s="192"/>
      <c r="G224" s="192"/>
      <c r="H224" s="192"/>
      <c r="I224" s="192"/>
      <c r="J224" s="192"/>
      <c r="K224" s="192"/>
      <c r="L224" s="192"/>
      <c r="M224" s="192"/>
      <c r="N224" s="192"/>
      <c r="O224" s="192"/>
      <c r="P224" s="192"/>
      <c r="Q224" s="192"/>
      <c r="R224" s="192"/>
      <c r="S224" s="192"/>
      <c r="T224" s="192"/>
      <c r="U224" s="192"/>
      <c r="V224" s="192"/>
      <c r="W224" s="192"/>
      <c r="X224" s="192"/>
      <c r="Y224" s="192"/>
      <c r="Z224" s="192"/>
      <c r="AA224" s="192"/>
    </row>
    <row r="225" spans="1:27" ht="15.75" customHeight="1">
      <c r="A225" s="192"/>
      <c r="B225" s="192"/>
      <c r="C225" s="192"/>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192"/>
      <c r="AA225" s="192"/>
    </row>
    <row r="226" spans="1:27" ht="15.75" customHeight="1">
      <c r="A226" s="192"/>
      <c r="B226" s="192"/>
      <c r="C226" s="192"/>
      <c r="D226" s="192"/>
      <c r="E226" s="192"/>
      <c r="F226" s="192"/>
      <c r="G226" s="192"/>
      <c r="H226" s="192"/>
      <c r="I226" s="192"/>
      <c r="J226" s="192"/>
      <c r="K226" s="192"/>
      <c r="L226" s="192"/>
      <c r="M226" s="192"/>
      <c r="N226" s="192"/>
      <c r="O226" s="192"/>
      <c r="P226" s="192"/>
      <c r="Q226" s="192"/>
      <c r="R226" s="192"/>
      <c r="S226" s="192"/>
      <c r="T226" s="192"/>
      <c r="U226" s="192"/>
      <c r="V226" s="192"/>
      <c r="W226" s="192"/>
      <c r="X226" s="192"/>
      <c r="Y226" s="192"/>
      <c r="Z226" s="192"/>
      <c r="AA226" s="192"/>
    </row>
    <row r="227" spans="1:27" ht="15.75" customHeight="1">
      <c r="A227" s="192"/>
      <c r="B227" s="192"/>
      <c r="C227" s="192"/>
      <c r="D227" s="192"/>
      <c r="E227" s="192"/>
      <c r="F227" s="192"/>
      <c r="G227" s="192"/>
      <c r="H227" s="192"/>
      <c r="I227" s="192"/>
      <c r="J227" s="192"/>
      <c r="K227" s="192"/>
      <c r="L227" s="192"/>
      <c r="M227" s="192"/>
      <c r="N227" s="192"/>
      <c r="O227" s="192"/>
      <c r="P227" s="192"/>
      <c r="Q227" s="192"/>
      <c r="R227" s="192"/>
      <c r="S227" s="192"/>
      <c r="T227" s="192"/>
      <c r="U227" s="192"/>
      <c r="V227" s="192"/>
      <c r="W227" s="192"/>
      <c r="X227" s="192"/>
      <c r="Y227" s="192"/>
      <c r="Z227" s="192"/>
      <c r="AA227" s="192"/>
    </row>
    <row r="228" spans="1:27" ht="15.75" customHeight="1">
      <c r="A228" s="192"/>
      <c r="B228" s="192"/>
      <c r="C228" s="192"/>
      <c r="D228" s="192"/>
      <c r="E228" s="192"/>
      <c r="F228" s="192"/>
      <c r="G228" s="192"/>
      <c r="H228" s="192"/>
      <c r="I228" s="192"/>
      <c r="J228" s="192"/>
      <c r="K228" s="192"/>
      <c r="L228" s="192"/>
      <c r="M228" s="192"/>
      <c r="N228" s="192"/>
      <c r="O228" s="192"/>
      <c r="P228" s="192"/>
      <c r="Q228" s="192"/>
      <c r="R228" s="192"/>
      <c r="S228" s="192"/>
      <c r="T228" s="192"/>
      <c r="U228" s="192"/>
      <c r="V228" s="192"/>
      <c r="W228" s="192"/>
      <c r="X228" s="192"/>
      <c r="Y228" s="192"/>
      <c r="Z228" s="192"/>
      <c r="AA228" s="192"/>
    </row>
    <row r="229" spans="1:27" ht="15.75" customHeight="1">
      <c r="A229" s="192"/>
      <c r="B229" s="192"/>
      <c r="C229" s="192"/>
      <c r="D229" s="192"/>
      <c r="E229" s="192"/>
      <c r="F229" s="192"/>
      <c r="G229" s="192"/>
      <c r="H229" s="192"/>
      <c r="I229" s="192"/>
      <c r="J229" s="192"/>
      <c r="K229" s="192"/>
      <c r="L229" s="192"/>
      <c r="M229" s="192"/>
      <c r="N229" s="192"/>
      <c r="O229" s="192"/>
      <c r="P229" s="192"/>
      <c r="Q229" s="192"/>
      <c r="R229" s="192"/>
      <c r="S229" s="192"/>
      <c r="T229" s="192"/>
      <c r="U229" s="192"/>
      <c r="V229" s="192"/>
      <c r="W229" s="192"/>
      <c r="X229" s="192"/>
      <c r="Y229" s="192"/>
      <c r="Z229" s="192"/>
      <c r="AA229" s="192"/>
    </row>
    <row r="230" spans="1:27" ht="15.75" customHeight="1">
      <c r="A230" s="192"/>
      <c r="B230" s="192"/>
      <c r="C230" s="192"/>
      <c r="D230" s="192"/>
      <c r="E230" s="192"/>
      <c r="F230" s="192"/>
      <c r="G230" s="192"/>
      <c r="H230" s="192"/>
      <c r="I230" s="192"/>
      <c r="J230" s="192"/>
      <c r="K230" s="192"/>
      <c r="L230" s="192"/>
      <c r="M230" s="192"/>
      <c r="N230" s="192"/>
      <c r="O230" s="192"/>
      <c r="P230" s="192"/>
      <c r="Q230" s="192"/>
      <c r="R230" s="192"/>
      <c r="S230" s="192"/>
      <c r="T230" s="192"/>
      <c r="U230" s="192"/>
      <c r="V230" s="192"/>
      <c r="W230" s="192"/>
      <c r="X230" s="192"/>
      <c r="Y230" s="192"/>
      <c r="Z230" s="192"/>
      <c r="AA230" s="192"/>
    </row>
    <row r="231" spans="1:27" ht="15.75" customHeight="1">
      <c r="A231" s="192"/>
      <c r="B231" s="192"/>
      <c r="C231" s="192"/>
      <c r="D231" s="192"/>
      <c r="E231" s="192"/>
      <c r="F231" s="192"/>
      <c r="G231" s="192"/>
      <c r="H231" s="192"/>
      <c r="I231" s="192"/>
      <c r="J231" s="192"/>
      <c r="K231" s="192"/>
      <c r="L231" s="192"/>
      <c r="M231" s="192"/>
      <c r="N231" s="192"/>
      <c r="O231" s="192"/>
      <c r="P231" s="192"/>
      <c r="Q231" s="192"/>
      <c r="R231" s="192"/>
      <c r="S231" s="192"/>
      <c r="T231" s="192"/>
      <c r="U231" s="192"/>
      <c r="V231" s="192"/>
      <c r="W231" s="192"/>
      <c r="X231" s="192"/>
      <c r="Y231" s="192"/>
      <c r="Z231" s="192"/>
      <c r="AA231" s="192"/>
    </row>
    <row r="232" spans="1:27" ht="15.75" customHeight="1">
      <c r="A232" s="192"/>
      <c r="B232" s="192"/>
      <c r="C232" s="192"/>
      <c r="D232" s="192"/>
      <c r="E232" s="192"/>
      <c r="F232" s="192"/>
      <c r="G232" s="192"/>
      <c r="H232" s="192"/>
      <c r="I232" s="192"/>
      <c r="J232" s="192"/>
      <c r="K232" s="192"/>
      <c r="L232" s="192"/>
      <c r="M232" s="192"/>
      <c r="N232" s="192"/>
      <c r="O232" s="192"/>
      <c r="P232" s="192"/>
      <c r="Q232" s="192"/>
      <c r="R232" s="192"/>
      <c r="S232" s="192"/>
      <c r="T232" s="192"/>
      <c r="U232" s="192"/>
      <c r="V232" s="192"/>
      <c r="W232" s="192"/>
      <c r="X232" s="192"/>
      <c r="Y232" s="192"/>
      <c r="Z232" s="192"/>
      <c r="AA232" s="192"/>
    </row>
    <row r="233" spans="1:27" ht="15.75" customHeight="1">
      <c r="A233" s="192"/>
      <c r="B233" s="192"/>
      <c r="C233" s="192"/>
      <c r="D233" s="192"/>
      <c r="E233" s="192"/>
      <c r="F233" s="192"/>
      <c r="G233" s="192"/>
      <c r="H233" s="192"/>
      <c r="I233" s="192"/>
      <c r="J233" s="192"/>
      <c r="K233" s="192"/>
      <c r="L233" s="192"/>
      <c r="M233" s="192"/>
      <c r="N233" s="192"/>
      <c r="O233" s="192"/>
      <c r="P233" s="192"/>
      <c r="Q233" s="192"/>
      <c r="R233" s="192"/>
      <c r="S233" s="192"/>
      <c r="T233" s="192"/>
      <c r="U233" s="192"/>
      <c r="V233" s="192"/>
      <c r="W233" s="192"/>
      <c r="X233" s="192"/>
      <c r="Y233" s="192"/>
      <c r="Z233" s="192"/>
      <c r="AA233" s="192"/>
    </row>
    <row r="234" spans="1:27" ht="15.75" customHeight="1">
      <c r="A234" s="192"/>
      <c r="B234" s="192"/>
      <c r="C234" s="192"/>
      <c r="D234" s="192"/>
      <c r="E234" s="192"/>
      <c r="F234" s="192"/>
      <c r="G234" s="192"/>
      <c r="H234" s="192"/>
      <c r="I234" s="192"/>
      <c r="J234" s="192"/>
      <c r="K234" s="192"/>
      <c r="L234" s="192"/>
      <c r="M234" s="192"/>
      <c r="N234" s="192"/>
      <c r="O234" s="192"/>
      <c r="P234" s="192"/>
      <c r="Q234" s="192"/>
      <c r="R234" s="192"/>
      <c r="S234" s="192"/>
      <c r="T234" s="192"/>
      <c r="U234" s="192"/>
      <c r="V234" s="192"/>
      <c r="W234" s="192"/>
      <c r="X234" s="192"/>
      <c r="Y234" s="192"/>
      <c r="Z234" s="192"/>
      <c r="AA234" s="192"/>
    </row>
    <row r="235" spans="1:27" ht="15.75" customHeight="1">
      <c r="A235" s="192"/>
      <c r="B235" s="192"/>
      <c r="C235" s="192"/>
      <c r="D235" s="192"/>
      <c r="E235" s="192"/>
      <c r="F235" s="192"/>
      <c r="G235" s="192"/>
      <c r="H235" s="192"/>
      <c r="I235" s="192"/>
      <c r="J235" s="192"/>
      <c r="K235" s="192"/>
      <c r="L235" s="192"/>
      <c r="M235" s="192"/>
      <c r="N235" s="192"/>
      <c r="O235" s="192"/>
      <c r="P235" s="192"/>
      <c r="Q235" s="192"/>
      <c r="R235" s="192"/>
      <c r="S235" s="192"/>
      <c r="T235" s="192"/>
      <c r="U235" s="192"/>
      <c r="V235" s="192"/>
      <c r="W235" s="192"/>
      <c r="X235" s="192"/>
      <c r="Y235" s="192"/>
      <c r="Z235" s="192"/>
      <c r="AA235" s="192"/>
    </row>
    <row r="236" spans="1:27" ht="15.75" customHeight="1">
      <c r="A236" s="192"/>
      <c r="B236" s="192"/>
      <c r="C236" s="192"/>
      <c r="D236" s="192"/>
      <c r="E236" s="192"/>
      <c r="F236" s="192"/>
      <c r="G236" s="192"/>
      <c r="H236" s="192"/>
      <c r="I236" s="192"/>
      <c r="J236" s="192"/>
      <c r="K236" s="192"/>
      <c r="L236" s="192"/>
      <c r="M236" s="192"/>
      <c r="N236" s="192"/>
      <c r="O236" s="192"/>
      <c r="P236" s="192"/>
      <c r="Q236" s="192"/>
      <c r="R236" s="192"/>
      <c r="S236" s="192"/>
      <c r="T236" s="192"/>
      <c r="U236" s="192"/>
      <c r="V236" s="192"/>
      <c r="W236" s="192"/>
      <c r="X236" s="192"/>
      <c r="Y236" s="192"/>
      <c r="Z236" s="192"/>
      <c r="AA236" s="192"/>
    </row>
    <row r="237" spans="1:27" ht="15.75" customHeight="1">
      <c r="A237" s="192"/>
      <c r="B237" s="192"/>
      <c r="C237" s="192"/>
      <c r="D237" s="192"/>
      <c r="E237" s="192"/>
      <c r="F237" s="192"/>
      <c r="G237" s="192"/>
      <c r="H237" s="192"/>
      <c r="I237" s="192"/>
      <c r="J237" s="192"/>
      <c r="K237" s="192"/>
      <c r="L237" s="192"/>
      <c r="M237" s="192"/>
      <c r="N237" s="192"/>
      <c r="O237" s="192"/>
      <c r="P237" s="192"/>
      <c r="Q237" s="192"/>
      <c r="R237" s="192"/>
      <c r="S237" s="192"/>
      <c r="T237" s="192"/>
      <c r="U237" s="192"/>
      <c r="V237" s="192"/>
      <c r="W237" s="192"/>
      <c r="X237" s="192"/>
      <c r="Y237" s="192"/>
      <c r="Z237" s="192"/>
      <c r="AA237" s="192"/>
    </row>
    <row r="238" spans="1:27" ht="15.75" customHeight="1">
      <c r="A238" s="192"/>
      <c r="B238" s="192"/>
      <c r="C238" s="192"/>
      <c r="D238" s="192"/>
      <c r="E238" s="192"/>
      <c r="F238" s="192"/>
      <c r="G238" s="192"/>
      <c r="H238" s="192"/>
      <c r="I238" s="192"/>
      <c r="J238" s="192"/>
      <c r="K238" s="192"/>
      <c r="L238" s="192"/>
      <c r="M238" s="192"/>
      <c r="N238" s="192"/>
      <c r="O238" s="192"/>
      <c r="P238" s="192"/>
      <c r="Q238" s="192"/>
      <c r="R238" s="192"/>
      <c r="S238" s="192"/>
      <c r="T238" s="192"/>
      <c r="U238" s="192"/>
      <c r="V238" s="192"/>
      <c r="W238" s="192"/>
      <c r="X238" s="192"/>
      <c r="Y238" s="192"/>
      <c r="Z238" s="192"/>
      <c r="AA238" s="192"/>
    </row>
    <row r="239" spans="1:27" ht="15.75" customHeight="1">
      <c r="A239" s="192"/>
      <c r="B239" s="192"/>
      <c r="C239" s="192"/>
      <c r="D239" s="192"/>
      <c r="E239" s="192"/>
      <c r="F239" s="192"/>
      <c r="G239" s="192"/>
      <c r="H239" s="192"/>
      <c r="I239" s="192"/>
      <c r="J239" s="192"/>
      <c r="K239" s="192"/>
      <c r="L239" s="192"/>
      <c r="M239" s="192"/>
      <c r="N239" s="192"/>
      <c r="O239" s="192"/>
      <c r="P239" s="192"/>
      <c r="Q239" s="192"/>
      <c r="R239" s="192"/>
      <c r="S239" s="192"/>
      <c r="T239" s="192"/>
      <c r="U239" s="192"/>
      <c r="V239" s="192"/>
      <c r="W239" s="192"/>
      <c r="X239" s="192"/>
      <c r="Y239" s="192"/>
      <c r="Z239" s="192"/>
      <c r="AA239" s="192"/>
    </row>
    <row r="240" spans="1:27" ht="15.75" customHeight="1">
      <c r="A240" s="192"/>
      <c r="B240" s="192"/>
      <c r="C240" s="192"/>
      <c r="D240" s="192"/>
      <c r="E240" s="192"/>
      <c r="F240" s="192"/>
      <c r="G240" s="192"/>
      <c r="H240" s="192"/>
      <c r="I240" s="192"/>
      <c r="J240" s="192"/>
      <c r="K240" s="192"/>
      <c r="L240" s="192"/>
      <c r="M240" s="192"/>
      <c r="N240" s="192"/>
      <c r="O240" s="192"/>
      <c r="P240" s="192"/>
      <c r="Q240" s="192"/>
      <c r="R240" s="192"/>
      <c r="S240" s="192"/>
      <c r="T240" s="192"/>
      <c r="U240" s="192"/>
      <c r="V240" s="192"/>
      <c r="W240" s="192"/>
      <c r="X240" s="192"/>
      <c r="Y240" s="192"/>
      <c r="Z240" s="192"/>
      <c r="AA240" s="192"/>
    </row>
    <row r="241" spans="1:27" ht="15.75" customHeight="1">
      <c r="A241" s="192"/>
      <c r="B241" s="192"/>
      <c r="C241" s="192"/>
      <c r="D241" s="192"/>
      <c r="E241" s="192"/>
      <c r="F241" s="192"/>
      <c r="G241" s="192"/>
      <c r="H241" s="192"/>
      <c r="I241" s="192"/>
      <c r="J241" s="192"/>
      <c r="K241" s="192"/>
      <c r="L241" s="192"/>
      <c r="M241" s="192"/>
      <c r="N241" s="192"/>
      <c r="O241" s="192"/>
      <c r="P241" s="192"/>
      <c r="Q241" s="192"/>
      <c r="R241" s="192"/>
      <c r="S241" s="192"/>
      <c r="T241" s="192"/>
      <c r="U241" s="192"/>
      <c r="V241" s="192"/>
      <c r="W241" s="192"/>
      <c r="X241" s="192"/>
      <c r="Y241" s="192"/>
      <c r="Z241" s="192"/>
      <c r="AA241" s="192"/>
    </row>
    <row r="242" spans="1:27" ht="15.75" customHeight="1">
      <c r="A242" s="192"/>
      <c r="B242" s="192"/>
      <c r="C242" s="192"/>
      <c r="D242" s="192"/>
      <c r="E242" s="192"/>
      <c r="F242" s="192"/>
      <c r="G242" s="192"/>
      <c r="H242" s="192"/>
      <c r="I242" s="192"/>
      <c r="J242" s="192"/>
      <c r="K242" s="192"/>
      <c r="L242" s="192"/>
      <c r="M242" s="192"/>
      <c r="N242" s="192"/>
      <c r="O242" s="192"/>
      <c r="P242" s="192"/>
      <c r="Q242" s="192"/>
      <c r="R242" s="192"/>
      <c r="S242" s="192"/>
      <c r="T242" s="192"/>
      <c r="U242" s="192"/>
      <c r="V242" s="192"/>
      <c r="W242" s="192"/>
      <c r="X242" s="192"/>
      <c r="Y242" s="192"/>
      <c r="Z242" s="192"/>
      <c r="AA242" s="192"/>
    </row>
    <row r="243" spans="1:27" ht="15.75" customHeight="1">
      <c r="A243" s="192"/>
      <c r="B243" s="192"/>
      <c r="C243" s="192"/>
      <c r="D243" s="192"/>
      <c r="E243" s="192"/>
      <c r="F243" s="192"/>
      <c r="G243" s="192"/>
      <c r="H243" s="192"/>
      <c r="I243" s="192"/>
      <c r="J243" s="192"/>
      <c r="K243" s="192"/>
      <c r="L243" s="192"/>
      <c r="M243" s="192"/>
      <c r="N243" s="192"/>
      <c r="O243" s="192"/>
      <c r="P243" s="192"/>
      <c r="Q243" s="192"/>
      <c r="R243" s="192"/>
      <c r="S243" s="192"/>
      <c r="T243" s="192"/>
      <c r="U243" s="192"/>
      <c r="V243" s="192"/>
      <c r="W243" s="192"/>
      <c r="X243" s="192"/>
      <c r="Y243" s="192"/>
      <c r="Z243" s="192"/>
      <c r="AA243" s="192"/>
    </row>
    <row r="244" spans="1:27" ht="15.75" customHeight="1">
      <c r="A244" s="192"/>
      <c r="B244" s="192"/>
      <c r="C244" s="192"/>
      <c r="D244" s="192"/>
      <c r="E244" s="192"/>
      <c r="F244" s="192"/>
      <c r="G244" s="192"/>
      <c r="H244" s="192"/>
      <c r="I244" s="192"/>
      <c r="J244" s="192"/>
      <c r="K244" s="192"/>
      <c r="L244" s="192"/>
      <c r="M244" s="192"/>
      <c r="N244" s="192"/>
      <c r="O244" s="192"/>
      <c r="P244" s="192"/>
      <c r="Q244" s="192"/>
      <c r="R244" s="192"/>
      <c r="S244" s="192"/>
      <c r="T244" s="192"/>
      <c r="U244" s="192"/>
      <c r="V244" s="192"/>
      <c r="W244" s="192"/>
      <c r="X244" s="192"/>
      <c r="Y244" s="192"/>
      <c r="Z244" s="192"/>
      <c r="AA244" s="192"/>
    </row>
    <row r="245" spans="1:27" ht="15.75" customHeight="1">
      <c r="A245" s="192"/>
      <c r="B245" s="192"/>
      <c r="C245" s="192"/>
      <c r="D245" s="192"/>
      <c r="E245" s="192"/>
      <c r="F245" s="192"/>
      <c r="G245" s="192"/>
      <c r="H245" s="192"/>
      <c r="I245" s="192"/>
      <c r="J245" s="192"/>
      <c r="K245" s="192"/>
      <c r="L245" s="192"/>
      <c r="M245" s="192"/>
      <c r="N245" s="192"/>
      <c r="O245" s="192"/>
      <c r="P245" s="192"/>
      <c r="Q245" s="192"/>
      <c r="R245" s="192"/>
      <c r="S245" s="192"/>
      <c r="T245" s="192"/>
      <c r="U245" s="192"/>
      <c r="V245" s="192"/>
      <c r="W245" s="192"/>
      <c r="X245" s="192"/>
      <c r="Y245" s="192"/>
      <c r="Z245" s="192"/>
      <c r="AA245" s="192"/>
    </row>
    <row r="246" spans="1:27" ht="15.75" customHeight="1">
      <c r="A246" s="192"/>
      <c r="B246" s="192"/>
      <c r="C246" s="192"/>
      <c r="D246" s="192"/>
      <c r="E246" s="192"/>
      <c r="F246" s="192"/>
      <c r="G246" s="192"/>
      <c r="H246" s="192"/>
      <c r="I246" s="192"/>
      <c r="J246" s="192"/>
      <c r="K246" s="192"/>
      <c r="L246" s="192"/>
      <c r="M246" s="192"/>
      <c r="N246" s="192"/>
      <c r="O246" s="192"/>
      <c r="P246" s="192"/>
      <c r="Q246" s="192"/>
      <c r="R246" s="192"/>
      <c r="S246" s="192"/>
      <c r="T246" s="192"/>
      <c r="U246" s="192"/>
      <c r="V246" s="192"/>
      <c r="W246" s="192"/>
      <c r="X246" s="192"/>
      <c r="Y246" s="192"/>
      <c r="Z246" s="192"/>
      <c r="AA246" s="192"/>
    </row>
    <row r="247" spans="1:27" ht="15.75" customHeight="1">
      <c r="A247" s="192"/>
      <c r="B247" s="192"/>
      <c r="C247" s="192"/>
      <c r="D247" s="192"/>
      <c r="E247" s="192"/>
      <c r="F247" s="192"/>
      <c r="G247" s="192"/>
      <c r="H247" s="192"/>
      <c r="I247" s="192"/>
      <c r="J247" s="192"/>
      <c r="K247" s="192"/>
      <c r="L247" s="192"/>
      <c r="M247" s="192"/>
      <c r="N247" s="192"/>
      <c r="O247" s="192"/>
      <c r="P247" s="192"/>
      <c r="Q247" s="192"/>
      <c r="R247" s="192"/>
      <c r="S247" s="192"/>
      <c r="T247" s="192"/>
      <c r="U247" s="192"/>
      <c r="V247" s="192"/>
      <c r="W247" s="192"/>
      <c r="X247" s="192"/>
      <c r="Y247" s="192"/>
      <c r="Z247" s="192"/>
      <c r="AA247" s="192"/>
    </row>
    <row r="248" spans="1:27" ht="15.75" customHeight="1">
      <c r="A248" s="192"/>
      <c r="B248" s="192"/>
      <c r="C248" s="192"/>
      <c r="D248" s="192"/>
      <c r="E248" s="192"/>
      <c r="F248" s="192"/>
      <c r="G248" s="192"/>
      <c r="H248" s="192"/>
      <c r="I248" s="192"/>
      <c r="J248" s="192"/>
      <c r="K248" s="192"/>
      <c r="L248" s="192"/>
      <c r="M248" s="192"/>
      <c r="N248" s="192"/>
      <c r="O248" s="192"/>
      <c r="P248" s="192"/>
      <c r="Q248" s="192"/>
      <c r="R248" s="192"/>
      <c r="S248" s="192"/>
      <c r="T248" s="192"/>
      <c r="U248" s="192"/>
      <c r="V248" s="192"/>
      <c r="W248" s="192"/>
      <c r="X248" s="192"/>
      <c r="Y248" s="192"/>
      <c r="Z248" s="192"/>
      <c r="AA248" s="192"/>
    </row>
    <row r="249" spans="1:27" ht="15.75" customHeight="1">
      <c r="A249" s="192"/>
      <c r="B249" s="192"/>
      <c r="C249" s="192"/>
      <c r="D249" s="192"/>
      <c r="E249" s="192"/>
      <c r="F249" s="192"/>
      <c r="G249" s="192"/>
      <c r="H249" s="192"/>
      <c r="I249" s="192"/>
      <c r="J249" s="192"/>
      <c r="K249" s="192"/>
      <c r="L249" s="192"/>
      <c r="M249" s="192"/>
      <c r="N249" s="192"/>
      <c r="O249" s="192"/>
      <c r="P249" s="192"/>
      <c r="Q249" s="192"/>
      <c r="R249" s="192"/>
      <c r="S249" s="192"/>
      <c r="T249" s="192"/>
      <c r="U249" s="192"/>
      <c r="V249" s="192"/>
      <c r="W249" s="192"/>
      <c r="X249" s="192"/>
      <c r="Y249" s="192"/>
      <c r="Z249" s="192"/>
      <c r="AA249" s="192"/>
    </row>
    <row r="250" spans="1:27" ht="15.75" customHeight="1">
      <c r="A250" s="192"/>
      <c r="B250" s="192"/>
      <c r="C250" s="192"/>
      <c r="D250" s="192"/>
      <c r="E250" s="192"/>
      <c r="F250" s="192"/>
      <c r="G250" s="192"/>
      <c r="H250" s="192"/>
      <c r="I250" s="192"/>
      <c r="J250" s="192"/>
      <c r="K250" s="192"/>
      <c r="L250" s="192"/>
      <c r="M250" s="192"/>
      <c r="N250" s="192"/>
      <c r="O250" s="192"/>
      <c r="P250" s="192"/>
      <c r="Q250" s="192"/>
      <c r="R250" s="192"/>
      <c r="S250" s="192"/>
      <c r="T250" s="192"/>
      <c r="U250" s="192"/>
      <c r="V250" s="192"/>
      <c r="W250" s="192"/>
      <c r="X250" s="192"/>
      <c r="Y250" s="192"/>
      <c r="Z250" s="192"/>
      <c r="AA250" s="192"/>
    </row>
    <row r="251" spans="1:27" ht="15.75" customHeight="1">
      <c r="A251" s="192"/>
      <c r="B251" s="192"/>
      <c r="C251" s="192"/>
      <c r="D251" s="192"/>
      <c r="E251" s="192"/>
      <c r="F251" s="192"/>
      <c r="G251" s="192"/>
      <c r="H251" s="192"/>
      <c r="I251" s="192"/>
      <c r="J251" s="192"/>
      <c r="K251" s="192"/>
      <c r="L251" s="192"/>
      <c r="M251" s="192"/>
      <c r="N251" s="192"/>
      <c r="O251" s="192"/>
      <c r="P251" s="192"/>
      <c r="Q251" s="192"/>
      <c r="R251" s="192"/>
      <c r="S251" s="192"/>
      <c r="T251" s="192"/>
      <c r="U251" s="192"/>
      <c r="V251" s="192"/>
      <c r="W251" s="192"/>
      <c r="X251" s="192"/>
      <c r="Y251" s="192"/>
      <c r="Z251" s="192"/>
      <c r="AA251" s="192"/>
    </row>
    <row r="252" spans="1:27" ht="15.75" customHeight="1">
      <c r="A252" s="192"/>
      <c r="B252" s="192"/>
      <c r="C252" s="192"/>
      <c r="D252" s="192"/>
      <c r="E252" s="192"/>
      <c r="F252" s="192"/>
      <c r="G252" s="192"/>
      <c r="H252" s="192"/>
      <c r="I252" s="192"/>
      <c r="J252" s="192"/>
      <c r="K252" s="192"/>
      <c r="L252" s="192"/>
      <c r="M252" s="192"/>
      <c r="N252" s="192"/>
      <c r="O252" s="192"/>
      <c r="P252" s="192"/>
      <c r="Q252" s="192"/>
      <c r="R252" s="192"/>
      <c r="S252" s="192"/>
      <c r="T252" s="192"/>
      <c r="U252" s="192"/>
      <c r="V252" s="192"/>
      <c r="W252" s="192"/>
      <c r="X252" s="192"/>
      <c r="Y252" s="192"/>
      <c r="Z252" s="192"/>
      <c r="AA252" s="192"/>
    </row>
    <row r="253" spans="1:27" ht="15.75" customHeight="1">
      <c r="A253" s="192"/>
      <c r="B253" s="192"/>
      <c r="C253" s="192"/>
      <c r="D253" s="192"/>
      <c r="E253" s="192"/>
      <c r="F253" s="192"/>
      <c r="G253" s="192"/>
      <c r="H253" s="192"/>
      <c r="I253" s="192"/>
      <c r="J253" s="192"/>
      <c r="K253" s="192"/>
      <c r="L253" s="192"/>
      <c r="M253" s="192"/>
      <c r="N253" s="192"/>
      <c r="O253" s="192"/>
      <c r="P253" s="192"/>
      <c r="Q253" s="192"/>
      <c r="R253" s="192"/>
      <c r="S253" s="192"/>
      <c r="T253" s="192"/>
      <c r="U253" s="192"/>
      <c r="V253" s="192"/>
      <c r="W253" s="192"/>
      <c r="X253" s="192"/>
      <c r="Y253" s="192"/>
      <c r="Z253" s="192"/>
      <c r="AA253" s="192"/>
    </row>
    <row r="254" spans="1:27" ht="15.75" customHeight="1">
      <c r="A254" s="192"/>
      <c r="B254" s="192"/>
      <c r="C254" s="192"/>
      <c r="D254" s="192"/>
      <c r="E254" s="192"/>
      <c r="F254" s="192"/>
      <c r="G254" s="192"/>
      <c r="H254" s="192"/>
      <c r="I254" s="192"/>
      <c r="J254" s="192"/>
      <c r="K254" s="192"/>
      <c r="L254" s="192"/>
      <c r="M254" s="192"/>
      <c r="N254" s="192"/>
      <c r="O254" s="192"/>
      <c r="P254" s="192"/>
      <c r="Q254" s="192"/>
      <c r="R254" s="192"/>
      <c r="S254" s="192"/>
      <c r="T254" s="192"/>
      <c r="U254" s="192"/>
      <c r="V254" s="192"/>
      <c r="W254" s="192"/>
      <c r="X254" s="192"/>
      <c r="Y254" s="192"/>
      <c r="Z254" s="192"/>
      <c r="AA254" s="192"/>
    </row>
    <row r="255" spans="1:27" ht="15.75" customHeight="1">
      <c r="A255" s="192"/>
      <c r="B255" s="192"/>
      <c r="C255" s="192"/>
      <c r="D255" s="192"/>
      <c r="E255" s="192"/>
      <c r="F255" s="192"/>
      <c r="G255" s="192"/>
      <c r="H255" s="192"/>
      <c r="I255" s="192"/>
      <c r="J255" s="192"/>
      <c r="K255" s="192"/>
      <c r="L255" s="192"/>
      <c r="M255" s="192"/>
      <c r="N255" s="192"/>
      <c r="O255" s="192"/>
      <c r="P255" s="192"/>
      <c r="Q255" s="192"/>
      <c r="R255" s="192"/>
      <c r="S255" s="192"/>
      <c r="T255" s="192"/>
      <c r="U255" s="192"/>
      <c r="V255" s="192"/>
      <c r="W255" s="192"/>
      <c r="X255" s="192"/>
      <c r="Y255" s="192"/>
      <c r="Z255" s="192"/>
      <c r="AA255" s="192"/>
    </row>
    <row r="256" spans="1:27" ht="15.75" customHeight="1">
      <c r="A256" s="192"/>
      <c r="B256" s="192"/>
      <c r="C256" s="192"/>
      <c r="D256" s="192"/>
      <c r="E256" s="192"/>
      <c r="F256" s="192"/>
      <c r="G256" s="192"/>
      <c r="H256" s="192"/>
      <c r="I256" s="192"/>
      <c r="J256" s="192"/>
      <c r="K256" s="192"/>
      <c r="L256" s="192"/>
      <c r="M256" s="192"/>
      <c r="N256" s="192"/>
      <c r="O256" s="192"/>
      <c r="P256" s="192"/>
      <c r="Q256" s="192"/>
      <c r="R256" s="192"/>
      <c r="S256" s="192"/>
      <c r="T256" s="192"/>
      <c r="U256" s="192"/>
      <c r="V256" s="192"/>
      <c r="W256" s="192"/>
      <c r="X256" s="192"/>
      <c r="Y256" s="192"/>
      <c r="Z256" s="192"/>
      <c r="AA256" s="192"/>
    </row>
    <row r="257" spans="1:27" ht="15.75" customHeight="1">
      <c r="A257" s="192"/>
      <c r="B257" s="192"/>
      <c r="C257" s="192"/>
      <c r="D257" s="192"/>
      <c r="E257" s="192"/>
      <c r="F257" s="192"/>
      <c r="G257" s="192"/>
      <c r="H257" s="192"/>
      <c r="I257" s="192"/>
      <c r="J257" s="192"/>
      <c r="K257" s="192"/>
      <c r="L257" s="192"/>
      <c r="M257" s="192"/>
      <c r="N257" s="192"/>
      <c r="O257" s="192"/>
      <c r="P257" s="192"/>
      <c r="Q257" s="192"/>
      <c r="R257" s="192"/>
      <c r="S257" s="192"/>
      <c r="T257" s="192"/>
      <c r="U257" s="192"/>
      <c r="V257" s="192"/>
      <c r="W257" s="192"/>
      <c r="X257" s="192"/>
      <c r="Y257" s="192"/>
      <c r="Z257" s="192"/>
      <c r="AA257" s="192"/>
    </row>
    <row r="258" spans="1:27" ht="15.75" customHeight="1">
      <c r="A258" s="192"/>
      <c r="B258" s="192"/>
      <c r="C258" s="192"/>
      <c r="D258" s="192"/>
      <c r="E258" s="192"/>
      <c r="F258" s="192"/>
      <c r="G258" s="192"/>
      <c r="H258" s="192"/>
      <c r="I258" s="192"/>
      <c r="J258" s="192"/>
      <c r="K258" s="192"/>
      <c r="L258" s="192"/>
      <c r="M258" s="192"/>
      <c r="N258" s="192"/>
      <c r="O258" s="192"/>
      <c r="P258" s="192"/>
      <c r="Q258" s="192"/>
      <c r="R258" s="192"/>
      <c r="S258" s="192"/>
      <c r="T258" s="192"/>
      <c r="U258" s="192"/>
      <c r="V258" s="192"/>
      <c r="W258" s="192"/>
      <c r="X258" s="192"/>
      <c r="Y258" s="192"/>
      <c r="Z258" s="192"/>
      <c r="AA258" s="192"/>
    </row>
    <row r="259" spans="1:27" ht="15.75" customHeight="1">
      <c r="A259" s="192"/>
      <c r="B259" s="192"/>
      <c r="C259" s="192"/>
      <c r="D259" s="192"/>
      <c r="E259" s="192"/>
      <c r="F259" s="192"/>
      <c r="G259" s="192"/>
      <c r="H259" s="192"/>
      <c r="I259" s="192"/>
      <c r="J259" s="192"/>
      <c r="K259" s="192"/>
      <c r="L259" s="192"/>
      <c r="M259" s="192"/>
      <c r="N259" s="192"/>
      <c r="O259" s="192"/>
      <c r="P259" s="192"/>
      <c r="Q259" s="192"/>
      <c r="R259" s="192"/>
      <c r="S259" s="192"/>
      <c r="T259" s="192"/>
      <c r="U259" s="192"/>
      <c r="V259" s="192"/>
      <c r="W259" s="192"/>
      <c r="X259" s="192"/>
      <c r="Y259" s="192"/>
      <c r="Z259" s="192"/>
      <c r="AA259" s="192"/>
    </row>
    <row r="260" spans="1:27" ht="15.75" customHeight="1">
      <c r="A260" s="192"/>
      <c r="B260" s="192"/>
      <c r="C260" s="192"/>
      <c r="D260" s="192"/>
      <c r="E260" s="192"/>
      <c r="F260" s="192"/>
      <c r="G260" s="192"/>
      <c r="H260" s="192"/>
      <c r="I260" s="192"/>
      <c r="J260" s="192"/>
      <c r="K260" s="192"/>
      <c r="L260" s="192"/>
      <c r="M260" s="192"/>
      <c r="N260" s="192"/>
      <c r="O260" s="192"/>
      <c r="P260" s="192"/>
      <c r="Q260" s="192"/>
      <c r="R260" s="192"/>
      <c r="S260" s="192"/>
      <c r="T260" s="192"/>
      <c r="U260" s="192"/>
      <c r="V260" s="192"/>
      <c r="W260" s="192"/>
      <c r="X260" s="192"/>
      <c r="Y260" s="192"/>
      <c r="Z260" s="192"/>
      <c r="AA260" s="192"/>
    </row>
    <row r="261" spans="1:27" ht="15.75" customHeight="1">
      <c r="A261" s="192"/>
      <c r="B261" s="192"/>
      <c r="C261" s="192"/>
      <c r="D261" s="192"/>
      <c r="E261" s="192"/>
      <c r="F261" s="192"/>
      <c r="G261" s="192"/>
      <c r="H261" s="192"/>
      <c r="I261" s="192"/>
      <c r="J261" s="192"/>
      <c r="K261" s="192"/>
      <c r="L261" s="192"/>
      <c r="M261" s="192"/>
      <c r="N261" s="192"/>
      <c r="O261" s="192"/>
      <c r="P261" s="192"/>
      <c r="Q261" s="192"/>
      <c r="R261" s="192"/>
      <c r="S261" s="192"/>
      <c r="T261" s="192"/>
      <c r="U261" s="192"/>
      <c r="V261" s="192"/>
      <c r="W261" s="192"/>
      <c r="X261" s="192"/>
      <c r="Y261" s="192"/>
      <c r="Z261" s="192"/>
      <c r="AA261" s="192"/>
    </row>
    <row r="262" spans="1:27" ht="15.75" customHeight="1">
      <c r="A262" s="192"/>
      <c r="B262" s="192"/>
      <c r="C262" s="192"/>
      <c r="D262" s="192"/>
      <c r="E262" s="192"/>
      <c r="F262" s="192"/>
      <c r="G262" s="192"/>
      <c r="H262" s="192"/>
      <c r="I262" s="192"/>
      <c r="J262" s="192"/>
      <c r="K262" s="192"/>
      <c r="L262" s="192"/>
      <c r="M262" s="192"/>
      <c r="N262" s="192"/>
      <c r="O262" s="192"/>
      <c r="P262" s="192"/>
      <c r="Q262" s="192"/>
      <c r="R262" s="192"/>
      <c r="S262" s="192"/>
      <c r="T262" s="192"/>
      <c r="U262" s="192"/>
      <c r="V262" s="192"/>
      <c r="W262" s="192"/>
      <c r="X262" s="192"/>
      <c r="Y262" s="192"/>
      <c r="Z262" s="192"/>
      <c r="AA262" s="192"/>
    </row>
    <row r="263" spans="1:27" ht="15.75" customHeight="1">
      <c r="A263" s="192"/>
      <c r="B263" s="192"/>
      <c r="C263" s="192"/>
      <c r="D263" s="192"/>
      <c r="E263" s="192"/>
      <c r="F263" s="192"/>
      <c r="G263" s="192"/>
      <c r="H263" s="192"/>
      <c r="I263" s="192"/>
      <c r="J263" s="192"/>
      <c r="K263" s="192"/>
      <c r="L263" s="192"/>
      <c r="M263" s="192"/>
      <c r="N263" s="192"/>
      <c r="O263" s="192"/>
      <c r="P263" s="192"/>
      <c r="Q263" s="192"/>
      <c r="R263" s="192"/>
      <c r="S263" s="192"/>
      <c r="T263" s="192"/>
      <c r="U263" s="192"/>
      <c r="V263" s="192"/>
      <c r="W263" s="192"/>
      <c r="X263" s="192"/>
      <c r="Y263" s="192"/>
      <c r="Z263" s="192"/>
      <c r="AA263" s="192"/>
    </row>
    <row r="264" spans="1:27" ht="15.75" customHeight="1">
      <c r="A264" s="192"/>
      <c r="B264" s="192"/>
      <c r="C264" s="192"/>
      <c r="D264" s="192"/>
      <c r="E264" s="192"/>
      <c r="F264" s="192"/>
      <c r="G264" s="192"/>
      <c r="H264" s="192"/>
      <c r="I264" s="192"/>
      <c r="J264" s="192"/>
      <c r="K264" s="192"/>
      <c r="L264" s="192"/>
      <c r="M264" s="192"/>
      <c r="N264" s="192"/>
      <c r="O264" s="192"/>
      <c r="P264" s="192"/>
      <c r="Q264" s="192"/>
      <c r="R264" s="192"/>
      <c r="S264" s="192"/>
      <c r="T264" s="192"/>
      <c r="U264" s="192"/>
      <c r="V264" s="192"/>
      <c r="W264" s="192"/>
      <c r="X264" s="192"/>
      <c r="Y264" s="192"/>
      <c r="Z264" s="192"/>
      <c r="AA264" s="192"/>
    </row>
    <row r="265" spans="1:27" ht="15.75" customHeight="1">
      <c r="A265" s="192"/>
      <c r="B265" s="192"/>
      <c r="C265" s="192"/>
      <c r="D265" s="192"/>
      <c r="E265" s="192"/>
      <c r="F265" s="192"/>
      <c r="G265" s="192"/>
      <c r="H265" s="192"/>
      <c r="I265" s="192"/>
      <c r="J265" s="192"/>
      <c r="K265" s="192"/>
      <c r="L265" s="192"/>
      <c r="M265" s="192"/>
      <c r="N265" s="192"/>
      <c r="O265" s="192"/>
      <c r="P265" s="192"/>
      <c r="Q265" s="192"/>
      <c r="R265" s="192"/>
      <c r="S265" s="192"/>
      <c r="T265" s="192"/>
      <c r="U265" s="192"/>
      <c r="V265" s="192"/>
      <c r="W265" s="192"/>
      <c r="X265" s="192"/>
      <c r="Y265" s="192"/>
      <c r="Z265" s="192"/>
      <c r="AA265" s="192"/>
    </row>
    <row r="266" spans="1:27" ht="15.75" customHeight="1">
      <c r="A266" s="192"/>
      <c r="B266" s="192"/>
      <c r="C266" s="192"/>
      <c r="D266" s="192"/>
      <c r="E266" s="192"/>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row>
    <row r="267" spans="1:27" ht="15.75" customHeight="1">
      <c r="A267" s="192"/>
      <c r="B267" s="192"/>
      <c r="C267" s="192"/>
      <c r="D267" s="192"/>
      <c r="E267" s="192"/>
      <c r="F267" s="192"/>
      <c r="G267" s="192"/>
      <c r="H267" s="192"/>
      <c r="I267" s="192"/>
      <c r="J267" s="192"/>
      <c r="K267" s="192"/>
      <c r="L267" s="192"/>
      <c r="M267" s="192"/>
      <c r="N267" s="192"/>
      <c r="O267" s="192"/>
      <c r="P267" s="192"/>
      <c r="Q267" s="192"/>
      <c r="R267" s="192"/>
      <c r="S267" s="192"/>
      <c r="T267" s="192"/>
      <c r="U267" s="192"/>
      <c r="V267" s="192"/>
      <c r="W267" s="192"/>
      <c r="X267" s="192"/>
      <c r="Y267" s="192"/>
      <c r="Z267" s="192"/>
      <c r="AA267" s="192"/>
    </row>
    <row r="268" spans="1:27" ht="15.75" customHeight="1">
      <c r="A268" s="192"/>
      <c r="B268" s="192"/>
      <c r="C268" s="192"/>
      <c r="D268" s="192"/>
      <c r="E268" s="192"/>
      <c r="F268" s="192"/>
      <c r="G268" s="192"/>
      <c r="H268" s="192"/>
      <c r="I268" s="192"/>
      <c r="J268" s="192"/>
      <c r="K268" s="192"/>
      <c r="L268" s="192"/>
      <c r="M268" s="192"/>
      <c r="N268" s="192"/>
      <c r="O268" s="192"/>
      <c r="P268" s="192"/>
      <c r="Q268" s="192"/>
      <c r="R268" s="192"/>
      <c r="S268" s="192"/>
      <c r="T268" s="192"/>
      <c r="U268" s="192"/>
      <c r="V268" s="192"/>
      <c r="W268" s="192"/>
      <c r="X268" s="192"/>
      <c r="Y268" s="192"/>
      <c r="Z268" s="192"/>
      <c r="AA268" s="192"/>
    </row>
    <row r="269" spans="1:27" ht="15.75" customHeight="1">
      <c r="A269" s="192"/>
      <c r="B269" s="192"/>
      <c r="C269" s="192"/>
      <c r="D269" s="192"/>
      <c r="E269" s="192"/>
      <c r="F269" s="192"/>
      <c r="G269" s="192"/>
      <c r="H269" s="192"/>
      <c r="I269" s="192"/>
      <c r="J269" s="192"/>
      <c r="K269" s="192"/>
      <c r="L269" s="192"/>
      <c r="M269" s="192"/>
      <c r="N269" s="192"/>
      <c r="O269" s="192"/>
      <c r="P269" s="192"/>
      <c r="Q269" s="192"/>
      <c r="R269" s="192"/>
      <c r="S269" s="192"/>
      <c r="T269" s="192"/>
      <c r="U269" s="192"/>
      <c r="V269" s="192"/>
      <c r="W269" s="192"/>
      <c r="X269" s="192"/>
      <c r="Y269" s="192"/>
      <c r="Z269" s="192"/>
      <c r="AA269" s="192"/>
    </row>
    <row r="270" spans="1:27" ht="15.75" customHeight="1">
      <c r="A270" s="192"/>
      <c r="B270" s="192"/>
      <c r="C270" s="192"/>
      <c r="D270" s="192"/>
      <c r="E270" s="192"/>
      <c r="F270" s="192"/>
      <c r="G270" s="192"/>
      <c r="H270" s="192"/>
      <c r="I270" s="192"/>
      <c r="J270" s="192"/>
      <c r="K270" s="192"/>
      <c r="L270" s="192"/>
      <c r="M270" s="192"/>
      <c r="N270" s="192"/>
      <c r="O270" s="192"/>
      <c r="P270" s="192"/>
      <c r="Q270" s="192"/>
      <c r="R270" s="192"/>
      <c r="S270" s="192"/>
      <c r="T270" s="192"/>
      <c r="U270" s="192"/>
      <c r="V270" s="192"/>
      <c r="W270" s="192"/>
      <c r="X270" s="192"/>
      <c r="Y270" s="192"/>
      <c r="Z270" s="192"/>
      <c r="AA270" s="192"/>
    </row>
    <row r="271" spans="1:27" ht="15.75" customHeight="1">
      <c r="A271" s="192"/>
      <c r="B271" s="192"/>
      <c r="C271" s="192"/>
      <c r="D271" s="192"/>
      <c r="E271" s="192"/>
      <c r="F271" s="192"/>
      <c r="G271" s="192"/>
      <c r="H271" s="192"/>
      <c r="I271" s="192"/>
      <c r="J271" s="192"/>
      <c r="K271" s="192"/>
      <c r="L271" s="192"/>
      <c r="M271" s="192"/>
      <c r="N271" s="192"/>
      <c r="O271" s="192"/>
      <c r="P271" s="192"/>
      <c r="Q271" s="192"/>
      <c r="R271" s="192"/>
      <c r="S271" s="192"/>
      <c r="T271" s="192"/>
      <c r="U271" s="192"/>
      <c r="V271" s="192"/>
      <c r="W271" s="192"/>
      <c r="X271" s="192"/>
      <c r="Y271" s="192"/>
      <c r="Z271" s="192"/>
      <c r="AA271" s="192"/>
    </row>
    <row r="272" spans="1:27" ht="15.75" customHeight="1">
      <c r="A272" s="192"/>
      <c r="B272" s="192"/>
      <c r="C272" s="192"/>
      <c r="D272" s="192"/>
      <c r="E272" s="192"/>
      <c r="F272" s="192"/>
      <c r="G272" s="192"/>
      <c r="H272" s="192"/>
      <c r="I272" s="192"/>
      <c r="J272" s="192"/>
      <c r="K272" s="192"/>
      <c r="L272" s="192"/>
      <c r="M272" s="192"/>
      <c r="N272" s="192"/>
      <c r="O272" s="192"/>
      <c r="P272" s="192"/>
      <c r="Q272" s="192"/>
      <c r="R272" s="192"/>
      <c r="S272" s="192"/>
      <c r="T272" s="192"/>
      <c r="U272" s="192"/>
      <c r="V272" s="192"/>
      <c r="W272" s="192"/>
      <c r="X272" s="192"/>
      <c r="Y272" s="192"/>
      <c r="Z272" s="192"/>
      <c r="AA272" s="192"/>
    </row>
    <row r="273" spans="1:27" ht="15.75" customHeight="1">
      <c r="A273" s="192"/>
      <c r="B273" s="192"/>
      <c r="C273" s="192"/>
      <c r="D273" s="192"/>
      <c r="E273" s="192"/>
      <c r="F273" s="192"/>
      <c r="G273" s="192"/>
      <c r="H273" s="192"/>
      <c r="I273" s="192"/>
      <c r="J273" s="192"/>
      <c r="K273" s="192"/>
      <c r="L273" s="192"/>
      <c r="M273" s="192"/>
      <c r="N273" s="192"/>
      <c r="O273" s="192"/>
      <c r="P273" s="192"/>
      <c r="Q273" s="192"/>
      <c r="R273" s="192"/>
      <c r="S273" s="192"/>
      <c r="T273" s="192"/>
      <c r="U273" s="192"/>
      <c r="V273" s="192"/>
      <c r="W273" s="192"/>
      <c r="X273" s="192"/>
      <c r="Y273" s="192"/>
      <c r="Z273" s="192"/>
      <c r="AA273" s="192"/>
    </row>
    <row r="274" spans="1:27" ht="15.75" customHeight="1">
      <c r="A274" s="192"/>
      <c r="B274" s="192"/>
      <c r="C274" s="192"/>
      <c r="D274" s="192"/>
      <c r="E274" s="192"/>
      <c r="F274" s="192"/>
      <c r="G274" s="192"/>
      <c r="H274" s="192"/>
      <c r="I274" s="192"/>
      <c r="J274" s="192"/>
      <c r="K274" s="192"/>
      <c r="L274" s="192"/>
      <c r="M274" s="192"/>
      <c r="N274" s="192"/>
      <c r="O274" s="192"/>
      <c r="P274" s="192"/>
      <c r="Q274" s="192"/>
      <c r="R274" s="192"/>
      <c r="S274" s="192"/>
      <c r="T274" s="192"/>
      <c r="U274" s="192"/>
      <c r="V274" s="192"/>
      <c r="W274" s="192"/>
      <c r="X274" s="192"/>
      <c r="Y274" s="192"/>
      <c r="Z274" s="192"/>
      <c r="AA274" s="192"/>
    </row>
    <row r="275" spans="1:27" ht="15.75" customHeight="1">
      <c r="A275" s="192"/>
      <c r="B275" s="192"/>
      <c r="C275" s="192"/>
      <c r="D275" s="192"/>
      <c r="E275" s="192"/>
      <c r="F275" s="192"/>
      <c r="G275" s="192"/>
      <c r="H275" s="192"/>
      <c r="I275" s="192"/>
      <c r="J275" s="192"/>
      <c r="K275" s="192"/>
      <c r="L275" s="192"/>
      <c r="M275" s="192"/>
      <c r="N275" s="192"/>
      <c r="O275" s="192"/>
      <c r="P275" s="192"/>
      <c r="Q275" s="192"/>
      <c r="R275" s="192"/>
      <c r="S275" s="192"/>
      <c r="T275" s="192"/>
      <c r="U275" s="192"/>
      <c r="V275" s="192"/>
      <c r="W275" s="192"/>
      <c r="X275" s="192"/>
      <c r="Y275" s="192"/>
      <c r="Z275" s="192"/>
      <c r="AA275" s="192"/>
    </row>
    <row r="276" spans="1:27" ht="15.75" customHeight="1">
      <c r="A276" s="192"/>
      <c r="B276" s="192"/>
      <c r="C276" s="192"/>
      <c r="D276" s="192"/>
      <c r="E276" s="192"/>
      <c r="F276" s="192"/>
      <c r="G276" s="192"/>
      <c r="H276" s="192"/>
      <c r="I276" s="192"/>
      <c r="J276" s="192"/>
      <c r="K276" s="192"/>
      <c r="L276" s="192"/>
      <c r="M276" s="192"/>
      <c r="N276" s="192"/>
      <c r="O276" s="192"/>
      <c r="P276" s="192"/>
      <c r="Q276" s="192"/>
      <c r="R276" s="192"/>
      <c r="S276" s="192"/>
      <c r="T276" s="192"/>
      <c r="U276" s="192"/>
      <c r="V276" s="192"/>
      <c r="W276" s="192"/>
      <c r="X276" s="192"/>
      <c r="Y276" s="192"/>
      <c r="Z276" s="192"/>
      <c r="AA276" s="192"/>
    </row>
    <row r="277" spans="1:27" ht="15.75" customHeight="1">
      <c r="A277" s="192"/>
      <c r="B277" s="192"/>
      <c r="C277" s="192"/>
      <c r="D277" s="192"/>
      <c r="E277" s="192"/>
      <c r="F277" s="192"/>
      <c r="G277" s="192"/>
      <c r="H277" s="192"/>
      <c r="I277" s="192"/>
      <c r="J277" s="192"/>
      <c r="K277" s="192"/>
      <c r="L277" s="192"/>
      <c r="M277" s="192"/>
      <c r="N277" s="192"/>
      <c r="O277" s="192"/>
      <c r="P277" s="192"/>
      <c r="Q277" s="192"/>
      <c r="R277" s="192"/>
      <c r="S277" s="192"/>
      <c r="T277" s="192"/>
      <c r="U277" s="192"/>
      <c r="V277" s="192"/>
      <c r="W277" s="192"/>
      <c r="X277" s="192"/>
      <c r="Y277" s="192"/>
      <c r="Z277" s="192"/>
      <c r="AA277" s="192"/>
    </row>
    <row r="278" spans="1:27" ht="15.75" customHeight="1">
      <c r="A278" s="192"/>
      <c r="B278" s="192"/>
      <c r="C278" s="192"/>
      <c r="D278" s="192"/>
      <c r="E278" s="192"/>
      <c r="F278" s="192"/>
      <c r="G278" s="192"/>
      <c r="H278" s="192"/>
      <c r="I278" s="192"/>
      <c r="J278" s="192"/>
      <c r="K278" s="192"/>
      <c r="L278" s="192"/>
      <c r="M278" s="192"/>
      <c r="N278" s="192"/>
      <c r="O278" s="192"/>
      <c r="P278" s="192"/>
      <c r="Q278" s="192"/>
      <c r="R278" s="192"/>
      <c r="S278" s="192"/>
      <c r="T278" s="192"/>
      <c r="U278" s="192"/>
      <c r="V278" s="192"/>
      <c r="W278" s="192"/>
      <c r="X278" s="192"/>
      <c r="Y278" s="192"/>
      <c r="Z278" s="192"/>
      <c r="AA278" s="192"/>
    </row>
    <row r="279" spans="1:27" ht="15.75" customHeight="1">
      <c r="A279" s="192"/>
      <c r="B279" s="192"/>
      <c r="C279" s="192"/>
      <c r="D279" s="192"/>
      <c r="E279" s="192"/>
      <c r="F279" s="192"/>
      <c r="G279" s="192"/>
      <c r="H279" s="192"/>
      <c r="I279" s="192"/>
      <c r="J279" s="192"/>
      <c r="K279" s="192"/>
      <c r="L279" s="192"/>
      <c r="M279" s="192"/>
      <c r="N279" s="192"/>
      <c r="O279" s="192"/>
      <c r="P279" s="192"/>
      <c r="Q279" s="192"/>
      <c r="R279" s="192"/>
      <c r="S279" s="192"/>
      <c r="T279" s="192"/>
      <c r="U279" s="192"/>
      <c r="V279" s="192"/>
      <c r="W279" s="192"/>
      <c r="X279" s="192"/>
      <c r="Y279" s="192"/>
      <c r="Z279" s="192"/>
      <c r="AA279" s="192"/>
    </row>
    <row r="280" spans="1:27" ht="15.75" customHeight="1">
      <c r="A280" s="192"/>
      <c r="B280" s="192"/>
      <c r="C280" s="192"/>
      <c r="D280" s="192"/>
      <c r="E280" s="192"/>
      <c r="F280" s="192"/>
      <c r="G280" s="192"/>
      <c r="H280" s="192"/>
      <c r="I280" s="192"/>
      <c r="J280" s="192"/>
      <c r="K280" s="192"/>
      <c r="L280" s="192"/>
      <c r="M280" s="192"/>
      <c r="N280" s="192"/>
      <c r="O280" s="192"/>
      <c r="P280" s="192"/>
      <c r="Q280" s="192"/>
      <c r="R280" s="192"/>
      <c r="S280" s="192"/>
      <c r="T280" s="192"/>
      <c r="U280" s="192"/>
      <c r="V280" s="192"/>
      <c r="W280" s="192"/>
      <c r="X280" s="192"/>
      <c r="Y280" s="192"/>
      <c r="Z280" s="192"/>
      <c r="AA280" s="192"/>
    </row>
    <row r="281" spans="1:27" ht="15.75" customHeight="1">
      <c r="A281" s="192"/>
      <c r="B281" s="192"/>
      <c r="C281" s="192"/>
      <c r="D281" s="192"/>
      <c r="E281" s="192"/>
      <c r="F281" s="192"/>
      <c r="G281" s="192"/>
      <c r="H281" s="192"/>
      <c r="I281" s="192"/>
      <c r="J281" s="192"/>
      <c r="K281" s="192"/>
      <c r="L281" s="192"/>
      <c r="M281" s="192"/>
      <c r="N281" s="192"/>
      <c r="O281" s="192"/>
      <c r="P281" s="192"/>
      <c r="Q281" s="192"/>
      <c r="R281" s="192"/>
      <c r="S281" s="192"/>
      <c r="T281" s="192"/>
      <c r="U281" s="192"/>
      <c r="V281" s="192"/>
      <c r="W281" s="192"/>
      <c r="X281" s="192"/>
      <c r="Y281" s="192"/>
      <c r="Z281" s="192"/>
      <c r="AA281" s="192"/>
    </row>
    <row r="282" spans="1:27" ht="15.75" customHeight="1">
      <c r="A282" s="192"/>
      <c r="B282" s="192"/>
      <c r="C282" s="192"/>
      <c r="D282" s="192"/>
      <c r="E282" s="192"/>
      <c r="F282" s="192"/>
      <c r="G282" s="192"/>
      <c r="H282" s="192"/>
      <c r="I282" s="192"/>
      <c r="J282" s="192"/>
      <c r="K282" s="192"/>
      <c r="L282" s="192"/>
      <c r="M282" s="192"/>
      <c r="N282" s="192"/>
      <c r="O282" s="192"/>
      <c r="P282" s="192"/>
      <c r="Q282" s="192"/>
      <c r="R282" s="192"/>
      <c r="S282" s="192"/>
      <c r="T282" s="192"/>
      <c r="U282" s="192"/>
      <c r="V282" s="192"/>
      <c r="W282" s="192"/>
      <c r="X282" s="192"/>
      <c r="Y282" s="192"/>
      <c r="Z282" s="192"/>
      <c r="AA282" s="192"/>
    </row>
    <row r="283" spans="1:27" ht="15.75" customHeight="1">
      <c r="A283" s="192"/>
      <c r="B283" s="192"/>
      <c r="C283" s="192"/>
      <c r="D283" s="192"/>
      <c r="E283" s="192"/>
      <c r="F283" s="192"/>
      <c r="G283" s="192"/>
      <c r="H283" s="192"/>
      <c r="I283" s="192"/>
      <c r="J283" s="192"/>
      <c r="K283" s="192"/>
      <c r="L283" s="192"/>
      <c r="M283" s="192"/>
      <c r="N283" s="192"/>
      <c r="O283" s="192"/>
      <c r="P283" s="192"/>
      <c r="Q283" s="192"/>
      <c r="R283" s="192"/>
      <c r="S283" s="192"/>
      <c r="T283" s="192"/>
      <c r="U283" s="192"/>
      <c r="V283" s="192"/>
      <c r="W283" s="192"/>
      <c r="X283" s="192"/>
      <c r="Y283" s="192"/>
      <c r="Z283" s="192"/>
      <c r="AA283" s="192"/>
    </row>
    <row r="284" spans="1:27" ht="15.75" customHeight="1">
      <c r="A284" s="192"/>
      <c r="B284" s="192"/>
      <c r="C284" s="192"/>
      <c r="D284" s="192"/>
      <c r="E284" s="192"/>
      <c r="F284" s="192"/>
      <c r="G284" s="192"/>
      <c r="H284" s="192"/>
      <c r="I284" s="192"/>
      <c r="J284" s="192"/>
      <c r="K284" s="192"/>
      <c r="L284" s="192"/>
      <c r="M284" s="192"/>
      <c r="N284" s="192"/>
      <c r="O284" s="192"/>
      <c r="P284" s="192"/>
      <c r="Q284" s="192"/>
      <c r="R284" s="192"/>
      <c r="S284" s="192"/>
      <c r="T284" s="192"/>
      <c r="U284" s="192"/>
      <c r="V284" s="192"/>
      <c r="W284" s="192"/>
      <c r="X284" s="192"/>
      <c r="Y284" s="192"/>
      <c r="Z284" s="192"/>
      <c r="AA284" s="192"/>
    </row>
    <row r="285" spans="1:27" ht="15.75" customHeight="1">
      <c r="A285" s="192"/>
      <c r="B285" s="192"/>
      <c r="C285" s="192"/>
      <c r="D285" s="192"/>
      <c r="E285" s="192"/>
      <c r="F285" s="192"/>
      <c r="G285" s="192"/>
      <c r="H285" s="192"/>
      <c r="I285" s="192"/>
      <c r="J285" s="192"/>
      <c r="K285" s="192"/>
      <c r="L285" s="192"/>
      <c r="M285" s="192"/>
      <c r="N285" s="192"/>
      <c r="O285" s="192"/>
      <c r="P285" s="192"/>
      <c r="Q285" s="192"/>
      <c r="R285" s="192"/>
      <c r="S285" s="192"/>
      <c r="T285" s="192"/>
      <c r="U285" s="192"/>
      <c r="V285" s="192"/>
      <c r="W285" s="192"/>
      <c r="X285" s="192"/>
      <c r="Y285" s="192"/>
      <c r="Z285" s="192"/>
      <c r="AA285" s="192"/>
    </row>
    <row r="286" spans="1:27" ht="15.75" customHeight="1">
      <c r="A286" s="192"/>
      <c r="B286" s="192"/>
      <c r="C286" s="192"/>
      <c r="D286" s="192"/>
      <c r="E286" s="192"/>
      <c r="F286" s="192"/>
      <c r="G286" s="192"/>
      <c r="H286" s="192"/>
      <c r="I286" s="192"/>
      <c r="J286" s="192"/>
      <c r="K286" s="192"/>
      <c r="L286" s="192"/>
      <c r="M286" s="192"/>
      <c r="N286" s="192"/>
      <c r="O286" s="192"/>
      <c r="P286" s="192"/>
      <c r="Q286" s="192"/>
      <c r="R286" s="192"/>
      <c r="S286" s="192"/>
      <c r="T286" s="192"/>
      <c r="U286" s="192"/>
      <c r="V286" s="192"/>
      <c r="W286" s="192"/>
      <c r="X286" s="192"/>
      <c r="Y286" s="192"/>
      <c r="Z286" s="192"/>
      <c r="AA286" s="192"/>
    </row>
    <row r="287" spans="1:27" ht="15.75" customHeight="1">
      <c r="A287" s="192"/>
      <c r="B287" s="192"/>
      <c r="C287" s="192"/>
      <c r="D287" s="192"/>
      <c r="E287" s="192"/>
      <c r="F287" s="192"/>
      <c r="G287" s="192"/>
      <c r="H287" s="192"/>
      <c r="I287" s="192"/>
      <c r="J287" s="192"/>
      <c r="K287" s="192"/>
      <c r="L287" s="192"/>
      <c r="M287" s="192"/>
      <c r="N287" s="192"/>
      <c r="O287" s="192"/>
      <c r="P287" s="192"/>
      <c r="Q287" s="192"/>
      <c r="R287" s="192"/>
      <c r="S287" s="192"/>
      <c r="T287" s="192"/>
      <c r="U287" s="192"/>
      <c r="V287" s="192"/>
      <c r="W287" s="192"/>
      <c r="X287" s="192"/>
      <c r="Y287" s="192"/>
      <c r="Z287" s="192"/>
      <c r="AA287" s="192"/>
    </row>
    <row r="288" spans="1:27" ht="15.75" customHeight="1">
      <c r="A288" s="192"/>
      <c r="B288" s="192"/>
      <c r="C288" s="192"/>
      <c r="D288" s="192"/>
      <c r="E288" s="192"/>
      <c r="F288" s="192"/>
      <c r="G288" s="192"/>
      <c r="H288" s="192"/>
      <c r="I288" s="192"/>
      <c r="J288" s="192"/>
      <c r="K288" s="192"/>
      <c r="L288" s="192"/>
      <c r="M288" s="192"/>
      <c r="N288" s="192"/>
      <c r="O288" s="192"/>
      <c r="P288" s="192"/>
      <c r="Q288" s="192"/>
      <c r="R288" s="192"/>
      <c r="S288" s="192"/>
      <c r="T288" s="192"/>
      <c r="U288" s="192"/>
      <c r="V288" s="192"/>
      <c r="W288" s="192"/>
      <c r="X288" s="192"/>
      <c r="Y288" s="192"/>
      <c r="Z288" s="192"/>
      <c r="AA288" s="192"/>
    </row>
    <row r="289" spans="1:27" ht="15.75" customHeight="1">
      <c r="A289" s="192"/>
      <c r="B289" s="192"/>
      <c r="C289" s="192"/>
      <c r="D289" s="192"/>
      <c r="E289" s="192"/>
      <c r="F289" s="192"/>
      <c r="G289" s="192"/>
      <c r="H289" s="192"/>
      <c r="I289" s="192"/>
      <c r="J289" s="192"/>
      <c r="K289" s="192"/>
      <c r="L289" s="192"/>
      <c r="M289" s="192"/>
      <c r="N289" s="192"/>
      <c r="O289" s="192"/>
      <c r="P289" s="192"/>
      <c r="Q289" s="192"/>
      <c r="R289" s="192"/>
      <c r="S289" s="192"/>
      <c r="T289" s="192"/>
      <c r="U289" s="192"/>
      <c r="V289" s="192"/>
      <c r="W289" s="192"/>
      <c r="X289" s="192"/>
      <c r="Y289" s="192"/>
      <c r="Z289" s="192"/>
      <c r="AA289" s="192"/>
    </row>
    <row r="290" spans="1:27" ht="15.75" customHeight="1">
      <c r="A290" s="192"/>
      <c r="B290" s="192"/>
      <c r="C290" s="192"/>
      <c r="D290" s="192"/>
      <c r="E290" s="192"/>
      <c r="F290" s="192"/>
      <c r="G290" s="192"/>
      <c r="H290" s="192"/>
      <c r="I290" s="192"/>
      <c r="J290" s="192"/>
      <c r="K290" s="192"/>
      <c r="L290" s="192"/>
      <c r="M290" s="192"/>
      <c r="N290" s="192"/>
      <c r="O290" s="192"/>
      <c r="P290" s="192"/>
      <c r="Q290" s="192"/>
      <c r="R290" s="192"/>
      <c r="S290" s="192"/>
      <c r="T290" s="192"/>
      <c r="U290" s="192"/>
      <c r="V290" s="192"/>
      <c r="W290" s="192"/>
      <c r="X290" s="192"/>
      <c r="Y290" s="192"/>
      <c r="Z290" s="192"/>
      <c r="AA290" s="192"/>
    </row>
    <row r="291" spans="1:27" ht="15.75" customHeight="1">
      <c r="A291" s="192"/>
      <c r="B291" s="192"/>
      <c r="C291" s="192"/>
      <c r="D291" s="192"/>
      <c r="E291" s="192"/>
      <c r="F291" s="192"/>
      <c r="G291" s="192"/>
      <c r="H291" s="192"/>
      <c r="I291" s="192"/>
      <c r="J291" s="192"/>
      <c r="K291" s="192"/>
      <c r="L291" s="192"/>
      <c r="M291" s="192"/>
      <c r="N291" s="192"/>
      <c r="O291" s="192"/>
      <c r="P291" s="192"/>
      <c r="Q291" s="192"/>
      <c r="R291" s="192"/>
      <c r="S291" s="192"/>
      <c r="T291" s="192"/>
      <c r="U291" s="192"/>
      <c r="V291" s="192"/>
      <c r="W291" s="192"/>
      <c r="X291" s="192"/>
      <c r="Y291" s="192"/>
      <c r="Z291" s="192"/>
      <c r="AA291" s="192"/>
    </row>
    <row r="292" spans="1:27" ht="15.75" customHeight="1">
      <c r="A292" s="192"/>
      <c r="B292" s="192"/>
      <c r="C292" s="192"/>
      <c r="D292" s="192"/>
      <c r="E292" s="192"/>
      <c r="F292" s="192"/>
      <c r="G292" s="192"/>
      <c r="H292" s="192"/>
      <c r="I292" s="192"/>
      <c r="J292" s="192"/>
      <c r="K292" s="192"/>
      <c r="L292" s="192"/>
      <c r="M292" s="192"/>
      <c r="N292" s="192"/>
      <c r="O292" s="192"/>
      <c r="P292" s="192"/>
      <c r="Q292" s="192"/>
      <c r="R292" s="192"/>
      <c r="S292" s="192"/>
      <c r="T292" s="192"/>
      <c r="U292" s="192"/>
      <c r="V292" s="192"/>
      <c r="W292" s="192"/>
      <c r="X292" s="192"/>
      <c r="Y292" s="192"/>
      <c r="Z292" s="192"/>
      <c r="AA292" s="192"/>
    </row>
    <row r="293" spans="1:27" ht="15.75" customHeight="1">
      <c r="A293" s="192"/>
      <c r="B293" s="192"/>
      <c r="C293" s="192"/>
      <c r="D293" s="192"/>
      <c r="E293" s="192"/>
      <c r="F293" s="192"/>
      <c r="G293" s="192"/>
      <c r="H293" s="192"/>
      <c r="I293" s="192"/>
      <c r="J293" s="192"/>
      <c r="K293" s="192"/>
      <c r="L293" s="192"/>
      <c r="M293" s="192"/>
      <c r="N293" s="192"/>
      <c r="O293" s="192"/>
      <c r="P293" s="192"/>
      <c r="Q293" s="192"/>
      <c r="R293" s="192"/>
      <c r="S293" s="192"/>
      <c r="T293" s="192"/>
      <c r="U293" s="192"/>
      <c r="V293" s="192"/>
      <c r="W293" s="192"/>
      <c r="X293" s="192"/>
      <c r="Y293" s="192"/>
      <c r="Z293" s="192"/>
      <c r="AA293" s="192"/>
    </row>
    <row r="294" spans="1:27" ht="15.75" customHeight="1">
      <c r="A294" s="192"/>
      <c r="B294" s="192"/>
      <c r="C294" s="192"/>
      <c r="D294" s="192"/>
      <c r="E294" s="192"/>
      <c r="F294" s="192"/>
      <c r="G294" s="192"/>
      <c r="H294" s="192"/>
      <c r="I294" s="192"/>
      <c r="J294" s="192"/>
      <c r="K294" s="192"/>
      <c r="L294" s="192"/>
      <c r="M294" s="192"/>
      <c r="N294" s="192"/>
      <c r="O294" s="192"/>
      <c r="P294" s="192"/>
      <c r="Q294" s="192"/>
      <c r="R294" s="192"/>
      <c r="S294" s="192"/>
      <c r="T294" s="192"/>
      <c r="U294" s="192"/>
      <c r="V294" s="192"/>
      <c r="W294" s="192"/>
      <c r="X294" s="192"/>
      <c r="Y294" s="192"/>
      <c r="Z294" s="192"/>
      <c r="AA294" s="192"/>
    </row>
    <row r="295" spans="1:27" ht="15.75" customHeight="1">
      <c r="A295" s="192"/>
      <c r="B295" s="192"/>
      <c r="C295" s="192"/>
      <c r="D295" s="192"/>
      <c r="E295" s="192"/>
      <c r="F295" s="192"/>
      <c r="G295" s="192"/>
      <c r="H295" s="192"/>
      <c r="I295" s="192"/>
      <c r="J295" s="192"/>
      <c r="K295" s="192"/>
      <c r="L295" s="192"/>
      <c r="M295" s="192"/>
      <c r="N295" s="192"/>
      <c r="O295" s="192"/>
      <c r="P295" s="192"/>
      <c r="Q295" s="192"/>
      <c r="R295" s="192"/>
      <c r="S295" s="192"/>
      <c r="T295" s="192"/>
      <c r="U295" s="192"/>
      <c r="V295" s="192"/>
      <c r="W295" s="192"/>
      <c r="X295" s="192"/>
      <c r="Y295" s="192"/>
      <c r="Z295" s="192"/>
      <c r="AA295" s="192"/>
    </row>
    <row r="296" spans="1:27" ht="15.75" customHeight="1">
      <c r="A296" s="192"/>
      <c r="B296" s="192"/>
      <c r="C296" s="192"/>
      <c r="D296" s="192"/>
      <c r="E296" s="192"/>
      <c r="F296" s="192"/>
      <c r="G296" s="192"/>
      <c r="H296" s="192"/>
      <c r="I296" s="192"/>
      <c r="J296" s="192"/>
      <c r="K296" s="192"/>
      <c r="L296" s="192"/>
      <c r="M296" s="192"/>
      <c r="N296" s="192"/>
      <c r="O296" s="192"/>
      <c r="P296" s="192"/>
      <c r="Q296" s="192"/>
      <c r="R296" s="192"/>
      <c r="S296" s="192"/>
      <c r="T296" s="192"/>
      <c r="U296" s="192"/>
      <c r="V296" s="192"/>
      <c r="W296" s="192"/>
      <c r="X296" s="192"/>
      <c r="Y296" s="192"/>
      <c r="Z296" s="192"/>
      <c r="AA296" s="192"/>
    </row>
    <row r="297" spans="1:27" ht="15.75" customHeight="1">
      <c r="A297" s="192"/>
      <c r="B297" s="192"/>
      <c r="C297" s="192"/>
      <c r="D297" s="192"/>
      <c r="E297" s="192"/>
      <c r="F297" s="192"/>
      <c r="G297" s="192"/>
      <c r="H297" s="192"/>
      <c r="I297" s="192"/>
      <c r="J297" s="192"/>
      <c r="K297" s="192"/>
      <c r="L297" s="192"/>
      <c r="M297" s="192"/>
      <c r="N297" s="192"/>
      <c r="O297" s="192"/>
      <c r="P297" s="192"/>
      <c r="Q297" s="192"/>
      <c r="R297" s="192"/>
      <c r="S297" s="192"/>
      <c r="T297" s="192"/>
      <c r="U297" s="192"/>
      <c r="V297" s="192"/>
      <c r="W297" s="192"/>
      <c r="X297" s="192"/>
      <c r="Y297" s="192"/>
      <c r="Z297" s="192"/>
      <c r="AA297" s="192"/>
    </row>
    <row r="298" spans="1:27" ht="15.75" customHeight="1">
      <c r="A298" s="192"/>
      <c r="B298" s="192"/>
      <c r="C298" s="192"/>
      <c r="D298" s="192"/>
      <c r="E298" s="192"/>
      <c r="F298" s="192"/>
      <c r="G298" s="192"/>
      <c r="H298" s="192"/>
      <c r="I298" s="192"/>
      <c r="J298" s="192"/>
      <c r="K298" s="192"/>
      <c r="L298" s="192"/>
      <c r="M298" s="192"/>
      <c r="N298" s="192"/>
      <c r="O298" s="192"/>
      <c r="P298" s="192"/>
      <c r="Q298" s="192"/>
      <c r="R298" s="192"/>
      <c r="S298" s="192"/>
      <c r="T298" s="192"/>
      <c r="U298" s="192"/>
      <c r="V298" s="192"/>
      <c r="W298" s="192"/>
      <c r="X298" s="192"/>
      <c r="Y298" s="192"/>
      <c r="Z298" s="192"/>
      <c r="AA298" s="192"/>
    </row>
    <row r="299" spans="1:27" ht="15.75" customHeight="1">
      <c r="A299" s="192"/>
      <c r="B299" s="192"/>
      <c r="C299" s="192"/>
      <c r="D299" s="192"/>
      <c r="E299" s="192"/>
      <c r="F299" s="192"/>
      <c r="G299" s="192"/>
      <c r="H299" s="192"/>
      <c r="I299" s="192"/>
      <c r="J299" s="192"/>
      <c r="K299" s="192"/>
      <c r="L299" s="192"/>
      <c r="M299" s="192"/>
      <c r="N299" s="192"/>
      <c r="O299" s="192"/>
      <c r="P299" s="192"/>
      <c r="Q299" s="192"/>
      <c r="R299" s="192"/>
      <c r="S299" s="192"/>
      <c r="T299" s="192"/>
      <c r="U299" s="192"/>
      <c r="V299" s="192"/>
      <c r="W299" s="192"/>
      <c r="X299" s="192"/>
      <c r="Y299" s="192"/>
      <c r="Z299" s="192"/>
      <c r="AA299" s="192"/>
    </row>
    <row r="300" spans="1:27" ht="15.75" customHeight="1">
      <c r="A300" s="192"/>
      <c r="B300" s="192"/>
      <c r="C300" s="192"/>
      <c r="D300" s="192"/>
      <c r="E300" s="192"/>
      <c r="F300" s="192"/>
      <c r="G300" s="192"/>
      <c r="H300" s="192"/>
      <c r="I300" s="192"/>
      <c r="J300" s="192"/>
      <c r="K300" s="192"/>
      <c r="L300" s="192"/>
      <c r="M300" s="192"/>
      <c r="N300" s="192"/>
      <c r="O300" s="192"/>
      <c r="P300" s="192"/>
      <c r="Q300" s="192"/>
      <c r="R300" s="192"/>
      <c r="S300" s="192"/>
      <c r="T300" s="192"/>
      <c r="U300" s="192"/>
      <c r="V300" s="192"/>
      <c r="W300" s="192"/>
      <c r="X300" s="192"/>
      <c r="Y300" s="192"/>
      <c r="Z300" s="192"/>
      <c r="AA300" s="192"/>
    </row>
    <row r="301" spans="1:27" ht="15.75" customHeight="1">
      <c r="A301" s="192"/>
      <c r="B301" s="192"/>
      <c r="C301" s="192"/>
      <c r="D301" s="192"/>
      <c r="E301" s="192"/>
      <c r="F301" s="192"/>
      <c r="G301" s="192"/>
      <c r="H301" s="192"/>
      <c r="I301" s="192"/>
      <c r="J301" s="192"/>
      <c r="K301" s="192"/>
      <c r="L301" s="192"/>
      <c r="M301" s="192"/>
      <c r="N301" s="192"/>
      <c r="O301" s="192"/>
      <c r="P301" s="192"/>
      <c r="Q301" s="192"/>
      <c r="R301" s="192"/>
      <c r="S301" s="192"/>
      <c r="T301" s="192"/>
      <c r="U301" s="192"/>
      <c r="V301" s="192"/>
      <c r="W301" s="192"/>
      <c r="X301" s="192"/>
      <c r="Y301" s="192"/>
      <c r="Z301" s="192"/>
      <c r="AA301" s="192"/>
    </row>
    <row r="302" spans="1:27" ht="15.75" customHeight="1">
      <c r="A302" s="192"/>
      <c r="B302" s="192"/>
      <c r="C302" s="192"/>
      <c r="D302" s="192"/>
      <c r="E302" s="192"/>
      <c r="F302" s="192"/>
      <c r="G302" s="192"/>
      <c r="H302" s="192"/>
      <c r="I302" s="192"/>
      <c r="J302" s="192"/>
      <c r="K302" s="192"/>
      <c r="L302" s="192"/>
      <c r="M302" s="192"/>
      <c r="N302" s="192"/>
      <c r="O302" s="192"/>
      <c r="P302" s="192"/>
      <c r="Q302" s="192"/>
      <c r="R302" s="192"/>
      <c r="S302" s="192"/>
      <c r="T302" s="192"/>
      <c r="U302" s="192"/>
      <c r="V302" s="192"/>
      <c r="W302" s="192"/>
      <c r="X302" s="192"/>
      <c r="Y302" s="192"/>
      <c r="Z302" s="192"/>
      <c r="AA302" s="192"/>
    </row>
    <row r="303" spans="1:27" ht="15.75" customHeight="1">
      <c r="A303" s="192"/>
      <c r="B303" s="192"/>
      <c r="C303" s="192"/>
      <c r="D303" s="192"/>
      <c r="E303" s="192"/>
      <c r="F303" s="192"/>
      <c r="G303" s="192"/>
      <c r="H303" s="192"/>
      <c r="I303" s="192"/>
      <c r="J303" s="192"/>
      <c r="K303" s="192"/>
      <c r="L303" s="192"/>
      <c r="M303" s="192"/>
      <c r="N303" s="192"/>
      <c r="O303" s="192"/>
      <c r="P303" s="192"/>
      <c r="Q303" s="192"/>
      <c r="R303" s="192"/>
      <c r="S303" s="192"/>
      <c r="T303" s="192"/>
      <c r="U303" s="192"/>
      <c r="V303" s="192"/>
      <c r="W303" s="192"/>
      <c r="X303" s="192"/>
      <c r="Y303" s="192"/>
      <c r="Z303" s="192"/>
      <c r="AA303" s="192"/>
    </row>
    <row r="304" spans="1:27" ht="15.75" customHeight="1">
      <c r="A304" s="192"/>
      <c r="B304" s="192"/>
      <c r="C304" s="192"/>
      <c r="D304" s="192"/>
      <c r="E304" s="192"/>
      <c r="F304" s="192"/>
      <c r="G304" s="192"/>
      <c r="H304" s="192"/>
      <c r="I304" s="192"/>
      <c r="J304" s="192"/>
      <c r="K304" s="192"/>
      <c r="L304" s="192"/>
      <c r="M304" s="192"/>
      <c r="N304" s="192"/>
      <c r="O304" s="192"/>
      <c r="P304" s="192"/>
      <c r="Q304" s="192"/>
      <c r="R304" s="192"/>
      <c r="S304" s="192"/>
      <c r="T304" s="192"/>
      <c r="U304" s="192"/>
      <c r="V304" s="192"/>
      <c r="W304" s="192"/>
      <c r="X304" s="192"/>
      <c r="Y304" s="192"/>
      <c r="Z304" s="192"/>
      <c r="AA304" s="192"/>
    </row>
    <row r="305" spans="1:27" ht="15.75" customHeight="1">
      <c r="A305" s="192"/>
      <c r="B305" s="192"/>
      <c r="C305" s="192"/>
      <c r="D305" s="192"/>
      <c r="E305" s="192"/>
      <c r="F305" s="192"/>
      <c r="G305" s="192"/>
      <c r="H305" s="192"/>
      <c r="I305" s="192"/>
      <c r="J305" s="192"/>
      <c r="K305" s="192"/>
      <c r="L305" s="192"/>
      <c r="M305" s="192"/>
      <c r="N305" s="192"/>
      <c r="O305" s="192"/>
      <c r="P305" s="192"/>
      <c r="Q305" s="192"/>
      <c r="R305" s="192"/>
      <c r="S305" s="192"/>
      <c r="T305" s="192"/>
      <c r="U305" s="192"/>
      <c r="V305" s="192"/>
      <c r="W305" s="192"/>
      <c r="X305" s="192"/>
      <c r="Y305" s="192"/>
      <c r="Z305" s="192"/>
      <c r="AA305" s="192"/>
    </row>
    <row r="306" spans="1:27" ht="15.75" customHeight="1">
      <c r="A306" s="192"/>
      <c r="B306" s="192"/>
      <c r="C306" s="192"/>
      <c r="D306" s="192"/>
      <c r="E306" s="192"/>
      <c r="F306" s="192"/>
      <c r="G306" s="192"/>
      <c r="H306" s="192"/>
      <c r="I306" s="192"/>
      <c r="J306" s="192"/>
      <c r="K306" s="192"/>
      <c r="L306" s="192"/>
      <c r="M306" s="192"/>
      <c r="N306" s="192"/>
      <c r="O306" s="192"/>
      <c r="P306" s="192"/>
      <c r="Q306" s="192"/>
      <c r="R306" s="192"/>
      <c r="S306" s="192"/>
      <c r="T306" s="192"/>
      <c r="U306" s="192"/>
      <c r="V306" s="192"/>
      <c r="W306" s="192"/>
      <c r="X306" s="192"/>
      <c r="Y306" s="192"/>
      <c r="Z306" s="192"/>
      <c r="AA306" s="192"/>
    </row>
    <row r="307" spans="1:27" ht="15.75" customHeight="1">
      <c r="A307" s="192"/>
      <c r="B307" s="192"/>
      <c r="C307" s="192"/>
      <c r="D307" s="192"/>
      <c r="E307" s="192"/>
      <c r="F307" s="192"/>
      <c r="G307" s="192"/>
      <c r="H307" s="192"/>
      <c r="I307" s="192"/>
      <c r="J307" s="192"/>
      <c r="K307" s="192"/>
      <c r="L307" s="192"/>
      <c r="M307" s="192"/>
      <c r="N307" s="192"/>
      <c r="O307" s="192"/>
      <c r="P307" s="192"/>
      <c r="Q307" s="192"/>
      <c r="R307" s="192"/>
      <c r="S307" s="192"/>
      <c r="T307" s="192"/>
      <c r="U307" s="192"/>
      <c r="V307" s="192"/>
      <c r="W307" s="192"/>
      <c r="X307" s="192"/>
      <c r="Y307" s="192"/>
      <c r="Z307" s="192"/>
      <c r="AA307" s="192"/>
    </row>
    <row r="308" spans="1:27" ht="15.75" customHeight="1">
      <c r="A308" s="192"/>
      <c r="B308" s="192"/>
      <c r="C308" s="192"/>
      <c r="D308" s="192"/>
      <c r="E308" s="192"/>
      <c r="F308" s="192"/>
      <c r="G308" s="192"/>
      <c r="H308" s="192"/>
      <c r="I308" s="192"/>
      <c r="J308" s="192"/>
      <c r="K308" s="192"/>
      <c r="L308" s="192"/>
      <c r="M308" s="192"/>
      <c r="N308" s="192"/>
      <c r="O308" s="192"/>
      <c r="P308" s="192"/>
      <c r="Q308" s="192"/>
      <c r="R308" s="192"/>
      <c r="S308" s="192"/>
      <c r="T308" s="192"/>
      <c r="U308" s="192"/>
      <c r="V308" s="192"/>
      <c r="W308" s="192"/>
      <c r="X308" s="192"/>
      <c r="Y308" s="192"/>
      <c r="Z308" s="192"/>
      <c r="AA308" s="192"/>
    </row>
    <row r="309" spans="1:27" ht="15.75" customHeight="1">
      <c r="A309" s="192"/>
      <c r="B309" s="192"/>
      <c r="C309" s="192"/>
      <c r="D309" s="192"/>
      <c r="E309" s="192"/>
      <c r="F309" s="192"/>
      <c r="G309" s="192"/>
      <c r="H309" s="192"/>
      <c r="I309" s="192"/>
      <c r="J309" s="192"/>
      <c r="K309" s="192"/>
      <c r="L309" s="192"/>
      <c r="M309" s="192"/>
      <c r="N309" s="192"/>
      <c r="O309" s="192"/>
      <c r="P309" s="192"/>
      <c r="Q309" s="192"/>
      <c r="R309" s="192"/>
      <c r="S309" s="192"/>
      <c r="T309" s="192"/>
      <c r="U309" s="192"/>
      <c r="V309" s="192"/>
      <c r="W309" s="192"/>
      <c r="X309" s="192"/>
      <c r="Y309" s="192"/>
      <c r="Z309" s="192"/>
      <c r="AA309" s="192"/>
    </row>
    <row r="310" spans="1:27" ht="15.75" customHeight="1">
      <c r="A310" s="192"/>
      <c r="B310" s="192"/>
      <c r="C310" s="192"/>
      <c r="D310" s="192"/>
      <c r="E310" s="192"/>
      <c r="F310" s="192"/>
      <c r="G310" s="192"/>
      <c r="H310" s="192"/>
      <c r="I310" s="192"/>
      <c r="J310" s="192"/>
      <c r="K310" s="192"/>
      <c r="L310" s="192"/>
      <c r="M310" s="192"/>
      <c r="N310" s="192"/>
      <c r="O310" s="192"/>
      <c r="P310" s="192"/>
      <c r="Q310" s="192"/>
      <c r="R310" s="192"/>
      <c r="S310" s="192"/>
      <c r="T310" s="192"/>
      <c r="U310" s="192"/>
      <c r="V310" s="192"/>
      <c r="W310" s="192"/>
      <c r="X310" s="192"/>
      <c r="Y310" s="192"/>
      <c r="Z310" s="192"/>
      <c r="AA310" s="192"/>
    </row>
    <row r="311" spans="1:27" ht="15.75" customHeight="1">
      <c r="A311" s="192"/>
      <c r="B311" s="192"/>
      <c r="C311" s="192"/>
      <c r="D311" s="192"/>
      <c r="E311" s="192"/>
      <c r="F311" s="192"/>
      <c r="G311" s="192"/>
      <c r="H311" s="192"/>
      <c r="I311" s="192"/>
      <c r="J311" s="192"/>
      <c r="K311" s="192"/>
      <c r="L311" s="192"/>
      <c r="M311" s="192"/>
      <c r="N311" s="192"/>
      <c r="O311" s="192"/>
      <c r="P311" s="192"/>
      <c r="Q311" s="192"/>
      <c r="R311" s="192"/>
      <c r="S311" s="192"/>
      <c r="T311" s="192"/>
      <c r="U311" s="192"/>
      <c r="V311" s="192"/>
      <c r="W311" s="192"/>
      <c r="X311" s="192"/>
      <c r="Y311" s="192"/>
      <c r="Z311" s="192"/>
      <c r="AA311" s="192"/>
    </row>
    <row r="312" spans="1:27" ht="15.75" customHeight="1">
      <c r="A312" s="192"/>
      <c r="B312" s="192"/>
      <c r="C312" s="192"/>
      <c r="D312" s="192"/>
      <c r="E312" s="192"/>
      <c r="F312" s="192"/>
      <c r="G312" s="192"/>
      <c r="H312" s="192"/>
      <c r="I312" s="192"/>
      <c r="J312" s="192"/>
      <c r="K312" s="192"/>
      <c r="L312" s="192"/>
      <c r="M312" s="192"/>
      <c r="N312" s="192"/>
      <c r="O312" s="192"/>
      <c r="P312" s="192"/>
      <c r="Q312" s="192"/>
      <c r="R312" s="192"/>
      <c r="S312" s="192"/>
      <c r="T312" s="192"/>
      <c r="U312" s="192"/>
      <c r="V312" s="192"/>
      <c r="W312" s="192"/>
      <c r="X312" s="192"/>
      <c r="Y312" s="192"/>
      <c r="Z312" s="192"/>
      <c r="AA312" s="192"/>
    </row>
    <row r="313" spans="1:27" ht="15.75" customHeight="1">
      <c r="A313" s="192"/>
      <c r="B313" s="192"/>
      <c r="C313" s="192"/>
      <c r="D313" s="192"/>
      <c r="E313" s="192"/>
      <c r="F313" s="192"/>
      <c r="G313" s="192"/>
      <c r="H313" s="192"/>
      <c r="I313" s="192"/>
      <c r="J313" s="192"/>
      <c r="K313" s="192"/>
      <c r="L313" s="192"/>
      <c r="M313" s="192"/>
      <c r="N313" s="192"/>
      <c r="O313" s="192"/>
      <c r="P313" s="192"/>
      <c r="Q313" s="192"/>
      <c r="R313" s="192"/>
      <c r="S313" s="192"/>
      <c r="T313" s="192"/>
      <c r="U313" s="192"/>
      <c r="V313" s="192"/>
      <c r="W313" s="192"/>
      <c r="X313" s="192"/>
      <c r="Y313" s="192"/>
      <c r="Z313" s="192"/>
      <c r="AA313" s="192"/>
    </row>
    <row r="314" spans="1:27" ht="15.75" customHeight="1">
      <c r="A314" s="192"/>
      <c r="B314" s="192"/>
      <c r="C314" s="192"/>
      <c r="D314" s="192"/>
      <c r="E314" s="192"/>
      <c r="F314" s="192"/>
      <c r="G314" s="192"/>
      <c r="H314" s="192"/>
      <c r="I314" s="192"/>
      <c r="J314" s="192"/>
      <c r="K314" s="192"/>
      <c r="L314" s="192"/>
      <c r="M314" s="192"/>
      <c r="N314" s="192"/>
      <c r="O314" s="192"/>
      <c r="P314" s="192"/>
      <c r="Q314" s="192"/>
      <c r="R314" s="192"/>
      <c r="S314" s="192"/>
      <c r="T314" s="192"/>
      <c r="U314" s="192"/>
      <c r="V314" s="192"/>
      <c r="W314" s="192"/>
      <c r="X314" s="192"/>
      <c r="Y314" s="192"/>
      <c r="Z314" s="192"/>
      <c r="AA314" s="192"/>
    </row>
    <row r="315" spans="1:27" ht="15.75" customHeight="1">
      <c r="A315" s="192"/>
      <c r="B315" s="192"/>
      <c r="C315" s="192"/>
      <c r="D315" s="192"/>
      <c r="E315" s="192"/>
      <c r="F315" s="192"/>
      <c r="G315" s="192"/>
      <c r="H315" s="192"/>
      <c r="I315" s="192"/>
      <c r="J315" s="192"/>
      <c r="K315" s="192"/>
      <c r="L315" s="192"/>
      <c r="M315" s="192"/>
      <c r="N315" s="192"/>
      <c r="O315" s="192"/>
      <c r="P315" s="192"/>
      <c r="Q315" s="192"/>
      <c r="R315" s="192"/>
      <c r="S315" s="192"/>
      <c r="T315" s="192"/>
      <c r="U315" s="192"/>
      <c r="V315" s="192"/>
      <c r="W315" s="192"/>
      <c r="X315" s="192"/>
      <c r="Y315" s="192"/>
      <c r="Z315" s="192"/>
      <c r="AA315" s="192"/>
    </row>
    <row r="316" spans="1:27" ht="15.75" customHeight="1">
      <c r="A316" s="192"/>
      <c r="B316" s="192"/>
      <c r="C316" s="192"/>
      <c r="D316" s="192"/>
      <c r="E316" s="192"/>
      <c r="F316" s="192"/>
      <c r="G316" s="192"/>
      <c r="H316" s="192"/>
      <c r="I316" s="192"/>
      <c r="J316" s="192"/>
      <c r="K316" s="192"/>
      <c r="L316" s="192"/>
      <c r="M316" s="192"/>
      <c r="N316" s="192"/>
      <c r="O316" s="192"/>
      <c r="P316" s="192"/>
      <c r="Q316" s="192"/>
      <c r="R316" s="192"/>
      <c r="S316" s="192"/>
      <c r="T316" s="192"/>
      <c r="U316" s="192"/>
      <c r="V316" s="192"/>
      <c r="W316" s="192"/>
      <c r="X316" s="192"/>
      <c r="Y316" s="192"/>
      <c r="Z316" s="192"/>
      <c r="AA316" s="192"/>
    </row>
    <row r="317" spans="1:27" ht="15.75" customHeight="1">
      <c r="A317" s="192"/>
      <c r="B317" s="192"/>
      <c r="C317" s="192"/>
      <c r="D317" s="192"/>
      <c r="E317" s="192"/>
      <c r="F317" s="192"/>
      <c r="G317" s="192"/>
      <c r="H317" s="192"/>
      <c r="I317" s="192"/>
      <c r="J317" s="192"/>
      <c r="K317" s="192"/>
      <c r="L317" s="192"/>
      <c r="M317" s="192"/>
      <c r="N317" s="192"/>
      <c r="O317" s="192"/>
      <c r="P317" s="192"/>
      <c r="Q317" s="192"/>
      <c r="R317" s="192"/>
      <c r="S317" s="192"/>
      <c r="T317" s="192"/>
      <c r="U317" s="192"/>
      <c r="V317" s="192"/>
      <c r="W317" s="192"/>
      <c r="X317" s="192"/>
      <c r="Y317" s="192"/>
      <c r="Z317" s="192"/>
      <c r="AA317" s="192"/>
    </row>
    <row r="318" spans="1:27" ht="15.75" customHeight="1">
      <c r="A318" s="192"/>
      <c r="B318" s="192"/>
      <c r="C318" s="192"/>
      <c r="D318" s="192"/>
      <c r="E318" s="192"/>
      <c r="F318" s="192"/>
      <c r="G318" s="192"/>
      <c r="H318" s="192"/>
      <c r="I318" s="192"/>
      <c r="J318" s="192"/>
      <c r="K318" s="192"/>
      <c r="L318" s="192"/>
      <c r="M318" s="192"/>
      <c r="N318" s="192"/>
      <c r="O318" s="192"/>
      <c r="P318" s="192"/>
      <c r="Q318" s="192"/>
      <c r="R318" s="192"/>
      <c r="S318" s="192"/>
      <c r="T318" s="192"/>
      <c r="U318" s="192"/>
      <c r="V318" s="192"/>
      <c r="W318" s="192"/>
      <c r="X318" s="192"/>
      <c r="Y318" s="192"/>
      <c r="Z318" s="192"/>
      <c r="AA318" s="192"/>
    </row>
    <row r="319" spans="1:27" ht="15.75" customHeight="1">
      <c r="A319" s="192"/>
      <c r="B319" s="192"/>
      <c r="C319" s="192"/>
      <c r="D319" s="192"/>
      <c r="E319" s="192"/>
      <c r="F319" s="192"/>
      <c r="G319" s="192"/>
      <c r="H319" s="192"/>
      <c r="I319" s="192"/>
      <c r="J319" s="192"/>
      <c r="K319" s="192"/>
      <c r="L319" s="192"/>
      <c r="M319" s="192"/>
      <c r="N319" s="192"/>
      <c r="O319" s="192"/>
      <c r="P319" s="192"/>
      <c r="Q319" s="192"/>
      <c r="R319" s="192"/>
      <c r="S319" s="192"/>
      <c r="T319" s="192"/>
      <c r="U319" s="192"/>
      <c r="V319" s="192"/>
      <c r="W319" s="192"/>
      <c r="X319" s="192"/>
      <c r="Y319" s="192"/>
      <c r="Z319" s="192"/>
      <c r="AA319" s="192"/>
    </row>
    <row r="320" spans="1:27" ht="15.75" customHeight="1">
      <c r="A320" s="192"/>
      <c r="B320" s="192"/>
      <c r="C320" s="192"/>
      <c r="D320" s="192"/>
      <c r="E320" s="192"/>
      <c r="F320" s="192"/>
      <c r="G320" s="192"/>
      <c r="H320" s="192"/>
      <c r="I320" s="192"/>
      <c r="J320" s="192"/>
      <c r="K320" s="192"/>
      <c r="L320" s="192"/>
      <c r="M320" s="192"/>
      <c r="N320" s="192"/>
      <c r="O320" s="192"/>
      <c r="P320" s="192"/>
      <c r="Q320" s="192"/>
      <c r="R320" s="192"/>
      <c r="S320" s="192"/>
      <c r="T320" s="192"/>
      <c r="U320" s="192"/>
      <c r="V320" s="192"/>
      <c r="W320" s="192"/>
      <c r="X320" s="192"/>
      <c r="Y320" s="192"/>
      <c r="Z320" s="192"/>
      <c r="AA320" s="192"/>
    </row>
    <row r="321" spans="1:27" ht="15.75" customHeight="1">
      <c r="A321" s="192"/>
      <c r="B321" s="192"/>
      <c r="C321" s="192"/>
      <c r="D321" s="192"/>
      <c r="E321" s="192"/>
      <c r="F321" s="192"/>
      <c r="G321" s="192"/>
      <c r="H321" s="192"/>
      <c r="I321" s="192"/>
      <c r="J321" s="192"/>
      <c r="K321" s="192"/>
      <c r="L321" s="192"/>
      <c r="M321" s="192"/>
      <c r="N321" s="192"/>
      <c r="O321" s="192"/>
      <c r="P321" s="192"/>
      <c r="Q321" s="192"/>
      <c r="R321" s="192"/>
      <c r="S321" s="192"/>
      <c r="T321" s="192"/>
      <c r="U321" s="192"/>
      <c r="V321" s="192"/>
      <c r="W321" s="192"/>
      <c r="X321" s="192"/>
      <c r="Y321" s="192"/>
      <c r="Z321" s="192"/>
      <c r="AA321" s="192"/>
    </row>
    <row r="322" spans="1:27" ht="15.75" customHeight="1">
      <c r="A322" s="192"/>
      <c r="B322" s="192"/>
      <c r="C322" s="192"/>
      <c r="D322" s="192"/>
      <c r="E322" s="192"/>
      <c r="F322" s="192"/>
      <c r="G322" s="192"/>
      <c r="H322" s="192"/>
      <c r="I322" s="192"/>
      <c r="J322" s="192"/>
      <c r="K322" s="192"/>
      <c r="L322" s="192"/>
      <c r="M322" s="192"/>
      <c r="N322" s="192"/>
      <c r="O322" s="192"/>
      <c r="P322" s="192"/>
      <c r="Q322" s="192"/>
      <c r="R322" s="192"/>
      <c r="S322" s="192"/>
      <c r="T322" s="192"/>
      <c r="U322" s="192"/>
      <c r="V322" s="192"/>
      <c r="W322" s="192"/>
      <c r="X322" s="192"/>
      <c r="Y322" s="192"/>
      <c r="Z322" s="192"/>
      <c r="AA322" s="192"/>
    </row>
    <row r="323" spans="1:27" ht="15.75" customHeight="1">
      <c r="A323" s="192"/>
      <c r="B323" s="192"/>
      <c r="C323" s="192"/>
      <c r="D323" s="192"/>
      <c r="E323" s="192"/>
      <c r="F323" s="192"/>
      <c r="G323" s="192"/>
      <c r="H323" s="192"/>
      <c r="I323" s="192"/>
      <c r="J323" s="192"/>
      <c r="K323" s="192"/>
      <c r="L323" s="192"/>
      <c r="M323" s="192"/>
      <c r="N323" s="192"/>
      <c r="O323" s="192"/>
      <c r="P323" s="192"/>
      <c r="Q323" s="192"/>
      <c r="R323" s="192"/>
      <c r="S323" s="192"/>
      <c r="T323" s="192"/>
      <c r="U323" s="192"/>
      <c r="V323" s="192"/>
      <c r="W323" s="192"/>
      <c r="X323" s="192"/>
      <c r="Y323" s="192"/>
      <c r="Z323" s="192"/>
      <c r="AA323" s="192"/>
    </row>
    <row r="324" spans="1:27" ht="15.75" customHeight="1">
      <c r="A324" s="192"/>
      <c r="B324" s="192"/>
      <c r="C324" s="192"/>
      <c r="D324" s="192"/>
      <c r="E324" s="192"/>
      <c r="F324" s="192"/>
      <c r="G324" s="192"/>
      <c r="H324" s="192"/>
      <c r="I324" s="192"/>
      <c r="J324" s="192"/>
      <c r="K324" s="192"/>
      <c r="L324" s="192"/>
      <c r="M324" s="192"/>
      <c r="N324" s="192"/>
      <c r="O324" s="192"/>
      <c r="P324" s="192"/>
      <c r="Q324" s="192"/>
      <c r="R324" s="192"/>
      <c r="S324" s="192"/>
      <c r="T324" s="192"/>
      <c r="U324" s="192"/>
      <c r="V324" s="192"/>
      <c r="W324" s="192"/>
      <c r="X324" s="192"/>
      <c r="Y324" s="192"/>
      <c r="Z324" s="192"/>
      <c r="AA324" s="192"/>
    </row>
    <row r="325" spans="1:27" ht="15.75" customHeight="1">
      <c r="A325" s="192"/>
      <c r="B325" s="192"/>
      <c r="C325" s="192"/>
      <c r="D325" s="192"/>
      <c r="E325" s="19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row>
    <row r="326" spans="1:27" ht="15.75" customHeight="1">
      <c r="A326" s="192"/>
      <c r="B326" s="192"/>
      <c r="C326" s="192"/>
      <c r="D326" s="192"/>
      <c r="E326" s="19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row>
    <row r="327" spans="1:27" ht="15.75" customHeight="1">
      <c r="A327" s="192"/>
      <c r="B327" s="192"/>
      <c r="C327" s="192"/>
      <c r="D327" s="192"/>
      <c r="E327" s="192"/>
      <c r="F327" s="192"/>
      <c r="G327" s="192"/>
      <c r="H327" s="192"/>
      <c r="I327" s="192"/>
      <c r="J327" s="192"/>
      <c r="K327" s="192"/>
      <c r="L327" s="192"/>
      <c r="M327" s="192"/>
      <c r="N327" s="192"/>
      <c r="O327" s="192"/>
      <c r="P327" s="192"/>
      <c r="Q327" s="192"/>
      <c r="R327" s="192"/>
      <c r="S327" s="192"/>
      <c r="T327" s="192"/>
      <c r="U327" s="192"/>
      <c r="V327" s="192"/>
      <c r="W327" s="192"/>
      <c r="X327" s="192"/>
      <c r="Y327" s="192"/>
      <c r="Z327" s="192"/>
      <c r="AA327" s="192"/>
    </row>
    <row r="328" spans="1:27" ht="15.75" customHeight="1">
      <c r="A328" s="192"/>
      <c r="B328" s="192"/>
      <c r="C328" s="192"/>
      <c r="D328" s="192"/>
      <c r="E328" s="192"/>
      <c r="F328" s="192"/>
      <c r="G328" s="192"/>
      <c r="H328" s="192"/>
      <c r="I328" s="192"/>
      <c r="J328" s="192"/>
      <c r="K328" s="192"/>
      <c r="L328" s="192"/>
      <c r="M328" s="192"/>
      <c r="N328" s="192"/>
      <c r="O328" s="192"/>
      <c r="P328" s="192"/>
      <c r="Q328" s="192"/>
      <c r="R328" s="192"/>
      <c r="S328" s="192"/>
      <c r="T328" s="192"/>
      <c r="U328" s="192"/>
      <c r="V328" s="192"/>
      <c r="W328" s="192"/>
      <c r="X328" s="192"/>
      <c r="Y328" s="192"/>
      <c r="Z328" s="192"/>
      <c r="AA328" s="192"/>
    </row>
    <row r="329" spans="1:27" ht="15.75" customHeight="1">
      <c r="A329" s="192"/>
      <c r="B329" s="192"/>
      <c r="C329" s="192"/>
      <c r="D329" s="192"/>
      <c r="E329" s="192"/>
      <c r="F329" s="192"/>
      <c r="G329" s="192"/>
      <c r="H329" s="192"/>
      <c r="I329" s="192"/>
      <c r="J329" s="192"/>
      <c r="K329" s="192"/>
      <c r="L329" s="192"/>
      <c r="M329" s="192"/>
      <c r="N329" s="192"/>
      <c r="O329" s="192"/>
      <c r="P329" s="192"/>
      <c r="Q329" s="192"/>
      <c r="R329" s="192"/>
      <c r="S329" s="192"/>
      <c r="T329" s="192"/>
      <c r="U329" s="192"/>
      <c r="V329" s="192"/>
      <c r="W329" s="192"/>
      <c r="X329" s="192"/>
      <c r="Y329" s="192"/>
      <c r="Z329" s="192"/>
      <c r="AA329" s="192"/>
    </row>
    <row r="330" spans="1:27" ht="15.75" customHeight="1">
      <c r="A330" s="192"/>
      <c r="B330" s="192"/>
      <c r="C330" s="192"/>
      <c r="D330" s="192"/>
      <c r="E330" s="192"/>
      <c r="F330" s="192"/>
      <c r="G330" s="192"/>
      <c r="H330" s="192"/>
      <c r="I330" s="192"/>
      <c r="J330" s="192"/>
      <c r="K330" s="192"/>
      <c r="L330" s="192"/>
      <c r="M330" s="192"/>
      <c r="N330" s="192"/>
      <c r="O330" s="192"/>
      <c r="P330" s="192"/>
      <c r="Q330" s="192"/>
      <c r="R330" s="192"/>
      <c r="S330" s="192"/>
      <c r="T330" s="192"/>
      <c r="U330" s="192"/>
      <c r="V330" s="192"/>
      <c r="W330" s="192"/>
      <c r="X330" s="192"/>
      <c r="Y330" s="192"/>
      <c r="Z330" s="192"/>
      <c r="AA330" s="192"/>
    </row>
    <row r="331" spans="1:27" ht="15.75" customHeight="1">
      <c r="A331" s="192"/>
      <c r="B331" s="192"/>
      <c r="C331" s="192"/>
      <c r="D331" s="192"/>
      <c r="E331" s="192"/>
      <c r="F331" s="192"/>
      <c r="G331" s="192"/>
      <c r="H331" s="192"/>
      <c r="I331" s="192"/>
      <c r="J331" s="192"/>
      <c r="K331" s="192"/>
      <c r="L331" s="192"/>
      <c r="M331" s="192"/>
      <c r="N331" s="192"/>
      <c r="O331" s="192"/>
      <c r="P331" s="192"/>
      <c r="Q331" s="192"/>
      <c r="R331" s="192"/>
      <c r="S331" s="192"/>
      <c r="T331" s="192"/>
      <c r="U331" s="192"/>
      <c r="V331" s="192"/>
      <c r="W331" s="192"/>
      <c r="X331" s="192"/>
      <c r="Y331" s="192"/>
      <c r="Z331" s="192"/>
      <c r="AA331" s="192"/>
    </row>
    <row r="332" spans="1:27" ht="15.75" customHeight="1">
      <c r="A332" s="192"/>
      <c r="B332" s="192"/>
      <c r="C332" s="192"/>
      <c r="D332" s="192"/>
      <c r="E332" s="192"/>
      <c r="F332" s="192"/>
      <c r="G332" s="192"/>
      <c r="H332" s="192"/>
      <c r="I332" s="192"/>
      <c r="J332" s="192"/>
      <c r="K332" s="192"/>
      <c r="L332" s="192"/>
      <c r="M332" s="192"/>
      <c r="N332" s="192"/>
      <c r="O332" s="192"/>
      <c r="P332" s="192"/>
      <c r="Q332" s="192"/>
      <c r="R332" s="192"/>
      <c r="S332" s="192"/>
      <c r="T332" s="192"/>
      <c r="U332" s="192"/>
      <c r="V332" s="192"/>
      <c r="W332" s="192"/>
      <c r="X332" s="192"/>
      <c r="Y332" s="192"/>
      <c r="Z332" s="192"/>
      <c r="AA332" s="192"/>
    </row>
    <row r="333" spans="1:27" ht="15.75" customHeight="1">
      <c r="A333" s="192"/>
      <c r="B333" s="192"/>
      <c r="C333" s="192"/>
      <c r="D333" s="192"/>
      <c r="E333" s="192"/>
      <c r="F333" s="192"/>
      <c r="G333" s="192"/>
      <c r="H333" s="192"/>
      <c r="I333" s="192"/>
      <c r="J333" s="192"/>
      <c r="K333" s="192"/>
      <c r="L333" s="192"/>
      <c r="M333" s="192"/>
      <c r="N333" s="192"/>
      <c r="O333" s="192"/>
      <c r="P333" s="192"/>
      <c r="Q333" s="192"/>
      <c r="R333" s="192"/>
      <c r="S333" s="192"/>
      <c r="T333" s="192"/>
      <c r="U333" s="192"/>
      <c r="V333" s="192"/>
      <c r="W333" s="192"/>
      <c r="X333" s="192"/>
      <c r="Y333" s="192"/>
      <c r="Z333" s="192"/>
      <c r="AA333" s="192"/>
    </row>
    <row r="334" spans="1:27" ht="15.75" customHeight="1">
      <c r="A334" s="192"/>
      <c r="B334" s="192"/>
      <c r="C334" s="192"/>
      <c r="D334" s="192"/>
      <c r="E334" s="192"/>
      <c r="F334" s="192"/>
      <c r="G334" s="192"/>
      <c r="H334" s="192"/>
      <c r="I334" s="192"/>
      <c r="J334" s="192"/>
      <c r="K334" s="192"/>
      <c r="L334" s="192"/>
      <c r="M334" s="192"/>
      <c r="N334" s="192"/>
      <c r="O334" s="192"/>
      <c r="P334" s="192"/>
      <c r="Q334" s="192"/>
      <c r="R334" s="192"/>
      <c r="S334" s="192"/>
      <c r="T334" s="192"/>
      <c r="U334" s="192"/>
      <c r="V334" s="192"/>
      <c r="W334" s="192"/>
      <c r="X334" s="192"/>
      <c r="Y334" s="192"/>
      <c r="Z334" s="192"/>
      <c r="AA334" s="192"/>
    </row>
    <row r="335" spans="1:27" ht="15.75" customHeight="1">
      <c r="A335" s="192"/>
      <c r="B335" s="192"/>
      <c r="C335" s="192"/>
      <c r="D335" s="192"/>
      <c r="E335" s="192"/>
      <c r="F335" s="192"/>
      <c r="G335" s="192"/>
      <c r="H335" s="192"/>
      <c r="I335" s="192"/>
      <c r="J335" s="192"/>
      <c r="K335" s="192"/>
      <c r="L335" s="192"/>
      <c r="M335" s="192"/>
      <c r="N335" s="192"/>
      <c r="O335" s="192"/>
      <c r="P335" s="192"/>
      <c r="Q335" s="192"/>
      <c r="R335" s="192"/>
      <c r="S335" s="192"/>
      <c r="T335" s="192"/>
      <c r="U335" s="192"/>
      <c r="V335" s="192"/>
      <c r="W335" s="192"/>
      <c r="X335" s="192"/>
      <c r="Y335" s="192"/>
      <c r="Z335" s="192"/>
      <c r="AA335" s="192"/>
    </row>
    <row r="336" spans="1:27" ht="15.75" customHeight="1">
      <c r="A336" s="192"/>
      <c r="B336" s="192"/>
      <c r="C336" s="192"/>
      <c r="D336" s="192"/>
      <c r="E336" s="192"/>
      <c r="F336" s="192"/>
      <c r="G336" s="192"/>
      <c r="H336" s="192"/>
      <c r="I336" s="192"/>
      <c r="J336" s="192"/>
      <c r="K336" s="192"/>
      <c r="L336" s="192"/>
      <c r="M336" s="192"/>
      <c r="N336" s="192"/>
      <c r="O336" s="192"/>
      <c r="P336" s="192"/>
      <c r="Q336" s="192"/>
      <c r="R336" s="192"/>
      <c r="S336" s="192"/>
      <c r="T336" s="192"/>
      <c r="U336" s="192"/>
      <c r="V336" s="192"/>
      <c r="W336" s="192"/>
      <c r="X336" s="192"/>
      <c r="Y336" s="192"/>
      <c r="Z336" s="192"/>
      <c r="AA336" s="192"/>
    </row>
    <row r="337" spans="1:27" ht="15.75" customHeight="1">
      <c r="A337" s="192"/>
      <c r="B337" s="192"/>
      <c r="C337" s="192"/>
      <c r="D337" s="192"/>
      <c r="E337" s="192"/>
      <c r="F337" s="192"/>
      <c r="G337" s="192"/>
      <c r="H337" s="192"/>
      <c r="I337" s="192"/>
      <c r="J337" s="192"/>
      <c r="K337" s="192"/>
      <c r="L337" s="192"/>
      <c r="M337" s="192"/>
      <c r="N337" s="192"/>
      <c r="O337" s="192"/>
      <c r="P337" s="192"/>
      <c r="Q337" s="192"/>
      <c r="R337" s="192"/>
      <c r="S337" s="192"/>
      <c r="T337" s="192"/>
      <c r="U337" s="192"/>
      <c r="V337" s="192"/>
      <c r="W337" s="192"/>
      <c r="X337" s="192"/>
      <c r="Y337" s="192"/>
      <c r="Z337" s="192"/>
      <c r="AA337" s="192"/>
    </row>
    <row r="338" spans="1:27" ht="15.75" customHeight="1">
      <c r="A338" s="192"/>
      <c r="B338" s="192"/>
      <c r="C338" s="192"/>
      <c r="D338" s="192"/>
      <c r="E338" s="192"/>
      <c r="F338" s="192"/>
      <c r="G338" s="192"/>
      <c r="H338" s="192"/>
      <c r="I338" s="192"/>
      <c r="J338" s="192"/>
      <c r="K338" s="192"/>
      <c r="L338" s="192"/>
      <c r="M338" s="192"/>
      <c r="N338" s="192"/>
      <c r="O338" s="192"/>
      <c r="P338" s="192"/>
      <c r="Q338" s="192"/>
      <c r="R338" s="192"/>
      <c r="S338" s="192"/>
      <c r="T338" s="192"/>
      <c r="U338" s="192"/>
      <c r="V338" s="192"/>
      <c r="W338" s="192"/>
      <c r="X338" s="192"/>
      <c r="Y338" s="192"/>
      <c r="Z338" s="192"/>
      <c r="AA338" s="192"/>
    </row>
    <row r="339" spans="1:27" ht="15.75" customHeight="1">
      <c r="A339" s="192"/>
      <c r="B339" s="192"/>
      <c r="C339" s="192"/>
      <c r="D339" s="192"/>
      <c r="E339" s="192"/>
      <c r="F339" s="192"/>
      <c r="G339" s="192"/>
      <c r="H339" s="192"/>
      <c r="I339" s="192"/>
      <c r="J339" s="192"/>
      <c r="K339" s="192"/>
      <c r="L339" s="192"/>
      <c r="M339" s="192"/>
      <c r="N339" s="192"/>
      <c r="O339" s="192"/>
      <c r="P339" s="192"/>
      <c r="Q339" s="192"/>
      <c r="R339" s="192"/>
      <c r="S339" s="192"/>
      <c r="T339" s="192"/>
      <c r="U339" s="192"/>
      <c r="V339" s="192"/>
      <c r="W339" s="192"/>
      <c r="X339" s="192"/>
      <c r="Y339" s="192"/>
      <c r="Z339" s="192"/>
      <c r="AA339" s="192"/>
    </row>
    <row r="340" spans="1:27" ht="15.75" customHeight="1">
      <c r="A340" s="192"/>
      <c r="B340" s="192"/>
      <c r="C340" s="192"/>
      <c r="D340" s="192"/>
      <c r="E340" s="192"/>
      <c r="F340" s="192"/>
      <c r="G340" s="192"/>
      <c r="H340" s="192"/>
      <c r="I340" s="192"/>
      <c r="J340" s="192"/>
      <c r="K340" s="192"/>
      <c r="L340" s="192"/>
      <c r="M340" s="192"/>
      <c r="N340" s="192"/>
      <c r="O340" s="192"/>
      <c r="P340" s="192"/>
      <c r="Q340" s="192"/>
      <c r="R340" s="192"/>
      <c r="S340" s="192"/>
      <c r="T340" s="192"/>
      <c r="U340" s="192"/>
      <c r="V340" s="192"/>
      <c r="W340" s="192"/>
      <c r="X340" s="192"/>
      <c r="Y340" s="192"/>
      <c r="Z340" s="192"/>
      <c r="AA340" s="192"/>
    </row>
    <row r="341" spans="1:27" ht="15.75" customHeight="1">
      <c r="A341" s="192"/>
      <c r="B341" s="192"/>
      <c r="C341" s="192"/>
      <c r="D341" s="192"/>
      <c r="E341" s="192"/>
      <c r="F341" s="192"/>
      <c r="G341" s="192"/>
      <c r="H341" s="192"/>
      <c r="I341" s="192"/>
      <c r="J341" s="192"/>
      <c r="K341" s="192"/>
      <c r="L341" s="192"/>
      <c r="M341" s="192"/>
      <c r="N341" s="192"/>
      <c r="O341" s="192"/>
      <c r="P341" s="192"/>
      <c r="Q341" s="192"/>
      <c r="R341" s="192"/>
      <c r="S341" s="192"/>
      <c r="T341" s="192"/>
      <c r="U341" s="192"/>
      <c r="V341" s="192"/>
      <c r="W341" s="192"/>
      <c r="X341" s="192"/>
      <c r="Y341" s="192"/>
      <c r="Z341" s="192"/>
      <c r="AA341" s="192"/>
    </row>
    <row r="342" spans="1:27" ht="15.75" customHeight="1">
      <c r="A342" s="192"/>
      <c r="B342" s="192"/>
      <c r="C342" s="192"/>
      <c r="D342" s="192"/>
      <c r="E342" s="192"/>
      <c r="F342" s="192"/>
      <c r="G342" s="192"/>
      <c r="H342" s="192"/>
      <c r="I342" s="192"/>
      <c r="J342" s="192"/>
      <c r="K342" s="192"/>
      <c r="L342" s="192"/>
      <c r="M342" s="192"/>
      <c r="N342" s="192"/>
      <c r="O342" s="192"/>
      <c r="P342" s="192"/>
      <c r="Q342" s="192"/>
      <c r="R342" s="192"/>
      <c r="S342" s="192"/>
      <c r="T342" s="192"/>
      <c r="U342" s="192"/>
      <c r="V342" s="192"/>
      <c r="W342" s="192"/>
      <c r="X342" s="192"/>
      <c r="Y342" s="192"/>
      <c r="Z342" s="192"/>
      <c r="AA342" s="192"/>
    </row>
    <row r="343" spans="1:27" ht="15.75" customHeight="1">
      <c r="A343" s="192"/>
      <c r="B343" s="192"/>
      <c r="C343" s="192"/>
      <c r="D343" s="192"/>
      <c r="E343" s="192"/>
      <c r="F343" s="192"/>
      <c r="G343" s="192"/>
      <c r="H343" s="192"/>
      <c r="I343" s="192"/>
      <c r="J343" s="192"/>
      <c r="K343" s="192"/>
      <c r="L343" s="192"/>
      <c r="M343" s="192"/>
      <c r="N343" s="192"/>
      <c r="O343" s="192"/>
      <c r="P343" s="192"/>
      <c r="Q343" s="192"/>
      <c r="R343" s="192"/>
      <c r="S343" s="192"/>
      <c r="T343" s="192"/>
      <c r="U343" s="192"/>
      <c r="V343" s="192"/>
      <c r="W343" s="192"/>
      <c r="X343" s="192"/>
      <c r="Y343" s="192"/>
      <c r="Z343" s="192"/>
      <c r="AA343" s="192"/>
    </row>
    <row r="344" spans="1:27" ht="15.75" customHeight="1">
      <c r="A344" s="192"/>
      <c r="B344" s="192"/>
      <c r="C344" s="192"/>
      <c r="D344" s="192"/>
      <c r="E344" s="192"/>
      <c r="F344" s="192"/>
      <c r="G344" s="192"/>
      <c r="H344" s="192"/>
      <c r="I344" s="192"/>
      <c r="J344" s="192"/>
      <c r="K344" s="192"/>
      <c r="L344" s="192"/>
      <c r="M344" s="192"/>
      <c r="N344" s="192"/>
      <c r="O344" s="192"/>
      <c r="P344" s="192"/>
      <c r="Q344" s="192"/>
      <c r="R344" s="192"/>
      <c r="S344" s="192"/>
      <c r="T344" s="192"/>
      <c r="U344" s="192"/>
      <c r="V344" s="192"/>
      <c r="W344" s="192"/>
      <c r="X344" s="192"/>
      <c r="Y344" s="192"/>
      <c r="Z344" s="192"/>
      <c r="AA344" s="192"/>
    </row>
    <row r="345" spans="1:27" ht="15.75" customHeight="1">
      <c r="A345" s="192"/>
      <c r="B345" s="192"/>
      <c r="C345" s="192"/>
      <c r="D345" s="192"/>
      <c r="E345" s="192"/>
      <c r="F345" s="192"/>
      <c r="G345" s="192"/>
      <c r="H345" s="192"/>
      <c r="I345" s="192"/>
      <c r="J345" s="192"/>
      <c r="K345" s="192"/>
      <c r="L345" s="192"/>
      <c r="M345" s="192"/>
      <c r="N345" s="192"/>
      <c r="O345" s="192"/>
      <c r="P345" s="192"/>
      <c r="Q345" s="192"/>
      <c r="R345" s="192"/>
      <c r="S345" s="192"/>
      <c r="T345" s="192"/>
      <c r="U345" s="192"/>
      <c r="V345" s="192"/>
      <c r="W345" s="192"/>
      <c r="X345" s="192"/>
      <c r="Y345" s="192"/>
      <c r="Z345" s="192"/>
      <c r="AA345" s="192"/>
    </row>
    <row r="346" spans="1:27" ht="15.75" customHeight="1">
      <c r="A346" s="192"/>
      <c r="B346" s="192"/>
      <c r="C346" s="192"/>
      <c r="D346" s="192"/>
      <c r="E346" s="192"/>
      <c r="F346" s="192"/>
      <c r="G346" s="192"/>
      <c r="H346" s="192"/>
      <c r="I346" s="192"/>
      <c r="J346" s="192"/>
      <c r="K346" s="192"/>
      <c r="L346" s="192"/>
      <c r="M346" s="192"/>
      <c r="N346" s="192"/>
      <c r="O346" s="192"/>
      <c r="P346" s="192"/>
      <c r="Q346" s="192"/>
      <c r="R346" s="192"/>
      <c r="S346" s="192"/>
      <c r="T346" s="192"/>
      <c r="U346" s="192"/>
      <c r="V346" s="192"/>
      <c r="W346" s="192"/>
      <c r="X346" s="192"/>
      <c r="Y346" s="192"/>
      <c r="Z346" s="192"/>
      <c r="AA346" s="192"/>
    </row>
    <row r="347" spans="1:27" ht="15.75" customHeight="1">
      <c r="A347" s="192"/>
      <c r="B347" s="192"/>
      <c r="C347" s="192"/>
      <c r="D347" s="192"/>
      <c r="E347" s="192"/>
      <c r="F347" s="192"/>
      <c r="G347" s="192"/>
      <c r="H347" s="192"/>
      <c r="I347" s="192"/>
      <c r="J347" s="192"/>
      <c r="K347" s="192"/>
      <c r="L347" s="192"/>
      <c r="M347" s="192"/>
      <c r="N347" s="192"/>
      <c r="O347" s="192"/>
      <c r="P347" s="192"/>
      <c r="Q347" s="192"/>
      <c r="R347" s="192"/>
      <c r="S347" s="192"/>
      <c r="T347" s="192"/>
      <c r="U347" s="192"/>
      <c r="V347" s="192"/>
      <c r="W347" s="192"/>
      <c r="X347" s="192"/>
      <c r="Y347" s="192"/>
      <c r="Z347" s="192"/>
      <c r="AA347" s="192"/>
    </row>
    <row r="348" spans="1:27" ht="15.75" customHeight="1">
      <c r="A348" s="192"/>
      <c r="B348" s="192"/>
      <c r="C348" s="192"/>
      <c r="D348" s="192"/>
      <c r="E348" s="192"/>
      <c r="F348" s="192"/>
      <c r="G348" s="192"/>
      <c r="H348" s="192"/>
      <c r="I348" s="192"/>
      <c r="J348" s="192"/>
      <c r="K348" s="192"/>
      <c r="L348" s="192"/>
      <c r="M348" s="192"/>
      <c r="N348" s="192"/>
      <c r="O348" s="192"/>
      <c r="P348" s="192"/>
      <c r="Q348" s="192"/>
      <c r="R348" s="192"/>
      <c r="S348" s="192"/>
      <c r="T348" s="192"/>
      <c r="U348" s="192"/>
      <c r="V348" s="192"/>
      <c r="W348" s="192"/>
      <c r="X348" s="192"/>
      <c r="Y348" s="192"/>
      <c r="Z348" s="192"/>
      <c r="AA348" s="192"/>
    </row>
    <row r="349" spans="1:27" ht="15.75" customHeight="1">
      <c r="A349" s="192"/>
      <c r="B349" s="192"/>
      <c r="C349" s="192"/>
      <c r="D349" s="192"/>
      <c r="E349" s="192"/>
      <c r="F349" s="192"/>
      <c r="G349" s="192"/>
      <c r="H349" s="192"/>
      <c r="I349" s="192"/>
      <c r="J349" s="192"/>
      <c r="K349" s="192"/>
      <c r="L349" s="192"/>
      <c r="M349" s="192"/>
      <c r="N349" s="192"/>
      <c r="O349" s="192"/>
      <c r="P349" s="192"/>
      <c r="Q349" s="192"/>
      <c r="R349" s="192"/>
      <c r="S349" s="192"/>
      <c r="T349" s="192"/>
      <c r="U349" s="192"/>
      <c r="V349" s="192"/>
      <c r="W349" s="192"/>
      <c r="X349" s="192"/>
      <c r="Y349" s="192"/>
      <c r="Z349" s="192"/>
      <c r="AA349" s="192"/>
    </row>
    <row r="350" spans="1:27" ht="15.75" customHeight="1">
      <c r="A350" s="192"/>
      <c r="B350" s="192"/>
      <c r="C350" s="192"/>
      <c r="D350" s="192"/>
      <c r="E350" s="192"/>
      <c r="F350" s="192"/>
      <c r="G350" s="192"/>
      <c r="H350" s="192"/>
      <c r="I350" s="192"/>
      <c r="J350" s="192"/>
      <c r="K350" s="192"/>
      <c r="L350" s="192"/>
      <c r="M350" s="192"/>
      <c r="N350" s="192"/>
      <c r="O350" s="192"/>
      <c r="P350" s="192"/>
      <c r="Q350" s="192"/>
      <c r="R350" s="192"/>
      <c r="S350" s="192"/>
      <c r="T350" s="192"/>
      <c r="U350" s="192"/>
      <c r="V350" s="192"/>
      <c r="W350" s="192"/>
      <c r="X350" s="192"/>
      <c r="Y350" s="192"/>
      <c r="Z350" s="192"/>
      <c r="AA350" s="192"/>
    </row>
    <row r="351" spans="1:27" ht="15.75" customHeight="1">
      <c r="A351" s="192"/>
      <c r="B351" s="192"/>
      <c r="C351" s="192"/>
      <c r="D351" s="192"/>
      <c r="E351" s="192"/>
      <c r="F351" s="192"/>
      <c r="G351" s="192"/>
      <c r="H351" s="192"/>
      <c r="I351" s="192"/>
      <c r="J351" s="192"/>
      <c r="K351" s="192"/>
      <c r="L351" s="192"/>
      <c r="M351" s="192"/>
      <c r="N351" s="192"/>
      <c r="O351" s="192"/>
      <c r="P351" s="192"/>
      <c r="Q351" s="192"/>
      <c r="R351" s="192"/>
      <c r="S351" s="192"/>
      <c r="T351" s="192"/>
      <c r="U351" s="192"/>
      <c r="V351" s="192"/>
      <c r="W351" s="192"/>
      <c r="X351" s="192"/>
      <c r="Y351" s="192"/>
      <c r="Z351" s="192"/>
      <c r="AA351" s="192"/>
    </row>
    <row r="352" spans="1:27" ht="15.75" customHeight="1">
      <c r="A352" s="192"/>
      <c r="B352" s="192"/>
      <c r="C352" s="192"/>
      <c r="D352" s="192"/>
      <c r="E352" s="192"/>
      <c r="F352" s="192"/>
      <c r="G352" s="192"/>
      <c r="H352" s="192"/>
      <c r="I352" s="192"/>
      <c r="J352" s="192"/>
      <c r="K352" s="192"/>
      <c r="L352" s="192"/>
      <c r="M352" s="192"/>
      <c r="N352" s="192"/>
      <c r="O352" s="192"/>
      <c r="P352" s="192"/>
      <c r="Q352" s="192"/>
      <c r="R352" s="192"/>
      <c r="S352" s="192"/>
      <c r="T352" s="192"/>
      <c r="U352" s="192"/>
      <c r="V352" s="192"/>
      <c r="W352" s="192"/>
      <c r="X352" s="192"/>
      <c r="Y352" s="192"/>
      <c r="Z352" s="192"/>
      <c r="AA352" s="192"/>
    </row>
    <row r="353" spans="1:27" ht="15.75" customHeight="1">
      <c r="A353" s="192"/>
      <c r="B353" s="192"/>
      <c r="C353" s="192"/>
      <c r="D353" s="192"/>
      <c r="E353" s="192"/>
      <c r="F353" s="192"/>
      <c r="G353" s="192"/>
      <c r="H353" s="192"/>
      <c r="I353" s="192"/>
      <c r="J353" s="192"/>
      <c r="K353" s="192"/>
      <c r="L353" s="192"/>
      <c r="M353" s="192"/>
      <c r="N353" s="192"/>
      <c r="O353" s="192"/>
      <c r="P353" s="192"/>
      <c r="Q353" s="192"/>
      <c r="R353" s="192"/>
      <c r="S353" s="192"/>
      <c r="T353" s="192"/>
      <c r="U353" s="192"/>
      <c r="V353" s="192"/>
      <c r="W353" s="192"/>
      <c r="X353" s="192"/>
      <c r="Y353" s="192"/>
      <c r="Z353" s="192"/>
      <c r="AA353" s="192"/>
    </row>
    <row r="354" spans="1:27" ht="15.75" customHeight="1">
      <c r="A354" s="192"/>
      <c r="B354" s="192"/>
      <c r="C354" s="192"/>
      <c r="D354" s="192"/>
      <c r="E354" s="192"/>
      <c r="F354" s="192"/>
      <c r="G354" s="192"/>
      <c r="H354" s="192"/>
      <c r="I354" s="192"/>
      <c r="J354" s="192"/>
      <c r="K354" s="192"/>
      <c r="L354" s="192"/>
      <c r="M354" s="192"/>
      <c r="N354" s="192"/>
      <c r="O354" s="192"/>
      <c r="P354" s="192"/>
      <c r="Q354" s="192"/>
      <c r="R354" s="192"/>
      <c r="S354" s="192"/>
      <c r="T354" s="192"/>
      <c r="U354" s="192"/>
      <c r="V354" s="192"/>
      <c r="W354" s="192"/>
      <c r="X354" s="192"/>
      <c r="Y354" s="192"/>
      <c r="Z354" s="192"/>
      <c r="AA354" s="192"/>
    </row>
    <row r="355" spans="1:27" ht="15.75" customHeight="1">
      <c r="A355" s="192"/>
      <c r="B355" s="192"/>
      <c r="C355" s="192"/>
      <c r="D355" s="192"/>
      <c r="E355" s="192"/>
      <c r="F355" s="192"/>
      <c r="G355" s="192"/>
      <c r="H355" s="192"/>
      <c r="I355" s="192"/>
      <c r="J355" s="192"/>
      <c r="K355" s="192"/>
      <c r="L355" s="192"/>
      <c r="M355" s="192"/>
      <c r="N355" s="192"/>
      <c r="O355" s="192"/>
      <c r="P355" s="192"/>
      <c r="Q355" s="192"/>
      <c r="R355" s="192"/>
      <c r="S355" s="192"/>
      <c r="T355" s="192"/>
      <c r="U355" s="192"/>
      <c r="V355" s="192"/>
      <c r="W355" s="192"/>
      <c r="X355" s="192"/>
      <c r="Y355" s="192"/>
      <c r="Z355" s="192"/>
      <c r="AA355" s="192"/>
    </row>
    <row r="356" spans="1:27" ht="15.75" customHeight="1">
      <c r="A356" s="192"/>
      <c r="B356" s="192"/>
      <c r="C356" s="192"/>
      <c r="D356" s="192"/>
      <c r="E356" s="192"/>
      <c r="F356" s="192"/>
      <c r="G356" s="192"/>
      <c r="H356" s="192"/>
      <c r="I356" s="192"/>
      <c r="J356" s="192"/>
      <c r="K356" s="192"/>
      <c r="L356" s="192"/>
      <c r="M356" s="192"/>
      <c r="N356" s="192"/>
      <c r="O356" s="192"/>
      <c r="P356" s="192"/>
      <c r="Q356" s="192"/>
      <c r="R356" s="192"/>
      <c r="S356" s="192"/>
      <c r="T356" s="192"/>
      <c r="U356" s="192"/>
      <c r="V356" s="192"/>
      <c r="W356" s="192"/>
      <c r="X356" s="192"/>
      <c r="Y356" s="192"/>
      <c r="Z356" s="192"/>
      <c r="AA356" s="192"/>
    </row>
    <row r="357" spans="1:27" ht="15.75" customHeight="1">
      <c r="A357" s="192"/>
      <c r="B357" s="192"/>
      <c r="C357" s="192"/>
      <c r="D357" s="192"/>
      <c r="E357" s="192"/>
      <c r="F357" s="192"/>
      <c r="G357" s="192"/>
      <c r="H357" s="192"/>
      <c r="I357" s="192"/>
      <c r="J357" s="192"/>
      <c r="K357" s="192"/>
      <c r="L357" s="192"/>
      <c r="M357" s="192"/>
      <c r="N357" s="192"/>
      <c r="O357" s="192"/>
      <c r="P357" s="192"/>
      <c r="Q357" s="192"/>
      <c r="R357" s="192"/>
      <c r="S357" s="192"/>
      <c r="T357" s="192"/>
      <c r="U357" s="192"/>
      <c r="V357" s="192"/>
      <c r="W357" s="192"/>
      <c r="X357" s="192"/>
      <c r="Y357" s="192"/>
      <c r="Z357" s="192"/>
      <c r="AA357" s="192"/>
    </row>
    <row r="358" spans="1:27" ht="15.75" customHeight="1">
      <c r="A358" s="192"/>
      <c r="B358" s="192"/>
      <c r="C358" s="192"/>
      <c r="D358" s="192"/>
      <c r="E358" s="192"/>
      <c r="F358" s="192"/>
      <c r="G358" s="192"/>
      <c r="H358" s="192"/>
      <c r="I358" s="192"/>
      <c r="J358" s="192"/>
      <c r="K358" s="192"/>
      <c r="L358" s="192"/>
      <c r="M358" s="192"/>
      <c r="N358" s="192"/>
      <c r="O358" s="192"/>
      <c r="P358" s="192"/>
      <c r="Q358" s="192"/>
      <c r="R358" s="192"/>
      <c r="S358" s="192"/>
      <c r="T358" s="192"/>
      <c r="U358" s="192"/>
      <c r="V358" s="192"/>
      <c r="W358" s="192"/>
      <c r="X358" s="192"/>
      <c r="Y358" s="192"/>
      <c r="Z358" s="192"/>
      <c r="AA358" s="192"/>
    </row>
    <row r="359" spans="1:27" ht="15.75" customHeight="1">
      <c r="A359" s="192"/>
      <c r="B359" s="192"/>
      <c r="C359" s="192"/>
      <c r="D359" s="192"/>
      <c r="E359" s="192"/>
      <c r="F359" s="192"/>
      <c r="G359" s="192"/>
      <c r="H359" s="192"/>
      <c r="I359" s="192"/>
      <c r="J359" s="192"/>
      <c r="K359" s="192"/>
      <c r="L359" s="192"/>
      <c r="M359" s="192"/>
      <c r="N359" s="192"/>
      <c r="O359" s="192"/>
      <c r="P359" s="192"/>
      <c r="Q359" s="192"/>
      <c r="R359" s="192"/>
      <c r="S359" s="192"/>
      <c r="T359" s="192"/>
      <c r="U359" s="192"/>
      <c r="V359" s="192"/>
      <c r="W359" s="192"/>
      <c r="X359" s="192"/>
      <c r="Y359" s="192"/>
      <c r="Z359" s="192"/>
      <c r="AA359" s="192"/>
    </row>
    <row r="360" spans="1:27" ht="15.75" customHeight="1">
      <c r="A360" s="192"/>
      <c r="B360" s="192"/>
      <c r="C360" s="192"/>
      <c r="D360" s="192"/>
      <c r="E360" s="192"/>
      <c r="F360" s="192"/>
      <c r="G360" s="192"/>
      <c r="H360" s="192"/>
      <c r="I360" s="192"/>
      <c r="J360" s="192"/>
      <c r="K360" s="192"/>
      <c r="L360" s="192"/>
      <c r="M360" s="192"/>
      <c r="N360" s="192"/>
      <c r="O360" s="192"/>
      <c r="P360" s="192"/>
      <c r="Q360" s="192"/>
      <c r="R360" s="192"/>
      <c r="S360" s="192"/>
      <c r="T360" s="192"/>
      <c r="U360" s="192"/>
      <c r="V360" s="192"/>
      <c r="W360" s="192"/>
      <c r="X360" s="192"/>
      <c r="Y360" s="192"/>
      <c r="Z360" s="192"/>
      <c r="AA360" s="192"/>
    </row>
    <row r="361" spans="1:27" ht="15.75" customHeight="1">
      <c r="A361" s="192"/>
      <c r="B361" s="192"/>
      <c r="C361" s="192"/>
      <c r="D361" s="192"/>
      <c r="E361" s="192"/>
      <c r="F361" s="192"/>
      <c r="G361" s="192"/>
      <c r="H361" s="192"/>
      <c r="I361" s="192"/>
      <c r="J361" s="192"/>
      <c r="K361" s="192"/>
      <c r="L361" s="192"/>
      <c r="M361" s="192"/>
      <c r="N361" s="192"/>
      <c r="O361" s="192"/>
      <c r="P361" s="192"/>
      <c r="Q361" s="192"/>
      <c r="R361" s="192"/>
      <c r="S361" s="192"/>
      <c r="T361" s="192"/>
      <c r="U361" s="192"/>
      <c r="V361" s="192"/>
      <c r="W361" s="192"/>
      <c r="X361" s="192"/>
      <c r="Y361" s="192"/>
      <c r="Z361" s="192"/>
      <c r="AA361" s="192"/>
    </row>
    <row r="362" spans="1:27" ht="15.75" customHeight="1">
      <c r="A362" s="192"/>
      <c r="B362" s="192"/>
      <c r="C362" s="192"/>
      <c r="D362" s="192"/>
      <c r="E362" s="192"/>
      <c r="F362" s="192"/>
      <c r="G362" s="192"/>
      <c r="H362" s="192"/>
      <c r="I362" s="192"/>
      <c r="J362" s="192"/>
      <c r="K362" s="192"/>
      <c r="L362" s="192"/>
      <c r="M362" s="192"/>
      <c r="N362" s="192"/>
      <c r="O362" s="192"/>
      <c r="P362" s="192"/>
      <c r="Q362" s="192"/>
      <c r="R362" s="192"/>
      <c r="S362" s="192"/>
      <c r="T362" s="192"/>
      <c r="U362" s="192"/>
      <c r="V362" s="192"/>
      <c r="W362" s="192"/>
      <c r="X362" s="192"/>
      <c r="Y362" s="192"/>
      <c r="Z362" s="192"/>
      <c r="AA362" s="192"/>
    </row>
    <row r="363" spans="1:27" ht="15.75" customHeight="1">
      <c r="A363" s="192"/>
      <c r="B363" s="192"/>
      <c r="C363" s="192"/>
      <c r="D363" s="192"/>
      <c r="E363" s="192"/>
      <c r="F363" s="192"/>
      <c r="G363" s="192"/>
      <c r="H363" s="192"/>
      <c r="I363" s="192"/>
      <c r="J363" s="192"/>
      <c r="K363" s="192"/>
      <c r="L363" s="192"/>
      <c r="M363" s="192"/>
      <c r="N363" s="192"/>
      <c r="O363" s="192"/>
      <c r="P363" s="192"/>
      <c r="Q363" s="192"/>
      <c r="R363" s="192"/>
      <c r="S363" s="192"/>
      <c r="T363" s="192"/>
      <c r="U363" s="192"/>
      <c r="V363" s="192"/>
      <c r="W363" s="192"/>
      <c r="X363" s="192"/>
      <c r="Y363" s="192"/>
      <c r="Z363" s="192"/>
      <c r="AA363" s="192"/>
    </row>
    <row r="364" spans="1:27" ht="15.75" customHeight="1">
      <c r="A364" s="192"/>
      <c r="B364" s="192"/>
      <c r="C364" s="192"/>
      <c r="D364" s="192"/>
      <c r="E364" s="192"/>
      <c r="F364" s="192"/>
      <c r="G364" s="192"/>
      <c r="H364" s="192"/>
      <c r="I364" s="192"/>
      <c r="J364" s="192"/>
      <c r="K364" s="192"/>
      <c r="L364" s="192"/>
      <c r="M364" s="192"/>
      <c r="N364" s="192"/>
      <c r="O364" s="192"/>
      <c r="P364" s="192"/>
      <c r="Q364" s="192"/>
      <c r="R364" s="192"/>
      <c r="S364" s="192"/>
      <c r="T364" s="192"/>
      <c r="U364" s="192"/>
      <c r="V364" s="192"/>
      <c r="W364" s="192"/>
      <c r="X364" s="192"/>
      <c r="Y364" s="192"/>
      <c r="Z364" s="192"/>
      <c r="AA364" s="192"/>
    </row>
    <row r="365" spans="1:27" ht="15.75" customHeight="1">
      <c r="A365" s="192"/>
      <c r="B365" s="192"/>
      <c r="C365" s="192"/>
      <c r="D365" s="192"/>
      <c r="E365" s="192"/>
      <c r="F365" s="192"/>
      <c r="G365" s="192"/>
      <c r="H365" s="192"/>
      <c r="I365" s="192"/>
      <c r="J365" s="192"/>
      <c r="K365" s="192"/>
      <c r="L365" s="192"/>
      <c r="M365" s="192"/>
      <c r="N365" s="192"/>
      <c r="O365" s="192"/>
      <c r="P365" s="192"/>
      <c r="Q365" s="192"/>
      <c r="R365" s="192"/>
      <c r="S365" s="192"/>
      <c r="T365" s="192"/>
      <c r="U365" s="192"/>
      <c r="V365" s="192"/>
      <c r="W365" s="192"/>
      <c r="X365" s="192"/>
      <c r="Y365" s="192"/>
      <c r="Z365" s="192"/>
      <c r="AA365" s="192"/>
    </row>
    <row r="366" spans="1:27" ht="15.75" customHeight="1">
      <c r="A366" s="192"/>
      <c r="B366" s="192"/>
      <c r="C366" s="192"/>
      <c r="D366" s="192"/>
      <c r="E366" s="192"/>
      <c r="F366" s="192"/>
      <c r="G366" s="192"/>
      <c r="H366" s="192"/>
      <c r="I366" s="192"/>
      <c r="J366" s="192"/>
      <c r="K366" s="192"/>
      <c r="L366" s="192"/>
      <c r="M366" s="192"/>
      <c r="N366" s="192"/>
      <c r="O366" s="192"/>
      <c r="P366" s="192"/>
      <c r="Q366" s="192"/>
      <c r="R366" s="192"/>
      <c r="S366" s="192"/>
      <c r="T366" s="192"/>
      <c r="U366" s="192"/>
      <c r="V366" s="192"/>
      <c r="W366" s="192"/>
      <c r="X366" s="192"/>
      <c r="Y366" s="192"/>
      <c r="Z366" s="192"/>
      <c r="AA366" s="192"/>
    </row>
    <row r="367" spans="1:27" ht="15.75" customHeight="1">
      <c r="A367" s="192"/>
      <c r="B367" s="192"/>
      <c r="C367" s="192"/>
      <c r="D367" s="192"/>
      <c r="E367" s="192"/>
      <c r="F367" s="192"/>
      <c r="G367" s="192"/>
      <c r="H367" s="192"/>
      <c r="I367" s="192"/>
      <c r="J367" s="192"/>
      <c r="K367" s="192"/>
      <c r="L367" s="192"/>
      <c r="M367" s="192"/>
      <c r="N367" s="192"/>
      <c r="O367" s="192"/>
      <c r="P367" s="192"/>
      <c r="Q367" s="192"/>
      <c r="R367" s="192"/>
      <c r="S367" s="192"/>
      <c r="T367" s="192"/>
      <c r="U367" s="192"/>
      <c r="V367" s="192"/>
      <c r="W367" s="192"/>
      <c r="X367" s="192"/>
      <c r="Y367" s="192"/>
      <c r="Z367" s="192"/>
      <c r="AA367" s="192"/>
    </row>
    <row r="368" spans="1:27" ht="15.75" customHeight="1">
      <c r="A368" s="192"/>
      <c r="B368" s="192"/>
      <c r="C368" s="192"/>
      <c r="D368" s="192"/>
      <c r="E368" s="192"/>
      <c r="F368" s="192"/>
      <c r="G368" s="192"/>
      <c r="H368" s="192"/>
      <c r="I368" s="192"/>
      <c r="J368" s="192"/>
      <c r="K368" s="192"/>
      <c r="L368" s="192"/>
      <c r="M368" s="192"/>
      <c r="N368" s="192"/>
      <c r="O368" s="192"/>
      <c r="P368" s="192"/>
      <c r="Q368" s="192"/>
      <c r="R368" s="192"/>
      <c r="S368" s="192"/>
      <c r="T368" s="192"/>
      <c r="U368" s="192"/>
      <c r="V368" s="192"/>
      <c r="W368" s="192"/>
      <c r="X368" s="192"/>
      <c r="Y368" s="192"/>
      <c r="Z368" s="192"/>
      <c r="AA368" s="192"/>
    </row>
    <row r="369" spans="1:27" ht="15.75" customHeight="1">
      <c r="A369" s="192"/>
      <c r="B369" s="192"/>
      <c r="C369" s="192"/>
      <c r="D369" s="192"/>
      <c r="E369" s="192"/>
      <c r="F369" s="192"/>
      <c r="G369" s="192"/>
      <c r="H369" s="192"/>
      <c r="I369" s="192"/>
      <c r="J369" s="192"/>
      <c r="K369" s="192"/>
      <c r="L369" s="192"/>
      <c r="M369" s="192"/>
      <c r="N369" s="192"/>
      <c r="O369" s="192"/>
      <c r="P369" s="192"/>
      <c r="Q369" s="192"/>
      <c r="R369" s="192"/>
      <c r="S369" s="192"/>
      <c r="T369" s="192"/>
      <c r="U369" s="192"/>
      <c r="V369" s="192"/>
      <c r="W369" s="192"/>
      <c r="X369" s="192"/>
      <c r="Y369" s="192"/>
      <c r="Z369" s="192"/>
      <c r="AA369" s="192"/>
    </row>
    <row r="370" spans="1:27" ht="15.75" customHeight="1">
      <c r="A370" s="192"/>
      <c r="B370" s="192"/>
      <c r="C370" s="192"/>
      <c r="D370" s="192"/>
      <c r="E370" s="192"/>
      <c r="F370" s="192"/>
      <c r="G370" s="192"/>
      <c r="H370" s="192"/>
      <c r="I370" s="192"/>
      <c r="J370" s="192"/>
      <c r="K370" s="192"/>
      <c r="L370" s="192"/>
      <c r="M370" s="192"/>
      <c r="N370" s="192"/>
      <c r="O370" s="192"/>
      <c r="P370" s="192"/>
      <c r="Q370" s="192"/>
      <c r="R370" s="192"/>
      <c r="S370" s="192"/>
      <c r="T370" s="192"/>
      <c r="U370" s="192"/>
      <c r="V370" s="192"/>
      <c r="W370" s="192"/>
      <c r="X370" s="192"/>
      <c r="Y370" s="192"/>
      <c r="Z370" s="192"/>
      <c r="AA370" s="192"/>
    </row>
    <row r="371" spans="1:27" ht="15.75" customHeight="1">
      <c r="A371" s="192"/>
      <c r="B371" s="192"/>
      <c r="C371" s="192"/>
      <c r="D371" s="192"/>
      <c r="E371" s="192"/>
      <c r="F371" s="192"/>
      <c r="G371" s="192"/>
      <c r="H371" s="192"/>
      <c r="I371" s="192"/>
      <c r="J371" s="192"/>
      <c r="K371" s="192"/>
      <c r="L371" s="192"/>
      <c r="M371" s="192"/>
      <c r="N371" s="192"/>
      <c r="O371" s="192"/>
      <c r="P371" s="192"/>
      <c r="Q371" s="192"/>
      <c r="R371" s="192"/>
      <c r="S371" s="192"/>
      <c r="T371" s="192"/>
      <c r="U371" s="192"/>
      <c r="V371" s="192"/>
      <c r="W371" s="192"/>
      <c r="X371" s="192"/>
      <c r="Y371" s="192"/>
      <c r="Z371" s="192"/>
      <c r="AA371" s="192"/>
    </row>
    <row r="372" spans="1:27" ht="15.75" customHeight="1">
      <c r="A372" s="192"/>
      <c r="B372" s="192"/>
      <c r="C372" s="192"/>
      <c r="D372" s="192"/>
      <c r="E372" s="192"/>
      <c r="F372" s="192"/>
      <c r="G372" s="192"/>
      <c r="H372" s="192"/>
      <c r="I372" s="192"/>
      <c r="J372" s="192"/>
      <c r="K372" s="192"/>
      <c r="L372" s="192"/>
      <c r="M372" s="192"/>
      <c r="N372" s="192"/>
      <c r="O372" s="192"/>
      <c r="P372" s="192"/>
      <c r="Q372" s="192"/>
      <c r="R372" s="192"/>
      <c r="S372" s="192"/>
      <c r="T372" s="192"/>
      <c r="U372" s="192"/>
      <c r="V372" s="192"/>
      <c r="W372" s="192"/>
      <c r="X372" s="192"/>
      <c r="Y372" s="192"/>
      <c r="Z372" s="192"/>
      <c r="AA372" s="192"/>
    </row>
    <row r="373" spans="1:27" ht="15.75" customHeight="1">
      <c r="A373" s="192"/>
      <c r="B373" s="192"/>
      <c r="C373" s="192"/>
      <c r="D373" s="192"/>
      <c r="E373" s="192"/>
      <c r="F373" s="192"/>
      <c r="G373" s="192"/>
      <c r="H373" s="192"/>
      <c r="I373" s="192"/>
      <c r="J373" s="192"/>
      <c r="K373" s="192"/>
      <c r="L373" s="192"/>
      <c r="M373" s="192"/>
      <c r="N373" s="192"/>
      <c r="O373" s="192"/>
      <c r="P373" s="192"/>
      <c r="Q373" s="192"/>
      <c r="R373" s="192"/>
      <c r="S373" s="192"/>
      <c r="T373" s="192"/>
      <c r="U373" s="192"/>
      <c r="V373" s="192"/>
      <c r="W373" s="192"/>
      <c r="X373" s="192"/>
      <c r="Y373" s="192"/>
      <c r="Z373" s="192"/>
      <c r="AA373" s="192"/>
    </row>
    <row r="374" spans="1:27" ht="15.75" customHeight="1">
      <c r="A374" s="192"/>
      <c r="B374" s="192"/>
      <c r="C374" s="192"/>
      <c r="D374" s="192"/>
      <c r="E374" s="192"/>
      <c r="F374" s="192"/>
      <c r="G374" s="192"/>
      <c r="H374" s="192"/>
      <c r="I374" s="192"/>
      <c r="J374" s="192"/>
      <c r="K374" s="192"/>
      <c r="L374" s="192"/>
      <c r="M374" s="192"/>
      <c r="N374" s="192"/>
      <c r="O374" s="192"/>
      <c r="P374" s="192"/>
      <c r="Q374" s="192"/>
      <c r="R374" s="192"/>
      <c r="S374" s="192"/>
      <c r="T374" s="192"/>
      <c r="U374" s="192"/>
      <c r="V374" s="192"/>
      <c r="W374" s="192"/>
      <c r="X374" s="192"/>
      <c r="Y374" s="192"/>
      <c r="Z374" s="192"/>
      <c r="AA374" s="192"/>
    </row>
    <row r="375" spans="1:27" ht="15.75" customHeight="1">
      <c r="A375" s="192"/>
      <c r="B375" s="192"/>
      <c r="C375" s="192"/>
      <c r="D375" s="192"/>
      <c r="E375" s="192"/>
      <c r="F375" s="192"/>
      <c r="G375" s="192"/>
      <c r="H375" s="192"/>
      <c r="I375" s="192"/>
      <c r="J375" s="192"/>
      <c r="K375" s="192"/>
      <c r="L375" s="192"/>
      <c r="M375" s="192"/>
      <c r="N375" s="192"/>
      <c r="O375" s="192"/>
      <c r="P375" s="192"/>
      <c r="Q375" s="192"/>
      <c r="R375" s="192"/>
      <c r="S375" s="192"/>
      <c r="T375" s="192"/>
      <c r="U375" s="192"/>
      <c r="V375" s="192"/>
      <c r="W375" s="192"/>
      <c r="X375" s="192"/>
      <c r="Y375" s="192"/>
      <c r="Z375" s="192"/>
      <c r="AA375" s="192"/>
    </row>
    <row r="376" spans="1:27" ht="15.75" customHeight="1">
      <c r="A376" s="192"/>
      <c r="B376" s="192"/>
      <c r="C376" s="192"/>
      <c r="D376" s="192"/>
      <c r="E376" s="192"/>
      <c r="F376" s="192"/>
      <c r="G376" s="192"/>
      <c r="H376" s="192"/>
      <c r="I376" s="192"/>
      <c r="J376" s="192"/>
      <c r="K376" s="192"/>
      <c r="L376" s="192"/>
      <c r="M376" s="192"/>
      <c r="N376" s="192"/>
      <c r="O376" s="192"/>
      <c r="P376" s="192"/>
      <c r="Q376" s="192"/>
      <c r="R376" s="192"/>
      <c r="S376" s="192"/>
      <c r="T376" s="192"/>
      <c r="U376" s="192"/>
      <c r="V376" s="192"/>
      <c r="W376" s="192"/>
      <c r="X376" s="192"/>
      <c r="Y376" s="192"/>
      <c r="Z376" s="192"/>
      <c r="AA376" s="192"/>
    </row>
    <row r="377" spans="1:27" ht="15.75" customHeight="1">
      <c r="A377" s="192"/>
      <c r="B377" s="192"/>
      <c r="C377" s="192"/>
      <c r="D377" s="192"/>
      <c r="E377" s="192"/>
      <c r="F377" s="192"/>
      <c r="G377" s="192"/>
      <c r="H377" s="192"/>
      <c r="I377" s="192"/>
      <c r="J377" s="192"/>
      <c r="K377" s="192"/>
      <c r="L377" s="192"/>
      <c r="M377" s="192"/>
      <c r="N377" s="192"/>
      <c r="O377" s="192"/>
      <c r="P377" s="192"/>
      <c r="Q377" s="192"/>
      <c r="R377" s="192"/>
      <c r="S377" s="192"/>
      <c r="T377" s="192"/>
      <c r="U377" s="192"/>
      <c r="V377" s="192"/>
      <c r="W377" s="192"/>
      <c r="X377" s="192"/>
      <c r="Y377" s="192"/>
      <c r="Z377" s="192"/>
      <c r="AA377" s="192"/>
    </row>
    <row r="378" spans="1:27" ht="15.75" customHeight="1">
      <c r="A378" s="192"/>
      <c r="B378" s="192"/>
      <c r="C378" s="192"/>
      <c r="D378" s="192"/>
      <c r="E378" s="192"/>
      <c r="F378" s="192"/>
      <c r="G378" s="192"/>
      <c r="H378" s="192"/>
      <c r="I378" s="192"/>
      <c r="J378" s="192"/>
      <c r="K378" s="192"/>
      <c r="L378" s="192"/>
      <c r="M378" s="192"/>
      <c r="N378" s="192"/>
      <c r="O378" s="192"/>
      <c r="P378" s="192"/>
      <c r="Q378" s="192"/>
      <c r="R378" s="192"/>
      <c r="S378" s="192"/>
      <c r="T378" s="192"/>
      <c r="U378" s="192"/>
      <c r="V378" s="192"/>
      <c r="W378" s="192"/>
      <c r="X378" s="192"/>
      <c r="Y378" s="192"/>
      <c r="Z378" s="192"/>
      <c r="AA378" s="192"/>
    </row>
    <row r="379" spans="1:27" ht="15.75" customHeight="1">
      <c r="A379" s="192"/>
      <c r="B379" s="192"/>
      <c r="C379" s="192"/>
      <c r="D379" s="192"/>
      <c r="E379" s="192"/>
      <c r="F379" s="192"/>
      <c r="G379" s="192"/>
      <c r="H379" s="192"/>
      <c r="I379" s="192"/>
      <c r="J379" s="192"/>
      <c r="K379" s="192"/>
      <c r="L379" s="192"/>
      <c r="M379" s="192"/>
      <c r="N379" s="192"/>
      <c r="O379" s="192"/>
      <c r="P379" s="192"/>
      <c r="Q379" s="192"/>
      <c r="R379" s="192"/>
      <c r="S379" s="192"/>
      <c r="T379" s="192"/>
      <c r="U379" s="192"/>
      <c r="V379" s="192"/>
      <c r="W379" s="192"/>
      <c r="X379" s="192"/>
      <c r="Y379" s="192"/>
      <c r="Z379" s="192"/>
      <c r="AA379" s="192"/>
    </row>
    <row r="380" spans="1:27" ht="15.75" customHeight="1">
      <c r="A380" s="192"/>
      <c r="B380" s="192"/>
      <c r="C380" s="192"/>
      <c r="D380" s="192"/>
      <c r="E380" s="192"/>
      <c r="F380" s="192"/>
      <c r="G380" s="192"/>
      <c r="H380" s="192"/>
      <c r="I380" s="192"/>
      <c r="J380" s="192"/>
      <c r="K380" s="192"/>
      <c r="L380" s="192"/>
      <c r="M380" s="192"/>
      <c r="N380" s="192"/>
      <c r="O380" s="192"/>
      <c r="P380" s="192"/>
      <c r="Q380" s="192"/>
      <c r="R380" s="192"/>
      <c r="S380" s="192"/>
      <c r="T380" s="192"/>
      <c r="U380" s="192"/>
      <c r="V380" s="192"/>
      <c r="W380" s="192"/>
      <c r="X380" s="192"/>
      <c r="Y380" s="192"/>
      <c r="Z380" s="192"/>
      <c r="AA380" s="192"/>
    </row>
    <row r="381" spans="1:27" ht="15.75" customHeight="1">
      <c r="A381" s="192"/>
      <c r="B381" s="192"/>
      <c r="C381" s="192"/>
      <c r="D381" s="192"/>
      <c r="E381" s="192"/>
      <c r="F381" s="192"/>
      <c r="G381" s="192"/>
      <c r="H381" s="192"/>
      <c r="I381" s="192"/>
      <c r="J381" s="192"/>
      <c r="K381" s="192"/>
      <c r="L381" s="192"/>
      <c r="M381" s="192"/>
      <c r="N381" s="192"/>
      <c r="O381" s="192"/>
      <c r="P381" s="192"/>
      <c r="Q381" s="192"/>
      <c r="R381" s="192"/>
      <c r="S381" s="192"/>
      <c r="T381" s="192"/>
      <c r="U381" s="192"/>
      <c r="V381" s="192"/>
      <c r="W381" s="192"/>
      <c r="X381" s="192"/>
      <c r="Y381" s="192"/>
      <c r="Z381" s="192"/>
      <c r="AA381" s="192"/>
    </row>
    <row r="382" spans="1:27" ht="15.75" customHeight="1">
      <c r="A382" s="192"/>
      <c r="B382" s="192"/>
      <c r="C382" s="192"/>
      <c r="D382" s="192"/>
      <c r="E382" s="192"/>
      <c r="F382" s="192"/>
      <c r="G382" s="192"/>
      <c r="H382" s="192"/>
      <c r="I382" s="192"/>
      <c r="J382" s="192"/>
      <c r="K382" s="192"/>
      <c r="L382" s="192"/>
      <c r="M382" s="192"/>
      <c r="N382" s="192"/>
      <c r="O382" s="192"/>
      <c r="P382" s="192"/>
      <c r="Q382" s="192"/>
      <c r="R382" s="192"/>
      <c r="S382" s="192"/>
      <c r="T382" s="192"/>
      <c r="U382" s="192"/>
      <c r="V382" s="192"/>
      <c r="W382" s="192"/>
      <c r="X382" s="192"/>
      <c r="Y382" s="192"/>
      <c r="Z382" s="192"/>
      <c r="AA382" s="192"/>
    </row>
    <row r="383" spans="1:27" ht="15.75" customHeight="1">
      <c r="A383" s="192"/>
      <c r="B383" s="192"/>
      <c r="C383" s="192"/>
      <c r="D383" s="192"/>
      <c r="E383" s="192"/>
      <c r="F383" s="192"/>
      <c r="G383" s="192"/>
      <c r="H383" s="192"/>
      <c r="I383" s="192"/>
      <c r="J383" s="192"/>
      <c r="K383" s="192"/>
      <c r="L383" s="192"/>
      <c r="M383" s="192"/>
      <c r="N383" s="192"/>
      <c r="O383" s="192"/>
      <c r="P383" s="192"/>
      <c r="Q383" s="192"/>
      <c r="R383" s="192"/>
      <c r="S383" s="192"/>
      <c r="T383" s="192"/>
      <c r="U383" s="192"/>
      <c r="V383" s="192"/>
      <c r="W383" s="192"/>
      <c r="X383" s="192"/>
      <c r="Y383" s="192"/>
      <c r="Z383" s="192"/>
      <c r="AA383" s="192"/>
    </row>
    <row r="384" spans="1:27" ht="15.75" customHeight="1">
      <c r="A384" s="192"/>
      <c r="B384" s="192"/>
      <c r="C384" s="192"/>
      <c r="D384" s="192"/>
      <c r="E384" s="192"/>
      <c r="F384" s="192"/>
      <c r="G384" s="192"/>
      <c r="H384" s="192"/>
      <c r="I384" s="192"/>
      <c r="J384" s="192"/>
      <c r="K384" s="192"/>
      <c r="L384" s="192"/>
      <c r="M384" s="192"/>
      <c r="N384" s="192"/>
      <c r="O384" s="192"/>
      <c r="P384" s="192"/>
      <c r="Q384" s="192"/>
      <c r="R384" s="192"/>
      <c r="S384" s="192"/>
      <c r="T384" s="192"/>
      <c r="U384" s="192"/>
      <c r="V384" s="192"/>
      <c r="W384" s="192"/>
      <c r="X384" s="192"/>
      <c r="Y384" s="192"/>
      <c r="Z384" s="192"/>
      <c r="AA384" s="192"/>
    </row>
    <row r="385" spans="1:27" ht="15.75" customHeight="1">
      <c r="A385" s="192"/>
      <c r="B385" s="192"/>
      <c r="C385" s="192"/>
      <c r="D385" s="192"/>
      <c r="E385" s="192"/>
      <c r="F385" s="192"/>
      <c r="G385" s="192"/>
      <c r="H385" s="192"/>
      <c r="I385" s="192"/>
      <c r="J385" s="192"/>
      <c r="K385" s="192"/>
      <c r="L385" s="192"/>
      <c r="M385" s="192"/>
      <c r="N385" s="192"/>
      <c r="O385" s="192"/>
      <c r="P385" s="192"/>
      <c r="Q385" s="192"/>
      <c r="R385" s="192"/>
      <c r="S385" s="192"/>
      <c r="T385" s="192"/>
      <c r="U385" s="192"/>
      <c r="V385" s="192"/>
      <c r="W385" s="192"/>
      <c r="X385" s="192"/>
      <c r="Y385" s="192"/>
      <c r="Z385" s="192"/>
      <c r="AA385" s="192"/>
    </row>
    <row r="386" spans="1:27" ht="15.75" customHeight="1">
      <c r="A386" s="192"/>
      <c r="B386" s="192"/>
      <c r="C386" s="192"/>
      <c r="D386" s="192"/>
      <c r="E386" s="192"/>
      <c r="F386" s="192"/>
      <c r="G386" s="192"/>
      <c r="H386" s="192"/>
      <c r="I386" s="192"/>
      <c r="J386" s="192"/>
      <c r="K386" s="192"/>
      <c r="L386" s="192"/>
      <c r="M386" s="192"/>
      <c r="N386" s="192"/>
      <c r="O386" s="192"/>
      <c r="P386" s="192"/>
      <c r="Q386" s="192"/>
      <c r="R386" s="192"/>
      <c r="S386" s="192"/>
      <c r="T386" s="192"/>
      <c r="U386" s="192"/>
      <c r="V386" s="192"/>
      <c r="W386" s="192"/>
      <c r="X386" s="192"/>
      <c r="Y386" s="192"/>
      <c r="Z386" s="192"/>
      <c r="AA386" s="192"/>
    </row>
    <row r="387" spans="1:27" ht="15.75" customHeight="1">
      <c r="A387" s="192"/>
      <c r="B387" s="192"/>
      <c r="C387" s="192"/>
      <c r="D387" s="192"/>
      <c r="E387" s="192"/>
      <c r="F387" s="192"/>
      <c r="G387" s="192"/>
      <c r="H387" s="192"/>
      <c r="I387" s="192"/>
      <c r="J387" s="192"/>
      <c r="K387" s="192"/>
      <c r="L387" s="192"/>
      <c r="M387" s="192"/>
      <c r="N387" s="192"/>
      <c r="O387" s="192"/>
      <c r="P387" s="192"/>
      <c r="Q387" s="192"/>
      <c r="R387" s="192"/>
      <c r="S387" s="192"/>
      <c r="T387" s="192"/>
      <c r="U387" s="192"/>
      <c r="V387" s="192"/>
      <c r="W387" s="192"/>
      <c r="X387" s="192"/>
      <c r="Y387" s="192"/>
      <c r="Z387" s="192"/>
      <c r="AA387" s="192"/>
    </row>
    <row r="388" spans="1:27" ht="15.75" customHeight="1">
      <c r="A388" s="192"/>
      <c r="B388" s="192"/>
      <c r="C388" s="192"/>
      <c r="D388" s="192"/>
      <c r="E388" s="192"/>
      <c r="F388" s="192"/>
      <c r="G388" s="192"/>
      <c r="H388" s="192"/>
      <c r="I388" s="192"/>
      <c r="J388" s="192"/>
      <c r="K388" s="192"/>
      <c r="L388" s="192"/>
      <c r="M388" s="192"/>
      <c r="N388" s="192"/>
      <c r="O388" s="192"/>
      <c r="P388" s="192"/>
      <c r="Q388" s="192"/>
      <c r="R388" s="192"/>
      <c r="S388" s="192"/>
      <c r="T388" s="192"/>
      <c r="U388" s="192"/>
      <c r="V388" s="192"/>
      <c r="W388" s="192"/>
      <c r="X388" s="192"/>
      <c r="Y388" s="192"/>
      <c r="Z388" s="192"/>
      <c r="AA388" s="192"/>
    </row>
    <row r="389" spans="1:27" ht="15.75" customHeight="1">
      <c r="A389" s="192"/>
      <c r="B389" s="192"/>
      <c r="C389" s="192"/>
      <c r="D389" s="192"/>
      <c r="E389" s="192"/>
      <c r="F389" s="192"/>
      <c r="G389" s="192"/>
      <c r="H389" s="192"/>
      <c r="I389" s="192"/>
      <c r="J389" s="192"/>
      <c r="K389" s="192"/>
      <c r="L389" s="192"/>
      <c r="M389" s="192"/>
      <c r="N389" s="192"/>
      <c r="O389" s="192"/>
      <c r="P389" s="192"/>
      <c r="Q389" s="192"/>
      <c r="R389" s="192"/>
      <c r="S389" s="192"/>
      <c r="T389" s="192"/>
      <c r="U389" s="192"/>
      <c r="V389" s="192"/>
      <c r="W389" s="192"/>
      <c r="X389" s="192"/>
      <c r="Y389" s="192"/>
      <c r="Z389" s="192"/>
      <c r="AA389" s="192"/>
    </row>
    <row r="390" spans="1:27" ht="15.75" customHeight="1">
      <c r="A390" s="192"/>
      <c r="B390" s="192"/>
      <c r="C390" s="192"/>
      <c r="D390" s="192"/>
      <c r="E390" s="192"/>
      <c r="F390" s="192"/>
      <c r="G390" s="192"/>
      <c r="H390" s="192"/>
      <c r="I390" s="192"/>
      <c r="J390" s="192"/>
      <c r="K390" s="192"/>
      <c r="L390" s="192"/>
      <c r="M390" s="192"/>
      <c r="N390" s="192"/>
      <c r="O390" s="192"/>
      <c r="P390" s="192"/>
      <c r="Q390" s="192"/>
      <c r="R390" s="192"/>
      <c r="S390" s="192"/>
      <c r="T390" s="192"/>
      <c r="U390" s="192"/>
      <c r="V390" s="192"/>
      <c r="W390" s="192"/>
      <c r="X390" s="192"/>
      <c r="Y390" s="192"/>
      <c r="Z390" s="192"/>
      <c r="AA390" s="192"/>
    </row>
    <row r="391" spans="1:27" ht="15.75" customHeight="1">
      <c r="A391" s="192"/>
      <c r="B391" s="192"/>
      <c r="C391" s="192"/>
      <c r="D391" s="192"/>
      <c r="E391" s="192"/>
      <c r="F391" s="192"/>
      <c r="G391" s="192"/>
      <c r="H391" s="192"/>
      <c r="I391" s="192"/>
      <c r="J391" s="192"/>
      <c r="K391" s="192"/>
      <c r="L391" s="192"/>
      <c r="M391" s="192"/>
      <c r="N391" s="192"/>
      <c r="O391" s="192"/>
      <c r="P391" s="192"/>
      <c r="Q391" s="192"/>
      <c r="R391" s="192"/>
      <c r="S391" s="192"/>
      <c r="T391" s="192"/>
      <c r="U391" s="192"/>
      <c r="V391" s="192"/>
      <c r="W391" s="192"/>
      <c r="X391" s="192"/>
      <c r="Y391" s="192"/>
      <c r="Z391" s="192"/>
      <c r="AA391" s="192"/>
    </row>
    <row r="392" spans="1:27" ht="15.75" customHeight="1">
      <c r="A392" s="192"/>
      <c r="B392" s="192"/>
      <c r="C392" s="192"/>
      <c r="D392" s="192"/>
      <c r="E392" s="192"/>
      <c r="F392" s="192"/>
      <c r="G392" s="192"/>
      <c r="H392" s="192"/>
      <c r="I392" s="192"/>
      <c r="J392" s="192"/>
      <c r="K392" s="192"/>
      <c r="L392" s="192"/>
      <c r="M392" s="192"/>
      <c r="N392" s="192"/>
      <c r="O392" s="192"/>
      <c r="P392" s="192"/>
      <c r="Q392" s="192"/>
      <c r="R392" s="192"/>
      <c r="S392" s="192"/>
      <c r="T392" s="192"/>
      <c r="U392" s="192"/>
      <c r="V392" s="192"/>
      <c r="W392" s="192"/>
      <c r="X392" s="192"/>
      <c r="Y392" s="192"/>
      <c r="Z392" s="192"/>
      <c r="AA392" s="192"/>
    </row>
    <row r="393" spans="1:27" ht="15.75" customHeight="1">
      <c r="A393" s="192"/>
      <c r="B393" s="192"/>
      <c r="C393" s="192"/>
      <c r="D393" s="192"/>
      <c r="E393" s="192"/>
      <c r="F393" s="192"/>
      <c r="G393" s="192"/>
      <c r="H393" s="192"/>
      <c r="I393" s="192"/>
      <c r="J393" s="192"/>
      <c r="K393" s="192"/>
      <c r="L393" s="192"/>
      <c r="M393" s="192"/>
      <c r="N393" s="192"/>
      <c r="O393" s="192"/>
      <c r="P393" s="192"/>
      <c r="Q393" s="192"/>
      <c r="R393" s="192"/>
      <c r="S393" s="192"/>
      <c r="T393" s="192"/>
      <c r="U393" s="192"/>
      <c r="V393" s="192"/>
      <c r="W393" s="192"/>
      <c r="X393" s="192"/>
      <c r="Y393" s="192"/>
      <c r="Z393" s="192"/>
      <c r="AA393" s="192"/>
    </row>
    <row r="394" spans="1:27" ht="15.75" customHeight="1">
      <c r="A394" s="192"/>
      <c r="B394" s="192"/>
      <c r="C394" s="192"/>
      <c r="D394" s="192"/>
      <c r="E394" s="192"/>
      <c r="F394" s="192"/>
      <c r="G394" s="192"/>
      <c r="H394" s="192"/>
      <c r="I394" s="192"/>
      <c r="J394" s="192"/>
      <c r="K394" s="192"/>
      <c r="L394" s="192"/>
      <c r="M394" s="192"/>
      <c r="N394" s="192"/>
      <c r="O394" s="192"/>
      <c r="P394" s="192"/>
      <c r="Q394" s="192"/>
      <c r="R394" s="192"/>
      <c r="S394" s="192"/>
      <c r="T394" s="192"/>
      <c r="U394" s="192"/>
      <c r="V394" s="192"/>
      <c r="W394" s="192"/>
      <c r="X394" s="192"/>
      <c r="Y394" s="192"/>
      <c r="Z394" s="192"/>
      <c r="AA394" s="192"/>
    </row>
    <row r="395" spans="1:27" ht="15.75" customHeight="1">
      <c r="A395" s="192"/>
      <c r="B395" s="192"/>
      <c r="C395" s="192"/>
      <c r="D395" s="192"/>
      <c r="E395" s="192"/>
      <c r="F395" s="192"/>
      <c r="G395" s="192"/>
      <c r="H395" s="192"/>
      <c r="I395" s="192"/>
      <c r="J395" s="192"/>
      <c r="K395" s="192"/>
      <c r="L395" s="192"/>
      <c r="M395" s="192"/>
      <c r="N395" s="192"/>
      <c r="O395" s="192"/>
      <c r="P395" s="192"/>
      <c r="Q395" s="192"/>
      <c r="R395" s="192"/>
      <c r="S395" s="192"/>
      <c r="T395" s="192"/>
      <c r="U395" s="192"/>
      <c r="V395" s="192"/>
      <c r="W395" s="192"/>
      <c r="X395" s="192"/>
      <c r="Y395" s="192"/>
      <c r="Z395" s="192"/>
      <c r="AA395" s="192"/>
    </row>
    <row r="396" spans="1:27" ht="15.75" customHeight="1">
      <c r="A396" s="192"/>
      <c r="B396" s="192"/>
      <c r="C396" s="192"/>
      <c r="D396" s="192"/>
      <c r="E396" s="192"/>
      <c r="F396" s="192"/>
      <c r="G396" s="192"/>
      <c r="H396" s="192"/>
      <c r="I396" s="192"/>
      <c r="J396" s="192"/>
      <c r="K396" s="192"/>
      <c r="L396" s="192"/>
      <c r="M396" s="192"/>
      <c r="N396" s="192"/>
      <c r="O396" s="192"/>
      <c r="P396" s="192"/>
      <c r="Q396" s="192"/>
      <c r="R396" s="192"/>
      <c r="S396" s="192"/>
      <c r="T396" s="192"/>
      <c r="U396" s="192"/>
      <c r="V396" s="192"/>
      <c r="W396" s="192"/>
      <c r="X396" s="192"/>
      <c r="Y396" s="192"/>
      <c r="Z396" s="192"/>
      <c r="AA396" s="192"/>
    </row>
    <row r="397" spans="1:27" ht="15.75" customHeight="1">
      <c r="A397" s="192"/>
      <c r="B397" s="192"/>
      <c r="C397" s="192"/>
      <c r="D397" s="192"/>
      <c r="E397" s="192"/>
      <c r="F397" s="192"/>
      <c r="G397" s="192"/>
      <c r="H397" s="192"/>
      <c r="I397" s="192"/>
      <c r="J397" s="192"/>
      <c r="K397" s="192"/>
      <c r="L397" s="192"/>
      <c r="M397" s="192"/>
      <c r="N397" s="192"/>
      <c r="O397" s="192"/>
      <c r="P397" s="192"/>
      <c r="Q397" s="192"/>
      <c r="R397" s="192"/>
      <c r="S397" s="192"/>
      <c r="T397" s="192"/>
      <c r="U397" s="192"/>
      <c r="V397" s="192"/>
      <c r="W397" s="192"/>
      <c r="X397" s="192"/>
      <c r="Y397" s="192"/>
      <c r="Z397" s="192"/>
      <c r="AA397" s="192"/>
    </row>
    <row r="398" spans="1:27" ht="15.75" customHeight="1">
      <c r="A398" s="192"/>
      <c r="B398" s="192"/>
      <c r="C398" s="192"/>
      <c r="D398" s="192"/>
      <c r="E398" s="192"/>
      <c r="F398" s="192"/>
      <c r="G398" s="192"/>
      <c r="H398" s="192"/>
      <c r="I398" s="192"/>
      <c r="J398" s="192"/>
      <c r="K398" s="192"/>
      <c r="L398" s="192"/>
      <c r="M398" s="192"/>
      <c r="N398" s="192"/>
      <c r="O398" s="192"/>
      <c r="P398" s="192"/>
      <c r="Q398" s="192"/>
      <c r="R398" s="192"/>
      <c r="S398" s="192"/>
      <c r="T398" s="192"/>
      <c r="U398" s="192"/>
      <c r="V398" s="192"/>
      <c r="W398" s="192"/>
      <c r="X398" s="192"/>
      <c r="Y398" s="192"/>
      <c r="Z398" s="192"/>
      <c r="AA398" s="192"/>
    </row>
    <row r="399" spans="1:27" ht="15.75" customHeight="1">
      <c r="A399" s="192"/>
      <c r="B399" s="192"/>
      <c r="C399" s="192"/>
      <c r="D399" s="192"/>
      <c r="E399" s="192"/>
      <c r="F399" s="192"/>
      <c r="G399" s="192"/>
      <c r="H399" s="192"/>
      <c r="I399" s="192"/>
      <c r="J399" s="192"/>
      <c r="K399" s="192"/>
      <c r="L399" s="192"/>
      <c r="M399" s="192"/>
      <c r="N399" s="192"/>
      <c r="O399" s="192"/>
      <c r="P399" s="192"/>
      <c r="Q399" s="192"/>
      <c r="R399" s="192"/>
      <c r="S399" s="192"/>
      <c r="T399" s="192"/>
      <c r="U399" s="192"/>
      <c r="V399" s="192"/>
      <c r="W399" s="192"/>
      <c r="X399" s="192"/>
      <c r="Y399" s="192"/>
      <c r="Z399" s="192"/>
      <c r="AA399" s="192"/>
    </row>
    <row r="400" spans="1:27" ht="15.75" customHeight="1">
      <c r="A400" s="192"/>
      <c r="B400" s="192"/>
      <c r="C400" s="192"/>
      <c r="D400" s="192"/>
      <c r="E400" s="192"/>
      <c r="F400" s="192"/>
      <c r="G400" s="192"/>
      <c r="H400" s="192"/>
      <c r="I400" s="192"/>
      <c r="J400" s="192"/>
      <c r="K400" s="192"/>
      <c r="L400" s="192"/>
      <c r="M400" s="192"/>
      <c r="N400" s="192"/>
      <c r="O400" s="192"/>
      <c r="P400" s="192"/>
      <c r="Q400" s="192"/>
      <c r="R400" s="192"/>
      <c r="S400" s="192"/>
      <c r="T400" s="192"/>
      <c r="U400" s="192"/>
      <c r="V400" s="192"/>
      <c r="W400" s="192"/>
      <c r="X400" s="192"/>
      <c r="Y400" s="192"/>
      <c r="Z400" s="192"/>
      <c r="AA400" s="192"/>
    </row>
    <row r="401" spans="1:27" ht="15.75" customHeight="1">
      <c r="A401" s="192"/>
      <c r="B401" s="192"/>
      <c r="C401" s="192"/>
      <c r="D401" s="192"/>
      <c r="E401" s="192"/>
      <c r="F401" s="192"/>
      <c r="G401" s="192"/>
      <c r="H401" s="192"/>
      <c r="I401" s="192"/>
      <c r="J401" s="192"/>
      <c r="K401" s="192"/>
      <c r="L401" s="192"/>
      <c r="M401" s="192"/>
      <c r="N401" s="192"/>
      <c r="O401" s="192"/>
      <c r="P401" s="192"/>
      <c r="Q401" s="192"/>
      <c r="R401" s="192"/>
      <c r="S401" s="192"/>
      <c r="T401" s="192"/>
      <c r="U401" s="192"/>
      <c r="V401" s="192"/>
      <c r="W401" s="192"/>
      <c r="X401" s="192"/>
      <c r="Y401" s="192"/>
      <c r="Z401" s="192"/>
      <c r="AA401" s="192"/>
    </row>
    <row r="402" spans="1:27" ht="15.75" customHeight="1">
      <c r="A402" s="192"/>
      <c r="B402" s="192"/>
      <c r="C402" s="192"/>
      <c r="D402" s="192"/>
      <c r="E402" s="192"/>
      <c r="F402" s="192"/>
      <c r="G402" s="192"/>
      <c r="H402" s="192"/>
      <c r="I402" s="192"/>
      <c r="J402" s="192"/>
      <c r="K402" s="192"/>
      <c r="L402" s="192"/>
      <c r="M402" s="192"/>
      <c r="N402" s="192"/>
      <c r="O402" s="192"/>
      <c r="P402" s="192"/>
      <c r="Q402" s="192"/>
      <c r="R402" s="192"/>
      <c r="S402" s="192"/>
      <c r="T402" s="192"/>
      <c r="U402" s="192"/>
      <c r="V402" s="192"/>
      <c r="W402" s="192"/>
      <c r="X402" s="192"/>
      <c r="Y402" s="192"/>
      <c r="Z402" s="192"/>
      <c r="AA402" s="192"/>
    </row>
    <row r="403" spans="1:27" ht="15.75" customHeight="1">
      <c r="A403" s="192"/>
      <c r="B403" s="192"/>
      <c r="C403" s="192"/>
      <c r="D403" s="192"/>
      <c r="E403" s="192"/>
      <c r="F403" s="192"/>
      <c r="G403" s="192"/>
      <c r="H403" s="192"/>
      <c r="I403" s="192"/>
      <c r="J403" s="192"/>
      <c r="K403" s="192"/>
      <c r="L403" s="192"/>
      <c r="M403" s="192"/>
      <c r="N403" s="192"/>
      <c r="O403" s="192"/>
      <c r="P403" s="192"/>
      <c r="Q403" s="192"/>
      <c r="R403" s="192"/>
      <c r="S403" s="192"/>
      <c r="T403" s="192"/>
      <c r="U403" s="192"/>
      <c r="V403" s="192"/>
      <c r="W403" s="192"/>
      <c r="X403" s="192"/>
      <c r="Y403" s="192"/>
      <c r="Z403" s="192"/>
      <c r="AA403" s="192"/>
    </row>
    <row r="404" spans="1:27" ht="15.75" customHeight="1">
      <c r="A404" s="192"/>
      <c r="B404" s="192"/>
      <c r="C404" s="192"/>
      <c r="D404" s="192"/>
      <c r="E404" s="192"/>
      <c r="F404" s="192"/>
      <c r="G404" s="192"/>
      <c r="H404" s="192"/>
      <c r="I404" s="192"/>
      <c r="J404" s="192"/>
      <c r="K404" s="192"/>
      <c r="L404" s="192"/>
      <c r="M404" s="192"/>
      <c r="N404" s="192"/>
      <c r="O404" s="192"/>
      <c r="P404" s="192"/>
      <c r="Q404" s="192"/>
      <c r="R404" s="192"/>
      <c r="S404" s="192"/>
      <c r="T404" s="192"/>
      <c r="U404" s="192"/>
      <c r="V404" s="192"/>
      <c r="W404" s="192"/>
      <c r="X404" s="192"/>
      <c r="Y404" s="192"/>
      <c r="Z404" s="192"/>
      <c r="AA404" s="192"/>
    </row>
    <row r="405" spans="1:27" ht="15.75" customHeight="1">
      <c r="A405" s="192"/>
      <c r="B405" s="192"/>
      <c r="C405" s="192"/>
      <c r="D405" s="192"/>
      <c r="E405" s="192"/>
      <c r="F405" s="192"/>
      <c r="G405" s="192"/>
      <c r="H405" s="192"/>
      <c r="I405" s="192"/>
      <c r="J405" s="192"/>
      <c r="K405" s="192"/>
      <c r="L405" s="192"/>
      <c r="M405" s="192"/>
      <c r="N405" s="192"/>
      <c r="O405" s="192"/>
      <c r="P405" s="192"/>
      <c r="Q405" s="192"/>
      <c r="R405" s="192"/>
      <c r="S405" s="192"/>
      <c r="T405" s="192"/>
      <c r="U405" s="192"/>
      <c r="V405" s="192"/>
      <c r="W405" s="192"/>
      <c r="X405" s="192"/>
      <c r="Y405" s="192"/>
      <c r="Z405" s="192"/>
      <c r="AA405" s="192"/>
    </row>
    <row r="406" spans="1:27" ht="15.75" customHeight="1">
      <c r="A406" s="192"/>
      <c r="B406" s="192"/>
      <c r="C406" s="192"/>
      <c r="D406" s="192"/>
      <c r="E406" s="192"/>
      <c r="F406" s="192"/>
      <c r="G406" s="192"/>
      <c r="H406" s="192"/>
      <c r="I406" s="192"/>
      <c r="J406" s="192"/>
      <c r="K406" s="192"/>
      <c r="L406" s="192"/>
      <c r="M406" s="192"/>
      <c r="N406" s="192"/>
      <c r="O406" s="192"/>
      <c r="P406" s="192"/>
      <c r="Q406" s="192"/>
      <c r="R406" s="192"/>
      <c r="S406" s="192"/>
      <c r="T406" s="192"/>
      <c r="U406" s="192"/>
      <c r="V406" s="192"/>
      <c r="W406" s="192"/>
      <c r="X406" s="192"/>
      <c r="Y406" s="192"/>
      <c r="Z406" s="192"/>
      <c r="AA406" s="192"/>
    </row>
    <row r="407" spans="1:27" ht="15.75" customHeight="1">
      <c r="A407" s="192"/>
      <c r="B407" s="192"/>
      <c r="C407" s="192"/>
      <c r="D407" s="192"/>
      <c r="E407" s="192"/>
      <c r="F407" s="192"/>
      <c r="G407" s="192"/>
      <c r="H407" s="192"/>
      <c r="I407" s="192"/>
      <c r="J407" s="192"/>
      <c r="K407" s="192"/>
      <c r="L407" s="192"/>
      <c r="M407" s="192"/>
      <c r="N407" s="192"/>
      <c r="O407" s="192"/>
      <c r="P407" s="192"/>
      <c r="Q407" s="192"/>
      <c r="R407" s="192"/>
      <c r="S407" s="192"/>
      <c r="T407" s="192"/>
      <c r="U407" s="192"/>
      <c r="V407" s="192"/>
      <c r="W407" s="192"/>
      <c r="X407" s="192"/>
      <c r="Y407" s="192"/>
      <c r="Z407" s="192"/>
      <c r="AA407" s="192"/>
    </row>
    <row r="408" spans="1:27" ht="15.75" customHeight="1">
      <c r="A408" s="192"/>
      <c r="B408" s="192"/>
      <c r="C408" s="192"/>
      <c r="D408" s="192"/>
      <c r="E408" s="192"/>
      <c r="F408" s="192"/>
      <c r="G408" s="192"/>
      <c r="H408" s="192"/>
      <c r="I408" s="192"/>
      <c r="J408" s="192"/>
      <c r="K408" s="192"/>
      <c r="L408" s="192"/>
      <c r="M408" s="192"/>
      <c r="N408" s="192"/>
      <c r="O408" s="192"/>
      <c r="P408" s="192"/>
      <c r="Q408" s="192"/>
      <c r="R408" s="192"/>
      <c r="S408" s="192"/>
      <c r="T408" s="192"/>
      <c r="U408" s="192"/>
      <c r="V408" s="192"/>
      <c r="W408" s="192"/>
      <c r="X408" s="192"/>
      <c r="Y408" s="192"/>
      <c r="Z408" s="192"/>
      <c r="AA408" s="192"/>
    </row>
    <row r="409" spans="1:27" ht="15.75" customHeight="1">
      <c r="A409" s="192"/>
      <c r="B409" s="192"/>
      <c r="C409" s="192"/>
      <c r="D409" s="192"/>
      <c r="E409" s="192"/>
      <c r="F409" s="192"/>
      <c r="G409" s="192"/>
      <c r="H409" s="192"/>
      <c r="I409" s="192"/>
      <c r="J409" s="192"/>
      <c r="K409" s="192"/>
      <c r="L409" s="192"/>
      <c r="M409" s="192"/>
      <c r="N409" s="192"/>
      <c r="O409" s="192"/>
      <c r="P409" s="192"/>
      <c r="Q409" s="192"/>
      <c r="R409" s="192"/>
      <c r="S409" s="192"/>
      <c r="T409" s="192"/>
      <c r="U409" s="192"/>
      <c r="V409" s="192"/>
      <c r="W409" s="192"/>
      <c r="X409" s="192"/>
      <c r="Y409" s="192"/>
      <c r="Z409" s="192"/>
      <c r="AA409" s="192"/>
    </row>
    <row r="410" spans="1:27" ht="15.75" customHeight="1">
      <c r="A410" s="192"/>
      <c r="B410" s="192"/>
      <c r="C410" s="192"/>
      <c r="D410" s="192"/>
      <c r="E410" s="192"/>
      <c r="F410" s="192"/>
      <c r="G410" s="192"/>
      <c r="H410" s="192"/>
      <c r="I410" s="192"/>
      <c r="J410" s="192"/>
      <c r="K410" s="192"/>
      <c r="L410" s="192"/>
      <c r="M410" s="192"/>
      <c r="N410" s="192"/>
      <c r="O410" s="192"/>
      <c r="P410" s="192"/>
      <c r="Q410" s="192"/>
      <c r="R410" s="192"/>
      <c r="S410" s="192"/>
      <c r="T410" s="192"/>
      <c r="U410" s="192"/>
      <c r="V410" s="192"/>
      <c r="W410" s="192"/>
      <c r="X410" s="192"/>
      <c r="Y410" s="192"/>
      <c r="Z410" s="192"/>
      <c r="AA410" s="192"/>
    </row>
    <row r="411" spans="1:27" ht="15.75" customHeight="1">
      <c r="A411" s="192"/>
      <c r="B411" s="192"/>
      <c r="C411" s="192"/>
      <c r="D411" s="192"/>
      <c r="E411" s="192"/>
      <c r="F411" s="192"/>
      <c r="G411" s="192"/>
      <c r="H411" s="192"/>
      <c r="I411" s="192"/>
      <c r="J411" s="192"/>
      <c r="K411" s="192"/>
      <c r="L411" s="192"/>
      <c r="M411" s="192"/>
      <c r="N411" s="192"/>
      <c r="O411" s="192"/>
      <c r="P411" s="192"/>
      <c r="Q411" s="192"/>
      <c r="R411" s="192"/>
      <c r="S411" s="192"/>
      <c r="T411" s="192"/>
      <c r="U411" s="192"/>
      <c r="V411" s="192"/>
      <c r="W411" s="192"/>
      <c r="X411" s="192"/>
      <c r="Y411" s="192"/>
      <c r="Z411" s="192"/>
      <c r="AA411" s="192"/>
    </row>
    <row r="412" spans="1:27" ht="15.75" customHeight="1">
      <c r="A412" s="192"/>
      <c r="B412" s="192"/>
      <c r="C412" s="192"/>
      <c r="D412" s="192"/>
      <c r="E412" s="192"/>
      <c r="F412" s="192"/>
      <c r="G412" s="192"/>
      <c r="H412" s="192"/>
      <c r="I412" s="192"/>
      <c r="J412" s="192"/>
      <c r="K412" s="192"/>
      <c r="L412" s="192"/>
      <c r="M412" s="192"/>
      <c r="N412" s="192"/>
      <c r="O412" s="192"/>
      <c r="P412" s="192"/>
      <c r="Q412" s="192"/>
      <c r="R412" s="192"/>
      <c r="S412" s="192"/>
      <c r="T412" s="192"/>
      <c r="U412" s="192"/>
      <c r="V412" s="192"/>
      <c r="W412" s="192"/>
      <c r="X412" s="192"/>
      <c r="Y412" s="192"/>
      <c r="Z412" s="192"/>
      <c r="AA412" s="192"/>
    </row>
    <row r="413" spans="1:27" ht="15.75" customHeight="1">
      <c r="A413" s="192"/>
      <c r="B413" s="192"/>
      <c r="C413" s="192"/>
      <c r="D413" s="192"/>
      <c r="E413" s="192"/>
      <c r="F413" s="192"/>
      <c r="G413" s="192"/>
      <c r="H413" s="192"/>
      <c r="I413" s="192"/>
      <c r="J413" s="192"/>
      <c r="K413" s="192"/>
      <c r="L413" s="192"/>
      <c r="M413" s="192"/>
      <c r="N413" s="192"/>
      <c r="O413" s="192"/>
      <c r="P413" s="192"/>
      <c r="Q413" s="192"/>
      <c r="R413" s="192"/>
      <c r="S413" s="192"/>
      <c r="T413" s="192"/>
      <c r="U413" s="192"/>
      <c r="V413" s="192"/>
      <c r="W413" s="192"/>
      <c r="X413" s="192"/>
      <c r="Y413" s="192"/>
      <c r="Z413" s="192"/>
      <c r="AA413" s="192"/>
    </row>
    <row r="414" spans="1:27" ht="15.75" customHeight="1">
      <c r="A414" s="192"/>
      <c r="B414" s="192"/>
      <c r="C414" s="192"/>
      <c r="D414" s="192"/>
      <c r="E414" s="192"/>
      <c r="F414" s="192"/>
      <c r="G414" s="192"/>
      <c r="H414" s="192"/>
      <c r="I414" s="192"/>
      <c r="J414" s="192"/>
      <c r="K414" s="192"/>
      <c r="L414" s="192"/>
      <c r="M414" s="192"/>
      <c r="N414" s="192"/>
      <c r="O414" s="192"/>
      <c r="P414" s="192"/>
      <c r="Q414" s="192"/>
      <c r="R414" s="192"/>
      <c r="S414" s="192"/>
      <c r="T414" s="192"/>
      <c r="U414" s="192"/>
      <c r="V414" s="192"/>
      <c r="W414" s="192"/>
      <c r="X414" s="192"/>
      <c r="Y414" s="192"/>
      <c r="Z414" s="192"/>
      <c r="AA414" s="192"/>
    </row>
    <row r="415" spans="1:27" ht="15.75" customHeight="1">
      <c r="A415" s="192"/>
      <c r="B415" s="192"/>
      <c r="C415" s="192"/>
      <c r="D415" s="192"/>
      <c r="E415" s="192"/>
      <c r="F415" s="192"/>
      <c r="G415" s="192"/>
      <c r="H415" s="192"/>
      <c r="I415" s="192"/>
      <c r="J415" s="192"/>
      <c r="K415" s="192"/>
      <c r="L415" s="192"/>
      <c r="M415" s="192"/>
      <c r="N415" s="192"/>
      <c r="O415" s="192"/>
      <c r="P415" s="192"/>
      <c r="Q415" s="192"/>
      <c r="R415" s="192"/>
      <c r="S415" s="192"/>
      <c r="T415" s="192"/>
      <c r="U415" s="192"/>
      <c r="V415" s="192"/>
      <c r="W415" s="192"/>
      <c r="X415" s="192"/>
      <c r="Y415" s="192"/>
      <c r="Z415" s="192"/>
      <c r="AA415" s="192"/>
    </row>
    <row r="416" spans="1:27" ht="15.75" customHeight="1">
      <c r="A416" s="192"/>
      <c r="B416" s="192"/>
      <c r="C416" s="192"/>
      <c r="D416" s="192"/>
      <c r="E416" s="192"/>
      <c r="F416" s="192"/>
      <c r="G416" s="192"/>
      <c r="H416" s="192"/>
      <c r="I416" s="192"/>
      <c r="J416" s="192"/>
      <c r="K416" s="192"/>
      <c r="L416" s="192"/>
      <c r="M416" s="192"/>
      <c r="N416" s="192"/>
      <c r="O416" s="192"/>
      <c r="P416" s="192"/>
      <c r="Q416" s="192"/>
      <c r="R416" s="192"/>
      <c r="S416" s="192"/>
      <c r="T416" s="192"/>
      <c r="U416" s="192"/>
      <c r="V416" s="192"/>
      <c r="W416" s="192"/>
      <c r="X416" s="192"/>
      <c r="Y416" s="192"/>
      <c r="Z416" s="192"/>
      <c r="AA416" s="192"/>
    </row>
    <row r="417" spans="1:27" ht="15.75" customHeight="1">
      <c r="A417" s="192"/>
      <c r="B417" s="192"/>
      <c r="C417" s="192"/>
      <c r="D417" s="192"/>
      <c r="E417" s="192"/>
      <c r="F417" s="192"/>
      <c r="G417" s="192"/>
      <c r="H417" s="192"/>
      <c r="I417" s="192"/>
      <c r="J417" s="192"/>
      <c r="K417" s="192"/>
      <c r="L417" s="192"/>
      <c r="M417" s="192"/>
      <c r="N417" s="192"/>
      <c r="O417" s="192"/>
      <c r="P417" s="192"/>
      <c r="Q417" s="192"/>
      <c r="R417" s="192"/>
      <c r="S417" s="192"/>
      <c r="T417" s="192"/>
      <c r="U417" s="192"/>
      <c r="V417" s="192"/>
      <c r="W417" s="192"/>
      <c r="X417" s="192"/>
      <c r="Y417" s="192"/>
      <c r="Z417" s="192"/>
      <c r="AA417" s="192"/>
    </row>
    <row r="418" spans="1:27" ht="15.75" customHeight="1">
      <c r="A418" s="192"/>
      <c r="B418" s="192"/>
      <c r="C418" s="192"/>
      <c r="D418" s="192"/>
      <c r="E418" s="192"/>
      <c r="F418" s="192"/>
      <c r="G418" s="192"/>
      <c r="H418" s="192"/>
      <c r="I418" s="192"/>
      <c r="J418" s="192"/>
      <c r="K418" s="192"/>
      <c r="L418" s="192"/>
      <c r="M418" s="192"/>
      <c r="N418" s="192"/>
      <c r="O418" s="192"/>
      <c r="P418" s="192"/>
      <c r="Q418" s="192"/>
      <c r="R418" s="192"/>
      <c r="S418" s="192"/>
      <c r="T418" s="192"/>
      <c r="U418" s="192"/>
      <c r="V418" s="192"/>
      <c r="W418" s="192"/>
      <c r="X418" s="192"/>
      <c r="Y418" s="192"/>
      <c r="Z418" s="192"/>
      <c r="AA418" s="192"/>
    </row>
    <row r="419" spans="1:27" ht="15.75" customHeight="1">
      <c r="A419" s="192"/>
      <c r="B419" s="192"/>
      <c r="C419" s="192"/>
      <c r="D419" s="192"/>
      <c r="E419" s="192"/>
      <c r="F419" s="192"/>
      <c r="G419" s="192"/>
      <c r="H419" s="192"/>
      <c r="I419" s="192"/>
      <c r="J419" s="192"/>
      <c r="K419" s="192"/>
      <c r="L419" s="192"/>
      <c r="M419" s="192"/>
      <c r="N419" s="192"/>
      <c r="O419" s="192"/>
      <c r="P419" s="192"/>
      <c r="Q419" s="192"/>
      <c r="R419" s="192"/>
      <c r="S419" s="192"/>
      <c r="T419" s="192"/>
      <c r="U419" s="192"/>
      <c r="V419" s="192"/>
      <c r="W419" s="192"/>
      <c r="X419" s="192"/>
      <c r="Y419" s="192"/>
      <c r="Z419" s="192"/>
      <c r="AA419" s="192"/>
    </row>
    <row r="420" spans="1:27" ht="15.75" customHeight="1">
      <c r="A420" s="192"/>
      <c r="B420" s="192"/>
      <c r="C420" s="192"/>
      <c r="D420" s="192"/>
      <c r="E420" s="192"/>
      <c r="F420" s="192"/>
      <c r="G420" s="192"/>
      <c r="H420" s="192"/>
      <c r="I420" s="192"/>
      <c r="J420" s="192"/>
      <c r="K420" s="192"/>
      <c r="L420" s="192"/>
      <c r="M420" s="192"/>
      <c r="N420" s="192"/>
      <c r="O420" s="192"/>
      <c r="P420" s="192"/>
      <c r="Q420" s="192"/>
      <c r="R420" s="192"/>
      <c r="S420" s="192"/>
      <c r="T420" s="192"/>
      <c r="U420" s="192"/>
      <c r="V420" s="192"/>
      <c r="W420" s="192"/>
      <c r="X420" s="192"/>
      <c r="Y420" s="192"/>
      <c r="Z420" s="192"/>
      <c r="AA420" s="192"/>
    </row>
    <row r="421" spans="1:27" ht="15.75" customHeight="1">
      <c r="A421" s="192"/>
      <c r="B421" s="192"/>
      <c r="C421" s="192"/>
      <c r="D421" s="192"/>
      <c r="E421" s="192"/>
      <c r="F421" s="192"/>
      <c r="G421" s="192"/>
      <c r="H421" s="192"/>
      <c r="I421" s="192"/>
      <c r="J421" s="192"/>
      <c r="K421" s="192"/>
      <c r="L421" s="192"/>
      <c r="M421" s="192"/>
      <c r="N421" s="192"/>
      <c r="O421" s="192"/>
      <c r="P421" s="192"/>
      <c r="Q421" s="192"/>
      <c r="R421" s="192"/>
      <c r="S421" s="192"/>
      <c r="T421" s="192"/>
      <c r="U421" s="192"/>
      <c r="V421" s="192"/>
      <c r="W421" s="192"/>
      <c r="X421" s="192"/>
      <c r="Y421" s="192"/>
      <c r="Z421" s="192"/>
      <c r="AA421" s="192"/>
    </row>
    <row r="422" spans="1:27" ht="15.75" customHeight="1">
      <c r="A422" s="192"/>
      <c r="B422" s="192"/>
      <c r="C422" s="192"/>
      <c r="D422" s="192"/>
      <c r="E422" s="192"/>
      <c r="F422" s="192"/>
      <c r="G422" s="192"/>
      <c r="H422" s="192"/>
      <c r="I422" s="192"/>
      <c r="J422" s="192"/>
      <c r="K422" s="192"/>
      <c r="L422" s="192"/>
      <c r="M422" s="192"/>
      <c r="N422" s="192"/>
      <c r="O422" s="192"/>
      <c r="P422" s="192"/>
      <c r="Q422" s="192"/>
      <c r="R422" s="192"/>
      <c r="S422" s="192"/>
      <c r="T422" s="192"/>
      <c r="U422" s="192"/>
      <c r="V422" s="192"/>
      <c r="W422" s="192"/>
      <c r="X422" s="192"/>
      <c r="Y422" s="192"/>
      <c r="Z422" s="192"/>
      <c r="AA422" s="192"/>
    </row>
    <row r="423" spans="1:27" ht="15.75" customHeight="1">
      <c r="A423" s="192"/>
      <c r="B423" s="192"/>
      <c r="C423" s="192"/>
      <c r="D423" s="192"/>
      <c r="E423" s="192"/>
      <c r="F423" s="192"/>
      <c r="G423" s="192"/>
      <c r="H423" s="192"/>
      <c r="I423" s="192"/>
      <c r="J423" s="192"/>
      <c r="K423" s="192"/>
      <c r="L423" s="192"/>
      <c r="M423" s="192"/>
      <c r="N423" s="192"/>
      <c r="O423" s="192"/>
      <c r="P423" s="192"/>
      <c r="Q423" s="192"/>
      <c r="R423" s="192"/>
      <c r="S423" s="192"/>
      <c r="T423" s="192"/>
      <c r="U423" s="192"/>
      <c r="V423" s="192"/>
      <c r="W423" s="192"/>
      <c r="X423" s="192"/>
      <c r="Y423" s="192"/>
      <c r="Z423" s="192"/>
      <c r="AA423" s="192"/>
    </row>
    <row r="424" spans="1:27" ht="15.75" customHeight="1">
      <c r="A424" s="192"/>
      <c r="B424" s="192"/>
      <c r="C424" s="192"/>
      <c r="D424" s="192"/>
      <c r="E424" s="192"/>
      <c r="F424" s="192"/>
      <c r="G424" s="192"/>
      <c r="H424" s="192"/>
      <c r="I424" s="192"/>
      <c r="J424" s="192"/>
      <c r="K424" s="192"/>
      <c r="L424" s="192"/>
      <c r="M424" s="192"/>
      <c r="N424" s="192"/>
      <c r="O424" s="192"/>
      <c r="P424" s="192"/>
      <c r="Q424" s="192"/>
      <c r="R424" s="192"/>
      <c r="S424" s="192"/>
      <c r="T424" s="192"/>
      <c r="U424" s="192"/>
      <c r="V424" s="192"/>
      <c r="W424" s="192"/>
      <c r="X424" s="192"/>
      <c r="Y424" s="192"/>
      <c r="Z424" s="192"/>
      <c r="AA424" s="192"/>
    </row>
    <row r="425" spans="1:27" ht="15.75" customHeight="1">
      <c r="A425" s="192"/>
      <c r="B425" s="192"/>
      <c r="C425" s="192"/>
      <c r="D425" s="192"/>
      <c r="E425" s="192"/>
      <c r="F425" s="192"/>
      <c r="G425" s="192"/>
      <c r="H425" s="192"/>
      <c r="I425" s="192"/>
      <c r="J425" s="192"/>
      <c r="K425" s="192"/>
      <c r="L425" s="192"/>
      <c r="M425" s="192"/>
      <c r="N425" s="192"/>
      <c r="O425" s="192"/>
      <c r="P425" s="192"/>
      <c r="Q425" s="192"/>
      <c r="R425" s="192"/>
      <c r="S425" s="192"/>
      <c r="T425" s="192"/>
      <c r="U425" s="192"/>
      <c r="V425" s="192"/>
      <c r="W425" s="192"/>
      <c r="X425" s="192"/>
      <c r="Y425" s="192"/>
      <c r="Z425" s="192"/>
      <c r="AA425" s="192"/>
    </row>
    <row r="426" spans="1:27" ht="15.75" customHeight="1">
      <c r="A426" s="192"/>
      <c r="B426" s="192"/>
      <c r="C426" s="192"/>
      <c r="D426" s="192"/>
      <c r="E426" s="192"/>
      <c r="F426" s="192"/>
      <c r="G426" s="192"/>
      <c r="H426" s="192"/>
      <c r="I426" s="192"/>
      <c r="J426" s="192"/>
      <c r="K426" s="192"/>
      <c r="L426" s="192"/>
      <c r="M426" s="192"/>
      <c r="N426" s="192"/>
      <c r="O426" s="192"/>
      <c r="P426" s="192"/>
      <c r="Q426" s="192"/>
      <c r="R426" s="192"/>
      <c r="S426" s="192"/>
      <c r="T426" s="192"/>
      <c r="U426" s="192"/>
      <c r="V426" s="192"/>
      <c r="W426" s="192"/>
      <c r="X426" s="192"/>
      <c r="Y426" s="192"/>
      <c r="Z426" s="192"/>
      <c r="AA426" s="192"/>
    </row>
    <row r="427" spans="1:27" ht="15.75" customHeight="1">
      <c r="A427" s="192"/>
      <c r="B427" s="192"/>
      <c r="C427" s="192"/>
      <c r="D427" s="192"/>
      <c r="E427" s="192"/>
      <c r="F427" s="192"/>
      <c r="G427" s="192"/>
      <c r="H427" s="192"/>
      <c r="I427" s="192"/>
      <c r="J427" s="192"/>
      <c r="K427" s="192"/>
      <c r="L427" s="192"/>
      <c r="M427" s="192"/>
      <c r="N427" s="192"/>
      <c r="O427" s="192"/>
      <c r="P427" s="192"/>
      <c r="Q427" s="192"/>
      <c r="R427" s="192"/>
      <c r="S427" s="192"/>
      <c r="T427" s="192"/>
      <c r="U427" s="192"/>
      <c r="V427" s="192"/>
      <c r="W427" s="192"/>
      <c r="X427" s="192"/>
      <c r="Y427" s="192"/>
      <c r="Z427" s="192"/>
      <c r="AA427" s="192"/>
    </row>
    <row r="428" spans="1:27" ht="15.75" customHeight="1">
      <c r="A428" s="192"/>
      <c r="B428" s="192"/>
      <c r="C428" s="192"/>
      <c r="D428" s="192"/>
      <c r="E428" s="192"/>
      <c r="F428" s="192"/>
      <c r="G428" s="192"/>
      <c r="H428" s="192"/>
      <c r="I428" s="192"/>
      <c r="J428" s="192"/>
      <c r="K428" s="192"/>
      <c r="L428" s="192"/>
      <c r="M428" s="192"/>
      <c r="N428" s="192"/>
      <c r="O428" s="192"/>
      <c r="P428" s="192"/>
      <c r="Q428" s="192"/>
      <c r="R428" s="192"/>
      <c r="S428" s="192"/>
      <c r="T428" s="192"/>
      <c r="U428" s="192"/>
      <c r="V428" s="192"/>
      <c r="W428" s="192"/>
      <c r="X428" s="192"/>
      <c r="Y428" s="192"/>
      <c r="Z428" s="192"/>
      <c r="AA428" s="192"/>
    </row>
    <row r="429" spans="1:27" ht="15.75" customHeight="1">
      <c r="A429" s="192"/>
      <c r="B429" s="192"/>
      <c r="C429" s="192"/>
      <c r="D429" s="192"/>
      <c r="E429" s="192"/>
      <c r="F429" s="192"/>
      <c r="G429" s="192"/>
      <c r="H429" s="192"/>
      <c r="I429" s="192"/>
      <c r="J429" s="192"/>
      <c r="K429" s="192"/>
      <c r="L429" s="192"/>
      <c r="M429" s="192"/>
      <c r="N429" s="192"/>
      <c r="O429" s="192"/>
      <c r="P429" s="192"/>
      <c r="Q429" s="192"/>
      <c r="R429" s="192"/>
      <c r="S429" s="192"/>
      <c r="T429" s="192"/>
      <c r="U429" s="192"/>
      <c r="V429" s="192"/>
      <c r="W429" s="192"/>
      <c r="X429" s="192"/>
      <c r="Y429" s="192"/>
      <c r="Z429" s="192"/>
      <c r="AA429" s="192"/>
    </row>
    <row r="430" spans="1:27" ht="15.75" customHeight="1">
      <c r="A430" s="192"/>
      <c r="B430" s="192"/>
      <c r="C430" s="192"/>
      <c r="D430" s="192"/>
      <c r="E430" s="192"/>
      <c r="F430" s="192"/>
      <c r="G430" s="192"/>
      <c r="H430" s="192"/>
      <c r="I430" s="192"/>
      <c r="J430" s="192"/>
      <c r="K430" s="192"/>
      <c r="L430" s="192"/>
      <c r="M430" s="192"/>
      <c r="N430" s="192"/>
      <c r="O430" s="192"/>
      <c r="P430" s="192"/>
      <c r="Q430" s="192"/>
      <c r="R430" s="192"/>
      <c r="S430" s="192"/>
      <c r="T430" s="192"/>
      <c r="U430" s="192"/>
      <c r="V430" s="192"/>
      <c r="W430" s="192"/>
      <c r="X430" s="192"/>
      <c r="Y430" s="192"/>
      <c r="Z430" s="192"/>
      <c r="AA430" s="192"/>
    </row>
    <row r="431" spans="1:27" ht="15.75" customHeight="1">
      <c r="A431" s="192"/>
      <c r="B431" s="192"/>
      <c r="C431" s="192"/>
      <c r="D431" s="192"/>
      <c r="E431" s="192"/>
      <c r="F431" s="192"/>
      <c r="G431" s="192"/>
      <c r="H431" s="192"/>
      <c r="I431" s="192"/>
      <c r="J431" s="192"/>
      <c r="K431" s="192"/>
      <c r="L431" s="192"/>
      <c r="M431" s="192"/>
      <c r="N431" s="192"/>
      <c r="O431" s="192"/>
      <c r="P431" s="192"/>
      <c r="Q431" s="192"/>
      <c r="R431" s="192"/>
      <c r="S431" s="192"/>
      <c r="T431" s="192"/>
      <c r="U431" s="192"/>
      <c r="V431" s="192"/>
      <c r="W431" s="192"/>
      <c r="X431" s="192"/>
      <c r="Y431" s="192"/>
      <c r="Z431" s="192"/>
      <c r="AA431" s="192"/>
    </row>
    <row r="432" spans="1:27" ht="15.75" customHeight="1">
      <c r="A432" s="192"/>
      <c r="B432" s="192"/>
      <c r="C432" s="192"/>
      <c r="D432" s="192"/>
      <c r="E432" s="192"/>
      <c r="F432" s="192"/>
      <c r="G432" s="192"/>
      <c r="H432" s="192"/>
      <c r="I432" s="192"/>
      <c r="J432" s="192"/>
      <c r="K432" s="192"/>
      <c r="L432" s="192"/>
      <c r="M432" s="192"/>
      <c r="N432" s="192"/>
      <c r="O432" s="192"/>
      <c r="P432" s="192"/>
      <c r="Q432" s="192"/>
      <c r="R432" s="192"/>
      <c r="S432" s="192"/>
      <c r="T432" s="192"/>
      <c r="U432" s="192"/>
      <c r="V432" s="192"/>
      <c r="W432" s="192"/>
      <c r="X432" s="192"/>
      <c r="Y432" s="192"/>
      <c r="Z432" s="192"/>
      <c r="AA432" s="192"/>
    </row>
    <row r="433" spans="1:27" ht="15.75" customHeight="1">
      <c r="A433" s="192"/>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c r="AA433" s="192"/>
    </row>
    <row r="434" spans="1:27" ht="15.75" customHeight="1">
      <c r="A434" s="192"/>
      <c r="B434" s="192"/>
      <c r="C434" s="192"/>
      <c r="D434" s="192"/>
      <c r="E434" s="192"/>
      <c r="F434" s="192"/>
      <c r="G434" s="192"/>
      <c r="H434" s="192"/>
      <c r="I434" s="192"/>
      <c r="J434" s="192"/>
      <c r="K434" s="192"/>
      <c r="L434" s="192"/>
      <c r="M434" s="192"/>
      <c r="N434" s="192"/>
      <c r="O434" s="192"/>
      <c r="P434" s="192"/>
      <c r="Q434" s="192"/>
      <c r="R434" s="192"/>
      <c r="S434" s="192"/>
      <c r="T434" s="192"/>
      <c r="U434" s="192"/>
      <c r="V434" s="192"/>
      <c r="W434" s="192"/>
      <c r="X434" s="192"/>
      <c r="Y434" s="192"/>
      <c r="Z434" s="192"/>
      <c r="AA434" s="192"/>
    </row>
    <row r="435" spans="1:27" ht="15.75" customHeight="1">
      <c r="A435" s="192"/>
      <c r="B435" s="192"/>
      <c r="C435" s="192"/>
      <c r="D435" s="192"/>
      <c r="E435" s="192"/>
      <c r="F435" s="192"/>
      <c r="G435" s="192"/>
      <c r="H435" s="192"/>
      <c r="I435" s="192"/>
      <c r="J435" s="192"/>
      <c r="K435" s="192"/>
      <c r="L435" s="192"/>
      <c r="M435" s="192"/>
      <c r="N435" s="192"/>
      <c r="O435" s="192"/>
      <c r="P435" s="192"/>
      <c r="Q435" s="192"/>
      <c r="R435" s="192"/>
      <c r="S435" s="192"/>
      <c r="T435" s="192"/>
      <c r="U435" s="192"/>
      <c r="V435" s="192"/>
      <c r="W435" s="192"/>
      <c r="X435" s="192"/>
      <c r="Y435" s="192"/>
      <c r="Z435" s="192"/>
      <c r="AA435" s="192"/>
    </row>
    <row r="436" spans="1:27" ht="15.75" customHeight="1">
      <c r="A436" s="192"/>
      <c r="B436" s="192"/>
      <c r="C436" s="192"/>
      <c r="D436" s="192"/>
      <c r="E436" s="192"/>
      <c r="F436" s="192"/>
      <c r="G436" s="192"/>
      <c r="H436" s="192"/>
      <c r="I436" s="192"/>
      <c r="J436" s="192"/>
      <c r="K436" s="192"/>
      <c r="L436" s="192"/>
      <c r="M436" s="192"/>
      <c r="N436" s="192"/>
      <c r="O436" s="192"/>
      <c r="P436" s="192"/>
      <c r="Q436" s="192"/>
      <c r="R436" s="192"/>
      <c r="S436" s="192"/>
      <c r="T436" s="192"/>
      <c r="U436" s="192"/>
      <c r="V436" s="192"/>
      <c r="W436" s="192"/>
      <c r="X436" s="192"/>
      <c r="Y436" s="192"/>
      <c r="Z436" s="192"/>
      <c r="AA436" s="192"/>
    </row>
    <row r="437" spans="1:27" ht="15.75" customHeight="1">
      <c r="A437" s="192"/>
      <c r="B437" s="192"/>
      <c r="C437" s="192"/>
      <c r="D437" s="192"/>
      <c r="E437" s="192"/>
      <c r="F437" s="192"/>
      <c r="G437" s="192"/>
      <c r="H437" s="192"/>
      <c r="I437" s="192"/>
      <c r="J437" s="192"/>
      <c r="K437" s="192"/>
      <c r="L437" s="192"/>
      <c r="M437" s="192"/>
      <c r="N437" s="192"/>
      <c r="O437" s="192"/>
      <c r="P437" s="192"/>
      <c r="Q437" s="192"/>
      <c r="R437" s="192"/>
      <c r="S437" s="192"/>
      <c r="T437" s="192"/>
      <c r="U437" s="192"/>
      <c r="V437" s="192"/>
      <c r="W437" s="192"/>
      <c r="X437" s="192"/>
      <c r="Y437" s="192"/>
      <c r="Z437" s="192"/>
      <c r="AA437" s="192"/>
    </row>
    <row r="438" spans="1:27" ht="15.75" customHeight="1">
      <c r="A438" s="192"/>
      <c r="B438" s="192"/>
      <c r="C438" s="192"/>
      <c r="D438" s="192"/>
      <c r="E438" s="192"/>
      <c r="F438" s="192"/>
      <c r="G438" s="192"/>
      <c r="H438" s="192"/>
      <c r="I438" s="192"/>
      <c r="J438" s="192"/>
      <c r="K438" s="192"/>
      <c r="L438" s="192"/>
      <c r="M438" s="192"/>
      <c r="N438" s="192"/>
      <c r="O438" s="192"/>
      <c r="P438" s="192"/>
      <c r="Q438" s="192"/>
      <c r="R438" s="192"/>
      <c r="S438" s="192"/>
      <c r="T438" s="192"/>
      <c r="U438" s="192"/>
      <c r="V438" s="192"/>
      <c r="W438" s="192"/>
      <c r="X438" s="192"/>
      <c r="Y438" s="192"/>
      <c r="Z438" s="192"/>
      <c r="AA438" s="192"/>
    </row>
    <row r="439" spans="1:27" ht="15.75" customHeight="1">
      <c r="A439" s="192"/>
      <c r="B439" s="192"/>
      <c r="C439" s="192"/>
      <c r="D439" s="192"/>
      <c r="E439" s="192"/>
      <c r="F439" s="192"/>
      <c r="G439" s="192"/>
      <c r="H439" s="192"/>
      <c r="I439" s="192"/>
      <c r="J439" s="192"/>
      <c r="K439" s="192"/>
      <c r="L439" s="192"/>
      <c r="M439" s="192"/>
      <c r="N439" s="192"/>
      <c r="O439" s="192"/>
      <c r="P439" s="192"/>
      <c r="Q439" s="192"/>
      <c r="R439" s="192"/>
      <c r="S439" s="192"/>
      <c r="T439" s="192"/>
      <c r="U439" s="192"/>
      <c r="V439" s="192"/>
      <c r="W439" s="192"/>
      <c r="X439" s="192"/>
      <c r="Y439" s="192"/>
      <c r="Z439" s="192"/>
      <c r="AA439" s="192"/>
    </row>
    <row r="440" spans="1:27" ht="15.75" customHeight="1">
      <c r="A440" s="192"/>
      <c r="B440" s="192"/>
      <c r="C440" s="192"/>
      <c r="D440" s="192"/>
      <c r="E440" s="192"/>
      <c r="F440" s="192"/>
      <c r="G440" s="192"/>
      <c r="H440" s="192"/>
      <c r="I440" s="192"/>
      <c r="J440" s="192"/>
      <c r="K440" s="192"/>
      <c r="L440" s="192"/>
      <c r="M440" s="192"/>
      <c r="N440" s="192"/>
      <c r="O440" s="192"/>
      <c r="P440" s="192"/>
      <c r="Q440" s="192"/>
      <c r="R440" s="192"/>
      <c r="S440" s="192"/>
      <c r="T440" s="192"/>
      <c r="U440" s="192"/>
      <c r="V440" s="192"/>
      <c r="W440" s="192"/>
      <c r="X440" s="192"/>
      <c r="Y440" s="192"/>
      <c r="Z440" s="192"/>
      <c r="AA440" s="192"/>
    </row>
    <row r="441" spans="1:27" ht="15.75" customHeight="1">
      <c r="A441" s="192"/>
      <c r="B441" s="192"/>
      <c r="C441" s="192"/>
      <c r="D441" s="192"/>
      <c r="E441" s="192"/>
      <c r="F441" s="192"/>
      <c r="G441" s="192"/>
      <c r="H441" s="192"/>
      <c r="I441" s="192"/>
      <c r="J441" s="192"/>
      <c r="K441" s="192"/>
      <c r="L441" s="192"/>
      <c r="M441" s="192"/>
      <c r="N441" s="192"/>
      <c r="O441" s="192"/>
      <c r="P441" s="192"/>
      <c r="Q441" s="192"/>
      <c r="R441" s="192"/>
      <c r="S441" s="192"/>
      <c r="T441" s="192"/>
      <c r="U441" s="192"/>
      <c r="V441" s="192"/>
      <c r="W441" s="192"/>
      <c r="X441" s="192"/>
      <c r="Y441" s="192"/>
      <c r="Z441" s="192"/>
      <c r="AA441" s="192"/>
    </row>
    <row r="442" spans="1:27" ht="15.75" customHeight="1">
      <c r="A442" s="192"/>
      <c r="B442" s="192"/>
      <c r="C442" s="192"/>
      <c r="D442" s="192"/>
      <c r="E442" s="192"/>
      <c r="F442" s="192"/>
      <c r="G442" s="192"/>
      <c r="H442" s="192"/>
      <c r="I442" s="192"/>
      <c r="J442" s="192"/>
      <c r="K442" s="192"/>
      <c r="L442" s="192"/>
      <c r="M442" s="192"/>
      <c r="N442" s="192"/>
      <c r="O442" s="192"/>
      <c r="P442" s="192"/>
      <c r="Q442" s="192"/>
      <c r="R442" s="192"/>
      <c r="S442" s="192"/>
      <c r="T442" s="192"/>
      <c r="U442" s="192"/>
      <c r="V442" s="192"/>
      <c r="W442" s="192"/>
      <c r="X442" s="192"/>
      <c r="Y442" s="192"/>
      <c r="Z442" s="192"/>
      <c r="AA442" s="192"/>
    </row>
    <row r="443" spans="1:27" ht="15.75" customHeight="1">
      <c r="A443" s="192"/>
      <c r="B443" s="192"/>
      <c r="C443" s="192"/>
      <c r="D443" s="192"/>
      <c r="E443" s="192"/>
      <c r="F443" s="192"/>
      <c r="G443" s="192"/>
      <c r="H443" s="192"/>
      <c r="I443" s="192"/>
      <c r="J443" s="192"/>
      <c r="K443" s="192"/>
      <c r="L443" s="192"/>
      <c r="M443" s="192"/>
      <c r="N443" s="192"/>
      <c r="O443" s="192"/>
      <c r="P443" s="192"/>
      <c r="Q443" s="192"/>
      <c r="R443" s="192"/>
      <c r="S443" s="192"/>
      <c r="T443" s="192"/>
      <c r="U443" s="192"/>
      <c r="V443" s="192"/>
      <c r="W443" s="192"/>
      <c r="X443" s="192"/>
      <c r="Y443" s="192"/>
      <c r="Z443" s="192"/>
      <c r="AA443" s="192"/>
    </row>
    <row r="444" spans="1:27" ht="15.75" customHeight="1">
      <c r="A444" s="192"/>
      <c r="B444" s="192"/>
      <c r="C444" s="192"/>
      <c r="D444" s="192"/>
      <c r="E444" s="192"/>
      <c r="F444" s="192"/>
      <c r="G444" s="192"/>
      <c r="H444" s="192"/>
      <c r="I444" s="192"/>
      <c r="J444" s="192"/>
      <c r="K444" s="192"/>
      <c r="L444" s="192"/>
      <c r="M444" s="192"/>
      <c r="N444" s="192"/>
      <c r="O444" s="192"/>
      <c r="P444" s="192"/>
      <c r="Q444" s="192"/>
      <c r="R444" s="192"/>
      <c r="S444" s="192"/>
      <c r="T444" s="192"/>
      <c r="U444" s="192"/>
      <c r="V444" s="192"/>
      <c r="W444" s="192"/>
      <c r="X444" s="192"/>
      <c r="Y444" s="192"/>
      <c r="Z444" s="192"/>
      <c r="AA444" s="192"/>
    </row>
    <row r="445" spans="1:27" ht="15.75" customHeight="1">
      <c r="A445" s="192"/>
      <c r="B445" s="192"/>
      <c r="C445" s="192"/>
      <c r="D445" s="192"/>
      <c r="E445" s="192"/>
      <c r="F445" s="192"/>
      <c r="G445" s="192"/>
      <c r="H445" s="192"/>
      <c r="I445" s="192"/>
      <c r="J445" s="192"/>
      <c r="K445" s="192"/>
      <c r="L445" s="192"/>
      <c r="M445" s="192"/>
      <c r="N445" s="192"/>
      <c r="O445" s="192"/>
      <c r="P445" s="192"/>
      <c r="Q445" s="192"/>
      <c r="R445" s="192"/>
      <c r="S445" s="192"/>
      <c r="T445" s="192"/>
      <c r="U445" s="192"/>
      <c r="V445" s="192"/>
      <c r="W445" s="192"/>
      <c r="X445" s="192"/>
      <c r="Y445" s="192"/>
      <c r="Z445" s="192"/>
      <c r="AA445" s="192"/>
    </row>
    <row r="446" spans="1:27" ht="15.75" customHeight="1">
      <c r="A446" s="192"/>
      <c r="B446" s="192"/>
      <c r="C446" s="192"/>
      <c r="D446" s="192"/>
      <c r="E446" s="192"/>
      <c r="F446" s="192"/>
      <c r="G446" s="192"/>
      <c r="H446" s="192"/>
      <c r="I446" s="192"/>
      <c r="J446" s="192"/>
      <c r="K446" s="192"/>
      <c r="L446" s="192"/>
      <c r="M446" s="192"/>
      <c r="N446" s="192"/>
      <c r="O446" s="192"/>
      <c r="P446" s="192"/>
      <c r="Q446" s="192"/>
      <c r="R446" s="192"/>
      <c r="S446" s="192"/>
      <c r="T446" s="192"/>
      <c r="U446" s="192"/>
      <c r="V446" s="192"/>
      <c r="W446" s="192"/>
      <c r="X446" s="192"/>
      <c r="Y446" s="192"/>
      <c r="Z446" s="192"/>
      <c r="AA446" s="192"/>
    </row>
    <row r="447" spans="1:27" ht="15.75" customHeight="1">
      <c r="A447" s="192"/>
      <c r="B447" s="192"/>
      <c r="C447" s="192"/>
      <c r="D447" s="192"/>
      <c r="E447" s="192"/>
      <c r="F447" s="192"/>
      <c r="G447" s="192"/>
      <c r="H447" s="192"/>
      <c r="I447" s="192"/>
      <c r="J447" s="192"/>
      <c r="K447" s="192"/>
      <c r="L447" s="192"/>
      <c r="M447" s="192"/>
      <c r="N447" s="192"/>
      <c r="O447" s="192"/>
      <c r="P447" s="192"/>
      <c r="Q447" s="192"/>
      <c r="R447" s="192"/>
      <c r="S447" s="192"/>
      <c r="T447" s="192"/>
      <c r="U447" s="192"/>
      <c r="V447" s="192"/>
      <c r="W447" s="192"/>
      <c r="X447" s="192"/>
      <c r="Y447" s="192"/>
      <c r="Z447" s="192"/>
      <c r="AA447" s="192"/>
    </row>
    <row r="448" spans="1:27" ht="15.75" customHeight="1">
      <c r="A448" s="192"/>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c r="AA448" s="192"/>
    </row>
    <row r="449" spans="1:27" ht="15.75" customHeight="1">
      <c r="A449" s="192"/>
      <c r="B449" s="192"/>
      <c r="C449" s="192"/>
      <c r="D449" s="192"/>
      <c r="E449" s="192"/>
      <c r="F449" s="192"/>
      <c r="G449" s="192"/>
      <c r="H449" s="192"/>
      <c r="I449" s="192"/>
      <c r="J449" s="192"/>
      <c r="K449" s="192"/>
      <c r="L449" s="192"/>
      <c r="M449" s="192"/>
      <c r="N449" s="192"/>
      <c r="O449" s="192"/>
      <c r="P449" s="192"/>
      <c r="Q449" s="192"/>
      <c r="R449" s="192"/>
      <c r="S449" s="192"/>
      <c r="T449" s="192"/>
      <c r="U449" s="192"/>
      <c r="V449" s="192"/>
      <c r="W449" s="192"/>
      <c r="X449" s="192"/>
      <c r="Y449" s="192"/>
      <c r="Z449" s="192"/>
      <c r="AA449" s="192"/>
    </row>
    <row r="450" spans="1:27" ht="15.75" customHeight="1">
      <c r="A450" s="192"/>
      <c r="B450" s="192"/>
      <c r="C450" s="192"/>
      <c r="D450" s="192"/>
      <c r="E450" s="192"/>
      <c r="F450" s="192"/>
      <c r="G450" s="192"/>
      <c r="H450" s="192"/>
      <c r="I450" s="192"/>
      <c r="J450" s="192"/>
      <c r="K450" s="192"/>
      <c r="L450" s="192"/>
      <c r="M450" s="192"/>
      <c r="N450" s="192"/>
      <c r="O450" s="192"/>
      <c r="P450" s="192"/>
      <c r="Q450" s="192"/>
      <c r="R450" s="192"/>
      <c r="S450" s="192"/>
      <c r="T450" s="192"/>
      <c r="U450" s="192"/>
      <c r="V450" s="192"/>
      <c r="W450" s="192"/>
      <c r="X450" s="192"/>
      <c r="Y450" s="192"/>
      <c r="Z450" s="192"/>
      <c r="AA450" s="192"/>
    </row>
    <row r="451" spans="1:27" ht="15.75" customHeight="1">
      <c r="A451" s="192"/>
      <c r="B451" s="192"/>
      <c r="C451" s="192"/>
      <c r="D451" s="192"/>
      <c r="E451" s="192"/>
      <c r="F451" s="192"/>
      <c r="G451" s="192"/>
      <c r="H451" s="192"/>
      <c r="I451" s="192"/>
      <c r="J451" s="192"/>
      <c r="K451" s="192"/>
      <c r="L451" s="192"/>
      <c r="M451" s="192"/>
      <c r="N451" s="192"/>
      <c r="O451" s="192"/>
      <c r="P451" s="192"/>
      <c r="Q451" s="192"/>
      <c r="R451" s="192"/>
      <c r="S451" s="192"/>
      <c r="T451" s="192"/>
      <c r="U451" s="192"/>
      <c r="V451" s="192"/>
      <c r="W451" s="192"/>
      <c r="X451" s="192"/>
      <c r="Y451" s="192"/>
      <c r="Z451" s="192"/>
      <c r="AA451" s="192"/>
    </row>
    <row r="452" spans="1:27" ht="15.75" customHeight="1">
      <c r="A452" s="192"/>
      <c r="B452" s="192"/>
      <c r="C452" s="192"/>
      <c r="D452" s="192"/>
      <c r="E452" s="192"/>
      <c r="F452" s="192"/>
      <c r="G452" s="192"/>
      <c r="H452" s="192"/>
      <c r="I452" s="192"/>
      <c r="J452" s="192"/>
      <c r="K452" s="192"/>
      <c r="L452" s="192"/>
      <c r="M452" s="192"/>
      <c r="N452" s="192"/>
      <c r="O452" s="192"/>
      <c r="P452" s="192"/>
      <c r="Q452" s="192"/>
      <c r="R452" s="192"/>
      <c r="S452" s="192"/>
      <c r="T452" s="192"/>
      <c r="U452" s="192"/>
      <c r="V452" s="192"/>
      <c r="W452" s="192"/>
      <c r="X452" s="192"/>
      <c r="Y452" s="192"/>
      <c r="Z452" s="192"/>
      <c r="AA452" s="192"/>
    </row>
    <row r="453" spans="1:27" ht="15.75" customHeight="1">
      <c r="A453" s="192"/>
      <c r="B453" s="192"/>
      <c r="C453" s="192"/>
      <c r="D453" s="192"/>
      <c r="E453" s="192"/>
      <c r="F453" s="192"/>
      <c r="G453" s="192"/>
      <c r="H453" s="192"/>
      <c r="I453" s="192"/>
      <c r="J453" s="192"/>
      <c r="K453" s="192"/>
      <c r="L453" s="192"/>
      <c r="M453" s="192"/>
      <c r="N453" s="192"/>
      <c r="O453" s="192"/>
      <c r="P453" s="192"/>
      <c r="Q453" s="192"/>
      <c r="R453" s="192"/>
      <c r="S453" s="192"/>
      <c r="T453" s="192"/>
      <c r="U453" s="192"/>
      <c r="V453" s="192"/>
      <c r="W453" s="192"/>
      <c r="X453" s="192"/>
      <c r="Y453" s="192"/>
      <c r="Z453" s="192"/>
      <c r="AA453" s="192"/>
    </row>
    <row r="454" spans="1:27" ht="15.75" customHeight="1">
      <c r="A454" s="192"/>
      <c r="B454" s="192"/>
      <c r="C454" s="192"/>
      <c r="D454" s="192"/>
      <c r="E454" s="192"/>
      <c r="F454" s="192"/>
      <c r="G454" s="192"/>
      <c r="H454" s="192"/>
      <c r="I454" s="192"/>
      <c r="J454" s="192"/>
      <c r="K454" s="192"/>
      <c r="L454" s="192"/>
      <c r="M454" s="192"/>
      <c r="N454" s="192"/>
      <c r="O454" s="192"/>
      <c r="P454" s="192"/>
      <c r="Q454" s="192"/>
      <c r="R454" s="192"/>
      <c r="S454" s="192"/>
      <c r="T454" s="192"/>
      <c r="U454" s="192"/>
      <c r="V454" s="192"/>
      <c r="W454" s="192"/>
      <c r="X454" s="192"/>
      <c r="Y454" s="192"/>
      <c r="Z454" s="192"/>
      <c r="AA454" s="192"/>
    </row>
    <row r="455" spans="1:27" ht="15.75" customHeight="1">
      <c r="A455" s="192"/>
      <c r="B455" s="192"/>
      <c r="C455" s="192"/>
      <c r="D455" s="192"/>
      <c r="E455" s="192"/>
      <c r="F455" s="192"/>
      <c r="G455" s="192"/>
      <c r="H455" s="192"/>
      <c r="I455" s="192"/>
      <c r="J455" s="192"/>
      <c r="K455" s="192"/>
      <c r="L455" s="192"/>
      <c r="M455" s="192"/>
      <c r="N455" s="192"/>
      <c r="O455" s="192"/>
      <c r="P455" s="192"/>
      <c r="Q455" s="192"/>
      <c r="R455" s="192"/>
      <c r="S455" s="192"/>
      <c r="T455" s="192"/>
      <c r="U455" s="192"/>
      <c r="V455" s="192"/>
      <c r="W455" s="192"/>
      <c r="X455" s="192"/>
      <c r="Y455" s="192"/>
      <c r="Z455" s="192"/>
      <c r="AA455" s="192"/>
    </row>
    <row r="456" spans="1:27" ht="15.75" customHeight="1">
      <c r="A456" s="192"/>
      <c r="B456" s="192"/>
      <c r="C456" s="192"/>
      <c r="D456" s="192"/>
      <c r="E456" s="192"/>
      <c r="F456" s="192"/>
      <c r="G456" s="192"/>
      <c r="H456" s="192"/>
      <c r="I456" s="192"/>
      <c r="J456" s="192"/>
      <c r="K456" s="192"/>
      <c r="L456" s="192"/>
      <c r="M456" s="192"/>
      <c r="N456" s="192"/>
      <c r="O456" s="192"/>
      <c r="P456" s="192"/>
      <c r="Q456" s="192"/>
      <c r="R456" s="192"/>
      <c r="S456" s="192"/>
      <c r="T456" s="192"/>
      <c r="U456" s="192"/>
      <c r="V456" s="192"/>
      <c r="W456" s="192"/>
      <c r="X456" s="192"/>
      <c r="Y456" s="192"/>
      <c r="Z456" s="192"/>
      <c r="AA456" s="192"/>
    </row>
    <row r="457" spans="1:27" ht="15.75" customHeight="1">
      <c r="A457" s="192"/>
      <c r="B457" s="192"/>
      <c r="C457" s="192"/>
      <c r="D457" s="192"/>
      <c r="E457" s="192"/>
      <c r="F457" s="192"/>
      <c r="G457" s="192"/>
      <c r="H457" s="192"/>
      <c r="I457" s="192"/>
      <c r="J457" s="192"/>
      <c r="K457" s="192"/>
      <c r="L457" s="192"/>
      <c r="M457" s="192"/>
      <c r="N457" s="192"/>
      <c r="O457" s="192"/>
      <c r="P457" s="192"/>
      <c r="Q457" s="192"/>
      <c r="R457" s="192"/>
      <c r="S457" s="192"/>
      <c r="T457" s="192"/>
      <c r="U457" s="192"/>
      <c r="V457" s="192"/>
      <c r="W457" s="192"/>
      <c r="X457" s="192"/>
      <c r="Y457" s="192"/>
      <c r="Z457" s="192"/>
      <c r="AA457" s="192"/>
    </row>
    <row r="458" spans="1:27" ht="15.75" customHeight="1">
      <c r="A458" s="192"/>
      <c r="B458" s="192"/>
      <c r="C458" s="192"/>
      <c r="D458" s="192"/>
      <c r="E458" s="192"/>
      <c r="F458" s="192"/>
      <c r="G458" s="192"/>
      <c r="H458" s="192"/>
      <c r="I458" s="192"/>
      <c r="J458" s="192"/>
      <c r="K458" s="192"/>
      <c r="L458" s="192"/>
      <c r="M458" s="192"/>
      <c r="N458" s="192"/>
      <c r="O458" s="192"/>
      <c r="P458" s="192"/>
      <c r="Q458" s="192"/>
      <c r="R458" s="192"/>
      <c r="S458" s="192"/>
      <c r="T458" s="192"/>
      <c r="U458" s="192"/>
      <c r="V458" s="192"/>
      <c r="W458" s="192"/>
      <c r="X458" s="192"/>
      <c r="Y458" s="192"/>
      <c r="Z458" s="192"/>
      <c r="AA458" s="192"/>
    </row>
    <row r="459" spans="1:27" ht="15.75" customHeight="1">
      <c r="A459" s="192"/>
      <c r="B459" s="192"/>
      <c r="C459" s="192"/>
      <c r="D459" s="192"/>
      <c r="E459" s="192"/>
      <c r="F459" s="192"/>
      <c r="G459" s="192"/>
      <c r="H459" s="192"/>
      <c r="I459" s="192"/>
      <c r="J459" s="192"/>
      <c r="K459" s="192"/>
      <c r="L459" s="192"/>
      <c r="M459" s="192"/>
      <c r="N459" s="192"/>
      <c r="O459" s="192"/>
      <c r="P459" s="192"/>
      <c r="Q459" s="192"/>
      <c r="R459" s="192"/>
      <c r="S459" s="192"/>
      <c r="T459" s="192"/>
      <c r="U459" s="192"/>
      <c r="V459" s="192"/>
      <c r="W459" s="192"/>
      <c r="X459" s="192"/>
      <c r="Y459" s="192"/>
      <c r="Z459" s="192"/>
      <c r="AA459" s="192"/>
    </row>
    <row r="460" spans="1:27" ht="15.75" customHeight="1">
      <c r="A460" s="192"/>
      <c r="B460" s="192"/>
      <c r="C460" s="192"/>
      <c r="D460" s="192"/>
      <c r="E460" s="192"/>
      <c r="F460" s="192"/>
      <c r="G460" s="192"/>
      <c r="H460" s="192"/>
      <c r="I460" s="192"/>
      <c r="J460" s="192"/>
      <c r="K460" s="192"/>
      <c r="L460" s="192"/>
      <c r="M460" s="192"/>
      <c r="N460" s="192"/>
      <c r="O460" s="192"/>
      <c r="P460" s="192"/>
      <c r="Q460" s="192"/>
      <c r="R460" s="192"/>
      <c r="S460" s="192"/>
      <c r="T460" s="192"/>
      <c r="U460" s="192"/>
      <c r="V460" s="192"/>
      <c r="W460" s="192"/>
      <c r="X460" s="192"/>
      <c r="Y460" s="192"/>
      <c r="Z460" s="192"/>
      <c r="AA460" s="192"/>
    </row>
    <row r="461" spans="1:27" ht="15.75" customHeight="1">
      <c r="A461" s="192"/>
      <c r="B461" s="192"/>
      <c r="C461" s="192"/>
      <c r="D461" s="192"/>
      <c r="E461" s="192"/>
      <c r="F461" s="192"/>
      <c r="G461" s="192"/>
      <c r="H461" s="192"/>
      <c r="I461" s="192"/>
      <c r="J461" s="192"/>
      <c r="K461" s="192"/>
      <c r="L461" s="192"/>
      <c r="M461" s="192"/>
      <c r="N461" s="192"/>
      <c r="O461" s="192"/>
      <c r="P461" s="192"/>
      <c r="Q461" s="192"/>
      <c r="R461" s="192"/>
      <c r="S461" s="192"/>
      <c r="T461" s="192"/>
      <c r="U461" s="192"/>
      <c r="V461" s="192"/>
      <c r="W461" s="192"/>
      <c r="X461" s="192"/>
      <c r="Y461" s="192"/>
      <c r="Z461" s="192"/>
      <c r="AA461" s="192"/>
    </row>
    <row r="462" spans="1:27" ht="15.75" customHeight="1">
      <c r="A462" s="192"/>
      <c r="B462" s="192"/>
      <c r="C462" s="192"/>
      <c r="D462" s="192"/>
      <c r="E462" s="192"/>
      <c r="F462" s="192"/>
      <c r="G462" s="192"/>
      <c r="H462" s="192"/>
      <c r="I462" s="192"/>
      <c r="J462" s="192"/>
      <c r="K462" s="192"/>
      <c r="L462" s="192"/>
      <c r="M462" s="192"/>
      <c r="N462" s="192"/>
      <c r="O462" s="192"/>
      <c r="P462" s="192"/>
      <c r="Q462" s="192"/>
      <c r="R462" s="192"/>
      <c r="S462" s="192"/>
      <c r="T462" s="192"/>
      <c r="U462" s="192"/>
      <c r="V462" s="192"/>
      <c r="W462" s="192"/>
      <c r="X462" s="192"/>
      <c r="Y462" s="192"/>
      <c r="Z462" s="192"/>
      <c r="AA462" s="192"/>
    </row>
    <row r="463" spans="1:27" ht="15.75" customHeight="1">
      <c r="A463" s="192"/>
      <c r="B463" s="192"/>
      <c r="C463" s="192"/>
      <c r="D463" s="192"/>
      <c r="E463" s="192"/>
      <c r="F463" s="192"/>
      <c r="G463" s="192"/>
      <c r="H463" s="192"/>
      <c r="I463" s="192"/>
      <c r="J463" s="192"/>
      <c r="K463" s="192"/>
      <c r="L463" s="192"/>
      <c r="M463" s="192"/>
      <c r="N463" s="192"/>
      <c r="O463" s="192"/>
      <c r="P463" s="192"/>
      <c r="Q463" s="192"/>
      <c r="R463" s="192"/>
      <c r="S463" s="192"/>
      <c r="T463" s="192"/>
      <c r="U463" s="192"/>
      <c r="V463" s="192"/>
      <c r="W463" s="192"/>
      <c r="X463" s="192"/>
      <c r="Y463" s="192"/>
      <c r="Z463" s="192"/>
      <c r="AA463" s="192"/>
    </row>
    <row r="464" spans="1:27" ht="15.75" customHeight="1">
      <c r="A464" s="192"/>
      <c r="B464" s="192"/>
      <c r="C464" s="192"/>
      <c r="D464" s="192"/>
      <c r="E464" s="192"/>
      <c r="F464" s="192"/>
      <c r="G464" s="192"/>
      <c r="H464" s="192"/>
      <c r="I464" s="192"/>
      <c r="J464" s="192"/>
      <c r="K464" s="192"/>
      <c r="L464" s="192"/>
      <c r="M464" s="192"/>
      <c r="N464" s="192"/>
      <c r="O464" s="192"/>
      <c r="P464" s="192"/>
      <c r="Q464" s="192"/>
      <c r="R464" s="192"/>
      <c r="S464" s="192"/>
      <c r="T464" s="192"/>
      <c r="U464" s="192"/>
      <c r="V464" s="192"/>
      <c r="W464" s="192"/>
      <c r="X464" s="192"/>
      <c r="Y464" s="192"/>
      <c r="Z464" s="192"/>
      <c r="AA464" s="192"/>
    </row>
    <row r="465" spans="1:27" ht="15.75" customHeight="1">
      <c r="A465" s="192"/>
      <c r="B465" s="192"/>
      <c r="C465" s="192"/>
      <c r="D465" s="192"/>
      <c r="E465" s="192"/>
      <c r="F465" s="192"/>
      <c r="G465" s="192"/>
      <c r="H465" s="192"/>
      <c r="I465" s="192"/>
      <c r="J465" s="192"/>
      <c r="K465" s="192"/>
      <c r="L465" s="192"/>
      <c r="M465" s="192"/>
      <c r="N465" s="192"/>
      <c r="O465" s="192"/>
      <c r="P465" s="192"/>
      <c r="Q465" s="192"/>
      <c r="R465" s="192"/>
      <c r="S465" s="192"/>
      <c r="T465" s="192"/>
      <c r="U465" s="192"/>
      <c r="V465" s="192"/>
      <c r="W465" s="192"/>
      <c r="X465" s="192"/>
      <c r="Y465" s="192"/>
      <c r="Z465" s="192"/>
      <c r="AA465" s="192"/>
    </row>
    <row r="466" spans="1:27" ht="15.75" customHeight="1">
      <c r="A466" s="192"/>
      <c r="B466" s="192"/>
      <c r="C466" s="192"/>
      <c r="D466" s="192"/>
      <c r="E466" s="192"/>
      <c r="F466" s="192"/>
      <c r="G466" s="192"/>
      <c r="H466" s="192"/>
      <c r="I466" s="192"/>
      <c r="J466" s="192"/>
      <c r="K466" s="192"/>
      <c r="L466" s="192"/>
      <c r="M466" s="192"/>
      <c r="N466" s="192"/>
      <c r="O466" s="192"/>
      <c r="P466" s="192"/>
      <c r="Q466" s="192"/>
      <c r="R466" s="192"/>
      <c r="S466" s="192"/>
      <c r="T466" s="192"/>
      <c r="U466" s="192"/>
      <c r="V466" s="192"/>
      <c r="W466" s="192"/>
      <c r="X466" s="192"/>
      <c r="Y466" s="192"/>
      <c r="Z466" s="192"/>
      <c r="AA466" s="192"/>
    </row>
    <row r="467" spans="1:27" ht="15.75" customHeight="1">
      <c r="A467" s="192"/>
      <c r="B467" s="192"/>
      <c r="C467" s="192"/>
      <c r="D467" s="192"/>
      <c r="E467" s="192"/>
      <c r="F467" s="192"/>
      <c r="G467" s="192"/>
      <c r="H467" s="192"/>
      <c r="I467" s="192"/>
      <c r="J467" s="192"/>
      <c r="K467" s="192"/>
      <c r="L467" s="192"/>
      <c r="M467" s="192"/>
      <c r="N467" s="192"/>
      <c r="O467" s="192"/>
      <c r="P467" s="192"/>
      <c r="Q467" s="192"/>
      <c r="R467" s="192"/>
      <c r="S467" s="192"/>
      <c r="T467" s="192"/>
      <c r="U467" s="192"/>
      <c r="V467" s="192"/>
      <c r="W467" s="192"/>
      <c r="X467" s="192"/>
      <c r="Y467" s="192"/>
      <c r="Z467" s="192"/>
      <c r="AA467" s="192"/>
    </row>
    <row r="468" spans="1:27" ht="15.75" customHeight="1">
      <c r="A468" s="192"/>
      <c r="B468" s="192"/>
      <c r="C468" s="192"/>
      <c r="D468" s="192"/>
      <c r="E468" s="192"/>
      <c r="F468" s="192"/>
      <c r="G468" s="192"/>
      <c r="H468" s="192"/>
      <c r="I468" s="192"/>
      <c r="J468" s="192"/>
      <c r="K468" s="192"/>
      <c r="L468" s="192"/>
      <c r="M468" s="192"/>
      <c r="N468" s="192"/>
      <c r="O468" s="192"/>
      <c r="P468" s="192"/>
      <c r="Q468" s="192"/>
      <c r="R468" s="192"/>
      <c r="S468" s="192"/>
      <c r="T468" s="192"/>
      <c r="U468" s="192"/>
      <c r="V468" s="192"/>
      <c r="W468" s="192"/>
      <c r="X468" s="192"/>
      <c r="Y468" s="192"/>
      <c r="Z468" s="192"/>
      <c r="AA468" s="192"/>
    </row>
    <row r="469" spans="1:27" ht="15.75" customHeight="1">
      <c r="A469" s="192"/>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c r="AA469" s="192"/>
    </row>
    <row r="470" spans="1:27" ht="15.75" customHeight="1">
      <c r="A470" s="192"/>
      <c r="B470" s="192"/>
      <c r="C470" s="192"/>
      <c r="D470" s="192"/>
      <c r="E470" s="192"/>
      <c r="F470" s="192"/>
      <c r="G470" s="192"/>
      <c r="H470" s="192"/>
      <c r="I470" s="192"/>
      <c r="J470" s="192"/>
      <c r="K470" s="192"/>
      <c r="L470" s="192"/>
      <c r="M470" s="192"/>
      <c r="N470" s="192"/>
      <c r="O470" s="192"/>
      <c r="P470" s="192"/>
      <c r="Q470" s="192"/>
      <c r="R470" s="192"/>
      <c r="S470" s="192"/>
      <c r="T470" s="192"/>
      <c r="U470" s="192"/>
      <c r="V470" s="192"/>
      <c r="W470" s="192"/>
      <c r="X470" s="192"/>
      <c r="Y470" s="192"/>
      <c r="Z470" s="192"/>
      <c r="AA470" s="192"/>
    </row>
    <row r="471" spans="1:27" ht="15.75" customHeight="1">
      <c r="A471" s="192"/>
      <c r="B471" s="192"/>
      <c r="C471" s="192"/>
      <c r="D471" s="192"/>
      <c r="E471" s="192"/>
      <c r="F471" s="192"/>
      <c r="G471" s="192"/>
      <c r="H471" s="192"/>
      <c r="I471" s="192"/>
      <c r="J471" s="192"/>
      <c r="K471" s="192"/>
      <c r="L471" s="192"/>
      <c r="M471" s="192"/>
      <c r="N471" s="192"/>
      <c r="O471" s="192"/>
      <c r="P471" s="192"/>
      <c r="Q471" s="192"/>
      <c r="R471" s="192"/>
      <c r="S471" s="192"/>
      <c r="T471" s="192"/>
      <c r="U471" s="192"/>
      <c r="V471" s="192"/>
      <c r="W471" s="192"/>
      <c r="X471" s="192"/>
      <c r="Y471" s="192"/>
      <c r="Z471" s="192"/>
      <c r="AA471" s="192"/>
    </row>
    <row r="472" spans="1:27" ht="15.75" customHeight="1">
      <c r="A472" s="192"/>
      <c r="B472" s="192"/>
      <c r="C472" s="192"/>
      <c r="D472" s="192"/>
      <c r="E472" s="192"/>
      <c r="F472" s="192"/>
      <c r="G472" s="192"/>
      <c r="H472" s="192"/>
      <c r="I472" s="192"/>
      <c r="J472" s="192"/>
      <c r="K472" s="192"/>
      <c r="L472" s="192"/>
      <c r="M472" s="192"/>
      <c r="N472" s="192"/>
      <c r="O472" s="192"/>
      <c r="P472" s="192"/>
      <c r="Q472" s="192"/>
      <c r="R472" s="192"/>
      <c r="S472" s="192"/>
      <c r="T472" s="192"/>
      <c r="U472" s="192"/>
      <c r="V472" s="192"/>
      <c r="W472" s="192"/>
      <c r="X472" s="192"/>
      <c r="Y472" s="192"/>
      <c r="Z472" s="192"/>
      <c r="AA472" s="192"/>
    </row>
    <row r="473" spans="1:27" ht="15.75" customHeight="1">
      <c r="A473" s="192"/>
      <c r="B473" s="192"/>
      <c r="C473" s="192"/>
      <c r="D473" s="192"/>
      <c r="E473" s="192"/>
      <c r="F473" s="192"/>
      <c r="G473" s="192"/>
      <c r="H473" s="192"/>
      <c r="I473" s="192"/>
      <c r="J473" s="192"/>
      <c r="K473" s="192"/>
      <c r="L473" s="192"/>
      <c r="M473" s="192"/>
      <c r="N473" s="192"/>
      <c r="O473" s="192"/>
      <c r="P473" s="192"/>
      <c r="Q473" s="192"/>
      <c r="R473" s="192"/>
      <c r="S473" s="192"/>
      <c r="T473" s="192"/>
      <c r="U473" s="192"/>
      <c r="V473" s="192"/>
      <c r="W473" s="192"/>
      <c r="X473" s="192"/>
      <c r="Y473" s="192"/>
      <c r="Z473" s="192"/>
      <c r="AA473" s="192"/>
    </row>
    <row r="474" spans="1:27" ht="15.75" customHeight="1">
      <c r="A474" s="192"/>
      <c r="B474" s="192"/>
      <c r="C474" s="192"/>
      <c r="D474" s="192"/>
      <c r="E474" s="192"/>
      <c r="F474" s="192"/>
      <c r="G474" s="192"/>
      <c r="H474" s="192"/>
      <c r="I474" s="192"/>
      <c r="J474" s="192"/>
      <c r="K474" s="192"/>
      <c r="L474" s="192"/>
      <c r="M474" s="192"/>
      <c r="N474" s="192"/>
      <c r="O474" s="192"/>
      <c r="P474" s="192"/>
      <c r="Q474" s="192"/>
      <c r="R474" s="192"/>
      <c r="S474" s="192"/>
      <c r="T474" s="192"/>
      <c r="U474" s="192"/>
      <c r="V474" s="192"/>
      <c r="W474" s="192"/>
      <c r="X474" s="192"/>
      <c r="Y474" s="192"/>
      <c r="Z474" s="192"/>
      <c r="AA474" s="192"/>
    </row>
    <row r="475" spans="1:27" ht="15.75" customHeight="1">
      <c r="A475" s="192"/>
      <c r="B475" s="192"/>
      <c r="C475" s="192"/>
      <c r="D475" s="192"/>
      <c r="E475" s="192"/>
      <c r="F475" s="192"/>
      <c r="G475" s="192"/>
      <c r="H475" s="192"/>
      <c r="I475" s="192"/>
      <c r="J475" s="192"/>
      <c r="K475" s="192"/>
      <c r="L475" s="192"/>
      <c r="M475" s="192"/>
      <c r="N475" s="192"/>
      <c r="O475" s="192"/>
      <c r="P475" s="192"/>
      <c r="Q475" s="192"/>
      <c r="R475" s="192"/>
      <c r="S475" s="192"/>
      <c r="T475" s="192"/>
      <c r="U475" s="192"/>
      <c r="V475" s="192"/>
      <c r="W475" s="192"/>
      <c r="X475" s="192"/>
      <c r="Y475" s="192"/>
      <c r="Z475" s="192"/>
      <c r="AA475" s="192"/>
    </row>
    <row r="476" spans="1:27" ht="15.75" customHeight="1">
      <c r="A476" s="192"/>
      <c r="B476" s="192"/>
      <c r="C476" s="192"/>
      <c r="D476" s="192"/>
      <c r="E476" s="192"/>
      <c r="F476" s="192"/>
      <c r="G476" s="192"/>
      <c r="H476" s="192"/>
      <c r="I476" s="192"/>
      <c r="J476" s="192"/>
      <c r="K476" s="192"/>
      <c r="L476" s="192"/>
      <c r="M476" s="192"/>
      <c r="N476" s="192"/>
      <c r="O476" s="192"/>
      <c r="P476" s="192"/>
      <c r="Q476" s="192"/>
      <c r="R476" s="192"/>
      <c r="S476" s="192"/>
      <c r="T476" s="192"/>
      <c r="U476" s="192"/>
      <c r="V476" s="192"/>
      <c r="W476" s="192"/>
      <c r="X476" s="192"/>
      <c r="Y476" s="192"/>
      <c r="Z476" s="192"/>
      <c r="AA476" s="192"/>
    </row>
    <row r="477" spans="1:27" ht="15.75" customHeight="1">
      <c r="A477" s="192"/>
      <c r="B477" s="192"/>
      <c r="C477" s="192"/>
      <c r="D477" s="192"/>
      <c r="E477" s="192"/>
      <c r="F477" s="192"/>
      <c r="G477" s="192"/>
      <c r="H477" s="192"/>
      <c r="I477" s="192"/>
      <c r="J477" s="192"/>
      <c r="K477" s="192"/>
      <c r="L477" s="192"/>
      <c r="M477" s="192"/>
      <c r="N477" s="192"/>
      <c r="O477" s="192"/>
      <c r="P477" s="192"/>
      <c r="Q477" s="192"/>
      <c r="R477" s="192"/>
      <c r="S477" s="192"/>
      <c r="T477" s="192"/>
      <c r="U477" s="192"/>
      <c r="V477" s="192"/>
      <c r="W477" s="192"/>
      <c r="X477" s="192"/>
      <c r="Y477" s="192"/>
      <c r="Z477" s="192"/>
      <c r="AA477" s="192"/>
    </row>
    <row r="478" spans="1:27" ht="15.75" customHeight="1">
      <c r="A478" s="192"/>
      <c r="B478" s="192"/>
      <c r="C478" s="192"/>
      <c r="D478" s="192"/>
      <c r="E478" s="192"/>
      <c r="F478" s="192"/>
      <c r="G478" s="192"/>
      <c r="H478" s="192"/>
      <c r="I478" s="192"/>
      <c r="J478" s="192"/>
      <c r="K478" s="192"/>
      <c r="L478" s="192"/>
      <c r="M478" s="192"/>
      <c r="N478" s="192"/>
      <c r="O478" s="192"/>
      <c r="P478" s="192"/>
      <c r="Q478" s="192"/>
      <c r="R478" s="192"/>
      <c r="S478" s="192"/>
      <c r="T478" s="192"/>
      <c r="U478" s="192"/>
      <c r="V478" s="192"/>
      <c r="W478" s="192"/>
      <c r="X478" s="192"/>
      <c r="Y478" s="192"/>
      <c r="Z478" s="192"/>
      <c r="AA478" s="192"/>
    </row>
    <row r="479" spans="1:27" ht="15.75" customHeight="1">
      <c r="A479" s="192"/>
      <c r="B479" s="192"/>
      <c r="C479" s="192"/>
      <c r="D479" s="192"/>
      <c r="E479" s="192"/>
      <c r="F479" s="192"/>
      <c r="G479" s="192"/>
      <c r="H479" s="192"/>
      <c r="I479" s="192"/>
      <c r="J479" s="192"/>
      <c r="K479" s="192"/>
      <c r="L479" s="192"/>
      <c r="M479" s="192"/>
      <c r="N479" s="192"/>
      <c r="O479" s="192"/>
      <c r="P479" s="192"/>
      <c r="Q479" s="192"/>
      <c r="R479" s="192"/>
      <c r="S479" s="192"/>
      <c r="T479" s="192"/>
      <c r="U479" s="192"/>
      <c r="V479" s="192"/>
      <c r="W479" s="192"/>
      <c r="X479" s="192"/>
      <c r="Y479" s="192"/>
      <c r="Z479" s="192"/>
      <c r="AA479" s="192"/>
    </row>
    <row r="480" spans="1:27" ht="15.75" customHeight="1">
      <c r="A480" s="192"/>
      <c r="B480" s="192"/>
      <c r="C480" s="192"/>
      <c r="D480" s="192"/>
      <c r="E480" s="192"/>
      <c r="F480" s="192"/>
      <c r="G480" s="192"/>
      <c r="H480" s="192"/>
      <c r="I480" s="192"/>
      <c r="J480" s="192"/>
      <c r="K480" s="192"/>
      <c r="L480" s="192"/>
      <c r="M480" s="192"/>
      <c r="N480" s="192"/>
      <c r="O480" s="192"/>
      <c r="P480" s="192"/>
      <c r="Q480" s="192"/>
      <c r="R480" s="192"/>
      <c r="S480" s="192"/>
      <c r="T480" s="192"/>
      <c r="U480" s="192"/>
      <c r="V480" s="192"/>
      <c r="W480" s="192"/>
      <c r="X480" s="192"/>
      <c r="Y480" s="192"/>
      <c r="Z480" s="192"/>
      <c r="AA480" s="192"/>
    </row>
    <row r="481" spans="1:27" ht="15.75" customHeight="1">
      <c r="A481" s="192"/>
      <c r="B481" s="192"/>
      <c r="C481" s="192"/>
      <c r="D481" s="192"/>
      <c r="E481" s="192"/>
      <c r="F481" s="192"/>
      <c r="G481" s="192"/>
      <c r="H481" s="192"/>
      <c r="I481" s="192"/>
      <c r="J481" s="192"/>
      <c r="K481" s="192"/>
      <c r="L481" s="192"/>
      <c r="M481" s="192"/>
      <c r="N481" s="192"/>
      <c r="O481" s="192"/>
      <c r="P481" s="192"/>
      <c r="Q481" s="192"/>
      <c r="R481" s="192"/>
      <c r="S481" s="192"/>
      <c r="T481" s="192"/>
      <c r="U481" s="192"/>
      <c r="V481" s="192"/>
      <c r="W481" s="192"/>
      <c r="X481" s="192"/>
      <c r="Y481" s="192"/>
      <c r="Z481" s="192"/>
      <c r="AA481" s="192"/>
    </row>
    <row r="482" spans="1:27" ht="15.75" customHeight="1">
      <c r="A482" s="192"/>
      <c r="B482" s="192"/>
      <c r="C482" s="192"/>
      <c r="D482" s="192"/>
      <c r="E482" s="192"/>
      <c r="F482" s="192"/>
      <c r="G482" s="192"/>
      <c r="H482" s="192"/>
      <c r="I482" s="192"/>
      <c r="J482" s="192"/>
      <c r="K482" s="192"/>
      <c r="L482" s="192"/>
      <c r="M482" s="192"/>
      <c r="N482" s="192"/>
      <c r="O482" s="192"/>
      <c r="P482" s="192"/>
      <c r="Q482" s="192"/>
      <c r="R482" s="192"/>
      <c r="S482" s="192"/>
      <c r="T482" s="192"/>
      <c r="U482" s="192"/>
      <c r="V482" s="192"/>
      <c r="W482" s="192"/>
      <c r="X482" s="192"/>
      <c r="Y482" s="192"/>
      <c r="Z482" s="192"/>
      <c r="AA482" s="192"/>
    </row>
    <row r="483" spans="1:27" ht="15.75" customHeight="1">
      <c r="A483" s="192"/>
      <c r="B483" s="192"/>
      <c r="C483" s="192"/>
      <c r="D483" s="192"/>
      <c r="E483" s="192"/>
      <c r="F483" s="192"/>
      <c r="G483" s="192"/>
      <c r="H483" s="192"/>
      <c r="I483" s="192"/>
      <c r="J483" s="192"/>
      <c r="K483" s="192"/>
      <c r="L483" s="192"/>
      <c r="M483" s="192"/>
      <c r="N483" s="192"/>
      <c r="O483" s="192"/>
      <c r="P483" s="192"/>
      <c r="Q483" s="192"/>
      <c r="R483" s="192"/>
      <c r="S483" s="192"/>
      <c r="T483" s="192"/>
      <c r="U483" s="192"/>
      <c r="V483" s="192"/>
      <c r="W483" s="192"/>
      <c r="X483" s="192"/>
      <c r="Y483" s="192"/>
      <c r="Z483" s="192"/>
      <c r="AA483" s="192"/>
    </row>
    <row r="484" spans="1:27" ht="15.75" customHeight="1">
      <c r="A484" s="192"/>
      <c r="B484" s="192"/>
      <c r="C484" s="192"/>
      <c r="D484" s="192"/>
      <c r="E484" s="192"/>
      <c r="F484" s="192"/>
      <c r="G484" s="192"/>
      <c r="H484" s="192"/>
      <c r="I484" s="192"/>
      <c r="J484" s="192"/>
      <c r="K484" s="192"/>
      <c r="L484" s="192"/>
      <c r="M484" s="192"/>
      <c r="N484" s="192"/>
      <c r="O484" s="192"/>
      <c r="P484" s="192"/>
      <c r="Q484" s="192"/>
      <c r="R484" s="192"/>
      <c r="S484" s="192"/>
      <c r="T484" s="192"/>
      <c r="U484" s="192"/>
      <c r="V484" s="192"/>
      <c r="W484" s="192"/>
      <c r="X484" s="192"/>
      <c r="Y484" s="192"/>
      <c r="Z484" s="192"/>
      <c r="AA484" s="192"/>
    </row>
    <row r="485" spans="1:27" ht="15.75" customHeight="1">
      <c r="A485" s="192"/>
      <c r="B485" s="192"/>
      <c r="C485" s="192"/>
      <c r="D485" s="192"/>
      <c r="E485" s="192"/>
      <c r="F485" s="192"/>
      <c r="G485" s="192"/>
      <c r="H485" s="192"/>
      <c r="I485" s="192"/>
      <c r="J485" s="192"/>
      <c r="K485" s="192"/>
      <c r="L485" s="192"/>
      <c r="M485" s="192"/>
      <c r="N485" s="192"/>
      <c r="O485" s="192"/>
      <c r="P485" s="192"/>
      <c r="Q485" s="192"/>
      <c r="R485" s="192"/>
      <c r="S485" s="192"/>
      <c r="T485" s="192"/>
      <c r="U485" s="192"/>
      <c r="V485" s="192"/>
      <c r="W485" s="192"/>
      <c r="X485" s="192"/>
      <c r="Y485" s="192"/>
      <c r="Z485" s="192"/>
      <c r="AA485" s="192"/>
    </row>
    <row r="486" spans="1:27" ht="15.75" customHeight="1">
      <c r="A486" s="192"/>
      <c r="B486" s="192"/>
      <c r="C486" s="192"/>
      <c r="D486" s="192"/>
      <c r="E486" s="192"/>
      <c r="F486" s="192"/>
      <c r="G486" s="192"/>
      <c r="H486" s="192"/>
      <c r="I486" s="192"/>
      <c r="J486" s="192"/>
      <c r="K486" s="192"/>
      <c r="L486" s="192"/>
      <c r="M486" s="192"/>
      <c r="N486" s="192"/>
      <c r="O486" s="192"/>
      <c r="P486" s="192"/>
      <c r="Q486" s="192"/>
      <c r="R486" s="192"/>
      <c r="S486" s="192"/>
      <c r="T486" s="192"/>
      <c r="U486" s="192"/>
      <c r="V486" s="192"/>
      <c r="W486" s="192"/>
      <c r="X486" s="192"/>
      <c r="Y486" s="192"/>
      <c r="Z486" s="192"/>
      <c r="AA486" s="192"/>
    </row>
    <row r="487" spans="1:27" ht="15.75" customHeight="1">
      <c r="A487" s="192"/>
      <c r="B487" s="192"/>
      <c r="C487" s="192"/>
      <c r="D487" s="192"/>
      <c r="E487" s="192"/>
      <c r="F487" s="192"/>
      <c r="G487" s="192"/>
      <c r="H487" s="192"/>
      <c r="I487" s="192"/>
      <c r="J487" s="192"/>
      <c r="K487" s="192"/>
      <c r="L487" s="192"/>
      <c r="M487" s="192"/>
      <c r="N487" s="192"/>
      <c r="O487" s="192"/>
      <c r="P487" s="192"/>
      <c r="Q487" s="192"/>
      <c r="R487" s="192"/>
      <c r="S487" s="192"/>
      <c r="T487" s="192"/>
      <c r="U487" s="192"/>
      <c r="V487" s="192"/>
      <c r="W487" s="192"/>
      <c r="X487" s="192"/>
      <c r="Y487" s="192"/>
      <c r="Z487" s="192"/>
      <c r="AA487" s="192"/>
    </row>
    <row r="488" spans="1:27" ht="15.75" customHeight="1">
      <c r="A488" s="192"/>
      <c r="B488" s="192"/>
      <c r="C488" s="192"/>
      <c r="D488" s="192"/>
      <c r="E488" s="192"/>
      <c r="F488" s="192"/>
      <c r="G488" s="192"/>
      <c r="H488" s="192"/>
      <c r="I488" s="192"/>
      <c r="J488" s="192"/>
      <c r="K488" s="192"/>
      <c r="L488" s="192"/>
      <c r="M488" s="192"/>
      <c r="N488" s="192"/>
      <c r="O488" s="192"/>
      <c r="P488" s="192"/>
      <c r="Q488" s="192"/>
      <c r="R488" s="192"/>
      <c r="S488" s="192"/>
      <c r="T488" s="192"/>
      <c r="U488" s="192"/>
      <c r="V488" s="192"/>
      <c r="W488" s="192"/>
      <c r="X488" s="192"/>
      <c r="Y488" s="192"/>
      <c r="Z488" s="192"/>
      <c r="AA488" s="192"/>
    </row>
    <row r="489" spans="1:27" ht="15.75" customHeight="1">
      <c r="A489" s="192"/>
      <c r="B489" s="192"/>
      <c r="C489" s="192"/>
      <c r="D489" s="192"/>
      <c r="E489" s="192"/>
      <c r="F489" s="192"/>
      <c r="G489" s="192"/>
      <c r="H489" s="192"/>
      <c r="I489" s="192"/>
      <c r="J489" s="192"/>
      <c r="K489" s="192"/>
      <c r="L489" s="192"/>
      <c r="M489" s="192"/>
      <c r="N489" s="192"/>
      <c r="O489" s="192"/>
      <c r="P489" s="192"/>
      <c r="Q489" s="192"/>
      <c r="R489" s="192"/>
      <c r="S489" s="192"/>
      <c r="T489" s="192"/>
      <c r="U489" s="192"/>
      <c r="V489" s="192"/>
      <c r="W489" s="192"/>
      <c r="X489" s="192"/>
      <c r="Y489" s="192"/>
      <c r="Z489" s="192"/>
      <c r="AA489" s="192"/>
    </row>
    <row r="490" spans="1:27" ht="15.75" customHeight="1">
      <c r="A490" s="192"/>
      <c r="B490" s="192"/>
      <c r="C490" s="192"/>
      <c r="D490" s="192"/>
      <c r="E490" s="192"/>
      <c r="F490" s="192"/>
      <c r="G490" s="192"/>
      <c r="H490" s="192"/>
      <c r="I490" s="192"/>
      <c r="J490" s="192"/>
      <c r="K490" s="192"/>
      <c r="L490" s="192"/>
      <c r="M490" s="192"/>
      <c r="N490" s="192"/>
      <c r="O490" s="192"/>
      <c r="P490" s="192"/>
      <c r="Q490" s="192"/>
      <c r="R490" s="192"/>
      <c r="S490" s="192"/>
      <c r="T490" s="192"/>
      <c r="U490" s="192"/>
      <c r="V490" s="192"/>
      <c r="W490" s="192"/>
      <c r="X490" s="192"/>
      <c r="Y490" s="192"/>
      <c r="Z490" s="192"/>
      <c r="AA490" s="192"/>
    </row>
    <row r="491" spans="1:27" ht="15.75" customHeight="1">
      <c r="A491" s="192"/>
      <c r="B491" s="192"/>
      <c r="C491" s="192"/>
      <c r="D491" s="192"/>
      <c r="E491" s="192"/>
      <c r="F491" s="192"/>
      <c r="G491" s="192"/>
      <c r="H491" s="192"/>
      <c r="I491" s="192"/>
      <c r="J491" s="192"/>
      <c r="K491" s="192"/>
      <c r="L491" s="192"/>
      <c r="M491" s="192"/>
      <c r="N491" s="192"/>
      <c r="O491" s="192"/>
      <c r="P491" s="192"/>
      <c r="Q491" s="192"/>
      <c r="R491" s="192"/>
      <c r="S491" s="192"/>
      <c r="T491" s="192"/>
      <c r="U491" s="192"/>
      <c r="V491" s="192"/>
      <c r="W491" s="192"/>
      <c r="X491" s="192"/>
      <c r="Y491" s="192"/>
      <c r="Z491" s="192"/>
      <c r="AA491" s="192"/>
    </row>
    <row r="492" spans="1:27" ht="15.75" customHeight="1">
      <c r="A492" s="192"/>
      <c r="B492" s="192"/>
      <c r="C492" s="192"/>
      <c r="D492" s="192"/>
      <c r="E492" s="192"/>
      <c r="F492" s="192"/>
      <c r="G492" s="192"/>
      <c r="H492" s="192"/>
      <c r="I492" s="192"/>
      <c r="J492" s="192"/>
      <c r="K492" s="192"/>
      <c r="L492" s="192"/>
      <c r="M492" s="192"/>
      <c r="N492" s="192"/>
      <c r="O492" s="192"/>
      <c r="P492" s="192"/>
      <c r="Q492" s="192"/>
      <c r="R492" s="192"/>
      <c r="S492" s="192"/>
      <c r="T492" s="192"/>
      <c r="U492" s="192"/>
      <c r="V492" s="192"/>
      <c r="W492" s="192"/>
      <c r="X492" s="192"/>
      <c r="Y492" s="192"/>
      <c r="Z492" s="192"/>
      <c r="AA492" s="192"/>
    </row>
    <row r="493" spans="1:27" ht="15.75" customHeight="1">
      <c r="A493" s="192"/>
      <c r="B493" s="192"/>
      <c r="C493" s="192"/>
      <c r="D493" s="192"/>
      <c r="E493" s="192"/>
      <c r="F493" s="192"/>
      <c r="G493" s="192"/>
      <c r="H493" s="192"/>
      <c r="I493" s="192"/>
      <c r="J493" s="192"/>
      <c r="K493" s="192"/>
      <c r="L493" s="192"/>
      <c r="M493" s="192"/>
      <c r="N493" s="192"/>
      <c r="O493" s="192"/>
      <c r="P493" s="192"/>
      <c r="Q493" s="192"/>
      <c r="R493" s="192"/>
      <c r="S493" s="192"/>
      <c r="T493" s="192"/>
      <c r="U493" s="192"/>
      <c r="V493" s="192"/>
      <c r="W493" s="192"/>
      <c r="X493" s="192"/>
      <c r="Y493" s="192"/>
      <c r="Z493" s="192"/>
      <c r="AA493" s="192"/>
    </row>
    <row r="494" spans="1:27" ht="15.75" customHeight="1">
      <c r="A494" s="192"/>
      <c r="B494" s="192"/>
      <c r="C494" s="192"/>
      <c r="D494" s="192"/>
      <c r="E494" s="192"/>
      <c r="F494" s="192"/>
      <c r="G494" s="192"/>
      <c r="H494" s="192"/>
      <c r="I494" s="192"/>
      <c r="J494" s="192"/>
      <c r="K494" s="192"/>
      <c r="L494" s="192"/>
      <c r="M494" s="192"/>
      <c r="N494" s="192"/>
      <c r="O494" s="192"/>
      <c r="P494" s="192"/>
      <c r="Q494" s="192"/>
      <c r="R494" s="192"/>
      <c r="S494" s="192"/>
      <c r="T494" s="192"/>
      <c r="U494" s="192"/>
      <c r="V494" s="192"/>
      <c r="W494" s="192"/>
      <c r="X494" s="192"/>
      <c r="Y494" s="192"/>
      <c r="Z494" s="192"/>
      <c r="AA494" s="192"/>
    </row>
    <row r="495" spans="1:27" ht="15.75" customHeight="1">
      <c r="A495" s="192"/>
      <c r="B495" s="192"/>
      <c r="C495" s="192"/>
      <c r="D495" s="192"/>
      <c r="E495" s="192"/>
      <c r="F495" s="192"/>
      <c r="G495" s="192"/>
      <c r="H495" s="192"/>
      <c r="I495" s="192"/>
      <c r="J495" s="192"/>
      <c r="K495" s="192"/>
      <c r="L495" s="192"/>
      <c r="M495" s="192"/>
      <c r="N495" s="192"/>
      <c r="O495" s="192"/>
      <c r="P495" s="192"/>
      <c r="Q495" s="192"/>
      <c r="R495" s="192"/>
      <c r="S495" s="192"/>
      <c r="T495" s="192"/>
      <c r="U495" s="192"/>
      <c r="V495" s="192"/>
      <c r="W495" s="192"/>
      <c r="X495" s="192"/>
      <c r="Y495" s="192"/>
      <c r="Z495" s="192"/>
      <c r="AA495" s="192"/>
    </row>
    <row r="496" spans="1:27" ht="15.75" customHeight="1">
      <c r="A496" s="192"/>
      <c r="B496" s="192"/>
      <c r="C496" s="192"/>
      <c r="D496" s="192"/>
      <c r="E496" s="192"/>
      <c r="F496" s="192"/>
      <c r="G496" s="192"/>
      <c r="H496" s="192"/>
      <c r="I496" s="192"/>
      <c r="J496" s="192"/>
      <c r="K496" s="192"/>
      <c r="L496" s="192"/>
      <c r="M496" s="192"/>
      <c r="N496" s="192"/>
      <c r="O496" s="192"/>
      <c r="P496" s="192"/>
      <c r="Q496" s="192"/>
      <c r="R496" s="192"/>
      <c r="S496" s="192"/>
      <c r="T496" s="192"/>
      <c r="U496" s="192"/>
      <c r="V496" s="192"/>
      <c r="W496" s="192"/>
      <c r="X496" s="192"/>
      <c r="Y496" s="192"/>
      <c r="Z496" s="192"/>
      <c r="AA496" s="192"/>
    </row>
    <row r="497" spans="1:27" ht="15.75" customHeight="1">
      <c r="A497" s="192"/>
      <c r="B497" s="192"/>
      <c r="C497" s="192"/>
      <c r="D497" s="192"/>
      <c r="E497" s="192"/>
      <c r="F497" s="192"/>
      <c r="G497" s="192"/>
      <c r="H497" s="192"/>
      <c r="I497" s="192"/>
      <c r="J497" s="192"/>
      <c r="K497" s="192"/>
      <c r="L497" s="192"/>
      <c r="M497" s="192"/>
      <c r="N497" s="192"/>
      <c r="O497" s="192"/>
      <c r="P497" s="192"/>
      <c r="Q497" s="192"/>
      <c r="R497" s="192"/>
      <c r="S497" s="192"/>
      <c r="T497" s="192"/>
      <c r="U497" s="192"/>
      <c r="V497" s="192"/>
      <c r="W497" s="192"/>
      <c r="X497" s="192"/>
      <c r="Y497" s="192"/>
      <c r="Z497" s="192"/>
      <c r="AA497" s="192"/>
    </row>
    <row r="498" spans="1:27" ht="15.75" customHeight="1">
      <c r="A498" s="192"/>
      <c r="B498" s="192"/>
      <c r="C498" s="192"/>
      <c r="D498" s="192"/>
      <c r="E498" s="192"/>
      <c r="F498" s="192"/>
      <c r="G498" s="192"/>
      <c r="H498" s="192"/>
      <c r="I498" s="192"/>
      <c r="J498" s="192"/>
      <c r="K498" s="192"/>
      <c r="L498" s="192"/>
      <c r="M498" s="192"/>
      <c r="N498" s="192"/>
      <c r="O498" s="192"/>
      <c r="P498" s="192"/>
      <c r="Q498" s="192"/>
      <c r="R498" s="192"/>
      <c r="S498" s="192"/>
      <c r="T498" s="192"/>
      <c r="U498" s="192"/>
      <c r="V498" s="192"/>
      <c r="W498" s="192"/>
      <c r="X498" s="192"/>
      <c r="Y498" s="192"/>
      <c r="Z498" s="192"/>
      <c r="AA498" s="192"/>
    </row>
    <row r="499" spans="1:27" ht="15.75" customHeight="1">
      <c r="A499" s="192"/>
      <c r="B499" s="192"/>
      <c r="C499" s="192"/>
      <c r="D499" s="192"/>
      <c r="E499" s="192"/>
      <c r="F499" s="192"/>
      <c r="G499" s="192"/>
      <c r="H499" s="192"/>
      <c r="I499" s="192"/>
      <c r="J499" s="192"/>
      <c r="K499" s="192"/>
      <c r="L499" s="192"/>
      <c r="M499" s="192"/>
      <c r="N499" s="192"/>
      <c r="O499" s="192"/>
      <c r="P499" s="192"/>
      <c r="Q499" s="192"/>
      <c r="R499" s="192"/>
      <c r="S499" s="192"/>
      <c r="T499" s="192"/>
      <c r="U499" s="192"/>
      <c r="V499" s="192"/>
      <c r="W499" s="192"/>
      <c r="X499" s="192"/>
      <c r="Y499" s="192"/>
      <c r="Z499" s="192"/>
      <c r="AA499" s="192"/>
    </row>
    <row r="500" spans="1:27" ht="15.75" customHeight="1">
      <c r="A500" s="192"/>
      <c r="B500" s="192"/>
      <c r="C500" s="192"/>
      <c r="D500" s="192"/>
      <c r="E500" s="192"/>
      <c r="F500" s="192"/>
      <c r="G500" s="192"/>
      <c r="H500" s="192"/>
      <c r="I500" s="192"/>
      <c r="J500" s="192"/>
      <c r="K500" s="192"/>
      <c r="L500" s="192"/>
      <c r="M500" s="192"/>
      <c r="N500" s="192"/>
      <c r="O500" s="192"/>
      <c r="P500" s="192"/>
      <c r="Q500" s="192"/>
      <c r="R500" s="192"/>
      <c r="S500" s="192"/>
      <c r="T500" s="192"/>
      <c r="U500" s="192"/>
      <c r="V500" s="192"/>
      <c r="W500" s="192"/>
      <c r="X500" s="192"/>
      <c r="Y500" s="192"/>
      <c r="Z500" s="192"/>
      <c r="AA500" s="192"/>
    </row>
    <row r="501" spans="1:27" ht="15.75" customHeight="1">
      <c r="A501" s="192"/>
      <c r="B501" s="192"/>
      <c r="C501" s="192"/>
      <c r="D501" s="192"/>
      <c r="E501" s="192"/>
      <c r="F501" s="192"/>
      <c r="G501" s="192"/>
      <c r="H501" s="192"/>
      <c r="I501" s="192"/>
      <c r="J501" s="192"/>
      <c r="K501" s="192"/>
      <c r="L501" s="192"/>
      <c r="M501" s="192"/>
      <c r="N501" s="192"/>
      <c r="O501" s="192"/>
      <c r="P501" s="192"/>
      <c r="Q501" s="192"/>
      <c r="R501" s="192"/>
      <c r="S501" s="192"/>
      <c r="T501" s="192"/>
      <c r="U501" s="192"/>
      <c r="V501" s="192"/>
      <c r="W501" s="192"/>
      <c r="X501" s="192"/>
      <c r="Y501" s="192"/>
      <c r="Z501" s="192"/>
      <c r="AA501" s="192"/>
    </row>
    <row r="502" spans="1:27" ht="15.75" customHeight="1">
      <c r="A502" s="192"/>
      <c r="B502" s="192"/>
      <c r="C502" s="192"/>
      <c r="D502" s="192"/>
      <c r="E502" s="192"/>
      <c r="F502" s="192"/>
      <c r="G502" s="192"/>
      <c r="H502" s="192"/>
      <c r="I502" s="192"/>
      <c r="J502" s="192"/>
      <c r="K502" s="192"/>
      <c r="L502" s="192"/>
      <c r="M502" s="192"/>
      <c r="N502" s="192"/>
      <c r="O502" s="192"/>
      <c r="P502" s="192"/>
      <c r="Q502" s="192"/>
      <c r="R502" s="192"/>
      <c r="S502" s="192"/>
      <c r="T502" s="192"/>
      <c r="U502" s="192"/>
      <c r="V502" s="192"/>
      <c r="W502" s="192"/>
      <c r="X502" s="192"/>
      <c r="Y502" s="192"/>
      <c r="Z502" s="192"/>
      <c r="AA502" s="192"/>
    </row>
    <row r="503" spans="1:27" ht="15.75" customHeight="1">
      <c r="A503" s="192"/>
      <c r="B503" s="192"/>
      <c r="C503" s="192"/>
      <c r="D503" s="192"/>
      <c r="E503" s="192"/>
      <c r="F503" s="192"/>
      <c r="G503" s="192"/>
      <c r="H503" s="192"/>
      <c r="I503" s="192"/>
      <c r="J503" s="192"/>
      <c r="K503" s="192"/>
      <c r="L503" s="192"/>
      <c r="M503" s="192"/>
      <c r="N503" s="192"/>
      <c r="O503" s="192"/>
      <c r="P503" s="192"/>
      <c r="Q503" s="192"/>
      <c r="R503" s="192"/>
      <c r="S503" s="192"/>
      <c r="T503" s="192"/>
      <c r="U503" s="192"/>
      <c r="V503" s="192"/>
      <c r="W503" s="192"/>
      <c r="X503" s="192"/>
      <c r="Y503" s="192"/>
      <c r="Z503" s="192"/>
      <c r="AA503" s="192"/>
    </row>
    <row r="504" spans="1:27" ht="15.75" customHeight="1">
      <c r="A504" s="192"/>
      <c r="B504" s="192"/>
      <c r="C504" s="192"/>
      <c r="D504" s="192"/>
      <c r="E504" s="192"/>
      <c r="F504" s="192"/>
      <c r="G504" s="192"/>
      <c r="H504" s="192"/>
      <c r="I504" s="192"/>
      <c r="J504" s="192"/>
      <c r="K504" s="192"/>
      <c r="L504" s="192"/>
      <c r="M504" s="192"/>
      <c r="N504" s="192"/>
      <c r="O504" s="192"/>
      <c r="P504" s="192"/>
      <c r="Q504" s="192"/>
      <c r="R504" s="192"/>
      <c r="S504" s="192"/>
      <c r="T504" s="192"/>
      <c r="U504" s="192"/>
      <c r="V504" s="192"/>
      <c r="W504" s="192"/>
      <c r="X504" s="192"/>
      <c r="Y504" s="192"/>
      <c r="Z504" s="192"/>
      <c r="AA504" s="192"/>
    </row>
    <row r="505" spans="1:27" ht="15.75" customHeight="1">
      <c r="A505" s="192"/>
      <c r="B505" s="192"/>
      <c r="C505" s="192"/>
      <c r="D505" s="192"/>
      <c r="E505" s="192"/>
      <c r="F505" s="192"/>
      <c r="G505" s="192"/>
      <c r="H505" s="192"/>
      <c r="I505" s="192"/>
      <c r="J505" s="192"/>
      <c r="K505" s="192"/>
      <c r="L505" s="192"/>
      <c r="M505" s="192"/>
      <c r="N505" s="192"/>
      <c r="O505" s="192"/>
      <c r="P505" s="192"/>
      <c r="Q505" s="192"/>
      <c r="R505" s="192"/>
      <c r="S505" s="192"/>
      <c r="T505" s="192"/>
      <c r="U505" s="192"/>
      <c r="V505" s="192"/>
      <c r="W505" s="192"/>
      <c r="X505" s="192"/>
      <c r="Y505" s="192"/>
      <c r="Z505" s="192"/>
      <c r="AA505" s="192"/>
    </row>
    <row r="506" spans="1:27" ht="15.75" customHeight="1">
      <c r="A506" s="192"/>
      <c r="B506" s="192"/>
      <c r="C506" s="192"/>
      <c r="D506" s="192"/>
      <c r="E506" s="192"/>
      <c r="F506" s="192"/>
      <c r="G506" s="192"/>
      <c r="H506" s="192"/>
      <c r="I506" s="192"/>
      <c r="J506" s="192"/>
      <c r="K506" s="192"/>
      <c r="L506" s="192"/>
      <c r="M506" s="192"/>
      <c r="N506" s="192"/>
      <c r="O506" s="192"/>
      <c r="P506" s="192"/>
      <c r="Q506" s="192"/>
      <c r="R506" s="192"/>
      <c r="S506" s="192"/>
      <c r="T506" s="192"/>
      <c r="U506" s="192"/>
      <c r="V506" s="192"/>
      <c r="W506" s="192"/>
      <c r="X506" s="192"/>
      <c r="Y506" s="192"/>
      <c r="Z506" s="192"/>
      <c r="AA506" s="192"/>
    </row>
    <row r="507" spans="1:27" ht="15.75" customHeight="1">
      <c r="A507" s="192"/>
      <c r="B507" s="192"/>
      <c r="C507" s="192"/>
      <c r="D507" s="192"/>
      <c r="E507" s="192"/>
      <c r="F507" s="192"/>
      <c r="G507" s="192"/>
      <c r="H507" s="192"/>
      <c r="I507" s="192"/>
      <c r="J507" s="192"/>
      <c r="K507" s="192"/>
      <c r="L507" s="192"/>
      <c r="M507" s="192"/>
      <c r="N507" s="192"/>
      <c r="O507" s="192"/>
      <c r="P507" s="192"/>
      <c r="Q507" s="192"/>
      <c r="R507" s="192"/>
      <c r="S507" s="192"/>
      <c r="T507" s="192"/>
      <c r="U507" s="192"/>
      <c r="V507" s="192"/>
      <c r="W507" s="192"/>
      <c r="X507" s="192"/>
      <c r="Y507" s="192"/>
      <c r="Z507" s="192"/>
      <c r="AA507" s="192"/>
    </row>
    <row r="508" spans="1:27" ht="15.75" customHeight="1">
      <c r="A508" s="192"/>
      <c r="B508" s="192"/>
      <c r="C508" s="192"/>
      <c r="D508" s="192"/>
      <c r="E508" s="192"/>
      <c r="F508" s="192"/>
      <c r="G508" s="192"/>
      <c r="H508" s="192"/>
      <c r="I508" s="192"/>
      <c r="J508" s="192"/>
      <c r="K508" s="192"/>
      <c r="L508" s="192"/>
      <c r="M508" s="192"/>
      <c r="N508" s="192"/>
      <c r="O508" s="192"/>
      <c r="P508" s="192"/>
      <c r="Q508" s="192"/>
      <c r="R508" s="192"/>
      <c r="S508" s="192"/>
      <c r="T508" s="192"/>
      <c r="U508" s="192"/>
      <c r="V508" s="192"/>
      <c r="W508" s="192"/>
      <c r="X508" s="192"/>
      <c r="Y508" s="192"/>
      <c r="Z508" s="192"/>
      <c r="AA508" s="192"/>
    </row>
    <row r="509" spans="1:27" ht="15.75" customHeight="1">
      <c r="A509" s="192"/>
      <c r="B509" s="192"/>
      <c r="C509" s="192"/>
      <c r="D509" s="192"/>
      <c r="E509" s="192"/>
      <c r="F509" s="192"/>
      <c r="G509" s="192"/>
      <c r="H509" s="192"/>
      <c r="I509" s="192"/>
      <c r="J509" s="192"/>
      <c r="K509" s="192"/>
      <c r="L509" s="192"/>
      <c r="M509" s="192"/>
      <c r="N509" s="192"/>
      <c r="O509" s="192"/>
      <c r="P509" s="192"/>
      <c r="Q509" s="192"/>
      <c r="R509" s="192"/>
      <c r="S509" s="192"/>
      <c r="T509" s="192"/>
      <c r="U509" s="192"/>
      <c r="V509" s="192"/>
      <c r="W509" s="192"/>
      <c r="X509" s="192"/>
      <c r="Y509" s="192"/>
      <c r="Z509" s="192"/>
      <c r="AA509" s="192"/>
    </row>
    <row r="510" spans="1:27" ht="15.75" customHeight="1">
      <c r="A510" s="192"/>
      <c r="B510" s="192"/>
      <c r="C510" s="192"/>
      <c r="D510" s="192"/>
      <c r="E510" s="192"/>
      <c r="F510" s="192"/>
      <c r="G510" s="192"/>
      <c r="H510" s="192"/>
      <c r="I510" s="192"/>
      <c r="J510" s="192"/>
      <c r="K510" s="192"/>
      <c r="L510" s="192"/>
      <c r="M510" s="192"/>
      <c r="N510" s="192"/>
      <c r="O510" s="192"/>
      <c r="P510" s="192"/>
      <c r="Q510" s="192"/>
      <c r="R510" s="192"/>
      <c r="S510" s="192"/>
      <c r="T510" s="192"/>
      <c r="U510" s="192"/>
      <c r="V510" s="192"/>
      <c r="W510" s="192"/>
      <c r="X510" s="192"/>
      <c r="Y510" s="192"/>
      <c r="Z510" s="192"/>
      <c r="AA510" s="192"/>
    </row>
    <row r="511" spans="1:27" ht="15.75" customHeight="1">
      <c r="A511" s="192"/>
      <c r="B511" s="192"/>
      <c r="C511" s="192"/>
      <c r="D511" s="192"/>
      <c r="E511" s="192"/>
      <c r="F511" s="192"/>
      <c r="G511" s="192"/>
      <c r="H511" s="192"/>
      <c r="I511" s="192"/>
      <c r="J511" s="192"/>
      <c r="K511" s="192"/>
      <c r="L511" s="192"/>
      <c r="M511" s="192"/>
      <c r="N511" s="192"/>
      <c r="O511" s="192"/>
      <c r="P511" s="192"/>
      <c r="Q511" s="192"/>
      <c r="R511" s="192"/>
      <c r="S511" s="192"/>
      <c r="T511" s="192"/>
      <c r="U511" s="192"/>
      <c r="V511" s="192"/>
      <c r="W511" s="192"/>
      <c r="X511" s="192"/>
      <c r="Y511" s="192"/>
      <c r="Z511" s="192"/>
      <c r="AA511" s="192"/>
    </row>
    <row r="512" spans="1:27" ht="15.75" customHeight="1">
      <c r="A512" s="192"/>
      <c r="B512" s="192"/>
      <c r="C512" s="192"/>
      <c r="D512" s="192"/>
      <c r="E512" s="192"/>
      <c r="F512" s="192"/>
      <c r="G512" s="192"/>
      <c r="H512" s="192"/>
      <c r="I512" s="192"/>
      <c r="J512" s="192"/>
      <c r="K512" s="192"/>
      <c r="L512" s="192"/>
      <c r="M512" s="192"/>
      <c r="N512" s="192"/>
      <c r="O512" s="192"/>
      <c r="P512" s="192"/>
      <c r="Q512" s="192"/>
      <c r="R512" s="192"/>
      <c r="S512" s="192"/>
      <c r="T512" s="192"/>
      <c r="U512" s="192"/>
      <c r="V512" s="192"/>
      <c r="W512" s="192"/>
      <c r="X512" s="192"/>
      <c r="Y512" s="192"/>
      <c r="Z512" s="192"/>
      <c r="AA512" s="192"/>
    </row>
    <row r="513" spans="1:27" ht="15.75" customHeight="1">
      <c r="A513" s="192"/>
      <c r="B513" s="192"/>
      <c r="C513" s="192"/>
      <c r="D513" s="192"/>
      <c r="E513" s="192"/>
      <c r="F513" s="192"/>
      <c r="G513" s="192"/>
      <c r="H513" s="192"/>
      <c r="I513" s="192"/>
      <c r="J513" s="192"/>
      <c r="K513" s="192"/>
      <c r="L513" s="192"/>
      <c r="M513" s="192"/>
      <c r="N513" s="192"/>
      <c r="O513" s="192"/>
      <c r="P513" s="192"/>
      <c r="Q513" s="192"/>
      <c r="R513" s="192"/>
      <c r="S513" s="192"/>
      <c r="T513" s="192"/>
      <c r="U513" s="192"/>
      <c r="V513" s="192"/>
      <c r="W513" s="192"/>
      <c r="X513" s="192"/>
      <c r="Y513" s="192"/>
      <c r="Z513" s="192"/>
      <c r="AA513" s="192"/>
    </row>
    <row r="514" spans="1:27" ht="15.75" customHeight="1">
      <c r="A514" s="192"/>
      <c r="B514" s="192"/>
      <c r="C514" s="192"/>
      <c r="D514" s="192"/>
      <c r="E514" s="192"/>
      <c r="F514" s="192"/>
      <c r="G514" s="192"/>
      <c r="H514" s="192"/>
      <c r="I514" s="192"/>
      <c r="J514" s="192"/>
      <c r="K514" s="192"/>
      <c r="L514" s="192"/>
      <c r="M514" s="192"/>
      <c r="N514" s="192"/>
      <c r="O514" s="192"/>
      <c r="P514" s="192"/>
      <c r="Q514" s="192"/>
      <c r="R514" s="192"/>
      <c r="S514" s="192"/>
      <c r="T514" s="192"/>
      <c r="U514" s="192"/>
      <c r="V514" s="192"/>
      <c r="W514" s="192"/>
      <c r="X514" s="192"/>
      <c r="Y514" s="192"/>
      <c r="Z514" s="192"/>
      <c r="AA514" s="192"/>
    </row>
    <row r="515" spans="1:27" ht="15.75" customHeight="1">
      <c r="A515" s="192"/>
      <c r="B515" s="192"/>
      <c r="C515" s="192"/>
      <c r="D515" s="192"/>
      <c r="E515" s="192"/>
      <c r="F515" s="192"/>
      <c r="G515" s="192"/>
      <c r="H515" s="192"/>
      <c r="I515" s="192"/>
      <c r="J515" s="192"/>
      <c r="K515" s="192"/>
      <c r="L515" s="192"/>
      <c r="M515" s="192"/>
      <c r="N515" s="192"/>
      <c r="O515" s="192"/>
      <c r="P515" s="192"/>
      <c r="Q515" s="192"/>
      <c r="R515" s="192"/>
      <c r="S515" s="192"/>
      <c r="T515" s="192"/>
      <c r="U515" s="192"/>
      <c r="V515" s="192"/>
      <c r="W515" s="192"/>
      <c r="X515" s="192"/>
      <c r="Y515" s="192"/>
      <c r="Z515" s="192"/>
      <c r="AA515" s="192"/>
    </row>
    <row r="516" spans="1:27" ht="15.75" customHeight="1">
      <c r="A516" s="192"/>
      <c r="B516" s="192"/>
      <c r="C516" s="192"/>
      <c r="D516" s="192"/>
      <c r="E516" s="192"/>
      <c r="F516" s="192"/>
      <c r="G516" s="192"/>
      <c r="H516" s="192"/>
      <c r="I516" s="192"/>
      <c r="J516" s="192"/>
      <c r="K516" s="192"/>
      <c r="L516" s="192"/>
      <c r="M516" s="192"/>
      <c r="N516" s="192"/>
      <c r="O516" s="192"/>
      <c r="P516" s="192"/>
      <c r="Q516" s="192"/>
      <c r="R516" s="192"/>
      <c r="S516" s="192"/>
      <c r="T516" s="192"/>
      <c r="U516" s="192"/>
      <c r="V516" s="192"/>
      <c r="W516" s="192"/>
      <c r="X516" s="192"/>
      <c r="Y516" s="192"/>
      <c r="Z516" s="192"/>
      <c r="AA516" s="192"/>
    </row>
    <row r="517" spans="1:27" ht="15.75" customHeight="1">
      <c r="A517" s="192"/>
      <c r="B517" s="192"/>
      <c r="C517" s="192"/>
      <c r="D517" s="192"/>
      <c r="E517" s="192"/>
      <c r="F517" s="192"/>
      <c r="G517" s="192"/>
      <c r="H517" s="192"/>
      <c r="I517" s="192"/>
      <c r="J517" s="192"/>
      <c r="K517" s="192"/>
      <c r="L517" s="192"/>
      <c r="M517" s="192"/>
      <c r="N517" s="192"/>
      <c r="O517" s="192"/>
      <c r="P517" s="192"/>
      <c r="Q517" s="192"/>
      <c r="R517" s="192"/>
      <c r="S517" s="192"/>
      <c r="T517" s="192"/>
      <c r="U517" s="192"/>
      <c r="V517" s="192"/>
      <c r="W517" s="192"/>
      <c r="X517" s="192"/>
      <c r="Y517" s="192"/>
      <c r="Z517" s="192"/>
      <c r="AA517" s="192"/>
    </row>
    <row r="518" spans="1:27" ht="15.75" customHeight="1">
      <c r="A518" s="192"/>
      <c r="B518" s="192"/>
      <c r="C518" s="192"/>
      <c r="D518" s="192"/>
      <c r="E518" s="192"/>
      <c r="F518" s="192"/>
      <c r="G518" s="192"/>
      <c r="H518" s="192"/>
      <c r="I518" s="192"/>
      <c r="J518" s="192"/>
      <c r="K518" s="192"/>
      <c r="L518" s="192"/>
      <c r="M518" s="192"/>
      <c r="N518" s="192"/>
      <c r="O518" s="192"/>
      <c r="P518" s="192"/>
      <c r="Q518" s="192"/>
      <c r="R518" s="192"/>
      <c r="S518" s="192"/>
      <c r="T518" s="192"/>
      <c r="U518" s="192"/>
      <c r="V518" s="192"/>
      <c r="W518" s="192"/>
      <c r="X518" s="192"/>
      <c r="Y518" s="192"/>
      <c r="Z518" s="192"/>
      <c r="AA518" s="192"/>
    </row>
    <row r="519" spans="1:27" ht="15.75" customHeight="1">
      <c r="A519" s="192"/>
      <c r="B519" s="192"/>
      <c r="C519" s="192"/>
      <c r="D519" s="192"/>
      <c r="E519" s="192"/>
      <c r="F519" s="192"/>
      <c r="G519" s="192"/>
      <c r="H519" s="192"/>
      <c r="I519" s="192"/>
      <c r="J519" s="192"/>
      <c r="K519" s="192"/>
      <c r="L519" s="192"/>
      <c r="M519" s="192"/>
      <c r="N519" s="192"/>
      <c r="O519" s="192"/>
      <c r="P519" s="192"/>
      <c r="Q519" s="192"/>
      <c r="R519" s="192"/>
      <c r="S519" s="192"/>
      <c r="T519" s="192"/>
      <c r="U519" s="192"/>
      <c r="V519" s="192"/>
      <c r="W519" s="192"/>
      <c r="X519" s="192"/>
      <c r="Y519" s="192"/>
      <c r="Z519" s="192"/>
      <c r="AA519" s="192"/>
    </row>
    <row r="520" spans="1:27" ht="15.75" customHeight="1">
      <c r="A520" s="192"/>
      <c r="B520" s="192"/>
      <c r="C520" s="192"/>
      <c r="D520" s="192"/>
      <c r="E520" s="192"/>
      <c r="F520" s="192"/>
      <c r="G520" s="192"/>
      <c r="H520" s="192"/>
      <c r="I520" s="192"/>
      <c r="J520" s="192"/>
      <c r="K520" s="192"/>
      <c r="L520" s="192"/>
      <c r="M520" s="192"/>
      <c r="N520" s="192"/>
      <c r="O520" s="192"/>
      <c r="P520" s="192"/>
      <c r="Q520" s="192"/>
      <c r="R520" s="192"/>
      <c r="S520" s="192"/>
      <c r="T520" s="192"/>
      <c r="U520" s="192"/>
      <c r="V520" s="192"/>
      <c r="W520" s="192"/>
      <c r="X520" s="192"/>
      <c r="Y520" s="192"/>
      <c r="Z520" s="192"/>
      <c r="AA520" s="192"/>
    </row>
    <row r="521" spans="1:27" ht="15.75" customHeight="1">
      <c r="A521" s="192"/>
      <c r="B521" s="192"/>
      <c r="C521" s="192"/>
      <c r="D521" s="192"/>
      <c r="E521" s="192"/>
      <c r="F521" s="192"/>
      <c r="G521" s="192"/>
      <c r="H521" s="192"/>
      <c r="I521" s="192"/>
      <c r="J521" s="192"/>
      <c r="K521" s="192"/>
      <c r="L521" s="192"/>
      <c r="M521" s="192"/>
      <c r="N521" s="192"/>
      <c r="O521" s="192"/>
      <c r="P521" s="192"/>
      <c r="Q521" s="192"/>
      <c r="R521" s="192"/>
      <c r="S521" s="192"/>
      <c r="T521" s="192"/>
      <c r="U521" s="192"/>
      <c r="V521" s="192"/>
      <c r="W521" s="192"/>
      <c r="X521" s="192"/>
      <c r="Y521" s="192"/>
      <c r="Z521" s="192"/>
      <c r="AA521" s="192"/>
    </row>
    <row r="522" spans="1:27" ht="15.75" customHeight="1">
      <c r="A522" s="192"/>
      <c r="B522" s="192"/>
      <c r="C522" s="192"/>
      <c r="D522" s="192"/>
      <c r="E522" s="192"/>
      <c r="F522" s="192"/>
      <c r="G522" s="192"/>
      <c r="H522" s="192"/>
      <c r="I522" s="192"/>
      <c r="J522" s="192"/>
      <c r="K522" s="192"/>
      <c r="L522" s="192"/>
      <c r="M522" s="192"/>
      <c r="N522" s="192"/>
      <c r="O522" s="192"/>
      <c r="P522" s="192"/>
      <c r="Q522" s="192"/>
      <c r="R522" s="192"/>
      <c r="S522" s="192"/>
      <c r="T522" s="192"/>
      <c r="U522" s="192"/>
      <c r="V522" s="192"/>
      <c r="W522" s="192"/>
      <c r="X522" s="192"/>
      <c r="Y522" s="192"/>
      <c r="Z522" s="192"/>
      <c r="AA522" s="192"/>
    </row>
    <row r="523" spans="1:27" ht="15.75" customHeight="1">
      <c r="A523" s="192"/>
      <c r="B523" s="192"/>
      <c r="C523" s="192"/>
      <c r="D523" s="192"/>
      <c r="E523" s="192"/>
      <c r="F523" s="192"/>
      <c r="G523" s="192"/>
      <c r="H523" s="192"/>
      <c r="I523" s="192"/>
      <c r="J523" s="192"/>
      <c r="K523" s="192"/>
      <c r="L523" s="192"/>
      <c r="M523" s="192"/>
      <c r="N523" s="192"/>
      <c r="O523" s="192"/>
      <c r="P523" s="192"/>
      <c r="Q523" s="192"/>
      <c r="R523" s="192"/>
      <c r="S523" s="192"/>
      <c r="T523" s="192"/>
      <c r="U523" s="192"/>
      <c r="V523" s="192"/>
      <c r="W523" s="192"/>
      <c r="X523" s="192"/>
      <c r="Y523" s="192"/>
      <c r="Z523" s="192"/>
      <c r="AA523" s="192"/>
    </row>
    <row r="524" spans="1:27" ht="15.75" customHeight="1">
      <c r="A524" s="192"/>
      <c r="B524" s="192"/>
      <c r="C524" s="192"/>
      <c r="D524" s="192"/>
      <c r="E524" s="192"/>
      <c r="F524" s="192"/>
      <c r="G524" s="192"/>
      <c r="H524" s="192"/>
      <c r="I524" s="192"/>
      <c r="J524" s="192"/>
      <c r="K524" s="192"/>
      <c r="L524" s="192"/>
      <c r="M524" s="192"/>
      <c r="N524" s="192"/>
      <c r="O524" s="192"/>
      <c r="P524" s="192"/>
      <c r="Q524" s="192"/>
      <c r="R524" s="192"/>
      <c r="S524" s="192"/>
      <c r="T524" s="192"/>
      <c r="U524" s="192"/>
      <c r="V524" s="192"/>
      <c r="W524" s="192"/>
      <c r="X524" s="192"/>
      <c r="Y524" s="192"/>
      <c r="Z524" s="192"/>
      <c r="AA524" s="192"/>
    </row>
    <row r="525" spans="1:27" ht="15.75" customHeight="1">
      <c r="A525" s="192"/>
      <c r="B525" s="192"/>
      <c r="C525" s="192"/>
      <c r="D525" s="192"/>
      <c r="E525" s="192"/>
      <c r="F525" s="192"/>
      <c r="G525" s="192"/>
      <c r="H525" s="192"/>
      <c r="I525" s="192"/>
      <c r="J525" s="192"/>
      <c r="K525" s="192"/>
      <c r="L525" s="192"/>
      <c r="M525" s="192"/>
      <c r="N525" s="192"/>
      <c r="O525" s="192"/>
      <c r="P525" s="192"/>
      <c r="Q525" s="192"/>
      <c r="R525" s="192"/>
      <c r="S525" s="192"/>
      <c r="T525" s="192"/>
      <c r="U525" s="192"/>
      <c r="V525" s="192"/>
      <c r="W525" s="192"/>
      <c r="X525" s="192"/>
      <c r="Y525" s="192"/>
      <c r="Z525" s="192"/>
      <c r="AA525" s="192"/>
    </row>
    <row r="526" spans="1:27" ht="15.75" customHeight="1">
      <c r="A526" s="192"/>
      <c r="B526" s="192"/>
      <c r="C526" s="192"/>
      <c r="D526" s="192"/>
      <c r="E526" s="192"/>
      <c r="F526" s="192"/>
      <c r="G526" s="192"/>
      <c r="H526" s="192"/>
      <c r="I526" s="192"/>
      <c r="J526" s="192"/>
      <c r="K526" s="192"/>
      <c r="L526" s="192"/>
      <c r="M526" s="192"/>
      <c r="N526" s="192"/>
      <c r="O526" s="192"/>
      <c r="P526" s="192"/>
      <c r="Q526" s="192"/>
      <c r="R526" s="192"/>
      <c r="S526" s="192"/>
      <c r="T526" s="192"/>
      <c r="U526" s="192"/>
      <c r="V526" s="192"/>
      <c r="W526" s="192"/>
      <c r="X526" s="192"/>
      <c r="Y526" s="192"/>
      <c r="Z526" s="192"/>
      <c r="AA526" s="192"/>
    </row>
    <row r="527" spans="1:27" ht="15.75" customHeight="1">
      <c r="A527" s="192"/>
      <c r="B527" s="192"/>
      <c r="C527" s="192"/>
      <c r="D527" s="192"/>
      <c r="E527" s="192"/>
      <c r="F527" s="192"/>
      <c r="G527" s="192"/>
      <c r="H527" s="192"/>
      <c r="I527" s="192"/>
      <c r="J527" s="192"/>
      <c r="K527" s="192"/>
      <c r="L527" s="192"/>
      <c r="M527" s="192"/>
      <c r="N527" s="192"/>
      <c r="O527" s="192"/>
      <c r="P527" s="192"/>
      <c r="Q527" s="192"/>
      <c r="R527" s="192"/>
      <c r="S527" s="192"/>
      <c r="T527" s="192"/>
      <c r="U527" s="192"/>
      <c r="V527" s="192"/>
      <c r="W527" s="192"/>
      <c r="X527" s="192"/>
      <c r="Y527" s="192"/>
      <c r="Z527" s="192"/>
      <c r="AA527" s="192"/>
    </row>
    <row r="528" spans="1:27" ht="15.75" customHeight="1">
      <c r="A528" s="192"/>
      <c r="B528" s="192"/>
      <c r="C528" s="192"/>
      <c r="D528" s="192"/>
      <c r="E528" s="192"/>
      <c r="F528" s="192"/>
      <c r="G528" s="192"/>
      <c r="H528" s="192"/>
      <c r="I528" s="192"/>
      <c r="J528" s="192"/>
      <c r="K528" s="192"/>
      <c r="L528" s="192"/>
      <c r="M528" s="192"/>
      <c r="N528" s="192"/>
      <c r="O528" s="192"/>
      <c r="P528" s="192"/>
      <c r="Q528" s="192"/>
      <c r="R528" s="192"/>
      <c r="S528" s="192"/>
      <c r="T528" s="192"/>
      <c r="U528" s="192"/>
      <c r="V528" s="192"/>
      <c r="W528" s="192"/>
      <c r="X528" s="192"/>
      <c r="Y528" s="192"/>
      <c r="Z528" s="192"/>
      <c r="AA528" s="192"/>
    </row>
    <row r="529" spans="1:27" ht="15.75" customHeight="1">
      <c r="A529" s="192"/>
      <c r="B529" s="192"/>
      <c r="C529" s="192"/>
      <c r="D529" s="192"/>
      <c r="E529" s="192"/>
      <c r="F529" s="192"/>
      <c r="G529" s="192"/>
      <c r="H529" s="192"/>
      <c r="I529" s="192"/>
      <c r="J529" s="192"/>
      <c r="K529" s="192"/>
      <c r="L529" s="192"/>
      <c r="M529" s="192"/>
      <c r="N529" s="192"/>
      <c r="O529" s="192"/>
      <c r="P529" s="192"/>
      <c r="Q529" s="192"/>
      <c r="R529" s="192"/>
      <c r="S529" s="192"/>
      <c r="T529" s="192"/>
      <c r="U529" s="192"/>
      <c r="V529" s="192"/>
      <c r="W529" s="192"/>
      <c r="X529" s="192"/>
      <c r="Y529" s="192"/>
      <c r="Z529" s="192"/>
      <c r="AA529" s="192"/>
    </row>
    <row r="530" spans="1:27" ht="15.75" customHeight="1">
      <c r="A530" s="192"/>
      <c r="B530" s="192"/>
      <c r="C530" s="192"/>
      <c r="D530" s="192"/>
      <c r="E530" s="192"/>
      <c r="F530" s="192"/>
      <c r="G530" s="192"/>
      <c r="H530" s="192"/>
      <c r="I530" s="192"/>
      <c r="J530" s="192"/>
      <c r="K530" s="192"/>
      <c r="L530" s="192"/>
      <c r="M530" s="192"/>
      <c r="N530" s="192"/>
      <c r="O530" s="192"/>
      <c r="P530" s="192"/>
      <c r="Q530" s="192"/>
      <c r="R530" s="192"/>
      <c r="S530" s="192"/>
      <c r="T530" s="192"/>
      <c r="U530" s="192"/>
      <c r="V530" s="192"/>
      <c r="W530" s="192"/>
      <c r="X530" s="192"/>
      <c r="Y530" s="192"/>
      <c r="Z530" s="192"/>
      <c r="AA530" s="192"/>
    </row>
    <row r="531" spans="1:27" ht="15.75" customHeight="1">
      <c r="A531" s="192"/>
      <c r="B531" s="192"/>
      <c r="C531" s="192"/>
      <c r="D531" s="192"/>
      <c r="E531" s="192"/>
      <c r="F531" s="192"/>
      <c r="G531" s="192"/>
      <c r="H531" s="192"/>
      <c r="I531" s="192"/>
      <c r="J531" s="192"/>
      <c r="K531" s="192"/>
      <c r="L531" s="192"/>
      <c r="M531" s="192"/>
      <c r="N531" s="192"/>
      <c r="O531" s="192"/>
      <c r="P531" s="192"/>
      <c r="Q531" s="192"/>
      <c r="R531" s="192"/>
      <c r="S531" s="192"/>
      <c r="T531" s="192"/>
      <c r="U531" s="192"/>
      <c r="V531" s="192"/>
      <c r="W531" s="192"/>
      <c r="X531" s="192"/>
      <c r="Y531" s="192"/>
      <c r="Z531" s="192"/>
      <c r="AA531" s="192"/>
    </row>
    <row r="532" spans="1:27" ht="15.75" customHeight="1">
      <c r="A532" s="192"/>
      <c r="B532" s="192"/>
      <c r="C532" s="192"/>
      <c r="D532" s="192"/>
      <c r="E532" s="192"/>
      <c r="F532" s="192"/>
      <c r="G532" s="192"/>
      <c r="H532" s="192"/>
      <c r="I532" s="192"/>
      <c r="J532" s="192"/>
      <c r="K532" s="192"/>
      <c r="L532" s="192"/>
      <c r="M532" s="192"/>
      <c r="N532" s="192"/>
      <c r="O532" s="192"/>
      <c r="P532" s="192"/>
      <c r="Q532" s="192"/>
      <c r="R532" s="192"/>
      <c r="S532" s="192"/>
      <c r="T532" s="192"/>
      <c r="U532" s="192"/>
      <c r="V532" s="192"/>
      <c r="W532" s="192"/>
      <c r="X532" s="192"/>
      <c r="Y532" s="192"/>
      <c r="Z532" s="192"/>
      <c r="AA532" s="192"/>
    </row>
    <row r="533" spans="1:27" ht="15.75" customHeight="1">
      <c r="A533" s="192"/>
      <c r="B533" s="192"/>
      <c r="C533" s="192"/>
      <c r="D533" s="192"/>
      <c r="E533" s="192"/>
      <c r="F533" s="192"/>
      <c r="G533" s="192"/>
      <c r="H533" s="192"/>
      <c r="I533" s="192"/>
      <c r="J533" s="192"/>
      <c r="K533" s="192"/>
      <c r="L533" s="192"/>
      <c r="M533" s="192"/>
      <c r="N533" s="192"/>
      <c r="O533" s="192"/>
      <c r="P533" s="192"/>
      <c r="Q533" s="192"/>
      <c r="R533" s="192"/>
      <c r="S533" s="192"/>
      <c r="T533" s="192"/>
      <c r="U533" s="192"/>
      <c r="V533" s="192"/>
      <c r="W533" s="192"/>
      <c r="X533" s="192"/>
      <c r="Y533" s="192"/>
      <c r="Z533" s="192"/>
      <c r="AA533" s="192"/>
    </row>
    <row r="534" spans="1:27" ht="15.75" customHeight="1">
      <c r="A534" s="192"/>
      <c r="B534" s="192"/>
      <c r="C534" s="192"/>
      <c r="D534" s="192"/>
      <c r="E534" s="192"/>
      <c r="F534" s="192"/>
      <c r="G534" s="192"/>
      <c r="H534" s="192"/>
      <c r="I534" s="192"/>
      <c r="J534" s="192"/>
      <c r="K534" s="192"/>
      <c r="L534" s="192"/>
      <c r="M534" s="192"/>
      <c r="N534" s="192"/>
      <c r="O534" s="192"/>
      <c r="P534" s="192"/>
      <c r="Q534" s="192"/>
      <c r="R534" s="192"/>
      <c r="S534" s="192"/>
      <c r="T534" s="192"/>
      <c r="U534" s="192"/>
      <c r="V534" s="192"/>
      <c r="W534" s="192"/>
      <c r="X534" s="192"/>
      <c r="Y534" s="192"/>
      <c r="Z534" s="192"/>
      <c r="AA534" s="192"/>
    </row>
    <row r="535" spans="1:27" ht="15.75" customHeight="1">
      <c r="A535" s="192"/>
      <c r="B535" s="192"/>
      <c r="C535" s="192"/>
      <c r="D535" s="192"/>
      <c r="E535" s="192"/>
      <c r="F535" s="192"/>
      <c r="G535" s="192"/>
      <c r="H535" s="192"/>
      <c r="I535" s="192"/>
      <c r="J535" s="192"/>
      <c r="K535" s="192"/>
      <c r="L535" s="192"/>
      <c r="M535" s="192"/>
      <c r="N535" s="192"/>
      <c r="O535" s="192"/>
      <c r="P535" s="192"/>
      <c r="Q535" s="192"/>
      <c r="R535" s="192"/>
      <c r="S535" s="192"/>
      <c r="T535" s="192"/>
      <c r="U535" s="192"/>
      <c r="V535" s="192"/>
      <c r="W535" s="192"/>
      <c r="X535" s="192"/>
      <c r="Y535" s="192"/>
      <c r="Z535" s="192"/>
      <c r="AA535" s="192"/>
    </row>
    <row r="536" spans="1:27" ht="15.75" customHeight="1">
      <c r="A536" s="192"/>
      <c r="B536" s="192"/>
      <c r="C536" s="192"/>
      <c r="D536" s="192"/>
      <c r="E536" s="192"/>
      <c r="F536" s="192"/>
      <c r="G536" s="192"/>
      <c r="H536" s="192"/>
      <c r="I536" s="192"/>
      <c r="J536" s="192"/>
      <c r="K536" s="192"/>
      <c r="L536" s="192"/>
      <c r="M536" s="192"/>
      <c r="N536" s="192"/>
      <c r="O536" s="192"/>
      <c r="P536" s="192"/>
      <c r="Q536" s="192"/>
      <c r="R536" s="192"/>
      <c r="S536" s="192"/>
      <c r="T536" s="192"/>
      <c r="U536" s="192"/>
      <c r="V536" s="192"/>
      <c r="W536" s="192"/>
      <c r="X536" s="192"/>
      <c r="Y536" s="192"/>
      <c r="Z536" s="192"/>
      <c r="AA536" s="192"/>
    </row>
    <row r="537" spans="1:27" ht="15.75" customHeight="1">
      <c r="A537" s="192"/>
      <c r="B537" s="192"/>
      <c r="C537" s="192"/>
      <c r="D537" s="192"/>
      <c r="E537" s="192"/>
      <c r="F537" s="192"/>
      <c r="G537" s="192"/>
      <c r="H537" s="192"/>
      <c r="I537" s="192"/>
      <c r="J537" s="192"/>
      <c r="K537" s="192"/>
      <c r="L537" s="192"/>
      <c r="M537" s="192"/>
      <c r="N537" s="192"/>
      <c r="O537" s="192"/>
      <c r="P537" s="192"/>
      <c r="Q537" s="192"/>
      <c r="R537" s="192"/>
      <c r="S537" s="192"/>
      <c r="T537" s="192"/>
      <c r="U537" s="192"/>
      <c r="V537" s="192"/>
      <c r="W537" s="192"/>
      <c r="X537" s="192"/>
      <c r="Y537" s="192"/>
      <c r="Z537" s="192"/>
      <c r="AA537" s="192"/>
    </row>
    <row r="538" spans="1:27" ht="15.75" customHeight="1">
      <c r="A538" s="192"/>
      <c r="B538" s="192"/>
      <c r="C538" s="192"/>
      <c r="D538" s="192"/>
      <c r="E538" s="192"/>
      <c r="F538" s="192"/>
      <c r="G538" s="192"/>
      <c r="H538" s="192"/>
      <c r="I538" s="192"/>
      <c r="J538" s="192"/>
      <c r="K538" s="192"/>
      <c r="L538" s="192"/>
      <c r="M538" s="192"/>
      <c r="N538" s="192"/>
      <c r="O538" s="192"/>
      <c r="P538" s="192"/>
      <c r="Q538" s="192"/>
      <c r="R538" s="192"/>
      <c r="S538" s="192"/>
      <c r="T538" s="192"/>
      <c r="U538" s="192"/>
      <c r="V538" s="192"/>
      <c r="W538" s="192"/>
      <c r="X538" s="192"/>
      <c r="Y538" s="192"/>
      <c r="Z538" s="192"/>
      <c r="AA538" s="192"/>
    </row>
    <row r="539" spans="1:27" ht="15.75" customHeight="1">
      <c r="A539" s="192"/>
      <c r="B539" s="192"/>
      <c r="C539" s="192"/>
      <c r="D539" s="192"/>
      <c r="E539" s="192"/>
      <c r="F539" s="192"/>
      <c r="G539" s="192"/>
      <c r="H539" s="192"/>
      <c r="I539" s="192"/>
      <c r="J539" s="192"/>
      <c r="K539" s="192"/>
      <c r="L539" s="192"/>
      <c r="M539" s="192"/>
      <c r="N539" s="192"/>
      <c r="O539" s="192"/>
      <c r="P539" s="192"/>
      <c r="Q539" s="192"/>
      <c r="R539" s="192"/>
      <c r="S539" s="192"/>
      <c r="T539" s="192"/>
      <c r="U539" s="192"/>
      <c r="V539" s="192"/>
      <c r="W539" s="192"/>
      <c r="X539" s="192"/>
      <c r="Y539" s="192"/>
      <c r="Z539" s="192"/>
      <c r="AA539" s="192"/>
    </row>
    <row r="540" spans="1:27" ht="15.75" customHeight="1">
      <c r="A540" s="192"/>
      <c r="B540" s="192"/>
      <c r="C540" s="192"/>
      <c r="D540" s="192"/>
      <c r="E540" s="192"/>
      <c r="F540" s="192"/>
      <c r="G540" s="192"/>
      <c r="H540" s="192"/>
      <c r="I540" s="192"/>
      <c r="J540" s="192"/>
      <c r="K540" s="192"/>
      <c r="L540" s="192"/>
      <c r="M540" s="192"/>
      <c r="N540" s="192"/>
      <c r="O540" s="192"/>
      <c r="P540" s="192"/>
      <c r="Q540" s="192"/>
      <c r="R540" s="192"/>
      <c r="S540" s="192"/>
      <c r="T540" s="192"/>
      <c r="U540" s="192"/>
      <c r="V540" s="192"/>
      <c r="W540" s="192"/>
      <c r="X540" s="192"/>
      <c r="Y540" s="192"/>
      <c r="Z540" s="192"/>
      <c r="AA540" s="192"/>
    </row>
    <row r="541" spans="1:27" ht="15.75" customHeight="1">
      <c r="A541" s="192"/>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row>
    <row r="542" spans="1:27" ht="15.75" customHeight="1">
      <c r="A542" s="192"/>
      <c r="B542" s="192"/>
      <c r="C542" s="192"/>
      <c r="D542" s="192"/>
      <c r="E542" s="192"/>
      <c r="F542" s="192"/>
      <c r="G542" s="192"/>
      <c r="H542" s="192"/>
      <c r="I542" s="192"/>
      <c r="J542" s="192"/>
      <c r="K542" s="192"/>
      <c r="L542" s="192"/>
      <c r="M542" s="192"/>
      <c r="N542" s="192"/>
      <c r="O542" s="192"/>
      <c r="P542" s="192"/>
      <c r="Q542" s="192"/>
      <c r="R542" s="192"/>
      <c r="S542" s="192"/>
      <c r="T542" s="192"/>
      <c r="U542" s="192"/>
      <c r="V542" s="192"/>
      <c r="W542" s="192"/>
      <c r="X542" s="192"/>
      <c r="Y542" s="192"/>
      <c r="Z542" s="192"/>
      <c r="AA542" s="192"/>
    </row>
    <row r="543" spans="1:27" ht="15.75" customHeight="1">
      <c r="A543" s="192"/>
      <c r="B543" s="192"/>
      <c r="C543" s="192"/>
      <c r="D543" s="192"/>
      <c r="E543" s="192"/>
      <c r="F543" s="192"/>
      <c r="G543" s="192"/>
      <c r="H543" s="192"/>
      <c r="I543" s="192"/>
      <c r="J543" s="192"/>
      <c r="K543" s="192"/>
      <c r="L543" s="192"/>
      <c r="M543" s="192"/>
      <c r="N543" s="192"/>
      <c r="O543" s="192"/>
      <c r="P543" s="192"/>
      <c r="Q543" s="192"/>
      <c r="R543" s="192"/>
      <c r="S543" s="192"/>
      <c r="T543" s="192"/>
      <c r="U543" s="192"/>
      <c r="V543" s="192"/>
      <c r="W543" s="192"/>
      <c r="X543" s="192"/>
      <c r="Y543" s="192"/>
      <c r="Z543" s="192"/>
      <c r="AA543" s="192"/>
    </row>
    <row r="544" spans="1:27" ht="15.75" customHeight="1">
      <c r="A544" s="192"/>
      <c r="B544" s="192"/>
      <c r="C544" s="192"/>
      <c r="D544" s="192"/>
      <c r="E544" s="192"/>
      <c r="F544" s="192"/>
      <c r="G544" s="192"/>
      <c r="H544" s="192"/>
      <c r="I544" s="192"/>
      <c r="J544" s="192"/>
      <c r="K544" s="192"/>
      <c r="L544" s="192"/>
      <c r="M544" s="192"/>
      <c r="N544" s="192"/>
      <c r="O544" s="192"/>
      <c r="P544" s="192"/>
      <c r="Q544" s="192"/>
      <c r="R544" s="192"/>
      <c r="S544" s="192"/>
      <c r="T544" s="192"/>
      <c r="U544" s="192"/>
      <c r="V544" s="192"/>
      <c r="W544" s="192"/>
      <c r="X544" s="192"/>
      <c r="Y544" s="192"/>
      <c r="Z544" s="192"/>
      <c r="AA544" s="192"/>
    </row>
    <row r="545" spans="1:27" ht="15.75" customHeight="1">
      <c r="A545" s="192"/>
      <c r="B545" s="192"/>
      <c r="C545" s="192"/>
      <c r="D545" s="192"/>
      <c r="E545" s="192"/>
      <c r="F545" s="192"/>
      <c r="G545" s="192"/>
      <c r="H545" s="192"/>
      <c r="I545" s="192"/>
      <c r="J545" s="192"/>
      <c r="K545" s="192"/>
      <c r="L545" s="192"/>
      <c r="M545" s="192"/>
      <c r="N545" s="192"/>
      <c r="O545" s="192"/>
      <c r="P545" s="192"/>
      <c r="Q545" s="192"/>
      <c r="R545" s="192"/>
      <c r="S545" s="192"/>
      <c r="T545" s="192"/>
      <c r="U545" s="192"/>
      <c r="V545" s="192"/>
      <c r="W545" s="192"/>
      <c r="X545" s="192"/>
      <c r="Y545" s="192"/>
      <c r="Z545" s="192"/>
      <c r="AA545" s="192"/>
    </row>
    <row r="546" spans="1:27" ht="15.75" customHeight="1">
      <c r="A546" s="192"/>
      <c r="B546" s="192"/>
      <c r="C546" s="192"/>
      <c r="D546" s="192"/>
      <c r="E546" s="192"/>
      <c r="F546" s="192"/>
      <c r="G546" s="192"/>
      <c r="H546" s="192"/>
      <c r="I546" s="192"/>
      <c r="J546" s="192"/>
      <c r="K546" s="192"/>
      <c r="L546" s="192"/>
      <c r="M546" s="192"/>
      <c r="N546" s="192"/>
      <c r="O546" s="192"/>
      <c r="P546" s="192"/>
      <c r="Q546" s="192"/>
      <c r="R546" s="192"/>
      <c r="S546" s="192"/>
      <c r="T546" s="192"/>
      <c r="U546" s="192"/>
      <c r="V546" s="192"/>
      <c r="W546" s="192"/>
      <c r="X546" s="192"/>
      <c r="Y546" s="192"/>
      <c r="Z546" s="192"/>
      <c r="AA546" s="192"/>
    </row>
    <row r="547" spans="1:27" ht="15.75" customHeight="1">
      <c r="A547" s="192"/>
      <c r="B547" s="192"/>
      <c r="C547" s="192"/>
      <c r="D547" s="192"/>
      <c r="E547" s="192"/>
      <c r="F547" s="192"/>
      <c r="G547" s="192"/>
      <c r="H547" s="192"/>
      <c r="I547" s="192"/>
      <c r="J547" s="192"/>
      <c r="K547" s="192"/>
      <c r="L547" s="192"/>
      <c r="M547" s="192"/>
      <c r="N547" s="192"/>
      <c r="O547" s="192"/>
      <c r="P547" s="192"/>
      <c r="Q547" s="192"/>
      <c r="R547" s="192"/>
      <c r="S547" s="192"/>
      <c r="T547" s="192"/>
      <c r="U547" s="192"/>
      <c r="V547" s="192"/>
      <c r="W547" s="192"/>
      <c r="X547" s="192"/>
      <c r="Y547" s="192"/>
      <c r="Z547" s="192"/>
      <c r="AA547" s="192"/>
    </row>
    <row r="548" spans="1:27" ht="15.75" customHeight="1">
      <c r="A548" s="192"/>
      <c r="B548" s="192"/>
      <c r="C548" s="192"/>
      <c r="D548" s="192"/>
      <c r="E548" s="192"/>
      <c r="F548" s="192"/>
      <c r="G548" s="192"/>
      <c r="H548" s="192"/>
      <c r="I548" s="192"/>
      <c r="J548" s="192"/>
      <c r="K548" s="192"/>
      <c r="L548" s="192"/>
      <c r="M548" s="192"/>
      <c r="N548" s="192"/>
      <c r="O548" s="192"/>
      <c r="P548" s="192"/>
      <c r="Q548" s="192"/>
      <c r="R548" s="192"/>
      <c r="S548" s="192"/>
      <c r="T548" s="192"/>
      <c r="U548" s="192"/>
      <c r="V548" s="192"/>
      <c r="W548" s="192"/>
      <c r="X548" s="192"/>
      <c r="Y548" s="192"/>
      <c r="Z548" s="192"/>
      <c r="AA548" s="192"/>
    </row>
    <row r="549" spans="1:27" ht="15.75" customHeight="1">
      <c r="A549" s="192"/>
      <c r="B549" s="192"/>
      <c r="C549" s="192"/>
      <c r="D549" s="192"/>
      <c r="E549" s="192"/>
      <c r="F549" s="192"/>
      <c r="G549" s="192"/>
      <c r="H549" s="192"/>
      <c r="I549" s="192"/>
      <c r="J549" s="192"/>
      <c r="K549" s="192"/>
      <c r="L549" s="192"/>
      <c r="M549" s="192"/>
      <c r="N549" s="192"/>
      <c r="O549" s="192"/>
      <c r="P549" s="192"/>
      <c r="Q549" s="192"/>
      <c r="R549" s="192"/>
      <c r="S549" s="192"/>
      <c r="T549" s="192"/>
      <c r="U549" s="192"/>
      <c r="V549" s="192"/>
      <c r="W549" s="192"/>
      <c r="X549" s="192"/>
      <c r="Y549" s="192"/>
      <c r="Z549" s="192"/>
      <c r="AA549" s="192"/>
    </row>
    <row r="550" spans="1:27" ht="15.75" customHeight="1">
      <c r="A550" s="192"/>
      <c r="B550" s="192"/>
      <c r="C550" s="192"/>
      <c r="D550" s="192"/>
      <c r="E550" s="192"/>
      <c r="F550" s="192"/>
      <c r="G550" s="192"/>
      <c r="H550" s="192"/>
      <c r="I550" s="192"/>
      <c r="J550" s="192"/>
      <c r="K550" s="192"/>
      <c r="L550" s="192"/>
      <c r="M550" s="192"/>
      <c r="N550" s="192"/>
      <c r="O550" s="192"/>
      <c r="P550" s="192"/>
      <c r="Q550" s="192"/>
      <c r="R550" s="192"/>
      <c r="S550" s="192"/>
      <c r="T550" s="192"/>
      <c r="U550" s="192"/>
      <c r="V550" s="192"/>
      <c r="W550" s="192"/>
      <c r="X550" s="192"/>
      <c r="Y550" s="192"/>
      <c r="Z550" s="192"/>
      <c r="AA550" s="192"/>
    </row>
    <row r="551" spans="1:27" ht="15.75" customHeight="1">
      <c r="A551" s="192"/>
      <c r="B551" s="192"/>
      <c r="C551" s="192"/>
      <c r="D551" s="192"/>
      <c r="E551" s="192"/>
      <c r="F551" s="192"/>
      <c r="G551" s="192"/>
      <c r="H551" s="192"/>
      <c r="I551" s="192"/>
      <c r="J551" s="192"/>
      <c r="K551" s="192"/>
      <c r="L551" s="192"/>
      <c r="M551" s="192"/>
      <c r="N551" s="192"/>
      <c r="O551" s="192"/>
      <c r="P551" s="192"/>
      <c r="Q551" s="192"/>
      <c r="R551" s="192"/>
      <c r="S551" s="192"/>
      <c r="T551" s="192"/>
      <c r="U551" s="192"/>
      <c r="V551" s="192"/>
      <c r="W551" s="192"/>
      <c r="X551" s="192"/>
      <c r="Y551" s="192"/>
      <c r="Z551" s="192"/>
      <c r="AA551" s="192"/>
    </row>
    <row r="552" spans="1:27" ht="15.75" customHeight="1">
      <c r="A552" s="192"/>
      <c r="B552" s="192"/>
      <c r="C552" s="192"/>
      <c r="D552" s="192"/>
      <c r="E552" s="192"/>
      <c r="F552" s="192"/>
      <c r="G552" s="192"/>
      <c r="H552" s="192"/>
      <c r="I552" s="192"/>
      <c r="J552" s="192"/>
      <c r="K552" s="192"/>
      <c r="L552" s="192"/>
      <c r="M552" s="192"/>
      <c r="N552" s="192"/>
      <c r="O552" s="192"/>
      <c r="P552" s="192"/>
      <c r="Q552" s="192"/>
      <c r="R552" s="192"/>
      <c r="S552" s="192"/>
      <c r="T552" s="192"/>
      <c r="U552" s="192"/>
      <c r="V552" s="192"/>
      <c r="W552" s="192"/>
      <c r="X552" s="192"/>
      <c r="Y552" s="192"/>
      <c r="Z552" s="192"/>
      <c r="AA552" s="192"/>
    </row>
    <row r="553" spans="1:27" ht="15.75" customHeight="1">
      <c r="A553" s="192"/>
      <c r="B553" s="192"/>
      <c r="C553" s="192"/>
      <c r="D553" s="192"/>
      <c r="E553" s="192"/>
      <c r="F553" s="192"/>
      <c r="G553" s="192"/>
      <c r="H553" s="192"/>
      <c r="I553" s="192"/>
      <c r="J553" s="192"/>
      <c r="K553" s="192"/>
      <c r="L553" s="192"/>
      <c r="M553" s="192"/>
      <c r="N553" s="192"/>
      <c r="O553" s="192"/>
      <c r="P553" s="192"/>
      <c r="Q553" s="192"/>
      <c r="R553" s="192"/>
      <c r="S553" s="192"/>
      <c r="T553" s="192"/>
      <c r="U553" s="192"/>
      <c r="V553" s="192"/>
      <c r="W553" s="192"/>
      <c r="X553" s="192"/>
      <c r="Y553" s="192"/>
      <c r="Z553" s="192"/>
      <c r="AA553" s="192"/>
    </row>
    <row r="554" spans="1:27" ht="15.75" customHeight="1">
      <c r="A554" s="192"/>
      <c r="B554" s="192"/>
      <c r="C554" s="192"/>
      <c r="D554" s="192"/>
      <c r="E554" s="192"/>
      <c r="F554" s="192"/>
      <c r="G554" s="192"/>
      <c r="H554" s="192"/>
      <c r="I554" s="192"/>
      <c r="J554" s="192"/>
      <c r="K554" s="192"/>
      <c r="L554" s="192"/>
      <c r="M554" s="192"/>
      <c r="N554" s="192"/>
      <c r="O554" s="192"/>
      <c r="P554" s="192"/>
      <c r="Q554" s="192"/>
      <c r="R554" s="192"/>
      <c r="S554" s="192"/>
      <c r="T554" s="192"/>
      <c r="U554" s="192"/>
      <c r="V554" s="192"/>
      <c r="W554" s="192"/>
      <c r="X554" s="192"/>
      <c r="Y554" s="192"/>
      <c r="Z554" s="192"/>
      <c r="AA554" s="192"/>
    </row>
    <row r="555" spans="1:27" ht="15.75" customHeight="1">
      <c r="A555" s="192"/>
      <c r="B555" s="192"/>
      <c r="C555" s="192"/>
      <c r="D555" s="192"/>
      <c r="E555" s="192"/>
      <c r="F555" s="192"/>
      <c r="G555" s="192"/>
      <c r="H555" s="192"/>
      <c r="I555" s="192"/>
      <c r="J555" s="192"/>
      <c r="K555" s="192"/>
      <c r="L555" s="192"/>
      <c r="M555" s="192"/>
      <c r="N555" s="192"/>
      <c r="O555" s="192"/>
      <c r="P555" s="192"/>
      <c r="Q555" s="192"/>
      <c r="R555" s="192"/>
      <c r="S555" s="192"/>
      <c r="T555" s="192"/>
      <c r="U555" s="192"/>
      <c r="V555" s="192"/>
      <c r="W555" s="192"/>
      <c r="X555" s="192"/>
      <c r="Y555" s="192"/>
      <c r="Z555" s="192"/>
      <c r="AA555" s="192"/>
    </row>
    <row r="556" spans="1:27" ht="15.75" customHeight="1">
      <c r="A556" s="192"/>
      <c r="B556" s="192"/>
      <c r="C556" s="192"/>
      <c r="D556" s="192"/>
      <c r="E556" s="192"/>
      <c r="F556" s="192"/>
      <c r="G556" s="192"/>
      <c r="H556" s="192"/>
      <c r="I556" s="192"/>
      <c r="J556" s="192"/>
      <c r="K556" s="192"/>
      <c r="L556" s="192"/>
      <c r="M556" s="192"/>
      <c r="N556" s="192"/>
      <c r="O556" s="192"/>
      <c r="P556" s="192"/>
      <c r="Q556" s="192"/>
      <c r="R556" s="192"/>
      <c r="S556" s="192"/>
      <c r="T556" s="192"/>
      <c r="U556" s="192"/>
      <c r="V556" s="192"/>
      <c r="W556" s="192"/>
      <c r="X556" s="192"/>
      <c r="Y556" s="192"/>
      <c r="Z556" s="192"/>
      <c r="AA556" s="192"/>
    </row>
    <row r="557" spans="1:27" ht="15.75" customHeight="1">
      <c r="A557" s="192"/>
      <c r="B557" s="192"/>
      <c r="C557" s="192"/>
      <c r="D557" s="192"/>
      <c r="E557" s="192"/>
      <c r="F557" s="192"/>
      <c r="G557" s="192"/>
      <c r="H557" s="192"/>
      <c r="I557" s="192"/>
      <c r="J557" s="192"/>
      <c r="K557" s="192"/>
      <c r="L557" s="192"/>
      <c r="M557" s="192"/>
      <c r="N557" s="192"/>
      <c r="O557" s="192"/>
      <c r="P557" s="192"/>
      <c r="Q557" s="192"/>
      <c r="R557" s="192"/>
      <c r="S557" s="192"/>
      <c r="T557" s="192"/>
      <c r="U557" s="192"/>
      <c r="V557" s="192"/>
      <c r="W557" s="192"/>
      <c r="X557" s="192"/>
      <c r="Y557" s="192"/>
      <c r="Z557" s="192"/>
      <c r="AA557" s="192"/>
    </row>
    <row r="558" spans="1:27" ht="15.75" customHeight="1">
      <c r="A558" s="192"/>
      <c r="B558" s="192"/>
      <c r="C558" s="192"/>
      <c r="D558" s="192"/>
      <c r="E558" s="192"/>
      <c r="F558" s="192"/>
      <c r="G558" s="192"/>
      <c r="H558" s="192"/>
      <c r="I558" s="192"/>
      <c r="J558" s="192"/>
      <c r="K558" s="192"/>
      <c r="L558" s="192"/>
      <c r="M558" s="192"/>
      <c r="N558" s="192"/>
      <c r="O558" s="192"/>
      <c r="P558" s="192"/>
      <c r="Q558" s="192"/>
      <c r="R558" s="192"/>
      <c r="S558" s="192"/>
      <c r="T558" s="192"/>
      <c r="U558" s="192"/>
      <c r="V558" s="192"/>
      <c r="W558" s="192"/>
      <c r="X558" s="192"/>
      <c r="Y558" s="192"/>
      <c r="Z558" s="192"/>
      <c r="AA558" s="192"/>
    </row>
    <row r="559" spans="1:27" ht="15.75" customHeight="1">
      <c r="A559" s="192"/>
      <c r="B559" s="192"/>
      <c r="C559" s="192"/>
      <c r="D559" s="192"/>
      <c r="E559" s="192"/>
      <c r="F559" s="192"/>
      <c r="G559" s="192"/>
      <c r="H559" s="192"/>
      <c r="I559" s="192"/>
      <c r="J559" s="192"/>
      <c r="K559" s="192"/>
      <c r="L559" s="192"/>
      <c r="M559" s="192"/>
      <c r="N559" s="192"/>
      <c r="O559" s="192"/>
      <c r="P559" s="192"/>
      <c r="Q559" s="192"/>
      <c r="R559" s="192"/>
      <c r="S559" s="192"/>
      <c r="T559" s="192"/>
      <c r="U559" s="192"/>
      <c r="V559" s="192"/>
      <c r="W559" s="192"/>
      <c r="X559" s="192"/>
      <c r="Y559" s="192"/>
      <c r="Z559" s="192"/>
      <c r="AA559" s="192"/>
    </row>
    <row r="560" spans="1:27" ht="15.75" customHeight="1">
      <c r="A560" s="192"/>
      <c r="B560" s="192"/>
      <c r="C560" s="192"/>
      <c r="D560" s="192"/>
      <c r="E560" s="192"/>
      <c r="F560" s="192"/>
      <c r="G560" s="192"/>
      <c r="H560" s="192"/>
      <c r="I560" s="192"/>
      <c r="J560" s="192"/>
      <c r="K560" s="192"/>
      <c r="L560" s="192"/>
      <c r="M560" s="192"/>
      <c r="N560" s="192"/>
      <c r="O560" s="192"/>
      <c r="P560" s="192"/>
      <c r="Q560" s="192"/>
      <c r="R560" s="192"/>
      <c r="S560" s="192"/>
      <c r="T560" s="192"/>
      <c r="U560" s="192"/>
      <c r="V560" s="192"/>
      <c r="W560" s="192"/>
      <c r="X560" s="192"/>
      <c r="Y560" s="192"/>
      <c r="Z560" s="192"/>
      <c r="AA560" s="192"/>
    </row>
    <row r="561" spans="1:27" ht="15.75" customHeight="1">
      <c r="A561" s="192"/>
      <c r="B561" s="192"/>
      <c r="C561" s="192"/>
      <c r="D561" s="192"/>
      <c r="E561" s="192"/>
      <c r="F561" s="192"/>
      <c r="G561" s="192"/>
      <c r="H561" s="192"/>
      <c r="I561" s="192"/>
      <c r="J561" s="192"/>
      <c r="K561" s="192"/>
      <c r="L561" s="192"/>
      <c r="M561" s="192"/>
      <c r="N561" s="192"/>
      <c r="O561" s="192"/>
      <c r="P561" s="192"/>
      <c r="Q561" s="192"/>
      <c r="R561" s="192"/>
      <c r="S561" s="192"/>
      <c r="T561" s="192"/>
      <c r="U561" s="192"/>
      <c r="V561" s="192"/>
      <c r="W561" s="192"/>
      <c r="X561" s="192"/>
      <c r="Y561" s="192"/>
      <c r="Z561" s="192"/>
      <c r="AA561" s="192"/>
    </row>
    <row r="562" spans="1:27" ht="15.75" customHeight="1">
      <c r="A562" s="192"/>
      <c r="B562" s="192"/>
      <c r="C562" s="192"/>
      <c r="D562" s="192"/>
      <c r="E562" s="192"/>
      <c r="F562" s="192"/>
      <c r="G562" s="192"/>
      <c r="H562" s="192"/>
      <c r="I562" s="192"/>
      <c r="J562" s="192"/>
      <c r="K562" s="192"/>
      <c r="L562" s="192"/>
      <c r="M562" s="192"/>
      <c r="N562" s="192"/>
      <c r="O562" s="192"/>
      <c r="P562" s="192"/>
      <c r="Q562" s="192"/>
      <c r="R562" s="192"/>
      <c r="S562" s="192"/>
      <c r="T562" s="192"/>
      <c r="U562" s="192"/>
      <c r="V562" s="192"/>
      <c r="W562" s="192"/>
      <c r="X562" s="192"/>
      <c r="Y562" s="192"/>
      <c r="Z562" s="192"/>
      <c r="AA562" s="192"/>
    </row>
    <row r="563" spans="1:27" ht="15.75" customHeight="1">
      <c r="A563" s="192"/>
      <c r="B563" s="192"/>
      <c r="C563" s="192"/>
      <c r="D563" s="192"/>
      <c r="E563" s="192"/>
      <c r="F563" s="192"/>
      <c r="G563" s="192"/>
      <c r="H563" s="192"/>
      <c r="I563" s="192"/>
      <c r="J563" s="192"/>
      <c r="K563" s="192"/>
      <c r="L563" s="192"/>
      <c r="M563" s="192"/>
      <c r="N563" s="192"/>
      <c r="O563" s="192"/>
      <c r="P563" s="192"/>
      <c r="Q563" s="192"/>
      <c r="R563" s="192"/>
      <c r="S563" s="192"/>
      <c r="T563" s="192"/>
      <c r="U563" s="192"/>
      <c r="V563" s="192"/>
      <c r="W563" s="192"/>
      <c r="X563" s="192"/>
      <c r="Y563" s="192"/>
      <c r="Z563" s="192"/>
      <c r="AA563" s="192"/>
    </row>
    <row r="564" spans="1:27" ht="15.75" customHeight="1">
      <c r="A564" s="192"/>
      <c r="B564" s="192"/>
      <c r="C564" s="192"/>
      <c r="D564" s="192"/>
      <c r="E564" s="192"/>
      <c r="F564" s="192"/>
      <c r="G564" s="192"/>
      <c r="H564" s="192"/>
      <c r="I564" s="192"/>
      <c r="J564" s="192"/>
      <c r="K564" s="192"/>
      <c r="L564" s="192"/>
      <c r="M564" s="192"/>
      <c r="N564" s="192"/>
      <c r="O564" s="192"/>
      <c r="P564" s="192"/>
      <c r="Q564" s="192"/>
      <c r="R564" s="192"/>
      <c r="S564" s="192"/>
      <c r="T564" s="192"/>
      <c r="U564" s="192"/>
      <c r="V564" s="192"/>
      <c r="W564" s="192"/>
      <c r="X564" s="192"/>
      <c r="Y564" s="192"/>
      <c r="Z564" s="192"/>
      <c r="AA564" s="192"/>
    </row>
    <row r="565" spans="1:27" ht="15.75" customHeight="1">
      <c r="A565" s="192"/>
      <c r="B565" s="192"/>
      <c r="C565" s="192"/>
      <c r="D565" s="192"/>
      <c r="E565" s="192"/>
      <c r="F565" s="192"/>
      <c r="G565" s="192"/>
      <c r="H565" s="192"/>
      <c r="I565" s="192"/>
      <c r="J565" s="192"/>
      <c r="K565" s="192"/>
      <c r="L565" s="192"/>
      <c r="M565" s="192"/>
      <c r="N565" s="192"/>
      <c r="O565" s="192"/>
      <c r="P565" s="192"/>
      <c r="Q565" s="192"/>
      <c r="R565" s="192"/>
      <c r="S565" s="192"/>
      <c r="T565" s="192"/>
      <c r="U565" s="192"/>
      <c r="V565" s="192"/>
      <c r="W565" s="192"/>
      <c r="X565" s="192"/>
      <c r="Y565" s="192"/>
      <c r="Z565" s="192"/>
      <c r="AA565" s="192"/>
    </row>
    <row r="566" spans="1:27" ht="15.75" customHeight="1">
      <c r="A566" s="192"/>
      <c r="B566" s="192"/>
      <c r="C566" s="192"/>
      <c r="D566" s="192"/>
      <c r="E566" s="192"/>
      <c r="F566" s="192"/>
      <c r="G566" s="192"/>
      <c r="H566" s="192"/>
      <c r="I566" s="192"/>
      <c r="J566" s="192"/>
      <c r="K566" s="192"/>
      <c r="L566" s="192"/>
      <c r="M566" s="192"/>
      <c r="N566" s="192"/>
      <c r="O566" s="192"/>
      <c r="P566" s="192"/>
      <c r="Q566" s="192"/>
      <c r="R566" s="192"/>
      <c r="S566" s="192"/>
      <c r="T566" s="192"/>
      <c r="U566" s="192"/>
      <c r="V566" s="192"/>
      <c r="W566" s="192"/>
      <c r="X566" s="192"/>
      <c r="Y566" s="192"/>
      <c r="Z566" s="192"/>
      <c r="AA566" s="192"/>
    </row>
    <row r="567" spans="1:27" ht="15.75" customHeight="1">
      <c r="A567" s="192"/>
      <c r="B567" s="192"/>
      <c r="C567" s="192"/>
      <c r="D567" s="192"/>
      <c r="E567" s="192"/>
      <c r="F567" s="192"/>
      <c r="G567" s="192"/>
      <c r="H567" s="192"/>
      <c r="I567" s="192"/>
      <c r="J567" s="192"/>
      <c r="K567" s="192"/>
      <c r="L567" s="192"/>
      <c r="M567" s="192"/>
      <c r="N567" s="192"/>
      <c r="O567" s="192"/>
      <c r="P567" s="192"/>
      <c r="Q567" s="192"/>
      <c r="R567" s="192"/>
      <c r="S567" s="192"/>
      <c r="T567" s="192"/>
      <c r="U567" s="192"/>
      <c r="V567" s="192"/>
      <c r="W567" s="192"/>
      <c r="X567" s="192"/>
      <c r="Y567" s="192"/>
      <c r="Z567" s="192"/>
      <c r="AA567" s="192"/>
    </row>
    <row r="568" spans="1:27" ht="15.75" customHeight="1">
      <c r="A568" s="192"/>
      <c r="B568" s="192"/>
      <c r="C568" s="192"/>
      <c r="D568" s="192"/>
      <c r="E568" s="192"/>
      <c r="F568" s="192"/>
      <c r="G568" s="192"/>
      <c r="H568" s="192"/>
      <c r="I568" s="192"/>
      <c r="J568" s="192"/>
      <c r="K568" s="192"/>
      <c r="L568" s="192"/>
      <c r="M568" s="192"/>
      <c r="N568" s="192"/>
      <c r="O568" s="192"/>
      <c r="P568" s="192"/>
      <c r="Q568" s="192"/>
      <c r="R568" s="192"/>
      <c r="S568" s="192"/>
      <c r="T568" s="192"/>
      <c r="U568" s="192"/>
      <c r="V568" s="192"/>
      <c r="W568" s="192"/>
      <c r="X568" s="192"/>
      <c r="Y568" s="192"/>
      <c r="Z568" s="192"/>
      <c r="AA568" s="192"/>
    </row>
    <row r="569" spans="1:27" ht="15.75" customHeight="1">
      <c r="A569" s="192"/>
      <c r="B569" s="192"/>
      <c r="C569" s="192"/>
      <c r="D569" s="192"/>
      <c r="E569" s="192"/>
      <c r="F569" s="192"/>
      <c r="G569" s="192"/>
      <c r="H569" s="192"/>
      <c r="I569" s="192"/>
      <c r="J569" s="192"/>
      <c r="K569" s="192"/>
      <c r="L569" s="192"/>
      <c r="M569" s="192"/>
      <c r="N569" s="192"/>
      <c r="O569" s="192"/>
      <c r="P569" s="192"/>
      <c r="Q569" s="192"/>
      <c r="R569" s="192"/>
      <c r="S569" s="192"/>
      <c r="T569" s="192"/>
      <c r="U569" s="192"/>
      <c r="V569" s="192"/>
      <c r="W569" s="192"/>
      <c r="X569" s="192"/>
      <c r="Y569" s="192"/>
      <c r="Z569" s="192"/>
      <c r="AA569" s="192"/>
    </row>
    <row r="570" spans="1:27" ht="15.75" customHeight="1">
      <c r="A570" s="192"/>
      <c r="B570" s="192"/>
      <c r="C570" s="192"/>
      <c r="D570" s="192"/>
      <c r="E570" s="192"/>
      <c r="F570" s="192"/>
      <c r="G570" s="192"/>
      <c r="H570" s="192"/>
      <c r="I570" s="192"/>
      <c r="J570" s="192"/>
      <c r="K570" s="192"/>
      <c r="L570" s="192"/>
      <c r="M570" s="192"/>
      <c r="N570" s="192"/>
      <c r="O570" s="192"/>
      <c r="P570" s="192"/>
      <c r="Q570" s="192"/>
      <c r="R570" s="192"/>
      <c r="S570" s="192"/>
      <c r="T570" s="192"/>
      <c r="U570" s="192"/>
      <c r="V570" s="192"/>
      <c r="W570" s="192"/>
      <c r="X570" s="192"/>
      <c r="Y570" s="192"/>
      <c r="Z570" s="192"/>
      <c r="AA570" s="192"/>
    </row>
    <row r="571" spans="1:27" ht="15.75" customHeight="1">
      <c r="A571" s="192"/>
      <c r="B571" s="192"/>
      <c r="C571" s="192"/>
      <c r="D571" s="192"/>
      <c r="E571" s="192"/>
      <c r="F571" s="192"/>
      <c r="G571" s="192"/>
      <c r="H571" s="192"/>
      <c r="I571" s="192"/>
      <c r="J571" s="192"/>
      <c r="K571" s="192"/>
      <c r="L571" s="192"/>
      <c r="M571" s="192"/>
      <c r="N571" s="192"/>
      <c r="O571" s="192"/>
      <c r="P571" s="192"/>
      <c r="Q571" s="192"/>
      <c r="R571" s="192"/>
      <c r="S571" s="192"/>
      <c r="T571" s="192"/>
      <c r="U571" s="192"/>
      <c r="V571" s="192"/>
      <c r="W571" s="192"/>
      <c r="X571" s="192"/>
      <c r="Y571" s="192"/>
      <c r="Z571" s="192"/>
      <c r="AA571" s="192"/>
    </row>
    <row r="572" spans="1:27" ht="15.75" customHeight="1">
      <c r="A572" s="192"/>
      <c r="B572" s="192"/>
      <c r="C572" s="192"/>
      <c r="D572" s="192"/>
      <c r="E572" s="192"/>
      <c r="F572" s="192"/>
      <c r="G572" s="192"/>
      <c r="H572" s="192"/>
      <c r="I572" s="192"/>
      <c r="J572" s="192"/>
      <c r="K572" s="192"/>
      <c r="L572" s="192"/>
      <c r="M572" s="192"/>
      <c r="N572" s="192"/>
      <c r="O572" s="192"/>
      <c r="P572" s="192"/>
      <c r="Q572" s="192"/>
      <c r="R572" s="192"/>
      <c r="S572" s="192"/>
      <c r="T572" s="192"/>
      <c r="U572" s="192"/>
      <c r="V572" s="192"/>
      <c r="W572" s="192"/>
      <c r="X572" s="192"/>
      <c r="Y572" s="192"/>
      <c r="Z572" s="192"/>
      <c r="AA572" s="192"/>
    </row>
    <row r="573" spans="1:27" ht="15.75" customHeight="1">
      <c r="A573" s="192"/>
      <c r="B573" s="192"/>
      <c r="C573" s="192"/>
      <c r="D573" s="192"/>
      <c r="E573" s="192"/>
      <c r="F573" s="192"/>
      <c r="G573" s="192"/>
      <c r="H573" s="192"/>
      <c r="I573" s="192"/>
      <c r="J573" s="192"/>
      <c r="K573" s="192"/>
      <c r="L573" s="192"/>
      <c r="M573" s="192"/>
      <c r="N573" s="192"/>
      <c r="O573" s="192"/>
      <c r="P573" s="192"/>
      <c r="Q573" s="192"/>
      <c r="R573" s="192"/>
      <c r="S573" s="192"/>
      <c r="T573" s="192"/>
      <c r="U573" s="192"/>
      <c r="V573" s="192"/>
      <c r="W573" s="192"/>
      <c r="X573" s="192"/>
      <c r="Y573" s="192"/>
      <c r="Z573" s="192"/>
      <c r="AA573" s="192"/>
    </row>
    <row r="574" spans="1:27" ht="15.75" customHeight="1">
      <c r="A574" s="192"/>
      <c r="B574" s="192"/>
      <c r="C574" s="192"/>
      <c r="D574" s="192"/>
      <c r="E574" s="192"/>
      <c r="F574" s="192"/>
      <c r="G574" s="192"/>
      <c r="H574" s="192"/>
      <c r="I574" s="192"/>
      <c r="J574" s="192"/>
      <c r="K574" s="192"/>
      <c r="L574" s="192"/>
      <c r="M574" s="192"/>
      <c r="N574" s="192"/>
      <c r="O574" s="192"/>
      <c r="P574" s="192"/>
      <c r="Q574" s="192"/>
      <c r="R574" s="192"/>
      <c r="S574" s="192"/>
      <c r="T574" s="192"/>
      <c r="U574" s="192"/>
      <c r="V574" s="192"/>
      <c r="W574" s="192"/>
      <c r="X574" s="192"/>
      <c r="Y574" s="192"/>
      <c r="Z574" s="192"/>
      <c r="AA574" s="192"/>
    </row>
    <row r="575" spans="1:27" ht="15.75" customHeight="1">
      <c r="A575" s="192"/>
      <c r="B575" s="192"/>
      <c r="C575" s="192"/>
      <c r="D575" s="192"/>
      <c r="E575" s="192"/>
      <c r="F575" s="192"/>
      <c r="G575" s="192"/>
      <c r="H575" s="192"/>
      <c r="I575" s="192"/>
      <c r="J575" s="192"/>
      <c r="K575" s="192"/>
      <c r="L575" s="192"/>
      <c r="M575" s="192"/>
      <c r="N575" s="192"/>
      <c r="O575" s="192"/>
      <c r="P575" s="192"/>
      <c r="Q575" s="192"/>
      <c r="R575" s="192"/>
      <c r="S575" s="192"/>
      <c r="T575" s="192"/>
      <c r="U575" s="192"/>
      <c r="V575" s="192"/>
      <c r="W575" s="192"/>
      <c r="X575" s="192"/>
      <c r="Y575" s="192"/>
      <c r="Z575" s="192"/>
      <c r="AA575" s="192"/>
    </row>
    <row r="576" spans="1:27" ht="15.75" customHeight="1">
      <c r="A576" s="192"/>
      <c r="B576" s="192"/>
      <c r="C576" s="192"/>
      <c r="D576" s="192"/>
      <c r="E576" s="192"/>
      <c r="F576" s="192"/>
      <c r="G576" s="192"/>
      <c r="H576" s="192"/>
      <c r="I576" s="192"/>
      <c r="J576" s="192"/>
      <c r="K576" s="192"/>
      <c r="L576" s="192"/>
      <c r="M576" s="192"/>
      <c r="N576" s="192"/>
      <c r="O576" s="192"/>
      <c r="P576" s="192"/>
      <c r="Q576" s="192"/>
      <c r="R576" s="192"/>
      <c r="S576" s="192"/>
      <c r="T576" s="192"/>
      <c r="U576" s="192"/>
      <c r="V576" s="192"/>
      <c r="W576" s="192"/>
      <c r="X576" s="192"/>
      <c r="Y576" s="192"/>
      <c r="Z576" s="192"/>
      <c r="AA576" s="192"/>
    </row>
    <row r="577" spans="1:27" ht="15.75" customHeight="1">
      <c r="A577" s="192"/>
      <c r="B577" s="192"/>
      <c r="C577" s="192"/>
      <c r="D577" s="192"/>
      <c r="E577" s="192"/>
      <c r="F577" s="192"/>
      <c r="G577" s="192"/>
      <c r="H577" s="192"/>
      <c r="I577" s="192"/>
      <c r="J577" s="192"/>
      <c r="K577" s="192"/>
      <c r="L577" s="192"/>
      <c r="M577" s="192"/>
      <c r="N577" s="192"/>
      <c r="O577" s="192"/>
      <c r="P577" s="192"/>
      <c r="Q577" s="192"/>
      <c r="R577" s="192"/>
      <c r="S577" s="192"/>
      <c r="T577" s="192"/>
      <c r="U577" s="192"/>
      <c r="V577" s="192"/>
      <c r="W577" s="192"/>
      <c r="X577" s="192"/>
      <c r="Y577" s="192"/>
      <c r="Z577" s="192"/>
      <c r="AA577" s="192"/>
    </row>
    <row r="578" spans="1:27" ht="15.75" customHeight="1">
      <c r="A578" s="192"/>
      <c r="B578" s="192"/>
      <c r="C578" s="192"/>
      <c r="D578" s="192"/>
      <c r="E578" s="192"/>
      <c r="F578" s="192"/>
      <c r="G578" s="192"/>
      <c r="H578" s="192"/>
      <c r="I578" s="192"/>
      <c r="J578" s="192"/>
      <c r="K578" s="192"/>
      <c r="L578" s="192"/>
      <c r="M578" s="192"/>
      <c r="N578" s="192"/>
      <c r="O578" s="192"/>
      <c r="P578" s="192"/>
      <c r="Q578" s="192"/>
      <c r="R578" s="192"/>
      <c r="S578" s="192"/>
      <c r="T578" s="192"/>
      <c r="U578" s="192"/>
      <c r="V578" s="192"/>
      <c r="W578" s="192"/>
      <c r="X578" s="192"/>
      <c r="Y578" s="192"/>
      <c r="Z578" s="192"/>
      <c r="AA578" s="192"/>
    </row>
    <row r="579" spans="1:27" ht="15.75" customHeight="1">
      <c r="A579" s="192"/>
      <c r="B579" s="192"/>
      <c r="C579" s="192"/>
      <c r="D579" s="192"/>
      <c r="E579" s="192"/>
      <c r="F579" s="192"/>
      <c r="G579" s="192"/>
      <c r="H579" s="192"/>
      <c r="I579" s="192"/>
      <c r="J579" s="192"/>
      <c r="K579" s="192"/>
      <c r="L579" s="192"/>
      <c r="M579" s="192"/>
      <c r="N579" s="192"/>
      <c r="O579" s="192"/>
      <c r="P579" s="192"/>
      <c r="Q579" s="192"/>
      <c r="R579" s="192"/>
      <c r="S579" s="192"/>
      <c r="T579" s="192"/>
      <c r="U579" s="192"/>
      <c r="V579" s="192"/>
      <c r="W579" s="192"/>
      <c r="X579" s="192"/>
      <c r="Y579" s="192"/>
      <c r="Z579" s="192"/>
      <c r="AA579" s="192"/>
    </row>
    <row r="580" spans="1:27" ht="15.75" customHeight="1">
      <c r="A580" s="192"/>
      <c r="B580" s="192"/>
      <c r="C580" s="192"/>
      <c r="D580" s="192"/>
      <c r="E580" s="192"/>
      <c r="F580" s="192"/>
      <c r="G580" s="192"/>
      <c r="H580" s="192"/>
      <c r="I580" s="192"/>
      <c r="J580" s="192"/>
      <c r="K580" s="192"/>
      <c r="L580" s="192"/>
      <c r="M580" s="192"/>
      <c r="N580" s="192"/>
      <c r="O580" s="192"/>
      <c r="P580" s="192"/>
      <c r="Q580" s="192"/>
      <c r="R580" s="192"/>
      <c r="S580" s="192"/>
      <c r="T580" s="192"/>
      <c r="U580" s="192"/>
      <c r="V580" s="192"/>
      <c r="W580" s="192"/>
      <c r="X580" s="192"/>
      <c r="Y580" s="192"/>
      <c r="Z580" s="192"/>
      <c r="AA580" s="192"/>
    </row>
    <row r="581" spans="1:27" ht="15.75" customHeight="1">
      <c r="A581" s="192"/>
      <c r="B581" s="192"/>
      <c r="C581" s="192"/>
      <c r="D581" s="192"/>
      <c r="E581" s="192"/>
      <c r="F581" s="192"/>
      <c r="G581" s="192"/>
      <c r="H581" s="192"/>
      <c r="I581" s="192"/>
      <c r="J581" s="192"/>
      <c r="K581" s="192"/>
      <c r="L581" s="192"/>
      <c r="M581" s="192"/>
      <c r="N581" s="192"/>
      <c r="O581" s="192"/>
      <c r="P581" s="192"/>
      <c r="Q581" s="192"/>
      <c r="R581" s="192"/>
      <c r="S581" s="192"/>
      <c r="T581" s="192"/>
      <c r="U581" s="192"/>
      <c r="V581" s="192"/>
      <c r="W581" s="192"/>
      <c r="X581" s="192"/>
      <c r="Y581" s="192"/>
      <c r="Z581" s="192"/>
      <c r="AA581" s="192"/>
    </row>
    <row r="582" spans="1:27" ht="15.75" customHeight="1">
      <c r="A582" s="192"/>
      <c r="B582" s="192"/>
      <c r="C582" s="192"/>
      <c r="D582" s="192"/>
      <c r="E582" s="192"/>
      <c r="F582" s="192"/>
      <c r="G582" s="192"/>
      <c r="H582" s="192"/>
      <c r="I582" s="192"/>
      <c r="J582" s="192"/>
      <c r="K582" s="192"/>
      <c r="L582" s="192"/>
      <c r="M582" s="192"/>
      <c r="N582" s="192"/>
      <c r="O582" s="192"/>
      <c r="P582" s="192"/>
      <c r="Q582" s="192"/>
      <c r="R582" s="192"/>
      <c r="S582" s="192"/>
      <c r="T582" s="192"/>
      <c r="U582" s="192"/>
      <c r="V582" s="192"/>
      <c r="W582" s="192"/>
      <c r="X582" s="192"/>
      <c r="Y582" s="192"/>
      <c r="Z582" s="192"/>
      <c r="AA582" s="192"/>
    </row>
    <row r="583" spans="1:27" ht="15.75" customHeight="1">
      <c r="A583" s="192"/>
      <c r="B583" s="192"/>
      <c r="C583" s="192"/>
      <c r="D583" s="192"/>
      <c r="E583" s="192"/>
      <c r="F583" s="192"/>
      <c r="G583" s="192"/>
      <c r="H583" s="192"/>
      <c r="I583" s="192"/>
      <c r="J583" s="192"/>
      <c r="K583" s="192"/>
      <c r="L583" s="192"/>
      <c r="M583" s="192"/>
      <c r="N583" s="192"/>
      <c r="O583" s="192"/>
      <c r="P583" s="192"/>
      <c r="Q583" s="192"/>
      <c r="R583" s="192"/>
      <c r="S583" s="192"/>
      <c r="T583" s="192"/>
      <c r="U583" s="192"/>
      <c r="V583" s="192"/>
      <c r="W583" s="192"/>
      <c r="X583" s="192"/>
      <c r="Y583" s="192"/>
      <c r="Z583" s="192"/>
      <c r="AA583" s="192"/>
    </row>
    <row r="584" spans="1:27" ht="15.75" customHeight="1">
      <c r="A584" s="192"/>
      <c r="B584" s="192"/>
      <c r="C584" s="192"/>
      <c r="D584" s="192"/>
      <c r="E584" s="192"/>
      <c r="F584" s="192"/>
      <c r="G584" s="192"/>
      <c r="H584" s="192"/>
      <c r="I584" s="192"/>
      <c r="J584" s="192"/>
      <c r="K584" s="192"/>
      <c r="L584" s="192"/>
      <c r="M584" s="192"/>
      <c r="N584" s="192"/>
      <c r="O584" s="192"/>
      <c r="P584" s="192"/>
      <c r="Q584" s="192"/>
      <c r="R584" s="192"/>
      <c r="S584" s="192"/>
      <c r="T584" s="192"/>
      <c r="U584" s="192"/>
      <c r="V584" s="192"/>
      <c r="W584" s="192"/>
      <c r="X584" s="192"/>
      <c r="Y584" s="192"/>
      <c r="Z584" s="192"/>
      <c r="AA584" s="192"/>
    </row>
    <row r="585" spans="1:27" ht="15.75" customHeight="1">
      <c r="A585" s="192"/>
      <c r="B585" s="192"/>
      <c r="C585" s="192"/>
      <c r="D585" s="192"/>
      <c r="E585" s="192"/>
      <c r="F585" s="192"/>
      <c r="G585" s="192"/>
      <c r="H585" s="192"/>
      <c r="I585" s="192"/>
      <c r="J585" s="192"/>
      <c r="K585" s="192"/>
      <c r="L585" s="192"/>
      <c r="M585" s="192"/>
      <c r="N585" s="192"/>
      <c r="O585" s="192"/>
      <c r="P585" s="192"/>
      <c r="Q585" s="192"/>
      <c r="R585" s="192"/>
      <c r="S585" s="192"/>
      <c r="T585" s="192"/>
      <c r="U585" s="192"/>
      <c r="V585" s="192"/>
      <c r="W585" s="192"/>
      <c r="X585" s="192"/>
      <c r="Y585" s="192"/>
      <c r="Z585" s="192"/>
      <c r="AA585" s="192"/>
    </row>
    <row r="586" spans="1:27" ht="15.75" customHeight="1">
      <c r="A586" s="192"/>
      <c r="B586" s="192"/>
      <c r="C586" s="192"/>
      <c r="D586" s="192"/>
      <c r="E586" s="192"/>
      <c r="F586" s="192"/>
      <c r="G586" s="192"/>
      <c r="H586" s="192"/>
      <c r="I586" s="192"/>
      <c r="J586" s="192"/>
      <c r="K586" s="192"/>
      <c r="L586" s="192"/>
      <c r="M586" s="192"/>
      <c r="N586" s="192"/>
      <c r="O586" s="192"/>
      <c r="P586" s="192"/>
      <c r="Q586" s="192"/>
      <c r="R586" s="192"/>
      <c r="S586" s="192"/>
      <c r="T586" s="192"/>
      <c r="U586" s="192"/>
      <c r="V586" s="192"/>
      <c r="W586" s="192"/>
      <c r="X586" s="192"/>
      <c r="Y586" s="192"/>
      <c r="Z586" s="192"/>
      <c r="AA586" s="192"/>
    </row>
    <row r="587" spans="1:27" ht="15.75" customHeight="1">
      <c r="A587" s="192"/>
      <c r="B587" s="192"/>
      <c r="C587" s="192"/>
      <c r="D587" s="192"/>
      <c r="E587" s="192"/>
      <c r="F587" s="192"/>
      <c r="G587" s="192"/>
      <c r="H587" s="192"/>
      <c r="I587" s="192"/>
      <c r="J587" s="192"/>
      <c r="K587" s="192"/>
      <c r="L587" s="192"/>
      <c r="M587" s="192"/>
      <c r="N587" s="192"/>
      <c r="O587" s="192"/>
      <c r="P587" s="192"/>
      <c r="Q587" s="192"/>
      <c r="R587" s="192"/>
      <c r="S587" s="192"/>
      <c r="T587" s="192"/>
      <c r="U587" s="192"/>
      <c r="V587" s="192"/>
      <c r="W587" s="192"/>
      <c r="X587" s="192"/>
      <c r="Y587" s="192"/>
      <c r="Z587" s="192"/>
      <c r="AA587" s="192"/>
    </row>
    <row r="588" spans="1:27" ht="15.75" customHeight="1">
      <c r="A588" s="192"/>
      <c r="B588" s="192"/>
      <c r="C588" s="192"/>
      <c r="D588" s="192"/>
      <c r="E588" s="192"/>
      <c r="F588" s="192"/>
      <c r="G588" s="192"/>
      <c r="H588" s="192"/>
      <c r="I588" s="192"/>
      <c r="J588" s="192"/>
      <c r="K588" s="192"/>
      <c r="L588" s="192"/>
      <c r="M588" s="192"/>
      <c r="N588" s="192"/>
      <c r="O588" s="192"/>
      <c r="P588" s="192"/>
      <c r="Q588" s="192"/>
      <c r="R588" s="192"/>
      <c r="S588" s="192"/>
      <c r="T588" s="192"/>
      <c r="U588" s="192"/>
      <c r="V588" s="192"/>
      <c r="W588" s="192"/>
      <c r="X588" s="192"/>
      <c r="Y588" s="192"/>
      <c r="Z588" s="192"/>
      <c r="AA588" s="192"/>
    </row>
    <row r="589" spans="1:27" ht="15.75" customHeight="1">
      <c r="A589" s="192"/>
      <c r="B589" s="192"/>
      <c r="C589" s="192"/>
      <c r="D589" s="192"/>
      <c r="E589" s="192"/>
      <c r="F589" s="192"/>
      <c r="G589" s="192"/>
      <c r="H589" s="192"/>
      <c r="I589" s="192"/>
      <c r="J589" s="192"/>
      <c r="K589" s="192"/>
      <c r="L589" s="192"/>
      <c r="M589" s="192"/>
      <c r="N589" s="192"/>
      <c r="O589" s="192"/>
      <c r="P589" s="192"/>
      <c r="Q589" s="192"/>
      <c r="R589" s="192"/>
      <c r="S589" s="192"/>
      <c r="T589" s="192"/>
      <c r="U589" s="192"/>
      <c r="V589" s="192"/>
      <c r="W589" s="192"/>
      <c r="X589" s="192"/>
      <c r="Y589" s="192"/>
      <c r="Z589" s="192"/>
      <c r="AA589" s="192"/>
    </row>
    <row r="590" spans="1:27" ht="15.75" customHeight="1">
      <c r="A590" s="192"/>
      <c r="B590" s="192"/>
      <c r="C590" s="192"/>
      <c r="D590" s="192"/>
      <c r="E590" s="192"/>
      <c r="F590" s="192"/>
      <c r="G590" s="192"/>
      <c r="H590" s="192"/>
      <c r="I590" s="192"/>
      <c r="J590" s="192"/>
      <c r="K590" s="192"/>
      <c r="L590" s="192"/>
      <c r="M590" s="192"/>
      <c r="N590" s="192"/>
      <c r="O590" s="192"/>
      <c r="P590" s="192"/>
      <c r="Q590" s="192"/>
      <c r="R590" s="192"/>
      <c r="S590" s="192"/>
      <c r="T590" s="192"/>
      <c r="U590" s="192"/>
      <c r="V590" s="192"/>
      <c r="W590" s="192"/>
      <c r="X590" s="192"/>
      <c r="Y590" s="192"/>
      <c r="Z590" s="192"/>
      <c r="AA590" s="192"/>
    </row>
    <row r="591" spans="1:27" ht="15.75" customHeight="1">
      <c r="A591" s="192"/>
      <c r="B591" s="192"/>
      <c r="C591" s="192"/>
      <c r="D591" s="192"/>
      <c r="E591" s="192"/>
      <c r="F591" s="192"/>
      <c r="G591" s="192"/>
      <c r="H591" s="192"/>
      <c r="I591" s="192"/>
      <c r="J591" s="192"/>
      <c r="K591" s="192"/>
      <c r="L591" s="192"/>
      <c r="M591" s="192"/>
      <c r="N591" s="192"/>
      <c r="O591" s="192"/>
      <c r="P591" s="192"/>
      <c r="Q591" s="192"/>
      <c r="R591" s="192"/>
      <c r="S591" s="192"/>
      <c r="T591" s="192"/>
      <c r="U591" s="192"/>
      <c r="V591" s="192"/>
      <c r="W591" s="192"/>
      <c r="X591" s="192"/>
      <c r="Y591" s="192"/>
      <c r="Z591" s="192"/>
      <c r="AA591" s="192"/>
    </row>
    <row r="592" spans="1:27" ht="15.75" customHeight="1">
      <c r="A592" s="192"/>
      <c r="B592" s="192"/>
      <c r="C592" s="192"/>
      <c r="D592" s="192"/>
      <c r="E592" s="192"/>
      <c r="F592" s="192"/>
      <c r="G592" s="192"/>
      <c r="H592" s="192"/>
      <c r="I592" s="192"/>
      <c r="J592" s="192"/>
      <c r="K592" s="192"/>
      <c r="L592" s="192"/>
      <c r="M592" s="192"/>
      <c r="N592" s="192"/>
      <c r="O592" s="192"/>
      <c r="P592" s="192"/>
      <c r="Q592" s="192"/>
      <c r="R592" s="192"/>
      <c r="S592" s="192"/>
      <c r="T592" s="192"/>
      <c r="U592" s="192"/>
      <c r="V592" s="192"/>
      <c r="W592" s="192"/>
      <c r="X592" s="192"/>
      <c r="Y592" s="192"/>
      <c r="Z592" s="192"/>
      <c r="AA592" s="192"/>
    </row>
    <row r="593" spans="1:27" ht="15.75" customHeight="1">
      <c r="A593" s="192"/>
      <c r="B593" s="192"/>
      <c r="C593" s="192"/>
      <c r="D593" s="192"/>
      <c r="E593" s="192"/>
      <c r="F593" s="192"/>
      <c r="G593" s="192"/>
      <c r="H593" s="192"/>
      <c r="I593" s="192"/>
      <c r="J593" s="192"/>
      <c r="K593" s="192"/>
      <c r="L593" s="192"/>
      <c r="M593" s="192"/>
      <c r="N593" s="192"/>
      <c r="O593" s="192"/>
      <c r="P593" s="192"/>
      <c r="Q593" s="192"/>
      <c r="R593" s="192"/>
      <c r="S593" s="192"/>
      <c r="T593" s="192"/>
      <c r="U593" s="192"/>
      <c r="V593" s="192"/>
      <c r="W593" s="192"/>
      <c r="X593" s="192"/>
      <c r="Y593" s="192"/>
      <c r="Z593" s="192"/>
      <c r="AA593" s="192"/>
    </row>
    <row r="594" spans="1:27" ht="15.75" customHeight="1">
      <c r="A594" s="192"/>
      <c r="B594" s="192"/>
      <c r="C594" s="192"/>
      <c r="D594" s="192"/>
      <c r="E594" s="192"/>
      <c r="F594" s="192"/>
      <c r="G594" s="192"/>
      <c r="H594" s="192"/>
      <c r="I594" s="192"/>
      <c r="J594" s="192"/>
      <c r="K594" s="192"/>
      <c r="L594" s="192"/>
      <c r="M594" s="192"/>
      <c r="N594" s="192"/>
      <c r="O594" s="192"/>
      <c r="P594" s="192"/>
      <c r="Q594" s="192"/>
      <c r="R594" s="192"/>
      <c r="S594" s="192"/>
      <c r="T594" s="192"/>
      <c r="U594" s="192"/>
      <c r="V594" s="192"/>
      <c r="W594" s="192"/>
      <c r="X594" s="192"/>
      <c r="Y594" s="192"/>
      <c r="Z594" s="192"/>
      <c r="AA594" s="192"/>
    </row>
    <row r="595" spans="1:27" ht="15.75" customHeight="1">
      <c r="A595" s="192"/>
      <c r="B595" s="192"/>
      <c r="C595" s="192"/>
      <c r="D595" s="192"/>
      <c r="E595" s="192"/>
      <c r="F595" s="192"/>
      <c r="G595" s="192"/>
      <c r="H595" s="192"/>
      <c r="I595" s="192"/>
      <c r="J595" s="192"/>
      <c r="K595" s="192"/>
      <c r="L595" s="192"/>
      <c r="M595" s="192"/>
      <c r="N595" s="192"/>
      <c r="O595" s="192"/>
      <c r="P595" s="192"/>
      <c r="Q595" s="192"/>
      <c r="R595" s="192"/>
      <c r="S595" s="192"/>
      <c r="T595" s="192"/>
      <c r="U595" s="192"/>
      <c r="V595" s="192"/>
      <c r="W595" s="192"/>
      <c r="X595" s="192"/>
      <c r="Y595" s="192"/>
      <c r="Z595" s="192"/>
      <c r="AA595" s="192"/>
    </row>
    <row r="596" spans="1:27" ht="15.75" customHeight="1">
      <c r="A596" s="192"/>
      <c r="B596" s="192"/>
      <c r="C596" s="192"/>
      <c r="D596" s="192"/>
      <c r="E596" s="192"/>
      <c r="F596" s="192"/>
      <c r="G596" s="192"/>
      <c r="H596" s="192"/>
      <c r="I596" s="192"/>
      <c r="J596" s="192"/>
      <c r="K596" s="192"/>
      <c r="L596" s="192"/>
      <c r="M596" s="192"/>
      <c r="N596" s="192"/>
      <c r="O596" s="192"/>
      <c r="P596" s="192"/>
      <c r="Q596" s="192"/>
      <c r="R596" s="192"/>
      <c r="S596" s="192"/>
      <c r="T596" s="192"/>
      <c r="U596" s="192"/>
      <c r="V596" s="192"/>
      <c r="W596" s="192"/>
      <c r="X596" s="192"/>
      <c r="Y596" s="192"/>
      <c r="Z596" s="192"/>
      <c r="AA596" s="192"/>
    </row>
    <row r="597" spans="1:27" ht="15.75" customHeight="1">
      <c r="A597" s="192"/>
      <c r="B597" s="192"/>
      <c r="C597" s="192"/>
      <c r="D597" s="192"/>
      <c r="E597" s="192"/>
      <c r="F597" s="192"/>
      <c r="G597" s="192"/>
      <c r="H597" s="192"/>
      <c r="I597" s="192"/>
      <c r="J597" s="192"/>
      <c r="K597" s="192"/>
      <c r="L597" s="192"/>
      <c r="M597" s="192"/>
      <c r="N597" s="192"/>
      <c r="O597" s="192"/>
      <c r="P597" s="192"/>
      <c r="Q597" s="192"/>
      <c r="R597" s="192"/>
      <c r="S597" s="192"/>
      <c r="T597" s="192"/>
      <c r="U597" s="192"/>
      <c r="V597" s="192"/>
      <c r="W597" s="192"/>
      <c r="X597" s="192"/>
      <c r="Y597" s="192"/>
      <c r="Z597" s="192"/>
      <c r="AA597" s="192"/>
    </row>
    <row r="598" spans="1:27" ht="15.75" customHeight="1">
      <c r="A598" s="192"/>
      <c r="B598" s="192"/>
      <c r="C598" s="192"/>
      <c r="D598" s="192"/>
      <c r="E598" s="192"/>
      <c r="F598" s="192"/>
      <c r="G598" s="192"/>
      <c r="H598" s="192"/>
      <c r="I598" s="192"/>
      <c r="J598" s="192"/>
      <c r="K598" s="192"/>
      <c r="L598" s="192"/>
      <c r="M598" s="192"/>
      <c r="N598" s="192"/>
      <c r="O598" s="192"/>
      <c r="P598" s="192"/>
      <c r="Q598" s="192"/>
      <c r="R598" s="192"/>
      <c r="S598" s="192"/>
      <c r="T598" s="192"/>
      <c r="U598" s="192"/>
      <c r="V598" s="192"/>
      <c r="W598" s="192"/>
      <c r="X598" s="192"/>
      <c r="Y598" s="192"/>
      <c r="Z598" s="192"/>
      <c r="AA598" s="192"/>
    </row>
    <row r="599" spans="1:27" ht="15.75" customHeight="1">
      <c r="A599" s="192"/>
      <c r="B599" s="192"/>
      <c r="C599" s="192"/>
      <c r="D599" s="192"/>
      <c r="E599" s="192"/>
      <c r="F599" s="192"/>
      <c r="G599" s="192"/>
      <c r="H599" s="192"/>
      <c r="I599" s="192"/>
      <c r="J599" s="192"/>
      <c r="K599" s="192"/>
      <c r="L599" s="192"/>
      <c r="M599" s="192"/>
      <c r="N599" s="192"/>
      <c r="O599" s="192"/>
      <c r="P599" s="192"/>
      <c r="Q599" s="192"/>
      <c r="R599" s="192"/>
      <c r="S599" s="192"/>
      <c r="T599" s="192"/>
      <c r="U599" s="192"/>
      <c r="V599" s="192"/>
      <c r="W599" s="192"/>
      <c r="X599" s="192"/>
      <c r="Y599" s="192"/>
      <c r="Z599" s="192"/>
      <c r="AA599" s="192"/>
    </row>
    <row r="600" spans="1:27" ht="15.75" customHeight="1">
      <c r="A600" s="192"/>
      <c r="B600" s="192"/>
      <c r="C600" s="192"/>
      <c r="D600" s="192"/>
      <c r="E600" s="192"/>
      <c r="F600" s="192"/>
      <c r="G600" s="192"/>
      <c r="H600" s="192"/>
      <c r="I600" s="192"/>
      <c r="J600" s="192"/>
      <c r="K600" s="192"/>
      <c r="L600" s="192"/>
      <c r="M600" s="192"/>
      <c r="N600" s="192"/>
      <c r="O600" s="192"/>
      <c r="P600" s="192"/>
      <c r="Q600" s="192"/>
      <c r="R600" s="192"/>
      <c r="S600" s="192"/>
      <c r="T600" s="192"/>
      <c r="U600" s="192"/>
      <c r="V600" s="192"/>
      <c r="W600" s="192"/>
      <c r="X600" s="192"/>
      <c r="Y600" s="192"/>
      <c r="Z600" s="192"/>
      <c r="AA600" s="192"/>
    </row>
    <row r="601" spans="1:27" ht="15.75" customHeight="1">
      <c r="A601" s="192"/>
      <c r="B601" s="192"/>
      <c r="C601" s="192"/>
      <c r="D601" s="192"/>
      <c r="E601" s="192"/>
      <c r="F601" s="192"/>
      <c r="G601" s="192"/>
      <c r="H601" s="192"/>
      <c r="I601" s="192"/>
      <c r="J601" s="192"/>
      <c r="K601" s="192"/>
      <c r="L601" s="192"/>
      <c r="M601" s="192"/>
      <c r="N601" s="192"/>
      <c r="O601" s="192"/>
      <c r="P601" s="192"/>
      <c r="Q601" s="192"/>
      <c r="R601" s="192"/>
      <c r="S601" s="192"/>
      <c r="T601" s="192"/>
      <c r="U601" s="192"/>
      <c r="V601" s="192"/>
      <c r="W601" s="192"/>
      <c r="X601" s="192"/>
      <c r="Y601" s="192"/>
      <c r="Z601" s="192"/>
      <c r="AA601" s="192"/>
    </row>
    <row r="602" spans="1:27" ht="15.75" customHeight="1">
      <c r="A602" s="192"/>
      <c r="B602" s="192"/>
      <c r="C602" s="192"/>
      <c r="D602" s="192"/>
      <c r="E602" s="192"/>
      <c r="F602" s="192"/>
      <c r="G602" s="192"/>
      <c r="H602" s="192"/>
      <c r="I602" s="192"/>
      <c r="J602" s="192"/>
      <c r="K602" s="192"/>
      <c r="L602" s="192"/>
      <c r="M602" s="192"/>
      <c r="N602" s="192"/>
      <c r="O602" s="192"/>
      <c r="P602" s="192"/>
      <c r="Q602" s="192"/>
      <c r="R602" s="192"/>
      <c r="S602" s="192"/>
      <c r="T602" s="192"/>
      <c r="U602" s="192"/>
      <c r="V602" s="192"/>
      <c r="W602" s="192"/>
      <c r="X602" s="192"/>
      <c r="Y602" s="192"/>
      <c r="Z602" s="192"/>
      <c r="AA602" s="192"/>
    </row>
    <row r="603" spans="1:27" ht="15.75" customHeight="1">
      <c r="A603" s="192"/>
      <c r="B603" s="192"/>
      <c r="C603" s="192"/>
      <c r="D603" s="192"/>
      <c r="E603" s="192"/>
      <c r="F603" s="192"/>
      <c r="G603" s="192"/>
      <c r="H603" s="192"/>
      <c r="I603" s="192"/>
      <c r="J603" s="192"/>
      <c r="K603" s="192"/>
      <c r="L603" s="192"/>
      <c r="M603" s="192"/>
      <c r="N603" s="192"/>
      <c r="O603" s="192"/>
      <c r="P603" s="192"/>
      <c r="Q603" s="192"/>
      <c r="R603" s="192"/>
      <c r="S603" s="192"/>
      <c r="T603" s="192"/>
      <c r="U603" s="192"/>
      <c r="V603" s="192"/>
      <c r="W603" s="192"/>
      <c r="X603" s="192"/>
      <c r="Y603" s="192"/>
      <c r="Z603" s="192"/>
      <c r="AA603" s="192"/>
    </row>
    <row r="604" spans="1:27" ht="15.75" customHeight="1">
      <c r="A604" s="192"/>
      <c r="B604" s="192"/>
      <c r="C604" s="192"/>
      <c r="D604" s="192"/>
      <c r="E604" s="192"/>
      <c r="F604" s="192"/>
      <c r="G604" s="192"/>
      <c r="H604" s="192"/>
      <c r="I604" s="192"/>
      <c r="J604" s="192"/>
      <c r="K604" s="192"/>
      <c r="L604" s="192"/>
      <c r="M604" s="192"/>
      <c r="N604" s="192"/>
      <c r="O604" s="192"/>
      <c r="P604" s="192"/>
      <c r="Q604" s="192"/>
      <c r="R604" s="192"/>
      <c r="S604" s="192"/>
      <c r="T604" s="192"/>
      <c r="U604" s="192"/>
      <c r="V604" s="192"/>
      <c r="W604" s="192"/>
      <c r="X604" s="192"/>
      <c r="Y604" s="192"/>
      <c r="Z604" s="192"/>
      <c r="AA604" s="192"/>
    </row>
    <row r="605" spans="1:27" ht="15.75" customHeight="1">
      <c r="A605" s="192"/>
      <c r="B605" s="192"/>
      <c r="C605" s="192"/>
      <c r="D605" s="192"/>
      <c r="E605" s="192"/>
      <c r="F605" s="192"/>
      <c r="G605" s="192"/>
      <c r="H605" s="192"/>
      <c r="I605" s="192"/>
      <c r="J605" s="192"/>
      <c r="K605" s="192"/>
      <c r="L605" s="192"/>
      <c r="M605" s="192"/>
      <c r="N605" s="192"/>
      <c r="O605" s="192"/>
      <c r="P605" s="192"/>
      <c r="Q605" s="192"/>
      <c r="R605" s="192"/>
      <c r="S605" s="192"/>
      <c r="T605" s="192"/>
      <c r="U605" s="192"/>
      <c r="V605" s="192"/>
      <c r="W605" s="192"/>
      <c r="X605" s="192"/>
      <c r="Y605" s="192"/>
      <c r="Z605" s="192"/>
      <c r="AA605" s="192"/>
    </row>
    <row r="606" spans="1:27" ht="15.75" customHeight="1">
      <c r="A606" s="192"/>
      <c r="B606" s="192"/>
      <c r="C606" s="192"/>
      <c r="D606" s="192"/>
      <c r="E606" s="192"/>
      <c r="F606" s="192"/>
      <c r="G606" s="192"/>
      <c r="H606" s="192"/>
      <c r="I606" s="192"/>
      <c r="J606" s="192"/>
      <c r="K606" s="192"/>
      <c r="L606" s="192"/>
      <c r="M606" s="192"/>
      <c r="N606" s="192"/>
      <c r="O606" s="192"/>
      <c r="P606" s="192"/>
      <c r="Q606" s="192"/>
      <c r="R606" s="192"/>
      <c r="S606" s="192"/>
      <c r="T606" s="192"/>
      <c r="U606" s="192"/>
      <c r="V606" s="192"/>
      <c r="W606" s="192"/>
      <c r="X606" s="192"/>
      <c r="Y606" s="192"/>
      <c r="Z606" s="192"/>
      <c r="AA606" s="192"/>
    </row>
    <row r="607" spans="1:27" ht="15.75" customHeight="1">
      <c r="A607" s="192"/>
      <c r="B607" s="192"/>
      <c r="C607" s="192"/>
      <c r="D607" s="192"/>
      <c r="E607" s="192"/>
      <c r="F607" s="192"/>
      <c r="G607" s="192"/>
      <c r="H607" s="192"/>
      <c r="I607" s="192"/>
      <c r="J607" s="192"/>
      <c r="K607" s="192"/>
      <c r="L607" s="192"/>
      <c r="M607" s="192"/>
      <c r="N607" s="192"/>
      <c r="O607" s="192"/>
      <c r="P607" s="192"/>
      <c r="Q607" s="192"/>
      <c r="R607" s="192"/>
      <c r="S607" s="192"/>
      <c r="T607" s="192"/>
      <c r="U607" s="192"/>
      <c r="V607" s="192"/>
      <c r="W607" s="192"/>
      <c r="X607" s="192"/>
      <c r="Y607" s="192"/>
      <c r="Z607" s="192"/>
      <c r="AA607" s="192"/>
    </row>
    <row r="608" spans="1:27" ht="15.75" customHeight="1">
      <c r="A608" s="192"/>
      <c r="B608" s="192"/>
      <c r="C608" s="192"/>
      <c r="D608" s="192"/>
      <c r="E608" s="192"/>
      <c r="F608" s="192"/>
      <c r="G608" s="192"/>
      <c r="H608" s="192"/>
      <c r="I608" s="192"/>
      <c r="J608" s="192"/>
      <c r="K608" s="192"/>
      <c r="L608" s="192"/>
      <c r="M608" s="192"/>
      <c r="N608" s="192"/>
      <c r="O608" s="192"/>
      <c r="P608" s="192"/>
      <c r="Q608" s="192"/>
      <c r="R608" s="192"/>
      <c r="S608" s="192"/>
      <c r="T608" s="192"/>
      <c r="U608" s="192"/>
      <c r="V608" s="192"/>
      <c r="W608" s="192"/>
      <c r="X608" s="192"/>
      <c r="Y608" s="192"/>
      <c r="Z608" s="192"/>
      <c r="AA608" s="192"/>
    </row>
    <row r="609" spans="1:27" ht="15.75" customHeight="1">
      <c r="A609" s="192"/>
      <c r="B609" s="192"/>
      <c r="C609" s="192"/>
      <c r="D609" s="192"/>
      <c r="E609" s="192"/>
      <c r="F609" s="192"/>
      <c r="G609" s="192"/>
      <c r="H609" s="192"/>
      <c r="I609" s="192"/>
      <c r="J609" s="192"/>
      <c r="K609" s="192"/>
      <c r="L609" s="192"/>
      <c r="M609" s="192"/>
      <c r="N609" s="192"/>
      <c r="O609" s="192"/>
      <c r="P609" s="192"/>
      <c r="Q609" s="192"/>
      <c r="R609" s="192"/>
      <c r="S609" s="192"/>
      <c r="T609" s="192"/>
      <c r="U609" s="192"/>
      <c r="V609" s="192"/>
      <c r="W609" s="192"/>
      <c r="X609" s="192"/>
      <c r="Y609" s="192"/>
      <c r="Z609" s="192"/>
      <c r="AA609" s="192"/>
    </row>
    <row r="610" spans="1:27" ht="15.75" customHeight="1">
      <c r="A610" s="192"/>
      <c r="B610" s="192"/>
      <c r="C610" s="192"/>
      <c r="D610" s="192"/>
      <c r="E610" s="192"/>
      <c r="F610" s="192"/>
      <c r="G610" s="192"/>
      <c r="H610" s="192"/>
      <c r="I610" s="192"/>
      <c r="J610" s="192"/>
      <c r="K610" s="192"/>
      <c r="L610" s="192"/>
      <c r="M610" s="192"/>
      <c r="N610" s="192"/>
      <c r="O610" s="192"/>
      <c r="P610" s="192"/>
      <c r="Q610" s="192"/>
      <c r="R610" s="192"/>
      <c r="S610" s="192"/>
      <c r="T610" s="192"/>
      <c r="U610" s="192"/>
      <c r="V610" s="192"/>
      <c r="W610" s="192"/>
      <c r="X610" s="192"/>
      <c r="Y610" s="192"/>
      <c r="Z610" s="192"/>
      <c r="AA610" s="192"/>
    </row>
    <row r="611" spans="1:27" ht="15.75" customHeight="1">
      <c r="A611" s="192"/>
      <c r="B611" s="192"/>
      <c r="C611" s="192"/>
      <c r="D611" s="192"/>
      <c r="E611" s="192"/>
      <c r="F611" s="192"/>
      <c r="G611" s="192"/>
      <c r="H611" s="192"/>
      <c r="I611" s="192"/>
      <c r="J611" s="192"/>
      <c r="K611" s="192"/>
      <c r="L611" s="192"/>
      <c r="M611" s="192"/>
      <c r="N611" s="192"/>
      <c r="O611" s="192"/>
      <c r="P611" s="192"/>
      <c r="Q611" s="192"/>
      <c r="R611" s="192"/>
      <c r="S611" s="192"/>
      <c r="T611" s="192"/>
      <c r="U611" s="192"/>
      <c r="V611" s="192"/>
      <c r="W611" s="192"/>
      <c r="X611" s="192"/>
      <c r="Y611" s="192"/>
      <c r="Z611" s="192"/>
      <c r="AA611" s="192"/>
    </row>
    <row r="612" spans="1:27" ht="15.75" customHeight="1">
      <c r="A612" s="192"/>
      <c r="B612" s="192"/>
      <c r="C612" s="192"/>
      <c r="D612" s="192"/>
      <c r="E612" s="192"/>
      <c r="F612" s="192"/>
      <c r="G612" s="192"/>
      <c r="H612" s="192"/>
      <c r="I612" s="192"/>
      <c r="J612" s="192"/>
      <c r="K612" s="192"/>
      <c r="L612" s="192"/>
      <c r="M612" s="192"/>
      <c r="N612" s="192"/>
      <c r="O612" s="192"/>
      <c r="P612" s="192"/>
      <c r="Q612" s="192"/>
      <c r="R612" s="192"/>
      <c r="S612" s="192"/>
      <c r="T612" s="192"/>
      <c r="U612" s="192"/>
      <c r="V612" s="192"/>
      <c r="W612" s="192"/>
      <c r="X612" s="192"/>
      <c r="Y612" s="192"/>
      <c r="Z612" s="192"/>
      <c r="AA612" s="192"/>
    </row>
    <row r="613" spans="1:27" ht="15.75" customHeight="1">
      <c r="A613" s="192"/>
      <c r="B613" s="192"/>
      <c r="C613" s="192"/>
      <c r="D613" s="192"/>
      <c r="E613" s="192"/>
      <c r="F613" s="192"/>
      <c r="G613" s="192"/>
      <c r="H613" s="192"/>
      <c r="I613" s="192"/>
      <c r="J613" s="192"/>
      <c r="K613" s="192"/>
      <c r="L613" s="192"/>
      <c r="M613" s="192"/>
      <c r="N613" s="192"/>
      <c r="O613" s="192"/>
      <c r="P613" s="192"/>
      <c r="Q613" s="192"/>
      <c r="R613" s="192"/>
      <c r="S613" s="192"/>
      <c r="T613" s="192"/>
      <c r="U613" s="192"/>
      <c r="V613" s="192"/>
      <c r="W613" s="192"/>
      <c r="X613" s="192"/>
      <c r="Y613" s="192"/>
      <c r="Z613" s="192"/>
      <c r="AA613" s="192"/>
    </row>
    <row r="614" spans="1:27" ht="15.75" customHeight="1">
      <c r="A614" s="192"/>
      <c r="B614" s="192"/>
      <c r="C614" s="192"/>
      <c r="D614" s="192"/>
      <c r="E614" s="192"/>
      <c r="F614" s="192"/>
      <c r="G614" s="192"/>
      <c r="H614" s="192"/>
      <c r="I614" s="192"/>
      <c r="J614" s="192"/>
      <c r="K614" s="192"/>
      <c r="L614" s="192"/>
      <c r="M614" s="192"/>
      <c r="N614" s="192"/>
      <c r="O614" s="192"/>
      <c r="P614" s="192"/>
      <c r="Q614" s="192"/>
      <c r="R614" s="192"/>
      <c r="S614" s="192"/>
      <c r="T614" s="192"/>
      <c r="U614" s="192"/>
      <c r="V614" s="192"/>
      <c r="W614" s="192"/>
      <c r="X614" s="192"/>
      <c r="Y614" s="192"/>
      <c r="Z614" s="192"/>
      <c r="AA614" s="192"/>
    </row>
    <row r="615" spans="1:27" ht="15.75" customHeight="1">
      <c r="A615" s="192"/>
      <c r="B615" s="192"/>
      <c r="C615" s="192"/>
      <c r="D615" s="192"/>
      <c r="E615" s="192"/>
      <c r="F615" s="192"/>
      <c r="G615" s="192"/>
      <c r="H615" s="192"/>
      <c r="I615" s="192"/>
      <c r="J615" s="192"/>
      <c r="K615" s="192"/>
      <c r="L615" s="192"/>
      <c r="M615" s="192"/>
      <c r="N615" s="192"/>
      <c r="O615" s="192"/>
      <c r="P615" s="192"/>
      <c r="Q615" s="192"/>
      <c r="R615" s="192"/>
      <c r="S615" s="192"/>
      <c r="T615" s="192"/>
      <c r="U615" s="192"/>
      <c r="V615" s="192"/>
      <c r="W615" s="192"/>
      <c r="X615" s="192"/>
      <c r="Y615" s="192"/>
      <c r="Z615" s="192"/>
      <c r="AA615" s="192"/>
    </row>
    <row r="616" spans="1:27" ht="15.75" customHeight="1">
      <c r="A616" s="192"/>
      <c r="B616" s="192"/>
      <c r="C616" s="192"/>
      <c r="D616" s="192"/>
      <c r="E616" s="192"/>
      <c r="F616" s="192"/>
      <c r="G616" s="192"/>
      <c r="H616" s="192"/>
      <c r="I616" s="192"/>
      <c r="J616" s="192"/>
      <c r="K616" s="192"/>
      <c r="L616" s="192"/>
      <c r="M616" s="192"/>
      <c r="N616" s="192"/>
      <c r="O616" s="192"/>
      <c r="P616" s="192"/>
      <c r="Q616" s="192"/>
      <c r="R616" s="192"/>
      <c r="S616" s="192"/>
      <c r="T616" s="192"/>
      <c r="U616" s="192"/>
      <c r="V616" s="192"/>
      <c r="W616" s="192"/>
      <c r="X616" s="192"/>
      <c r="Y616" s="192"/>
      <c r="Z616" s="192"/>
      <c r="AA616" s="192"/>
    </row>
    <row r="617" spans="1:27" ht="15.75" customHeight="1">
      <c r="A617" s="192"/>
      <c r="B617" s="192"/>
      <c r="C617" s="192"/>
      <c r="D617" s="192"/>
      <c r="E617" s="192"/>
      <c r="F617" s="192"/>
      <c r="G617" s="192"/>
      <c r="H617" s="192"/>
      <c r="I617" s="192"/>
      <c r="J617" s="192"/>
      <c r="K617" s="192"/>
      <c r="L617" s="192"/>
      <c r="M617" s="192"/>
      <c r="N617" s="192"/>
      <c r="O617" s="192"/>
      <c r="P617" s="192"/>
      <c r="Q617" s="192"/>
      <c r="R617" s="192"/>
      <c r="S617" s="192"/>
      <c r="T617" s="192"/>
      <c r="U617" s="192"/>
      <c r="V617" s="192"/>
      <c r="W617" s="192"/>
      <c r="X617" s="192"/>
      <c r="Y617" s="192"/>
      <c r="Z617" s="192"/>
      <c r="AA617" s="192"/>
    </row>
    <row r="618" spans="1:27" ht="15.75" customHeight="1">
      <c r="A618" s="192"/>
      <c r="B618" s="192"/>
      <c r="C618" s="192"/>
      <c r="D618" s="192"/>
      <c r="E618" s="192"/>
      <c r="F618" s="192"/>
      <c r="G618" s="192"/>
      <c r="H618" s="192"/>
      <c r="I618" s="192"/>
      <c r="J618" s="192"/>
      <c r="K618" s="192"/>
      <c r="L618" s="192"/>
      <c r="M618" s="192"/>
      <c r="N618" s="192"/>
      <c r="O618" s="192"/>
      <c r="P618" s="192"/>
      <c r="Q618" s="192"/>
      <c r="R618" s="192"/>
      <c r="S618" s="192"/>
      <c r="T618" s="192"/>
      <c r="U618" s="192"/>
      <c r="V618" s="192"/>
      <c r="W618" s="192"/>
      <c r="X618" s="192"/>
      <c r="Y618" s="192"/>
      <c r="Z618" s="192"/>
      <c r="AA618" s="192"/>
    </row>
    <row r="619" spans="1:27" ht="15.75" customHeight="1">
      <c r="A619" s="192"/>
      <c r="B619" s="192"/>
      <c r="C619" s="192"/>
      <c r="D619" s="192"/>
      <c r="E619" s="192"/>
      <c r="F619" s="192"/>
      <c r="G619" s="192"/>
      <c r="H619" s="192"/>
      <c r="I619" s="192"/>
      <c r="J619" s="192"/>
      <c r="K619" s="192"/>
      <c r="L619" s="192"/>
      <c r="M619" s="192"/>
      <c r="N619" s="192"/>
      <c r="O619" s="192"/>
      <c r="P619" s="192"/>
      <c r="Q619" s="192"/>
      <c r="R619" s="192"/>
      <c r="S619" s="192"/>
      <c r="T619" s="192"/>
      <c r="U619" s="192"/>
      <c r="V619" s="192"/>
      <c r="W619" s="192"/>
      <c r="X619" s="192"/>
      <c r="Y619" s="192"/>
      <c r="Z619" s="192"/>
      <c r="AA619" s="192"/>
    </row>
    <row r="620" spans="1:27" ht="15.75" customHeight="1">
      <c r="A620" s="192"/>
      <c r="B620" s="192"/>
      <c r="C620" s="192"/>
      <c r="D620" s="192"/>
      <c r="E620" s="192"/>
      <c r="F620" s="192"/>
      <c r="G620" s="192"/>
      <c r="H620" s="192"/>
      <c r="I620" s="192"/>
      <c r="J620" s="192"/>
      <c r="K620" s="192"/>
      <c r="L620" s="192"/>
      <c r="M620" s="192"/>
      <c r="N620" s="192"/>
      <c r="O620" s="192"/>
      <c r="P620" s="192"/>
      <c r="Q620" s="192"/>
      <c r="R620" s="192"/>
      <c r="S620" s="192"/>
      <c r="T620" s="192"/>
      <c r="U620" s="192"/>
      <c r="V620" s="192"/>
      <c r="W620" s="192"/>
      <c r="X620" s="192"/>
      <c r="Y620" s="192"/>
      <c r="Z620" s="192"/>
      <c r="AA620" s="192"/>
    </row>
    <row r="621" spans="1:27" ht="15.75" customHeight="1">
      <c r="A621" s="192"/>
      <c r="B621" s="192"/>
      <c r="C621" s="192"/>
      <c r="D621" s="192"/>
      <c r="E621" s="192"/>
      <c r="F621" s="192"/>
      <c r="G621" s="192"/>
      <c r="H621" s="192"/>
      <c r="I621" s="192"/>
      <c r="J621" s="192"/>
      <c r="K621" s="192"/>
      <c r="L621" s="192"/>
      <c r="M621" s="192"/>
      <c r="N621" s="192"/>
      <c r="O621" s="192"/>
      <c r="P621" s="192"/>
      <c r="Q621" s="192"/>
      <c r="R621" s="192"/>
      <c r="S621" s="192"/>
      <c r="T621" s="192"/>
      <c r="U621" s="192"/>
      <c r="V621" s="192"/>
      <c r="W621" s="192"/>
      <c r="X621" s="192"/>
      <c r="Y621" s="192"/>
      <c r="Z621" s="192"/>
      <c r="AA621" s="192"/>
    </row>
    <row r="622" spans="1:27" ht="15.75" customHeight="1">
      <c r="A622" s="192"/>
      <c r="B622" s="192"/>
      <c r="C622" s="192"/>
      <c r="D622" s="192"/>
      <c r="E622" s="192"/>
      <c r="F622" s="192"/>
      <c r="G622" s="192"/>
      <c r="H622" s="192"/>
      <c r="I622" s="192"/>
      <c r="J622" s="192"/>
      <c r="K622" s="192"/>
      <c r="L622" s="192"/>
      <c r="M622" s="192"/>
      <c r="N622" s="192"/>
      <c r="O622" s="192"/>
      <c r="P622" s="192"/>
      <c r="Q622" s="192"/>
      <c r="R622" s="192"/>
      <c r="S622" s="192"/>
      <c r="T622" s="192"/>
      <c r="U622" s="192"/>
      <c r="V622" s="192"/>
      <c r="W622" s="192"/>
      <c r="X622" s="192"/>
      <c r="Y622" s="192"/>
      <c r="Z622" s="192"/>
      <c r="AA622" s="192"/>
    </row>
    <row r="623" spans="1:27" ht="15.75" customHeight="1">
      <c r="A623" s="192"/>
      <c r="B623" s="192"/>
      <c r="C623" s="192"/>
      <c r="D623" s="192"/>
      <c r="E623" s="192"/>
      <c r="F623" s="192"/>
      <c r="G623" s="192"/>
      <c r="H623" s="192"/>
      <c r="I623" s="192"/>
      <c r="J623" s="192"/>
      <c r="K623" s="192"/>
      <c r="L623" s="192"/>
      <c r="M623" s="192"/>
      <c r="N623" s="192"/>
      <c r="O623" s="192"/>
      <c r="P623" s="192"/>
      <c r="Q623" s="192"/>
      <c r="R623" s="192"/>
      <c r="S623" s="192"/>
      <c r="T623" s="192"/>
      <c r="U623" s="192"/>
      <c r="V623" s="192"/>
      <c r="W623" s="192"/>
      <c r="X623" s="192"/>
      <c r="Y623" s="192"/>
      <c r="Z623" s="192"/>
      <c r="AA623" s="192"/>
    </row>
    <row r="624" spans="1:27" ht="15.75" customHeight="1">
      <c r="A624" s="192"/>
      <c r="B624" s="192"/>
      <c r="C624" s="192"/>
      <c r="D624" s="192"/>
      <c r="E624" s="192"/>
      <c r="F624" s="192"/>
      <c r="G624" s="192"/>
      <c r="H624" s="192"/>
      <c r="I624" s="192"/>
      <c r="J624" s="192"/>
      <c r="K624" s="192"/>
      <c r="L624" s="192"/>
      <c r="M624" s="192"/>
      <c r="N624" s="192"/>
      <c r="O624" s="192"/>
      <c r="P624" s="192"/>
      <c r="Q624" s="192"/>
      <c r="R624" s="192"/>
      <c r="S624" s="192"/>
      <c r="T624" s="192"/>
      <c r="U624" s="192"/>
      <c r="V624" s="192"/>
      <c r="W624" s="192"/>
      <c r="X624" s="192"/>
      <c r="Y624" s="192"/>
      <c r="Z624" s="192"/>
      <c r="AA624" s="192"/>
    </row>
    <row r="625" spans="1:27" ht="15.75" customHeight="1">
      <c r="A625" s="192"/>
      <c r="B625" s="192"/>
      <c r="C625" s="192"/>
      <c r="D625" s="192"/>
      <c r="E625" s="192"/>
      <c r="F625" s="192"/>
      <c r="G625" s="192"/>
      <c r="H625" s="192"/>
      <c r="I625" s="192"/>
      <c r="J625" s="192"/>
      <c r="K625" s="192"/>
      <c r="L625" s="192"/>
      <c r="M625" s="192"/>
      <c r="N625" s="192"/>
      <c r="O625" s="192"/>
      <c r="P625" s="192"/>
      <c r="Q625" s="192"/>
      <c r="R625" s="192"/>
      <c r="S625" s="192"/>
      <c r="T625" s="192"/>
      <c r="U625" s="192"/>
      <c r="V625" s="192"/>
      <c r="W625" s="192"/>
      <c r="X625" s="192"/>
      <c r="Y625" s="192"/>
      <c r="Z625" s="192"/>
      <c r="AA625" s="192"/>
    </row>
    <row r="626" spans="1:27" ht="15.75" customHeight="1">
      <c r="A626" s="192"/>
      <c r="B626" s="192"/>
      <c r="C626" s="192"/>
      <c r="D626" s="192"/>
      <c r="E626" s="192"/>
      <c r="F626" s="192"/>
      <c r="G626" s="192"/>
      <c r="H626" s="192"/>
      <c r="I626" s="192"/>
      <c r="J626" s="192"/>
      <c r="K626" s="192"/>
      <c r="L626" s="192"/>
      <c r="M626" s="192"/>
      <c r="N626" s="192"/>
      <c r="O626" s="192"/>
      <c r="P626" s="192"/>
      <c r="Q626" s="192"/>
      <c r="R626" s="192"/>
      <c r="S626" s="192"/>
      <c r="T626" s="192"/>
      <c r="U626" s="192"/>
      <c r="V626" s="192"/>
      <c r="W626" s="192"/>
      <c r="X626" s="192"/>
      <c r="Y626" s="192"/>
      <c r="Z626" s="192"/>
      <c r="AA626" s="192"/>
    </row>
    <row r="627" spans="1:27" ht="15.75" customHeight="1">
      <c r="A627" s="192"/>
      <c r="B627" s="192"/>
      <c r="C627" s="192"/>
      <c r="D627" s="192"/>
      <c r="E627" s="192"/>
      <c r="F627" s="192"/>
      <c r="G627" s="192"/>
      <c r="H627" s="192"/>
      <c r="I627" s="192"/>
      <c r="J627" s="192"/>
      <c r="K627" s="192"/>
      <c r="L627" s="192"/>
      <c r="M627" s="192"/>
      <c r="N627" s="192"/>
      <c r="O627" s="192"/>
      <c r="P627" s="192"/>
      <c r="Q627" s="192"/>
      <c r="R627" s="192"/>
      <c r="S627" s="192"/>
      <c r="T627" s="192"/>
      <c r="U627" s="192"/>
      <c r="V627" s="192"/>
      <c r="W627" s="192"/>
      <c r="X627" s="192"/>
      <c r="Y627" s="192"/>
      <c r="Z627" s="192"/>
      <c r="AA627" s="192"/>
    </row>
    <row r="628" spans="1:27" ht="15.75" customHeight="1">
      <c r="A628" s="192"/>
      <c r="B628" s="192"/>
      <c r="C628" s="192"/>
      <c r="D628" s="192"/>
      <c r="E628" s="192"/>
      <c r="F628" s="192"/>
      <c r="G628" s="192"/>
      <c r="H628" s="192"/>
      <c r="I628" s="192"/>
      <c r="J628" s="192"/>
      <c r="K628" s="192"/>
      <c r="L628" s="192"/>
      <c r="M628" s="192"/>
      <c r="N628" s="192"/>
      <c r="O628" s="192"/>
      <c r="P628" s="192"/>
      <c r="Q628" s="192"/>
      <c r="R628" s="192"/>
      <c r="S628" s="192"/>
      <c r="T628" s="192"/>
      <c r="U628" s="192"/>
      <c r="V628" s="192"/>
      <c r="W628" s="192"/>
      <c r="X628" s="192"/>
      <c r="Y628" s="192"/>
      <c r="Z628" s="192"/>
      <c r="AA628" s="192"/>
    </row>
    <row r="629" spans="1:27" ht="15.75" customHeight="1">
      <c r="A629" s="192"/>
      <c r="B629" s="192"/>
      <c r="C629" s="192"/>
      <c r="D629" s="192"/>
      <c r="E629" s="192"/>
      <c r="F629" s="192"/>
      <c r="G629" s="192"/>
      <c r="H629" s="192"/>
      <c r="I629" s="192"/>
      <c r="J629" s="192"/>
      <c r="K629" s="192"/>
      <c r="L629" s="192"/>
      <c r="M629" s="192"/>
      <c r="N629" s="192"/>
      <c r="O629" s="192"/>
      <c r="P629" s="192"/>
      <c r="Q629" s="192"/>
      <c r="R629" s="192"/>
      <c r="S629" s="192"/>
      <c r="T629" s="192"/>
      <c r="U629" s="192"/>
      <c r="V629" s="192"/>
      <c r="W629" s="192"/>
      <c r="X629" s="192"/>
      <c r="Y629" s="192"/>
      <c r="Z629" s="192"/>
      <c r="AA629" s="192"/>
    </row>
    <row r="630" spans="1:27" ht="15.75" customHeight="1">
      <c r="A630" s="192"/>
      <c r="B630" s="192"/>
      <c r="C630" s="192"/>
      <c r="D630" s="192"/>
      <c r="E630" s="192"/>
      <c r="F630" s="192"/>
      <c r="G630" s="192"/>
      <c r="H630" s="192"/>
      <c r="I630" s="192"/>
      <c r="J630" s="192"/>
      <c r="K630" s="192"/>
      <c r="L630" s="192"/>
      <c r="M630" s="192"/>
      <c r="N630" s="192"/>
      <c r="O630" s="192"/>
      <c r="P630" s="192"/>
      <c r="Q630" s="192"/>
      <c r="R630" s="192"/>
      <c r="S630" s="192"/>
      <c r="T630" s="192"/>
      <c r="U630" s="192"/>
      <c r="V630" s="192"/>
      <c r="W630" s="192"/>
      <c r="X630" s="192"/>
      <c r="Y630" s="192"/>
      <c r="Z630" s="192"/>
      <c r="AA630" s="192"/>
    </row>
    <row r="631" spans="1:27" ht="15.75" customHeight="1">
      <c r="A631" s="192"/>
      <c r="B631" s="192"/>
      <c r="C631" s="192"/>
      <c r="D631" s="192"/>
      <c r="E631" s="192"/>
      <c r="F631" s="192"/>
      <c r="G631" s="192"/>
      <c r="H631" s="192"/>
      <c r="I631" s="192"/>
      <c r="J631" s="192"/>
      <c r="K631" s="192"/>
      <c r="L631" s="192"/>
      <c r="M631" s="192"/>
      <c r="N631" s="192"/>
      <c r="O631" s="192"/>
      <c r="P631" s="192"/>
      <c r="Q631" s="192"/>
      <c r="R631" s="192"/>
      <c r="S631" s="192"/>
      <c r="T631" s="192"/>
      <c r="U631" s="192"/>
      <c r="V631" s="192"/>
      <c r="W631" s="192"/>
      <c r="X631" s="192"/>
      <c r="Y631" s="192"/>
      <c r="Z631" s="192"/>
      <c r="AA631" s="192"/>
    </row>
    <row r="632" spans="1:27" ht="15.75" customHeight="1">
      <c r="A632" s="192"/>
      <c r="B632" s="192"/>
      <c r="C632" s="192"/>
      <c r="D632" s="192"/>
      <c r="E632" s="192"/>
      <c r="F632" s="192"/>
      <c r="G632" s="192"/>
      <c r="H632" s="192"/>
      <c r="I632" s="192"/>
      <c r="J632" s="192"/>
      <c r="K632" s="192"/>
      <c r="L632" s="192"/>
      <c r="M632" s="192"/>
      <c r="N632" s="192"/>
      <c r="O632" s="192"/>
      <c r="P632" s="192"/>
      <c r="Q632" s="192"/>
      <c r="R632" s="192"/>
      <c r="S632" s="192"/>
      <c r="T632" s="192"/>
      <c r="U632" s="192"/>
      <c r="V632" s="192"/>
      <c r="W632" s="192"/>
      <c r="X632" s="192"/>
      <c r="Y632" s="192"/>
      <c r="Z632" s="192"/>
      <c r="AA632" s="192"/>
    </row>
    <row r="633" spans="1:27" ht="15.75" customHeight="1">
      <c r="A633" s="192"/>
      <c r="B633" s="192"/>
      <c r="C633" s="192"/>
      <c r="D633" s="192"/>
      <c r="E633" s="192"/>
      <c r="F633" s="192"/>
      <c r="G633" s="192"/>
      <c r="H633" s="192"/>
      <c r="I633" s="192"/>
      <c r="J633" s="192"/>
      <c r="K633" s="192"/>
      <c r="L633" s="192"/>
      <c r="M633" s="192"/>
      <c r="N633" s="192"/>
      <c r="O633" s="192"/>
      <c r="P633" s="192"/>
      <c r="Q633" s="192"/>
      <c r="R633" s="192"/>
      <c r="S633" s="192"/>
      <c r="T633" s="192"/>
      <c r="U633" s="192"/>
      <c r="V633" s="192"/>
      <c r="W633" s="192"/>
      <c r="X633" s="192"/>
      <c r="Y633" s="192"/>
      <c r="Z633" s="192"/>
      <c r="AA633" s="192"/>
    </row>
    <row r="634" spans="1:27" ht="15.75" customHeight="1">
      <c r="A634" s="192"/>
      <c r="B634" s="192"/>
      <c r="C634" s="192"/>
      <c r="D634" s="192"/>
      <c r="E634" s="192"/>
      <c r="F634" s="192"/>
      <c r="G634" s="192"/>
      <c r="H634" s="192"/>
      <c r="I634" s="192"/>
      <c r="J634" s="192"/>
      <c r="K634" s="192"/>
      <c r="L634" s="192"/>
      <c r="M634" s="192"/>
      <c r="N634" s="192"/>
      <c r="O634" s="192"/>
      <c r="P634" s="192"/>
      <c r="Q634" s="192"/>
      <c r="R634" s="192"/>
      <c r="S634" s="192"/>
      <c r="T634" s="192"/>
      <c r="U634" s="192"/>
      <c r="V634" s="192"/>
      <c r="W634" s="192"/>
      <c r="X634" s="192"/>
      <c r="Y634" s="192"/>
      <c r="Z634" s="192"/>
      <c r="AA634" s="192"/>
    </row>
    <row r="635" spans="1:27" ht="15.75" customHeight="1">
      <c r="A635" s="192"/>
      <c r="B635" s="192"/>
      <c r="C635" s="192"/>
      <c r="D635" s="192"/>
      <c r="E635" s="192"/>
      <c r="F635" s="192"/>
      <c r="G635" s="192"/>
      <c r="H635" s="192"/>
      <c r="I635" s="192"/>
      <c r="J635" s="192"/>
      <c r="K635" s="192"/>
      <c r="L635" s="192"/>
      <c r="M635" s="192"/>
      <c r="N635" s="192"/>
      <c r="O635" s="192"/>
      <c r="P635" s="192"/>
      <c r="Q635" s="192"/>
      <c r="R635" s="192"/>
      <c r="S635" s="192"/>
      <c r="T635" s="192"/>
      <c r="U635" s="192"/>
      <c r="V635" s="192"/>
      <c r="W635" s="192"/>
      <c r="X635" s="192"/>
      <c r="Y635" s="192"/>
      <c r="Z635" s="192"/>
      <c r="AA635" s="192"/>
    </row>
    <row r="636" spans="1:27" ht="15.75" customHeight="1">
      <c r="A636" s="192"/>
      <c r="B636" s="192"/>
      <c r="C636" s="192"/>
      <c r="D636" s="192"/>
      <c r="E636" s="192"/>
      <c r="F636" s="192"/>
      <c r="G636" s="192"/>
      <c r="H636" s="192"/>
      <c r="I636" s="192"/>
      <c r="J636" s="192"/>
      <c r="K636" s="192"/>
      <c r="L636" s="192"/>
      <c r="M636" s="192"/>
      <c r="N636" s="192"/>
      <c r="O636" s="192"/>
      <c r="P636" s="192"/>
      <c r="Q636" s="192"/>
      <c r="R636" s="192"/>
      <c r="S636" s="192"/>
      <c r="T636" s="192"/>
      <c r="U636" s="192"/>
      <c r="V636" s="192"/>
      <c r="W636" s="192"/>
      <c r="X636" s="192"/>
      <c r="Y636" s="192"/>
      <c r="Z636" s="192"/>
      <c r="AA636" s="192"/>
    </row>
    <row r="637" spans="1:27" ht="15.75" customHeight="1">
      <c r="A637" s="192"/>
      <c r="B637" s="192"/>
      <c r="C637" s="192"/>
      <c r="D637" s="192"/>
      <c r="E637" s="192"/>
      <c r="F637" s="192"/>
      <c r="G637" s="192"/>
      <c r="H637" s="192"/>
      <c r="I637" s="192"/>
      <c r="J637" s="192"/>
      <c r="K637" s="192"/>
      <c r="L637" s="192"/>
      <c r="M637" s="192"/>
      <c r="N637" s="192"/>
      <c r="O637" s="192"/>
      <c r="P637" s="192"/>
      <c r="Q637" s="192"/>
      <c r="R637" s="192"/>
      <c r="S637" s="192"/>
      <c r="T637" s="192"/>
      <c r="U637" s="192"/>
      <c r="V637" s="192"/>
      <c r="W637" s="192"/>
      <c r="X637" s="192"/>
      <c r="Y637" s="192"/>
      <c r="Z637" s="192"/>
      <c r="AA637" s="192"/>
    </row>
    <row r="638" spans="1:27" ht="15.75" customHeight="1">
      <c r="A638" s="192"/>
      <c r="B638" s="192"/>
      <c r="C638" s="192"/>
      <c r="D638" s="192"/>
      <c r="E638" s="192"/>
      <c r="F638" s="192"/>
      <c r="G638" s="192"/>
      <c r="H638" s="192"/>
      <c r="I638" s="192"/>
      <c r="J638" s="192"/>
      <c r="K638" s="192"/>
      <c r="L638" s="192"/>
      <c r="M638" s="192"/>
      <c r="N638" s="192"/>
      <c r="O638" s="192"/>
      <c r="P638" s="192"/>
      <c r="Q638" s="192"/>
      <c r="R638" s="192"/>
      <c r="S638" s="192"/>
      <c r="T638" s="192"/>
      <c r="U638" s="192"/>
      <c r="V638" s="192"/>
      <c r="W638" s="192"/>
      <c r="X638" s="192"/>
      <c r="Y638" s="192"/>
      <c r="Z638" s="192"/>
      <c r="AA638" s="192"/>
    </row>
    <row r="639" spans="1:27" ht="15.75" customHeight="1">
      <c r="A639" s="192"/>
      <c r="B639" s="192"/>
      <c r="C639" s="192"/>
      <c r="D639" s="192"/>
      <c r="E639" s="192"/>
      <c r="F639" s="192"/>
      <c r="G639" s="192"/>
      <c r="H639" s="192"/>
      <c r="I639" s="192"/>
      <c r="J639" s="192"/>
      <c r="K639" s="192"/>
      <c r="L639" s="192"/>
      <c r="M639" s="192"/>
      <c r="N639" s="192"/>
      <c r="O639" s="192"/>
      <c r="P639" s="192"/>
      <c r="Q639" s="192"/>
      <c r="R639" s="192"/>
      <c r="S639" s="192"/>
      <c r="T639" s="192"/>
      <c r="U639" s="192"/>
      <c r="V639" s="192"/>
      <c r="W639" s="192"/>
      <c r="X639" s="192"/>
      <c r="Y639" s="192"/>
      <c r="Z639" s="192"/>
      <c r="AA639" s="192"/>
    </row>
    <row r="640" spans="1:27" ht="15.75" customHeight="1">
      <c r="A640" s="192"/>
      <c r="B640" s="192"/>
      <c r="C640" s="192"/>
      <c r="D640" s="192"/>
      <c r="E640" s="192"/>
      <c r="F640" s="192"/>
      <c r="G640" s="192"/>
      <c r="H640" s="192"/>
      <c r="I640" s="192"/>
      <c r="J640" s="192"/>
      <c r="K640" s="192"/>
      <c r="L640" s="192"/>
      <c r="M640" s="192"/>
      <c r="N640" s="192"/>
      <c r="O640" s="192"/>
      <c r="P640" s="192"/>
      <c r="Q640" s="192"/>
      <c r="R640" s="192"/>
      <c r="S640" s="192"/>
      <c r="T640" s="192"/>
      <c r="U640" s="192"/>
      <c r="V640" s="192"/>
      <c r="W640" s="192"/>
      <c r="X640" s="192"/>
      <c r="Y640" s="192"/>
      <c r="Z640" s="192"/>
      <c r="AA640" s="192"/>
    </row>
    <row r="641" spans="1:27" ht="15.75" customHeight="1">
      <c r="A641" s="192"/>
      <c r="B641" s="192"/>
      <c r="C641" s="192"/>
      <c r="D641" s="192"/>
      <c r="E641" s="192"/>
      <c r="F641" s="192"/>
      <c r="G641" s="192"/>
      <c r="H641" s="192"/>
      <c r="I641" s="192"/>
      <c r="J641" s="192"/>
      <c r="K641" s="192"/>
      <c r="L641" s="192"/>
      <c r="M641" s="192"/>
      <c r="N641" s="192"/>
      <c r="O641" s="192"/>
      <c r="P641" s="192"/>
      <c r="Q641" s="192"/>
      <c r="R641" s="192"/>
      <c r="S641" s="192"/>
      <c r="T641" s="192"/>
      <c r="U641" s="192"/>
      <c r="V641" s="192"/>
      <c r="W641" s="192"/>
      <c r="X641" s="192"/>
      <c r="Y641" s="192"/>
      <c r="Z641" s="192"/>
      <c r="AA641" s="192"/>
    </row>
    <row r="642" spans="1:27" ht="15.75" customHeight="1">
      <c r="A642" s="192"/>
      <c r="B642" s="192"/>
      <c r="C642" s="192"/>
      <c r="D642" s="192"/>
      <c r="E642" s="192"/>
      <c r="F642" s="192"/>
      <c r="G642" s="192"/>
      <c r="H642" s="192"/>
      <c r="I642" s="192"/>
      <c r="J642" s="192"/>
      <c r="K642" s="192"/>
      <c r="L642" s="192"/>
      <c r="M642" s="192"/>
      <c r="N642" s="192"/>
      <c r="O642" s="192"/>
      <c r="P642" s="192"/>
      <c r="Q642" s="192"/>
      <c r="R642" s="192"/>
      <c r="S642" s="192"/>
      <c r="T642" s="192"/>
      <c r="U642" s="192"/>
      <c r="V642" s="192"/>
      <c r="W642" s="192"/>
      <c r="X642" s="192"/>
      <c r="Y642" s="192"/>
      <c r="Z642" s="192"/>
      <c r="AA642" s="192"/>
    </row>
    <row r="643" spans="1:27" ht="15.75" customHeight="1">
      <c r="A643" s="192"/>
      <c r="B643" s="192"/>
      <c r="C643" s="192"/>
      <c r="D643" s="192"/>
      <c r="E643" s="192"/>
      <c r="F643" s="192"/>
      <c r="G643" s="192"/>
      <c r="H643" s="192"/>
      <c r="I643" s="192"/>
      <c r="J643" s="192"/>
      <c r="K643" s="192"/>
      <c r="L643" s="192"/>
      <c r="M643" s="192"/>
      <c r="N643" s="192"/>
      <c r="O643" s="192"/>
      <c r="P643" s="192"/>
      <c r="Q643" s="192"/>
      <c r="R643" s="192"/>
      <c r="S643" s="192"/>
      <c r="T643" s="192"/>
      <c r="U643" s="192"/>
      <c r="V643" s="192"/>
      <c r="W643" s="192"/>
      <c r="X643" s="192"/>
      <c r="Y643" s="192"/>
      <c r="Z643" s="192"/>
      <c r="AA643" s="192"/>
    </row>
    <row r="644" spans="1:27" ht="15.75" customHeight="1">
      <c r="A644" s="192"/>
      <c r="B644" s="192"/>
      <c r="C644" s="192"/>
      <c r="D644" s="192"/>
      <c r="E644" s="192"/>
      <c r="F644" s="192"/>
      <c r="G644" s="192"/>
      <c r="H644" s="192"/>
      <c r="I644" s="192"/>
      <c r="J644" s="192"/>
      <c r="K644" s="192"/>
      <c r="L644" s="192"/>
      <c r="M644" s="192"/>
      <c r="N644" s="192"/>
      <c r="O644" s="192"/>
      <c r="P644" s="192"/>
      <c r="Q644" s="192"/>
      <c r="R644" s="192"/>
      <c r="S644" s="192"/>
      <c r="T644" s="192"/>
      <c r="U644" s="192"/>
      <c r="V644" s="192"/>
      <c r="W644" s="192"/>
      <c r="X644" s="192"/>
      <c r="Y644" s="192"/>
      <c r="Z644" s="192"/>
      <c r="AA644" s="192"/>
    </row>
    <row r="645" spans="1:27" ht="15.75" customHeight="1">
      <c r="A645" s="192"/>
      <c r="B645" s="192"/>
      <c r="C645" s="192"/>
      <c r="D645" s="192"/>
      <c r="E645" s="192"/>
      <c r="F645" s="192"/>
      <c r="G645" s="192"/>
      <c r="H645" s="192"/>
      <c r="I645" s="192"/>
      <c r="J645" s="192"/>
      <c r="K645" s="192"/>
      <c r="L645" s="192"/>
      <c r="M645" s="192"/>
      <c r="N645" s="192"/>
      <c r="O645" s="192"/>
      <c r="P645" s="192"/>
      <c r="Q645" s="192"/>
      <c r="R645" s="192"/>
      <c r="S645" s="192"/>
      <c r="T645" s="192"/>
      <c r="U645" s="192"/>
      <c r="V645" s="192"/>
      <c r="W645" s="192"/>
      <c r="X645" s="192"/>
      <c r="Y645" s="192"/>
      <c r="Z645" s="192"/>
      <c r="AA645" s="192"/>
    </row>
    <row r="646" spans="1:27" ht="15.75" customHeight="1">
      <c r="A646" s="192"/>
      <c r="B646" s="192"/>
      <c r="C646" s="192"/>
      <c r="D646" s="192"/>
      <c r="E646" s="192"/>
      <c r="F646" s="192"/>
      <c r="G646" s="192"/>
      <c r="H646" s="192"/>
      <c r="I646" s="192"/>
      <c r="J646" s="192"/>
      <c r="K646" s="192"/>
      <c r="L646" s="192"/>
      <c r="M646" s="192"/>
      <c r="N646" s="192"/>
      <c r="O646" s="192"/>
      <c r="P646" s="192"/>
      <c r="Q646" s="192"/>
      <c r="R646" s="192"/>
      <c r="S646" s="192"/>
      <c r="T646" s="192"/>
      <c r="U646" s="192"/>
      <c r="V646" s="192"/>
      <c r="W646" s="192"/>
      <c r="X646" s="192"/>
      <c r="Y646" s="192"/>
      <c r="Z646" s="192"/>
      <c r="AA646" s="192"/>
    </row>
    <row r="647" spans="1:27" ht="15.75" customHeight="1">
      <c r="A647" s="192"/>
      <c r="B647" s="192"/>
      <c r="C647" s="192"/>
      <c r="D647" s="192"/>
      <c r="E647" s="192"/>
      <c r="F647" s="192"/>
      <c r="G647" s="192"/>
      <c r="H647" s="192"/>
      <c r="I647" s="192"/>
      <c r="J647" s="192"/>
      <c r="K647" s="192"/>
      <c r="L647" s="192"/>
      <c r="M647" s="192"/>
      <c r="N647" s="192"/>
      <c r="O647" s="192"/>
      <c r="P647" s="192"/>
      <c r="Q647" s="192"/>
      <c r="R647" s="192"/>
      <c r="S647" s="192"/>
      <c r="T647" s="192"/>
      <c r="U647" s="192"/>
      <c r="V647" s="192"/>
      <c r="W647" s="192"/>
      <c r="X647" s="192"/>
      <c r="Y647" s="192"/>
      <c r="Z647" s="192"/>
      <c r="AA647" s="192"/>
    </row>
    <row r="648" spans="1:27" ht="15.75" customHeight="1">
      <c r="A648" s="192"/>
      <c r="B648" s="192"/>
      <c r="C648" s="192"/>
      <c r="D648" s="192"/>
      <c r="E648" s="192"/>
      <c r="F648" s="192"/>
      <c r="G648" s="192"/>
      <c r="H648" s="192"/>
      <c r="I648" s="192"/>
      <c r="J648" s="192"/>
      <c r="K648" s="192"/>
      <c r="L648" s="192"/>
      <c r="M648" s="192"/>
      <c r="N648" s="192"/>
      <c r="O648" s="192"/>
      <c r="P648" s="192"/>
      <c r="Q648" s="192"/>
      <c r="R648" s="192"/>
      <c r="S648" s="192"/>
      <c r="T648" s="192"/>
      <c r="U648" s="192"/>
      <c r="V648" s="192"/>
      <c r="W648" s="192"/>
      <c r="X648" s="192"/>
      <c r="Y648" s="192"/>
      <c r="Z648" s="192"/>
      <c r="AA648" s="192"/>
    </row>
    <row r="649" spans="1:27" ht="15.75" customHeight="1">
      <c r="A649" s="192"/>
      <c r="B649" s="192"/>
      <c r="C649" s="192"/>
      <c r="D649" s="192"/>
      <c r="E649" s="192"/>
      <c r="F649" s="192"/>
      <c r="G649" s="192"/>
      <c r="H649" s="192"/>
      <c r="I649" s="192"/>
      <c r="J649" s="192"/>
      <c r="K649" s="192"/>
      <c r="L649" s="192"/>
      <c r="M649" s="192"/>
      <c r="N649" s="192"/>
      <c r="O649" s="192"/>
      <c r="P649" s="192"/>
      <c r="Q649" s="192"/>
      <c r="R649" s="192"/>
      <c r="S649" s="192"/>
      <c r="T649" s="192"/>
      <c r="U649" s="192"/>
      <c r="V649" s="192"/>
      <c r="W649" s="192"/>
      <c r="X649" s="192"/>
      <c r="Y649" s="192"/>
      <c r="Z649" s="192"/>
      <c r="AA649" s="192"/>
    </row>
    <row r="650" spans="1:27" ht="15.75" customHeight="1">
      <c r="A650" s="192"/>
      <c r="B650" s="192"/>
      <c r="C650" s="192"/>
      <c r="D650" s="192"/>
      <c r="E650" s="192"/>
      <c r="F650" s="192"/>
      <c r="G650" s="192"/>
      <c r="H650" s="192"/>
      <c r="I650" s="192"/>
      <c r="J650" s="192"/>
      <c r="K650" s="192"/>
      <c r="L650" s="192"/>
      <c r="M650" s="192"/>
      <c r="N650" s="192"/>
      <c r="O650" s="192"/>
      <c r="P650" s="192"/>
      <c r="Q650" s="192"/>
      <c r="R650" s="192"/>
      <c r="S650" s="192"/>
      <c r="T650" s="192"/>
      <c r="U650" s="192"/>
      <c r="V650" s="192"/>
      <c r="W650" s="192"/>
      <c r="X650" s="192"/>
      <c r="Y650" s="192"/>
      <c r="Z650" s="192"/>
      <c r="AA650" s="192"/>
    </row>
    <row r="651" spans="1:27" ht="15.75" customHeight="1">
      <c r="A651" s="192"/>
      <c r="B651" s="192"/>
      <c r="C651" s="192"/>
      <c r="D651" s="192"/>
      <c r="E651" s="192"/>
      <c r="F651" s="192"/>
      <c r="G651" s="192"/>
      <c r="H651" s="192"/>
      <c r="I651" s="192"/>
      <c r="J651" s="192"/>
      <c r="K651" s="192"/>
      <c r="L651" s="192"/>
      <c r="M651" s="192"/>
      <c r="N651" s="192"/>
      <c r="O651" s="192"/>
      <c r="P651" s="192"/>
      <c r="Q651" s="192"/>
      <c r="R651" s="192"/>
      <c r="S651" s="192"/>
      <c r="T651" s="192"/>
      <c r="U651" s="192"/>
      <c r="V651" s="192"/>
      <c r="W651" s="192"/>
      <c r="X651" s="192"/>
      <c r="Y651" s="192"/>
      <c r="Z651" s="192"/>
      <c r="AA651" s="192"/>
    </row>
    <row r="652" spans="1:27" ht="15.75" customHeight="1">
      <c r="A652" s="192"/>
      <c r="B652" s="192"/>
      <c r="C652" s="192"/>
      <c r="D652" s="192"/>
      <c r="E652" s="192"/>
      <c r="F652" s="192"/>
      <c r="G652" s="192"/>
      <c r="H652" s="192"/>
      <c r="I652" s="192"/>
      <c r="J652" s="192"/>
      <c r="K652" s="192"/>
      <c r="L652" s="192"/>
      <c r="M652" s="192"/>
      <c r="N652" s="192"/>
      <c r="O652" s="192"/>
      <c r="P652" s="192"/>
      <c r="Q652" s="192"/>
      <c r="R652" s="192"/>
      <c r="S652" s="192"/>
      <c r="T652" s="192"/>
      <c r="U652" s="192"/>
      <c r="V652" s="192"/>
      <c r="W652" s="192"/>
      <c r="X652" s="192"/>
      <c r="Y652" s="192"/>
      <c r="Z652" s="192"/>
      <c r="AA652" s="192"/>
    </row>
    <row r="653" spans="1:27" ht="15.75" customHeight="1">
      <c r="A653" s="192"/>
      <c r="B653" s="192"/>
      <c r="C653" s="192"/>
      <c r="D653" s="192"/>
      <c r="E653" s="192"/>
      <c r="F653" s="192"/>
      <c r="G653" s="192"/>
      <c r="H653" s="192"/>
      <c r="I653" s="192"/>
      <c r="J653" s="192"/>
      <c r="K653" s="192"/>
      <c r="L653" s="192"/>
      <c r="M653" s="192"/>
      <c r="N653" s="192"/>
      <c r="O653" s="192"/>
      <c r="P653" s="192"/>
      <c r="Q653" s="192"/>
      <c r="R653" s="192"/>
      <c r="S653" s="192"/>
      <c r="T653" s="192"/>
      <c r="U653" s="192"/>
      <c r="V653" s="192"/>
      <c r="W653" s="192"/>
      <c r="X653" s="192"/>
      <c r="Y653" s="192"/>
      <c r="Z653" s="192"/>
      <c r="AA653" s="192"/>
    </row>
    <row r="654" spans="1:27" ht="15.75" customHeight="1">
      <c r="A654" s="192"/>
      <c r="B654" s="192"/>
      <c r="C654" s="192"/>
      <c r="D654" s="192"/>
      <c r="E654" s="192"/>
      <c r="F654" s="192"/>
      <c r="G654" s="192"/>
      <c r="H654" s="192"/>
      <c r="I654" s="192"/>
      <c r="J654" s="192"/>
      <c r="K654" s="192"/>
      <c r="L654" s="192"/>
      <c r="M654" s="192"/>
      <c r="N654" s="192"/>
      <c r="O654" s="192"/>
      <c r="P654" s="192"/>
      <c r="Q654" s="192"/>
      <c r="R654" s="192"/>
      <c r="S654" s="192"/>
      <c r="T654" s="192"/>
      <c r="U654" s="192"/>
      <c r="V654" s="192"/>
      <c r="W654" s="192"/>
      <c r="X654" s="192"/>
      <c r="Y654" s="192"/>
      <c r="Z654" s="192"/>
      <c r="AA654" s="192"/>
    </row>
    <row r="655" spans="1:27" ht="15.75" customHeight="1">
      <c r="A655" s="192"/>
      <c r="B655" s="192"/>
      <c r="C655" s="192"/>
      <c r="D655" s="192"/>
      <c r="E655" s="192"/>
      <c r="F655" s="192"/>
      <c r="G655" s="192"/>
      <c r="H655" s="192"/>
      <c r="I655" s="192"/>
      <c r="J655" s="192"/>
      <c r="K655" s="192"/>
      <c r="L655" s="192"/>
      <c r="M655" s="192"/>
      <c r="N655" s="192"/>
      <c r="O655" s="192"/>
      <c r="P655" s="192"/>
      <c r="Q655" s="192"/>
      <c r="R655" s="192"/>
      <c r="S655" s="192"/>
      <c r="T655" s="192"/>
      <c r="U655" s="192"/>
      <c r="V655" s="192"/>
      <c r="W655" s="192"/>
      <c r="X655" s="192"/>
      <c r="Y655" s="192"/>
      <c r="Z655" s="192"/>
      <c r="AA655" s="192"/>
    </row>
    <row r="656" spans="1:27" ht="15.75" customHeight="1">
      <c r="A656" s="192"/>
      <c r="B656" s="192"/>
      <c r="C656" s="192"/>
      <c r="D656" s="192"/>
      <c r="E656" s="192"/>
      <c r="F656" s="192"/>
      <c r="G656" s="192"/>
      <c r="H656" s="192"/>
      <c r="I656" s="192"/>
      <c r="J656" s="192"/>
      <c r="K656" s="192"/>
      <c r="L656" s="192"/>
      <c r="M656" s="192"/>
      <c r="N656" s="192"/>
      <c r="O656" s="192"/>
      <c r="P656" s="192"/>
      <c r="Q656" s="192"/>
      <c r="R656" s="192"/>
      <c r="S656" s="192"/>
      <c r="T656" s="192"/>
      <c r="U656" s="192"/>
      <c r="V656" s="192"/>
      <c r="W656" s="192"/>
      <c r="X656" s="192"/>
      <c r="Y656" s="192"/>
      <c r="Z656" s="192"/>
      <c r="AA656" s="192"/>
    </row>
    <row r="657" spans="1:27" ht="15.75" customHeight="1">
      <c r="A657" s="192"/>
      <c r="B657" s="192"/>
      <c r="C657" s="192"/>
      <c r="D657" s="192"/>
      <c r="E657" s="192"/>
      <c r="F657" s="192"/>
      <c r="G657" s="192"/>
      <c r="H657" s="192"/>
      <c r="I657" s="192"/>
      <c r="J657" s="192"/>
      <c r="K657" s="192"/>
      <c r="L657" s="192"/>
      <c r="M657" s="192"/>
      <c r="N657" s="192"/>
      <c r="O657" s="192"/>
      <c r="P657" s="192"/>
      <c r="Q657" s="192"/>
      <c r="R657" s="192"/>
      <c r="S657" s="192"/>
      <c r="T657" s="192"/>
      <c r="U657" s="192"/>
      <c r="V657" s="192"/>
      <c r="W657" s="192"/>
      <c r="X657" s="192"/>
      <c r="Y657" s="192"/>
      <c r="Z657" s="192"/>
      <c r="AA657" s="192"/>
    </row>
    <row r="658" spans="1:27" ht="15.75" customHeight="1">
      <c r="A658" s="192"/>
      <c r="B658" s="192"/>
      <c r="C658" s="192"/>
      <c r="D658" s="192"/>
      <c r="E658" s="192"/>
      <c r="F658" s="192"/>
      <c r="G658" s="192"/>
      <c r="H658" s="192"/>
      <c r="I658" s="192"/>
      <c r="J658" s="192"/>
      <c r="K658" s="192"/>
      <c r="L658" s="192"/>
      <c r="M658" s="192"/>
      <c r="N658" s="192"/>
      <c r="O658" s="192"/>
      <c r="P658" s="192"/>
      <c r="Q658" s="192"/>
      <c r="R658" s="192"/>
      <c r="S658" s="192"/>
      <c r="T658" s="192"/>
      <c r="U658" s="192"/>
      <c r="V658" s="192"/>
      <c r="W658" s="192"/>
      <c r="X658" s="192"/>
      <c r="Y658" s="192"/>
      <c r="Z658" s="192"/>
      <c r="AA658" s="192"/>
    </row>
    <row r="659" spans="1:27" ht="15.75" customHeight="1">
      <c r="A659" s="192"/>
      <c r="B659" s="192"/>
      <c r="C659" s="192"/>
      <c r="D659" s="192"/>
      <c r="E659" s="192"/>
      <c r="F659" s="192"/>
      <c r="G659" s="192"/>
      <c r="H659" s="192"/>
      <c r="I659" s="192"/>
      <c r="J659" s="192"/>
      <c r="K659" s="192"/>
      <c r="L659" s="192"/>
      <c r="M659" s="192"/>
      <c r="N659" s="192"/>
      <c r="O659" s="192"/>
      <c r="P659" s="192"/>
      <c r="Q659" s="192"/>
      <c r="R659" s="192"/>
      <c r="S659" s="192"/>
      <c r="T659" s="192"/>
      <c r="U659" s="192"/>
      <c r="V659" s="192"/>
      <c r="W659" s="192"/>
      <c r="X659" s="192"/>
      <c r="Y659" s="192"/>
      <c r="Z659" s="192"/>
      <c r="AA659" s="192"/>
    </row>
    <row r="660" spans="1:27" ht="15.75" customHeight="1">
      <c r="A660" s="192"/>
      <c r="B660" s="192"/>
      <c r="C660" s="192"/>
      <c r="D660" s="192"/>
      <c r="E660" s="192"/>
      <c r="F660" s="192"/>
      <c r="G660" s="192"/>
      <c r="H660" s="192"/>
      <c r="I660" s="192"/>
      <c r="J660" s="192"/>
      <c r="K660" s="192"/>
      <c r="L660" s="192"/>
      <c r="M660" s="192"/>
      <c r="N660" s="192"/>
      <c r="O660" s="192"/>
      <c r="P660" s="192"/>
      <c r="Q660" s="192"/>
      <c r="R660" s="192"/>
      <c r="S660" s="192"/>
      <c r="T660" s="192"/>
      <c r="U660" s="192"/>
      <c r="V660" s="192"/>
      <c r="W660" s="192"/>
      <c r="X660" s="192"/>
      <c r="Y660" s="192"/>
      <c r="Z660" s="192"/>
      <c r="AA660" s="192"/>
    </row>
    <row r="661" spans="1:27" ht="15.75" customHeight="1">
      <c r="A661" s="192"/>
      <c r="B661" s="192"/>
      <c r="C661" s="192"/>
      <c r="D661" s="192"/>
      <c r="E661" s="192"/>
      <c r="F661" s="192"/>
      <c r="G661" s="192"/>
      <c r="H661" s="192"/>
      <c r="I661" s="192"/>
      <c r="J661" s="192"/>
      <c r="K661" s="192"/>
      <c r="L661" s="192"/>
      <c r="M661" s="192"/>
      <c r="N661" s="192"/>
      <c r="O661" s="192"/>
      <c r="P661" s="192"/>
      <c r="Q661" s="192"/>
      <c r="R661" s="192"/>
      <c r="S661" s="192"/>
      <c r="T661" s="192"/>
      <c r="U661" s="192"/>
      <c r="V661" s="192"/>
      <c r="W661" s="192"/>
      <c r="X661" s="192"/>
      <c r="Y661" s="192"/>
      <c r="Z661" s="192"/>
      <c r="AA661" s="192"/>
    </row>
    <row r="662" spans="1:27" ht="15.75" customHeight="1">
      <c r="A662" s="192"/>
      <c r="B662" s="192"/>
      <c r="C662" s="192"/>
      <c r="D662" s="192"/>
      <c r="E662" s="192"/>
      <c r="F662" s="192"/>
      <c r="G662" s="192"/>
      <c r="H662" s="192"/>
      <c r="I662" s="192"/>
      <c r="J662" s="192"/>
      <c r="K662" s="192"/>
      <c r="L662" s="192"/>
      <c r="M662" s="192"/>
      <c r="N662" s="192"/>
      <c r="O662" s="192"/>
      <c r="P662" s="192"/>
      <c r="Q662" s="192"/>
      <c r="R662" s="192"/>
      <c r="S662" s="192"/>
      <c r="T662" s="192"/>
      <c r="U662" s="192"/>
      <c r="V662" s="192"/>
      <c r="W662" s="192"/>
      <c r="X662" s="192"/>
      <c r="Y662" s="192"/>
      <c r="Z662" s="192"/>
      <c r="AA662" s="192"/>
    </row>
    <row r="663" spans="1:27" ht="15.75" customHeight="1">
      <c r="A663" s="192"/>
      <c r="B663" s="192"/>
      <c r="C663" s="192"/>
      <c r="D663" s="192"/>
      <c r="E663" s="192"/>
      <c r="F663" s="192"/>
      <c r="G663" s="192"/>
      <c r="H663" s="192"/>
      <c r="I663" s="192"/>
      <c r="J663" s="192"/>
      <c r="K663" s="192"/>
      <c r="L663" s="192"/>
      <c r="M663" s="192"/>
      <c r="N663" s="192"/>
      <c r="O663" s="192"/>
      <c r="P663" s="192"/>
      <c r="Q663" s="192"/>
      <c r="R663" s="192"/>
      <c r="S663" s="192"/>
      <c r="T663" s="192"/>
      <c r="U663" s="192"/>
      <c r="V663" s="192"/>
      <c r="W663" s="192"/>
      <c r="X663" s="192"/>
      <c r="Y663" s="192"/>
      <c r="Z663" s="192"/>
      <c r="AA663" s="192"/>
    </row>
    <row r="664" spans="1:27" ht="15.75" customHeight="1">
      <c r="A664" s="192"/>
      <c r="B664" s="192"/>
      <c r="C664" s="192"/>
      <c r="D664" s="192"/>
      <c r="E664" s="192"/>
      <c r="F664" s="192"/>
      <c r="G664" s="192"/>
      <c r="H664" s="192"/>
      <c r="I664" s="192"/>
      <c r="J664" s="192"/>
      <c r="K664" s="192"/>
      <c r="L664" s="192"/>
      <c r="M664" s="192"/>
      <c r="N664" s="192"/>
      <c r="O664" s="192"/>
      <c r="P664" s="192"/>
      <c r="Q664" s="192"/>
      <c r="R664" s="192"/>
      <c r="S664" s="192"/>
      <c r="T664" s="192"/>
      <c r="U664" s="192"/>
      <c r="V664" s="192"/>
      <c r="W664" s="192"/>
      <c r="X664" s="192"/>
      <c r="Y664" s="192"/>
      <c r="Z664" s="192"/>
      <c r="AA664" s="192"/>
    </row>
    <row r="665" spans="1:27" ht="15.75" customHeight="1">
      <c r="A665" s="192"/>
      <c r="B665" s="192"/>
      <c r="C665" s="192"/>
      <c r="D665" s="192"/>
      <c r="E665" s="192"/>
      <c r="F665" s="192"/>
      <c r="G665" s="192"/>
      <c r="H665" s="192"/>
      <c r="I665" s="192"/>
      <c r="J665" s="192"/>
      <c r="K665" s="192"/>
      <c r="L665" s="192"/>
      <c r="M665" s="192"/>
      <c r="N665" s="192"/>
      <c r="O665" s="192"/>
      <c r="P665" s="192"/>
      <c r="Q665" s="192"/>
      <c r="R665" s="192"/>
      <c r="S665" s="192"/>
      <c r="T665" s="192"/>
      <c r="U665" s="192"/>
      <c r="V665" s="192"/>
      <c r="W665" s="192"/>
      <c r="X665" s="192"/>
      <c r="Y665" s="192"/>
      <c r="Z665" s="192"/>
      <c r="AA665" s="192"/>
    </row>
    <row r="666" spans="1:27" ht="15.75" customHeight="1">
      <c r="A666" s="192"/>
      <c r="B666" s="192"/>
      <c r="C666" s="192"/>
      <c r="D666" s="192"/>
      <c r="E666" s="192"/>
      <c r="F666" s="192"/>
      <c r="G666" s="192"/>
      <c r="H666" s="192"/>
      <c r="I666" s="192"/>
      <c r="J666" s="192"/>
      <c r="K666" s="192"/>
      <c r="L666" s="192"/>
      <c r="M666" s="192"/>
      <c r="N666" s="192"/>
      <c r="O666" s="192"/>
      <c r="P666" s="192"/>
      <c r="Q666" s="192"/>
      <c r="R666" s="192"/>
      <c r="S666" s="192"/>
      <c r="T666" s="192"/>
      <c r="U666" s="192"/>
      <c r="V666" s="192"/>
      <c r="W666" s="192"/>
      <c r="X666" s="192"/>
      <c r="Y666" s="192"/>
      <c r="Z666" s="192"/>
      <c r="AA666" s="192"/>
    </row>
    <row r="667" spans="1:27" ht="15.75" customHeight="1">
      <c r="A667" s="192"/>
      <c r="B667" s="192"/>
      <c r="C667" s="192"/>
      <c r="D667" s="192"/>
      <c r="E667" s="192"/>
      <c r="F667" s="192"/>
      <c r="G667" s="192"/>
      <c r="H667" s="192"/>
      <c r="I667" s="192"/>
      <c r="J667" s="192"/>
      <c r="K667" s="192"/>
      <c r="L667" s="192"/>
      <c r="M667" s="192"/>
      <c r="N667" s="192"/>
      <c r="O667" s="192"/>
      <c r="P667" s="192"/>
      <c r="Q667" s="192"/>
      <c r="R667" s="192"/>
      <c r="S667" s="192"/>
      <c r="T667" s="192"/>
      <c r="U667" s="192"/>
      <c r="V667" s="192"/>
      <c r="W667" s="192"/>
      <c r="X667" s="192"/>
      <c r="Y667" s="192"/>
      <c r="Z667" s="192"/>
      <c r="AA667" s="192"/>
    </row>
    <row r="668" spans="1:27" ht="15.75" customHeight="1">
      <c r="A668" s="192"/>
      <c r="B668" s="192"/>
      <c r="C668" s="192"/>
      <c r="D668" s="192"/>
      <c r="E668" s="192"/>
      <c r="F668" s="192"/>
      <c r="G668" s="192"/>
      <c r="H668" s="192"/>
      <c r="I668" s="192"/>
      <c r="J668" s="192"/>
      <c r="K668" s="192"/>
      <c r="L668" s="192"/>
      <c r="M668" s="192"/>
      <c r="N668" s="192"/>
      <c r="O668" s="192"/>
      <c r="P668" s="192"/>
      <c r="Q668" s="192"/>
      <c r="R668" s="192"/>
      <c r="S668" s="192"/>
      <c r="T668" s="192"/>
      <c r="U668" s="192"/>
      <c r="V668" s="192"/>
      <c r="W668" s="192"/>
      <c r="X668" s="192"/>
      <c r="Y668" s="192"/>
      <c r="Z668" s="192"/>
      <c r="AA668" s="192"/>
    </row>
    <row r="669" spans="1:27" ht="15.75" customHeight="1">
      <c r="A669" s="192"/>
      <c r="B669" s="192"/>
      <c r="C669" s="192"/>
      <c r="D669" s="192"/>
      <c r="E669" s="192"/>
      <c r="F669" s="192"/>
      <c r="G669" s="192"/>
      <c r="H669" s="192"/>
      <c r="I669" s="192"/>
      <c r="J669" s="192"/>
      <c r="K669" s="192"/>
      <c r="L669" s="192"/>
      <c r="M669" s="192"/>
      <c r="N669" s="192"/>
      <c r="O669" s="192"/>
      <c r="P669" s="192"/>
      <c r="Q669" s="192"/>
      <c r="R669" s="192"/>
      <c r="S669" s="192"/>
      <c r="T669" s="192"/>
      <c r="U669" s="192"/>
      <c r="V669" s="192"/>
      <c r="W669" s="192"/>
      <c r="X669" s="192"/>
      <c r="Y669" s="192"/>
      <c r="Z669" s="192"/>
      <c r="AA669" s="192"/>
    </row>
    <row r="670" spans="1:27" ht="15.75" customHeight="1">
      <c r="A670" s="192"/>
      <c r="B670" s="192"/>
      <c r="C670" s="192"/>
      <c r="D670" s="192"/>
      <c r="E670" s="192"/>
      <c r="F670" s="192"/>
      <c r="G670" s="192"/>
      <c r="H670" s="192"/>
      <c r="I670" s="192"/>
      <c r="J670" s="192"/>
      <c r="K670" s="192"/>
      <c r="L670" s="192"/>
      <c r="M670" s="192"/>
      <c r="N670" s="192"/>
      <c r="O670" s="192"/>
      <c r="P670" s="192"/>
      <c r="Q670" s="192"/>
      <c r="R670" s="192"/>
      <c r="S670" s="192"/>
      <c r="T670" s="192"/>
      <c r="U670" s="192"/>
      <c r="V670" s="192"/>
      <c r="W670" s="192"/>
      <c r="X670" s="192"/>
      <c r="Y670" s="192"/>
      <c r="Z670" s="192"/>
      <c r="AA670" s="192"/>
    </row>
    <row r="671" spans="1:27" ht="15.75" customHeight="1">
      <c r="A671" s="192"/>
      <c r="B671" s="192"/>
      <c r="C671" s="192"/>
      <c r="D671" s="192"/>
      <c r="E671" s="192"/>
      <c r="F671" s="192"/>
      <c r="G671" s="192"/>
      <c r="H671" s="192"/>
      <c r="I671" s="192"/>
      <c r="J671" s="192"/>
      <c r="K671" s="192"/>
      <c r="L671" s="192"/>
      <c r="M671" s="192"/>
      <c r="N671" s="192"/>
      <c r="O671" s="192"/>
      <c r="P671" s="192"/>
      <c r="Q671" s="192"/>
      <c r="R671" s="192"/>
      <c r="S671" s="192"/>
      <c r="T671" s="192"/>
      <c r="U671" s="192"/>
      <c r="V671" s="192"/>
      <c r="W671" s="192"/>
      <c r="X671" s="192"/>
      <c r="Y671" s="192"/>
      <c r="Z671" s="192"/>
      <c r="AA671" s="192"/>
    </row>
    <row r="672" spans="1:27" ht="15.75" customHeight="1">
      <c r="A672" s="192"/>
      <c r="B672" s="192"/>
      <c r="C672" s="192"/>
      <c r="D672" s="192"/>
      <c r="E672" s="192"/>
      <c r="F672" s="192"/>
      <c r="G672" s="192"/>
      <c r="H672" s="192"/>
      <c r="I672" s="192"/>
      <c r="J672" s="192"/>
      <c r="K672" s="192"/>
      <c r="L672" s="192"/>
      <c r="M672" s="192"/>
      <c r="N672" s="192"/>
      <c r="O672" s="192"/>
      <c r="P672" s="192"/>
      <c r="Q672" s="192"/>
      <c r="R672" s="192"/>
      <c r="S672" s="192"/>
      <c r="T672" s="192"/>
      <c r="U672" s="192"/>
      <c r="V672" s="192"/>
      <c r="W672" s="192"/>
      <c r="X672" s="192"/>
      <c r="Y672" s="192"/>
      <c r="Z672" s="192"/>
      <c r="AA672" s="192"/>
    </row>
    <row r="673" spans="1:27" ht="15.75" customHeight="1">
      <c r="A673" s="192"/>
      <c r="B673" s="192"/>
      <c r="C673" s="192"/>
      <c r="D673" s="192"/>
      <c r="E673" s="192"/>
      <c r="F673" s="192"/>
      <c r="G673" s="192"/>
      <c r="H673" s="192"/>
      <c r="I673" s="192"/>
      <c r="J673" s="192"/>
      <c r="K673" s="192"/>
      <c r="L673" s="192"/>
      <c r="M673" s="192"/>
      <c r="N673" s="192"/>
      <c r="O673" s="192"/>
      <c r="P673" s="192"/>
      <c r="Q673" s="192"/>
      <c r="R673" s="192"/>
      <c r="S673" s="192"/>
      <c r="T673" s="192"/>
      <c r="U673" s="192"/>
      <c r="V673" s="192"/>
      <c r="W673" s="192"/>
      <c r="X673" s="192"/>
      <c r="Y673" s="192"/>
      <c r="Z673" s="192"/>
      <c r="AA673" s="192"/>
    </row>
    <row r="674" spans="1:27" ht="15.75" customHeight="1">
      <c r="A674" s="192"/>
      <c r="B674" s="192"/>
      <c r="C674" s="192"/>
      <c r="D674" s="192"/>
      <c r="E674" s="192"/>
      <c r="F674" s="192"/>
      <c r="G674" s="192"/>
      <c r="H674" s="192"/>
      <c r="I674" s="192"/>
      <c r="J674" s="192"/>
      <c r="K674" s="192"/>
      <c r="L674" s="192"/>
      <c r="M674" s="192"/>
      <c r="N674" s="192"/>
      <c r="O674" s="192"/>
      <c r="P674" s="192"/>
      <c r="Q674" s="192"/>
      <c r="R674" s="192"/>
      <c r="S674" s="192"/>
      <c r="T674" s="192"/>
      <c r="U674" s="192"/>
      <c r="V674" s="192"/>
      <c r="W674" s="192"/>
      <c r="X674" s="192"/>
      <c r="Y674" s="192"/>
      <c r="Z674" s="192"/>
      <c r="AA674" s="192"/>
    </row>
    <row r="675" spans="1:27" ht="15.75" customHeight="1">
      <c r="A675" s="192"/>
      <c r="B675" s="192"/>
      <c r="C675" s="192"/>
      <c r="D675" s="192"/>
      <c r="E675" s="192"/>
      <c r="F675" s="192"/>
      <c r="G675" s="192"/>
      <c r="H675" s="192"/>
      <c r="I675" s="192"/>
      <c r="J675" s="192"/>
      <c r="K675" s="192"/>
      <c r="L675" s="192"/>
      <c r="M675" s="192"/>
      <c r="N675" s="192"/>
      <c r="O675" s="192"/>
      <c r="P675" s="192"/>
      <c r="Q675" s="192"/>
      <c r="R675" s="192"/>
      <c r="S675" s="192"/>
      <c r="T675" s="192"/>
      <c r="U675" s="192"/>
      <c r="V675" s="192"/>
      <c r="W675" s="192"/>
      <c r="X675" s="192"/>
      <c r="Y675" s="192"/>
      <c r="Z675" s="192"/>
      <c r="AA675" s="192"/>
    </row>
    <row r="676" spans="1:27" ht="15.75" customHeight="1">
      <c r="A676" s="192"/>
      <c r="B676" s="192"/>
      <c r="C676" s="192"/>
      <c r="D676" s="192"/>
      <c r="E676" s="192"/>
      <c r="F676" s="192"/>
      <c r="G676" s="192"/>
      <c r="H676" s="192"/>
      <c r="I676" s="192"/>
      <c r="J676" s="192"/>
      <c r="K676" s="192"/>
      <c r="L676" s="192"/>
      <c r="M676" s="192"/>
      <c r="N676" s="192"/>
      <c r="O676" s="192"/>
      <c r="P676" s="192"/>
      <c r="Q676" s="192"/>
      <c r="R676" s="192"/>
      <c r="S676" s="192"/>
      <c r="T676" s="192"/>
      <c r="U676" s="192"/>
      <c r="V676" s="192"/>
      <c r="W676" s="192"/>
      <c r="X676" s="192"/>
      <c r="Y676" s="192"/>
      <c r="Z676" s="192"/>
      <c r="AA676" s="192"/>
    </row>
    <row r="677" spans="1:27" ht="15.75" customHeight="1">
      <c r="A677" s="192"/>
      <c r="B677" s="192"/>
      <c r="C677" s="192"/>
      <c r="D677" s="192"/>
      <c r="E677" s="192"/>
      <c r="F677" s="192"/>
      <c r="G677" s="192"/>
      <c r="H677" s="192"/>
      <c r="I677" s="192"/>
      <c r="J677" s="192"/>
      <c r="K677" s="192"/>
      <c r="L677" s="192"/>
      <c r="M677" s="192"/>
      <c r="N677" s="192"/>
      <c r="O677" s="192"/>
      <c r="P677" s="192"/>
      <c r="Q677" s="192"/>
      <c r="R677" s="192"/>
      <c r="S677" s="192"/>
      <c r="T677" s="192"/>
      <c r="U677" s="192"/>
      <c r="V677" s="192"/>
      <c r="W677" s="192"/>
      <c r="X677" s="192"/>
      <c r="Y677" s="192"/>
      <c r="Z677" s="192"/>
      <c r="AA677" s="192"/>
    </row>
    <row r="678" spans="1:27" ht="15.75" customHeight="1">
      <c r="A678" s="192"/>
      <c r="B678" s="192"/>
      <c r="C678" s="192"/>
      <c r="D678" s="192"/>
      <c r="E678" s="192"/>
      <c r="F678" s="192"/>
      <c r="G678" s="192"/>
      <c r="H678" s="192"/>
      <c r="I678" s="192"/>
      <c r="J678" s="192"/>
      <c r="K678" s="192"/>
      <c r="L678" s="192"/>
      <c r="M678" s="192"/>
      <c r="N678" s="192"/>
      <c r="O678" s="192"/>
      <c r="P678" s="192"/>
      <c r="Q678" s="192"/>
      <c r="R678" s="192"/>
      <c r="S678" s="192"/>
      <c r="T678" s="192"/>
      <c r="U678" s="192"/>
      <c r="V678" s="192"/>
      <c r="W678" s="192"/>
      <c r="X678" s="192"/>
      <c r="Y678" s="192"/>
      <c r="Z678" s="192"/>
      <c r="AA678" s="192"/>
    </row>
    <row r="679" spans="1:27" ht="15.75" customHeight="1">
      <c r="A679" s="192"/>
      <c r="B679" s="192"/>
      <c r="C679" s="192"/>
      <c r="D679" s="192"/>
      <c r="E679" s="192"/>
      <c r="F679" s="192"/>
      <c r="G679" s="192"/>
      <c r="H679" s="192"/>
      <c r="I679" s="192"/>
      <c r="J679" s="192"/>
      <c r="K679" s="192"/>
      <c r="L679" s="192"/>
      <c r="M679" s="192"/>
      <c r="N679" s="192"/>
      <c r="O679" s="192"/>
      <c r="P679" s="192"/>
      <c r="Q679" s="192"/>
      <c r="R679" s="192"/>
      <c r="S679" s="192"/>
      <c r="T679" s="192"/>
      <c r="U679" s="192"/>
      <c r="V679" s="192"/>
      <c r="W679" s="192"/>
      <c r="X679" s="192"/>
      <c r="Y679" s="192"/>
      <c r="Z679" s="192"/>
      <c r="AA679" s="192"/>
    </row>
    <row r="680" spans="1:27" ht="15.75" customHeight="1">
      <c r="A680" s="192"/>
      <c r="B680" s="192"/>
      <c r="C680" s="192"/>
      <c r="D680" s="192"/>
      <c r="E680" s="192"/>
      <c r="F680" s="192"/>
      <c r="G680" s="192"/>
      <c r="H680" s="192"/>
      <c r="I680" s="192"/>
      <c r="J680" s="192"/>
      <c r="K680" s="192"/>
      <c r="L680" s="192"/>
      <c r="M680" s="192"/>
      <c r="N680" s="192"/>
      <c r="O680" s="192"/>
      <c r="P680" s="192"/>
      <c r="Q680" s="192"/>
      <c r="R680" s="192"/>
      <c r="S680" s="192"/>
      <c r="T680" s="192"/>
      <c r="U680" s="192"/>
      <c r="V680" s="192"/>
      <c r="W680" s="192"/>
      <c r="X680" s="192"/>
      <c r="Y680" s="192"/>
      <c r="Z680" s="192"/>
      <c r="AA680" s="192"/>
    </row>
    <row r="681" spans="1:27" ht="15.75" customHeight="1">
      <c r="A681" s="192"/>
      <c r="B681" s="192"/>
      <c r="C681" s="192"/>
      <c r="D681" s="192"/>
      <c r="E681" s="192"/>
      <c r="F681" s="192"/>
      <c r="G681" s="192"/>
      <c r="H681" s="192"/>
      <c r="I681" s="192"/>
      <c r="J681" s="192"/>
      <c r="K681" s="192"/>
      <c r="L681" s="192"/>
      <c r="M681" s="192"/>
      <c r="N681" s="192"/>
      <c r="O681" s="192"/>
      <c r="P681" s="192"/>
      <c r="Q681" s="192"/>
      <c r="R681" s="192"/>
      <c r="S681" s="192"/>
      <c r="T681" s="192"/>
      <c r="U681" s="192"/>
      <c r="V681" s="192"/>
      <c r="W681" s="192"/>
      <c r="X681" s="192"/>
      <c r="Y681" s="192"/>
      <c r="Z681" s="192"/>
      <c r="AA681" s="192"/>
    </row>
    <row r="682" spans="1:27" ht="15.75" customHeight="1">
      <c r="A682" s="192"/>
      <c r="B682" s="192"/>
      <c r="C682" s="192"/>
      <c r="D682" s="192"/>
      <c r="E682" s="192"/>
      <c r="F682" s="192"/>
      <c r="G682" s="192"/>
      <c r="H682" s="192"/>
      <c r="I682" s="192"/>
      <c r="J682" s="192"/>
      <c r="K682" s="192"/>
      <c r="L682" s="192"/>
      <c r="M682" s="192"/>
      <c r="N682" s="192"/>
      <c r="O682" s="192"/>
      <c r="P682" s="192"/>
      <c r="Q682" s="192"/>
      <c r="R682" s="192"/>
      <c r="S682" s="192"/>
      <c r="T682" s="192"/>
      <c r="U682" s="192"/>
      <c r="V682" s="192"/>
      <c r="W682" s="192"/>
      <c r="X682" s="192"/>
      <c r="Y682" s="192"/>
      <c r="Z682" s="192"/>
      <c r="AA682" s="192"/>
    </row>
    <row r="683" spans="1:27" ht="15.75" customHeight="1">
      <c r="A683" s="192"/>
      <c r="B683" s="192"/>
      <c r="C683" s="192"/>
      <c r="D683" s="192"/>
      <c r="E683" s="192"/>
      <c r="F683" s="192"/>
      <c r="G683" s="192"/>
      <c r="H683" s="192"/>
      <c r="I683" s="192"/>
      <c r="J683" s="192"/>
      <c r="K683" s="192"/>
      <c r="L683" s="192"/>
      <c r="M683" s="192"/>
      <c r="N683" s="192"/>
      <c r="O683" s="192"/>
      <c r="P683" s="192"/>
      <c r="Q683" s="192"/>
      <c r="R683" s="192"/>
      <c r="S683" s="192"/>
      <c r="T683" s="192"/>
      <c r="U683" s="192"/>
      <c r="V683" s="192"/>
      <c r="W683" s="192"/>
      <c r="X683" s="192"/>
      <c r="Y683" s="192"/>
      <c r="Z683" s="192"/>
      <c r="AA683" s="192"/>
    </row>
    <row r="684" spans="1:27" ht="15.75" customHeight="1">
      <c r="A684" s="192"/>
      <c r="B684" s="192"/>
      <c r="C684" s="192"/>
      <c r="D684" s="192"/>
      <c r="E684" s="192"/>
      <c r="F684" s="192"/>
      <c r="G684" s="192"/>
      <c r="H684" s="192"/>
      <c r="I684" s="192"/>
      <c r="J684" s="192"/>
      <c r="K684" s="192"/>
      <c r="L684" s="192"/>
      <c r="M684" s="192"/>
      <c r="N684" s="192"/>
      <c r="O684" s="192"/>
      <c r="P684" s="192"/>
      <c r="Q684" s="192"/>
      <c r="R684" s="192"/>
      <c r="S684" s="192"/>
      <c r="T684" s="192"/>
      <c r="U684" s="192"/>
      <c r="V684" s="192"/>
      <c r="W684" s="192"/>
      <c r="X684" s="192"/>
      <c r="Y684" s="192"/>
      <c r="Z684" s="192"/>
      <c r="AA684" s="192"/>
    </row>
    <row r="685" spans="1:27" ht="15.75" customHeight="1">
      <c r="A685" s="192"/>
      <c r="B685" s="192"/>
      <c r="C685" s="192"/>
      <c r="D685" s="192"/>
      <c r="E685" s="192"/>
      <c r="F685" s="192"/>
      <c r="G685" s="192"/>
      <c r="H685" s="192"/>
      <c r="I685" s="192"/>
      <c r="J685" s="192"/>
      <c r="K685" s="192"/>
      <c r="L685" s="192"/>
      <c r="M685" s="192"/>
      <c r="N685" s="192"/>
      <c r="O685" s="192"/>
      <c r="P685" s="192"/>
      <c r="Q685" s="192"/>
      <c r="R685" s="192"/>
      <c r="S685" s="192"/>
      <c r="T685" s="192"/>
      <c r="U685" s="192"/>
      <c r="V685" s="192"/>
      <c r="W685" s="192"/>
      <c r="X685" s="192"/>
      <c r="Y685" s="192"/>
      <c r="Z685" s="192"/>
      <c r="AA685" s="192"/>
    </row>
    <row r="686" spans="1:27" ht="15.75" customHeight="1">
      <c r="A686" s="192"/>
      <c r="B686" s="192"/>
      <c r="C686" s="192"/>
      <c r="D686" s="192"/>
      <c r="E686" s="192"/>
      <c r="F686" s="192"/>
      <c r="G686" s="192"/>
      <c r="H686" s="192"/>
      <c r="I686" s="192"/>
      <c r="J686" s="192"/>
      <c r="K686" s="192"/>
      <c r="L686" s="192"/>
      <c r="M686" s="192"/>
      <c r="N686" s="192"/>
      <c r="O686" s="192"/>
      <c r="P686" s="192"/>
      <c r="Q686" s="192"/>
      <c r="R686" s="192"/>
      <c r="S686" s="192"/>
      <c r="T686" s="192"/>
      <c r="U686" s="192"/>
      <c r="V686" s="192"/>
      <c r="W686" s="192"/>
      <c r="X686" s="192"/>
      <c r="Y686" s="192"/>
      <c r="Z686" s="192"/>
      <c r="AA686" s="192"/>
    </row>
    <row r="687" spans="1:27" ht="15.75" customHeight="1">
      <c r="A687" s="192"/>
      <c r="B687" s="192"/>
      <c r="C687" s="192"/>
      <c r="D687" s="192"/>
      <c r="E687" s="192"/>
      <c r="F687" s="192"/>
      <c r="G687" s="192"/>
      <c r="H687" s="192"/>
      <c r="I687" s="192"/>
      <c r="J687" s="192"/>
      <c r="K687" s="192"/>
      <c r="L687" s="192"/>
      <c r="M687" s="192"/>
      <c r="N687" s="192"/>
      <c r="O687" s="192"/>
      <c r="P687" s="192"/>
      <c r="Q687" s="192"/>
      <c r="R687" s="192"/>
      <c r="S687" s="192"/>
      <c r="T687" s="192"/>
      <c r="U687" s="192"/>
      <c r="V687" s="192"/>
      <c r="W687" s="192"/>
      <c r="X687" s="192"/>
      <c r="Y687" s="192"/>
      <c r="Z687" s="192"/>
      <c r="AA687" s="192"/>
    </row>
    <row r="688" spans="1:27" ht="15.75" customHeight="1">
      <c r="A688" s="192"/>
      <c r="B688" s="192"/>
      <c r="C688" s="192"/>
      <c r="D688" s="192"/>
      <c r="E688" s="192"/>
      <c r="F688" s="192"/>
      <c r="G688" s="192"/>
      <c r="H688" s="192"/>
      <c r="I688" s="192"/>
      <c r="J688" s="192"/>
      <c r="K688" s="192"/>
      <c r="L688" s="192"/>
      <c r="M688" s="192"/>
      <c r="N688" s="192"/>
      <c r="O688" s="192"/>
      <c r="P688" s="192"/>
      <c r="Q688" s="192"/>
      <c r="R688" s="192"/>
      <c r="S688" s="192"/>
      <c r="T688" s="192"/>
      <c r="U688" s="192"/>
      <c r="V688" s="192"/>
      <c r="W688" s="192"/>
      <c r="X688" s="192"/>
      <c r="Y688" s="192"/>
      <c r="Z688" s="192"/>
      <c r="AA688" s="192"/>
    </row>
    <row r="689" spans="1:27" ht="15.75" customHeight="1">
      <c r="A689" s="192"/>
      <c r="B689" s="192"/>
      <c r="C689" s="192"/>
      <c r="D689" s="192"/>
      <c r="E689" s="192"/>
      <c r="F689" s="192"/>
      <c r="G689" s="192"/>
      <c r="H689" s="192"/>
      <c r="I689" s="192"/>
      <c r="J689" s="192"/>
      <c r="K689" s="192"/>
      <c r="L689" s="192"/>
      <c r="M689" s="192"/>
      <c r="N689" s="192"/>
      <c r="O689" s="192"/>
      <c r="P689" s="192"/>
      <c r="Q689" s="192"/>
      <c r="R689" s="192"/>
      <c r="S689" s="192"/>
      <c r="T689" s="192"/>
      <c r="U689" s="192"/>
      <c r="V689" s="192"/>
      <c r="W689" s="192"/>
      <c r="X689" s="192"/>
      <c r="Y689" s="192"/>
      <c r="Z689" s="192"/>
      <c r="AA689" s="192"/>
    </row>
    <row r="690" spans="1:27" ht="15.75" customHeight="1">
      <c r="A690" s="192"/>
      <c r="B690" s="192"/>
      <c r="C690" s="192"/>
      <c r="D690" s="192"/>
      <c r="E690" s="192"/>
      <c r="F690" s="192"/>
      <c r="G690" s="192"/>
      <c r="H690" s="192"/>
      <c r="I690" s="192"/>
      <c r="J690" s="192"/>
      <c r="K690" s="192"/>
      <c r="L690" s="192"/>
      <c r="M690" s="192"/>
      <c r="N690" s="192"/>
      <c r="O690" s="192"/>
      <c r="P690" s="192"/>
      <c r="Q690" s="192"/>
      <c r="R690" s="192"/>
      <c r="S690" s="192"/>
      <c r="T690" s="192"/>
      <c r="U690" s="192"/>
      <c r="V690" s="192"/>
      <c r="W690" s="192"/>
      <c r="X690" s="192"/>
      <c r="Y690" s="192"/>
      <c r="Z690" s="192"/>
      <c r="AA690" s="192"/>
    </row>
    <row r="691" spans="1:27" ht="15.75" customHeight="1">
      <c r="A691" s="192"/>
      <c r="B691" s="192"/>
      <c r="C691" s="192"/>
      <c r="D691" s="192"/>
      <c r="E691" s="192"/>
      <c r="F691" s="192"/>
      <c r="G691" s="192"/>
      <c r="H691" s="192"/>
      <c r="I691" s="192"/>
      <c r="J691" s="192"/>
      <c r="K691" s="192"/>
      <c r="L691" s="192"/>
      <c r="M691" s="192"/>
      <c r="N691" s="192"/>
      <c r="O691" s="192"/>
      <c r="P691" s="192"/>
      <c r="Q691" s="192"/>
      <c r="R691" s="192"/>
      <c r="S691" s="192"/>
      <c r="T691" s="192"/>
      <c r="U691" s="192"/>
      <c r="V691" s="192"/>
      <c r="W691" s="192"/>
      <c r="X691" s="192"/>
      <c r="Y691" s="192"/>
      <c r="Z691" s="192"/>
      <c r="AA691" s="192"/>
    </row>
    <row r="692" spans="1:27" ht="15.75" customHeight="1">
      <c r="A692" s="192"/>
      <c r="B692" s="192"/>
      <c r="C692" s="192"/>
      <c r="D692" s="192"/>
      <c r="E692" s="192"/>
      <c r="F692" s="192"/>
      <c r="G692" s="192"/>
      <c r="H692" s="192"/>
      <c r="I692" s="192"/>
      <c r="J692" s="192"/>
      <c r="K692" s="192"/>
      <c r="L692" s="192"/>
      <c r="M692" s="192"/>
      <c r="N692" s="192"/>
      <c r="O692" s="192"/>
      <c r="P692" s="192"/>
      <c r="Q692" s="192"/>
      <c r="R692" s="192"/>
      <c r="S692" s="192"/>
      <c r="T692" s="192"/>
      <c r="U692" s="192"/>
      <c r="V692" s="192"/>
      <c r="W692" s="192"/>
      <c r="X692" s="192"/>
      <c r="Y692" s="192"/>
      <c r="Z692" s="192"/>
      <c r="AA692" s="192"/>
    </row>
    <row r="693" spans="1:27" ht="15.75" customHeight="1">
      <c r="A693" s="192"/>
      <c r="B693" s="192"/>
      <c r="C693" s="192"/>
      <c r="D693" s="192"/>
      <c r="E693" s="192"/>
      <c r="F693" s="192"/>
      <c r="G693" s="192"/>
      <c r="H693" s="192"/>
      <c r="I693" s="192"/>
      <c r="J693" s="192"/>
      <c r="K693" s="192"/>
      <c r="L693" s="192"/>
      <c r="M693" s="192"/>
      <c r="N693" s="192"/>
      <c r="O693" s="192"/>
      <c r="P693" s="192"/>
      <c r="Q693" s="192"/>
      <c r="R693" s="192"/>
      <c r="S693" s="192"/>
      <c r="T693" s="192"/>
      <c r="U693" s="192"/>
      <c r="V693" s="192"/>
      <c r="W693" s="192"/>
      <c r="X693" s="192"/>
      <c r="Y693" s="192"/>
      <c r="Z693" s="192"/>
      <c r="AA693" s="192"/>
    </row>
    <row r="694" spans="1:27" ht="15.75" customHeight="1">
      <c r="A694" s="192"/>
      <c r="B694" s="192"/>
      <c r="C694" s="192"/>
      <c r="D694" s="192"/>
      <c r="E694" s="192"/>
      <c r="F694" s="192"/>
      <c r="G694" s="192"/>
      <c r="H694" s="192"/>
      <c r="I694" s="192"/>
      <c r="J694" s="192"/>
      <c r="K694" s="192"/>
      <c r="L694" s="192"/>
      <c r="M694" s="192"/>
      <c r="N694" s="192"/>
      <c r="O694" s="192"/>
      <c r="P694" s="192"/>
      <c r="Q694" s="192"/>
      <c r="R694" s="192"/>
      <c r="S694" s="192"/>
      <c r="T694" s="192"/>
      <c r="U694" s="192"/>
      <c r="V694" s="192"/>
      <c r="W694" s="192"/>
      <c r="X694" s="192"/>
      <c r="Y694" s="192"/>
      <c r="Z694" s="192"/>
      <c r="AA694" s="192"/>
    </row>
    <row r="695" spans="1:27" ht="15.75" customHeight="1">
      <c r="A695" s="192"/>
      <c r="B695" s="192"/>
      <c r="C695" s="192"/>
      <c r="D695" s="192"/>
      <c r="E695" s="192"/>
      <c r="F695" s="192"/>
      <c r="G695" s="192"/>
      <c r="H695" s="192"/>
      <c r="I695" s="192"/>
      <c r="J695" s="192"/>
      <c r="K695" s="192"/>
      <c r="L695" s="192"/>
      <c r="M695" s="192"/>
      <c r="N695" s="192"/>
      <c r="O695" s="192"/>
      <c r="P695" s="192"/>
      <c r="Q695" s="192"/>
      <c r="R695" s="192"/>
      <c r="S695" s="192"/>
      <c r="T695" s="192"/>
      <c r="U695" s="192"/>
      <c r="V695" s="192"/>
      <c r="W695" s="192"/>
      <c r="X695" s="192"/>
      <c r="Y695" s="192"/>
      <c r="Z695" s="192"/>
      <c r="AA695" s="192"/>
    </row>
    <row r="696" spans="1:27" ht="15.75" customHeight="1">
      <c r="A696" s="192"/>
      <c r="B696" s="192"/>
      <c r="C696" s="192"/>
      <c r="D696" s="192"/>
      <c r="E696" s="192"/>
      <c r="F696" s="192"/>
      <c r="G696" s="192"/>
      <c r="H696" s="192"/>
      <c r="I696" s="192"/>
      <c r="J696" s="192"/>
      <c r="K696" s="192"/>
      <c r="L696" s="192"/>
      <c r="M696" s="192"/>
      <c r="N696" s="192"/>
      <c r="O696" s="192"/>
      <c r="P696" s="192"/>
      <c r="Q696" s="192"/>
      <c r="R696" s="192"/>
      <c r="S696" s="192"/>
      <c r="T696" s="192"/>
      <c r="U696" s="192"/>
      <c r="V696" s="192"/>
      <c r="W696" s="192"/>
      <c r="X696" s="192"/>
      <c r="Y696" s="192"/>
      <c r="Z696" s="192"/>
      <c r="AA696" s="192"/>
    </row>
    <row r="697" spans="1:27" ht="15.75" customHeight="1">
      <c r="A697" s="192"/>
      <c r="B697" s="192"/>
      <c r="C697" s="192"/>
      <c r="D697" s="192"/>
      <c r="E697" s="192"/>
      <c r="F697" s="192"/>
      <c r="G697" s="192"/>
      <c r="H697" s="192"/>
      <c r="I697" s="192"/>
      <c r="J697" s="192"/>
      <c r="K697" s="192"/>
      <c r="L697" s="192"/>
      <c r="M697" s="192"/>
      <c r="N697" s="192"/>
      <c r="O697" s="192"/>
      <c r="P697" s="192"/>
      <c r="Q697" s="192"/>
      <c r="R697" s="192"/>
      <c r="S697" s="192"/>
      <c r="T697" s="192"/>
      <c r="U697" s="192"/>
      <c r="V697" s="192"/>
      <c r="W697" s="192"/>
      <c r="X697" s="192"/>
      <c r="Y697" s="192"/>
      <c r="Z697" s="192"/>
      <c r="AA697" s="192"/>
    </row>
    <row r="698" spans="1:27" ht="15.75" customHeight="1">
      <c r="A698" s="192"/>
      <c r="B698" s="192"/>
      <c r="C698" s="192"/>
      <c r="D698" s="192"/>
      <c r="E698" s="192"/>
      <c r="F698" s="192"/>
      <c r="G698" s="192"/>
      <c r="H698" s="192"/>
      <c r="I698" s="192"/>
      <c r="J698" s="192"/>
      <c r="K698" s="192"/>
      <c r="L698" s="192"/>
      <c r="M698" s="192"/>
      <c r="N698" s="192"/>
      <c r="O698" s="192"/>
      <c r="P698" s="192"/>
      <c r="Q698" s="192"/>
      <c r="R698" s="192"/>
      <c r="S698" s="192"/>
      <c r="T698" s="192"/>
      <c r="U698" s="192"/>
      <c r="V698" s="192"/>
      <c r="W698" s="192"/>
      <c r="X698" s="192"/>
      <c r="Y698" s="192"/>
      <c r="Z698" s="192"/>
      <c r="AA698" s="192"/>
    </row>
    <row r="699" spans="1:27" ht="15.75" customHeight="1">
      <c r="A699" s="192"/>
      <c r="B699" s="192"/>
      <c r="C699" s="192"/>
      <c r="D699" s="192"/>
      <c r="E699" s="192"/>
      <c r="F699" s="192"/>
      <c r="G699" s="192"/>
      <c r="H699" s="192"/>
      <c r="I699" s="192"/>
      <c r="J699" s="192"/>
      <c r="K699" s="192"/>
      <c r="L699" s="192"/>
      <c r="M699" s="192"/>
      <c r="N699" s="192"/>
      <c r="O699" s="192"/>
      <c r="P699" s="192"/>
      <c r="Q699" s="192"/>
      <c r="R699" s="192"/>
      <c r="S699" s="192"/>
      <c r="T699" s="192"/>
      <c r="U699" s="192"/>
      <c r="V699" s="192"/>
      <c r="W699" s="192"/>
      <c r="X699" s="192"/>
      <c r="Y699" s="192"/>
      <c r="Z699" s="192"/>
      <c r="AA699" s="192"/>
    </row>
    <row r="700" spans="1:27" ht="15.75" customHeight="1">
      <c r="A700" s="192"/>
      <c r="B700" s="192"/>
      <c r="C700" s="192"/>
      <c r="D700" s="192"/>
      <c r="E700" s="192"/>
      <c r="F700" s="192"/>
      <c r="G700" s="192"/>
      <c r="H700" s="192"/>
      <c r="I700" s="192"/>
      <c r="J700" s="192"/>
      <c r="K700" s="192"/>
      <c r="L700" s="192"/>
      <c r="M700" s="192"/>
      <c r="N700" s="192"/>
      <c r="O700" s="192"/>
      <c r="P700" s="192"/>
      <c r="Q700" s="192"/>
      <c r="R700" s="192"/>
      <c r="S700" s="192"/>
      <c r="T700" s="192"/>
      <c r="U700" s="192"/>
      <c r="V700" s="192"/>
      <c r="W700" s="192"/>
      <c r="X700" s="192"/>
      <c r="Y700" s="192"/>
      <c r="Z700" s="192"/>
      <c r="AA700" s="192"/>
    </row>
    <row r="701" spans="1:27" ht="15.75" customHeight="1">
      <c r="A701" s="192"/>
      <c r="B701" s="192"/>
      <c r="C701" s="192"/>
      <c r="D701" s="192"/>
      <c r="E701" s="192"/>
      <c r="F701" s="192"/>
      <c r="G701" s="192"/>
      <c r="H701" s="192"/>
      <c r="I701" s="192"/>
      <c r="J701" s="192"/>
      <c r="K701" s="192"/>
      <c r="L701" s="192"/>
      <c r="M701" s="192"/>
      <c r="N701" s="192"/>
      <c r="O701" s="192"/>
      <c r="P701" s="192"/>
      <c r="Q701" s="192"/>
      <c r="R701" s="192"/>
      <c r="S701" s="192"/>
      <c r="T701" s="192"/>
      <c r="U701" s="192"/>
      <c r="V701" s="192"/>
      <c r="W701" s="192"/>
      <c r="X701" s="192"/>
      <c r="Y701" s="192"/>
      <c r="Z701" s="192"/>
      <c r="AA701" s="192"/>
    </row>
    <row r="702" spans="1:27" ht="15.75" customHeight="1">
      <c r="A702" s="192"/>
      <c r="B702" s="192"/>
      <c r="C702" s="192"/>
      <c r="D702" s="192"/>
      <c r="E702" s="192"/>
      <c r="F702" s="192"/>
      <c r="G702" s="192"/>
      <c r="H702" s="192"/>
      <c r="I702" s="192"/>
      <c r="J702" s="192"/>
      <c r="K702" s="192"/>
      <c r="L702" s="192"/>
      <c r="M702" s="192"/>
      <c r="N702" s="192"/>
      <c r="O702" s="192"/>
      <c r="P702" s="192"/>
      <c r="Q702" s="192"/>
      <c r="R702" s="192"/>
      <c r="S702" s="192"/>
      <c r="T702" s="192"/>
      <c r="U702" s="192"/>
      <c r="V702" s="192"/>
      <c r="W702" s="192"/>
      <c r="X702" s="192"/>
      <c r="Y702" s="192"/>
      <c r="Z702" s="192"/>
      <c r="AA702" s="192"/>
    </row>
    <row r="703" spans="1:27" ht="15.75" customHeight="1">
      <c r="A703" s="192"/>
      <c r="B703" s="192"/>
      <c r="C703" s="192"/>
      <c r="D703" s="192"/>
      <c r="E703" s="192"/>
      <c r="F703" s="192"/>
      <c r="G703" s="192"/>
      <c r="H703" s="192"/>
      <c r="I703" s="192"/>
      <c r="J703" s="192"/>
      <c r="K703" s="192"/>
      <c r="L703" s="192"/>
      <c r="M703" s="192"/>
      <c r="N703" s="192"/>
      <c r="O703" s="192"/>
      <c r="P703" s="192"/>
      <c r="Q703" s="192"/>
      <c r="R703" s="192"/>
      <c r="S703" s="192"/>
      <c r="T703" s="192"/>
      <c r="U703" s="192"/>
      <c r="V703" s="192"/>
      <c r="W703" s="192"/>
      <c r="X703" s="192"/>
      <c r="Y703" s="192"/>
      <c r="Z703" s="192"/>
      <c r="AA703" s="192"/>
    </row>
    <row r="704" spans="1:27" ht="15.75" customHeight="1">
      <c r="A704" s="192"/>
      <c r="B704" s="192"/>
      <c r="C704" s="192"/>
      <c r="D704" s="192"/>
      <c r="E704" s="192"/>
      <c r="F704" s="192"/>
      <c r="G704" s="192"/>
      <c r="H704" s="192"/>
      <c r="I704" s="192"/>
      <c r="J704" s="192"/>
      <c r="K704" s="192"/>
      <c r="L704" s="192"/>
      <c r="M704" s="192"/>
      <c r="N704" s="192"/>
      <c r="O704" s="192"/>
      <c r="P704" s="192"/>
      <c r="Q704" s="192"/>
      <c r="R704" s="192"/>
      <c r="S704" s="192"/>
      <c r="T704" s="192"/>
      <c r="U704" s="192"/>
      <c r="V704" s="192"/>
      <c r="W704" s="192"/>
      <c r="X704" s="192"/>
      <c r="Y704" s="192"/>
      <c r="Z704" s="192"/>
      <c r="AA704" s="192"/>
    </row>
    <row r="705" spans="1:27" ht="15.75" customHeight="1">
      <c r="A705" s="192"/>
      <c r="B705" s="192"/>
      <c r="C705" s="192"/>
      <c r="D705" s="192"/>
      <c r="E705" s="192"/>
      <c r="F705" s="192"/>
      <c r="G705" s="192"/>
      <c r="H705" s="192"/>
      <c r="I705" s="192"/>
      <c r="J705" s="192"/>
      <c r="K705" s="192"/>
      <c r="L705" s="192"/>
      <c r="M705" s="192"/>
      <c r="N705" s="192"/>
      <c r="O705" s="192"/>
      <c r="P705" s="192"/>
      <c r="Q705" s="192"/>
      <c r="R705" s="192"/>
      <c r="S705" s="192"/>
      <c r="T705" s="192"/>
      <c r="U705" s="192"/>
      <c r="V705" s="192"/>
      <c r="W705" s="192"/>
      <c r="X705" s="192"/>
      <c r="Y705" s="192"/>
      <c r="Z705" s="192"/>
      <c r="AA705" s="192"/>
    </row>
    <row r="706" spans="1:27" ht="15.75" customHeight="1">
      <c r="A706" s="192"/>
      <c r="B706" s="192"/>
      <c r="C706" s="192"/>
      <c r="D706" s="192"/>
      <c r="E706" s="192"/>
      <c r="F706" s="192"/>
      <c r="G706" s="192"/>
      <c r="H706" s="192"/>
      <c r="I706" s="192"/>
      <c r="J706" s="192"/>
      <c r="K706" s="192"/>
      <c r="L706" s="192"/>
      <c r="M706" s="192"/>
      <c r="N706" s="192"/>
      <c r="O706" s="192"/>
      <c r="P706" s="192"/>
      <c r="Q706" s="192"/>
      <c r="R706" s="192"/>
      <c r="S706" s="192"/>
      <c r="T706" s="192"/>
      <c r="U706" s="192"/>
      <c r="V706" s="192"/>
      <c r="W706" s="192"/>
      <c r="X706" s="192"/>
      <c r="Y706" s="192"/>
      <c r="Z706" s="192"/>
      <c r="AA706" s="192"/>
    </row>
    <row r="707" spans="1:27" ht="15.75" customHeight="1">
      <c r="A707" s="192"/>
      <c r="B707" s="192"/>
      <c r="C707" s="192"/>
      <c r="D707" s="192"/>
      <c r="E707" s="192"/>
      <c r="F707" s="192"/>
      <c r="G707" s="192"/>
      <c r="H707" s="192"/>
      <c r="I707" s="192"/>
      <c r="J707" s="192"/>
      <c r="K707" s="192"/>
      <c r="L707" s="192"/>
      <c r="M707" s="192"/>
      <c r="N707" s="192"/>
      <c r="O707" s="192"/>
      <c r="P707" s="192"/>
      <c r="Q707" s="192"/>
      <c r="R707" s="192"/>
      <c r="S707" s="192"/>
      <c r="T707" s="192"/>
      <c r="U707" s="192"/>
      <c r="V707" s="192"/>
      <c r="W707" s="192"/>
      <c r="X707" s="192"/>
      <c r="Y707" s="192"/>
      <c r="Z707" s="192"/>
      <c r="AA707" s="192"/>
    </row>
    <row r="708" spans="1:27" ht="15.75" customHeight="1">
      <c r="A708" s="192"/>
      <c r="B708" s="192"/>
      <c r="C708" s="192"/>
      <c r="D708" s="192"/>
      <c r="E708" s="192"/>
      <c r="F708" s="192"/>
      <c r="G708" s="192"/>
      <c r="H708" s="192"/>
      <c r="I708" s="192"/>
      <c r="J708" s="192"/>
      <c r="K708" s="192"/>
      <c r="L708" s="192"/>
      <c r="M708" s="192"/>
      <c r="N708" s="192"/>
      <c r="O708" s="192"/>
      <c r="P708" s="192"/>
      <c r="Q708" s="192"/>
      <c r="R708" s="192"/>
      <c r="S708" s="192"/>
      <c r="T708" s="192"/>
      <c r="U708" s="192"/>
      <c r="V708" s="192"/>
      <c r="W708" s="192"/>
      <c r="X708" s="192"/>
      <c r="Y708" s="192"/>
      <c r="Z708" s="192"/>
      <c r="AA708" s="192"/>
    </row>
    <row r="709" spans="1:27" ht="15.75" customHeight="1">
      <c r="A709" s="192"/>
      <c r="B709" s="192"/>
      <c r="C709" s="192"/>
      <c r="D709" s="192"/>
      <c r="E709" s="192"/>
      <c r="F709" s="192"/>
      <c r="G709" s="192"/>
      <c r="H709" s="192"/>
      <c r="I709" s="192"/>
      <c r="J709" s="192"/>
      <c r="K709" s="192"/>
      <c r="L709" s="192"/>
      <c r="M709" s="192"/>
      <c r="N709" s="192"/>
      <c r="O709" s="192"/>
      <c r="P709" s="192"/>
      <c r="Q709" s="192"/>
      <c r="R709" s="192"/>
      <c r="S709" s="192"/>
      <c r="T709" s="192"/>
      <c r="U709" s="192"/>
      <c r="V709" s="192"/>
      <c r="W709" s="192"/>
      <c r="X709" s="192"/>
      <c r="Y709" s="192"/>
      <c r="Z709" s="192"/>
      <c r="AA709" s="192"/>
    </row>
    <row r="710" spans="1:27" ht="15.75" customHeight="1">
      <c r="A710" s="192"/>
      <c r="B710" s="192"/>
      <c r="C710" s="192"/>
      <c r="D710" s="192"/>
      <c r="E710" s="192"/>
      <c r="F710" s="192"/>
      <c r="G710" s="192"/>
      <c r="H710" s="192"/>
      <c r="I710" s="192"/>
      <c r="J710" s="192"/>
      <c r="K710" s="192"/>
      <c r="L710" s="192"/>
      <c r="M710" s="192"/>
      <c r="N710" s="192"/>
      <c r="O710" s="192"/>
      <c r="P710" s="192"/>
      <c r="Q710" s="192"/>
      <c r="R710" s="192"/>
      <c r="S710" s="192"/>
      <c r="T710" s="192"/>
      <c r="U710" s="192"/>
      <c r="V710" s="192"/>
      <c r="W710" s="192"/>
      <c r="X710" s="192"/>
      <c r="Y710" s="192"/>
      <c r="Z710" s="192"/>
      <c r="AA710" s="192"/>
    </row>
    <row r="711" spans="1:27" ht="15.75" customHeight="1">
      <c r="A711" s="192"/>
      <c r="B711" s="192"/>
      <c r="C711" s="192"/>
      <c r="D711" s="192"/>
      <c r="E711" s="192"/>
      <c r="F711" s="192"/>
      <c r="G711" s="192"/>
      <c r="H711" s="192"/>
      <c r="I711" s="192"/>
      <c r="J711" s="192"/>
      <c r="K711" s="192"/>
      <c r="L711" s="192"/>
      <c r="M711" s="192"/>
      <c r="N711" s="192"/>
      <c r="O711" s="192"/>
      <c r="P711" s="192"/>
      <c r="Q711" s="192"/>
      <c r="R711" s="192"/>
      <c r="S711" s="192"/>
      <c r="T711" s="192"/>
      <c r="U711" s="192"/>
      <c r="V711" s="192"/>
      <c r="W711" s="192"/>
      <c r="X711" s="192"/>
      <c r="Y711" s="192"/>
      <c r="Z711" s="192"/>
      <c r="AA711" s="192"/>
    </row>
    <row r="712" spans="1:27" ht="15.75" customHeight="1">
      <c r="A712" s="192"/>
      <c r="B712" s="192"/>
      <c r="C712" s="192"/>
      <c r="D712" s="192"/>
      <c r="E712" s="192"/>
      <c r="F712" s="192"/>
      <c r="G712" s="192"/>
      <c r="H712" s="192"/>
      <c r="I712" s="192"/>
      <c r="J712" s="192"/>
      <c r="K712" s="192"/>
      <c r="L712" s="192"/>
      <c r="M712" s="192"/>
      <c r="N712" s="192"/>
      <c r="O712" s="192"/>
      <c r="P712" s="192"/>
      <c r="Q712" s="192"/>
      <c r="R712" s="192"/>
      <c r="S712" s="192"/>
      <c r="T712" s="192"/>
      <c r="U712" s="192"/>
      <c r="V712" s="192"/>
      <c r="W712" s="192"/>
      <c r="X712" s="192"/>
      <c r="Y712" s="192"/>
      <c r="Z712" s="192"/>
      <c r="AA712" s="192"/>
    </row>
    <row r="713" spans="1:27" ht="15.75" customHeight="1">
      <c r="A713" s="192"/>
      <c r="B713" s="192"/>
      <c r="C713" s="192"/>
      <c r="D713" s="192"/>
      <c r="E713" s="192"/>
      <c r="F713" s="192"/>
      <c r="G713" s="192"/>
      <c r="H713" s="192"/>
      <c r="I713" s="192"/>
      <c r="J713" s="192"/>
      <c r="K713" s="192"/>
      <c r="L713" s="192"/>
      <c r="M713" s="192"/>
      <c r="N713" s="192"/>
      <c r="O713" s="192"/>
      <c r="P713" s="192"/>
      <c r="Q713" s="192"/>
      <c r="R713" s="192"/>
      <c r="S713" s="192"/>
      <c r="T713" s="192"/>
      <c r="U713" s="192"/>
      <c r="V713" s="192"/>
      <c r="W713" s="192"/>
      <c r="X713" s="192"/>
      <c r="Y713" s="192"/>
      <c r="Z713" s="192"/>
      <c r="AA713" s="192"/>
    </row>
    <row r="714" spans="1:27" ht="15.75" customHeight="1">
      <c r="A714" s="192"/>
      <c r="B714" s="192"/>
      <c r="C714" s="192"/>
      <c r="D714" s="192"/>
      <c r="E714" s="192"/>
      <c r="F714" s="192"/>
      <c r="G714" s="192"/>
      <c r="H714" s="192"/>
      <c r="I714" s="192"/>
      <c r="J714" s="192"/>
      <c r="K714" s="192"/>
      <c r="L714" s="192"/>
      <c r="M714" s="192"/>
      <c r="N714" s="192"/>
      <c r="O714" s="192"/>
      <c r="P714" s="192"/>
      <c r="Q714" s="192"/>
      <c r="R714" s="192"/>
      <c r="S714" s="192"/>
      <c r="T714" s="192"/>
      <c r="U714" s="192"/>
      <c r="V714" s="192"/>
      <c r="W714" s="192"/>
      <c r="X714" s="192"/>
      <c r="Y714" s="192"/>
      <c r="Z714" s="192"/>
      <c r="AA714" s="192"/>
    </row>
    <row r="715" spans="1:27" ht="15.75" customHeight="1">
      <c r="A715" s="192"/>
      <c r="B715" s="192"/>
      <c r="C715" s="192"/>
      <c r="D715" s="192"/>
      <c r="E715" s="192"/>
      <c r="F715" s="192"/>
      <c r="G715" s="192"/>
      <c r="H715" s="192"/>
      <c r="I715" s="192"/>
      <c r="J715" s="192"/>
      <c r="K715" s="192"/>
      <c r="L715" s="192"/>
      <c r="M715" s="192"/>
      <c r="N715" s="192"/>
      <c r="O715" s="192"/>
      <c r="P715" s="192"/>
      <c r="Q715" s="192"/>
      <c r="R715" s="192"/>
      <c r="S715" s="192"/>
      <c r="T715" s="192"/>
      <c r="U715" s="192"/>
      <c r="V715" s="192"/>
      <c r="W715" s="192"/>
      <c r="X715" s="192"/>
      <c r="Y715" s="192"/>
      <c r="Z715" s="192"/>
      <c r="AA715" s="192"/>
    </row>
    <row r="716" spans="1:27" ht="15.75" customHeight="1">
      <c r="A716" s="192"/>
      <c r="B716" s="192"/>
      <c r="C716" s="192"/>
      <c r="D716" s="192"/>
      <c r="E716" s="192"/>
      <c r="F716" s="192"/>
      <c r="G716" s="192"/>
      <c r="H716" s="192"/>
      <c r="I716" s="192"/>
      <c r="J716" s="192"/>
      <c r="K716" s="192"/>
      <c r="L716" s="192"/>
      <c r="M716" s="192"/>
      <c r="N716" s="192"/>
      <c r="O716" s="192"/>
      <c r="P716" s="192"/>
      <c r="Q716" s="192"/>
      <c r="R716" s="192"/>
      <c r="S716" s="192"/>
      <c r="T716" s="192"/>
      <c r="U716" s="192"/>
      <c r="V716" s="192"/>
      <c r="W716" s="192"/>
      <c r="X716" s="192"/>
      <c r="Y716" s="192"/>
      <c r="Z716" s="192"/>
      <c r="AA716" s="192"/>
    </row>
    <row r="717" spans="1:27" ht="15.75" customHeight="1">
      <c r="A717" s="192"/>
      <c r="B717" s="192"/>
      <c r="C717" s="192"/>
      <c r="D717" s="192"/>
      <c r="E717" s="192"/>
      <c r="F717" s="192"/>
      <c r="G717" s="192"/>
      <c r="H717" s="192"/>
      <c r="I717" s="192"/>
      <c r="J717" s="192"/>
      <c r="K717" s="192"/>
      <c r="L717" s="192"/>
      <c r="M717" s="192"/>
      <c r="N717" s="192"/>
      <c r="O717" s="192"/>
      <c r="P717" s="192"/>
      <c r="Q717" s="192"/>
      <c r="R717" s="192"/>
      <c r="S717" s="192"/>
      <c r="T717" s="192"/>
      <c r="U717" s="192"/>
      <c r="V717" s="192"/>
      <c r="W717" s="192"/>
      <c r="X717" s="192"/>
      <c r="Y717" s="192"/>
      <c r="Z717" s="192"/>
      <c r="AA717" s="192"/>
    </row>
    <row r="718" spans="1:27" ht="15.75" customHeight="1">
      <c r="A718" s="192"/>
      <c r="B718" s="192"/>
      <c r="C718" s="192"/>
      <c r="D718" s="192"/>
      <c r="E718" s="192"/>
      <c r="F718" s="192"/>
      <c r="G718" s="192"/>
      <c r="H718" s="192"/>
      <c r="I718" s="192"/>
      <c r="J718" s="192"/>
      <c r="K718" s="192"/>
      <c r="L718" s="192"/>
      <c r="M718" s="192"/>
      <c r="N718" s="192"/>
      <c r="O718" s="192"/>
      <c r="P718" s="192"/>
      <c r="Q718" s="192"/>
      <c r="R718" s="192"/>
      <c r="S718" s="192"/>
      <c r="T718" s="192"/>
      <c r="U718" s="192"/>
      <c r="V718" s="192"/>
      <c r="W718" s="192"/>
      <c r="X718" s="192"/>
      <c r="Y718" s="192"/>
      <c r="Z718" s="192"/>
      <c r="AA718" s="192"/>
    </row>
    <row r="719" spans="1:27" ht="15.75" customHeight="1">
      <c r="A719" s="192"/>
      <c r="B719" s="192"/>
      <c r="C719" s="192"/>
      <c r="D719" s="192"/>
      <c r="E719" s="192"/>
      <c r="F719" s="192"/>
      <c r="G719" s="192"/>
      <c r="H719" s="192"/>
      <c r="I719" s="192"/>
      <c r="J719" s="192"/>
      <c r="K719" s="192"/>
      <c r="L719" s="192"/>
      <c r="M719" s="192"/>
      <c r="N719" s="192"/>
      <c r="O719" s="192"/>
      <c r="P719" s="192"/>
      <c r="Q719" s="192"/>
      <c r="R719" s="192"/>
      <c r="S719" s="192"/>
      <c r="T719" s="192"/>
      <c r="U719" s="192"/>
      <c r="V719" s="192"/>
      <c r="W719" s="192"/>
      <c r="X719" s="192"/>
      <c r="Y719" s="192"/>
      <c r="Z719" s="192"/>
      <c r="AA719" s="192"/>
    </row>
    <row r="720" spans="1:27" ht="15.75" customHeight="1">
      <c r="A720" s="192"/>
      <c r="B720" s="192"/>
      <c r="C720" s="192"/>
      <c r="D720" s="192"/>
      <c r="E720" s="192"/>
      <c r="F720" s="192"/>
      <c r="G720" s="192"/>
      <c r="H720" s="192"/>
      <c r="I720" s="192"/>
      <c r="J720" s="192"/>
      <c r="K720" s="192"/>
      <c r="L720" s="192"/>
      <c r="M720" s="192"/>
      <c r="N720" s="192"/>
      <c r="O720" s="192"/>
      <c r="P720" s="192"/>
      <c r="Q720" s="192"/>
      <c r="R720" s="192"/>
      <c r="S720" s="192"/>
      <c r="T720" s="192"/>
      <c r="U720" s="192"/>
      <c r="V720" s="192"/>
      <c r="W720" s="192"/>
      <c r="X720" s="192"/>
      <c r="Y720" s="192"/>
      <c r="Z720" s="192"/>
      <c r="AA720" s="192"/>
    </row>
    <row r="721" spans="1:27" ht="15.75" customHeight="1">
      <c r="A721" s="192"/>
      <c r="B721" s="192"/>
      <c r="C721" s="192"/>
      <c r="D721" s="192"/>
      <c r="E721" s="192"/>
      <c r="F721" s="192"/>
      <c r="G721" s="192"/>
      <c r="H721" s="192"/>
      <c r="I721" s="192"/>
      <c r="J721" s="192"/>
      <c r="K721" s="192"/>
      <c r="L721" s="192"/>
      <c r="M721" s="192"/>
      <c r="N721" s="192"/>
      <c r="O721" s="192"/>
      <c r="P721" s="192"/>
      <c r="Q721" s="192"/>
      <c r="R721" s="192"/>
      <c r="S721" s="192"/>
      <c r="T721" s="192"/>
      <c r="U721" s="192"/>
      <c r="V721" s="192"/>
      <c r="W721" s="192"/>
      <c r="X721" s="192"/>
      <c r="Y721" s="192"/>
      <c r="Z721" s="192"/>
      <c r="AA721" s="192"/>
    </row>
    <row r="722" spans="1:27" ht="15.75" customHeight="1">
      <c r="A722" s="192"/>
      <c r="B722" s="192"/>
      <c r="C722" s="192"/>
      <c r="D722" s="192"/>
      <c r="E722" s="192"/>
      <c r="F722" s="192"/>
      <c r="G722" s="192"/>
      <c r="H722" s="192"/>
      <c r="I722" s="192"/>
      <c r="J722" s="192"/>
      <c r="K722" s="192"/>
      <c r="L722" s="192"/>
      <c r="M722" s="192"/>
      <c r="N722" s="192"/>
      <c r="O722" s="192"/>
      <c r="P722" s="192"/>
      <c r="Q722" s="192"/>
      <c r="R722" s="192"/>
      <c r="S722" s="192"/>
      <c r="T722" s="192"/>
      <c r="U722" s="192"/>
      <c r="V722" s="192"/>
      <c r="W722" s="192"/>
      <c r="X722" s="192"/>
      <c r="Y722" s="192"/>
      <c r="Z722" s="192"/>
      <c r="AA722" s="192"/>
    </row>
    <row r="723" spans="1:27" ht="15.75" customHeight="1">
      <c r="A723" s="192"/>
      <c r="B723" s="192"/>
      <c r="C723" s="192"/>
      <c r="D723" s="192"/>
      <c r="E723" s="192"/>
      <c r="F723" s="192"/>
      <c r="G723" s="192"/>
      <c r="H723" s="192"/>
      <c r="I723" s="192"/>
      <c r="J723" s="192"/>
      <c r="K723" s="192"/>
      <c r="L723" s="192"/>
      <c r="M723" s="192"/>
      <c r="N723" s="192"/>
      <c r="O723" s="192"/>
      <c r="P723" s="192"/>
      <c r="Q723" s="192"/>
      <c r="R723" s="192"/>
      <c r="S723" s="192"/>
      <c r="T723" s="192"/>
      <c r="U723" s="192"/>
      <c r="V723" s="192"/>
      <c r="W723" s="192"/>
      <c r="X723" s="192"/>
      <c r="Y723" s="192"/>
      <c r="Z723" s="192"/>
      <c r="AA723" s="192"/>
    </row>
    <row r="724" spans="1:27" ht="15.75" customHeight="1">
      <c r="A724" s="192"/>
      <c r="B724" s="192"/>
      <c r="C724" s="192"/>
      <c r="D724" s="192"/>
      <c r="E724" s="192"/>
      <c r="F724" s="192"/>
      <c r="G724" s="192"/>
      <c r="H724" s="192"/>
      <c r="I724" s="192"/>
      <c r="J724" s="192"/>
      <c r="K724" s="192"/>
      <c r="L724" s="192"/>
      <c r="M724" s="192"/>
      <c r="N724" s="192"/>
      <c r="O724" s="192"/>
      <c r="P724" s="192"/>
      <c r="Q724" s="192"/>
      <c r="R724" s="192"/>
      <c r="S724" s="192"/>
      <c r="T724" s="192"/>
      <c r="U724" s="192"/>
      <c r="V724" s="192"/>
      <c r="W724" s="192"/>
      <c r="X724" s="192"/>
      <c r="Y724" s="192"/>
      <c r="Z724" s="192"/>
      <c r="AA724" s="192"/>
    </row>
    <row r="725" spans="1:27" ht="15.75" customHeight="1">
      <c r="A725" s="192"/>
      <c r="B725" s="192"/>
      <c r="C725" s="192"/>
      <c r="D725" s="192"/>
      <c r="E725" s="192"/>
      <c r="F725" s="192"/>
      <c r="G725" s="192"/>
      <c r="H725" s="192"/>
      <c r="I725" s="192"/>
      <c r="J725" s="192"/>
      <c r="K725" s="192"/>
      <c r="L725" s="192"/>
      <c r="M725" s="192"/>
      <c r="N725" s="192"/>
      <c r="O725" s="192"/>
      <c r="P725" s="192"/>
      <c r="Q725" s="192"/>
      <c r="R725" s="192"/>
      <c r="S725" s="192"/>
      <c r="T725" s="192"/>
      <c r="U725" s="192"/>
      <c r="V725" s="192"/>
      <c r="W725" s="192"/>
      <c r="X725" s="192"/>
      <c r="Y725" s="192"/>
      <c r="Z725" s="192"/>
      <c r="AA725" s="192"/>
    </row>
    <row r="726" spans="1:27" ht="15.75" customHeight="1">
      <c r="A726" s="192"/>
      <c r="B726" s="192"/>
      <c r="C726" s="192"/>
      <c r="D726" s="192"/>
      <c r="E726" s="192"/>
      <c r="F726" s="192"/>
      <c r="G726" s="192"/>
      <c r="H726" s="192"/>
      <c r="I726" s="192"/>
      <c r="J726" s="192"/>
      <c r="K726" s="192"/>
      <c r="L726" s="192"/>
      <c r="M726" s="192"/>
      <c r="N726" s="192"/>
      <c r="O726" s="192"/>
      <c r="P726" s="192"/>
      <c r="Q726" s="192"/>
      <c r="R726" s="192"/>
      <c r="S726" s="192"/>
      <c r="T726" s="192"/>
      <c r="U726" s="192"/>
      <c r="V726" s="192"/>
      <c r="W726" s="192"/>
      <c r="X726" s="192"/>
      <c r="Y726" s="192"/>
      <c r="Z726" s="192"/>
      <c r="AA726" s="192"/>
    </row>
    <row r="727" spans="1:27" ht="15.75" customHeight="1">
      <c r="A727" s="192"/>
      <c r="B727" s="192"/>
      <c r="C727" s="192"/>
      <c r="D727" s="192"/>
      <c r="E727" s="192"/>
      <c r="F727" s="192"/>
      <c r="G727" s="192"/>
      <c r="H727" s="192"/>
      <c r="I727" s="192"/>
      <c r="J727" s="192"/>
      <c r="K727" s="192"/>
      <c r="L727" s="192"/>
      <c r="M727" s="192"/>
      <c r="N727" s="192"/>
      <c r="O727" s="192"/>
      <c r="P727" s="192"/>
      <c r="Q727" s="192"/>
      <c r="R727" s="192"/>
      <c r="S727" s="192"/>
      <c r="T727" s="192"/>
      <c r="U727" s="192"/>
      <c r="V727" s="192"/>
      <c r="W727" s="192"/>
      <c r="X727" s="192"/>
      <c r="Y727" s="192"/>
      <c r="Z727" s="192"/>
      <c r="AA727" s="192"/>
    </row>
    <row r="728" spans="1:27" ht="15.75" customHeight="1">
      <c r="A728" s="192"/>
      <c r="B728" s="192"/>
      <c r="C728" s="192"/>
      <c r="D728" s="192"/>
      <c r="E728" s="192"/>
      <c r="F728" s="192"/>
      <c r="G728" s="192"/>
      <c r="H728" s="192"/>
      <c r="I728" s="192"/>
      <c r="J728" s="192"/>
      <c r="K728" s="192"/>
      <c r="L728" s="192"/>
      <c r="M728" s="192"/>
      <c r="N728" s="192"/>
      <c r="O728" s="192"/>
      <c r="P728" s="192"/>
      <c r="Q728" s="192"/>
      <c r="R728" s="192"/>
      <c r="S728" s="192"/>
      <c r="T728" s="192"/>
      <c r="U728" s="192"/>
      <c r="V728" s="192"/>
      <c r="W728" s="192"/>
      <c r="X728" s="192"/>
      <c r="Y728" s="192"/>
      <c r="Z728" s="192"/>
      <c r="AA728" s="192"/>
    </row>
    <row r="729" spans="1:27" ht="15.75" customHeight="1">
      <c r="A729" s="192"/>
      <c r="B729" s="192"/>
      <c r="C729" s="192"/>
      <c r="D729" s="192"/>
      <c r="E729" s="192"/>
      <c r="F729" s="192"/>
      <c r="G729" s="192"/>
      <c r="H729" s="192"/>
      <c r="I729" s="192"/>
      <c r="J729" s="192"/>
      <c r="K729" s="192"/>
      <c r="L729" s="192"/>
      <c r="M729" s="192"/>
      <c r="N729" s="192"/>
      <c r="O729" s="192"/>
      <c r="P729" s="192"/>
      <c r="Q729" s="192"/>
      <c r="R729" s="192"/>
      <c r="S729" s="192"/>
      <c r="T729" s="192"/>
      <c r="U729" s="192"/>
      <c r="V729" s="192"/>
      <c r="W729" s="192"/>
      <c r="X729" s="192"/>
      <c r="Y729" s="192"/>
      <c r="Z729" s="192"/>
      <c r="AA729" s="192"/>
    </row>
    <row r="730" spans="1:27" ht="15.75" customHeight="1">
      <c r="A730" s="192"/>
      <c r="B730" s="192"/>
      <c r="C730" s="192"/>
      <c r="D730" s="192"/>
      <c r="E730" s="192"/>
      <c r="F730" s="192"/>
      <c r="G730" s="192"/>
      <c r="H730" s="192"/>
      <c r="I730" s="192"/>
      <c r="J730" s="192"/>
      <c r="K730" s="192"/>
      <c r="L730" s="192"/>
      <c r="M730" s="192"/>
      <c r="N730" s="192"/>
      <c r="O730" s="192"/>
      <c r="P730" s="192"/>
      <c r="Q730" s="192"/>
      <c r="R730" s="192"/>
      <c r="S730" s="192"/>
      <c r="T730" s="192"/>
      <c r="U730" s="192"/>
      <c r="V730" s="192"/>
      <c r="W730" s="192"/>
      <c r="X730" s="192"/>
      <c r="Y730" s="192"/>
      <c r="Z730" s="192"/>
      <c r="AA730" s="192"/>
    </row>
    <row r="731" spans="1:27" ht="15.75" customHeight="1">
      <c r="A731" s="192"/>
      <c r="B731" s="192"/>
      <c r="C731" s="192"/>
      <c r="D731" s="192"/>
      <c r="E731" s="192"/>
      <c r="F731" s="192"/>
      <c r="G731" s="192"/>
      <c r="H731" s="192"/>
      <c r="I731" s="192"/>
      <c r="J731" s="192"/>
      <c r="K731" s="192"/>
      <c r="L731" s="192"/>
      <c r="M731" s="192"/>
      <c r="N731" s="192"/>
      <c r="O731" s="192"/>
      <c r="P731" s="192"/>
      <c r="Q731" s="192"/>
      <c r="R731" s="192"/>
      <c r="S731" s="192"/>
      <c r="T731" s="192"/>
      <c r="U731" s="192"/>
      <c r="V731" s="192"/>
      <c r="W731" s="192"/>
      <c r="X731" s="192"/>
      <c r="Y731" s="192"/>
      <c r="Z731" s="192"/>
      <c r="AA731" s="192"/>
    </row>
    <row r="732" spans="1:27" ht="15.75" customHeight="1">
      <c r="A732" s="192"/>
      <c r="B732" s="192"/>
      <c r="C732" s="192"/>
      <c r="D732" s="192"/>
      <c r="E732" s="192"/>
      <c r="F732" s="192"/>
      <c r="G732" s="192"/>
      <c r="H732" s="192"/>
      <c r="I732" s="192"/>
      <c r="J732" s="192"/>
      <c r="K732" s="192"/>
      <c r="L732" s="192"/>
      <c r="M732" s="192"/>
      <c r="N732" s="192"/>
      <c r="O732" s="192"/>
      <c r="P732" s="192"/>
      <c r="Q732" s="192"/>
      <c r="R732" s="192"/>
      <c r="S732" s="192"/>
      <c r="T732" s="192"/>
      <c r="U732" s="192"/>
      <c r="V732" s="192"/>
      <c r="W732" s="192"/>
      <c r="X732" s="192"/>
      <c r="Y732" s="192"/>
      <c r="Z732" s="192"/>
      <c r="AA732" s="192"/>
    </row>
    <row r="733" spans="1:27" ht="15.75" customHeight="1">
      <c r="A733" s="192"/>
      <c r="B733" s="192"/>
      <c r="C733" s="192"/>
      <c r="D733" s="192"/>
      <c r="E733" s="192"/>
      <c r="F733" s="192"/>
      <c r="G733" s="192"/>
      <c r="H733" s="192"/>
      <c r="I733" s="192"/>
      <c r="J733" s="192"/>
      <c r="K733" s="192"/>
      <c r="L733" s="192"/>
      <c r="M733" s="192"/>
      <c r="N733" s="192"/>
      <c r="O733" s="192"/>
      <c r="P733" s="192"/>
      <c r="Q733" s="192"/>
      <c r="R733" s="192"/>
      <c r="S733" s="192"/>
      <c r="T733" s="192"/>
      <c r="U733" s="192"/>
      <c r="V733" s="192"/>
      <c r="W733" s="192"/>
      <c r="X733" s="192"/>
      <c r="Y733" s="192"/>
      <c r="Z733" s="192"/>
      <c r="AA733" s="192"/>
    </row>
    <row r="734" spans="1:27" ht="15.75" customHeight="1">
      <c r="A734" s="192"/>
      <c r="B734" s="192"/>
      <c r="C734" s="192"/>
      <c r="D734" s="192"/>
      <c r="E734" s="192"/>
      <c r="F734" s="192"/>
      <c r="G734" s="192"/>
      <c r="H734" s="192"/>
      <c r="I734" s="192"/>
      <c r="J734" s="192"/>
      <c r="K734" s="192"/>
      <c r="L734" s="192"/>
      <c r="M734" s="192"/>
      <c r="N734" s="192"/>
      <c r="O734" s="192"/>
      <c r="P734" s="192"/>
      <c r="Q734" s="192"/>
      <c r="R734" s="192"/>
      <c r="S734" s="192"/>
      <c r="T734" s="192"/>
      <c r="U734" s="192"/>
      <c r="V734" s="192"/>
      <c r="W734" s="192"/>
      <c r="X734" s="192"/>
      <c r="Y734" s="192"/>
      <c r="Z734" s="192"/>
      <c r="AA734" s="192"/>
    </row>
    <row r="735" spans="1:27" ht="15.75" customHeight="1">
      <c r="A735" s="192"/>
      <c r="B735" s="192"/>
      <c r="C735" s="192"/>
      <c r="D735" s="192"/>
      <c r="E735" s="192"/>
      <c r="F735" s="192"/>
      <c r="G735" s="192"/>
      <c r="H735" s="192"/>
      <c r="I735" s="192"/>
      <c r="J735" s="192"/>
      <c r="K735" s="192"/>
      <c r="L735" s="192"/>
      <c r="M735" s="192"/>
      <c r="N735" s="192"/>
      <c r="O735" s="192"/>
      <c r="P735" s="192"/>
      <c r="Q735" s="192"/>
      <c r="R735" s="192"/>
      <c r="S735" s="192"/>
      <c r="T735" s="192"/>
      <c r="U735" s="192"/>
      <c r="V735" s="192"/>
      <c r="W735" s="192"/>
      <c r="X735" s="192"/>
      <c r="Y735" s="192"/>
      <c r="Z735" s="192"/>
      <c r="AA735" s="192"/>
    </row>
    <row r="736" spans="1:27" ht="15.75" customHeight="1">
      <c r="A736" s="192"/>
      <c r="B736" s="192"/>
      <c r="C736" s="192"/>
      <c r="D736" s="192"/>
      <c r="E736" s="192"/>
      <c r="F736" s="192"/>
      <c r="G736" s="192"/>
      <c r="H736" s="192"/>
      <c r="I736" s="192"/>
      <c r="J736" s="192"/>
      <c r="K736" s="192"/>
      <c r="L736" s="192"/>
      <c r="M736" s="192"/>
      <c r="N736" s="192"/>
      <c r="O736" s="192"/>
      <c r="P736" s="192"/>
      <c r="Q736" s="192"/>
      <c r="R736" s="192"/>
      <c r="S736" s="192"/>
      <c r="T736" s="192"/>
      <c r="U736" s="192"/>
      <c r="V736" s="192"/>
      <c r="W736" s="192"/>
      <c r="X736" s="192"/>
      <c r="Y736" s="192"/>
      <c r="Z736" s="192"/>
      <c r="AA736" s="192"/>
    </row>
    <row r="737" spans="1:27" ht="15.75" customHeight="1">
      <c r="A737" s="192"/>
      <c r="B737" s="192"/>
      <c r="C737" s="192"/>
      <c r="D737" s="192"/>
      <c r="E737" s="192"/>
      <c r="F737" s="192"/>
      <c r="G737" s="192"/>
      <c r="H737" s="192"/>
      <c r="I737" s="192"/>
      <c r="J737" s="192"/>
      <c r="K737" s="192"/>
      <c r="L737" s="192"/>
      <c r="M737" s="192"/>
      <c r="N737" s="192"/>
      <c r="O737" s="192"/>
      <c r="P737" s="192"/>
      <c r="Q737" s="192"/>
      <c r="R737" s="192"/>
      <c r="S737" s="192"/>
      <c r="T737" s="192"/>
      <c r="U737" s="192"/>
      <c r="V737" s="192"/>
      <c r="W737" s="192"/>
      <c r="X737" s="192"/>
      <c r="Y737" s="192"/>
      <c r="Z737" s="192"/>
      <c r="AA737" s="192"/>
    </row>
    <row r="738" spans="1:27" ht="15.75" customHeight="1">
      <c r="A738" s="192"/>
      <c r="B738" s="192"/>
      <c r="C738" s="192"/>
      <c r="D738" s="192"/>
      <c r="E738" s="192"/>
      <c r="F738" s="192"/>
      <c r="G738" s="192"/>
      <c r="H738" s="192"/>
      <c r="I738" s="192"/>
      <c r="J738" s="192"/>
      <c r="K738" s="192"/>
      <c r="L738" s="192"/>
      <c r="M738" s="192"/>
      <c r="N738" s="192"/>
      <c r="O738" s="192"/>
      <c r="P738" s="192"/>
      <c r="Q738" s="192"/>
      <c r="R738" s="192"/>
      <c r="S738" s="192"/>
      <c r="T738" s="192"/>
      <c r="U738" s="192"/>
      <c r="V738" s="192"/>
      <c r="W738" s="192"/>
      <c r="X738" s="192"/>
      <c r="Y738" s="192"/>
      <c r="Z738" s="192"/>
      <c r="AA738" s="192"/>
    </row>
    <row r="739" spans="1:27" ht="15.75" customHeight="1">
      <c r="A739" s="192"/>
      <c r="B739" s="192"/>
      <c r="C739" s="192"/>
      <c r="D739" s="192"/>
      <c r="E739" s="192"/>
      <c r="F739" s="192"/>
      <c r="G739" s="192"/>
      <c r="H739" s="192"/>
      <c r="I739" s="192"/>
      <c r="J739" s="192"/>
      <c r="K739" s="192"/>
      <c r="L739" s="192"/>
      <c r="M739" s="192"/>
      <c r="N739" s="192"/>
      <c r="O739" s="192"/>
      <c r="P739" s="192"/>
      <c r="Q739" s="192"/>
      <c r="R739" s="192"/>
      <c r="S739" s="192"/>
      <c r="T739" s="192"/>
      <c r="U739" s="192"/>
      <c r="V739" s="192"/>
      <c r="W739" s="192"/>
      <c r="X739" s="192"/>
      <c r="Y739" s="192"/>
      <c r="Z739" s="192"/>
      <c r="AA739" s="192"/>
    </row>
    <row r="740" spans="1:27" ht="15.75" customHeight="1">
      <c r="A740" s="192"/>
      <c r="B740" s="192"/>
      <c r="C740" s="192"/>
      <c r="D740" s="192"/>
      <c r="E740" s="192"/>
      <c r="F740" s="192"/>
      <c r="G740" s="192"/>
      <c r="H740" s="192"/>
      <c r="I740" s="192"/>
      <c r="J740" s="192"/>
      <c r="K740" s="192"/>
      <c r="L740" s="192"/>
      <c r="M740" s="192"/>
      <c r="N740" s="192"/>
      <c r="O740" s="192"/>
      <c r="P740" s="192"/>
      <c r="Q740" s="192"/>
      <c r="R740" s="192"/>
      <c r="S740" s="192"/>
      <c r="T740" s="192"/>
      <c r="U740" s="192"/>
      <c r="V740" s="192"/>
      <c r="W740" s="192"/>
      <c r="X740" s="192"/>
      <c r="Y740" s="192"/>
      <c r="Z740" s="192"/>
      <c r="AA740" s="192"/>
    </row>
    <row r="741" spans="1:27" ht="15.75" customHeight="1">
      <c r="A741" s="192"/>
      <c r="B741" s="192"/>
      <c r="C741" s="192"/>
      <c r="D741" s="192"/>
      <c r="E741" s="192"/>
      <c r="F741" s="192"/>
      <c r="G741" s="192"/>
      <c r="H741" s="192"/>
      <c r="I741" s="192"/>
      <c r="J741" s="192"/>
      <c r="K741" s="192"/>
      <c r="L741" s="192"/>
      <c r="M741" s="192"/>
      <c r="N741" s="192"/>
      <c r="O741" s="192"/>
      <c r="P741" s="192"/>
      <c r="Q741" s="192"/>
      <c r="R741" s="192"/>
      <c r="S741" s="192"/>
      <c r="T741" s="192"/>
      <c r="U741" s="192"/>
      <c r="V741" s="192"/>
      <c r="W741" s="192"/>
      <c r="X741" s="192"/>
      <c r="Y741" s="192"/>
      <c r="Z741" s="192"/>
      <c r="AA741" s="192"/>
    </row>
    <row r="742" spans="1:27" ht="15.75" customHeight="1">
      <c r="A742" s="192"/>
      <c r="B742" s="192"/>
      <c r="C742" s="192"/>
      <c r="D742" s="192"/>
      <c r="E742" s="192"/>
      <c r="F742" s="192"/>
      <c r="G742" s="192"/>
      <c r="H742" s="192"/>
      <c r="I742" s="192"/>
      <c r="J742" s="192"/>
      <c r="K742" s="192"/>
      <c r="L742" s="192"/>
      <c r="M742" s="192"/>
      <c r="N742" s="192"/>
      <c r="O742" s="192"/>
      <c r="P742" s="192"/>
      <c r="Q742" s="192"/>
      <c r="R742" s="192"/>
      <c r="S742" s="192"/>
      <c r="T742" s="192"/>
      <c r="U742" s="192"/>
      <c r="V742" s="192"/>
      <c r="W742" s="192"/>
      <c r="X742" s="192"/>
      <c r="Y742" s="192"/>
      <c r="Z742" s="192"/>
      <c r="AA742" s="192"/>
    </row>
    <row r="743" spans="1:27" ht="15.75" customHeight="1">
      <c r="A743" s="192"/>
      <c r="B743" s="192"/>
      <c r="C743" s="192"/>
      <c r="D743" s="192"/>
      <c r="E743" s="192"/>
      <c r="F743" s="192"/>
      <c r="G743" s="192"/>
      <c r="H743" s="192"/>
      <c r="I743" s="192"/>
      <c r="J743" s="192"/>
      <c r="K743" s="192"/>
      <c r="L743" s="192"/>
      <c r="M743" s="192"/>
      <c r="N743" s="192"/>
      <c r="O743" s="192"/>
      <c r="P743" s="192"/>
      <c r="Q743" s="192"/>
      <c r="R743" s="192"/>
      <c r="S743" s="192"/>
      <c r="T743" s="192"/>
      <c r="U743" s="192"/>
      <c r="V743" s="192"/>
      <c r="W743" s="192"/>
      <c r="X743" s="192"/>
      <c r="Y743" s="192"/>
      <c r="Z743" s="192"/>
      <c r="AA743" s="192"/>
    </row>
    <row r="744" spans="1:27" ht="15.75" customHeight="1">
      <c r="A744" s="192"/>
      <c r="B744" s="192"/>
      <c r="C744" s="192"/>
      <c r="D744" s="192"/>
      <c r="E744" s="192"/>
      <c r="F744" s="192"/>
      <c r="G744" s="192"/>
      <c r="H744" s="192"/>
      <c r="I744" s="192"/>
      <c r="J744" s="192"/>
      <c r="K744" s="192"/>
      <c r="L744" s="192"/>
      <c r="M744" s="192"/>
      <c r="N744" s="192"/>
      <c r="O744" s="192"/>
      <c r="P744" s="192"/>
      <c r="Q744" s="192"/>
      <c r="R744" s="192"/>
      <c r="S744" s="192"/>
      <c r="T744" s="192"/>
      <c r="U744" s="192"/>
      <c r="V744" s="192"/>
      <c r="W744" s="192"/>
      <c r="X744" s="192"/>
      <c r="Y744" s="192"/>
      <c r="Z744" s="192"/>
      <c r="AA744" s="192"/>
    </row>
    <row r="745" spans="1:27" ht="15.75" customHeight="1">
      <c r="A745" s="192"/>
      <c r="B745" s="192"/>
      <c r="C745" s="192"/>
      <c r="D745" s="192"/>
      <c r="E745" s="192"/>
      <c r="F745" s="192"/>
      <c r="G745" s="192"/>
      <c r="H745" s="192"/>
      <c r="I745" s="192"/>
      <c r="J745" s="192"/>
      <c r="K745" s="192"/>
      <c r="L745" s="192"/>
      <c r="M745" s="192"/>
      <c r="N745" s="192"/>
      <c r="O745" s="192"/>
      <c r="P745" s="192"/>
      <c r="Q745" s="192"/>
      <c r="R745" s="192"/>
      <c r="S745" s="192"/>
      <c r="T745" s="192"/>
      <c r="U745" s="192"/>
      <c r="V745" s="192"/>
      <c r="W745" s="192"/>
      <c r="X745" s="192"/>
      <c r="Y745" s="192"/>
      <c r="Z745" s="192"/>
      <c r="AA745" s="192"/>
    </row>
    <row r="746" spans="1:27" ht="15.75" customHeight="1">
      <c r="A746" s="192"/>
      <c r="B746" s="192"/>
      <c r="C746" s="192"/>
      <c r="D746" s="192"/>
      <c r="E746" s="192"/>
      <c r="F746" s="192"/>
      <c r="G746" s="192"/>
      <c r="H746" s="192"/>
      <c r="I746" s="192"/>
      <c r="J746" s="192"/>
      <c r="K746" s="192"/>
      <c r="L746" s="192"/>
      <c r="M746" s="192"/>
      <c r="N746" s="192"/>
      <c r="O746" s="192"/>
      <c r="P746" s="192"/>
      <c r="Q746" s="192"/>
      <c r="R746" s="192"/>
      <c r="S746" s="192"/>
      <c r="T746" s="192"/>
      <c r="U746" s="192"/>
      <c r="V746" s="192"/>
      <c r="W746" s="192"/>
      <c r="X746" s="192"/>
      <c r="Y746" s="192"/>
      <c r="Z746" s="192"/>
      <c r="AA746" s="192"/>
    </row>
    <row r="747" spans="1:27" ht="15.75" customHeight="1">
      <c r="A747" s="192"/>
      <c r="B747" s="192"/>
      <c r="C747" s="192"/>
      <c r="D747" s="192"/>
      <c r="E747" s="192"/>
      <c r="F747" s="192"/>
      <c r="G747" s="192"/>
      <c r="H747" s="192"/>
      <c r="I747" s="192"/>
      <c r="J747" s="192"/>
      <c r="K747" s="192"/>
      <c r="L747" s="192"/>
      <c r="M747" s="192"/>
      <c r="N747" s="192"/>
      <c r="O747" s="192"/>
      <c r="P747" s="192"/>
      <c r="Q747" s="192"/>
      <c r="R747" s="192"/>
      <c r="S747" s="192"/>
      <c r="T747" s="192"/>
      <c r="U747" s="192"/>
      <c r="V747" s="192"/>
      <c r="W747" s="192"/>
      <c r="X747" s="192"/>
      <c r="Y747" s="192"/>
      <c r="Z747" s="192"/>
      <c r="AA747" s="192"/>
    </row>
    <row r="748" spans="1:27" ht="15.75" customHeight="1">
      <c r="A748" s="192"/>
      <c r="B748" s="192"/>
      <c r="C748" s="192"/>
      <c r="D748" s="192"/>
      <c r="E748" s="192"/>
      <c r="F748" s="192"/>
      <c r="G748" s="192"/>
      <c r="H748" s="192"/>
      <c r="I748" s="192"/>
      <c r="J748" s="192"/>
      <c r="K748" s="192"/>
      <c r="L748" s="192"/>
      <c r="M748" s="192"/>
      <c r="N748" s="192"/>
      <c r="O748" s="192"/>
      <c r="P748" s="192"/>
      <c r="Q748" s="192"/>
      <c r="R748" s="192"/>
      <c r="S748" s="192"/>
      <c r="T748" s="192"/>
      <c r="U748" s="192"/>
      <c r="V748" s="192"/>
      <c r="W748" s="192"/>
      <c r="X748" s="192"/>
      <c r="Y748" s="192"/>
      <c r="Z748" s="192"/>
      <c r="AA748" s="192"/>
    </row>
    <row r="749" spans="1:27" ht="15.75" customHeight="1">
      <c r="A749" s="192"/>
      <c r="B749" s="192"/>
      <c r="C749" s="192"/>
      <c r="D749" s="192"/>
      <c r="E749" s="192"/>
      <c r="F749" s="192"/>
      <c r="G749" s="192"/>
      <c r="H749" s="192"/>
      <c r="I749" s="192"/>
      <c r="J749" s="192"/>
      <c r="K749" s="192"/>
      <c r="L749" s="192"/>
      <c r="M749" s="192"/>
      <c r="N749" s="192"/>
      <c r="O749" s="192"/>
      <c r="P749" s="192"/>
      <c r="Q749" s="192"/>
      <c r="R749" s="192"/>
      <c r="S749" s="192"/>
      <c r="T749" s="192"/>
      <c r="U749" s="192"/>
      <c r="V749" s="192"/>
      <c r="W749" s="192"/>
      <c r="X749" s="192"/>
      <c r="Y749" s="192"/>
      <c r="Z749" s="192"/>
      <c r="AA749" s="192"/>
    </row>
    <row r="750" spans="1:27" ht="15.75" customHeight="1">
      <c r="A750" s="192"/>
      <c r="B750" s="192"/>
      <c r="C750" s="192"/>
      <c r="D750" s="192"/>
      <c r="E750" s="192"/>
      <c r="F750" s="192"/>
      <c r="G750" s="192"/>
      <c r="H750" s="192"/>
      <c r="I750" s="192"/>
      <c r="J750" s="192"/>
      <c r="K750" s="192"/>
      <c r="L750" s="192"/>
      <c r="M750" s="192"/>
      <c r="N750" s="192"/>
      <c r="O750" s="192"/>
      <c r="P750" s="192"/>
      <c r="Q750" s="192"/>
      <c r="R750" s="192"/>
      <c r="S750" s="192"/>
      <c r="T750" s="192"/>
      <c r="U750" s="192"/>
      <c r="V750" s="192"/>
      <c r="W750" s="192"/>
      <c r="X750" s="192"/>
      <c r="Y750" s="192"/>
      <c r="Z750" s="192"/>
      <c r="AA750" s="192"/>
    </row>
    <row r="751" spans="1:27" ht="15.75" customHeight="1">
      <c r="A751" s="192"/>
      <c r="B751" s="192"/>
      <c r="C751" s="192"/>
      <c r="D751" s="192"/>
      <c r="E751" s="192"/>
      <c r="F751" s="192"/>
      <c r="G751" s="192"/>
      <c r="H751" s="192"/>
      <c r="I751" s="192"/>
      <c r="J751" s="192"/>
      <c r="K751" s="192"/>
      <c r="L751" s="192"/>
      <c r="M751" s="192"/>
      <c r="N751" s="192"/>
      <c r="O751" s="192"/>
      <c r="P751" s="192"/>
      <c r="Q751" s="192"/>
      <c r="R751" s="192"/>
      <c r="S751" s="192"/>
      <c r="T751" s="192"/>
      <c r="U751" s="192"/>
      <c r="V751" s="192"/>
      <c r="W751" s="192"/>
      <c r="X751" s="192"/>
      <c r="Y751" s="192"/>
      <c r="Z751" s="192"/>
      <c r="AA751" s="192"/>
    </row>
    <row r="752" spans="1:27" ht="15.75" customHeight="1">
      <c r="A752" s="192"/>
      <c r="B752" s="192"/>
      <c r="C752" s="192"/>
      <c r="D752" s="192"/>
      <c r="E752" s="192"/>
      <c r="F752" s="192"/>
      <c r="G752" s="192"/>
      <c r="H752" s="192"/>
      <c r="I752" s="192"/>
      <c r="J752" s="192"/>
      <c r="K752" s="192"/>
      <c r="L752" s="192"/>
      <c r="M752" s="192"/>
      <c r="N752" s="192"/>
      <c r="O752" s="192"/>
      <c r="P752" s="192"/>
      <c r="Q752" s="192"/>
      <c r="R752" s="192"/>
      <c r="S752" s="192"/>
      <c r="T752" s="192"/>
      <c r="U752" s="192"/>
      <c r="V752" s="192"/>
      <c r="W752" s="192"/>
      <c r="X752" s="192"/>
      <c r="Y752" s="192"/>
      <c r="Z752" s="192"/>
      <c r="AA752" s="192"/>
    </row>
    <row r="753" spans="1:27" ht="15.75" customHeight="1">
      <c r="A753" s="192"/>
      <c r="B753" s="192"/>
      <c r="C753" s="192"/>
      <c r="D753" s="192"/>
      <c r="E753" s="192"/>
      <c r="F753" s="192"/>
      <c r="G753" s="192"/>
      <c r="H753" s="192"/>
      <c r="I753" s="192"/>
      <c r="J753" s="192"/>
      <c r="K753" s="192"/>
      <c r="L753" s="192"/>
      <c r="M753" s="192"/>
      <c r="N753" s="192"/>
      <c r="O753" s="192"/>
      <c r="P753" s="192"/>
      <c r="Q753" s="192"/>
      <c r="R753" s="192"/>
      <c r="S753" s="192"/>
      <c r="T753" s="192"/>
      <c r="U753" s="192"/>
      <c r="V753" s="192"/>
      <c r="W753" s="192"/>
      <c r="X753" s="192"/>
      <c r="Y753" s="192"/>
      <c r="Z753" s="192"/>
      <c r="AA753" s="192"/>
    </row>
    <row r="754" spans="1:27" ht="15.75" customHeight="1">
      <c r="A754" s="192"/>
      <c r="B754" s="192"/>
      <c r="C754" s="192"/>
      <c r="D754" s="192"/>
      <c r="E754" s="192"/>
      <c r="F754" s="192"/>
      <c r="G754" s="192"/>
      <c r="H754" s="192"/>
      <c r="I754" s="192"/>
      <c r="J754" s="192"/>
      <c r="K754" s="192"/>
      <c r="L754" s="192"/>
      <c r="M754" s="192"/>
      <c r="N754" s="192"/>
      <c r="O754" s="192"/>
      <c r="P754" s="192"/>
      <c r="Q754" s="192"/>
      <c r="R754" s="192"/>
      <c r="S754" s="192"/>
      <c r="T754" s="192"/>
      <c r="U754" s="192"/>
      <c r="V754" s="192"/>
      <c r="W754" s="192"/>
      <c r="X754" s="192"/>
      <c r="Y754" s="192"/>
      <c r="Z754" s="192"/>
      <c r="AA754" s="192"/>
    </row>
    <row r="755" spans="1:27" ht="15.75" customHeight="1">
      <c r="A755" s="192"/>
      <c r="B755" s="192"/>
      <c r="C755" s="192"/>
      <c r="D755" s="192"/>
      <c r="E755" s="192"/>
      <c r="F755" s="192"/>
      <c r="G755" s="192"/>
      <c r="H755" s="192"/>
      <c r="I755" s="192"/>
      <c r="J755" s="192"/>
      <c r="K755" s="192"/>
      <c r="L755" s="192"/>
      <c r="M755" s="192"/>
      <c r="N755" s="192"/>
      <c r="O755" s="192"/>
      <c r="P755" s="192"/>
      <c r="Q755" s="192"/>
      <c r="R755" s="192"/>
      <c r="S755" s="192"/>
      <c r="T755" s="192"/>
      <c r="U755" s="192"/>
      <c r="V755" s="192"/>
      <c r="W755" s="192"/>
      <c r="X755" s="192"/>
      <c r="Y755" s="192"/>
      <c r="Z755" s="192"/>
      <c r="AA755" s="192"/>
    </row>
    <row r="756" spans="1:27" ht="15.75" customHeight="1">
      <c r="A756" s="192"/>
      <c r="B756" s="192"/>
      <c r="C756" s="192"/>
      <c r="D756" s="192"/>
      <c r="E756" s="192"/>
      <c r="F756" s="192"/>
      <c r="G756" s="192"/>
      <c r="H756" s="192"/>
      <c r="I756" s="192"/>
      <c r="J756" s="192"/>
      <c r="K756" s="192"/>
      <c r="L756" s="192"/>
      <c r="M756" s="192"/>
      <c r="N756" s="192"/>
      <c r="O756" s="192"/>
      <c r="P756" s="192"/>
      <c r="Q756" s="192"/>
      <c r="R756" s="192"/>
      <c r="S756" s="192"/>
      <c r="T756" s="192"/>
      <c r="U756" s="192"/>
      <c r="V756" s="192"/>
      <c r="W756" s="192"/>
      <c r="X756" s="192"/>
      <c r="Y756" s="192"/>
      <c r="Z756" s="192"/>
      <c r="AA756" s="192"/>
    </row>
    <row r="757" spans="1:27" ht="15.75" customHeight="1">
      <c r="A757" s="192"/>
      <c r="B757" s="192"/>
      <c r="C757" s="192"/>
      <c r="D757" s="192"/>
      <c r="E757" s="192"/>
      <c r="F757" s="192"/>
      <c r="G757" s="192"/>
      <c r="H757" s="192"/>
      <c r="I757" s="192"/>
      <c r="J757" s="192"/>
      <c r="K757" s="192"/>
      <c r="L757" s="192"/>
      <c r="M757" s="192"/>
      <c r="N757" s="192"/>
      <c r="O757" s="192"/>
      <c r="P757" s="192"/>
      <c r="Q757" s="192"/>
      <c r="R757" s="192"/>
      <c r="S757" s="192"/>
      <c r="T757" s="192"/>
      <c r="U757" s="192"/>
      <c r="V757" s="192"/>
      <c r="W757" s="192"/>
      <c r="X757" s="192"/>
      <c r="Y757" s="192"/>
      <c r="Z757" s="192"/>
      <c r="AA757" s="192"/>
    </row>
    <row r="758" spans="1:27" ht="15.75" customHeight="1">
      <c r="A758" s="192"/>
      <c r="B758" s="192"/>
      <c r="C758" s="192"/>
      <c r="D758" s="192"/>
      <c r="E758" s="192"/>
      <c r="F758" s="192"/>
      <c r="G758" s="192"/>
      <c r="H758" s="192"/>
      <c r="I758" s="192"/>
      <c r="J758" s="192"/>
      <c r="K758" s="192"/>
      <c r="L758" s="192"/>
      <c r="M758" s="192"/>
      <c r="N758" s="192"/>
      <c r="O758" s="192"/>
      <c r="P758" s="192"/>
      <c r="Q758" s="192"/>
      <c r="R758" s="192"/>
      <c r="S758" s="192"/>
      <c r="T758" s="192"/>
      <c r="U758" s="192"/>
      <c r="V758" s="192"/>
      <c r="W758" s="192"/>
      <c r="X758" s="192"/>
      <c r="Y758" s="192"/>
      <c r="Z758" s="192"/>
      <c r="AA758" s="192"/>
    </row>
    <row r="759" spans="1:27" ht="15.75" customHeight="1">
      <c r="A759" s="192"/>
      <c r="B759" s="192"/>
      <c r="C759" s="192"/>
      <c r="D759" s="192"/>
      <c r="E759" s="192"/>
      <c r="F759" s="192"/>
      <c r="G759" s="192"/>
      <c r="H759" s="192"/>
      <c r="I759" s="192"/>
      <c r="J759" s="192"/>
      <c r="K759" s="192"/>
      <c r="L759" s="192"/>
      <c r="M759" s="192"/>
      <c r="N759" s="192"/>
      <c r="O759" s="192"/>
      <c r="P759" s="192"/>
      <c r="Q759" s="192"/>
      <c r="R759" s="192"/>
      <c r="S759" s="192"/>
      <c r="T759" s="192"/>
      <c r="U759" s="192"/>
      <c r="V759" s="192"/>
      <c r="W759" s="192"/>
      <c r="X759" s="192"/>
      <c r="Y759" s="192"/>
      <c r="Z759" s="192"/>
      <c r="AA759" s="192"/>
    </row>
    <row r="760" spans="1:27" ht="15.75" customHeight="1">
      <c r="A760" s="192"/>
      <c r="B760" s="192"/>
      <c r="C760" s="192"/>
      <c r="D760" s="192"/>
      <c r="E760" s="192"/>
      <c r="F760" s="192"/>
      <c r="G760" s="192"/>
      <c r="H760" s="192"/>
      <c r="I760" s="192"/>
      <c r="J760" s="192"/>
      <c r="K760" s="192"/>
      <c r="L760" s="192"/>
      <c r="M760" s="192"/>
      <c r="N760" s="192"/>
      <c r="O760" s="192"/>
      <c r="P760" s="192"/>
      <c r="Q760" s="192"/>
      <c r="R760" s="192"/>
      <c r="S760" s="192"/>
      <c r="T760" s="192"/>
      <c r="U760" s="192"/>
      <c r="V760" s="192"/>
      <c r="W760" s="192"/>
      <c r="X760" s="192"/>
      <c r="Y760" s="192"/>
      <c r="Z760" s="192"/>
      <c r="AA760" s="192"/>
    </row>
    <row r="761" spans="1:27" ht="15.75" customHeight="1">
      <c r="A761" s="192"/>
      <c r="B761" s="192"/>
      <c r="C761" s="192"/>
      <c r="D761" s="192"/>
      <c r="E761" s="192"/>
      <c r="F761" s="192"/>
      <c r="G761" s="192"/>
      <c r="H761" s="192"/>
      <c r="I761" s="192"/>
      <c r="J761" s="192"/>
      <c r="K761" s="192"/>
      <c r="L761" s="192"/>
      <c r="M761" s="192"/>
      <c r="N761" s="192"/>
      <c r="O761" s="192"/>
      <c r="P761" s="192"/>
      <c r="Q761" s="192"/>
      <c r="R761" s="192"/>
      <c r="S761" s="192"/>
      <c r="T761" s="192"/>
      <c r="U761" s="192"/>
      <c r="V761" s="192"/>
      <c r="W761" s="192"/>
      <c r="X761" s="192"/>
      <c r="Y761" s="192"/>
      <c r="Z761" s="192"/>
      <c r="AA761" s="192"/>
    </row>
    <row r="762" spans="1:27" ht="15.75" customHeight="1">
      <c r="A762" s="192"/>
      <c r="B762" s="192"/>
      <c r="C762" s="192"/>
      <c r="D762" s="192"/>
      <c r="E762" s="192"/>
      <c r="F762" s="192"/>
      <c r="G762" s="192"/>
      <c r="H762" s="192"/>
      <c r="I762" s="192"/>
      <c r="J762" s="192"/>
      <c r="K762" s="192"/>
      <c r="L762" s="192"/>
      <c r="M762" s="192"/>
      <c r="N762" s="192"/>
      <c r="O762" s="192"/>
      <c r="P762" s="192"/>
      <c r="Q762" s="192"/>
      <c r="R762" s="192"/>
      <c r="S762" s="192"/>
      <c r="T762" s="192"/>
      <c r="U762" s="192"/>
      <c r="V762" s="192"/>
      <c r="W762" s="192"/>
      <c r="X762" s="192"/>
      <c r="Y762" s="192"/>
      <c r="Z762" s="192"/>
      <c r="AA762" s="192"/>
    </row>
    <row r="763" spans="1:27" ht="15.75" customHeight="1">
      <c r="A763" s="192"/>
      <c r="B763" s="192"/>
      <c r="C763" s="192"/>
      <c r="D763" s="192"/>
      <c r="E763" s="192"/>
      <c r="F763" s="192"/>
      <c r="G763" s="192"/>
      <c r="H763" s="192"/>
      <c r="I763" s="192"/>
      <c r="J763" s="192"/>
      <c r="K763" s="192"/>
      <c r="L763" s="192"/>
      <c r="M763" s="192"/>
      <c r="N763" s="192"/>
      <c r="O763" s="192"/>
      <c r="P763" s="192"/>
      <c r="Q763" s="192"/>
      <c r="R763" s="192"/>
      <c r="S763" s="192"/>
      <c r="T763" s="192"/>
      <c r="U763" s="192"/>
      <c r="V763" s="192"/>
      <c r="W763" s="192"/>
      <c r="X763" s="192"/>
      <c r="Y763" s="192"/>
      <c r="Z763" s="192"/>
      <c r="AA763" s="192"/>
    </row>
    <row r="764" spans="1:27" ht="15.75" customHeight="1">
      <c r="A764" s="192"/>
      <c r="B764" s="192"/>
      <c r="C764" s="192"/>
      <c r="D764" s="192"/>
      <c r="E764" s="192"/>
      <c r="F764" s="192"/>
      <c r="G764" s="192"/>
      <c r="H764" s="192"/>
      <c r="I764" s="192"/>
      <c r="J764" s="192"/>
      <c r="K764" s="192"/>
      <c r="L764" s="192"/>
      <c r="M764" s="192"/>
      <c r="N764" s="192"/>
      <c r="O764" s="192"/>
      <c r="P764" s="192"/>
      <c r="Q764" s="192"/>
      <c r="R764" s="192"/>
      <c r="S764" s="192"/>
      <c r="T764" s="192"/>
      <c r="U764" s="192"/>
      <c r="V764" s="192"/>
      <c r="W764" s="192"/>
      <c r="X764" s="192"/>
      <c r="Y764" s="192"/>
      <c r="Z764" s="192"/>
      <c r="AA764" s="192"/>
    </row>
    <row r="765" spans="1:27" ht="15.75" customHeight="1">
      <c r="A765" s="192"/>
      <c r="B765" s="192"/>
      <c r="C765" s="192"/>
      <c r="D765" s="192"/>
      <c r="E765" s="192"/>
      <c r="F765" s="192"/>
      <c r="G765" s="192"/>
      <c r="H765" s="192"/>
      <c r="I765" s="192"/>
      <c r="J765" s="192"/>
      <c r="K765" s="192"/>
      <c r="L765" s="192"/>
      <c r="M765" s="192"/>
      <c r="N765" s="192"/>
      <c r="O765" s="192"/>
      <c r="P765" s="192"/>
      <c r="Q765" s="192"/>
      <c r="R765" s="192"/>
      <c r="S765" s="192"/>
      <c r="T765" s="192"/>
      <c r="U765" s="192"/>
      <c r="V765" s="192"/>
      <c r="W765" s="192"/>
      <c r="X765" s="192"/>
      <c r="Y765" s="192"/>
      <c r="Z765" s="192"/>
      <c r="AA765" s="192"/>
    </row>
    <row r="766" spans="1:27" ht="15.75" customHeight="1">
      <c r="A766" s="192"/>
      <c r="B766" s="192"/>
      <c r="C766" s="192"/>
      <c r="D766" s="192"/>
      <c r="E766" s="192"/>
      <c r="F766" s="192"/>
      <c r="G766" s="192"/>
      <c r="H766" s="192"/>
      <c r="I766" s="192"/>
      <c r="J766" s="192"/>
      <c r="K766" s="192"/>
      <c r="L766" s="192"/>
      <c r="M766" s="192"/>
      <c r="N766" s="192"/>
      <c r="O766" s="192"/>
      <c r="P766" s="192"/>
      <c r="Q766" s="192"/>
      <c r="R766" s="192"/>
      <c r="S766" s="192"/>
      <c r="T766" s="192"/>
      <c r="U766" s="192"/>
      <c r="V766" s="192"/>
      <c r="W766" s="192"/>
      <c r="X766" s="192"/>
      <c r="Y766" s="192"/>
      <c r="Z766" s="192"/>
      <c r="AA766" s="192"/>
    </row>
    <row r="767" spans="1:27" ht="15.75" customHeight="1">
      <c r="A767" s="192"/>
      <c r="B767" s="192"/>
      <c r="C767" s="192"/>
      <c r="D767" s="192"/>
      <c r="E767" s="192"/>
      <c r="F767" s="192"/>
      <c r="G767" s="192"/>
      <c r="H767" s="192"/>
      <c r="I767" s="192"/>
      <c r="J767" s="192"/>
      <c r="K767" s="192"/>
      <c r="L767" s="192"/>
      <c r="M767" s="192"/>
      <c r="N767" s="192"/>
      <c r="O767" s="192"/>
      <c r="P767" s="192"/>
      <c r="Q767" s="192"/>
      <c r="R767" s="192"/>
      <c r="S767" s="192"/>
      <c r="T767" s="192"/>
      <c r="U767" s="192"/>
      <c r="V767" s="192"/>
      <c r="W767" s="192"/>
      <c r="X767" s="192"/>
      <c r="Y767" s="192"/>
      <c r="Z767" s="192"/>
      <c r="AA767" s="192"/>
    </row>
    <row r="768" spans="1:27" ht="15.75" customHeight="1">
      <c r="A768" s="192"/>
      <c r="B768" s="192"/>
      <c r="C768" s="192"/>
      <c r="D768" s="192"/>
      <c r="E768" s="192"/>
      <c r="F768" s="192"/>
      <c r="G768" s="192"/>
      <c r="H768" s="192"/>
      <c r="I768" s="192"/>
      <c r="J768" s="192"/>
      <c r="K768" s="192"/>
      <c r="L768" s="192"/>
      <c r="M768" s="192"/>
      <c r="N768" s="192"/>
      <c r="O768" s="192"/>
      <c r="P768" s="192"/>
      <c r="Q768" s="192"/>
      <c r="R768" s="192"/>
      <c r="S768" s="192"/>
      <c r="T768" s="192"/>
      <c r="U768" s="192"/>
      <c r="V768" s="192"/>
      <c r="W768" s="192"/>
      <c r="X768" s="192"/>
      <c r="Y768" s="192"/>
      <c r="Z768" s="192"/>
      <c r="AA768" s="192"/>
    </row>
    <row r="769" spans="1:27" ht="15.75" customHeight="1">
      <c r="A769" s="192"/>
      <c r="B769" s="192"/>
      <c r="C769" s="192"/>
      <c r="D769" s="192"/>
      <c r="E769" s="192"/>
      <c r="F769" s="192"/>
      <c r="G769" s="192"/>
      <c r="H769" s="192"/>
      <c r="I769" s="192"/>
      <c r="J769" s="192"/>
      <c r="K769" s="192"/>
      <c r="L769" s="192"/>
      <c r="M769" s="192"/>
      <c r="N769" s="192"/>
      <c r="O769" s="192"/>
      <c r="P769" s="192"/>
      <c r="Q769" s="192"/>
      <c r="R769" s="192"/>
      <c r="S769" s="192"/>
      <c r="T769" s="192"/>
      <c r="U769" s="192"/>
      <c r="V769" s="192"/>
      <c r="W769" s="192"/>
      <c r="X769" s="192"/>
      <c r="Y769" s="192"/>
      <c r="Z769" s="192"/>
      <c r="AA769" s="192"/>
    </row>
    <row r="770" spans="1:27" ht="15.75" customHeight="1">
      <c r="A770" s="192"/>
      <c r="B770" s="192"/>
      <c r="C770" s="192"/>
      <c r="D770" s="192"/>
      <c r="E770" s="192"/>
      <c r="F770" s="192"/>
      <c r="G770" s="192"/>
      <c r="H770" s="192"/>
      <c r="I770" s="192"/>
      <c r="J770" s="192"/>
      <c r="K770" s="192"/>
      <c r="L770" s="192"/>
      <c r="M770" s="192"/>
      <c r="N770" s="192"/>
      <c r="O770" s="192"/>
      <c r="P770" s="192"/>
      <c r="Q770" s="192"/>
      <c r="R770" s="192"/>
      <c r="S770" s="192"/>
      <c r="T770" s="192"/>
      <c r="U770" s="192"/>
      <c r="V770" s="192"/>
      <c r="W770" s="192"/>
      <c r="X770" s="192"/>
      <c r="Y770" s="192"/>
      <c r="Z770" s="192"/>
      <c r="AA770" s="192"/>
    </row>
    <row r="771" spans="1:27" ht="15.75" customHeight="1">
      <c r="A771" s="192"/>
      <c r="B771" s="192"/>
      <c r="C771" s="192"/>
      <c r="D771" s="192"/>
      <c r="E771" s="192"/>
      <c r="F771" s="192"/>
      <c r="G771" s="192"/>
      <c r="H771" s="192"/>
      <c r="I771" s="192"/>
      <c r="J771" s="192"/>
      <c r="K771" s="192"/>
      <c r="L771" s="192"/>
      <c r="M771" s="192"/>
      <c r="N771" s="192"/>
      <c r="O771" s="192"/>
      <c r="P771" s="192"/>
      <c r="Q771" s="192"/>
      <c r="R771" s="192"/>
      <c r="S771" s="192"/>
      <c r="T771" s="192"/>
      <c r="U771" s="192"/>
      <c r="V771" s="192"/>
      <c r="W771" s="192"/>
      <c r="X771" s="192"/>
      <c r="Y771" s="192"/>
      <c r="Z771" s="192"/>
      <c r="AA771" s="192"/>
    </row>
    <row r="772" spans="1:27" ht="15.75" customHeight="1">
      <c r="A772" s="192"/>
      <c r="B772" s="192"/>
      <c r="C772" s="192"/>
      <c r="D772" s="192"/>
      <c r="E772" s="192"/>
      <c r="F772" s="192"/>
      <c r="G772" s="192"/>
      <c r="H772" s="192"/>
      <c r="I772" s="192"/>
      <c r="J772" s="192"/>
      <c r="K772" s="192"/>
      <c r="L772" s="192"/>
      <c r="M772" s="192"/>
      <c r="N772" s="192"/>
      <c r="O772" s="192"/>
      <c r="P772" s="192"/>
      <c r="Q772" s="192"/>
      <c r="R772" s="192"/>
      <c r="S772" s="192"/>
      <c r="T772" s="192"/>
      <c r="U772" s="192"/>
      <c r="V772" s="192"/>
      <c r="W772" s="192"/>
      <c r="X772" s="192"/>
      <c r="Y772" s="192"/>
      <c r="Z772" s="192"/>
      <c r="AA772" s="192"/>
    </row>
    <row r="773" spans="1:27" ht="15.75" customHeight="1">
      <c r="A773" s="192"/>
      <c r="B773" s="192"/>
      <c r="C773" s="192"/>
      <c r="D773" s="192"/>
      <c r="E773" s="192"/>
      <c r="F773" s="192"/>
      <c r="G773" s="192"/>
      <c r="H773" s="192"/>
      <c r="I773" s="192"/>
      <c r="J773" s="192"/>
      <c r="K773" s="192"/>
      <c r="L773" s="192"/>
      <c r="M773" s="192"/>
      <c r="N773" s="192"/>
      <c r="O773" s="192"/>
      <c r="P773" s="192"/>
      <c r="Q773" s="192"/>
      <c r="R773" s="192"/>
      <c r="S773" s="192"/>
      <c r="T773" s="192"/>
      <c r="U773" s="192"/>
      <c r="V773" s="192"/>
      <c r="W773" s="192"/>
      <c r="X773" s="192"/>
      <c r="Y773" s="192"/>
      <c r="Z773" s="192"/>
      <c r="AA773" s="192"/>
    </row>
    <row r="774" spans="1:27" ht="15.75" customHeight="1">
      <c r="A774" s="192"/>
      <c r="B774" s="192"/>
      <c r="C774" s="192"/>
      <c r="D774" s="192"/>
      <c r="E774" s="192"/>
      <c r="F774" s="192"/>
      <c r="G774" s="192"/>
      <c r="H774" s="192"/>
      <c r="I774" s="192"/>
      <c r="J774" s="192"/>
      <c r="K774" s="192"/>
      <c r="L774" s="192"/>
      <c r="M774" s="192"/>
      <c r="N774" s="192"/>
      <c r="O774" s="192"/>
      <c r="P774" s="192"/>
      <c r="Q774" s="192"/>
      <c r="R774" s="192"/>
      <c r="S774" s="192"/>
      <c r="T774" s="192"/>
      <c r="U774" s="192"/>
      <c r="V774" s="192"/>
      <c r="W774" s="192"/>
      <c r="X774" s="192"/>
      <c r="Y774" s="192"/>
      <c r="Z774" s="192"/>
      <c r="AA774" s="192"/>
    </row>
    <row r="775" spans="1:27" ht="15.75" customHeight="1">
      <c r="A775" s="192"/>
      <c r="B775" s="192"/>
      <c r="C775" s="192"/>
      <c r="D775" s="192"/>
      <c r="E775" s="192"/>
      <c r="F775" s="192"/>
      <c r="G775" s="192"/>
      <c r="H775" s="192"/>
      <c r="I775" s="192"/>
      <c r="J775" s="192"/>
      <c r="K775" s="192"/>
      <c r="L775" s="192"/>
      <c r="M775" s="192"/>
      <c r="N775" s="192"/>
      <c r="O775" s="192"/>
      <c r="P775" s="192"/>
      <c r="Q775" s="192"/>
      <c r="R775" s="192"/>
      <c r="S775" s="192"/>
      <c r="T775" s="192"/>
      <c r="U775" s="192"/>
      <c r="V775" s="192"/>
      <c r="W775" s="192"/>
      <c r="X775" s="192"/>
      <c r="Y775" s="192"/>
      <c r="Z775" s="192"/>
      <c r="AA775" s="192"/>
    </row>
    <row r="776" spans="1:27" ht="15.75" customHeight="1">
      <c r="A776" s="192"/>
      <c r="B776" s="192"/>
      <c r="C776" s="192"/>
      <c r="D776" s="192"/>
      <c r="E776" s="192"/>
      <c r="F776" s="192"/>
      <c r="G776" s="192"/>
      <c r="H776" s="192"/>
      <c r="I776" s="192"/>
      <c r="J776" s="192"/>
      <c r="K776" s="192"/>
      <c r="L776" s="192"/>
      <c r="M776" s="192"/>
      <c r="N776" s="192"/>
      <c r="O776" s="192"/>
      <c r="P776" s="192"/>
      <c r="Q776" s="192"/>
      <c r="R776" s="192"/>
      <c r="S776" s="192"/>
      <c r="T776" s="192"/>
      <c r="U776" s="192"/>
      <c r="V776" s="192"/>
      <c r="W776" s="192"/>
      <c r="X776" s="192"/>
      <c r="Y776" s="192"/>
      <c r="Z776" s="192"/>
      <c r="AA776" s="192"/>
    </row>
    <row r="777" spans="1:27" ht="15.75" customHeight="1">
      <c r="A777" s="192"/>
      <c r="B777" s="192"/>
      <c r="C777" s="192"/>
      <c r="D777" s="192"/>
      <c r="E777" s="192"/>
      <c r="F777" s="192"/>
      <c r="G777" s="192"/>
      <c r="H777" s="192"/>
      <c r="I777" s="192"/>
      <c r="J777" s="192"/>
      <c r="K777" s="192"/>
      <c r="L777" s="192"/>
      <c r="M777" s="192"/>
      <c r="N777" s="192"/>
      <c r="O777" s="192"/>
      <c r="P777" s="192"/>
      <c r="Q777" s="192"/>
      <c r="R777" s="192"/>
      <c r="S777" s="192"/>
      <c r="T777" s="192"/>
      <c r="U777" s="192"/>
      <c r="V777" s="192"/>
      <c r="W777" s="192"/>
      <c r="X777" s="192"/>
      <c r="Y777" s="192"/>
      <c r="Z777" s="192"/>
      <c r="AA777" s="192"/>
    </row>
    <row r="778" spans="1:27" ht="15.75" customHeight="1">
      <c r="A778" s="192"/>
      <c r="B778" s="192"/>
      <c r="C778" s="192"/>
      <c r="D778" s="192"/>
      <c r="E778" s="192"/>
      <c r="F778" s="192"/>
      <c r="G778" s="192"/>
      <c r="H778" s="192"/>
      <c r="I778" s="192"/>
      <c r="J778" s="192"/>
      <c r="K778" s="192"/>
      <c r="L778" s="192"/>
      <c r="M778" s="192"/>
      <c r="N778" s="192"/>
      <c r="O778" s="192"/>
      <c r="P778" s="192"/>
      <c r="Q778" s="192"/>
      <c r="R778" s="192"/>
      <c r="S778" s="192"/>
      <c r="T778" s="192"/>
      <c r="U778" s="192"/>
      <c r="V778" s="192"/>
      <c r="W778" s="192"/>
      <c r="X778" s="192"/>
      <c r="Y778" s="192"/>
      <c r="Z778" s="192"/>
      <c r="AA778" s="192"/>
    </row>
    <row r="779" spans="1:27" ht="15.75" customHeight="1">
      <c r="A779" s="192"/>
      <c r="B779" s="192"/>
      <c r="C779" s="192"/>
      <c r="D779" s="192"/>
      <c r="E779" s="192"/>
      <c r="F779" s="192"/>
      <c r="G779" s="192"/>
      <c r="H779" s="192"/>
      <c r="I779" s="192"/>
      <c r="J779" s="192"/>
      <c r="K779" s="192"/>
      <c r="L779" s="192"/>
      <c r="M779" s="192"/>
      <c r="N779" s="192"/>
      <c r="O779" s="192"/>
      <c r="P779" s="192"/>
      <c r="Q779" s="192"/>
      <c r="R779" s="192"/>
      <c r="S779" s="192"/>
      <c r="T779" s="192"/>
      <c r="U779" s="192"/>
      <c r="V779" s="192"/>
      <c r="W779" s="192"/>
      <c r="X779" s="192"/>
      <c r="Y779" s="192"/>
      <c r="Z779" s="192"/>
      <c r="AA779" s="192"/>
    </row>
    <row r="780" spans="1:27" ht="15.75" customHeight="1">
      <c r="A780" s="192"/>
      <c r="B780" s="192"/>
      <c r="C780" s="192"/>
      <c r="D780" s="192"/>
      <c r="E780" s="192"/>
      <c r="F780" s="192"/>
      <c r="G780" s="192"/>
      <c r="H780" s="192"/>
      <c r="I780" s="192"/>
      <c r="J780" s="192"/>
      <c r="K780" s="192"/>
      <c r="L780" s="192"/>
      <c r="M780" s="192"/>
      <c r="N780" s="192"/>
      <c r="O780" s="192"/>
      <c r="P780" s="192"/>
      <c r="Q780" s="192"/>
      <c r="R780" s="192"/>
      <c r="S780" s="192"/>
      <c r="T780" s="192"/>
      <c r="U780" s="192"/>
      <c r="V780" s="192"/>
      <c r="W780" s="192"/>
      <c r="X780" s="192"/>
      <c r="Y780" s="192"/>
      <c r="Z780" s="192"/>
      <c r="AA780" s="192"/>
    </row>
    <row r="781" spans="1:27" ht="15.75" customHeight="1">
      <c r="A781" s="192"/>
      <c r="B781" s="192"/>
      <c r="C781" s="192"/>
      <c r="D781" s="192"/>
      <c r="E781" s="192"/>
      <c r="F781" s="192"/>
      <c r="G781" s="192"/>
      <c r="H781" s="192"/>
      <c r="I781" s="192"/>
      <c r="J781" s="192"/>
      <c r="K781" s="192"/>
      <c r="L781" s="192"/>
      <c r="M781" s="192"/>
      <c r="N781" s="192"/>
      <c r="O781" s="192"/>
      <c r="P781" s="192"/>
      <c r="Q781" s="192"/>
      <c r="R781" s="192"/>
      <c r="S781" s="192"/>
      <c r="T781" s="192"/>
      <c r="U781" s="192"/>
      <c r="V781" s="192"/>
      <c r="W781" s="192"/>
      <c r="X781" s="192"/>
      <c r="Y781" s="192"/>
      <c r="Z781" s="192"/>
      <c r="AA781" s="192"/>
    </row>
    <row r="782" spans="1:27" ht="15.75" customHeight="1">
      <c r="A782" s="192"/>
      <c r="B782" s="192"/>
      <c r="C782" s="192"/>
      <c r="D782" s="192"/>
      <c r="E782" s="192"/>
      <c r="F782" s="192"/>
      <c r="G782" s="192"/>
      <c r="H782" s="192"/>
      <c r="I782" s="192"/>
      <c r="J782" s="192"/>
      <c r="K782" s="192"/>
      <c r="L782" s="192"/>
      <c r="M782" s="192"/>
      <c r="N782" s="192"/>
      <c r="O782" s="192"/>
      <c r="P782" s="192"/>
      <c r="Q782" s="192"/>
      <c r="R782" s="192"/>
      <c r="S782" s="192"/>
      <c r="T782" s="192"/>
      <c r="U782" s="192"/>
      <c r="V782" s="192"/>
      <c r="W782" s="192"/>
      <c r="X782" s="192"/>
      <c r="Y782" s="192"/>
      <c r="Z782" s="192"/>
      <c r="AA782" s="192"/>
    </row>
    <row r="783" spans="1:27" ht="15.75" customHeight="1">
      <c r="A783" s="192"/>
      <c r="B783" s="192"/>
      <c r="C783" s="192"/>
      <c r="D783" s="192"/>
      <c r="E783" s="192"/>
      <c r="F783" s="192"/>
      <c r="G783" s="192"/>
      <c r="H783" s="192"/>
      <c r="I783" s="192"/>
      <c r="J783" s="192"/>
      <c r="K783" s="192"/>
      <c r="L783" s="192"/>
      <c r="M783" s="192"/>
      <c r="N783" s="192"/>
      <c r="O783" s="192"/>
      <c r="P783" s="192"/>
      <c r="Q783" s="192"/>
      <c r="R783" s="192"/>
      <c r="S783" s="192"/>
      <c r="T783" s="192"/>
      <c r="U783" s="192"/>
      <c r="V783" s="192"/>
      <c r="W783" s="192"/>
      <c r="X783" s="192"/>
      <c r="Y783" s="192"/>
      <c r="Z783" s="192"/>
      <c r="AA783" s="192"/>
    </row>
    <row r="784" spans="1:27" ht="15.75" customHeight="1">
      <c r="A784" s="192"/>
      <c r="B784" s="192"/>
      <c r="C784" s="192"/>
      <c r="D784" s="192"/>
      <c r="E784" s="192"/>
      <c r="F784" s="192"/>
      <c r="G784" s="192"/>
      <c r="H784" s="192"/>
      <c r="I784" s="192"/>
      <c r="J784" s="192"/>
      <c r="K784" s="192"/>
      <c r="L784" s="192"/>
      <c r="M784" s="192"/>
      <c r="N784" s="192"/>
      <c r="O784" s="192"/>
      <c r="P784" s="192"/>
      <c r="Q784" s="192"/>
      <c r="R784" s="192"/>
      <c r="S784" s="192"/>
      <c r="T784" s="192"/>
      <c r="U784" s="192"/>
      <c r="V784" s="192"/>
      <c r="W784" s="192"/>
      <c r="X784" s="192"/>
      <c r="Y784" s="192"/>
      <c r="Z784" s="192"/>
      <c r="AA784" s="192"/>
    </row>
    <row r="785" spans="1:27" ht="15.75" customHeight="1">
      <c r="A785" s="192"/>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c r="AA785" s="192"/>
    </row>
    <row r="786" spans="1:27" ht="15.75" customHeight="1">
      <c r="A786" s="192"/>
      <c r="B786" s="192"/>
      <c r="C786" s="192"/>
      <c r="D786" s="192"/>
      <c r="E786" s="192"/>
      <c r="F786" s="192"/>
      <c r="G786" s="192"/>
      <c r="H786" s="192"/>
      <c r="I786" s="192"/>
      <c r="J786" s="192"/>
      <c r="K786" s="192"/>
      <c r="L786" s="192"/>
      <c r="M786" s="192"/>
      <c r="N786" s="192"/>
      <c r="O786" s="192"/>
      <c r="P786" s="192"/>
      <c r="Q786" s="192"/>
      <c r="R786" s="192"/>
      <c r="S786" s="192"/>
      <c r="T786" s="192"/>
      <c r="U786" s="192"/>
      <c r="V786" s="192"/>
      <c r="W786" s="192"/>
      <c r="X786" s="192"/>
      <c r="Y786" s="192"/>
      <c r="Z786" s="192"/>
      <c r="AA786" s="192"/>
    </row>
    <row r="787" spans="1:27" ht="15.75" customHeight="1">
      <c r="A787" s="192"/>
      <c r="B787" s="192"/>
      <c r="C787" s="192"/>
      <c r="D787" s="192"/>
      <c r="E787" s="192"/>
      <c r="F787" s="192"/>
      <c r="G787" s="192"/>
      <c r="H787" s="192"/>
      <c r="I787" s="192"/>
      <c r="J787" s="192"/>
      <c r="K787" s="192"/>
      <c r="L787" s="192"/>
      <c r="M787" s="192"/>
      <c r="N787" s="192"/>
      <c r="O787" s="192"/>
      <c r="P787" s="192"/>
      <c r="Q787" s="192"/>
      <c r="R787" s="192"/>
      <c r="S787" s="192"/>
      <c r="T787" s="192"/>
      <c r="U787" s="192"/>
      <c r="V787" s="192"/>
      <c r="W787" s="192"/>
      <c r="X787" s="192"/>
      <c r="Y787" s="192"/>
      <c r="Z787" s="192"/>
      <c r="AA787" s="192"/>
    </row>
    <row r="788" spans="1:27" ht="15.75" customHeight="1">
      <c r="A788" s="192"/>
      <c r="B788" s="192"/>
      <c r="C788" s="192"/>
      <c r="D788" s="192"/>
      <c r="E788" s="192"/>
      <c r="F788" s="192"/>
      <c r="G788" s="192"/>
      <c r="H788" s="192"/>
      <c r="I788" s="192"/>
      <c r="J788" s="192"/>
      <c r="K788" s="192"/>
      <c r="L788" s="192"/>
      <c r="M788" s="192"/>
      <c r="N788" s="192"/>
      <c r="O788" s="192"/>
      <c r="P788" s="192"/>
      <c r="Q788" s="192"/>
      <c r="R788" s="192"/>
      <c r="S788" s="192"/>
      <c r="T788" s="192"/>
      <c r="U788" s="192"/>
      <c r="V788" s="192"/>
      <c r="W788" s="192"/>
      <c r="X788" s="192"/>
      <c r="Y788" s="192"/>
      <c r="Z788" s="192"/>
      <c r="AA788" s="192"/>
    </row>
    <row r="789" spans="1:27" ht="15.75" customHeight="1">
      <c r="A789" s="192"/>
      <c r="B789" s="192"/>
      <c r="C789" s="192"/>
      <c r="D789" s="192"/>
      <c r="E789" s="192"/>
      <c r="F789" s="192"/>
      <c r="G789" s="192"/>
      <c r="H789" s="192"/>
      <c r="I789" s="192"/>
      <c r="J789" s="192"/>
      <c r="K789" s="192"/>
      <c r="L789" s="192"/>
      <c r="M789" s="192"/>
      <c r="N789" s="192"/>
      <c r="O789" s="192"/>
      <c r="P789" s="192"/>
      <c r="Q789" s="192"/>
      <c r="R789" s="192"/>
      <c r="S789" s="192"/>
      <c r="T789" s="192"/>
      <c r="U789" s="192"/>
      <c r="V789" s="192"/>
      <c r="W789" s="192"/>
      <c r="X789" s="192"/>
      <c r="Y789" s="192"/>
      <c r="Z789" s="192"/>
      <c r="AA789" s="192"/>
    </row>
    <row r="790" spans="1:27" ht="15.75" customHeight="1">
      <c r="A790" s="192"/>
      <c r="B790" s="192"/>
      <c r="C790" s="192"/>
      <c r="D790" s="192"/>
      <c r="E790" s="192"/>
      <c r="F790" s="192"/>
      <c r="G790" s="192"/>
      <c r="H790" s="192"/>
      <c r="I790" s="192"/>
      <c r="J790" s="192"/>
      <c r="K790" s="192"/>
      <c r="L790" s="192"/>
      <c r="M790" s="192"/>
      <c r="N790" s="192"/>
      <c r="O790" s="192"/>
      <c r="P790" s="192"/>
      <c r="Q790" s="192"/>
      <c r="R790" s="192"/>
      <c r="S790" s="192"/>
      <c r="T790" s="192"/>
      <c r="U790" s="192"/>
      <c r="V790" s="192"/>
      <c r="W790" s="192"/>
      <c r="X790" s="192"/>
      <c r="Y790" s="192"/>
      <c r="Z790" s="192"/>
      <c r="AA790" s="192"/>
    </row>
    <row r="791" spans="1:27" ht="15.75" customHeight="1">
      <c r="A791" s="192"/>
      <c r="B791" s="192"/>
      <c r="C791" s="192"/>
      <c r="D791" s="192"/>
      <c r="E791" s="192"/>
      <c r="F791" s="192"/>
      <c r="G791" s="192"/>
      <c r="H791" s="192"/>
      <c r="I791" s="192"/>
      <c r="J791" s="192"/>
      <c r="K791" s="192"/>
      <c r="L791" s="192"/>
      <c r="M791" s="192"/>
      <c r="N791" s="192"/>
      <c r="O791" s="192"/>
      <c r="P791" s="192"/>
      <c r="Q791" s="192"/>
      <c r="R791" s="192"/>
      <c r="S791" s="192"/>
      <c r="T791" s="192"/>
      <c r="U791" s="192"/>
      <c r="V791" s="192"/>
      <c r="W791" s="192"/>
      <c r="X791" s="192"/>
      <c r="Y791" s="192"/>
      <c r="Z791" s="192"/>
      <c r="AA791" s="192"/>
    </row>
    <row r="792" spans="1:27" ht="15.75" customHeight="1">
      <c r="A792" s="192"/>
      <c r="B792" s="192"/>
      <c r="C792" s="192"/>
      <c r="D792" s="192"/>
      <c r="E792" s="192"/>
      <c r="F792" s="192"/>
      <c r="G792" s="192"/>
      <c r="H792" s="192"/>
      <c r="I792" s="192"/>
      <c r="J792" s="192"/>
      <c r="K792" s="192"/>
      <c r="L792" s="192"/>
      <c r="M792" s="192"/>
      <c r="N792" s="192"/>
      <c r="O792" s="192"/>
      <c r="P792" s="192"/>
      <c r="Q792" s="192"/>
      <c r="R792" s="192"/>
      <c r="S792" s="192"/>
      <c r="T792" s="192"/>
      <c r="U792" s="192"/>
      <c r="V792" s="192"/>
      <c r="W792" s="192"/>
      <c r="X792" s="192"/>
      <c r="Y792" s="192"/>
      <c r="Z792" s="192"/>
      <c r="AA792" s="192"/>
    </row>
    <row r="793" spans="1:27" ht="15.75" customHeight="1">
      <c r="A793" s="192"/>
      <c r="B793" s="192"/>
      <c r="C793" s="192"/>
      <c r="D793" s="192"/>
      <c r="E793" s="192"/>
      <c r="F793" s="192"/>
      <c r="G793" s="192"/>
      <c r="H793" s="192"/>
      <c r="I793" s="192"/>
      <c r="J793" s="192"/>
      <c r="K793" s="192"/>
      <c r="L793" s="192"/>
      <c r="M793" s="192"/>
      <c r="N793" s="192"/>
      <c r="O793" s="192"/>
      <c r="P793" s="192"/>
      <c r="Q793" s="192"/>
      <c r="R793" s="192"/>
      <c r="S793" s="192"/>
      <c r="T793" s="192"/>
      <c r="U793" s="192"/>
      <c r="V793" s="192"/>
      <c r="W793" s="192"/>
      <c r="X793" s="192"/>
      <c r="Y793" s="192"/>
      <c r="Z793" s="192"/>
      <c r="AA793" s="192"/>
    </row>
    <row r="794" spans="1:27" ht="15.75" customHeight="1">
      <c r="A794" s="192"/>
      <c r="B794" s="192"/>
      <c r="C794" s="192"/>
      <c r="D794" s="192"/>
      <c r="E794" s="192"/>
      <c r="F794" s="192"/>
      <c r="G794" s="192"/>
      <c r="H794" s="192"/>
      <c r="I794" s="192"/>
      <c r="J794" s="192"/>
      <c r="K794" s="192"/>
      <c r="L794" s="192"/>
      <c r="M794" s="192"/>
      <c r="N794" s="192"/>
      <c r="O794" s="192"/>
      <c r="P794" s="192"/>
      <c r="Q794" s="192"/>
      <c r="R794" s="192"/>
      <c r="S794" s="192"/>
      <c r="T794" s="192"/>
      <c r="U794" s="192"/>
      <c r="V794" s="192"/>
      <c r="W794" s="192"/>
      <c r="X794" s="192"/>
      <c r="Y794" s="192"/>
      <c r="Z794" s="192"/>
      <c r="AA794" s="192"/>
    </row>
    <row r="795" spans="1:27" ht="15.75" customHeight="1">
      <c r="A795" s="192"/>
      <c r="B795" s="192"/>
      <c r="C795" s="192"/>
      <c r="D795" s="192"/>
      <c r="E795" s="192"/>
      <c r="F795" s="192"/>
      <c r="G795" s="192"/>
      <c r="H795" s="192"/>
      <c r="I795" s="192"/>
      <c r="J795" s="192"/>
      <c r="K795" s="192"/>
      <c r="L795" s="192"/>
      <c r="M795" s="192"/>
      <c r="N795" s="192"/>
      <c r="O795" s="192"/>
      <c r="P795" s="192"/>
      <c r="Q795" s="192"/>
      <c r="R795" s="192"/>
      <c r="S795" s="192"/>
      <c r="T795" s="192"/>
      <c r="U795" s="192"/>
      <c r="V795" s="192"/>
      <c r="W795" s="192"/>
      <c r="X795" s="192"/>
      <c r="Y795" s="192"/>
      <c r="Z795" s="192"/>
      <c r="AA795" s="192"/>
    </row>
    <row r="796" spans="1:27" ht="15.75" customHeight="1">
      <c r="A796" s="192"/>
      <c r="B796" s="192"/>
      <c r="C796" s="192"/>
      <c r="D796" s="192"/>
      <c r="E796" s="192"/>
      <c r="F796" s="192"/>
      <c r="G796" s="192"/>
      <c r="H796" s="192"/>
      <c r="I796" s="192"/>
      <c r="J796" s="192"/>
      <c r="K796" s="192"/>
      <c r="L796" s="192"/>
      <c r="M796" s="192"/>
      <c r="N796" s="192"/>
      <c r="O796" s="192"/>
      <c r="P796" s="192"/>
      <c r="Q796" s="192"/>
      <c r="R796" s="192"/>
      <c r="S796" s="192"/>
      <c r="T796" s="192"/>
      <c r="U796" s="192"/>
      <c r="V796" s="192"/>
      <c r="W796" s="192"/>
      <c r="X796" s="192"/>
      <c r="Y796" s="192"/>
      <c r="Z796" s="192"/>
      <c r="AA796" s="192"/>
    </row>
    <row r="797" spans="1:27" ht="15.75" customHeight="1">
      <c r="A797" s="192"/>
      <c r="B797" s="192"/>
      <c r="C797" s="192"/>
      <c r="D797" s="192"/>
      <c r="E797" s="192"/>
      <c r="F797" s="192"/>
      <c r="G797" s="192"/>
      <c r="H797" s="192"/>
      <c r="I797" s="192"/>
      <c r="J797" s="192"/>
      <c r="K797" s="192"/>
      <c r="L797" s="192"/>
      <c r="M797" s="192"/>
      <c r="N797" s="192"/>
      <c r="O797" s="192"/>
      <c r="P797" s="192"/>
      <c r="Q797" s="192"/>
      <c r="R797" s="192"/>
      <c r="S797" s="192"/>
      <c r="T797" s="192"/>
      <c r="U797" s="192"/>
      <c r="V797" s="192"/>
      <c r="W797" s="192"/>
      <c r="X797" s="192"/>
      <c r="Y797" s="192"/>
      <c r="Z797" s="192"/>
      <c r="AA797" s="192"/>
    </row>
    <row r="798" spans="1:27" ht="15.75" customHeight="1">
      <c r="A798" s="192"/>
      <c r="B798" s="192"/>
      <c r="C798" s="192"/>
      <c r="D798" s="192"/>
      <c r="E798" s="192"/>
      <c r="F798" s="192"/>
      <c r="G798" s="192"/>
      <c r="H798" s="192"/>
      <c r="I798" s="192"/>
      <c r="J798" s="192"/>
      <c r="K798" s="192"/>
      <c r="L798" s="192"/>
      <c r="M798" s="192"/>
      <c r="N798" s="192"/>
      <c r="O798" s="192"/>
      <c r="P798" s="192"/>
      <c r="Q798" s="192"/>
      <c r="R798" s="192"/>
      <c r="S798" s="192"/>
      <c r="T798" s="192"/>
      <c r="U798" s="192"/>
      <c r="V798" s="192"/>
      <c r="W798" s="192"/>
      <c r="X798" s="192"/>
      <c r="Y798" s="192"/>
      <c r="Z798" s="192"/>
      <c r="AA798" s="192"/>
    </row>
    <row r="799" spans="1:27" ht="15.75" customHeight="1">
      <c r="A799" s="192"/>
      <c r="B799" s="192"/>
      <c r="C799" s="192"/>
      <c r="D799" s="192"/>
      <c r="E799" s="192"/>
      <c r="F799" s="192"/>
      <c r="G799" s="192"/>
      <c r="H799" s="192"/>
      <c r="I799" s="192"/>
      <c r="J799" s="192"/>
      <c r="K799" s="192"/>
      <c r="L799" s="192"/>
      <c r="M799" s="192"/>
      <c r="N799" s="192"/>
      <c r="O799" s="192"/>
      <c r="P799" s="192"/>
      <c r="Q799" s="192"/>
      <c r="R799" s="192"/>
      <c r="S799" s="192"/>
      <c r="T799" s="192"/>
      <c r="U799" s="192"/>
      <c r="V799" s="192"/>
      <c r="W799" s="192"/>
      <c r="X799" s="192"/>
      <c r="Y799" s="192"/>
      <c r="Z799" s="192"/>
      <c r="AA799" s="192"/>
    </row>
    <row r="800" spans="1:27" ht="15.75" customHeight="1">
      <c r="A800" s="192"/>
      <c r="B800" s="192"/>
      <c r="C800" s="192"/>
      <c r="D800" s="192"/>
      <c r="E800" s="192"/>
      <c r="F800" s="192"/>
      <c r="G800" s="192"/>
      <c r="H800" s="192"/>
      <c r="I800" s="192"/>
      <c r="J800" s="192"/>
      <c r="K800" s="192"/>
      <c r="L800" s="192"/>
      <c r="M800" s="192"/>
      <c r="N800" s="192"/>
      <c r="O800" s="192"/>
      <c r="P800" s="192"/>
      <c r="Q800" s="192"/>
      <c r="R800" s="192"/>
      <c r="S800" s="192"/>
      <c r="T800" s="192"/>
      <c r="U800" s="192"/>
      <c r="V800" s="192"/>
      <c r="W800" s="192"/>
      <c r="X800" s="192"/>
      <c r="Y800" s="192"/>
      <c r="Z800" s="192"/>
      <c r="AA800" s="192"/>
    </row>
    <row r="801" spans="1:27" ht="15.75" customHeight="1">
      <c r="A801" s="192"/>
      <c r="B801" s="192"/>
      <c r="C801" s="192"/>
      <c r="D801" s="192"/>
      <c r="E801" s="192"/>
      <c r="F801" s="192"/>
      <c r="G801" s="192"/>
      <c r="H801" s="192"/>
      <c r="I801" s="192"/>
      <c r="J801" s="192"/>
      <c r="K801" s="192"/>
      <c r="L801" s="192"/>
      <c r="M801" s="192"/>
      <c r="N801" s="192"/>
      <c r="O801" s="192"/>
      <c r="P801" s="192"/>
      <c r="Q801" s="192"/>
      <c r="R801" s="192"/>
      <c r="S801" s="192"/>
      <c r="T801" s="192"/>
      <c r="U801" s="192"/>
      <c r="V801" s="192"/>
      <c r="W801" s="192"/>
      <c r="X801" s="192"/>
      <c r="Y801" s="192"/>
      <c r="Z801" s="192"/>
      <c r="AA801" s="192"/>
    </row>
    <row r="802" spans="1:27" ht="15.75" customHeight="1">
      <c r="A802" s="192"/>
      <c r="B802" s="192"/>
      <c r="C802" s="192"/>
      <c r="D802" s="192"/>
      <c r="E802" s="192"/>
      <c r="F802" s="192"/>
      <c r="G802" s="192"/>
      <c r="H802" s="192"/>
      <c r="I802" s="192"/>
      <c r="J802" s="192"/>
      <c r="K802" s="192"/>
      <c r="L802" s="192"/>
      <c r="M802" s="192"/>
      <c r="N802" s="192"/>
      <c r="O802" s="192"/>
      <c r="P802" s="192"/>
      <c r="Q802" s="192"/>
      <c r="R802" s="192"/>
      <c r="S802" s="192"/>
      <c r="T802" s="192"/>
      <c r="U802" s="192"/>
      <c r="V802" s="192"/>
      <c r="W802" s="192"/>
      <c r="X802" s="192"/>
      <c r="Y802" s="192"/>
      <c r="Z802" s="192"/>
      <c r="AA802" s="192"/>
    </row>
    <row r="803" spans="1:27" ht="15.75" customHeight="1">
      <c r="A803" s="192"/>
      <c r="B803" s="192"/>
      <c r="C803" s="192"/>
      <c r="D803" s="192"/>
      <c r="E803" s="192"/>
      <c r="F803" s="192"/>
      <c r="G803" s="192"/>
      <c r="H803" s="192"/>
      <c r="I803" s="192"/>
      <c r="J803" s="192"/>
      <c r="K803" s="192"/>
      <c r="L803" s="192"/>
      <c r="M803" s="192"/>
      <c r="N803" s="192"/>
      <c r="O803" s="192"/>
      <c r="P803" s="192"/>
      <c r="Q803" s="192"/>
      <c r="R803" s="192"/>
      <c r="S803" s="192"/>
      <c r="T803" s="192"/>
      <c r="U803" s="192"/>
      <c r="V803" s="192"/>
      <c r="W803" s="192"/>
      <c r="X803" s="192"/>
      <c r="Y803" s="192"/>
      <c r="Z803" s="192"/>
      <c r="AA803" s="192"/>
    </row>
    <row r="804" spans="1:27" ht="15.75" customHeight="1">
      <c r="A804" s="192"/>
      <c r="B804" s="192"/>
      <c r="C804" s="192"/>
      <c r="D804" s="192"/>
      <c r="E804" s="192"/>
      <c r="F804" s="192"/>
      <c r="G804" s="192"/>
      <c r="H804" s="192"/>
      <c r="I804" s="192"/>
      <c r="J804" s="192"/>
      <c r="K804" s="192"/>
      <c r="L804" s="192"/>
      <c r="M804" s="192"/>
      <c r="N804" s="192"/>
      <c r="O804" s="192"/>
      <c r="P804" s="192"/>
      <c r="Q804" s="192"/>
      <c r="R804" s="192"/>
      <c r="S804" s="192"/>
      <c r="T804" s="192"/>
      <c r="U804" s="192"/>
      <c r="V804" s="192"/>
      <c r="W804" s="192"/>
      <c r="X804" s="192"/>
      <c r="Y804" s="192"/>
      <c r="Z804" s="192"/>
      <c r="AA804" s="192"/>
    </row>
    <row r="805" spans="1:27" ht="15.75" customHeight="1">
      <c r="A805" s="192"/>
      <c r="B805" s="192"/>
      <c r="C805" s="192"/>
      <c r="D805" s="192"/>
      <c r="E805" s="192"/>
      <c r="F805" s="192"/>
      <c r="G805" s="192"/>
      <c r="H805" s="192"/>
      <c r="I805" s="192"/>
      <c r="J805" s="192"/>
      <c r="K805" s="192"/>
      <c r="L805" s="192"/>
      <c r="M805" s="192"/>
      <c r="N805" s="192"/>
      <c r="O805" s="192"/>
      <c r="P805" s="192"/>
      <c r="Q805" s="192"/>
      <c r="R805" s="192"/>
      <c r="S805" s="192"/>
      <c r="T805" s="192"/>
      <c r="U805" s="192"/>
      <c r="V805" s="192"/>
      <c r="W805" s="192"/>
      <c r="X805" s="192"/>
      <c r="Y805" s="192"/>
      <c r="Z805" s="192"/>
      <c r="AA805" s="192"/>
    </row>
    <row r="806" spans="1:27" ht="15.75" customHeight="1">
      <c r="A806" s="192"/>
      <c r="B806" s="192"/>
      <c r="C806" s="192"/>
      <c r="D806" s="192"/>
      <c r="E806" s="192"/>
      <c r="F806" s="192"/>
      <c r="G806" s="192"/>
      <c r="H806" s="192"/>
      <c r="I806" s="192"/>
      <c r="J806" s="192"/>
      <c r="K806" s="192"/>
      <c r="L806" s="192"/>
      <c r="M806" s="192"/>
      <c r="N806" s="192"/>
      <c r="O806" s="192"/>
      <c r="P806" s="192"/>
      <c r="Q806" s="192"/>
      <c r="R806" s="192"/>
      <c r="S806" s="192"/>
      <c r="T806" s="192"/>
      <c r="U806" s="192"/>
      <c r="V806" s="192"/>
      <c r="W806" s="192"/>
      <c r="X806" s="192"/>
      <c r="Y806" s="192"/>
      <c r="Z806" s="192"/>
      <c r="AA806" s="192"/>
    </row>
    <row r="807" spans="1:27" ht="15.75" customHeight="1">
      <c r="A807" s="192"/>
      <c r="B807" s="192"/>
      <c r="C807" s="192"/>
      <c r="D807" s="192"/>
      <c r="E807" s="192"/>
      <c r="F807" s="192"/>
      <c r="G807" s="192"/>
      <c r="H807" s="192"/>
      <c r="I807" s="192"/>
      <c r="J807" s="192"/>
      <c r="K807" s="192"/>
      <c r="L807" s="192"/>
      <c r="M807" s="192"/>
      <c r="N807" s="192"/>
      <c r="O807" s="192"/>
      <c r="P807" s="192"/>
      <c r="Q807" s="192"/>
      <c r="R807" s="192"/>
      <c r="S807" s="192"/>
      <c r="T807" s="192"/>
      <c r="U807" s="192"/>
      <c r="V807" s="192"/>
      <c r="W807" s="192"/>
      <c r="X807" s="192"/>
      <c r="Y807" s="192"/>
      <c r="Z807" s="192"/>
      <c r="AA807" s="192"/>
    </row>
    <row r="808" spans="1:27" ht="15.75" customHeight="1">
      <c r="A808" s="192"/>
      <c r="B808" s="192"/>
      <c r="C808" s="192"/>
      <c r="D808" s="192"/>
      <c r="E808" s="192"/>
      <c r="F808" s="192"/>
      <c r="G808" s="192"/>
      <c r="H808" s="192"/>
      <c r="I808" s="192"/>
      <c r="J808" s="192"/>
      <c r="K808" s="192"/>
      <c r="L808" s="192"/>
      <c r="M808" s="192"/>
      <c r="N808" s="192"/>
      <c r="O808" s="192"/>
      <c r="P808" s="192"/>
      <c r="Q808" s="192"/>
      <c r="R808" s="192"/>
      <c r="S808" s="192"/>
      <c r="T808" s="192"/>
      <c r="U808" s="192"/>
      <c r="V808" s="192"/>
      <c r="W808" s="192"/>
      <c r="X808" s="192"/>
      <c r="Y808" s="192"/>
      <c r="Z808" s="192"/>
      <c r="AA808" s="192"/>
    </row>
    <row r="809" spans="1:27" ht="15.75" customHeight="1">
      <c r="A809" s="192"/>
      <c r="B809" s="192"/>
      <c r="C809" s="192"/>
      <c r="D809" s="192"/>
      <c r="E809" s="192"/>
      <c r="F809" s="192"/>
      <c r="G809" s="192"/>
      <c r="H809" s="192"/>
      <c r="I809" s="192"/>
      <c r="J809" s="192"/>
      <c r="K809" s="192"/>
      <c r="L809" s="192"/>
      <c r="M809" s="192"/>
      <c r="N809" s="192"/>
      <c r="O809" s="192"/>
      <c r="P809" s="192"/>
      <c r="Q809" s="192"/>
      <c r="R809" s="192"/>
      <c r="S809" s="192"/>
      <c r="T809" s="192"/>
      <c r="U809" s="192"/>
      <c r="V809" s="192"/>
      <c r="W809" s="192"/>
      <c r="X809" s="192"/>
      <c r="Y809" s="192"/>
      <c r="Z809" s="192"/>
      <c r="AA809" s="192"/>
    </row>
    <row r="810" spans="1:27" ht="15.75" customHeight="1">
      <c r="A810" s="192"/>
      <c r="B810" s="192"/>
      <c r="C810" s="192"/>
      <c r="D810" s="192"/>
      <c r="E810" s="192"/>
      <c r="F810" s="192"/>
      <c r="G810" s="192"/>
      <c r="H810" s="192"/>
      <c r="I810" s="192"/>
      <c r="J810" s="192"/>
      <c r="K810" s="192"/>
      <c r="L810" s="192"/>
      <c r="M810" s="192"/>
      <c r="N810" s="192"/>
      <c r="O810" s="192"/>
      <c r="P810" s="192"/>
      <c r="Q810" s="192"/>
      <c r="R810" s="192"/>
      <c r="S810" s="192"/>
      <c r="T810" s="192"/>
      <c r="U810" s="192"/>
      <c r="V810" s="192"/>
      <c r="W810" s="192"/>
      <c r="X810" s="192"/>
      <c r="Y810" s="192"/>
      <c r="Z810" s="192"/>
      <c r="AA810" s="192"/>
    </row>
    <row r="811" spans="1:27" ht="15.75" customHeight="1">
      <c r="A811" s="192"/>
      <c r="B811" s="192"/>
      <c r="C811" s="192"/>
      <c r="D811" s="192"/>
      <c r="E811" s="192"/>
      <c r="F811" s="192"/>
      <c r="G811" s="192"/>
      <c r="H811" s="192"/>
      <c r="I811" s="192"/>
      <c r="J811" s="192"/>
      <c r="K811" s="192"/>
      <c r="L811" s="192"/>
      <c r="M811" s="192"/>
      <c r="N811" s="192"/>
      <c r="O811" s="192"/>
      <c r="P811" s="192"/>
      <c r="Q811" s="192"/>
      <c r="R811" s="192"/>
      <c r="S811" s="192"/>
      <c r="T811" s="192"/>
      <c r="U811" s="192"/>
      <c r="V811" s="192"/>
      <c r="W811" s="192"/>
      <c r="X811" s="192"/>
      <c r="Y811" s="192"/>
      <c r="Z811" s="192"/>
      <c r="AA811" s="192"/>
    </row>
    <row r="812" spans="1:27" ht="15.75" customHeight="1">
      <c r="A812" s="192"/>
      <c r="B812" s="192"/>
      <c r="C812" s="192"/>
      <c r="D812" s="192"/>
      <c r="E812" s="192"/>
      <c r="F812" s="192"/>
      <c r="G812" s="192"/>
      <c r="H812" s="192"/>
      <c r="I812" s="192"/>
      <c r="J812" s="192"/>
      <c r="K812" s="192"/>
      <c r="L812" s="192"/>
      <c r="M812" s="192"/>
      <c r="N812" s="192"/>
      <c r="O812" s="192"/>
      <c r="P812" s="192"/>
      <c r="Q812" s="192"/>
      <c r="R812" s="192"/>
      <c r="S812" s="192"/>
      <c r="T812" s="192"/>
      <c r="U812" s="192"/>
      <c r="V812" s="192"/>
      <c r="W812" s="192"/>
      <c r="X812" s="192"/>
      <c r="Y812" s="192"/>
      <c r="Z812" s="192"/>
      <c r="AA812" s="192"/>
    </row>
    <row r="813" spans="1:27" ht="15.75" customHeight="1">
      <c r="A813" s="192"/>
      <c r="B813" s="192"/>
      <c r="C813" s="192"/>
      <c r="D813" s="192"/>
      <c r="E813" s="192"/>
      <c r="F813" s="192"/>
      <c r="G813" s="192"/>
      <c r="H813" s="192"/>
      <c r="I813" s="192"/>
      <c r="J813" s="192"/>
      <c r="K813" s="192"/>
      <c r="L813" s="192"/>
      <c r="M813" s="192"/>
      <c r="N813" s="192"/>
      <c r="O813" s="192"/>
      <c r="P813" s="192"/>
      <c r="Q813" s="192"/>
      <c r="R813" s="192"/>
      <c r="S813" s="192"/>
      <c r="T813" s="192"/>
      <c r="U813" s="192"/>
      <c r="V813" s="192"/>
      <c r="W813" s="192"/>
      <c r="X813" s="192"/>
      <c r="Y813" s="192"/>
      <c r="Z813" s="192"/>
      <c r="AA813" s="192"/>
    </row>
    <row r="814" spans="1:27" ht="15.75" customHeight="1">
      <c r="A814" s="192"/>
      <c r="B814" s="192"/>
      <c r="C814" s="192"/>
      <c r="D814" s="192"/>
      <c r="E814" s="192"/>
      <c r="F814" s="192"/>
      <c r="G814" s="192"/>
      <c r="H814" s="192"/>
      <c r="I814" s="192"/>
      <c r="J814" s="192"/>
      <c r="K814" s="192"/>
      <c r="L814" s="192"/>
      <c r="M814" s="192"/>
      <c r="N814" s="192"/>
      <c r="O814" s="192"/>
      <c r="P814" s="192"/>
      <c r="Q814" s="192"/>
      <c r="R814" s="192"/>
      <c r="S814" s="192"/>
      <c r="T814" s="192"/>
      <c r="U814" s="192"/>
      <c r="V814" s="192"/>
      <c r="W814" s="192"/>
      <c r="X814" s="192"/>
      <c r="Y814" s="192"/>
      <c r="Z814" s="192"/>
      <c r="AA814" s="192"/>
    </row>
    <row r="815" spans="1:27" ht="15.75" customHeight="1">
      <c r="A815" s="192"/>
      <c r="B815" s="192"/>
      <c r="C815" s="192"/>
      <c r="D815" s="192"/>
      <c r="E815" s="192"/>
      <c r="F815" s="192"/>
      <c r="G815" s="192"/>
      <c r="H815" s="192"/>
      <c r="I815" s="192"/>
      <c r="J815" s="192"/>
      <c r="K815" s="192"/>
      <c r="L815" s="192"/>
      <c r="M815" s="192"/>
      <c r="N815" s="192"/>
      <c r="O815" s="192"/>
      <c r="P815" s="192"/>
      <c r="Q815" s="192"/>
      <c r="R815" s="192"/>
      <c r="S815" s="192"/>
      <c r="T815" s="192"/>
      <c r="U815" s="192"/>
      <c r="V815" s="192"/>
      <c r="W815" s="192"/>
      <c r="X815" s="192"/>
      <c r="Y815" s="192"/>
      <c r="Z815" s="192"/>
      <c r="AA815" s="192"/>
    </row>
    <row r="816" spans="1:27" ht="15.75" customHeight="1">
      <c r="A816" s="192"/>
      <c r="B816" s="192"/>
      <c r="C816" s="192"/>
      <c r="D816" s="192"/>
      <c r="E816" s="192"/>
      <c r="F816" s="192"/>
      <c r="G816" s="192"/>
      <c r="H816" s="192"/>
      <c r="I816" s="192"/>
      <c r="J816" s="192"/>
      <c r="K816" s="192"/>
      <c r="L816" s="192"/>
      <c r="M816" s="192"/>
      <c r="N816" s="192"/>
      <c r="O816" s="192"/>
      <c r="P816" s="192"/>
      <c r="Q816" s="192"/>
      <c r="R816" s="192"/>
      <c r="S816" s="192"/>
      <c r="T816" s="192"/>
      <c r="U816" s="192"/>
      <c r="V816" s="192"/>
      <c r="W816" s="192"/>
      <c r="X816" s="192"/>
      <c r="Y816" s="192"/>
      <c r="Z816" s="192"/>
      <c r="AA816" s="192"/>
    </row>
    <row r="817" spans="1:27" ht="15.75" customHeight="1">
      <c r="A817" s="192"/>
      <c r="B817" s="192"/>
      <c r="C817" s="192"/>
      <c r="D817" s="192"/>
      <c r="E817" s="192"/>
      <c r="F817" s="192"/>
      <c r="G817" s="192"/>
      <c r="H817" s="192"/>
      <c r="I817" s="192"/>
      <c r="J817" s="192"/>
      <c r="K817" s="192"/>
      <c r="L817" s="192"/>
      <c r="M817" s="192"/>
      <c r="N817" s="192"/>
      <c r="O817" s="192"/>
      <c r="P817" s="192"/>
      <c r="Q817" s="192"/>
      <c r="R817" s="192"/>
      <c r="S817" s="192"/>
      <c r="T817" s="192"/>
      <c r="U817" s="192"/>
      <c r="V817" s="192"/>
      <c r="W817" s="192"/>
      <c r="X817" s="192"/>
      <c r="Y817" s="192"/>
      <c r="Z817" s="192"/>
      <c r="AA817" s="192"/>
    </row>
    <row r="818" spans="1:27" ht="15.75" customHeight="1">
      <c r="A818" s="192"/>
      <c r="B818" s="192"/>
      <c r="C818" s="192"/>
      <c r="D818" s="192"/>
      <c r="E818" s="192"/>
      <c r="F818" s="192"/>
      <c r="G818" s="192"/>
      <c r="H818" s="192"/>
      <c r="I818" s="192"/>
      <c r="J818" s="192"/>
      <c r="K818" s="192"/>
      <c r="L818" s="192"/>
      <c r="M818" s="192"/>
      <c r="N818" s="192"/>
      <c r="O818" s="192"/>
      <c r="P818" s="192"/>
      <c r="Q818" s="192"/>
      <c r="R818" s="192"/>
      <c r="S818" s="192"/>
      <c r="T818" s="192"/>
      <c r="U818" s="192"/>
      <c r="V818" s="192"/>
      <c r="W818" s="192"/>
      <c r="X818" s="192"/>
      <c r="Y818" s="192"/>
      <c r="Z818" s="192"/>
      <c r="AA818" s="192"/>
    </row>
    <row r="819" spans="1:27" ht="15.75" customHeight="1">
      <c r="A819" s="192"/>
      <c r="B819" s="192"/>
      <c r="C819" s="192"/>
      <c r="D819" s="192"/>
      <c r="E819" s="192"/>
      <c r="F819" s="192"/>
      <c r="G819" s="192"/>
      <c r="H819" s="192"/>
      <c r="I819" s="192"/>
      <c r="J819" s="192"/>
      <c r="K819" s="192"/>
      <c r="L819" s="192"/>
      <c r="M819" s="192"/>
      <c r="N819" s="192"/>
      <c r="O819" s="192"/>
      <c r="P819" s="192"/>
      <c r="Q819" s="192"/>
      <c r="R819" s="192"/>
      <c r="S819" s="192"/>
      <c r="T819" s="192"/>
      <c r="U819" s="192"/>
      <c r="V819" s="192"/>
      <c r="W819" s="192"/>
      <c r="X819" s="192"/>
      <c r="Y819" s="192"/>
      <c r="Z819" s="192"/>
      <c r="AA819" s="192"/>
    </row>
    <row r="820" spans="1:27" ht="15.75" customHeight="1">
      <c r="A820" s="192"/>
      <c r="B820" s="192"/>
      <c r="C820" s="192"/>
      <c r="D820" s="192"/>
      <c r="E820" s="192"/>
      <c r="F820" s="192"/>
      <c r="G820" s="192"/>
      <c r="H820" s="192"/>
      <c r="I820" s="192"/>
      <c r="J820" s="192"/>
      <c r="K820" s="192"/>
      <c r="L820" s="192"/>
      <c r="M820" s="192"/>
      <c r="N820" s="192"/>
      <c r="O820" s="192"/>
      <c r="P820" s="192"/>
      <c r="Q820" s="192"/>
      <c r="R820" s="192"/>
      <c r="S820" s="192"/>
      <c r="T820" s="192"/>
      <c r="U820" s="192"/>
      <c r="V820" s="192"/>
      <c r="W820" s="192"/>
      <c r="X820" s="192"/>
      <c r="Y820" s="192"/>
      <c r="Z820" s="192"/>
      <c r="AA820" s="192"/>
    </row>
    <row r="821" spans="1:27" ht="15.75" customHeight="1">
      <c r="A821" s="192"/>
      <c r="B821" s="192"/>
      <c r="C821" s="192"/>
      <c r="D821" s="192"/>
      <c r="E821" s="192"/>
      <c r="F821" s="192"/>
      <c r="G821" s="192"/>
      <c r="H821" s="192"/>
      <c r="I821" s="192"/>
      <c r="J821" s="192"/>
      <c r="K821" s="192"/>
      <c r="L821" s="192"/>
      <c r="M821" s="192"/>
      <c r="N821" s="192"/>
      <c r="O821" s="192"/>
      <c r="P821" s="192"/>
      <c r="Q821" s="192"/>
      <c r="R821" s="192"/>
      <c r="S821" s="192"/>
      <c r="T821" s="192"/>
      <c r="U821" s="192"/>
      <c r="V821" s="192"/>
      <c r="W821" s="192"/>
      <c r="X821" s="192"/>
      <c r="Y821" s="192"/>
      <c r="Z821" s="192"/>
      <c r="AA821" s="192"/>
    </row>
    <row r="822" spans="1:27" ht="15.75" customHeight="1">
      <c r="A822" s="192"/>
      <c r="B822" s="192"/>
      <c r="C822" s="192"/>
      <c r="D822" s="192"/>
      <c r="E822" s="192"/>
      <c r="F822" s="192"/>
      <c r="G822" s="192"/>
      <c r="H822" s="192"/>
      <c r="I822" s="192"/>
      <c r="J822" s="192"/>
      <c r="K822" s="192"/>
      <c r="L822" s="192"/>
      <c r="M822" s="192"/>
      <c r="N822" s="192"/>
      <c r="O822" s="192"/>
      <c r="P822" s="192"/>
      <c r="Q822" s="192"/>
      <c r="R822" s="192"/>
      <c r="S822" s="192"/>
      <c r="T822" s="192"/>
      <c r="U822" s="192"/>
      <c r="V822" s="192"/>
      <c r="W822" s="192"/>
      <c r="X822" s="192"/>
      <c r="Y822" s="192"/>
      <c r="Z822" s="192"/>
      <c r="AA822" s="192"/>
    </row>
    <row r="823" spans="1:27" ht="15.75" customHeight="1">
      <c r="A823" s="192"/>
      <c r="B823" s="192"/>
      <c r="C823" s="192"/>
      <c r="D823" s="192"/>
      <c r="E823" s="192"/>
      <c r="F823" s="192"/>
      <c r="G823" s="192"/>
      <c r="H823" s="192"/>
      <c r="I823" s="192"/>
      <c r="J823" s="192"/>
      <c r="K823" s="192"/>
      <c r="L823" s="192"/>
      <c r="M823" s="192"/>
      <c r="N823" s="192"/>
      <c r="O823" s="192"/>
      <c r="P823" s="192"/>
      <c r="Q823" s="192"/>
      <c r="R823" s="192"/>
      <c r="S823" s="192"/>
      <c r="T823" s="192"/>
      <c r="U823" s="192"/>
      <c r="V823" s="192"/>
      <c r="W823" s="192"/>
      <c r="X823" s="192"/>
      <c r="Y823" s="192"/>
      <c r="Z823" s="192"/>
      <c r="AA823" s="192"/>
    </row>
    <row r="824" spans="1:27" ht="15.75" customHeight="1">
      <c r="A824" s="192"/>
      <c r="B824" s="192"/>
      <c r="C824" s="192"/>
      <c r="D824" s="192"/>
      <c r="E824" s="192"/>
      <c r="F824" s="192"/>
      <c r="G824" s="192"/>
      <c r="H824" s="192"/>
      <c r="I824" s="192"/>
      <c r="J824" s="192"/>
      <c r="K824" s="192"/>
      <c r="L824" s="192"/>
      <c r="M824" s="192"/>
      <c r="N824" s="192"/>
      <c r="O824" s="192"/>
      <c r="P824" s="192"/>
      <c r="Q824" s="192"/>
      <c r="R824" s="192"/>
      <c r="S824" s="192"/>
      <c r="T824" s="192"/>
      <c r="U824" s="192"/>
      <c r="V824" s="192"/>
      <c r="W824" s="192"/>
      <c r="X824" s="192"/>
      <c r="Y824" s="192"/>
      <c r="Z824" s="192"/>
      <c r="AA824" s="192"/>
    </row>
    <row r="825" spans="1:27" ht="15.75" customHeight="1">
      <c r="A825" s="192"/>
      <c r="B825" s="192"/>
      <c r="C825" s="192"/>
      <c r="D825" s="192"/>
      <c r="E825" s="192"/>
      <c r="F825" s="192"/>
      <c r="G825" s="192"/>
      <c r="H825" s="192"/>
      <c r="I825" s="192"/>
      <c r="J825" s="192"/>
      <c r="K825" s="192"/>
      <c r="L825" s="192"/>
      <c r="M825" s="192"/>
      <c r="N825" s="192"/>
      <c r="O825" s="192"/>
      <c r="P825" s="192"/>
      <c r="Q825" s="192"/>
      <c r="R825" s="192"/>
      <c r="S825" s="192"/>
      <c r="T825" s="192"/>
      <c r="U825" s="192"/>
      <c r="V825" s="192"/>
      <c r="W825" s="192"/>
      <c r="X825" s="192"/>
      <c r="Y825" s="192"/>
      <c r="Z825" s="192"/>
      <c r="AA825" s="192"/>
    </row>
    <row r="826" spans="1:27" ht="15.75" customHeight="1">
      <c r="A826" s="192"/>
      <c r="B826" s="192"/>
      <c r="C826" s="192"/>
      <c r="D826" s="192"/>
      <c r="E826" s="192"/>
      <c r="F826" s="192"/>
      <c r="G826" s="192"/>
      <c r="H826" s="192"/>
      <c r="I826" s="192"/>
      <c r="J826" s="192"/>
      <c r="K826" s="192"/>
      <c r="L826" s="192"/>
      <c r="M826" s="192"/>
      <c r="N826" s="192"/>
      <c r="O826" s="192"/>
      <c r="P826" s="192"/>
      <c r="Q826" s="192"/>
      <c r="R826" s="192"/>
      <c r="S826" s="192"/>
      <c r="T826" s="192"/>
      <c r="U826" s="192"/>
      <c r="V826" s="192"/>
      <c r="W826" s="192"/>
      <c r="X826" s="192"/>
      <c r="Y826" s="192"/>
      <c r="Z826" s="192"/>
      <c r="AA826" s="192"/>
    </row>
    <row r="827" spans="1:27" ht="15.75" customHeight="1">
      <c r="A827" s="192"/>
      <c r="B827" s="192"/>
      <c r="C827" s="192"/>
      <c r="D827" s="192"/>
      <c r="E827" s="192"/>
      <c r="F827" s="192"/>
      <c r="G827" s="192"/>
      <c r="H827" s="192"/>
      <c r="I827" s="192"/>
      <c r="J827" s="192"/>
      <c r="K827" s="192"/>
      <c r="L827" s="192"/>
      <c r="M827" s="192"/>
      <c r="N827" s="192"/>
      <c r="O827" s="192"/>
      <c r="P827" s="192"/>
      <c r="Q827" s="192"/>
      <c r="R827" s="192"/>
      <c r="S827" s="192"/>
      <c r="T827" s="192"/>
      <c r="U827" s="192"/>
      <c r="V827" s="192"/>
      <c r="W827" s="192"/>
      <c r="X827" s="192"/>
      <c r="Y827" s="192"/>
      <c r="Z827" s="192"/>
      <c r="AA827" s="192"/>
    </row>
    <row r="828" spans="1:27" ht="15.75" customHeight="1">
      <c r="A828" s="192"/>
      <c r="B828" s="192"/>
      <c r="C828" s="192"/>
      <c r="D828" s="192"/>
      <c r="E828" s="192"/>
      <c r="F828" s="192"/>
      <c r="G828" s="192"/>
      <c r="H828" s="192"/>
      <c r="I828" s="192"/>
      <c r="J828" s="192"/>
      <c r="K828" s="192"/>
      <c r="L828" s="192"/>
      <c r="M828" s="192"/>
      <c r="N828" s="192"/>
      <c r="O828" s="192"/>
      <c r="P828" s="192"/>
      <c r="Q828" s="192"/>
      <c r="R828" s="192"/>
      <c r="S828" s="192"/>
      <c r="T828" s="192"/>
      <c r="U828" s="192"/>
      <c r="V828" s="192"/>
      <c r="W828" s="192"/>
      <c r="X828" s="192"/>
      <c r="Y828" s="192"/>
      <c r="Z828" s="192"/>
      <c r="AA828" s="192"/>
    </row>
    <row r="829" spans="1:27" ht="15.75" customHeight="1">
      <c r="A829" s="192"/>
      <c r="B829" s="192"/>
      <c r="C829" s="192"/>
      <c r="D829" s="192"/>
      <c r="E829" s="192"/>
      <c r="F829" s="192"/>
      <c r="G829" s="192"/>
      <c r="H829" s="192"/>
      <c r="I829" s="192"/>
      <c r="J829" s="192"/>
      <c r="K829" s="192"/>
      <c r="L829" s="192"/>
      <c r="M829" s="192"/>
      <c r="N829" s="192"/>
      <c r="O829" s="192"/>
      <c r="P829" s="192"/>
      <c r="Q829" s="192"/>
      <c r="R829" s="192"/>
      <c r="S829" s="192"/>
      <c r="T829" s="192"/>
      <c r="U829" s="192"/>
      <c r="V829" s="192"/>
      <c r="W829" s="192"/>
      <c r="X829" s="192"/>
      <c r="Y829" s="192"/>
      <c r="Z829" s="192"/>
      <c r="AA829" s="192"/>
    </row>
    <row r="830" spans="1:27" ht="15.75" customHeight="1">
      <c r="A830" s="192"/>
      <c r="B830" s="192"/>
      <c r="C830" s="192"/>
      <c r="D830" s="192"/>
      <c r="E830" s="192"/>
      <c r="F830" s="192"/>
      <c r="G830" s="192"/>
      <c r="H830" s="192"/>
      <c r="I830" s="192"/>
      <c r="J830" s="192"/>
      <c r="K830" s="192"/>
      <c r="L830" s="192"/>
      <c r="M830" s="192"/>
      <c r="N830" s="192"/>
      <c r="O830" s="192"/>
      <c r="P830" s="192"/>
      <c r="Q830" s="192"/>
      <c r="R830" s="192"/>
      <c r="S830" s="192"/>
      <c r="T830" s="192"/>
      <c r="U830" s="192"/>
      <c r="V830" s="192"/>
      <c r="W830" s="192"/>
      <c r="X830" s="192"/>
      <c r="Y830" s="192"/>
      <c r="Z830" s="192"/>
      <c r="AA830" s="192"/>
    </row>
    <row r="831" spans="1:27" ht="15.75" customHeight="1">
      <c r="A831" s="192"/>
      <c r="B831" s="192"/>
      <c r="C831" s="192"/>
      <c r="D831" s="192"/>
      <c r="E831" s="192"/>
      <c r="F831" s="192"/>
      <c r="G831" s="192"/>
      <c r="H831" s="192"/>
      <c r="I831" s="192"/>
      <c r="J831" s="192"/>
      <c r="K831" s="192"/>
      <c r="L831" s="192"/>
      <c r="M831" s="192"/>
      <c r="N831" s="192"/>
      <c r="O831" s="192"/>
      <c r="P831" s="192"/>
      <c r="Q831" s="192"/>
      <c r="R831" s="192"/>
      <c r="S831" s="192"/>
      <c r="T831" s="192"/>
      <c r="U831" s="192"/>
      <c r="V831" s="192"/>
      <c r="W831" s="192"/>
      <c r="X831" s="192"/>
      <c r="Y831" s="192"/>
      <c r="Z831" s="192"/>
      <c r="AA831" s="192"/>
    </row>
    <row r="832" spans="1:27" ht="15.75" customHeight="1">
      <c r="A832" s="192"/>
      <c r="B832" s="192"/>
      <c r="C832" s="192"/>
      <c r="D832" s="192"/>
      <c r="E832" s="192"/>
      <c r="F832" s="192"/>
      <c r="G832" s="192"/>
      <c r="H832" s="192"/>
      <c r="I832" s="192"/>
      <c r="J832" s="192"/>
      <c r="K832" s="192"/>
      <c r="L832" s="192"/>
      <c r="M832" s="192"/>
      <c r="N832" s="192"/>
      <c r="O832" s="192"/>
      <c r="P832" s="192"/>
      <c r="Q832" s="192"/>
      <c r="R832" s="192"/>
      <c r="S832" s="192"/>
      <c r="T832" s="192"/>
      <c r="U832" s="192"/>
      <c r="V832" s="192"/>
      <c r="W832" s="192"/>
      <c r="X832" s="192"/>
      <c r="Y832" s="192"/>
      <c r="Z832" s="192"/>
      <c r="AA832" s="192"/>
    </row>
    <row r="833" spans="1:27" ht="15.75" customHeight="1">
      <c r="A833" s="192"/>
      <c r="B833" s="192"/>
      <c r="C833" s="192"/>
      <c r="D833" s="192"/>
      <c r="E833" s="192"/>
      <c r="F833" s="192"/>
      <c r="G833" s="192"/>
      <c r="H833" s="192"/>
      <c r="I833" s="192"/>
      <c r="J833" s="192"/>
      <c r="K833" s="192"/>
      <c r="L833" s="192"/>
      <c r="M833" s="192"/>
      <c r="N833" s="192"/>
      <c r="O833" s="192"/>
      <c r="P833" s="192"/>
      <c r="Q833" s="192"/>
      <c r="R833" s="192"/>
      <c r="S833" s="192"/>
      <c r="T833" s="192"/>
      <c r="U833" s="192"/>
      <c r="V833" s="192"/>
      <c r="W833" s="192"/>
      <c r="X833" s="192"/>
      <c r="Y833" s="192"/>
      <c r="Z833" s="192"/>
      <c r="AA833" s="192"/>
    </row>
    <row r="834" spans="1:27" ht="15.75" customHeight="1">
      <c r="A834" s="192"/>
      <c r="B834" s="192"/>
      <c r="C834" s="192"/>
      <c r="D834" s="192"/>
      <c r="E834" s="192"/>
      <c r="F834" s="192"/>
      <c r="G834" s="192"/>
      <c r="H834" s="192"/>
      <c r="I834" s="192"/>
      <c r="J834" s="192"/>
      <c r="K834" s="192"/>
      <c r="L834" s="192"/>
      <c r="M834" s="192"/>
      <c r="N834" s="192"/>
      <c r="O834" s="192"/>
      <c r="P834" s="192"/>
      <c r="Q834" s="192"/>
      <c r="R834" s="192"/>
      <c r="S834" s="192"/>
      <c r="T834" s="192"/>
      <c r="U834" s="192"/>
      <c r="V834" s="192"/>
      <c r="W834" s="192"/>
      <c r="X834" s="192"/>
      <c r="Y834" s="192"/>
      <c r="Z834" s="192"/>
      <c r="AA834" s="192"/>
    </row>
    <row r="835" spans="1:27" ht="15.75" customHeight="1">
      <c r="A835" s="192"/>
      <c r="B835" s="192"/>
      <c r="C835" s="192"/>
      <c r="D835" s="192"/>
      <c r="E835" s="192"/>
      <c r="F835" s="192"/>
      <c r="G835" s="192"/>
      <c r="H835" s="192"/>
      <c r="I835" s="192"/>
      <c r="J835" s="192"/>
      <c r="K835" s="192"/>
      <c r="L835" s="192"/>
      <c r="M835" s="192"/>
      <c r="N835" s="192"/>
      <c r="O835" s="192"/>
      <c r="P835" s="192"/>
      <c r="Q835" s="192"/>
      <c r="R835" s="192"/>
      <c r="S835" s="192"/>
      <c r="T835" s="192"/>
      <c r="U835" s="192"/>
      <c r="V835" s="192"/>
      <c r="W835" s="192"/>
      <c r="X835" s="192"/>
      <c r="Y835" s="192"/>
      <c r="Z835" s="192"/>
      <c r="AA835" s="192"/>
    </row>
    <row r="836" spans="1:27" ht="15.75" customHeight="1">
      <c r="A836" s="192"/>
      <c r="B836" s="192"/>
      <c r="C836" s="192"/>
      <c r="D836" s="192"/>
      <c r="E836" s="192"/>
      <c r="F836" s="192"/>
      <c r="G836" s="192"/>
      <c r="H836" s="192"/>
      <c r="I836" s="192"/>
      <c r="J836" s="192"/>
      <c r="K836" s="192"/>
      <c r="L836" s="192"/>
      <c r="M836" s="192"/>
      <c r="N836" s="192"/>
      <c r="O836" s="192"/>
      <c r="P836" s="192"/>
      <c r="Q836" s="192"/>
      <c r="R836" s="192"/>
      <c r="S836" s="192"/>
      <c r="T836" s="192"/>
      <c r="U836" s="192"/>
      <c r="V836" s="192"/>
      <c r="W836" s="192"/>
      <c r="X836" s="192"/>
      <c r="Y836" s="192"/>
      <c r="Z836" s="192"/>
      <c r="AA836" s="192"/>
    </row>
    <row r="837" spans="1:27" ht="15.75" customHeight="1">
      <c r="A837" s="192"/>
      <c r="B837" s="192"/>
      <c r="C837" s="192"/>
      <c r="D837" s="192"/>
      <c r="E837" s="192"/>
      <c r="F837" s="192"/>
      <c r="G837" s="192"/>
      <c r="H837" s="192"/>
      <c r="I837" s="192"/>
      <c r="J837" s="192"/>
      <c r="K837" s="192"/>
      <c r="L837" s="192"/>
      <c r="M837" s="192"/>
      <c r="N837" s="192"/>
      <c r="O837" s="192"/>
      <c r="P837" s="192"/>
      <c r="Q837" s="192"/>
      <c r="R837" s="192"/>
      <c r="S837" s="192"/>
      <c r="T837" s="192"/>
      <c r="U837" s="192"/>
      <c r="V837" s="192"/>
      <c r="W837" s="192"/>
      <c r="X837" s="192"/>
      <c r="Y837" s="192"/>
      <c r="Z837" s="192"/>
      <c r="AA837" s="192"/>
    </row>
    <row r="838" spans="1:27" ht="15.75" customHeight="1">
      <c r="A838" s="192"/>
      <c r="B838" s="192"/>
      <c r="C838" s="192"/>
      <c r="D838" s="192"/>
      <c r="E838" s="192"/>
      <c r="F838" s="192"/>
      <c r="G838" s="192"/>
      <c r="H838" s="192"/>
      <c r="I838" s="192"/>
      <c r="J838" s="192"/>
      <c r="K838" s="192"/>
      <c r="L838" s="192"/>
      <c r="M838" s="192"/>
      <c r="N838" s="192"/>
      <c r="O838" s="192"/>
      <c r="P838" s="192"/>
      <c r="Q838" s="192"/>
      <c r="R838" s="192"/>
      <c r="S838" s="192"/>
      <c r="T838" s="192"/>
      <c r="U838" s="192"/>
      <c r="V838" s="192"/>
      <c r="W838" s="192"/>
      <c r="X838" s="192"/>
      <c r="Y838" s="192"/>
      <c r="Z838" s="192"/>
      <c r="AA838" s="192"/>
    </row>
    <row r="839" spans="1:27" ht="15.75" customHeight="1">
      <c r="A839" s="192"/>
      <c r="B839" s="192"/>
      <c r="C839" s="192"/>
      <c r="D839" s="192"/>
      <c r="E839" s="192"/>
      <c r="F839" s="192"/>
      <c r="G839" s="192"/>
      <c r="H839" s="192"/>
      <c r="I839" s="192"/>
      <c r="J839" s="192"/>
      <c r="K839" s="192"/>
      <c r="L839" s="192"/>
      <c r="M839" s="192"/>
      <c r="N839" s="192"/>
      <c r="O839" s="192"/>
      <c r="P839" s="192"/>
      <c r="Q839" s="192"/>
      <c r="R839" s="192"/>
      <c r="S839" s="192"/>
      <c r="T839" s="192"/>
      <c r="U839" s="192"/>
      <c r="V839" s="192"/>
      <c r="W839" s="192"/>
      <c r="X839" s="192"/>
      <c r="Y839" s="192"/>
      <c r="Z839" s="192"/>
      <c r="AA839" s="192"/>
    </row>
    <row r="840" spans="1:27" ht="15.75" customHeight="1">
      <c r="A840" s="192"/>
      <c r="B840" s="192"/>
      <c r="C840" s="192"/>
      <c r="D840" s="192"/>
      <c r="E840" s="192"/>
      <c r="F840" s="192"/>
      <c r="G840" s="192"/>
      <c r="H840" s="192"/>
      <c r="I840" s="192"/>
      <c r="J840" s="192"/>
      <c r="K840" s="192"/>
      <c r="L840" s="192"/>
      <c r="M840" s="192"/>
      <c r="N840" s="192"/>
      <c r="O840" s="192"/>
      <c r="P840" s="192"/>
      <c r="Q840" s="192"/>
      <c r="R840" s="192"/>
      <c r="S840" s="192"/>
      <c r="T840" s="192"/>
      <c r="U840" s="192"/>
      <c r="V840" s="192"/>
      <c r="W840" s="192"/>
      <c r="X840" s="192"/>
      <c r="Y840" s="192"/>
      <c r="Z840" s="192"/>
      <c r="AA840" s="192"/>
    </row>
    <row r="841" spans="1:27" ht="15.75" customHeight="1">
      <c r="A841" s="192"/>
      <c r="B841" s="192"/>
      <c r="C841" s="192"/>
      <c r="D841" s="192"/>
      <c r="E841" s="192"/>
      <c r="F841" s="192"/>
      <c r="G841" s="192"/>
      <c r="H841" s="192"/>
      <c r="I841" s="192"/>
      <c r="J841" s="192"/>
      <c r="K841" s="192"/>
      <c r="L841" s="192"/>
      <c r="M841" s="192"/>
      <c r="N841" s="192"/>
      <c r="O841" s="192"/>
      <c r="P841" s="192"/>
      <c r="Q841" s="192"/>
      <c r="R841" s="192"/>
      <c r="S841" s="192"/>
      <c r="T841" s="192"/>
      <c r="U841" s="192"/>
      <c r="V841" s="192"/>
      <c r="W841" s="192"/>
      <c r="X841" s="192"/>
      <c r="Y841" s="192"/>
      <c r="Z841" s="192"/>
      <c r="AA841" s="192"/>
    </row>
    <row r="842" spans="1:27" ht="15.75" customHeight="1">
      <c r="A842" s="192"/>
      <c r="B842" s="192"/>
      <c r="C842" s="192"/>
      <c r="D842" s="192"/>
      <c r="E842" s="192"/>
      <c r="F842" s="192"/>
      <c r="G842" s="192"/>
      <c r="H842" s="192"/>
      <c r="I842" s="192"/>
      <c r="J842" s="192"/>
      <c r="K842" s="192"/>
      <c r="L842" s="192"/>
      <c r="M842" s="192"/>
      <c r="N842" s="192"/>
      <c r="O842" s="192"/>
      <c r="P842" s="192"/>
      <c r="Q842" s="192"/>
      <c r="R842" s="192"/>
      <c r="S842" s="192"/>
      <c r="T842" s="192"/>
      <c r="U842" s="192"/>
      <c r="V842" s="192"/>
      <c r="W842" s="192"/>
      <c r="X842" s="192"/>
      <c r="Y842" s="192"/>
      <c r="Z842" s="192"/>
      <c r="AA842" s="192"/>
    </row>
    <row r="843" spans="1:27" ht="15.75" customHeight="1">
      <c r="A843" s="192"/>
      <c r="B843" s="192"/>
      <c r="C843" s="192"/>
      <c r="D843" s="192"/>
      <c r="E843" s="192"/>
      <c r="F843" s="192"/>
      <c r="G843" s="192"/>
      <c r="H843" s="192"/>
      <c r="I843" s="192"/>
      <c r="J843" s="192"/>
      <c r="K843" s="192"/>
      <c r="L843" s="192"/>
      <c r="M843" s="192"/>
      <c r="N843" s="192"/>
      <c r="O843" s="192"/>
      <c r="P843" s="192"/>
      <c r="Q843" s="192"/>
      <c r="R843" s="192"/>
      <c r="S843" s="192"/>
      <c r="T843" s="192"/>
      <c r="U843" s="192"/>
      <c r="V843" s="192"/>
      <c r="W843" s="192"/>
      <c r="X843" s="192"/>
      <c r="Y843" s="192"/>
      <c r="Z843" s="192"/>
      <c r="AA843" s="192"/>
    </row>
    <row r="844" spans="1:27" ht="15.75" customHeight="1">
      <c r="A844" s="192"/>
      <c r="B844" s="192"/>
      <c r="C844" s="192"/>
      <c r="D844" s="192"/>
      <c r="E844" s="192"/>
      <c r="F844" s="192"/>
      <c r="G844" s="192"/>
      <c r="H844" s="192"/>
      <c r="I844" s="192"/>
      <c r="J844" s="192"/>
      <c r="K844" s="192"/>
      <c r="L844" s="192"/>
      <c r="M844" s="192"/>
      <c r="N844" s="192"/>
      <c r="O844" s="192"/>
      <c r="P844" s="192"/>
      <c r="Q844" s="192"/>
      <c r="R844" s="192"/>
      <c r="S844" s="192"/>
      <c r="T844" s="192"/>
      <c r="U844" s="192"/>
      <c r="V844" s="192"/>
      <c r="W844" s="192"/>
      <c r="X844" s="192"/>
      <c r="Y844" s="192"/>
      <c r="Z844" s="192"/>
      <c r="AA844" s="192"/>
    </row>
    <row r="845" spans="1:27" ht="15.75" customHeight="1">
      <c r="A845" s="192"/>
      <c r="B845" s="192"/>
      <c r="C845" s="192"/>
      <c r="D845" s="192"/>
      <c r="E845" s="192"/>
      <c r="F845" s="192"/>
      <c r="G845" s="192"/>
      <c r="H845" s="192"/>
      <c r="I845" s="192"/>
      <c r="J845" s="192"/>
      <c r="K845" s="192"/>
      <c r="L845" s="192"/>
      <c r="M845" s="192"/>
      <c r="N845" s="192"/>
      <c r="O845" s="192"/>
      <c r="P845" s="192"/>
      <c r="Q845" s="192"/>
      <c r="R845" s="192"/>
      <c r="S845" s="192"/>
      <c r="T845" s="192"/>
      <c r="U845" s="192"/>
      <c r="V845" s="192"/>
      <c r="W845" s="192"/>
      <c r="X845" s="192"/>
      <c r="Y845" s="192"/>
      <c r="Z845" s="192"/>
      <c r="AA845" s="192"/>
    </row>
    <row r="846" spans="1:27" ht="15.75" customHeight="1">
      <c r="A846" s="192"/>
      <c r="B846" s="192"/>
      <c r="C846" s="192"/>
      <c r="D846" s="192"/>
      <c r="E846" s="192"/>
      <c r="F846" s="192"/>
      <c r="G846" s="192"/>
      <c r="H846" s="192"/>
      <c r="I846" s="192"/>
      <c r="J846" s="192"/>
      <c r="K846" s="192"/>
      <c r="L846" s="192"/>
      <c r="M846" s="192"/>
      <c r="N846" s="192"/>
      <c r="O846" s="192"/>
      <c r="P846" s="192"/>
      <c r="Q846" s="192"/>
      <c r="R846" s="192"/>
      <c r="S846" s="192"/>
      <c r="T846" s="192"/>
      <c r="U846" s="192"/>
      <c r="V846" s="192"/>
      <c r="W846" s="192"/>
      <c r="X846" s="192"/>
      <c r="Y846" s="192"/>
      <c r="Z846" s="192"/>
      <c r="AA846" s="192"/>
    </row>
    <row r="847" spans="1:27" ht="15.75" customHeight="1">
      <c r="A847" s="192"/>
      <c r="B847" s="192"/>
      <c r="C847" s="192"/>
      <c r="D847" s="192"/>
      <c r="E847" s="192"/>
      <c r="F847" s="192"/>
      <c r="G847" s="192"/>
      <c r="H847" s="192"/>
      <c r="I847" s="192"/>
      <c r="J847" s="192"/>
      <c r="K847" s="192"/>
      <c r="L847" s="192"/>
      <c r="M847" s="192"/>
      <c r="N847" s="192"/>
      <c r="O847" s="192"/>
      <c r="P847" s="192"/>
      <c r="Q847" s="192"/>
      <c r="R847" s="192"/>
      <c r="S847" s="192"/>
      <c r="T847" s="192"/>
      <c r="U847" s="192"/>
      <c r="V847" s="192"/>
      <c r="W847" s="192"/>
      <c r="X847" s="192"/>
      <c r="Y847" s="192"/>
      <c r="Z847" s="192"/>
      <c r="AA847" s="192"/>
    </row>
    <row r="848" spans="1:27" ht="15.75" customHeight="1">
      <c r="A848" s="192"/>
      <c r="B848" s="192"/>
      <c r="C848" s="192"/>
      <c r="D848" s="192"/>
      <c r="E848" s="192"/>
      <c r="F848" s="192"/>
      <c r="G848" s="192"/>
      <c r="H848" s="192"/>
      <c r="I848" s="192"/>
      <c r="J848" s="192"/>
      <c r="K848" s="192"/>
      <c r="L848" s="192"/>
      <c r="M848" s="192"/>
      <c r="N848" s="192"/>
      <c r="O848" s="192"/>
      <c r="P848" s="192"/>
      <c r="Q848" s="192"/>
      <c r="R848" s="192"/>
      <c r="S848" s="192"/>
      <c r="T848" s="192"/>
      <c r="U848" s="192"/>
      <c r="V848" s="192"/>
      <c r="W848" s="192"/>
      <c r="X848" s="192"/>
      <c r="Y848" s="192"/>
      <c r="Z848" s="192"/>
      <c r="AA848" s="192"/>
    </row>
    <row r="849" spans="1:27" ht="15.75" customHeight="1">
      <c r="A849" s="192"/>
      <c r="B849" s="192"/>
      <c r="C849" s="192"/>
      <c r="D849" s="192"/>
      <c r="E849" s="192"/>
      <c r="F849" s="192"/>
      <c r="G849" s="192"/>
      <c r="H849" s="192"/>
      <c r="I849" s="192"/>
      <c r="J849" s="192"/>
      <c r="K849" s="192"/>
      <c r="L849" s="192"/>
      <c r="M849" s="192"/>
      <c r="N849" s="192"/>
      <c r="O849" s="192"/>
      <c r="P849" s="192"/>
      <c r="Q849" s="192"/>
      <c r="R849" s="192"/>
      <c r="S849" s="192"/>
      <c r="T849" s="192"/>
      <c r="U849" s="192"/>
      <c r="V849" s="192"/>
      <c r="W849" s="192"/>
      <c r="X849" s="192"/>
      <c r="Y849" s="192"/>
      <c r="Z849" s="192"/>
      <c r="AA849" s="192"/>
    </row>
    <row r="850" spans="1:27" ht="15.75" customHeight="1">
      <c r="A850" s="192"/>
      <c r="B850" s="192"/>
      <c r="C850" s="192"/>
      <c r="D850" s="192"/>
      <c r="E850" s="192"/>
      <c r="F850" s="192"/>
      <c r="G850" s="192"/>
      <c r="H850" s="192"/>
      <c r="I850" s="192"/>
      <c r="J850" s="192"/>
      <c r="K850" s="192"/>
      <c r="L850" s="192"/>
      <c r="M850" s="192"/>
      <c r="N850" s="192"/>
      <c r="O850" s="192"/>
      <c r="P850" s="192"/>
      <c r="Q850" s="192"/>
      <c r="R850" s="192"/>
      <c r="S850" s="192"/>
      <c r="T850" s="192"/>
      <c r="U850" s="192"/>
      <c r="V850" s="192"/>
      <c r="W850" s="192"/>
      <c r="X850" s="192"/>
      <c r="Y850" s="192"/>
      <c r="Z850" s="192"/>
      <c r="AA850" s="192"/>
    </row>
    <row r="851" spans="1:27" ht="15.75" customHeight="1">
      <c r="A851" s="192"/>
      <c r="B851" s="192"/>
      <c r="C851" s="192"/>
      <c r="D851" s="192"/>
      <c r="E851" s="192"/>
      <c r="F851" s="192"/>
      <c r="G851" s="192"/>
      <c r="H851" s="192"/>
      <c r="I851" s="192"/>
      <c r="J851" s="192"/>
      <c r="K851" s="192"/>
      <c r="L851" s="192"/>
      <c r="M851" s="192"/>
      <c r="N851" s="192"/>
      <c r="O851" s="192"/>
      <c r="P851" s="192"/>
      <c r="Q851" s="192"/>
      <c r="R851" s="192"/>
      <c r="S851" s="192"/>
      <c r="T851" s="192"/>
      <c r="U851" s="192"/>
      <c r="V851" s="192"/>
      <c r="W851" s="192"/>
      <c r="X851" s="192"/>
      <c r="Y851" s="192"/>
      <c r="Z851" s="192"/>
      <c r="AA851" s="192"/>
    </row>
    <row r="852" spans="1:27" ht="15.75" customHeight="1">
      <c r="A852" s="192"/>
      <c r="B852" s="192"/>
      <c r="C852" s="192"/>
      <c r="D852" s="192"/>
      <c r="E852" s="192"/>
      <c r="F852" s="192"/>
      <c r="G852" s="192"/>
      <c r="H852" s="192"/>
      <c r="I852" s="192"/>
      <c r="J852" s="192"/>
      <c r="K852" s="192"/>
      <c r="L852" s="192"/>
      <c r="M852" s="192"/>
      <c r="N852" s="192"/>
      <c r="O852" s="192"/>
      <c r="P852" s="192"/>
      <c r="Q852" s="192"/>
      <c r="R852" s="192"/>
      <c r="S852" s="192"/>
      <c r="T852" s="192"/>
      <c r="U852" s="192"/>
      <c r="V852" s="192"/>
      <c r="W852" s="192"/>
      <c r="X852" s="192"/>
      <c r="Y852" s="192"/>
      <c r="Z852" s="192"/>
      <c r="AA852" s="192"/>
    </row>
    <row r="853" spans="1:27" ht="15.75" customHeight="1">
      <c r="A853" s="192"/>
      <c r="B853" s="192"/>
      <c r="C853" s="192"/>
      <c r="D853" s="192"/>
      <c r="E853" s="192"/>
      <c r="F853" s="192"/>
      <c r="G853" s="192"/>
      <c r="H853" s="192"/>
      <c r="I853" s="192"/>
      <c r="J853" s="192"/>
      <c r="K853" s="192"/>
      <c r="L853" s="192"/>
      <c r="M853" s="192"/>
      <c r="N853" s="192"/>
      <c r="O853" s="192"/>
      <c r="P853" s="192"/>
      <c r="Q853" s="192"/>
      <c r="R853" s="192"/>
      <c r="S853" s="192"/>
      <c r="T853" s="192"/>
      <c r="U853" s="192"/>
      <c r="V853" s="192"/>
      <c r="W853" s="192"/>
      <c r="X853" s="192"/>
      <c r="Y853" s="192"/>
      <c r="Z853" s="192"/>
      <c r="AA853" s="192"/>
    </row>
    <row r="854" spans="1:27" ht="15.75" customHeight="1">
      <c r="A854" s="192"/>
      <c r="B854" s="192"/>
      <c r="C854" s="192"/>
      <c r="D854" s="192"/>
      <c r="E854" s="192"/>
      <c r="F854" s="192"/>
      <c r="G854" s="192"/>
      <c r="H854" s="192"/>
      <c r="I854" s="192"/>
      <c r="J854" s="192"/>
      <c r="K854" s="192"/>
      <c r="L854" s="192"/>
      <c r="M854" s="192"/>
      <c r="N854" s="192"/>
      <c r="O854" s="192"/>
      <c r="P854" s="192"/>
      <c r="Q854" s="192"/>
      <c r="R854" s="192"/>
      <c r="S854" s="192"/>
      <c r="T854" s="192"/>
      <c r="U854" s="192"/>
      <c r="V854" s="192"/>
      <c r="W854" s="192"/>
      <c r="X854" s="192"/>
      <c r="Y854" s="192"/>
      <c r="Z854" s="192"/>
      <c r="AA854" s="192"/>
    </row>
    <row r="855" spans="1:27" ht="15.75" customHeight="1">
      <c r="A855" s="192"/>
      <c r="B855" s="192"/>
      <c r="C855" s="192"/>
      <c r="D855" s="192"/>
      <c r="E855" s="192"/>
      <c r="F855" s="192"/>
      <c r="G855" s="192"/>
      <c r="H855" s="192"/>
      <c r="I855" s="192"/>
      <c r="J855" s="192"/>
      <c r="K855" s="192"/>
      <c r="L855" s="192"/>
      <c r="M855" s="192"/>
      <c r="N855" s="192"/>
      <c r="O855" s="192"/>
      <c r="P855" s="192"/>
      <c r="Q855" s="192"/>
      <c r="R855" s="192"/>
      <c r="S855" s="192"/>
      <c r="T855" s="192"/>
      <c r="U855" s="192"/>
      <c r="V855" s="192"/>
      <c r="W855" s="192"/>
      <c r="X855" s="192"/>
      <c r="Y855" s="192"/>
      <c r="Z855" s="192"/>
      <c r="AA855" s="192"/>
    </row>
    <row r="856" spans="1:27" ht="15.75" customHeight="1">
      <c r="A856" s="192"/>
      <c r="B856" s="192"/>
      <c r="C856" s="192"/>
      <c r="D856" s="192"/>
      <c r="E856" s="192"/>
      <c r="F856" s="192"/>
      <c r="G856" s="192"/>
      <c r="H856" s="192"/>
      <c r="I856" s="192"/>
      <c r="J856" s="192"/>
      <c r="K856" s="192"/>
      <c r="L856" s="192"/>
      <c r="M856" s="192"/>
      <c r="N856" s="192"/>
      <c r="O856" s="192"/>
      <c r="P856" s="192"/>
      <c r="Q856" s="192"/>
      <c r="R856" s="192"/>
      <c r="S856" s="192"/>
      <c r="T856" s="192"/>
      <c r="U856" s="192"/>
      <c r="V856" s="192"/>
      <c r="W856" s="192"/>
      <c r="X856" s="192"/>
      <c r="Y856" s="192"/>
      <c r="Z856" s="192"/>
      <c r="AA856" s="192"/>
    </row>
    <row r="857" spans="1:27" ht="15.75" customHeight="1">
      <c r="A857" s="192"/>
      <c r="B857" s="192"/>
      <c r="C857" s="192"/>
      <c r="D857" s="192"/>
      <c r="E857" s="192"/>
      <c r="F857" s="192"/>
      <c r="G857" s="192"/>
      <c r="H857" s="192"/>
      <c r="I857" s="192"/>
      <c r="J857" s="192"/>
      <c r="K857" s="192"/>
      <c r="L857" s="192"/>
      <c r="M857" s="192"/>
      <c r="N857" s="192"/>
      <c r="O857" s="192"/>
      <c r="P857" s="192"/>
      <c r="Q857" s="192"/>
      <c r="R857" s="192"/>
      <c r="S857" s="192"/>
      <c r="T857" s="192"/>
      <c r="U857" s="192"/>
      <c r="V857" s="192"/>
      <c r="W857" s="192"/>
      <c r="X857" s="192"/>
      <c r="Y857" s="192"/>
      <c r="Z857" s="192"/>
      <c r="AA857" s="192"/>
    </row>
    <row r="858" spans="1:27" ht="15.75" customHeight="1">
      <c r="A858" s="192"/>
      <c r="B858" s="192"/>
      <c r="C858" s="192"/>
      <c r="D858" s="192"/>
      <c r="E858" s="192"/>
      <c r="F858" s="192"/>
      <c r="G858" s="192"/>
      <c r="H858" s="192"/>
      <c r="I858" s="192"/>
      <c r="J858" s="192"/>
      <c r="K858" s="192"/>
      <c r="L858" s="192"/>
      <c r="M858" s="192"/>
      <c r="N858" s="192"/>
      <c r="O858" s="192"/>
      <c r="P858" s="192"/>
      <c r="Q858" s="192"/>
      <c r="R858" s="192"/>
      <c r="S858" s="192"/>
      <c r="T858" s="192"/>
      <c r="U858" s="192"/>
      <c r="V858" s="192"/>
      <c r="W858" s="192"/>
      <c r="X858" s="192"/>
      <c r="Y858" s="192"/>
      <c r="Z858" s="192"/>
      <c r="AA858" s="192"/>
    </row>
    <row r="859" spans="1:27" ht="15.75" customHeight="1">
      <c r="A859" s="192"/>
      <c r="B859" s="192"/>
      <c r="C859" s="192"/>
      <c r="D859" s="192"/>
      <c r="E859" s="192"/>
      <c r="F859" s="192"/>
      <c r="G859" s="192"/>
      <c r="H859" s="192"/>
      <c r="I859" s="192"/>
      <c r="J859" s="192"/>
      <c r="K859" s="192"/>
      <c r="L859" s="192"/>
      <c r="M859" s="192"/>
      <c r="N859" s="192"/>
      <c r="O859" s="192"/>
      <c r="P859" s="192"/>
      <c r="Q859" s="192"/>
      <c r="R859" s="192"/>
      <c r="S859" s="192"/>
      <c r="T859" s="192"/>
      <c r="U859" s="192"/>
      <c r="V859" s="192"/>
      <c r="W859" s="192"/>
      <c r="X859" s="192"/>
      <c r="Y859" s="192"/>
      <c r="Z859" s="192"/>
      <c r="AA859" s="192"/>
    </row>
    <row r="860" spans="1:27" ht="15.75" customHeight="1">
      <c r="A860" s="192"/>
      <c r="B860" s="192"/>
      <c r="C860" s="192"/>
      <c r="D860" s="192"/>
      <c r="E860" s="192"/>
      <c r="F860" s="192"/>
      <c r="G860" s="192"/>
      <c r="H860" s="192"/>
      <c r="I860" s="192"/>
      <c r="J860" s="192"/>
      <c r="K860" s="192"/>
      <c r="L860" s="192"/>
      <c r="M860" s="192"/>
      <c r="N860" s="192"/>
      <c r="O860" s="192"/>
      <c r="P860" s="192"/>
      <c r="Q860" s="192"/>
      <c r="R860" s="192"/>
      <c r="S860" s="192"/>
      <c r="T860" s="192"/>
      <c r="U860" s="192"/>
      <c r="V860" s="192"/>
      <c r="W860" s="192"/>
      <c r="X860" s="192"/>
      <c r="Y860" s="192"/>
      <c r="Z860" s="192"/>
      <c r="AA860" s="192"/>
    </row>
    <row r="861" spans="1:27" ht="15.75" customHeight="1">
      <c r="A861" s="192"/>
      <c r="B861" s="192"/>
      <c r="C861" s="192"/>
      <c r="D861" s="192"/>
      <c r="E861" s="192"/>
      <c r="F861" s="192"/>
      <c r="G861" s="192"/>
      <c r="H861" s="192"/>
      <c r="I861" s="192"/>
      <c r="J861" s="192"/>
      <c r="K861" s="192"/>
      <c r="L861" s="192"/>
      <c r="M861" s="192"/>
      <c r="N861" s="192"/>
      <c r="O861" s="192"/>
      <c r="P861" s="192"/>
      <c r="Q861" s="192"/>
      <c r="R861" s="192"/>
      <c r="S861" s="192"/>
      <c r="T861" s="192"/>
      <c r="U861" s="192"/>
      <c r="V861" s="192"/>
      <c r="W861" s="192"/>
      <c r="X861" s="192"/>
      <c r="Y861" s="192"/>
      <c r="Z861" s="192"/>
      <c r="AA861" s="192"/>
    </row>
    <row r="862" spans="1:27" ht="15.75" customHeight="1">
      <c r="A862" s="192"/>
      <c r="B862" s="192"/>
      <c r="C862" s="192"/>
      <c r="D862" s="192"/>
      <c r="E862" s="192"/>
      <c r="F862" s="192"/>
      <c r="G862" s="192"/>
      <c r="H862" s="192"/>
      <c r="I862" s="192"/>
      <c r="J862" s="192"/>
      <c r="K862" s="192"/>
      <c r="L862" s="192"/>
      <c r="M862" s="192"/>
      <c r="N862" s="192"/>
      <c r="O862" s="192"/>
      <c r="P862" s="192"/>
      <c r="Q862" s="192"/>
      <c r="R862" s="192"/>
      <c r="S862" s="192"/>
      <c r="T862" s="192"/>
      <c r="U862" s="192"/>
      <c r="V862" s="192"/>
      <c r="W862" s="192"/>
      <c r="X862" s="192"/>
      <c r="Y862" s="192"/>
      <c r="Z862" s="192"/>
      <c r="AA862" s="192"/>
    </row>
    <row r="863" spans="1:27" ht="15.75" customHeight="1">
      <c r="A863" s="192"/>
      <c r="B863" s="192"/>
      <c r="C863" s="192"/>
      <c r="D863" s="192"/>
      <c r="E863" s="192"/>
      <c r="F863" s="192"/>
      <c r="G863" s="192"/>
      <c r="H863" s="192"/>
      <c r="I863" s="192"/>
      <c r="J863" s="192"/>
      <c r="K863" s="192"/>
      <c r="L863" s="192"/>
      <c r="M863" s="192"/>
      <c r="N863" s="192"/>
      <c r="O863" s="192"/>
      <c r="P863" s="192"/>
      <c r="Q863" s="192"/>
      <c r="R863" s="192"/>
      <c r="S863" s="192"/>
      <c r="T863" s="192"/>
      <c r="U863" s="192"/>
      <c r="V863" s="192"/>
      <c r="W863" s="192"/>
      <c r="X863" s="192"/>
      <c r="Y863" s="192"/>
      <c r="Z863" s="192"/>
      <c r="AA863" s="192"/>
    </row>
    <row r="864" spans="1:27" ht="15.75" customHeight="1">
      <c r="A864" s="192"/>
      <c r="B864" s="192"/>
      <c r="C864" s="192"/>
      <c r="D864" s="192"/>
      <c r="E864" s="192"/>
      <c r="F864" s="192"/>
      <c r="G864" s="192"/>
      <c r="H864" s="192"/>
      <c r="I864" s="192"/>
      <c r="J864" s="192"/>
      <c r="K864" s="192"/>
      <c r="L864" s="192"/>
      <c r="M864" s="192"/>
      <c r="N864" s="192"/>
      <c r="O864" s="192"/>
      <c r="P864" s="192"/>
      <c r="Q864" s="192"/>
      <c r="R864" s="192"/>
      <c r="S864" s="192"/>
      <c r="T864" s="192"/>
      <c r="U864" s="192"/>
      <c r="V864" s="192"/>
      <c r="W864" s="192"/>
      <c r="X864" s="192"/>
      <c r="Y864" s="192"/>
      <c r="Z864" s="192"/>
      <c r="AA864" s="192"/>
    </row>
    <row r="865" spans="1:27" ht="15.75" customHeight="1">
      <c r="A865" s="192"/>
      <c r="B865" s="192"/>
      <c r="C865" s="192"/>
      <c r="D865" s="192"/>
      <c r="E865" s="192"/>
      <c r="F865" s="192"/>
      <c r="G865" s="192"/>
      <c r="H865" s="192"/>
      <c r="I865" s="192"/>
      <c r="J865" s="192"/>
      <c r="K865" s="192"/>
      <c r="L865" s="192"/>
      <c r="M865" s="192"/>
      <c r="N865" s="192"/>
      <c r="O865" s="192"/>
      <c r="P865" s="192"/>
      <c r="Q865" s="192"/>
      <c r="R865" s="192"/>
      <c r="S865" s="192"/>
      <c r="T865" s="192"/>
      <c r="U865" s="192"/>
      <c r="V865" s="192"/>
      <c r="W865" s="192"/>
      <c r="X865" s="192"/>
      <c r="Y865" s="192"/>
      <c r="Z865" s="192"/>
      <c r="AA865" s="192"/>
    </row>
    <row r="866" spans="1:27" ht="15.75" customHeight="1">
      <c r="A866" s="192"/>
      <c r="B866" s="192"/>
      <c r="C866" s="192"/>
      <c r="D866" s="192"/>
      <c r="E866" s="192"/>
      <c r="F866" s="192"/>
      <c r="G866" s="192"/>
      <c r="H866" s="192"/>
      <c r="I866" s="192"/>
      <c r="J866" s="192"/>
      <c r="K866" s="192"/>
      <c r="L866" s="192"/>
      <c r="M866" s="192"/>
      <c r="N866" s="192"/>
      <c r="O866" s="192"/>
      <c r="P866" s="192"/>
      <c r="Q866" s="192"/>
      <c r="R866" s="192"/>
      <c r="S866" s="192"/>
      <c r="T866" s="192"/>
      <c r="U866" s="192"/>
      <c r="V866" s="192"/>
      <c r="W866" s="192"/>
      <c r="X866" s="192"/>
      <c r="Y866" s="192"/>
      <c r="Z866" s="192"/>
      <c r="AA866" s="192"/>
    </row>
    <row r="867" spans="1:27" ht="15.75" customHeight="1">
      <c r="A867" s="192"/>
      <c r="B867" s="192"/>
      <c r="C867" s="192"/>
      <c r="D867" s="192"/>
      <c r="E867" s="192"/>
      <c r="F867" s="192"/>
      <c r="G867" s="192"/>
      <c r="H867" s="192"/>
      <c r="I867" s="192"/>
      <c r="J867" s="192"/>
      <c r="K867" s="192"/>
      <c r="L867" s="192"/>
      <c r="M867" s="192"/>
      <c r="N867" s="192"/>
      <c r="O867" s="192"/>
      <c r="P867" s="192"/>
      <c r="Q867" s="192"/>
      <c r="R867" s="192"/>
      <c r="S867" s="192"/>
      <c r="T867" s="192"/>
      <c r="U867" s="192"/>
      <c r="V867" s="192"/>
      <c r="W867" s="192"/>
      <c r="X867" s="192"/>
      <c r="Y867" s="192"/>
      <c r="Z867" s="192"/>
      <c r="AA867" s="192"/>
    </row>
    <row r="868" spans="1:27" ht="15.75" customHeight="1">
      <c r="A868" s="192"/>
      <c r="B868" s="192"/>
      <c r="C868" s="192"/>
      <c r="D868" s="192"/>
      <c r="E868" s="192"/>
      <c r="F868" s="192"/>
      <c r="G868" s="192"/>
      <c r="H868" s="192"/>
      <c r="I868" s="192"/>
      <c r="J868" s="192"/>
      <c r="K868" s="192"/>
      <c r="L868" s="192"/>
      <c r="M868" s="192"/>
      <c r="N868" s="192"/>
      <c r="O868" s="192"/>
      <c r="P868" s="192"/>
      <c r="Q868" s="192"/>
      <c r="R868" s="192"/>
      <c r="S868" s="192"/>
      <c r="T868" s="192"/>
      <c r="U868" s="192"/>
      <c r="V868" s="192"/>
      <c r="W868" s="192"/>
      <c r="X868" s="192"/>
      <c r="Y868" s="192"/>
      <c r="Z868" s="192"/>
      <c r="AA868" s="192"/>
    </row>
    <row r="869" spans="1:27" ht="15.75" customHeight="1">
      <c r="A869" s="192"/>
      <c r="B869" s="192"/>
      <c r="C869" s="192"/>
      <c r="D869" s="192"/>
      <c r="E869" s="192"/>
      <c r="F869" s="192"/>
      <c r="G869" s="192"/>
      <c r="H869" s="192"/>
      <c r="I869" s="192"/>
      <c r="J869" s="192"/>
      <c r="K869" s="192"/>
      <c r="L869" s="192"/>
      <c r="M869" s="192"/>
      <c r="N869" s="192"/>
      <c r="O869" s="192"/>
      <c r="P869" s="192"/>
      <c r="Q869" s="192"/>
      <c r="R869" s="192"/>
      <c r="S869" s="192"/>
      <c r="T869" s="192"/>
      <c r="U869" s="192"/>
      <c r="V869" s="192"/>
      <c r="W869" s="192"/>
      <c r="X869" s="192"/>
      <c r="Y869" s="192"/>
      <c r="Z869" s="192"/>
      <c r="AA869" s="192"/>
    </row>
    <row r="870" spans="1:27" ht="15.75" customHeight="1">
      <c r="A870" s="192"/>
      <c r="B870" s="192"/>
      <c r="C870" s="192"/>
      <c r="D870" s="192"/>
      <c r="E870" s="192"/>
      <c r="F870" s="192"/>
      <c r="G870" s="192"/>
      <c r="H870" s="192"/>
      <c r="I870" s="192"/>
      <c r="J870" s="192"/>
      <c r="K870" s="192"/>
      <c r="L870" s="192"/>
      <c r="M870" s="192"/>
      <c r="N870" s="192"/>
      <c r="O870" s="192"/>
      <c r="P870" s="192"/>
      <c r="Q870" s="192"/>
      <c r="R870" s="192"/>
      <c r="S870" s="192"/>
      <c r="T870" s="192"/>
      <c r="U870" s="192"/>
      <c r="V870" s="192"/>
      <c r="W870" s="192"/>
      <c r="X870" s="192"/>
      <c r="Y870" s="192"/>
      <c r="Z870" s="192"/>
      <c r="AA870" s="192"/>
    </row>
    <row r="871" spans="1:27" ht="15.75" customHeight="1">
      <c r="A871" s="192"/>
      <c r="B871" s="192"/>
      <c r="C871" s="192"/>
      <c r="D871" s="192"/>
      <c r="E871" s="192"/>
      <c r="F871" s="192"/>
      <c r="G871" s="192"/>
      <c r="H871" s="192"/>
      <c r="I871" s="192"/>
      <c r="J871" s="192"/>
      <c r="K871" s="192"/>
      <c r="L871" s="192"/>
      <c r="M871" s="192"/>
      <c r="N871" s="192"/>
      <c r="O871" s="192"/>
      <c r="P871" s="192"/>
      <c r="Q871" s="192"/>
      <c r="R871" s="192"/>
      <c r="S871" s="192"/>
      <c r="T871" s="192"/>
      <c r="U871" s="192"/>
      <c r="V871" s="192"/>
      <c r="W871" s="192"/>
      <c r="X871" s="192"/>
      <c r="Y871" s="192"/>
      <c r="Z871" s="192"/>
      <c r="AA871" s="192"/>
    </row>
    <row r="872" spans="1:27" ht="15.75" customHeight="1">
      <c r="A872" s="192"/>
      <c r="B872" s="192"/>
      <c r="C872" s="192"/>
      <c r="D872" s="192"/>
      <c r="E872" s="192"/>
      <c r="F872" s="192"/>
      <c r="G872" s="192"/>
      <c r="H872" s="192"/>
      <c r="I872" s="192"/>
      <c r="J872" s="192"/>
      <c r="K872" s="192"/>
      <c r="L872" s="192"/>
      <c r="M872" s="192"/>
      <c r="N872" s="192"/>
      <c r="O872" s="192"/>
      <c r="P872" s="192"/>
      <c r="Q872" s="192"/>
      <c r="R872" s="192"/>
      <c r="S872" s="192"/>
      <c r="T872" s="192"/>
      <c r="U872" s="192"/>
      <c r="V872" s="192"/>
      <c r="W872" s="192"/>
      <c r="X872" s="192"/>
      <c r="Y872" s="192"/>
      <c r="Z872" s="192"/>
      <c r="AA872" s="192"/>
    </row>
    <row r="873" spans="1:27" ht="15.75" customHeight="1">
      <c r="A873" s="192"/>
      <c r="B873" s="192"/>
      <c r="C873" s="192"/>
      <c r="D873" s="192"/>
      <c r="E873" s="192"/>
      <c r="F873" s="192"/>
      <c r="G873" s="192"/>
      <c r="H873" s="192"/>
      <c r="I873" s="192"/>
      <c r="J873" s="192"/>
      <c r="K873" s="192"/>
      <c r="L873" s="192"/>
      <c r="M873" s="192"/>
      <c r="N873" s="192"/>
      <c r="O873" s="192"/>
      <c r="P873" s="192"/>
      <c r="Q873" s="192"/>
      <c r="R873" s="192"/>
      <c r="S873" s="192"/>
      <c r="T873" s="192"/>
      <c r="U873" s="192"/>
      <c r="V873" s="192"/>
      <c r="W873" s="192"/>
      <c r="X873" s="192"/>
      <c r="Y873" s="192"/>
      <c r="Z873" s="192"/>
      <c r="AA873" s="192"/>
    </row>
    <row r="874" spans="1:27" ht="15.75" customHeight="1">
      <c r="A874" s="192"/>
      <c r="B874" s="192"/>
      <c r="C874" s="192"/>
      <c r="D874" s="192"/>
      <c r="E874" s="192"/>
      <c r="F874" s="192"/>
      <c r="G874" s="192"/>
      <c r="H874" s="192"/>
      <c r="I874" s="192"/>
      <c r="J874" s="192"/>
      <c r="K874" s="192"/>
      <c r="L874" s="192"/>
      <c r="M874" s="192"/>
      <c r="N874" s="192"/>
      <c r="O874" s="192"/>
      <c r="P874" s="192"/>
      <c r="Q874" s="192"/>
      <c r="R874" s="192"/>
      <c r="S874" s="192"/>
      <c r="T874" s="192"/>
      <c r="U874" s="192"/>
      <c r="V874" s="192"/>
      <c r="W874" s="192"/>
      <c r="X874" s="192"/>
      <c r="Y874" s="192"/>
      <c r="Z874" s="192"/>
      <c r="AA874" s="192"/>
    </row>
    <row r="875" spans="1:27" ht="15.75" customHeight="1">
      <c r="A875" s="192"/>
      <c r="B875" s="192"/>
      <c r="C875" s="192"/>
      <c r="D875" s="192"/>
      <c r="E875" s="192"/>
      <c r="F875" s="192"/>
      <c r="G875" s="192"/>
      <c r="H875" s="192"/>
      <c r="I875" s="192"/>
      <c r="J875" s="192"/>
      <c r="K875" s="192"/>
      <c r="L875" s="192"/>
      <c r="M875" s="192"/>
      <c r="N875" s="192"/>
      <c r="O875" s="192"/>
      <c r="P875" s="192"/>
      <c r="Q875" s="192"/>
      <c r="R875" s="192"/>
      <c r="S875" s="192"/>
      <c r="T875" s="192"/>
      <c r="U875" s="192"/>
      <c r="V875" s="192"/>
      <c r="W875" s="192"/>
      <c r="X875" s="192"/>
      <c r="Y875" s="192"/>
      <c r="Z875" s="192"/>
      <c r="AA875" s="192"/>
    </row>
    <row r="876" spans="1:27" ht="15.75" customHeight="1">
      <c r="A876" s="192"/>
      <c r="B876" s="192"/>
      <c r="C876" s="192"/>
      <c r="D876" s="192"/>
      <c r="E876" s="192"/>
      <c r="F876" s="192"/>
      <c r="G876" s="192"/>
      <c r="H876" s="192"/>
      <c r="I876" s="192"/>
      <c r="J876" s="192"/>
      <c r="K876" s="192"/>
      <c r="L876" s="192"/>
      <c r="M876" s="192"/>
      <c r="N876" s="192"/>
      <c r="O876" s="192"/>
      <c r="P876" s="192"/>
      <c r="Q876" s="192"/>
      <c r="R876" s="192"/>
      <c r="S876" s="192"/>
      <c r="T876" s="192"/>
      <c r="U876" s="192"/>
      <c r="V876" s="192"/>
      <c r="W876" s="192"/>
      <c r="X876" s="192"/>
      <c r="Y876" s="192"/>
      <c r="Z876" s="192"/>
      <c r="AA876" s="192"/>
    </row>
    <row r="877" spans="1:27" ht="15.75" customHeight="1">
      <c r="A877" s="192"/>
      <c r="B877" s="192"/>
      <c r="C877" s="192"/>
      <c r="D877" s="192"/>
      <c r="E877" s="192"/>
      <c r="F877" s="192"/>
      <c r="G877" s="192"/>
      <c r="H877" s="192"/>
      <c r="I877" s="192"/>
      <c r="J877" s="192"/>
      <c r="K877" s="192"/>
      <c r="L877" s="192"/>
      <c r="M877" s="192"/>
      <c r="N877" s="192"/>
      <c r="O877" s="192"/>
      <c r="P877" s="192"/>
      <c r="Q877" s="192"/>
      <c r="R877" s="192"/>
      <c r="S877" s="192"/>
      <c r="T877" s="192"/>
      <c r="U877" s="192"/>
      <c r="V877" s="192"/>
      <c r="W877" s="192"/>
      <c r="X877" s="192"/>
      <c r="Y877" s="192"/>
      <c r="Z877" s="192"/>
      <c r="AA877" s="192"/>
    </row>
    <row r="878" spans="1:27" ht="15.75" customHeight="1">
      <c r="A878" s="192"/>
      <c r="B878" s="192"/>
      <c r="C878" s="192"/>
      <c r="D878" s="192"/>
      <c r="E878" s="192"/>
      <c r="F878" s="192"/>
      <c r="G878" s="192"/>
      <c r="H878" s="192"/>
      <c r="I878" s="192"/>
      <c r="J878" s="192"/>
      <c r="K878" s="192"/>
      <c r="L878" s="192"/>
      <c r="M878" s="192"/>
      <c r="N878" s="192"/>
      <c r="O878" s="192"/>
      <c r="P878" s="192"/>
      <c r="Q878" s="192"/>
      <c r="R878" s="192"/>
      <c r="S878" s="192"/>
      <c r="T878" s="192"/>
      <c r="U878" s="192"/>
      <c r="V878" s="192"/>
      <c r="W878" s="192"/>
      <c r="X878" s="192"/>
      <c r="Y878" s="192"/>
      <c r="Z878" s="192"/>
      <c r="AA878" s="192"/>
    </row>
    <row r="879" spans="1:27" ht="15.75" customHeight="1">
      <c r="A879" s="192"/>
      <c r="B879" s="192"/>
      <c r="C879" s="192"/>
      <c r="D879" s="192"/>
      <c r="E879" s="192"/>
      <c r="F879" s="192"/>
      <c r="G879" s="192"/>
      <c r="H879" s="192"/>
      <c r="I879" s="192"/>
      <c r="J879" s="192"/>
      <c r="K879" s="192"/>
      <c r="L879" s="192"/>
      <c r="M879" s="192"/>
      <c r="N879" s="192"/>
      <c r="O879" s="192"/>
      <c r="P879" s="192"/>
      <c r="Q879" s="192"/>
      <c r="R879" s="192"/>
      <c r="S879" s="192"/>
      <c r="T879" s="192"/>
      <c r="U879" s="192"/>
      <c r="V879" s="192"/>
      <c r="W879" s="192"/>
      <c r="X879" s="192"/>
      <c r="Y879" s="192"/>
      <c r="Z879" s="192"/>
      <c r="AA879" s="192"/>
    </row>
    <row r="880" spans="1:27" ht="15.75" customHeight="1">
      <c r="A880" s="192"/>
      <c r="B880" s="192"/>
      <c r="C880" s="192"/>
      <c r="D880" s="192"/>
      <c r="E880" s="192"/>
      <c r="F880" s="192"/>
      <c r="G880" s="192"/>
      <c r="H880" s="192"/>
      <c r="I880" s="192"/>
      <c r="J880" s="192"/>
      <c r="K880" s="192"/>
      <c r="L880" s="192"/>
      <c r="M880" s="192"/>
      <c r="N880" s="192"/>
      <c r="O880" s="192"/>
      <c r="P880" s="192"/>
      <c r="Q880" s="192"/>
      <c r="R880" s="192"/>
      <c r="S880" s="192"/>
      <c r="T880" s="192"/>
      <c r="U880" s="192"/>
      <c r="V880" s="192"/>
      <c r="W880" s="192"/>
      <c r="X880" s="192"/>
      <c r="Y880" s="192"/>
      <c r="Z880" s="192"/>
      <c r="AA880" s="192"/>
    </row>
    <row r="881" spans="1:27" ht="15.75" customHeight="1">
      <c r="A881" s="192"/>
      <c r="B881" s="192"/>
      <c r="C881" s="192"/>
      <c r="D881" s="192"/>
      <c r="E881" s="192"/>
      <c r="F881" s="192"/>
      <c r="G881" s="192"/>
      <c r="H881" s="192"/>
      <c r="I881" s="192"/>
      <c r="J881" s="192"/>
      <c r="K881" s="192"/>
      <c r="L881" s="192"/>
      <c r="M881" s="192"/>
      <c r="N881" s="192"/>
      <c r="O881" s="192"/>
      <c r="P881" s="192"/>
      <c r="Q881" s="192"/>
      <c r="R881" s="192"/>
      <c r="S881" s="192"/>
      <c r="T881" s="192"/>
      <c r="U881" s="192"/>
      <c r="V881" s="192"/>
      <c r="W881" s="192"/>
      <c r="X881" s="192"/>
      <c r="Y881" s="192"/>
      <c r="Z881" s="192"/>
      <c r="AA881" s="192"/>
    </row>
    <row r="882" spans="1:27" ht="15.75" customHeight="1">
      <c r="A882" s="192"/>
      <c r="B882" s="192"/>
      <c r="C882" s="192"/>
      <c r="D882" s="192"/>
      <c r="E882" s="192"/>
      <c r="F882" s="192"/>
      <c r="G882" s="192"/>
      <c r="H882" s="192"/>
      <c r="I882" s="192"/>
      <c r="J882" s="192"/>
      <c r="K882" s="192"/>
      <c r="L882" s="192"/>
      <c r="M882" s="192"/>
      <c r="N882" s="192"/>
      <c r="O882" s="192"/>
      <c r="P882" s="192"/>
      <c r="Q882" s="192"/>
      <c r="R882" s="192"/>
      <c r="S882" s="192"/>
      <c r="T882" s="192"/>
      <c r="U882" s="192"/>
      <c r="V882" s="192"/>
      <c r="W882" s="192"/>
      <c r="X882" s="192"/>
      <c r="Y882" s="192"/>
      <c r="Z882" s="192"/>
      <c r="AA882" s="192"/>
    </row>
    <row r="883" spans="1:27" ht="15.75" customHeight="1">
      <c r="A883" s="192"/>
      <c r="B883" s="192"/>
      <c r="C883" s="192"/>
      <c r="D883" s="192"/>
      <c r="E883" s="192"/>
      <c r="F883" s="192"/>
      <c r="G883" s="192"/>
      <c r="H883" s="192"/>
      <c r="I883" s="192"/>
      <c r="J883" s="192"/>
      <c r="K883" s="192"/>
      <c r="L883" s="192"/>
      <c r="M883" s="192"/>
      <c r="N883" s="192"/>
      <c r="O883" s="192"/>
      <c r="P883" s="192"/>
      <c r="Q883" s="192"/>
      <c r="R883" s="192"/>
      <c r="S883" s="192"/>
      <c r="T883" s="192"/>
      <c r="U883" s="192"/>
      <c r="V883" s="192"/>
      <c r="W883" s="192"/>
      <c r="X883" s="192"/>
      <c r="Y883" s="192"/>
      <c r="Z883" s="192"/>
      <c r="AA883" s="192"/>
    </row>
    <row r="884" spans="1:27" ht="15.75" customHeight="1">
      <c r="A884" s="192"/>
      <c r="B884" s="192"/>
      <c r="C884" s="192"/>
      <c r="D884" s="192"/>
      <c r="E884" s="192"/>
      <c r="F884" s="192"/>
      <c r="G884" s="192"/>
      <c r="H884" s="192"/>
      <c r="I884" s="192"/>
      <c r="J884" s="192"/>
      <c r="K884" s="192"/>
      <c r="L884" s="192"/>
      <c r="M884" s="192"/>
      <c r="N884" s="192"/>
      <c r="O884" s="192"/>
      <c r="P884" s="192"/>
      <c r="Q884" s="192"/>
      <c r="R884" s="192"/>
      <c r="S884" s="192"/>
      <c r="T884" s="192"/>
      <c r="U884" s="192"/>
      <c r="V884" s="192"/>
      <c r="W884" s="192"/>
      <c r="X884" s="192"/>
      <c r="Y884" s="192"/>
      <c r="Z884" s="192"/>
      <c r="AA884" s="192"/>
    </row>
    <row r="885" spans="1:27" ht="15.75" customHeight="1">
      <c r="A885" s="192"/>
      <c r="B885" s="192"/>
      <c r="C885" s="192"/>
      <c r="D885" s="192"/>
      <c r="E885" s="192"/>
      <c r="F885" s="192"/>
      <c r="G885" s="192"/>
      <c r="H885" s="192"/>
      <c r="I885" s="192"/>
      <c r="J885" s="192"/>
      <c r="K885" s="192"/>
      <c r="L885" s="192"/>
      <c r="M885" s="192"/>
      <c r="N885" s="192"/>
      <c r="O885" s="192"/>
      <c r="P885" s="192"/>
      <c r="Q885" s="192"/>
      <c r="R885" s="192"/>
      <c r="S885" s="192"/>
      <c r="T885" s="192"/>
      <c r="U885" s="192"/>
      <c r="V885" s="192"/>
      <c r="W885" s="192"/>
      <c r="X885" s="192"/>
      <c r="Y885" s="192"/>
      <c r="Z885" s="192"/>
      <c r="AA885" s="192"/>
    </row>
    <row r="886" spans="1:27" ht="15.75" customHeight="1">
      <c r="A886" s="192"/>
      <c r="B886" s="192"/>
      <c r="C886" s="192"/>
      <c r="D886" s="192"/>
      <c r="E886" s="192"/>
      <c r="F886" s="192"/>
      <c r="G886" s="192"/>
      <c r="H886" s="192"/>
      <c r="I886" s="192"/>
      <c r="J886" s="192"/>
      <c r="K886" s="192"/>
      <c r="L886" s="192"/>
      <c r="M886" s="192"/>
      <c r="N886" s="192"/>
      <c r="O886" s="192"/>
      <c r="P886" s="192"/>
      <c r="Q886" s="192"/>
      <c r="R886" s="192"/>
      <c r="S886" s="192"/>
      <c r="T886" s="192"/>
      <c r="U886" s="192"/>
      <c r="V886" s="192"/>
      <c r="W886" s="192"/>
      <c r="X886" s="192"/>
      <c r="Y886" s="192"/>
      <c r="Z886" s="192"/>
      <c r="AA886" s="192"/>
    </row>
    <row r="887" spans="1:27" ht="15.75" customHeight="1">
      <c r="A887" s="192"/>
      <c r="B887" s="192"/>
      <c r="C887" s="192"/>
      <c r="D887" s="192"/>
      <c r="E887" s="192"/>
      <c r="F887" s="192"/>
      <c r="G887" s="192"/>
      <c r="H887" s="192"/>
      <c r="I887" s="192"/>
      <c r="J887" s="192"/>
      <c r="K887" s="192"/>
      <c r="L887" s="192"/>
      <c r="M887" s="192"/>
      <c r="N887" s="192"/>
      <c r="O887" s="192"/>
      <c r="P887" s="192"/>
      <c r="Q887" s="192"/>
      <c r="R887" s="192"/>
      <c r="S887" s="192"/>
      <c r="T887" s="192"/>
      <c r="U887" s="192"/>
      <c r="V887" s="192"/>
      <c r="W887" s="192"/>
      <c r="X887" s="192"/>
      <c r="Y887" s="192"/>
      <c r="Z887" s="192"/>
      <c r="AA887" s="192"/>
    </row>
    <row r="888" spans="1:27" ht="15.75" customHeight="1">
      <c r="A888" s="192"/>
      <c r="B888" s="192"/>
      <c r="C888" s="192"/>
      <c r="D888" s="192"/>
      <c r="E888" s="192"/>
      <c r="F888" s="192"/>
      <c r="G888" s="192"/>
      <c r="H888" s="192"/>
      <c r="I888" s="192"/>
      <c r="J888" s="192"/>
      <c r="K888" s="192"/>
      <c r="L888" s="192"/>
      <c r="M888" s="192"/>
      <c r="N888" s="192"/>
      <c r="O888" s="192"/>
      <c r="P888" s="192"/>
      <c r="Q888" s="192"/>
      <c r="R888" s="192"/>
      <c r="S888" s="192"/>
      <c r="T888" s="192"/>
      <c r="U888" s="192"/>
      <c r="V888" s="192"/>
      <c r="W888" s="192"/>
      <c r="X888" s="192"/>
      <c r="Y888" s="192"/>
      <c r="Z888" s="192"/>
      <c r="AA888" s="192"/>
    </row>
    <row r="889" spans="1:27" ht="15.75" customHeight="1">
      <c r="A889" s="192"/>
      <c r="B889" s="192"/>
      <c r="C889" s="192"/>
      <c r="D889" s="192"/>
      <c r="E889" s="192"/>
      <c r="F889" s="192"/>
      <c r="G889" s="192"/>
      <c r="H889" s="192"/>
      <c r="I889" s="192"/>
      <c r="J889" s="192"/>
      <c r="K889" s="192"/>
      <c r="L889" s="192"/>
      <c r="M889" s="192"/>
      <c r="N889" s="192"/>
      <c r="O889" s="192"/>
      <c r="P889" s="192"/>
      <c r="Q889" s="192"/>
      <c r="R889" s="192"/>
      <c r="S889" s="192"/>
      <c r="T889" s="192"/>
      <c r="U889" s="192"/>
      <c r="V889" s="192"/>
      <c r="W889" s="192"/>
      <c r="X889" s="192"/>
      <c r="Y889" s="192"/>
      <c r="Z889" s="192"/>
      <c r="AA889" s="192"/>
    </row>
    <row r="890" spans="1:27" ht="15.75" customHeight="1">
      <c r="A890" s="192"/>
      <c r="B890" s="192"/>
      <c r="C890" s="192"/>
      <c r="D890" s="192"/>
      <c r="E890" s="192"/>
      <c r="F890" s="192"/>
      <c r="G890" s="192"/>
      <c r="H890" s="192"/>
      <c r="I890" s="192"/>
      <c r="J890" s="192"/>
      <c r="K890" s="192"/>
      <c r="L890" s="192"/>
      <c r="M890" s="192"/>
      <c r="N890" s="192"/>
      <c r="O890" s="192"/>
      <c r="P890" s="192"/>
      <c r="Q890" s="192"/>
      <c r="R890" s="192"/>
      <c r="S890" s="192"/>
      <c r="T890" s="192"/>
      <c r="U890" s="192"/>
      <c r="V890" s="192"/>
      <c r="W890" s="192"/>
      <c r="X890" s="192"/>
      <c r="Y890" s="192"/>
      <c r="Z890" s="192"/>
      <c r="AA890" s="192"/>
    </row>
    <row r="891" spans="1:27" ht="15.75" customHeight="1">
      <c r="A891" s="192"/>
      <c r="B891" s="192"/>
      <c r="C891" s="192"/>
      <c r="D891" s="192"/>
      <c r="E891" s="192"/>
      <c r="F891" s="192"/>
      <c r="G891" s="192"/>
      <c r="H891" s="192"/>
      <c r="I891" s="192"/>
      <c r="J891" s="192"/>
      <c r="K891" s="192"/>
      <c r="L891" s="192"/>
      <c r="M891" s="192"/>
      <c r="N891" s="192"/>
      <c r="O891" s="192"/>
      <c r="P891" s="192"/>
      <c r="Q891" s="192"/>
      <c r="R891" s="192"/>
      <c r="S891" s="192"/>
      <c r="T891" s="192"/>
      <c r="U891" s="192"/>
      <c r="V891" s="192"/>
      <c r="W891" s="192"/>
      <c r="X891" s="192"/>
      <c r="Y891" s="192"/>
      <c r="Z891" s="192"/>
      <c r="AA891" s="192"/>
    </row>
    <row r="892" spans="1:27" ht="15.75" customHeight="1">
      <c r="A892" s="192"/>
      <c r="B892" s="192"/>
      <c r="C892" s="192"/>
      <c r="D892" s="192"/>
      <c r="E892" s="192"/>
      <c r="F892" s="192"/>
      <c r="G892" s="192"/>
      <c r="H892" s="192"/>
      <c r="I892" s="192"/>
      <c r="J892" s="192"/>
      <c r="K892" s="192"/>
      <c r="L892" s="192"/>
      <c r="M892" s="192"/>
      <c r="N892" s="192"/>
      <c r="O892" s="192"/>
      <c r="P892" s="192"/>
      <c r="Q892" s="192"/>
      <c r="R892" s="192"/>
      <c r="S892" s="192"/>
      <c r="T892" s="192"/>
      <c r="U892" s="192"/>
      <c r="V892" s="192"/>
      <c r="W892" s="192"/>
      <c r="X892" s="192"/>
      <c r="Y892" s="192"/>
      <c r="Z892" s="192"/>
      <c r="AA892" s="192"/>
    </row>
    <row r="893" spans="1:27" ht="15.75" customHeight="1">
      <c r="A893" s="192"/>
      <c r="B893" s="192"/>
      <c r="C893" s="192"/>
      <c r="D893" s="192"/>
      <c r="E893" s="192"/>
      <c r="F893" s="192"/>
      <c r="G893" s="192"/>
      <c r="H893" s="192"/>
      <c r="I893" s="192"/>
      <c r="J893" s="192"/>
      <c r="K893" s="192"/>
      <c r="L893" s="192"/>
      <c r="M893" s="192"/>
      <c r="N893" s="192"/>
      <c r="O893" s="192"/>
      <c r="P893" s="192"/>
      <c r="Q893" s="192"/>
      <c r="R893" s="192"/>
      <c r="S893" s="192"/>
      <c r="T893" s="192"/>
      <c r="U893" s="192"/>
      <c r="V893" s="192"/>
      <c r="W893" s="192"/>
      <c r="X893" s="192"/>
      <c r="Y893" s="192"/>
      <c r="Z893" s="192"/>
      <c r="AA893" s="192"/>
    </row>
    <row r="894" spans="1:27" ht="15.75" customHeight="1">
      <c r="A894" s="192"/>
      <c r="B894" s="192"/>
      <c r="C894" s="192"/>
      <c r="D894" s="192"/>
      <c r="E894" s="192"/>
      <c r="F894" s="192"/>
      <c r="G894" s="192"/>
      <c r="H894" s="192"/>
      <c r="I894" s="192"/>
      <c r="J894" s="192"/>
      <c r="K894" s="192"/>
      <c r="L894" s="192"/>
      <c r="M894" s="192"/>
      <c r="N894" s="192"/>
      <c r="O894" s="192"/>
      <c r="P894" s="192"/>
      <c r="Q894" s="192"/>
      <c r="R894" s="192"/>
      <c r="S894" s="192"/>
      <c r="T894" s="192"/>
      <c r="U894" s="192"/>
      <c r="V894" s="192"/>
      <c r="W894" s="192"/>
      <c r="X894" s="192"/>
      <c r="Y894" s="192"/>
      <c r="Z894" s="192"/>
      <c r="AA894" s="192"/>
    </row>
    <row r="895" spans="1:27" ht="15.75" customHeight="1">
      <c r="A895" s="192"/>
      <c r="B895" s="192"/>
      <c r="C895" s="192"/>
      <c r="D895" s="192"/>
      <c r="E895" s="192"/>
      <c r="F895" s="192"/>
      <c r="G895" s="192"/>
      <c r="H895" s="192"/>
      <c r="I895" s="192"/>
      <c r="J895" s="192"/>
      <c r="K895" s="192"/>
      <c r="L895" s="192"/>
      <c r="M895" s="192"/>
      <c r="N895" s="192"/>
      <c r="O895" s="192"/>
      <c r="P895" s="192"/>
      <c r="Q895" s="192"/>
      <c r="R895" s="192"/>
      <c r="S895" s="192"/>
      <c r="T895" s="192"/>
      <c r="U895" s="192"/>
      <c r="V895" s="192"/>
      <c r="W895" s="192"/>
      <c r="X895" s="192"/>
      <c r="Y895" s="192"/>
      <c r="Z895" s="192"/>
      <c r="AA895" s="192"/>
    </row>
    <row r="896" spans="1:27" ht="15.75" customHeight="1">
      <c r="A896" s="192"/>
      <c r="B896" s="192"/>
      <c r="C896" s="192"/>
      <c r="D896" s="192"/>
      <c r="E896" s="192"/>
      <c r="F896" s="192"/>
      <c r="G896" s="192"/>
      <c r="H896" s="192"/>
      <c r="I896" s="192"/>
      <c r="J896" s="192"/>
      <c r="K896" s="192"/>
      <c r="L896" s="192"/>
      <c r="M896" s="192"/>
      <c r="N896" s="192"/>
      <c r="O896" s="192"/>
      <c r="P896" s="192"/>
      <c r="Q896" s="192"/>
      <c r="R896" s="192"/>
      <c r="S896" s="192"/>
      <c r="T896" s="192"/>
      <c r="U896" s="192"/>
      <c r="V896" s="192"/>
      <c r="W896" s="192"/>
      <c r="X896" s="192"/>
      <c r="Y896" s="192"/>
      <c r="Z896" s="192"/>
      <c r="AA896" s="192"/>
    </row>
    <row r="897" spans="1:27" ht="15.75" customHeight="1">
      <c r="A897" s="192"/>
      <c r="B897" s="192"/>
      <c r="C897" s="192"/>
      <c r="D897" s="192"/>
      <c r="E897" s="192"/>
      <c r="F897" s="192"/>
      <c r="G897" s="192"/>
      <c r="H897" s="192"/>
      <c r="I897" s="192"/>
      <c r="J897" s="192"/>
      <c r="K897" s="192"/>
      <c r="L897" s="192"/>
      <c r="M897" s="192"/>
      <c r="N897" s="192"/>
      <c r="O897" s="192"/>
      <c r="P897" s="192"/>
      <c r="Q897" s="192"/>
      <c r="R897" s="192"/>
      <c r="S897" s="192"/>
      <c r="T897" s="192"/>
      <c r="U897" s="192"/>
      <c r="V897" s="192"/>
      <c r="W897" s="192"/>
      <c r="X897" s="192"/>
      <c r="Y897" s="192"/>
      <c r="Z897" s="192"/>
      <c r="AA897" s="192"/>
    </row>
    <row r="898" spans="1:27" ht="15.75" customHeight="1">
      <c r="A898" s="192"/>
      <c r="B898" s="192"/>
      <c r="C898" s="192"/>
      <c r="D898" s="192"/>
      <c r="E898" s="192"/>
      <c r="F898" s="192"/>
      <c r="G898" s="192"/>
      <c r="H898" s="192"/>
      <c r="I898" s="192"/>
      <c r="J898" s="192"/>
      <c r="K898" s="192"/>
      <c r="L898" s="192"/>
      <c r="M898" s="192"/>
      <c r="N898" s="192"/>
      <c r="O898" s="192"/>
      <c r="P898" s="192"/>
      <c r="Q898" s="192"/>
      <c r="R898" s="192"/>
      <c r="S898" s="192"/>
      <c r="T898" s="192"/>
      <c r="U898" s="192"/>
      <c r="V898" s="192"/>
      <c r="W898" s="192"/>
      <c r="X898" s="192"/>
      <c r="Y898" s="192"/>
      <c r="Z898" s="192"/>
      <c r="AA898" s="192"/>
    </row>
    <row r="899" spans="1:27" ht="15.75" customHeight="1">
      <c r="A899" s="192"/>
      <c r="B899" s="192"/>
      <c r="C899" s="192"/>
      <c r="D899" s="192"/>
      <c r="E899" s="192"/>
      <c r="F899" s="192"/>
      <c r="G899" s="192"/>
      <c r="H899" s="192"/>
      <c r="I899" s="192"/>
      <c r="J899" s="192"/>
      <c r="K899" s="192"/>
      <c r="L899" s="192"/>
      <c r="M899" s="192"/>
      <c r="N899" s="192"/>
      <c r="O899" s="192"/>
      <c r="P899" s="192"/>
      <c r="Q899" s="192"/>
      <c r="R899" s="192"/>
      <c r="S899" s="192"/>
      <c r="T899" s="192"/>
      <c r="U899" s="192"/>
      <c r="V899" s="192"/>
      <c r="W899" s="192"/>
      <c r="X899" s="192"/>
      <c r="Y899" s="192"/>
      <c r="Z899" s="192"/>
      <c r="AA899" s="192"/>
    </row>
    <row r="900" spans="1:27" ht="15.75" customHeight="1">
      <c r="A900" s="192"/>
      <c r="B900" s="192"/>
      <c r="C900" s="192"/>
      <c r="D900" s="192"/>
      <c r="E900" s="192"/>
      <c r="F900" s="192"/>
      <c r="G900" s="192"/>
      <c r="H900" s="192"/>
      <c r="I900" s="192"/>
      <c r="J900" s="192"/>
      <c r="K900" s="192"/>
      <c r="L900" s="192"/>
      <c r="M900" s="192"/>
      <c r="N900" s="192"/>
      <c r="O900" s="192"/>
      <c r="P900" s="192"/>
      <c r="Q900" s="192"/>
      <c r="R900" s="192"/>
      <c r="S900" s="192"/>
      <c r="T900" s="192"/>
      <c r="U900" s="192"/>
      <c r="V900" s="192"/>
      <c r="W900" s="192"/>
      <c r="X900" s="192"/>
      <c r="Y900" s="192"/>
      <c r="Z900" s="192"/>
      <c r="AA900" s="192"/>
    </row>
    <row r="901" spans="1:27" ht="15.75" customHeight="1">
      <c r="A901" s="192"/>
      <c r="B901" s="192"/>
      <c r="C901" s="192"/>
      <c r="D901" s="192"/>
      <c r="E901" s="192"/>
      <c r="F901" s="192"/>
      <c r="G901" s="192"/>
      <c r="H901" s="192"/>
      <c r="I901" s="192"/>
      <c r="J901" s="192"/>
      <c r="K901" s="192"/>
      <c r="L901" s="192"/>
      <c r="M901" s="192"/>
      <c r="N901" s="192"/>
      <c r="O901" s="192"/>
      <c r="P901" s="192"/>
      <c r="Q901" s="192"/>
      <c r="R901" s="192"/>
      <c r="S901" s="192"/>
      <c r="T901" s="192"/>
      <c r="U901" s="192"/>
      <c r="V901" s="192"/>
      <c r="W901" s="192"/>
      <c r="X901" s="192"/>
      <c r="Y901" s="192"/>
      <c r="Z901" s="192"/>
      <c r="AA901" s="192"/>
    </row>
    <row r="902" spans="1:27" ht="15.75" customHeight="1">
      <c r="A902" s="192"/>
      <c r="B902" s="192"/>
      <c r="C902" s="192"/>
      <c r="D902" s="192"/>
      <c r="E902" s="192"/>
      <c r="F902" s="192"/>
      <c r="G902" s="192"/>
      <c r="H902" s="192"/>
      <c r="I902" s="192"/>
      <c r="J902" s="192"/>
      <c r="K902" s="192"/>
      <c r="L902" s="192"/>
      <c r="M902" s="192"/>
      <c r="N902" s="192"/>
      <c r="O902" s="192"/>
      <c r="P902" s="192"/>
      <c r="Q902" s="192"/>
      <c r="R902" s="192"/>
      <c r="S902" s="192"/>
      <c r="T902" s="192"/>
      <c r="U902" s="192"/>
      <c r="V902" s="192"/>
      <c r="W902" s="192"/>
      <c r="X902" s="192"/>
      <c r="Y902" s="192"/>
      <c r="Z902" s="192"/>
      <c r="AA902" s="192"/>
    </row>
    <row r="903" spans="1:27" ht="15.75" customHeight="1">
      <c r="A903" s="192"/>
      <c r="B903" s="192"/>
      <c r="C903" s="192"/>
      <c r="D903" s="192"/>
      <c r="E903" s="192"/>
      <c r="F903" s="192"/>
      <c r="G903" s="192"/>
      <c r="H903" s="192"/>
      <c r="I903" s="192"/>
      <c r="J903" s="192"/>
      <c r="K903" s="192"/>
      <c r="L903" s="192"/>
      <c r="M903" s="192"/>
      <c r="N903" s="192"/>
      <c r="O903" s="192"/>
      <c r="P903" s="192"/>
      <c r="Q903" s="192"/>
      <c r="R903" s="192"/>
      <c r="S903" s="192"/>
      <c r="T903" s="192"/>
      <c r="U903" s="192"/>
      <c r="V903" s="192"/>
      <c r="W903" s="192"/>
      <c r="X903" s="192"/>
      <c r="Y903" s="192"/>
      <c r="Z903" s="192"/>
      <c r="AA903" s="192"/>
    </row>
    <row r="904" spans="1:27" ht="15.75" customHeight="1">
      <c r="A904" s="192"/>
      <c r="B904" s="192"/>
      <c r="C904" s="192"/>
      <c r="D904" s="192"/>
      <c r="E904" s="192"/>
      <c r="F904" s="192"/>
      <c r="G904" s="192"/>
      <c r="H904" s="192"/>
      <c r="I904" s="192"/>
      <c r="J904" s="192"/>
      <c r="K904" s="192"/>
      <c r="L904" s="192"/>
      <c r="M904" s="192"/>
      <c r="N904" s="192"/>
      <c r="O904" s="192"/>
      <c r="P904" s="192"/>
      <c r="Q904" s="192"/>
      <c r="R904" s="192"/>
      <c r="S904" s="192"/>
      <c r="T904" s="192"/>
      <c r="U904" s="192"/>
      <c r="V904" s="192"/>
      <c r="W904" s="192"/>
      <c r="X904" s="192"/>
      <c r="Y904" s="192"/>
      <c r="Z904" s="192"/>
      <c r="AA904" s="192"/>
    </row>
    <row r="905" spans="1:27" ht="15.75" customHeight="1">
      <c r="A905" s="192"/>
      <c r="B905" s="192"/>
      <c r="C905" s="192"/>
      <c r="D905" s="192"/>
      <c r="E905" s="192"/>
      <c r="F905" s="192"/>
      <c r="G905" s="192"/>
      <c r="H905" s="192"/>
      <c r="I905" s="192"/>
      <c r="J905" s="192"/>
      <c r="K905" s="192"/>
      <c r="L905" s="192"/>
      <c r="M905" s="192"/>
      <c r="N905" s="192"/>
      <c r="O905" s="192"/>
      <c r="P905" s="192"/>
      <c r="Q905" s="192"/>
      <c r="R905" s="192"/>
      <c r="S905" s="192"/>
      <c r="T905" s="192"/>
      <c r="U905" s="192"/>
      <c r="V905" s="192"/>
      <c r="W905" s="192"/>
      <c r="X905" s="192"/>
      <c r="Y905" s="192"/>
      <c r="Z905" s="192"/>
      <c r="AA905" s="192"/>
    </row>
    <row r="906" spans="1:27" ht="15.75" customHeight="1">
      <c r="A906" s="192"/>
      <c r="B906" s="192"/>
      <c r="C906" s="192"/>
      <c r="D906" s="192"/>
      <c r="E906" s="192"/>
      <c r="F906" s="192"/>
      <c r="G906" s="192"/>
      <c r="H906" s="192"/>
      <c r="I906" s="192"/>
      <c r="J906" s="192"/>
      <c r="K906" s="192"/>
      <c r="L906" s="192"/>
      <c r="M906" s="192"/>
      <c r="N906" s="192"/>
      <c r="O906" s="192"/>
      <c r="P906" s="192"/>
      <c r="Q906" s="192"/>
      <c r="R906" s="192"/>
      <c r="S906" s="192"/>
      <c r="T906" s="192"/>
      <c r="U906" s="192"/>
      <c r="V906" s="192"/>
      <c r="W906" s="192"/>
      <c r="X906" s="192"/>
      <c r="Y906" s="192"/>
      <c r="Z906" s="192"/>
      <c r="AA906" s="192"/>
    </row>
    <row r="907" spans="1:27" ht="15.75" customHeight="1">
      <c r="A907" s="192"/>
      <c r="B907" s="192"/>
      <c r="C907" s="192"/>
      <c r="D907" s="192"/>
      <c r="E907" s="192"/>
      <c r="F907" s="192"/>
      <c r="G907" s="192"/>
      <c r="H907" s="192"/>
      <c r="I907" s="192"/>
      <c r="J907" s="192"/>
      <c r="K907" s="192"/>
      <c r="L907" s="192"/>
      <c r="M907" s="192"/>
      <c r="N907" s="192"/>
      <c r="O907" s="192"/>
      <c r="P907" s="192"/>
      <c r="Q907" s="192"/>
      <c r="R907" s="192"/>
      <c r="S907" s="192"/>
      <c r="T907" s="192"/>
      <c r="U907" s="192"/>
      <c r="V907" s="192"/>
      <c r="W907" s="192"/>
      <c r="X907" s="192"/>
      <c r="Y907" s="192"/>
      <c r="Z907" s="192"/>
      <c r="AA907" s="192"/>
    </row>
    <row r="908" spans="1:27" ht="15.75" customHeight="1">
      <c r="A908" s="192"/>
      <c r="B908" s="192"/>
      <c r="C908" s="192"/>
      <c r="D908" s="192"/>
      <c r="E908" s="192"/>
      <c r="F908" s="192"/>
      <c r="G908" s="192"/>
      <c r="H908" s="192"/>
      <c r="I908" s="192"/>
      <c r="J908" s="192"/>
      <c r="K908" s="192"/>
      <c r="L908" s="192"/>
      <c r="M908" s="192"/>
      <c r="N908" s="192"/>
      <c r="O908" s="192"/>
      <c r="P908" s="192"/>
      <c r="Q908" s="192"/>
      <c r="R908" s="192"/>
      <c r="S908" s="192"/>
      <c r="T908" s="192"/>
      <c r="U908" s="192"/>
      <c r="V908" s="192"/>
      <c r="W908" s="192"/>
      <c r="X908" s="192"/>
      <c r="Y908" s="192"/>
      <c r="Z908" s="192"/>
      <c r="AA908" s="192"/>
    </row>
    <row r="909" spans="1:27" ht="15.75" customHeight="1">
      <c r="A909" s="192"/>
      <c r="B909" s="192"/>
      <c r="C909" s="192"/>
      <c r="D909" s="192"/>
      <c r="E909" s="192"/>
      <c r="F909" s="192"/>
      <c r="G909" s="192"/>
      <c r="H909" s="192"/>
      <c r="I909" s="192"/>
      <c r="J909" s="192"/>
      <c r="K909" s="192"/>
      <c r="L909" s="192"/>
      <c r="M909" s="192"/>
      <c r="N909" s="192"/>
      <c r="O909" s="192"/>
      <c r="P909" s="192"/>
      <c r="Q909" s="192"/>
      <c r="R909" s="192"/>
      <c r="S909" s="192"/>
      <c r="T909" s="192"/>
      <c r="U909" s="192"/>
      <c r="V909" s="192"/>
      <c r="W909" s="192"/>
      <c r="X909" s="192"/>
      <c r="Y909" s="192"/>
      <c r="Z909" s="192"/>
      <c r="AA909" s="192"/>
    </row>
    <row r="910" spans="1:27" ht="15.75" customHeight="1">
      <c r="A910" s="192"/>
      <c r="B910" s="192"/>
      <c r="C910" s="192"/>
      <c r="D910" s="192"/>
      <c r="E910" s="192"/>
      <c r="F910" s="192"/>
      <c r="G910" s="192"/>
      <c r="H910" s="192"/>
      <c r="I910" s="192"/>
      <c r="J910" s="192"/>
      <c r="K910" s="192"/>
      <c r="L910" s="192"/>
      <c r="M910" s="192"/>
      <c r="N910" s="192"/>
      <c r="O910" s="192"/>
      <c r="P910" s="192"/>
      <c r="Q910" s="192"/>
      <c r="R910" s="192"/>
      <c r="S910" s="192"/>
      <c r="T910" s="192"/>
      <c r="U910" s="192"/>
      <c r="V910" s="192"/>
      <c r="W910" s="192"/>
      <c r="X910" s="192"/>
      <c r="Y910" s="192"/>
      <c r="Z910" s="192"/>
      <c r="AA910" s="192"/>
    </row>
    <row r="911" spans="1:27" ht="15.75" customHeight="1">
      <c r="A911" s="192"/>
      <c r="B911" s="192"/>
      <c r="C911" s="192"/>
      <c r="D911" s="192"/>
      <c r="E911" s="192"/>
      <c r="F911" s="192"/>
      <c r="G911" s="192"/>
      <c r="H911" s="192"/>
      <c r="I911" s="192"/>
      <c r="J911" s="192"/>
      <c r="K911" s="192"/>
      <c r="L911" s="192"/>
      <c r="M911" s="192"/>
      <c r="N911" s="192"/>
      <c r="O911" s="192"/>
      <c r="P911" s="192"/>
      <c r="Q911" s="192"/>
      <c r="R911" s="192"/>
      <c r="S911" s="192"/>
      <c r="T911" s="192"/>
      <c r="U911" s="192"/>
      <c r="V911" s="192"/>
      <c r="W911" s="192"/>
      <c r="X911" s="192"/>
      <c r="Y911" s="192"/>
      <c r="Z911" s="192"/>
      <c r="AA911" s="192"/>
    </row>
    <row r="912" spans="1:27" ht="15.75" customHeight="1">
      <c r="A912" s="192"/>
      <c r="B912" s="192"/>
      <c r="C912" s="192"/>
      <c r="D912" s="192"/>
      <c r="E912" s="192"/>
      <c r="F912" s="192"/>
      <c r="G912" s="192"/>
      <c r="H912" s="192"/>
      <c r="I912" s="192"/>
      <c r="J912" s="192"/>
      <c r="K912" s="192"/>
      <c r="L912" s="192"/>
      <c r="M912" s="192"/>
      <c r="N912" s="192"/>
      <c r="O912" s="192"/>
      <c r="P912" s="192"/>
      <c r="Q912" s="192"/>
      <c r="R912" s="192"/>
      <c r="S912" s="192"/>
      <c r="T912" s="192"/>
      <c r="U912" s="192"/>
      <c r="V912" s="192"/>
      <c r="W912" s="192"/>
      <c r="X912" s="192"/>
      <c r="Y912" s="192"/>
      <c r="Z912" s="192"/>
      <c r="AA912" s="192"/>
    </row>
    <row r="913" spans="1:27" ht="15.75" customHeight="1">
      <c r="A913" s="192"/>
      <c r="B913" s="192"/>
      <c r="C913" s="192"/>
      <c r="D913" s="192"/>
      <c r="E913" s="192"/>
      <c r="F913" s="192"/>
      <c r="G913" s="192"/>
      <c r="H913" s="192"/>
      <c r="I913" s="192"/>
      <c r="J913" s="192"/>
      <c r="K913" s="192"/>
      <c r="L913" s="192"/>
      <c r="M913" s="192"/>
      <c r="N913" s="192"/>
      <c r="O913" s="192"/>
      <c r="P913" s="192"/>
      <c r="Q913" s="192"/>
      <c r="R913" s="192"/>
      <c r="S913" s="192"/>
      <c r="T913" s="192"/>
      <c r="U913" s="192"/>
      <c r="V913" s="192"/>
      <c r="W913" s="192"/>
      <c r="X913" s="192"/>
      <c r="Y913" s="192"/>
      <c r="Z913" s="192"/>
      <c r="AA913" s="192"/>
    </row>
    <row r="914" spans="1:27" ht="15.75" customHeight="1">
      <c r="A914" s="192"/>
      <c r="B914" s="192"/>
      <c r="C914" s="192"/>
      <c r="D914" s="192"/>
      <c r="E914" s="192"/>
      <c r="F914" s="192"/>
      <c r="G914" s="192"/>
      <c r="H914" s="192"/>
      <c r="I914" s="192"/>
      <c r="J914" s="192"/>
      <c r="K914" s="192"/>
      <c r="L914" s="192"/>
      <c r="M914" s="192"/>
      <c r="N914" s="192"/>
      <c r="O914" s="192"/>
      <c r="P914" s="192"/>
      <c r="Q914" s="192"/>
      <c r="R914" s="192"/>
      <c r="S914" s="192"/>
      <c r="T914" s="192"/>
      <c r="U914" s="192"/>
      <c r="V914" s="192"/>
      <c r="W914" s="192"/>
      <c r="X914" s="192"/>
      <c r="Y914" s="192"/>
      <c r="Z914" s="192"/>
      <c r="AA914" s="192"/>
    </row>
    <row r="915" spans="1:27" ht="15.75" customHeight="1">
      <c r="A915" s="192"/>
      <c r="B915" s="192"/>
      <c r="C915" s="192"/>
      <c r="D915" s="192"/>
      <c r="E915" s="192"/>
      <c r="F915" s="192"/>
      <c r="G915" s="192"/>
      <c r="H915" s="192"/>
      <c r="I915" s="192"/>
      <c r="J915" s="192"/>
      <c r="K915" s="192"/>
      <c r="L915" s="192"/>
      <c r="M915" s="192"/>
      <c r="N915" s="192"/>
      <c r="O915" s="192"/>
      <c r="P915" s="192"/>
      <c r="Q915" s="192"/>
      <c r="R915" s="192"/>
      <c r="S915" s="192"/>
      <c r="T915" s="192"/>
      <c r="U915" s="192"/>
      <c r="V915" s="192"/>
      <c r="W915" s="192"/>
      <c r="X915" s="192"/>
      <c r="Y915" s="192"/>
      <c r="Z915" s="192"/>
      <c r="AA915" s="192"/>
    </row>
    <row r="916" spans="1:27" ht="15.75" customHeight="1">
      <c r="A916" s="192"/>
      <c r="B916" s="192"/>
      <c r="C916" s="192"/>
      <c r="D916" s="192"/>
      <c r="E916" s="192"/>
      <c r="F916" s="192"/>
      <c r="G916" s="192"/>
      <c r="H916" s="192"/>
      <c r="I916" s="192"/>
      <c r="J916" s="192"/>
      <c r="K916" s="192"/>
      <c r="L916" s="192"/>
      <c r="M916" s="192"/>
      <c r="N916" s="192"/>
      <c r="O916" s="192"/>
      <c r="P916" s="192"/>
      <c r="Q916" s="192"/>
      <c r="R916" s="192"/>
      <c r="S916" s="192"/>
      <c r="T916" s="192"/>
      <c r="U916" s="192"/>
      <c r="V916" s="192"/>
      <c r="W916" s="192"/>
      <c r="X916" s="192"/>
      <c r="Y916" s="192"/>
      <c r="Z916" s="192"/>
      <c r="AA916" s="192"/>
    </row>
    <row r="917" spans="1:27" ht="15.75" customHeight="1">
      <c r="A917" s="192"/>
      <c r="B917" s="192"/>
      <c r="C917" s="192"/>
      <c r="D917" s="192"/>
      <c r="E917" s="192"/>
      <c r="F917" s="192"/>
      <c r="G917" s="192"/>
      <c r="H917" s="192"/>
      <c r="I917" s="192"/>
      <c r="J917" s="192"/>
      <c r="K917" s="192"/>
      <c r="L917" s="192"/>
      <c r="M917" s="192"/>
      <c r="N917" s="192"/>
      <c r="O917" s="192"/>
      <c r="P917" s="192"/>
      <c r="Q917" s="192"/>
      <c r="R917" s="192"/>
      <c r="S917" s="192"/>
      <c r="T917" s="192"/>
      <c r="U917" s="192"/>
      <c r="V917" s="192"/>
      <c r="W917" s="192"/>
      <c r="X917" s="192"/>
      <c r="Y917" s="192"/>
      <c r="Z917" s="192"/>
      <c r="AA917" s="192"/>
    </row>
    <row r="918" spans="1:27" ht="15.75" customHeight="1">
      <c r="A918" s="192"/>
      <c r="B918" s="192"/>
      <c r="C918" s="192"/>
      <c r="D918" s="192"/>
      <c r="E918" s="192"/>
      <c r="F918" s="192"/>
      <c r="G918" s="192"/>
      <c r="H918" s="192"/>
      <c r="I918" s="192"/>
      <c r="J918" s="192"/>
      <c r="K918" s="192"/>
      <c r="L918" s="192"/>
      <c r="M918" s="192"/>
      <c r="N918" s="192"/>
      <c r="O918" s="192"/>
      <c r="P918" s="192"/>
      <c r="Q918" s="192"/>
      <c r="R918" s="192"/>
      <c r="S918" s="192"/>
      <c r="T918" s="192"/>
      <c r="U918" s="192"/>
      <c r="V918" s="192"/>
      <c r="W918" s="192"/>
      <c r="X918" s="192"/>
      <c r="Y918" s="192"/>
      <c r="Z918" s="192"/>
      <c r="AA918" s="192"/>
    </row>
    <row r="919" spans="1:27" ht="15.75" customHeight="1">
      <c r="A919" s="192"/>
      <c r="B919" s="192"/>
      <c r="C919" s="192"/>
      <c r="D919" s="192"/>
      <c r="E919" s="192"/>
      <c r="F919" s="192"/>
      <c r="G919" s="192"/>
      <c r="H919" s="192"/>
      <c r="I919" s="192"/>
      <c r="J919" s="192"/>
      <c r="K919" s="192"/>
      <c r="L919" s="192"/>
      <c r="M919" s="192"/>
      <c r="N919" s="192"/>
      <c r="O919" s="192"/>
      <c r="P919" s="192"/>
      <c r="Q919" s="192"/>
      <c r="R919" s="192"/>
      <c r="S919" s="192"/>
      <c r="T919" s="192"/>
      <c r="U919" s="192"/>
      <c r="V919" s="192"/>
      <c r="W919" s="192"/>
      <c r="X919" s="192"/>
      <c r="Y919" s="192"/>
      <c r="Z919" s="192"/>
      <c r="AA919" s="192"/>
    </row>
    <row r="920" spans="1:27" ht="15.75" customHeight="1">
      <c r="A920" s="192"/>
      <c r="B920" s="192"/>
      <c r="C920" s="192"/>
      <c r="D920" s="192"/>
      <c r="E920" s="192"/>
      <c r="F920" s="192"/>
      <c r="G920" s="192"/>
      <c r="H920" s="192"/>
      <c r="I920" s="192"/>
      <c r="J920" s="192"/>
      <c r="K920" s="192"/>
      <c r="L920" s="192"/>
      <c r="M920" s="192"/>
      <c r="N920" s="192"/>
      <c r="O920" s="192"/>
      <c r="P920" s="192"/>
      <c r="Q920" s="192"/>
      <c r="R920" s="192"/>
      <c r="S920" s="192"/>
      <c r="T920" s="192"/>
      <c r="U920" s="192"/>
      <c r="V920" s="192"/>
      <c r="W920" s="192"/>
      <c r="X920" s="192"/>
      <c r="Y920" s="192"/>
      <c r="Z920" s="192"/>
      <c r="AA920" s="192"/>
    </row>
    <row r="921" spans="1:27" ht="15.75" customHeight="1">
      <c r="A921" s="192"/>
      <c r="B921" s="192"/>
      <c r="C921" s="192"/>
      <c r="D921" s="192"/>
      <c r="E921" s="192"/>
      <c r="F921" s="192"/>
      <c r="G921" s="192"/>
      <c r="H921" s="192"/>
      <c r="I921" s="192"/>
      <c r="J921" s="192"/>
      <c r="K921" s="192"/>
      <c r="L921" s="192"/>
      <c r="M921" s="192"/>
      <c r="N921" s="192"/>
      <c r="O921" s="192"/>
      <c r="P921" s="192"/>
      <c r="Q921" s="192"/>
      <c r="R921" s="192"/>
      <c r="S921" s="192"/>
      <c r="T921" s="192"/>
      <c r="U921" s="192"/>
      <c r="V921" s="192"/>
      <c r="W921" s="192"/>
      <c r="X921" s="192"/>
      <c r="Y921" s="192"/>
      <c r="Z921" s="192"/>
      <c r="AA921" s="192"/>
    </row>
    <row r="922" spans="1:27" ht="15.75" customHeight="1">
      <c r="A922" s="192"/>
      <c r="B922" s="192"/>
      <c r="C922" s="192"/>
      <c r="D922" s="192"/>
      <c r="E922" s="192"/>
      <c r="F922" s="192"/>
      <c r="G922" s="192"/>
      <c r="H922" s="192"/>
      <c r="I922" s="192"/>
      <c r="J922" s="192"/>
      <c r="K922" s="192"/>
      <c r="L922" s="192"/>
      <c r="M922" s="192"/>
      <c r="N922" s="192"/>
      <c r="O922" s="192"/>
      <c r="P922" s="192"/>
      <c r="Q922" s="192"/>
      <c r="R922" s="192"/>
      <c r="S922" s="192"/>
      <c r="T922" s="192"/>
      <c r="U922" s="192"/>
      <c r="V922" s="192"/>
      <c r="W922" s="192"/>
      <c r="X922" s="192"/>
      <c r="Y922" s="192"/>
      <c r="Z922" s="192"/>
      <c r="AA922" s="192"/>
    </row>
    <row r="923" spans="1:27" ht="15.75" customHeight="1">
      <c r="A923" s="192"/>
      <c r="B923" s="192"/>
      <c r="C923" s="192"/>
      <c r="D923" s="192"/>
      <c r="E923" s="192"/>
      <c r="F923" s="192"/>
      <c r="G923" s="192"/>
      <c r="H923" s="192"/>
      <c r="I923" s="192"/>
      <c r="J923" s="192"/>
      <c r="K923" s="192"/>
      <c r="L923" s="192"/>
      <c r="M923" s="192"/>
      <c r="N923" s="192"/>
      <c r="O923" s="192"/>
      <c r="P923" s="192"/>
      <c r="Q923" s="192"/>
      <c r="R923" s="192"/>
      <c r="S923" s="192"/>
      <c r="T923" s="192"/>
      <c r="U923" s="192"/>
      <c r="V923" s="192"/>
      <c r="W923" s="192"/>
      <c r="X923" s="192"/>
      <c r="Y923" s="192"/>
      <c r="Z923" s="192"/>
      <c r="AA923" s="192"/>
    </row>
    <row r="924" spans="1:27" ht="15.75" customHeight="1">
      <c r="A924" s="192"/>
      <c r="B924" s="192"/>
      <c r="C924" s="192"/>
      <c r="D924" s="192"/>
      <c r="E924" s="192"/>
      <c r="F924" s="192"/>
      <c r="G924" s="192"/>
      <c r="H924" s="192"/>
      <c r="I924" s="192"/>
      <c r="J924" s="192"/>
      <c r="K924" s="192"/>
      <c r="L924" s="192"/>
      <c r="M924" s="192"/>
      <c r="N924" s="192"/>
      <c r="O924" s="192"/>
      <c r="P924" s="192"/>
      <c r="Q924" s="192"/>
      <c r="R924" s="192"/>
      <c r="S924" s="192"/>
      <c r="T924" s="192"/>
      <c r="U924" s="192"/>
      <c r="V924" s="192"/>
      <c r="W924" s="192"/>
      <c r="X924" s="192"/>
      <c r="Y924" s="192"/>
      <c r="Z924" s="192"/>
      <c r="AA924" s="192"/>
    </row>
    <row r="925" spans="1:27" ht="15.75" customHeight="1">
      <c r="A925" s="192"/>
      <c r="B925" s="192"/>
      <c r="C925" s="192"/>
      <c r="D925" s="192"/>
      <c r="E925" s="192"/>
      <c r="F925" s="192"/>
      <c r="G925" s="192"/>
      <c r="H925" s="192"/>
      <c r="I925" s="192"/>
      <c r="J925" s="192"/>
      <c r="K925" s="192"/>
      <c r="L925" s="192"/>
      <c r="M925" s="192"/>
      <c r="N925" s="192"/>
      <c r="O925" s="192"/>
      <c r="P925" s="192"/>
      <c r="Q925" s="192"/>
      <c r="R925" s="192"/>
      <c r="S925" s="192"/>
      <c r="T925" s="192"/>
      <c r="U925" s="192"/>
      <c r="V925" s="192"/>
      <c r="W925" s="192"/>
      <c r="X925" s="192"/>
      <c r="Y925" s="192"/>
      <c r="Z925" s="192"/>
      <c r="AA925" s="192"/>
    </row>
    <row r="926" spans="1:27" ht="15.75" customHeight="1">
      <c r="A926" s="192"/>
      <c r="B926" s="192"/>
      <c r="C926" s="192"/>
      <c r="D926" s="192"/>
      <c r="E926" s="192"/>
      <c r="F926" s="192"/>
      <c r="G926" s="192"/>
      <c r="H926" s="192"/>
      <c r="I926" s="192"/>
      <c r="J926" s="192"/>
      <c r="K926" s="192"/>
      <c r="L926" s="192"/>
      <c r="M926" s="192"/>
      <c r="N926" s="192"/>
      <c r="O926" s="192"/>
      <c r="P926" s="192"/>
      <c r="Q926" s="192"/>
      <c r="R926" s="192"/>
      <c r="S926" s="192"/>
      <c r="T926" s="192"/>
      <c r="U926" s="192"/>
      <c r="V926" s="192"/>
      <c r="W926" s="192"/>
      <c r="X926" s="192"/>
      <c r="Y926" s="192"/>
      <c r="Z926" s="192"/>
      <c r="AA926" s="192"/>
    </row>
    <row r="927" spans="1:27" ht="15.75" customHeight="1">
      <c r="A927" s="192"/>
      <c r="B927" s="192"/>
      <c r="C927" s="192"/>
      <c r="D927" s="192"/>
      <c r="E927" s="192"/>
      <c r="F927" s="192"/>
      <c r="G927" s="192"/>
      <c r="H927" s="192"/>
      <c r="I927" s="192"/>
      <c r="J927" s="192"/>
      <c r="K927" s="192"/>
      <c r="L927" s="192"/>
      <c r="M927" s="192"/>
      <c r="N927" s="192"/>
      <c r="O927" s="192"/>
      <c r="P927" s="192"/>
      <c r="Q927" s="192"/>
      <c r="R927" s="192"/>
      <c r="S927" s="192"/>
      <c r="T927" s="192"/>
      <c r="U927" s="192"/>
      <c r="V927" s="192"/>
      <c r="W927" s="192"/>
      <c r="X927" s="192"/>
      <c r="Y927" s="192"/>
      <c r="Z927" s="192"/>
      <c r="AA927" s="192"/>
    </row>
    <row r="928" spans="1:27" ht="15.75" customHeight="1">
      <c r="A928" s="192"/>
      <c r="B928" s="192"/>
      <c r="C928" s="192"/>
      <c r="D928" s="192"/>
      <c r="E928" s="192"/>
      <c r="F928" s="192"/>
      <c r="G928" s="192"/>
      <c r="H928" s="192"/>
      <c r="I928" s="192"/>
      <c r="J928" s="192"/>
      <c r="K928" s="192"/>
      <c r="L928" s="192"/>
      <c r="M928" s="192"/>
      <c r="N928" s="192"/>
      <c r="O928" s="192"/>
      <c r="P928" s="192"/>
      <c r="Q928" s="192"/>
      <c r="R928" s="192"/>
      <c r="S928" s="192"/>
      <c r="T928" s="192"/>
      <c r="U928" s="192"/>
      <c r="V928" s="192"/>
      <c r="W928" s="192"/>
      <c r="X928" s="192"/>
      <c r="Y928" s="192"/>
      <c r="Z928" s="192"/>
      <c r="AA928" s="192"/>
    </row>
    <row r="929" spans="1:27" ht="15.75" customHeight="1">
      <c r="A929" s="192"/>
      <c r="B929" s="192"/>
      <c r="C929" s="192"/>
      <c r="D929" s="192"/>
      <c r="E929" s="192"/>
      <c r="F929" s="192"/>
      <c r="G929" s="192"/>
      <c r="H929" s="192"/>
      <c r="I929" s="192"/>
      <c r="J929" s="192"/>
      <c r="K929" s="192"/>
      <c r="L929" s="192"/>
      <c r="M929" s="192"/>
      <c r="N929" s="192"/>
      <c r="O929" s="192"/>
      <c r="P929" s="192"/>
      <c r="Q929" s="192"/>
      <c r="R929" s="192"/>
      <c r="S929" s="192"/>
      <c r="T929" s="192"/>
      <c r="U929" s="192"/>
      <c r="V929" s="192"/>
      <c r="W929" s="192"/>
      <c r="X929" s="192"/>
      <c r="Y929" s="192"/>
      <c r="Z929" s="192"/>
      <c r="AA929" s="192"/>
    </row>
    <row r="930" spans="1:27" ht="15.75" customHeight="1">
      <c r="A930" s="192"/>
      <c r="B930" s="192"/>
      <c r="C930" s="192"/>
      <c r="D930" s="192"/>
      <c r="E930" s="192"/>
      <c r="F930" s="192"/>
      <c r="G930" s="192"/>
      <c r="H930" s="192"/>
      <c r="I930" s="192"/>
      <c r="J930" s="192"/>
      <c r="K930" s="192"/>
      <c r="L930" s="192"/>
      <c r="M930" s="192"/>
      <c r="N930" s="192"/>
      <c r="O930" s="192"/>
      <c r="P930" s="192"/>
      <c r="Q930" s="192"/>
      <c r="R930" s="192"/>
      <c r="S930" s="192"/>
      <c r="T930" s="192"/>
      <c r="U930" s="192"/>
      <c r="V930" s="192"/>
      <c r="W930" s="192"/>
      <c r="X930" s="192"/>
      <c r="Y930" s="192"/>
      <c r="Z930" s="192"/>
      <c r="AA930" s="192"/>
    </row>
    <row r="931" spans="1:27" ht="15.75" customHeight="1">
      <c r="A931" s="192"/>
      <c r="B931" s="192"/>
      <c r="C931" s="192"/>
      <c r="D931" s="192"/>
      <c r="E931" s="192"/>
      <c r="F931" s="192"/>
      <c r="G931" s="192"/>
      <c r="H931" s="192"/>
      <c r="I931" s="192"/>
      <c r="J931" s="192"/>
      <c r="K931" s="192"/>
      <c r="L931" s="192"/>
      <c r="M931" s="192"/>
      <c r="N931" s="192"/>
      <c r="O931" s="192"/>
      <c r="P931" s="192"/>
      <c r="Q931" s="192"/>
      <c r="R931" s="192"/>
      <c r="S931" s="192"/>
      <c r="T931" s="192"/>
      <c r="U931" s="192"/>
      <c r="V931" s="192"/>
      <c r="W931" s="192"/>
      <c r="X931" s="192"/>
      <c r="Y931" s="192"/>
      <c r="Z931" s="192"/>
      <c r="AA931" s="192"/>
    </row>
    <row r="932" spans="1:27" ht="15.75" customHeight="1">
      <c r="A932" s="192"/>
      <c r="B932" s="192"/>
      <c r="C932" s="192"/>
      <c r="D932" s="192"/>
      <c r="E932" s="192"/>
      <c r="F932" s="192"/>
      <c r="G932" s="192"/>
      <c r="H932" s="192"/>
      <c r="I932" s="192"/>
      <c r="J932" s="192"/>
      <c r="K932" s="192"/>
      <c r="L932" s="192"/>
      <c r="M932" s="192"/>
      <c r="N932" s="192"/>
      <c r="O932" s="192"/>
      <c r="P932" s="192"/>
      <c r="Q932" s="192"/>
      <c r="R932" s="192"/>
      <c r="S932" s="192"/>
      <c r="T932" s="192"/>
      <c r="U932" s="192"/>
      <c r="V932" s="192"/>
      <c r="W932" s="192"/>
      <c r="X932" s="192"/>
      <c r="Y932" s="192"/>
      <c r="Z932" s="192"/>
      <c r="AA932" s="192"/>
    </row>
    <row r="933" spans="1:27" ht="15.75" customHeight="1">
      <c r="A933" s="192"/>
      <c r="B933" s="192"/>
      <c r="C933" s="192"/>
      <c r="D933" s="192"/>
      <c r="E933" s="192"/>
      <c r="F933" s="192"/>
      <c r="G933" s="192"/>
      <c r="H933" s="192"/>
      <c r="I933" s="192"/>
      <c r="J933" s="192"/>
      <c r="K933" s="192"/>
      <c r="L933" s="192"/>
      <c r="M933" s="192"/>
      <c r="N933" s="192"/>
      <c r="O933" s="192"/>
      <c r="P933" s="192"/>
      <c r="Q933" s="192"/>
      <c r="R933" s="192"/>
      <c r="S933" s="192"/>
      <c r="T933" s="192"/>
      <c r="U933" s="192"/>
      <c r="V933" s="192"/>
      <c r="W933" s="192"/>
      <c r="X933" s="192"/>
      <c r="Y933" s="192"/>
      <c r="Z933" s="192"/>
      <c r="AA933" s="192"/>
    </row>
    <row r="934" spans="1:27" ht="15.75" customHeight="1">
      <c r="A934" s="192"/>
      <c r="B934" s="192"/>
      <c r="C934" s="192"/>
      <c r="D934" s="192"/>
      <c r="E934" s="192"/>
      <c r="F934" s="192"/>
      <c r="G934" s="192"/>
      <c r="H934" s="192"/>
      <c r="I934" s="192"/>
      <c r="J934" s="192"/>
      <c r="K934" s="192"/>
      <c r="L934" s="192"/>
      <c r="M934" s="192"/>
      <c r="N934" s="192"/>
      <c r="O934" s="192"/>
      <c r="P934" s="192"/>
      <c r="Q934" s="192"/>
      <c r="R934" s="192"/>
      <c r="S934" s="192"/>
      <c r="T934" s="192"/>
      <c r="U934" s="192"/>
      <c r="V934" s="192"/>
      <c r="W934" s="192"/>
      <c r="X934" s="192"/>
      <c r="Y934" s="192"/>
      <c r="Z934" s="192"/>
      <c r="AA934" s="192"/>
    </row>
    <row r="935" spans="1:27" ht="15.75" customHeight="1">
      <c r="A935" s="192"/>
      <c r="B935" s="192"/>
      <c r="C935" s="192"/>
      <c r="D935" s="192"/>
      <c r="E935" s="192"/>
      <c r="F935" s="192"/>
      <c r="G935" s="192"/>
      <c r="H935" s="192"/>
      <c r="I935" s="192"/>
      <c r="J935" s="192"/>
      <c r="K935" s="192"/>
      <c r="L935" s="192"/>
      <c r="M935" s="192"/>
      <c r="N935" s="192"/>
      <c r="O935" s="192"/>
      <c r="P935" s="192"/>
      <c r="Q935" s="192"/>
      <c r="R935" s="192"/>
      <c r="S935" s="192"/>
      <c r="T935" s="192"/>
      <c r="U935" s="192"/>
      <c r="V935" s="192"/>
      <c r="W935" s="192"/>
      <c r="X935" s="192"/>
      <c r="Y935" s="192"/>
      <c r="Z935" s="192"/>
      <c r="AA935" s="192"/>
    </row>
    <row r="936" spans="1:27" ht="15.75" customHeight="1">
      <c r="A936" s="192"/>
      <c r="B936" s="192"/>
      <c r="C936" s="192"/>
      <c r="D936" s="192"/>
      <c r="E936" s="192"/>
      <c r="F936" s="192"/>
      <c r="G936" s="192"/>
      <c r="H936" s="192"/>
      <c r="I936" s="192"/>
      <c r="J936" s="192"/>
      <c r="K936" s="192"/>
      <c r="L936" s="192"/>
      <c r="M936" s="192"/>
      <c r="N936" s="192"/>
      <c r="O936" s="192"/>
      <c r="P936" s="192"/>
      <c r="Q936" s="192"/>
      <c r="R936" s="192"/>
      <c r="S936" s="192"/>
      <c r="T936" s="192"/>
      <c r="U936" s="192"/>
      <c r="V936" s="192"/>
      <c r="W936" s="192"/>
      <c r="X936" s="192"/>
      <c r="Y936" s="192"/>
      <c r="Z936" s="192"/>
      <c r="AA936" s="192"/>
    </row>
    <row r="937" spans="1:27" ht="15.75" customHeight="1">
      <c r="A937" s="192"/>
      <c r="B937" s="192"/>
      <c r="C937" s="192"/>
      <c r="D937" s="192"/>
      <c r="E937" s="192"/>
      <c r="F937" s="192"/>
      <c r="G937" s="192"/>
      <c r="H937" s="192"/>
      <c r="I937" s="192"/>
      <c r="J937" s="192"/>
      <c r="K937" s="192"/>
      <c r="L937" s="192"/>
      <c r="M937" s="192"/>
      <c r="N937" s="192"/>
      <c r="O937" s="192"/>
      <c r="P937" s="192"/>
      <c r="Q937" s="192"/>
      <c r="R937" s="192"/>
      <c r="S937" s="192"/>
      <c r="T937" s="192"/>
      <c r="U937" s="192"/>
      <c r="V937" s="192"/>
      <c r="W937" s="192"/>
      <c r="X937" s="192"/>
      <c r="Y937" s="192"/>
      <c r="Z937" s="192"/>
      <c r="AA937" s="192"/>
    </row>
    <row r="938" spans="1:27" ht="15.75" customHeight="1">
      <c r="A938" s="192"/>
      <c r="B938" s="192"/>
      <c r="C938" s="192"/>
      <c r="D938" s="192"/>
      <c r="E938" s="192"/>
      <c r="F938" s="192"/>
      <c r="G938" s="192"/>
      <c r="H938" s="192"/>
      <c r="I938" s="192"/>
      <c r="J938" s="192"/>
      <c r="K938" s="192"/>
      <c r="L938" s="192"/>
      <c r="M938" s="192"/>
      <c r="N938" s="192"/>
      <c r="O938" s="192"/>
      <c r="P938" s="192"/>
      <c r="Q938" s="192"/>
      <c r="R938" s="192"/>
      <c r="S938" s="192"/>
      <c r="T938" s="192"/>
      <c r="U938" s="192"/>
      <c r="V938" s="192"/>
      <c r="W938" s="192"/>
      <c r="X938" s="192"/>
      <c r="Y938" s="192"/>
      <c r="Z938" s="192"/>
      <c r="AA938" s="192"/>
    </row>
    <row r="939" spans="1:27" ht="15.75" customHeight="1">
      <c r="A939" s="192"/>
      <c r="B939" s="192"/>
      <c r="C939" s="192"/>
      <c r="D939" s="192"/>
      <c r="E939" s="192"/>
      <c r="F939" s="192"/>
      <c r="G939" s="192"/>
      <c r="H939" s="192"/>
      <c r="I939" s="192"/>
      <c r="J939" s="192"/>
      <c r="K939" s="192"/>
      <c r="L939" s="192"/>
      <c r="M939" s="192"/>
      <c r="N939" s="192"/>
      <c r="O939" s="192"/>
      <c r="P939" s="192"/>
      <c r="Q939" s="192"/>
      <c r="R939" s="192"/>
      <c r="S939" s="192"/>
      <c r="T939" s="192"/>
      <c r="U939" s="192"/>
      <c r="V939" s="192"/>
      <c r="W939" s="192"/>
      <c r="X939" s="192"/>
      <c r="Y939" s="192"/>
      <c r="Z939" s="192"/>
      <c r="AA939" s="192"/>
    </row>
    <row r="940" spans="1:27" ht="15.75" customHeight="1">
      <c r="A940" s="192"/>
      <c r="B940" s="192"/>
      <c r="C940" s="192"/>
      <c r="D940" s="192"/>
      <c r="E940" s="192"/>
      <c r="F940" s="192"/>
      <c r="G940" s="192"/>
      <c r="H940" s="192"/>
      <c r="I940" s="192"/>
      <c r="J940" s="192"/>
      <c r="K940" s="192"/>
      <c r="L940" s="192"/>
      <c r="M940" s="192"/>
      <c r="N940" s="192"/>
      <c r="O940" s="192"/>
      <c r="P940" s="192"/>
      <c r="Q940" s="192"/>
      <c r="R940" s="192"/>
      <c r="S940" s="192"/>
      <c r="T940" s="192"/>
      <c r="U940" s="192"/>
      <c r="V940" s="192"/>
      <c r="W940" s="192"/>
      <c r="X940" s="192"/>
      <c r="Y940" s="192"/>
      <c r="Z940" s="192"/>
      <c r="AA940" s="192"/>
    </row>
    <row r="941" spans="1:27" ht="15.75" customHeight="1">
      <c r="A941" s="192"/>
      <c r="B941" s="192"/>
      <c r="C941" s="192"/>
      <c r="D941" s="192"/>
      <c r="E941" s="192"/>
      <c r="F941" s="192"/>
      <c r="G941" s="192"/>
      <c r="H941" s="192"/>
      <c r="I941" s="192"/>
      <c r="J941" s="192"/>
      <c r="K941" s="192"/>
      <c r="L941" s="192"/>
      <c r="M941" s="192"/>
      <c r="N941" s="192"/>
      <c r="O941" s="192"/>
      <c r="P941" s="192"/>
      <c r="Q941" s="192"/>
      <c r="R941" s="192"/>
      <c r="S941" s="192"/>
      <c r="T941" s="192"/>
      <c r="U941" s="192"/>
      <c r="V941" s="192"/>
      <c r="W941" s="192"/>
      <c r="X941" s="192"/>
      <c r="Y941" s="192"/>
      <c r="Z941" s="192"/>
      <c r="AA941" s="192"/>
    </row>
    <row r="942" spans="1:27" ht="15.75" customHeight="1">
      <c r="A942" s="192"/>
      <c r="B942" s="192"/>
      <c r="C942" s="192"/>
      <c r="D942" s="192"/>
      <c r="E942" s="192"/>
      <c r="F942" s="192"/>
      <c r="G942" s="192"/>
      <c r="H942" s="192"/>
      <c r="I942" s="192"/>
      <c r="J942" s="192"/>
      <c r="K942" s="192"/>
      <c r="L942" s="192"/>
      <c r="M942" s="192"/>
      <c r="N942" s="192"/>
      <c r="O942" s="192"/>
      <c r="P942" s="192"/>
      <c r="Q942" s="192"/>
      <c r="R942" s="192"/>
      <c r="S942" s="192"/>
      <c r="T942" s="192"/>
      <c r="U942" s="192"/>
      <c r="V942" s="192"/>
      <c r="W942" s="192"/>
      <c r="X942" s="192"/>
      <c r="Y942" s="192"/>
      <c r="Z942" s="192"/>
      <c r="AA942" s="192"/>
    </row>
    <row r="943" spans="1:27" ht="15.75" customHeight="1">
      <c r="A943" s="192"/>
      <c r="B943" s="192"/>
      <c r="C943" s="192"/>
      <c r="D943" s="192"/>
      <c r="E943" s="192"/>
      <c r="F943" s="192"/>
      <c r="G943" s="192"/>
      <c r="H943" s="192"/>
      <c r="I943" s="192"/>
      <c r="J943" s="192"/>
      <c r="K943" s="192"/>
      <c r="L943" s="192"/>
      <c r="M943" s="192"/>
      <c r="N943" s="192"/>
      <c r="O943" s="192"/>
      <c r="P943" s="192"/>
      <c r="Q943" s="192"/>
      <c r="R943" s="192"/>
      <c r="S943" s="192"/>
      <c r="T943" s="192"/>
      <c r="U943" s="192"/>
      <c r="V943" s="192"/>
      <c r="W943" s="192"/>
      <c r="X943" s="192"/>
      <c r="Y943" s="192"/>
      <c r="Z943" s="192"/>
      <c r="AA943" s="192"/>
    </row>
    <row r="944" spans="1:27" ht="15.75" customHeight="1">
      <c r="A944" s="192"/>
      <c r="B944" s="192"/>
      <c r="C944" s="192"/>
      <c r="D944" s="192"/>
      <c r="E944" s="192"/>
      <c r="F944" s="192"/>
      <c r="G944" s="192"/>
      <c r="H944" s="192"/>
      <c r="I944" s="192"/>
      <c r="J944" s="192"/>
      <c r="K944" s="192"/>
      <c r="L944" s="192"/>
      <c r="M944" s="192"/>
      <c r="N944" s="192"/>
      <c r="O944" s="192"/>
      <c r="P944" s="192"/>
      <c r="Q944" s="192"/>
      <c r="R944" s="192"/>
      <c r="S944" s="192"/>
      <c r="T944" s="192"/>
      <c r="U944" s="192"/>
      <c r="V944" s="192"/>
      <c r="W944" s="192"/>
      <c r="X944" s="192"/>
      <c r="Y944" s="192"/>
      <c r="Z944" s="192"/>
      <c r="AA944" s="192"/>
    </row>
    <row r="945" spans="1:27" ht="15.75" customHeight="1">
      <c r="A945" s="192"/>
      <c r="B945" s="192"/>
      <c r="C945" s="192"/>
      <c r="D945" s="192"/>
      <c r="E945" s="192"/>
      <c r="F945" s="192"/>
      <c r="G945" s="192"/>
      <c r="H945" s="192"/>
      <c r="I945" s="192"/>
      <c r="J945" s="192"/>
      <c r="K945" s="192"/>
      <c r="L945" s="192"/>
      <c r="M945" s="192"/>
      <c r="N945" s="192"/>
      <c r="O945" s="192"/>
      <c r="P945" s="192"/>
      <c r="Q945" s="192"/>
      <c r="R945" s="192"/>
      <c r="S945" s="192"/>
      <c r="T945" s="192"/>
      <c r="U945" s="192"/>
      <c r="V945" s="192"/>
      <c r="W945" s="192"/>
      <c r="X945" s="192"/>
      <c r="Y945" s="192"/>
      <c r="Z945" s="192"/>
      <c r="AA945" s="192"/>
    </row>
    <row r="946" spans="1:27" ht="15.75" customHeight="1">
      <c r="A946" s="192"/>
      <c r="B946" s="192"/>
      <c r="C946" s="192"/>
      <c r="D946" s="192"/>
      <c r="E946" s="192"/>
      <c r="F946" s="192"/>
      <c r="G946" s="192"/>
      <c r="H946" s="192"/>
      <c r="I946" s="192"/>
      <c r="J946" s="192"/>
      <c r="K946" s="192"/>
      <c r="L946" s="192"/>
      <c r="M946" s="192"/>
      <c r="N946" s="192"/>
      <c r="O946" s="192"/>
      <c r="P946" s="192"/>
      <c r="Q946" s="192"/>
      <c r="R946" s="192"/>
      <c r="S946" s="192"/>
      <c r="T946" s="192"/>
      <c r="U946" s="192"/>
      <c r="V946" s="192"/>
      <c r="W946" s="192"/>
      <c r="X946" s="192"/>
      <c r="Y946" s="192"/>
      <c r="Z946" s="192"/>
      <c r="AA946" s="192"/>
    </row>
    <row r="947" spans="1:27" ht="15.75" customHeight="1">
      <c r="A947" s="192"/>
      <c r="B947" s="192"/>
      <c r="C947" s="192"/>
      <c r="D947" s="192"/>
      <c r="E947" s="192"/>
      <c r="F947" s="192"/>
      <c r="G947" s="192"/>
      <c r="H947" s="192"/>
      <c r="I947" s="192"/>
      <c r="J947" s="192"/>
      <c r="K947" s="192"/>
      <c r="L947" s="192"/>
      <c r="M947" s="192"/>
      <c r="N947" s="192"/>
      <c r="O947" s="192"/>
      <c r="P947" s="192"/>
      <c r="Q947" s="192"/>
      <c r="R947" s="192"/>
      <c r="S947" s="192"/>
      <c r="T947" s="192"/>
      <c r="U947" s="192"/>
      <c r="V947" s="192"/>
      <c r="W947" s="192"/>
      <c r="X947" s="192"/>
      <c r="Y947" s="192"/>
      <c r="Z947" s="192"/>
      <c r="AA947" s="192"/>
    </row>
    <row r="948" spans="1:27" ht="15.75" customHeight="1">
      <c r="A948" s="192"/>
      <c r="B948" s="192"/>
      <c r="C948" s="192"/>
      <c r="D948" s="192"/>
      <c r="E948" s="192"/>
      <c r="F948" s="192"/>
      <c r="G948" s="192"/>
      <c r="H948" s="192"/>
      <c r="I948" s="192"/>
      <c r="J948" s="192"/>
      <c r="K948" s="192"/>
      <c r="L948" s="192"/>
      <c r="M948" s="192"/>
      <c r="N948" s="192"/>
      <c r="O948" s="192"/>
      <c r="P948" s="192"/>
      <c r="Q948" s="192"/>
      <c r="R948" s="192"/>
      <c r="S948" s="192"/>
      <c r="T948" s="192"/>
      <c r="U948" s="192"/>
      <c r="V948" s="192"/>
      <c r="W948" s="192"/>
      <c r="X948" s="192"/>
      <c r="Y948" s="192"/>
      <c r="Z948" s="192"/>
      <c r="AA948" s="192"/>
    </row>
    <row r="949" spans="1:27" ht="15.75" customHeight="1">
      <c r="A949" s="192"/>
      <c r="B949" s="192"/>
      <c r="C949" s="192"/>
      <c r="D949" s="192"/>
      <c r="E949" s="192"/>
      <c r="F949" s="192"/>
      <c r="G949" s="192"/>
      <c r="H949" s="192"/>
      <c r="I949" s="192"/>
      <c r="J949" s="192"/>
      <c r="K949" s="192"/>
      <c r="L949" s="192"/>
      <c r="M949" s="192"/>
      <c r="N949" s="192"/>
      <c r="O949" s="192"/>
      <c r="P949" s="192"/>
      <c r="Q949" s="192"/>
      <c r="R949" s="192"/>
      <c r="S949" s="192"/>
      <c r="T949" s="192"/>
      <c r="U949" s="192"/>
      <c r="V949" s="192"/>
      <c r="W949" s="192"/>
      <c r="X949" s="192"/>
      <c r="Y949" s="192"/>
      <c r="Z949" s="192"/>
      <c r="AA949" s="192"/>
    </row>
    <row r="950" spans="1:27" ht="15.75" customHeight="1">
      <c r="A950" s="192"/>
      <c r="B950" s="192"/>
      <c r="C950" s="192"/>
      <c r="D950" s="192"/>
      <c r="E950" s="192"/>
      <c r="F950" s="192"/>
      <c r="G950" s="192"/>
      <c r="H950" s="192"/>
      <c r="I950" s="192"/>
      <c r="J950" s="192"/>
      <c r="K950" s="192"/>
      <c r="L950" s="192"/>
      <c r="M950" s="192"/>
      <c r="N950" s="192"/>
      <c r="O950" s="192"/>
      <c r="P950" s="192"/>
      <c r="Q950" s="192"/>
      <c r="R950" s="192"/>
      <c r="S950" s="192"/>
      <c r="T950" s="192"/>
      <c r="U950" s="192"/>
      <c r="V950" s="192"/>
      <c r="W950" s="192"/>
      <c r="X950" s="192"/>
      <c r="Y950" s="192"/>
      <c r="Z950" s="192"/>
      <c r="AA950" s="192"/>
    </row>
    <row r="951" spans="1:27" ht="15.75" customHeight="1">
      <c r="A951" s="192"/>
      <c r="B951" s="192"/>
      <c r="C951" s="192"/>
      <c r="D951" s="192"/>
      <c r="E951" s="192"/>
      <c r="F951" s="192"/>
      <c r="G951" s="192"/>
      <c r="H951" s="192"/>
      <c r="I951" s="192"/>
      <c r="J951" s="192"/>
      <c r="K951" s="192"/>
      <c r="L951" s="192"/>
      <c r="M951" s="192"/>
      <c r="N951" s="192"/>
      <c r="O951" s="192"/>
      <c r="P951" s="192"/>
      <c r="Q951" s="192"/>
      <c r="R951" s="192"/>
      <c r="S951" s="192"/>
      <c r="T951" s="192"/>
      <c r="U951" s="192"/>
      <c r="V951" s="192"/>
      <c r="W951" s="192"/>
      <c r="X951" s="192"/>
      <c r="Y951" s="192"/>
      <c r="Z951" s="192"/>
      <c r="AA951" s="192"/>
    </row>
    <row r="952" spans="1:27" ht="15.75" customHeight="1">
      <c r="A952" s="192"/>
      <c r="B952" s="192"/>
      <c r="C952" s="192"/>
      <c r="D952" s="192"/>
      <c r="E952" s="192"/>
      <c r="F952" s="192"/>
      <c r="G952" s="192"/>
      <c r="H952" s="192"/>
      <c r="I952" s="192"/>
      <c r="J952" s="192"/>
      <c r="K952" s="192"/>
      <c r="L952" s="192"/>
      <c r="M952" s="192"/>
      <c r="N952" s="192"/>
      <c r="O952" s="192"/>
      <c r="P952" s="192"/>
      <c r="Q952" s="192"/>
      <c r="R952" s="192"/>
      <c r="S952" s="192"/>
      <c r="T952" s="192"/>
      <c r="U952" s="192"/>
      <c r="V952" s="192"/>
      <c r="W952" s="192"/>
      <c r="X952" s="192"/>
      <c r="Y952" s="192"/>
      <c r="Z952" s="192"/>
      <c r="AA952" s="192"/>
    </row>
    <row r="953" spans="1:27" ht="15.75" customHeight="1">
      <c r="A953" s="192"/>
      <c r="B953" s="192"/>
      <c r="C953" s="192"/>
      <c r="D953" s="192"/>
      <c r="E953" s="192"/>
      <c r="F953" s="192"/>
      <c r="G953" s="192"/>
      <c r="H953" s="192"/>
      <c r="I953" s="192"/>
      <c r="J953" s="192"/>
      <c r="K953" s="192"/>
      <c r="L953" s="192"/>
      <c r="M953" s="192"/>
      <c r="N953" s="192"/>
      <c r="O953" s="192"/>
      <c r="P953" s="192"/>
      <c r="Q953" s="192"/>
      <c r="R953" s="192"/>
      <c r="S953" s="192"/>
      <c r="T953" s="192"/>
      <c r="U953" s="192"/>
      <c r="V953" s="192"/>
      <c r="W953" s="192"/>
      <c r="X953" s="192"/>
      <c r="Y953" s="192"/>
      <c r="Z953" s="192"/>
      <c r="AA953" s="192"/>
    </row>
    <row r="954" spans="1:27" ht="15.75" customHeight="1">
      <c r="A954" s="192"/>
      <c r="B954" s="192"/>
      <c r="C954" s="192"/>
      <c r="D954" s="192"/>
      <c r="E954" s="192"/>
      <c r="F954" s="192"/>
      <c r="G954" s="192"/>
      <c r="H954" s="192"/>
      <c r="I954" s="192"/>
      <c r="J954" s="192"/>
      <c r="K954" s="192"/>
      <c r="L954" s="192"/>
      <c r="M954" s="192"/>
      <c r="N954" s="192"/>
      <c r="O954" s="192"/>
      <c r="P954" s="192"/>
      <c r="Q954" s="192"/>
      <c r="R954" s="192"/>
      <c r="S954" s="192"/>
      <c r="T954" s="192"/>
      <c r="U954" s="192"/>
      <c r="V954" s="192"/>
      <c r="W954" s="192"/>
      <c r="X954" s="192"/>
      <c r="Y954" s="192"/>
      <c r="Z954" s="192"/>
      <c r="AA954" s="192"/>
    </row>
    <row r="955" spans="1:27" ht="15.75" customHeight="1">
      <c r="A955" s="192"/>
      <c r="B955" s="192"/>
      <c r="C955" s="192"/>
      <c r="D955" s="192"/>
      <c r="E955" s="192"/>
      <c r="F955" s="192"/>
      <c r="G955" s="192"/>
      <c r="H955" s="192"/>
      <c r="I955" s="192"/>
      <c r="J955" s="192"/>
      <c r="K955" s="192"/>
      <c r="L955" s="192"/>
      <c r="M955" s="192"/>
      <c r="N955" s="192"/>
      <c r="O955" s="192"/>
      <c r="P955" s="192"/>
      <c r="Q955" s="192"/>
      <c r="R955" s="192"/>
      <c r="S955" s="192"/>
      <c r="T955" s="192"/>
      <c r="U955" s="192"/>
      <c r="V955" s="192"/>
      <c r="W955" s="192"/>
      <c r="X955" s="192"/>
      <c r="Y955" s="192"/>
      <c r="Z955" s="192"/>
      <c r="AA955" s="192"/>
    </row>
    <row r="956" spans="1:27" ht="15.75" customHeight="1">
      <c r="A956" s="192"/>
      <c r="B956" s="192"/>
      <c r="C956" s="192"/>
      <c r="D956" s="192"/>
      <c r="E956" s="192"/>
      <c r="F956" s="192"/>
      <c r="G956" s="192"/>
      <c r="H956" s="192"/>
      <c r="I956" s="192"/>
      <c r="J956" s="192"/>
      <c r="K956" s="192"/>
      <c r="L956" s="192"/>
      <c r="M956" s="192"/>
      <c r="N956" s="192"/>
      <c r="O956" s="192"/>
      <c r="P956" s="192"/>
      <c r="Q956" s="192"/>
      <c r="R956" s="192"/>
      <c r="S956" s="192"/>
      <c r="T956" s="192"/>
      <c r="U956" s="192"/>
      <c r="V956" s="192"/>
      <c r="W956" s="192"/>
      <c r="X956" s="192"/>
      <c r="Y956" s="192"/>
      <c r="Z956" s="192"/>
      <c r="AA956" s="192"/>
    </row>
    <row r="957" spans="1:27" ht="15.75" customHeight="1">
      <c r="A957" s="192"/>
      <c r="B957" s="192"/>
      <c r="C957" s="192"/>
      <c r="D957" s="192"/>
      <c r="E957" s="192"/>
      <c r="F957" s="192"/>
      <c r="G957" s="192"/>
      <c r="H957" s="192"/>
      <c r="I957" s="192"/>
      <c r="J957" s="192"/>
      <c r="K957" s="192"/>
      <c r="L957" s="192"/>
      <c r="M957" s="192"/>
      <c r="N957" s="192"/>
      <c r="O957" s="192"/>
      <c r="P957" s="192"/>
      <c r="Q957" s="192"/>
      <c r="R957" s="192"/>
      <c r="S957" s="192"/>
      <c r="T957" s="192"/>
      <c r="U957" s="192"/>
      <c r="V957" s="192"/>
      <c r="W957" s="192"/>
      <c r="X957" s="192"/>
      <c r="Y957" s="192"/>
      <c r="Z957" s="192"/>
      <c r="AA957" s="192"/>
    </row>
    <row r="958" spans="1:27" ht="15.75" customHeight="1">
      <c r="A958" s="192"/>
      <c r="B958" s="192"/>
      <c r="C958" s="192"/>
      <c r="D958" s="192"/>
      <c r="E958" s="192"/>
      <c r="F958" s="192"/>
      <c r="G958" s="192"/>
      <c r="H958" s="192"/>
      <c r="I958" s="192"/>
      <c r="J958" s="192"/>
      <c r="K958" s="192"/>
      <c r="L958" s="192"/>
      <c r="M958" s="192"/>
      <c r="N958" s="192"/>
      <c r="O958" s="192"/>
      <c r="P958" s="192"/>
      <c r="Q958" s="192"/>
      <c r="R958" s="192"/>
      <c r="S958" s="192"/>
      <c r="T958" s="192"/>
      <c r="U958" s="192"/>
      <c r="V958" s="192"/>
      <c r="W958" s="192"/>
      <c r="X958" s="192"/>
      <c r="Y958" s="192"/>
      <c r="Z958" s="192"/>
      <c r="AA958" s="192"/>
    </row>
    <row r="959" spans="1:27" ht="15.75" customHeight="1">
      <c r="A959" s="192"/>
      <c r="B959" s="192"/>
      <c r="C959" s="192"/>
      <c r="D959" s="192"/>
      <c r="E959" s="192"/>
      <c r="F959" s="192"/>
      <c r="G959" s="192"/>
      <c r="H959" s="192"/>
      <c r="I959" s="192"/>
      <c r="J959" s="192"/>
      <c r="K959" s="192"/>
      <c r="L959" s="192"/>
      <c r="M959" s="192"/>
      <c r="N959" s="192"/>
      <c r="O959" s="192"/>
      <c r="P959" s="192"/>
      <c r="Q959" s="192"/>
      <c r="R959" s="192"/>
      <c r="S959" s="192"/>
      <c r="T959" s="192"/>
      <c r="U959" s="192"/>
      <c r="V959" s="192"/>
      <c r="W959" s="192"/>
      <c r="X959" s="192"/>
      <c r="Y959" s="192"/>
      <c r="Z959" s="192"/>
      <c r="AA959" s="192"/>
    </row>
    <row r="960" spans="1:27" ht="15.75" customHeight="1">
      <c r="A960" s="192"/>
      <c r="B960" s="192"/>
      <c r="C960" s="192"/>
      <c r="D960" s="192"/>
      <c r="E960" s="192"/>
      <c r="F960" s="192"/>
      <c r="G960" s="192"/>
      <c r="H960" s="192"/>
      <c r="I960" s="192"/>
      <c r="J960" s="192"/>
      <c r="K960" s="192"/>
      <c r="L960" s="192"/>
      <c r="M960" s="192"/>
      <c r="N960" s="192"/>
      <c r="O960" s="192"/>
      <c r="P960" s="192"/>
      <c r="Q960" s="192"/>
      <c r="R960" s="192"/>
      <c r="S960" s="192"/>
      <c r="T960" s="192"/>
      <c r="U960" s="192"/>
      <c r="V960" s="192"/>
      <c r="W960" s="192"/>
      <c r="X960" s="192"/>
      <c r="Y960" s="192"/>
      <c r="Z960" s="192"/>
      <c r="AA960" s="192"/>
    </row>
    <row r="961" spans="1:27" ht="15.75" customHeight="1">
      <c r="A961" s="192"/>
      <c r="B961" s="192"/>
      <c r="C961" s="192"/>
      <c r="D961" s="192"/>
      <c r="E961" s="192"/>
      <c r="F961" s="192"/>
      <c r="G961" s="192"/>
      <c r="H961" s="192"/>
      <c r="I961" s="192"/>
      <c r="J961" s="192"/>
      <c r="K961" s="192"/>
      <c r="L961" s="192"/>
      <c r="M961" s="192"/>
      <c r="N961" s="192"/>
      <c r="O961" s="192"/>
      <c r="P961" s="192"/>
      <c r="Q961" s="192"/>
      <c r="R961" s="192"/>
      <c r="S961" s="192"/>
      <c r="T961" s="192"/>
      <c r="U961" s="192"/>
      <c r="V961" s="192"/>
      <c r="W961" s="192"/>
      <c r="X961" s="192"/>
      <c r="Y961" s="192"/>
      <c r="Z961" s="192"/>
      <c r="AA961" s="192"/>
    </row>
    <row r="962" spans="1:27" ht="15.75" customHeight="1">
      <c r="A962" s="192"/>
      <c r="B962" s="192"/>
      <c r="C962" s="192"/>
      <c r="D962" s="192"/>
      <c r="E962" s="192"/>
      <c r="F962" s="192"/>
      <c r="G962" s="192"/>
      <c r="H962" s="192"/>
      <c r="I962" s="192"/>
      <c r="J962" s="192"/>
      <c r="K962" s="192"/>
      <c r="L962" s="192"/>
      <c r="M962" s="192"/>
      <c r="N962" s="192"/>
      <c r="O962" s="192"/>
      <c r="P962" s="192"/>
      <c r="Q962" s="192"/>
      <c r="R962" s="192"/>
      <c r="S962" s="192"/>
      <c r="T962" s="192"/>
      <c r="U962" s="192"/>
      <c r="V962" s="192"/>
      <c r="W962" s="192"/>
      <c r="X962" s="192"/>
      <c r="Y962" s="192"/>
      <c r="Z962" s="192"/>
      <c r="AA962" s="192"/>
    </row>
    <row r="963" spans="1:27" ht="15.75" customHeight="1">
      <c r="A963" s="192"/>
      <c r="B963" s="192"/>
      <c r="C963" s="192"/>
      <c r="D963" s="192"/>
      <c r="E963" s="192"/>
      <c r="F963" s="192"/>
      <c r="G963" s="192"/>
      <c r="H963" s="192"/>
      <c r="I963" s="192"/>
      <c r="J963" s="192"/>
      <c r="K963" s="192"/>
      <c r="L963" s="192"/>
      <c r="M963" s="192"/>
      <c r="N963" s="192"/>
      <c r="O963" s="192"/>
      <c r="P963" s="192"/>
      <c r="Q963" s="192"/>
      <c r="R963" s="192"/>
      <c r="S963" s="192"/>
      <c r="T963" s="192"/>
      <c r="U963" s="192"/>
      <c r="V963" s="192"/>
      <c r="W963" s="192"/>
      <c r="X963" s="192"/>
      <c r="Y963" s="192"/>
      <c r="Z963" s="192"/>
      <c r="AA963" s="192"/>
    </row>
    <row r="964" spans="1:27" ht="15.75" customHeight="1">
      <c r="A964" s="192"/>
      <c r="B964" s="192"/>
      <c r="C964" s="192"/>
      <c r="D964" s="192"/>
      <c r="E964" s="192"/>
      <c r="F964" s="192"/>
      <c r="G964" s="192"/>
      <c r="H964" s="192"/>
      <c r="I964" s="192"/>
      <c r="J964" s="192"/>
      <c r="K964" s="192"/>
      <c r="L964" s="192"/>
      <c r="M964" s="192"/>
      <c r="N964" s="192"/>
      <c r="O964" s="192"/>
      <c r="P964" s="192"/>
      <c r="Q964" s="192"/>
      <c r="R964" s="192"/>
      <c r="S964" s="192"/>
      <c r="T964" s="192"/>
      <c r="U964" s="192"/>
      <c r="V964" s="192"/>
      <c r="W964" s="192"/>
      <c r="X964" s="192"/>
      <c r="Y964" s="192"/>
      <c r="Z964" s="192"/>
      <c r="AA964" s="192"/>
    </row>
    <row r="965" spans="1:27" ht="15.75" customHeight="1">
      <c r="A965" s="192"/>
      <c r="B965" s="192"/>
      <c r="C965" s="192"/>
      <c r="D965" s="192"/>
      <c r="E965" s="192"/>
      <c r="F965" s="192"/>
      <c r="G965" s="192"/>
      <c r="H965" s="192"/>
      <c r="I965" s="192"/>
      <c r="J965" s="192"/>
      <c r="K965" s="192"/>
      <c r="L965" s="192"/>
      <c r="M965" s="192"/>
      <c r="N965" s="192"/>
      <c r="O965" s="192"/>
      <c r="P965" s="192"/>
      <c r="Q965" s="192"/>
      <c r="R965" s="192"/>
      <c r="S965" s="192"/>
      <c r="T965" s="192"/>
      <c r="U965" s="192"/>
      <c r="V965" s="192"/>
      <c r="W965" s="192"/>
      <c r="X965" s="192"/>
      <c r="Y965" s="192"/>
      <c r="Z965" s="192"/>
      <c r="AA965" s="192"/>
    </row>
    <row r="966" spans="1:27" ht="15.75" customHeight="1">
      <c r="A966" s="192"/>
      <c r="B966" s="192"/>
      <c r="C966" s="192"/>
      <c r="D966" s="192"/>
      <c r="E966" s="192"/>
      <c r="F966" s="192"/>
      <c r="G966" s="192"/>
      <c r="H966" s="192"/>
      <c r="I966" s="192"/>
      <c r="J966" s="192"/>
      <c r="K966" s="192"/>
      <c r="L966" s="192"/>
      <c r="M966" s="192"/>
      <c r="N966" s="192"/>
      <c r="O966" s="192"/>
      <c r="P966" s="192"/>
      <c r="Q966" s="192"/>
      <c r="R966" s="192"/>
      <c r="S966" s="192"/>
      <c r="T966" s="192"/>
      <c r="U966" s="192"/>
      <c r="V966" s="192"/>
      <c r="W966" s="192"/>
      <c r="X966" s="192"/>
      <c r="Y966" s="192"/>
      <c r="Z966" s="192"/>
      <c r="AA966" s="192"/>
    </row>
    <row r="967" spans="1:27" ht="15.75" customHeight="1">
      <c r="A967" s="192"/>
      <c r="B967" s="192"/>
      <c r="C967" s="192"/>
      <c r="D967" s="192"/>
      <c r="E967" s="192"/>
      <c r="F967" s="192"/>
      <c r="G967" s="192"/>
      <c r="H967" s="192"/>
      <c r="I967" s="192"/>
      <c r="J967" s="192"/>
      <c r="K967" s="192"/>
      <c r="L967" s="192"/>
      <c r="M967" s="192"/>
      <c r="N967" s="192"/>
      <c r="O967" s="192"/>
      <c r="P967" s="192"/>
      <c r="Q967" s="192"/>
      <c r="R967" s="192"/>
      <c r="S967" s="192"/>
      <c r="T967" s="192"/>
      <c r="U967" s="192"/>
      <c r="V967" s="192"/>
      <c r="W967" s="192"/>
      <c r="X967" s="192"/>
      <c r="Y967" s="192"/>
      <c r="Z967" s="192"/>
      <c r="AA967" s="192"/>
    </row>
    <row r="968" spans="1:27" ht="15.75" customHeight="1">
      <c r="A968" s="192"/>
      <c r="B968" s="192"/>
      <c r="C968" s="192"/>
      <c r="D968" s="192"/>
      <c r="E968" s="192"/>
      <c r="F968" s="192"/>
      <c r="G968" s="192"/>
      <c r="H968" s="192"/>
      <c r="I968" s="192"/>
      <c r="J968" s="192"/>
      <c r="K968" s="192"/>
      <c r="L968" s="192"/>
      <c r="M968" s="192"/>
      <c r="N968" s="192"/>
      <c r="O968" s="192"/>
      <c r="P968" s="192"/>
      <c r="Q968" s="192"/>
      <c r="R968" s="192"/>
      <c r="S968" s="192"/>
      <c r="T968" s="192"/>
      <c r="U968" s="192"/>
      <c r="V968" s="192"/>
      <c r="W968" s="192"/>
      <c r="X968" s="192"/>
      <c r="Y968" s="192"/>
      <c r="Z968" s="192"/>
      <c r="AA968" s="192"/>
    </row>
    <row r="969" spans="1:27" ht="15.75" customHeight="1">
      <c r="A969" s="192"/>
      <c r="B969" s="192"/>
      <c r="C969" s="192"/>
      <c r="D969" s="192"/>
      <c r="E969" s="192"/>
      <c r="F969" s="192"/>
      <c r="G969" s="192"/>
      <c r="H969" s="192"/>
      <c r="I969" s="192"/>
      <c r="J969" s="192"/>
      <c r="K969" s="192"/>
      <c r="L969" s="192"/>
      <c r="M969" s="192"/>
      <c r="N969" s="192"/>
      <c r="O969" s="192"/>
      <c r="P969" s="192"/>
      <c r="Q969" s="192"/>
      <c r="R969" s="192"/>
      <c r="S969" s="192"/>
      <c r="T969" s="192"/>
      <c r="U969" s="192"/>
      <c r="V969" s="192"/>
      <c r="W969" s="192"/>
      <c r="X969" s="192"/>
      <c r="Y969" s="192"/>
      <c r="Z969" s="192"/>
      <c r="AA969" s="192"/>
    </row>
    <row r="970" spans="1:27" ht="15.75" customHeight="1">
      <c r="A970" s="192"/>
      <c r="B970" s="192"/>
      <c r="C970" s="192"/>
      <c r="D970" s="192"/>
      <c r="E970" s="192"/>
      <c r="F970" s="192"/>
      <c r="G970" s="192"/>
      <c r="H970" s="192"/>
      <c r="I970" s="192"/>
      <c r="J970" s="192"/>
      <c r="K970" s="192"/>
      <c r="L970" s="192"/>
      <c r="M970" s="192"/>
      <c r="N970" s="192"/>
      <c r="O970" s="192"/>
      <c r="P970" s="192"/>
      <c r="Q970" s="192"/>
      <c r="R970" s="192"/>
      <c r="S970" s="192"/>
      <c r="T970" s="192"/>
      <c r="U970" s="192"/>
      <c r="V970" s="192"/>
      <c r="W970" s="192"/>
      <c r="X970" s="192"/>
      <c r="Y970" s="192"/>
      <c r="Z970" s="192"/>
      <c r="AA970" s="192"/>
    </row>
    <row r="971" spans="1:27" ht="15.75" customHeight="1">
      <c r="A971" s="192"/>
      <c r="B971" s="192"/>
      <c r="C971" s="192"/>
      <c r="D971" s="192"/>
      <c r="E971" s="192"/>
      <c r="F971" s="192"/>
      <c r="G971" s="192"/>
      <c r="H971" s="192"/>
      <c r="I971" s="192"/>
      <c r="J971" s="192"/>
      <c r="K971" s="192"/>
      <c r="L971" s="192"/>
      <c r="M971" s="192"/>
      <c r="N971" s="192"/>
      <c r="O971" s="192"/>
      <c r="P971" s="192"/>
      <c r="Q971" s="192"/>
      <c r="R971" s="192"/>
      <c r="S971" s="192"/>
      <c r="T971" s="192"/>
      <c r="U971" s="192"/>
      <c r="V971" s="192"/>
      <c r="W971" s="192"/>
      <c r="X971" s="192"/>
      <c r="Y971" s="192"/>
      <c r="Z971" s="192"/>
      <c r="AA971" s="192"/>
    </row>
    <row r="972" spans="1:27" ht="15.75" customHeight="1">
      <c r="A972" s="192"/>
      <c r="B972" s="192"/>
      <c r="C972" s="192"/>
      <c r="D972" s="192"/>
      <c r="E972" s="192"/>
      <c r="F972" s="192"/>
      <c r="G972" s="192"/>
      <c r="H972" s="192"/>
      <c r="I972" s="192"/>
      <c r="J972" s="192"/>
      <c r="K972" s="192"/>
      <c r="L972" s="192"/>
      <c r="M972" s="192"/>
      <c r="N972" s="192"/>
      <c r="O972" s="192"/>
      <c r="P972" s="192"/>
      <c r="Q972" s="192"/>
      <c r="R972" s="192"/>
      <c r="S972" s="192"/>
      <c r="T972" s="192"/>
      <c r="U972" s="192"/>
      <c r="V972" s="192"/>
      <c r="W972" s="192"/>
      <c r="X972" s="192"/>
      <c r="Y972" s="192"/>
      <c r="Z972" s="192"/>
      <c r="AA972" s="192"/>
    </row>
    <row r="973" spans="1:27" ht="15.75" customHeight="1">
      <c r="A973" s="192"/>
      <c r="B973" s="192"/>
      <c r="C973" s="192"/>
      <c r="D973" s="192"/>
      <c r="E973" s="192"/>
      <c r="F973" s="192"/>
      <c r="G973" s="192"/>
      <c r="H973" s="192"/>
      <c r="I973" s="192"/>
      <c r="J973" s="192"/>
      <c r="K973" s="192"/>
      <c r="L973" s="192"/>
      <c r="M973" s="192"/>
      <c r="N973" s="192"/>
      <c r="O973" s="192"/>
      <c r="P973" s="192"/>
      <c r="Q973" s="192"/>
      <c r="R973" s="192"/>
      <c r="S973" s="192"/>
      <c r="T973" s="192"/>
      <c r="U973" s="192"/>
      <c r="V973" s="192"/>
      <c r="W973" s="192"/>
      <c r="X973" s="192"/>
      <c r="Y973" s="192"/>
      <c r="Z973" s="192"/>
      <c r="AA973" s="192"/>
    </row>
    <row r="974" spans="1:27" ht="15.75" customHeight="1">
      <c r="A974" s="192"/>
      <c r="B974" s="192"/>
      <c r="C974" s="192"/>
      <c r="D974" s="192"/>
      <c r="E974" s="192"/>
      <c r="F974" s="192"/>
      <c r="G974" s="192"/>
      <c r="H974" s="192"/>
      <c r="I974" s="192"/>
      <c r="J974" s="192"/>
      <c r="K974" s="192"/>
      <c r="L974" s="192"/>
      <c r="M974" s="192"/>
      <c r="N974" s="192"/>
      <c r="O974" s="192"/>
      <c r="P974" s="192"/>
      <c r="Q974" s="192"/>
      <c r="R974" s="192"/>
      <c r="S974" s="192"/>
      <c r="T974" s="192"/>
      <c r="U974" s="192"/>
      <c r="V974" s="192"/>
      <c r="W974" s="192"/>
      <c r="X974" s="192"/>
      <c r="Y974" s="192"/>
      <c r="Z974" s="192"/>
      <c r="AA974" s="192"/>
    </row>
    <row r="975" spans="1:27" ht="15.75" customHeight="1">
      <c r="A975" s="192"/>
      <c r="B975" s="192"/>
      <c r="C975" s="192"/>
      <c r="D975" s="192"/>
      <c r="E975" s="192"/>
      <c r="F975" s="192"/>
      <c r="G975" s="192"/>
      <c r="H975" s="192"/>
      <c r="I975" s="192"/>
      <c r="J975" s="192"/>
      <c r="K975" s="192"/>
      <c r="L975" s="192"/>
      <c r="M975" s="192"/>
      <c r="N975" s="192"/>
      <c r="O975" s="192"/>
      <c r="P975" s="192"/>
      <c r="Q975" s="192"/>
      <c r="R975" s="192"/>
      <c r="S975" s="192"/>
      <c r="T975" s="192"/>
      <c r="U975" s="192"/>
      <c r="V975" s="192"/>
      <c r="W975" s="192"/>
      <c r="X975" s="192"/>
      <c r="Y975" s="192"/>
      <c r="Z975" s="192"/>
      <c r="AA975" s="192"/>
    </row>
    <row r="976" spans="1:27" ht="15.75" customHeight="1">
      <c r="A976" s="192"/>
      <c r="B976" s="192"/>
      <c r="C976" s="192"/>
      <c r="D976" s="192"/>
      <c r="E976" s="192"/>
      <c r="F976" s="192"/>
      <c r="G976" s="192"/>
      <c r="H976" s="192"/>
      <c r="I976" s="192"/>
      <c r="J976" s="192"/>
      <c r="K976" s="192"/>
      <c r="L976" s="192"/>
      <c r="M976" s="192"/>
      <c r="N976" s="192"/>
      <c r="O976" s="192"/>
      <c r="P976" s="192"/>
      <c r="Q976" s="192"/>
      <c r="R976" s="192"/>
      <c r="S976" s="192"/>
      <c r="T976" s="192"/>
      <c r="U976" s="192"/>
      <c r="V976" s="192"/>
      <c r="W976" s="192"/>
      <c r="X976" s="192"/>
      <c r="Y976" s="192"/>
      <c r="Z976" s="192"/>
      <c r="AA976" s="192"/>
    </row>
    <row r="977" spans="1:27" ht="15.75" customHeight="1">
      <c r="A977" s="192"/>
      <c r="B977" s="192"/>
      <c r="C977" s="192"/>
      <c r="D977" s="192"/>
      <c r="E977" s="192"/>
      <c r="F977" s="192"/>
      <c r="G977" s="192"/>
      <c r="H977" s="192"/>
      <c r="I977" s="192"/>
      <c r="J977" s="192"/>
      <c r="K977" s="192"/>
      <c r="L977" s="192"/>
      <c r="M977" s="192"/>
      <c r="N977" s="192"/>
      <c r="O977" s="192"/>
      <c r="P977" s="192"/>
      <c r="Q977" s="192"/>
      <c r="R977" s="192"/>
      <c r="S977" s="192"/>
      <c r="T977" s="192"/>
      <c r="U977" s="192"/>
      <c r="V977" s="192"/>
      <c r="W977" s="192"/>
      <c r="X977" s="192"/>
      <c r="Y977" s="192"/>
      <c r="Z977" s="192"/>
      <c r="AA977" s="192"/>
    </row>
    <row r="978" spans="1:27" ht="15.75" customHeight="1">
      <c r="A978" s="192"/>
      <c r="B978" s="192"/>
      <c r="C978" s="192"/>
      <c r="D978" s="192"/>
      <c r="E978" s="192"/>
      <c r="F978" s="192"/>
      <c r="G978" s="192"/>
      <c r="H978" s="192"/>
      <c r="I978" s="192"/>
      <c r="J978" s="192"/>
      <c r="K978" s="192"/>
      <c r="L978" s="192"/>
      <c r="M978" s="192"/>
      <c r="N978" s="192"/>
      <c r="O978" s="192"/>
      <c r="P978" s="192"/>
      <c r="Q978" s="192"/>
      <c r="R978" s="192"/>
      <c r="S978" s="192"/>
      <c r="T978" s="192"/>
      <c r="U978" s="192"/>
      <c r="V978" s="192"/>
      <c r="W978" s="192"/>
      <c r="X978" s="192"/>
      <c r="Y978" s="192"/>
      <c r="Z978" s="192"/>
      <c r="AA978" s="192"/>
    </row>
    <row r="979" spans="1:27" ht="15.75" customHeight="1">
      <c r="A979" s="192"/>
      <c r="B979" s="192"/>
      <c r="C979" s="192"/>
      <c r="D979" s="192"/>
      <c r="E979" s="192"/>
      <c r="F979" s="192"/>
      <c r="G979" s="192"/>
      <c r="H979" s="192"/>
      <c r="I979" s="192"/>
      <c r="J979" s="192"/>
      <c r="K979" s="192"/>
      <c r="L979" s="192"/>
      <c r="M979" s="192"/>
      <c r="N979" s="192"/>
      <c r="O979" s="192"/>
      <c r="P979" s="192"/>
      <c r="Q979" s="192"/>
      <c r="R979" s="192"/>
      <c r="S979" s="192"/>
      <c r="T979" s="192"/>
      <c r="U979" s="192"/>
      <c r="V979" s="192"/>
      <c r="W979" s="192"/>
      <c r="X979" s="192"/>
      <c r="Y979" s="192"/>
      <c r="Z979" s="192"/>
      <c r="AA979" s="192"/>
    </row>
    <row r="980" spans="1:27" ht="15.75" customHeight="1">
      <c r="A980" s="192"/>
      <c r="B980" s="192"/>
      <c r="C980" s="192"/>
      <c r="D980" s="192"/>
      <c r="E980" s="192"/>
      <c r="F980" s="192"/>
      <c r="G980" s="192"/>
      <c r="H980" s="192"/>
      <c r="I980" s="192"/>
      <c r="J980" s="192"/>
      <c r="K980" s="192"/>
      <c r="L980" s="192"/>
      <c r="M980" s="192"/>
      <c r="N980" s="192"/>
      <c r="O980" s="192"/>
      <c r="P980" s="192"/>
      <c r="Q980" s="192"/>
      <c r="R980" s="192"/>
      <c r="S980" s="192"/>
      <c r="T980" s="192"/>
      <c r="U980" s="192"/>
      <c r="V980" s="192"/>
      <c r="W980" s="192"/>
      <c r="X980" s="192"/>
      <c r="Y980" s="192"/>
      <c r="Z980" s="192"/>
      <c r="AA980" s="192"/>
    </row>
    <row r="981" spans="1:27" ht="15.75" customHeight="1">
      <c r="A981" s="192"/>
      <c r="B981" s="192"/>
      <c r="C981" s="192"/>
      <c r="D981" s="192"/>
      <c r="E981" s="192"/>
      <c r="F981" s="192"/>
      <c r="G981" s="192"/>
      <c r="H981" s="192"/>
      <c r="I981" s="192"/>
      <c r="J981" s="192"/>
      <c r="K981" s="192"/>
      <c r="L981" s="192"/>
      <c r="M981" s="192"/>
      <c r="N981" s="192"/>
      <c r="O981" s="192"/>
      <c r="P981" s="192"/>
      <c r="Q981" s="192"/>
      <c r="R981" s="192"/>
      <c r="S981" s="192"/>
      <c r="T981" s="192"/>
      <c r="U981" s="192"/>
      <c r="V981" s="192"/>
      <c r="W981" s="192"/>
      <c r="X981" s="192"/>
      <c r="Y981" s="192"/>
      <c r="Z981" s="192"/>
      <c r="AA981" s="192"/>
    </row>
    <row r="982" spans="1:27" ht="15.75" customHeight="1">
      <c r="A982" s="192"/>
      <c r="B982" s="192"/>
      <c r="C982" s="192"/>
      <c r="D982" s="192"/>
      <c r="E982" s="192"/>
      <c r="F982" s="192"/>
      <c r="G982" s="192"/>
      <c r="H982" s="192"/>
      <c r="I982" s="192"/>
      <c r="J982" s="192"/>
      <c r="K982" s="192"/>
      <c r="L982" s="192"/>
      <c r="M982" s="192"/>
      <c r="N982" s="192"/>
      <c r="O982" s="192"/>
      <c r="P982" s="192"/>
      <c r="Q982" s="192"/>
      <c r="R982" s="192"/>
      <c r="S982" s="192"/>
      <c r="T982" s="192"/>
      <c r="U982" s="192"/>
      <c r="V982" s="192"/>
      <c r="W982" s="192"/>
      <c r="X982" s="192"/>
      <c r="Y982" s="192"/>
      <c r="Z982" s="192"/>
      <c r="AA982" s="192"/>
    </row>
    <row r="983" spans="1:27" ht="15.75" customHeight="1">
      <c r="A983" s="192"/>
      <c r="B983" s="192"/>
      <c r="C983" s="192"/>
      <c r="D983" s="192"/>
      <c r="E983" s="192"/>
      <c r="F983" s="192"/>
      <c r="G983" s="192"/>
      <c r="H983" s="192"/>
      <c r="I983" s="192"/>
      <c r="J983" s="192"/>
      <c r="K983" s="192"/>
      <c r="L983" s="192"/>
      <c r="M983" s="192"/>
      <c r="N983" s="192"/>
      <c r="O983" s="192"/>
      <c r="P983" s="192"/>
      <c r="Q983" s="192"/>
      <c r="R983" s="192"/>
      <c r="S983" s="192"/>
      <c r="T983" s="192"/>
      <c r="U983" s="192"/>
      <c r="V983" s="192"/>
      <c r="W983" s="192"/>
      <c r="X983" s="192"/>
      <c r="Y983" s="192"/>
      <c r="Z983" s="192"/>
      <c r="AA983" s="192"/>
    </row>
    <row r="984" spans="1:27" ht="15.75" customHeight="1">
      <c r="A984" s="192"/>
      <c r="B984" s="192"/>
      <c r="C984" s="192"/>
      <c r="D984" s="192"/>
      <c r="E984" s="192"/>
      <c r="F984" s="192"/>
      <c r="G984" s="192"/>
      <c r="H984" s="192"/>
      <c r="I984" s="192"/>
      <c r="J984" s="192"/>
      <c r="K984" s="192"/>
      <c r="L984" s="192"/>
      <c r="M984" s="192"/>
      <c r="N984" s="192"/>
      <c r="O984" s="192"/>
      <c r="P984" s="192"/>
      <c r="Q984" s="192"/>
      <c r="R984" s="192"/>
      <c r="S984" s="192"/>
      <c r="T984" s="192"/>
      <c r="U984" s="192"/>
      <c r="V984" s="192"/>
      <c r="W984" s="192"/>
      <c r="X984" s="192"/>
      <c r="Y984" s="192"/>
      <c r="Z984" s="192"/>
      <c r="AA984" s="192"/>
    </row>
    <row r="985" spans="1:27" ht="15.75" customHeight="1">
      <c r="A985" s="192"/>
      <c r="B985" s="192"/>
      <c r="C985" s="192"/>
      <c r="D985" s="192"/>
      <c r="E985" s="192"/>
      <c r="F985" s="192"/>
      <c r="G985" s="192"/>
      <c r="H985" s="192"/>
      <c r="I985" s="192"/>
      <c r="J985" s="192"/>
      <c r="K985" s="192"/>
      <c r="L985" s="192"/>
      <c r="M985" s="192"/>
      <c r="N985" s="192"/>
      <c r="O985" s="192"/>
      <c r="P985" s="192"/>
      <c r="Q985" s="192"/>
      <c r="R985" s="192"/>
      <c r="S985" s="192"/>
      <c r="T985" s="192"/>
      <c r="U985" s="192"/>
      <c r="V985" s="192"/>
      <c r="W985" s="192"/>
      <c r="X985" s="192"/>
      <c r="Y985" s="192"/>
      <c r="Z985" s="192"/>
      <c r="AA985" s="192"/>
    </row>
    <row r="986" spans="1:27" ht="15.75" customHeight="1">
      <c r="A986" s="192"/>
      <c r="B986" s="192"/>
      <c r="C986" s="192"/>
      <c r="D986" s="192"/>
      <c r="E986" s="192"/>
      <c r="F986" s="192"/>
      <c r="G986" s="192"/>
      <c r="H986" s="192"/>
      <c r="I986" s="192"/>
      <c r="J986" s="192"/>
      <c r="K986" s="192"/>
      <c r="L986" s="192"/>
      <c r="M986" s="192"/>
      <c r="N986" s="192"/>
      <c r="O986" s="192"/>
      <c r="P986" s="192"/>
      <c r="Q986" s="192"/>
      <c r="R986" s="192"/>
      <c r="S986" s="192"/>
      <c r="T986" s="192"/>
      <c r="U986" s="192"/>
      <c r="V986" s="192"/>
      <c r="W986" s="192"/>
      <c r="X986" s="192"/>
      <c r="Y986" s="192"/>
      <c r="Z986" s="192"/>
      <c r="AA986" s="192"/>
    </row>
    <row r="987" spans="1:27" ht="15.75" customHeight="1">
      <c r="A987" s="192"/>
      <c r="B987" s="192"/>
      <c r="C987" s="192"/>
      <c r="D987" s="192"/>
      <c r="E987" s="192"/>
      <c r="F987" s="192"/>
      <c r="G987" s="192"/>
      <c r="H987" s="192"/>
      <c r="I987" s="192"/>
      <c r="J987" s="192"/>
      <c r="K987" s="192"/>
      <c r="L987" s="192"/>
      <c r="M987" s="192"/>
      <c r="N987" s="192"/>
      <c r="O987" s="192"/>
      <c r="P987" s="192"/>
      <c r="Q987" s="192"/>
      <c r="R987" s="192"/>
      <c r="S987" s="192"/>
      <c r="T987" s="192"/>
      <c r="U987" s="192"/>
      <c r="V987" s="192"/>
      <c r="W987" s="192"/>
      <c r="X987" s="192"/>
      <c r="Y987" s="192"/>
      <c r="Z987" s="192"/>
      <c r="AA987" s="192"/>
    </row>
    <row r="988" spans="1:27" ht="15.75" customHeight="1">
      <c r="A988" s="192"/>
      <c r="B988" s="192"/>
      <c r="C988" s="192"/>
      <c r="D988" s="192"/>
      <c r="E988" s="192"/>
      <c r="F988" s="192"/>
      <c r="G988" s="192"/>
      <c r="H988" s="192"/>
      <c r="I988" s="192"/>
      <c r="J988" s="192"/>
      <c r="K988" s="192"/>
      <c r="L988" s="192"/>
      <c r="M988" s="192"/>
      <c r="N988" s="192"/>
      <c r="O988" s="192"/>
      <c r="P988" s="192"/>
      <c r="Q988" s="192"/>
      <c r="R988" s="192"/>
      <c r="S988" s="192"/>
      <c r="T988" s="192"/>
      <c r="U988" s="192"/>
      <c r="V988" s="192"/>
      <c r="W988" s="192"/>
      <c r="X988" s="192"/>
      <c r="Y988" s="192"/>
      <c r="Z988" s="192"/>
      <c r="AA988" s="192"/>
    </row>
    <row r="989" spans="1:27" ht="15.75" customHeight="1">
      <c r="A989" s="192"/>
      <c r="B989" s="192"/>
      <c r="C989" s="192"/>
      <c r="D989" s="192"/>
      <c r="E989" s="192"/>
      <c r="F989" s="192"/>
      <c r="G989" s="192"/>
      <c r="H989" s="192"/>
      <c r="I989" s="192"/>
      <c r="J989" s="192"/>
      <c r="K989" s="192"/>
      <c r="L989" s="192"/>
      <c r="M989" s="192"/>
      <c r="N989" s="192"/>
      <c r="O989" s="192"/>
      <c r="P989" s="192"/>
      <c r="Q989" s="192"/>
      <c r="R989" s="192"/>
      <c r="S989" s="192"/>
      <c r="T989" s="192"/>
      <c r="U989" s="192"/>
      <c r="V989" s="192"/>
      <c r="W989" s="192"/>
      <c r="X989" s="192"/>
      <c r="Y989" s="192"/>
      <c r="Z989" s="192"/>
      <c r="AA989" s="192"/>
    </row>
    <row r="990" spans="1:27" ht="15.75" customHeight="1">
      <c r="A990" s="192"/>
      <c r="B990" s="192"/>
      <c r="C990" s="192"/>
      <c r="D990" s="192"/>
      <c r="E990" s="192"/>
      <c r="F990" s="192"/>
      <c r="G990" s="192"/>
      <c r="H990" s="192"/>
      <c r="I990" s="192"/>
      <c r="J990" s="192"/>
      <c r="K990" s="192"/>
      <c r="L990" s="192"/>
      <c r="M990" s="192"/>
      <c r="N990" s="192"/>
      <c r="O990" s="192"/>
      <c r="P990" s="192"/>
      <c r="Q990" s="192"/>
      <c r="R990" s="192"/>
      <c r="S990" s="192"/>
      <c r="T990" s="192"/>
      <c r="U990" s="192"/>
      <c r="V990" s="192"/>
      <c r="W990" s="192"/>
      <c r="X990" s="192"/>
      <c r="Y990" s="192"/>
      <c r="Z990" s="192"/>
      <c r="AA990" s="192"/>
    </row>
    <row r="991" spans="1:27" ht="15.75" customHeight="1">
      <c r="A991" s="192"/>
      <c r="B991" s="192"/>
      <c r="C991" s="192"/>
      <c r="D991" s="192"/>
      <c r="E991" s="192"/>
      <c r="F991" s="192"/>
      <c r="G991" s="192"/>
      <c r="H991" s="192"/>
      <c r="I991" s="192"/>
      <c r="J991" s="192"/>
      <c r="K991" s="192"/>
      <c r="L991" s="192"/>
      <c r="M991" s="192"/>
      <c r="N991" s="192"/>
      <c r="O991" s="192"/>
      <c r="P991" s="192"/>
      <c r="Q991" s="192"/>
      <c r="R991" s="192"/>
      <c r="S991" s="192"/>
      <c r="T991" s="192"/>
      <c r="U991" s="192"/>
      <c r="V991" s="192"/>
      <c r="W991" s="192"/>
      <c r="X991" s="192"/>
      <c r="Y991" s="192"/>
      <c r="Z991" s="192"/>
      <c r="AA991" s="192"/>
    </row>
    <row r="992" spans="1:27" ht="15.75" customHeight="1">
      <c r="A992" s="192"/>
      <c r="B992" s="192"/>
      <c r="C992" s="192"/>
      <c r="D992" s="192"/>
      <c r="E992" s="192"/>
      <c r="F992" s="192"/>
      <c r="G992" s="192"/>
      <c r="H992" s="192"/>
      <c r="I992" s="192"/>
      <c r="J992" s="192"/>
      <c r="K992" s="192"/>
      <c r="L992" s="192"/>
      <c r="M992" s="192"/>
      <c r="N992" s="192"/>
      <c r="O992" s="192"/>
      <c r="P992" s="192"/>
      <c r="Q992" s="192"/>
      <c r="R992" s="192"/>
      <c r="S992" s="192"/>
      <c r="T992" s="192"/>
      <c r="U992" s="192"/>
      <c r="V992" s="192"/>
      <c r="W992" s="192"/>
      <c r="X992" s="192"/>
      <c r="Y992" s="192"/>
      <c r="Z992" s="192"/>
      <c r="AA992" s="192"/>
    </row>
    <row r="993" spans="1:27" ht="15.75" customHeight="1">
      <c r="A993" s="192"/>
      <c r="B993" s="192"/>
      <c r="C993" s="192"/>
      <c r="D993" s="192"/>
      <c r="E993" s="192"/>
      <c r="F993" s="192"/>
      <c r="G993" s="192"/>
      <c r="H993" s="192"/>
      <c r="I993" s="192"/>
      <c r="J993" s="192"/>
      <c r="K993" s="192"/>
      <c r="L993" s="192"/>
      <c r="M993" s="192"/>
      <c r="N993" s="192"/>
      <c r="O993" s="192"/>
      <c r="P993" s="192"/>
      <c r="Q993" s="192"/>
      <c r="R993" s="192"/>
      <c r="S993" s="192"/>
      <c r="T993" s="192"/>
      <c r="U993" s="192"/>
      <c r="V993" s="192"/>
      <c r="W993" s="192"/>
      <c r="X993" s="192"/>
      <c r="Y993" s="192"/>
      <c r="Z993" s="192"/>
      <c r="AA993" s="192"/>
    </row>
    <row r="994" spans="1:27" ht="15.75" customHeight="1">
      <c r="A994" s="192"/>
      <c r="B994" s="192"/>
      <c r="C994" s="192"/>
      <c r="D994" s="192"/>
      <c r="E994" s="192"/>
      <c r="F994" s="192"/>
      <c r="G994" s="192"/>
      <c r="H994" s="192"/>
      <c r="I994" s="192"/>
      <c r="J994" s="192"/>
      <c r="K994" s="192"/>
      <c r="L994" s="192"/>
      <c r="M994" s="192"/>
      <c r="N994" s="192"/>
      <c r="O994" s="192"/>
      <c r="P994" s="192"/>
      <c r="Q994" s="192"/>
      <c r="R994" s="192"/>
      <c r="S994" s="192"/>
      <c r="T994" s="192"/>
      <c r="U994" s="192"/>
      <c r="V994" s="192"/>
      <c r="W994" s="192"/>
      <c r="X994" s="192"/>
      <c r="Y994" s="192"/>
      <c r="Z994" s="192"/>
      <c r="AA994" s="192"/>
    </row>
    <row r="995" spans="1:27" ht="15.75" customHeight="1">
      <c r="A995" s="192"/>
      <c r="B995" s="192"/>
      <c r="C995" s="192"/>
      <c r="D995" s="192"/>
      <c r="E995" s="192"/>
      <c r="F995" s="192"/>
      <c r="G995" s="192"/>
      <c r="H995" s="192"/>
      <c r="I995" s="192"/>
      <c r="J995" s="192"/>
      <c r="K995" s="192"/>
      <c r="L995" s="192"/>
      <c r="M995" s="192"/>
      <c r="N995" s="192"/>
      <c r="O995" s="192"/>
      <c r="P995" s="192"/>
      <c r="Q995" s="192"/>
      <c r="R995" s="192"/>
      <c r="S995" s="192"/>
      <c r="T995" s="192"/>
      <c r="U995" s="192"/>
      <c r="V995" s="192"/>
      <c r="W995" s="192"/>
      <c r="X995" s="192"/>
      <c r="Y995" s="192"/>
      <c r="Z995" s="192"/>
      <c r="AA995" s="192"/>
    </row>
    <row r="996" spans="1:27" ht="15.75" customHeight="1">
      <c r="A996" s="192"/>
      <c r="B996" s="192"/>
      <c r="C996" s="192"/>
      <c r="D996" s="192"/>
      <c r="E996" s="192"/>
      <c r="F996" s="192"/>
      <c r="G996" s="192"/>
      <c r="H996" s="192"/>
      <c r="I996" s="192"/>
      <c r="J996" s="192"/>
      <c r="K996" s="192"/>
      <c r="L996" s="192"/>
      <c r="M996" s="192"/>
      <c r="N996" s="192"/>
      <c r="O996" s="192"/>
      <c r="P996" s="192"/>
      <c r="Q996" s="192"/>
      <c r="R996" s="192"/>
      <c r="S996" s="192"/>
      <c r="T996" s="192"/>
      <c r="U996" s="192"/>
      <c r="V996" s="192"/>
      <c r="W996" s="192"/>
      <c r="X996" s="192"/>
      <c r="Y996" s="192"/>
      <c r="Z996" s="192"/>
      <c r="AA996" s="192"/>
    </row>
    <row r="997" spans="1:27" ht="15.75" customHeight="1">
      <c r="A997" s="192"/>
      <c r="B997" s="192"/>
      <c r="C997" s="192"/>
      <c r="D997" s="192"/>
      <c r="E997" s="192"/>
      <c r="F997" s="192"/>
      <c r="G997" s="192"/>
      <c r="H997" s="192"/>
      <c r="I997" s="192"/>
      <c r="J997" s="192"/>
      <c r="K997" s="192"/>
      <c r="L997" s="192"/>
      <c r="M997" s="192"/>
      <c r="N997" s="192"/>
      <c r="O997" s="192"/>
      <c r="P997" s="192"/>
      <c r="Q997" s="192"/>
      <c r="R997" s="192"/>
      <c r="S997" s="192"/>
      <c r="T997" s="192"/>
      <c r="U997" s="192"/>
      <c r="V997" s="192"/>
      <c r="W997" s="192"/>
      <c r="X997" s="192"/>
      <c r="Y997" s="192"/>
      <c r="Z997" s="192"/>
      <c r="AA997" s="192"/>
    </row>
    <row r="998" spans="1:27" ht="15.75" customHeight="1">
      <c r="A998" s="192"/>
      <c r="B998" s="192"/>
      <c r="C998" s="192"/>
      <c r="D998" s="192"/>
      <c r="E998" s="192"/>
      <c r="F998" s="192"/>
      <c r="G998" s="192"/>
      <c r="H998" s="192"/>
      <c r="I998" s="192"/>
      <c r="J998" s="192"/>
      <c r="K998" s="192"/>
      <c r="L998" s="192"/>
      <c r="M998" s="192"/>
      <c r="N998" s="192"/>
      <c r="O998" s="192"/>
      <c r="P998" s="192"/>
      <c r="Q998" s="192"/>
      <c r="R998" s="192"/>
      <c r="S998" s="192"/>
      <c r="T998" s="192"/>
      <c r="U998" s="192"/>
      <c r="V998" s="192"/>
      <c r="W998" s="192"/>
      <c r="X998" s="192"/>
      <c r="Y998" s="192"/>
      <c r="Z998" s="192"/>
      <c r="AA998" s="192"/>
    </row>
    <row r="999" spans="1:27" ht="15.75" customHeight="1">
      <c r="A999" s="192"/>
      <c r="B999" s="192"/>
      <c r="C999" s="192"/>
      <c r="D999" s="192"/>
      <c r="E999" s="192"/>
      <c r="F999" s="192"/>
      <c r="G999" s="192"/>
      <c r="H999" s="192"/>
      <c r="I999" s="192"/>
      <c r="J999" s="192"/>
      <c r="K999" s="192"/>
      <c r="L999" s="192"/>
      <c r="M999" s="192"/>
      <c r="N999" s="192"/>
      <c r="O999" s="192"/>
      <c r="P999" s="192"/>
      <c r="Q999" s="192"/>
      <c r="R999" s="192"/>
      <c r="S999" s="192"/>
      <c r="T999" s="192"/>
      <c r="U999" s="192"/>
      <c r="V999" s="192"/>
      <c r="W999" s="192"/>
      <c r="X999" s="192"/>
      <c r="Y999" s="192"/>
      <c r="Z999" s="192"/>
      <c r="AA999" s="192"/>
    </row>
    <row r="1000" spans="1:27" ht="15.75" customHeight="1">
      <c r="A1000" s="192"/>
      <c r="B1000" s="192"/>
      <c r="C1000" s="192"/>
      <c r="D1000" s="192"/>
      <c r="E1000" s="192"/>
      <c r="F1000" s="192"/>
      <c r="G1000" s="192"/>
      <c r="H1000" s="192"/>
      <c r="I1000" s="192"/>
      <c r="J1000" s="192"/>
      <c r="K1000" s="192"/>
      <c r="L1000" s="192"/>
      <c r="M1000" s="192"/>
      <c r="N1000" s="192"/>
      <c r="O1000" s="192"/>
      <c r="P1000" s="192"/>
      <c r="Q1000" s="192"/>
      <c r="R1000" s="192"/>
      <c r="S1000" s="192"/>
      <c r="T1000" s="192"/>
      <c r="U1000" s="192"/>
      <c r="V1000" s="192"/>
      <c r="W1000" s="192"/>
      <c r="X1000" s="192"/>
      <c r="Y1000" s="192"/>
      <c r="Z1000" s="192"/>
      <c r="AA1000" s="192"/>
    </row>
  </sheetData>
  <conditionalFormatting sqref="A3:A170 A102:AA102 A110:AA110 A118:AA119 A122:AA122 A133:AA133 A135:AA135 A3:AA3 A6:AA9 A12:AA12 A23:AA23 A25:AA26 A28:AA30 A52:AA52 A57:AA57 A60:AA60 A67:AA68 A70:AA70 A140:AA141 A148:AA148 A150:AA151 A154:AA154 A157:AA158 A162:AA162 A20:AA20 A137:AA137">
    <cfRule type="cellIs" dxfId="34" priority="11" operator="equal">
      <formula>1</formula>
    </cfRule>
  </conditionalFormatting>
  <conditionalFormatting sqref="A3:AA3 A6:AA9 A12:AA12 A15:AA16 A23:AA23 A25:AA26 A28:AA30 A52:AA52 A57:AA58 A60:AA60 A67:AA67 A70:AA70 A140:AA140 A148:AA148 A150:AA151 A154:AA154 A157:AA158 A161:AA162">
    <cfRule type="notContainsBlanks" dxfId="33" priority="1">
      <formula>LEN(TRIM(A3))&gt;0</formula>
    </cfRule>
  </conditionalFormatting>
  <conditionalFormatting sqref="A102:AA102 A110:AA111 A118:AA119 A121:AA122 A127:AA127 A133:AA133 A135:AA135">
    <cfRule type="notContainsBlanks" dxfId="32" priority="9">
      <formula>LEN(TRIM(A102))&gt;0</formula>
    </cfRule>
  </conditionalFormatting>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outlinePr summaryBelow="0" summaryRight="0"/>
  </sheetPr>
  <dimension ref="A1:AI1000"/>
  <sheetViews>
    <sheetView workbookViewId="0"/>
  </sheetViews>
  <sheetFormatPr baseColWidth="10" defaultColWidth="12.5703125" defaultRowHeight="15" customHeight="1"/>
  <cols>
    <col min="1" max="1" width="15.42578125" customWidth="1"/>
    <col min="2" max="2" width="10.140625" customWidth="1"/>
    <col min="3" max="3" width="19.140625" customWidth="1"/>
    <col min="4" max="4" width="26.7109375" customWidth="1"/>
    <col min="5" max="5" width="15.85546875" customWidth="1"/>
    <col min="6" max="6" width="29.5703125" customWidth="1"/>
    <col min="7" max="7" width="9.28515625" customWidth="1"/>
    <col min="8" max="8" width="5.140625" customWidth="1"/>
    <col min="9" max="9" width="8.28515625" customWidth="1"/>
    <col min="10" max="10" width="5.7109375" customWidth="1"/>
    <col min="11" max="11" width="10.140625" customWidth="1"/>
    <col min="12" max="12" width="6.42578125" customWidth="1"/>
    <col min="13" max="13" width="9.5703125" customWidth="1"/>
    <col min="14" max="14" width="8" customWidth="1"/>
    <col min="15" max="15" width="8.28515625" customWidth="1"/>
    <col min="16" max="16" width="11.7109375" customWidth="1"/>
    <col min="17" max="17" width="9.140625" customWidth="1"/>
    <col min="18" max="18" width="9" customWidth="1"/>
    <col min="19" max="19" width="7.5703125" customWidth="1"/>
    <col min="20" max="20" width="7" customWidth="1"/>
    <col min="21" max="21" width="8.140625" customWidth="1"/>
    <col min="22" max="22" width="8" customWidth="1"/>
    <col min="23" max="23" width="7.7109375" customWidth="1"/>
    <col min="24" max="24" width="7.28515625" customWidth="1"/>
    <col min="25" max="25" width="8.5703125" customWidth="1"/>
    <col min="26" max="26" width="8" customWidth="1"/>
    <col min="27" max="27" width="8.5703125" customWidth="1"/>
    <col min="28" max="28" width="9.42578125" customWidth="1"/>
    <col min="29" max="29" width="13.85546875" customWidth="1"/>
    <col min="30" max="30" width="17.42578125" customWidth="1"/>
    <col min="31" max="31" width="7.85546875" customWidth="1"/>
    <col min="32" max="33" width="12.5703125" customWidth="1"/>
  </cols>
  <sheetData>
    <row r="1" spans="1:35" ht="15.75" customHeight="1">
      <c r="A1" s="246"/>
      <c r="B1" s="192"/>
      <c r="C1" s="192"/>
      <c r="D1" s="192"/>
      <c r="E1" s="192"/>
      <c r="F1" s="192"/>
      <c r="G1" s="192"/>
      <c r="H1" s="192"/>
      <c r="I1" s="192"/>
      <c r="J1" s="192"/>
      <c r="K1" s="192"/>
      <c r="L1" s="192"/>
      <c r="M1" s="192"/>
      <c r="N1" s="192"/>
      <c r="O1" s="192"/>
      <c r="P1" s="192"/>
      <c r="Q1" s="192"/>
      <c r="R1" s="192"/>
      <c r="S1" s="192"/>
      <c r="T1" s="192"/>
      <c r="U1" s="192"/>
      <c r="V1" s="192"/>
      <c r="W1" s="192"/>
      <c r="X1" s="192"/>
      <c r="Y1" s="192"/>
      <c r="Z1" s="192"/>
      <c r="AA1" s="192"/>
      <c r="AB1" s="192"/>
      <c r="AC1" s="192"/>
      <c r="AD1" s="192"/>
      <c r="AE1" s="192"/>
      <c r="AF1" s="192"/>
      <c r="AG1" s="192"/>
      <c r="AH1" s="192"/>
      <c r="AI1" s="192"/>
    </row>
    <row r="2" spans="1:35" ht="15.75" customHeight="1">
      <c r="A2" s="75" t="s">
        <v>592</v>
      </c>
      <c r="B2" s="75" t="s">
        <v>593</v>
      </c>
      <c r="C2" s="75" t="s">
        <v>596</v>
      </c>
      <c r="D2" s="75" t="s">
        <v>597</v>
      </c>
      <c r="E2" s="75" t="s">
        <v>598</v>
      </c>
      <c r="F2" s="255"/>
      <c r="G2" s="80" t="s">
        <v>696</v>
      </c>
      <c r="H2" s="80" t="s">
        <v>703</v>
      </c>
      <c r="I2" s="80" t="s">
        <v>717</v>
      </c>
      <c r="J2" s="80" t="s">
        <v>710</v>
      </c>
      <c r="K2" s="80" t="s">
        <v>715</v>
      </c>
      <c r="L2" s="256" t="s">
        <v>697</v>
      </c>
      <c r="M2" s="256" t="s">
        <v>700</v>
      </c>
      <c r="N2" s="256" t="s">
        <v>702</v>
      </c>
      <c r="O2" s="256" t="s">
        <v>707</v>
      </c>
      <c r="P2" s="257" t="s">
        <v>694</v>
      </c>
      <c r="Q2" s="257" t="s">
        <v>699</v>
      </c>
      <c r="R2" s="257" t="s">
        <v>701</v>
      </c>
      <c r="S2" s="257" t="s">
        <v>714</v>
      </c>
      <c r="T2" s="258" t="s">
        <v>705</v>
      </c>
      <c r="U2" s="258" t="s">
        <v>706</v>
      </c>
      <c r="V2" s="258" t="s">
        <v>711</v>
      </c>
      <c r="W2" s="258" t="s">
        <v>712</v>
      </c>
      <c r="X2" s="259" t="s">
        <v>698</v>
      </c>
      <c r="Y2" s="259" t="s">
        <v>704</v>
      </c>
      <c r="Z2" s="259" t="s">
        <v>708</v>
      </c>
      <c r="AA2" s="259" t="s">
        <v>709</v>
      </c>
      <c r="AB2" s="259" t="s">
        <v>713</v>
      </c>
      <c r="AC2" s="259" t="s">
        <v>716</v>
      </c>
      <c r="AD2" s="104" t="s">
        <v>718</v>
      </c>
      <c r="AE2" s="103" t="s">
        <v>563</v>
      </c>
      <c r="AF2" s="192"/>
      <c r="AG2" s="192"/>
      <c r="AH2" s="192"/>
      <c r="AI2" s="192"/>
    </row>
    <row r="3" spans="1:35" ht="15.75" customHeight="1">
      <c r="A3" s="6">
        <v>1</v>
      </c>
      <c r="B3" s="6">
        <v>1</v>
      </c>
      <c r="C3" s="6">
        <v>1</v>
      </c>
      <c r="D3" s="6">
        <v>1</v>
      </c>
      <c r="E3" s="6"/>
      <c r="F3" s="260"/>
      <c r="G3" s="6"/>
      <c r="H3" s="6"/>
      <c r="I3" s="6"/>
      <c r="J3" s="6"/>
      <c r="K3" s="6"/>
      <c r="L3" s="6"/>
      <c r="M3" s="6"/>
      <c r="N3" s="6"/>
      <c r="O3" s="6"/>
      <c r="P3" s="6">
        <v>1</v>
      </c>
      <c r="Q3" s="6">
        <v>1</v>
      </c>
      <c r="R3" s="6"/>
      <c r="S3" s="6"/>
      <c r="T3" s="6"/>
      <c r="U3" s="6"/>
      <c r="V3" s="6"/>
      <c r="W3" s="6"/>
      <c r="X3" s="6"/>
      <c r="Y3" s="6"/>
      <c r="Z3" s="6"/>
      <c r="AA3" s="6"/>
      <c r="AB3" s="6"/>
      <c r="AC3" s="6"/>
      <c r="AD3" s="6"/>
      <c r="AE3" s="6"/>
      <c r="AF3" s="192"/>
      <c r="AG3" s="192"/>
      <c r="AH3" s="192"/>
      <c r="AI3" s="192"/>
    </row>
    <row r="4" spans="1:35" ht="15.75" customHeight="1">
      <c r="A4" s="6"/>
      <c r="B4" s="6"/>
      <c r="C4" s="6"/>
      <c r="D4" s="6"/>
      <c r="E4" s="6"/>
      <c r="F4" s="260"/>
      <c r="G4" s="6"/>
      <c r="H4" s="6"/>
      <c r="I4" s="6"/>
      <c r="J4" s="6"/>
      <c r="K4" s="6"/>
      <c r="L4" s="6"/>
      <c r="M4" s="6"/>
      <c r="N4" s="6"/>
      <c r="O4" s="6"/>
      <c r="P4" s="6"/>
      <c r="Q4" s="6"/>
      <c r="R4" s="6"/>
      <c r="S4" s="6"/>
      <c r="T4" s="6"/>
      <c r="U4" s="6"/>
      <c r="V4" s="6"/>
      <c r="W4" s="6"/>
      <c r="X4" s="6"/>
      <c r="Y4" s="6"/>
      <c r="Z4" s="6"/>
      <c r="AA4" s="6"/>
      <c r="AB4" s="6">
        <v>1</v>
      </c>
      <c r="AC4" s="6"/>
      <c r="AD4" s="6"/>
      <c r="AE4" s="6"/>
      <c r="AF4" s="192"/>
      <c r="AG4" s="192"/>
      <c r="AH4" s="192"/>
      <c r="AI4" s="192"/>
    </row>
    <row r="5" spans="1:35" ht="15.75" customHeight="1">
      <c r="A5" s="6"/>
      <c r="B5" s="6"/>
      <c r="C5" s="6"/>
      <c r="D5" s="6"/>
      <c r="E5" s="6"/>
      <c r="F5" s="260"/>
      <c r="G5" s="6"/>
      <c r="H5" s="6"/>
      <c r="I5" s="6"/>
      <c r="J5" s="6"/>
      <c r="K5" s="6"/>
      <c r="L5" s="6"/>
      <c r="M5" s="6"/>
      <c r="N5" s="6"/>
      <c r="O5" s="6"/>
      <c r="P5" s="6"/>
      <c r="Q5" s="6"/>
      <c r="R5" s="6"/>
      <c r="S5" s="6"/>
      <c r="T5" s="6"/>
      <c r="U5" s="6">
        <v>1</v>
      </c>
      <c r="V5" s="6"/>
      <c r="W5" s="6"/>
      <c r="X5" s="6"/>
      <c r="Y5" s="6"/>
      <c r="Z5" s="6"/>
      <c r="AA5" s="6"/>
      <c r="AB5" s="6"/>
      <c r="AC5" s="6"/>
      <c r="AD5" s="6"/>
      <c r="AE5" s="6"/>
      <c r="AF5" s="192"/>
      <c r="AG5" s="192"/>
      <c r="AH5" s="192"/>
      <c r="AI5" s="192"/>
    </row>
    <row r="6" spans="1:35" ht="15.75" customHeight="1">
      <c r="A6" s="6">
        <v>1</v>
      </c>
      <c r="B6" s="6">
        <v>1</v>
      </c>
      <c r="C6" s="6">
        <v>1</v>
      </c>
      <c r="D6" s="6"/>
      <c r="E6" s="6"/>
      <c r="F6" s="260"/>
      <c r="G6" s="6"/>
      <c r="H6" s="6"/>
      <c r="I6" s="6"/>
      <c r="J6" s="6"/>
      <c r="K6" s="6"/>
      <c r="L6" s="6"/>
      <c r="M6" s="6"/>
      <c r="N6" s="6"/>
      <c r="O6" s="6"/>
      <c r="P6" s="6"/>
      <c r="Q6" s="6"/>
      <c r="R6" s="6"/>
      <c r="S6" s="6"/>
      <c r="T6" s="6"/>
      <c r="U6" s="6"/>
      <c r="V6" s="6"/>
      <c r="W6" s="6"/>
      <c r="X6" s="6"/>
      <c r="Y6" s="6"/>
      <c r="Z6" s="6"/>
      <c r="AA6" s="6">
        <v>1</v>
      </c>
      <c r="AB6" s="6"/>
      <c r="AC6" s="6"/>
      <c r="AD6" s="6"/>
      <c r="AE6" s="6"/>
      <c r="AF6" s="192"/>
      <c r="AG6" s="192"/>
      <c r="AH6" s="192"/>
      <c r="AI6" s="192"/>
    </row>
    <row r="7" spans="1:35" ht="15.75" customHeight="1">
      <c r="A7" s="6">
        <v>1</v>
      </c>
      <c r="B7" s="6">
        <v>1</v>
      </c>
      <c r="C7" s="6">
        <v>1</v>
      </c>
      <c r="D7" s="6"/>
      <c r="E7" s="6"/>
      <c r="F7" s="260"/>
      <c r="G7" s="6"/>
      <c r="H7" s="6"/>
      <c r="I7" s="6"/>
      <c r="J7" s="6"/>
      <c r="K7" s="6"/>
      <c r="L7" s="6"/>
      <c r="M7" s="6"/>
      <c r="N7" s="6"/>
      <c r="O7" s="6"/>
      <c r="P7" s="6"/>
      <c r="Q7" s="6"/>
      <c r="R7" s="6"/>
      <c r="S7" s="6"/>
      <c r="T7" s="6"/>
      <c r="U7" s="6"/>
      <c r="V7" s="6"/>
      <c r="W7" s="6"/>
      <c r="X7" s="6">
        <v>1</v>
      </c>
      <c r="Y7" s="6"/>
      <c r="Z7" s="6"/>
      <c r="AA7" s="6"/>
      <c r="AB7" s="6"/>
      <c r="AC7" s="6"/>
      <c r="AD7" s="6"/>
      <c r="AE7" s="6"/>
      <c r="AF7" s="192"/>
      <c r="AG7" s="192"/>
      <c r="AH7" s="192"/>
      <c r="AI7" s="192"/>
    </row>
    <row r="8" spans="1:35" ht="15.75" customHeight="1">
      <c r="A8" s="6">
        <v>1</v>
      </c>
      <c r="B8" s="6"/>
      <c r="C8" s="6"/>
      <c r="D8" s="6"/>
      <c r="E8" s="6"/>
      <c r="F8" s="260"/>
      <c r="G8" s="6"/>
      <c r="H8" s="6"/>
      <c r="I8" s="6"/>
      <c r="J8" s="6"/>
      <c r="K8" s="6"/>
      <c r="L8" s="6"/>
      <c r="M8" s="6"/>
      <c r="N8" s="6"/>
      <c r="O8" s="6"/>
      <c r="P8" s="6"/>
      <c r="Q8" s="6"/>
      <c r="R8" s="6"/>
      <c r="S8" s="6"/>
      <c r="T8" s="6"/>
      <c r="U8" s="6"/>
      <c r="V8" s="6"/>
      <c r="W8" s="6"/>
      <c r="X8" s="6"/>
      <c r="Y8" s="6"/>
      <c r="Z8" s="6"/>
      <c r="AA8" s="6"/>
      <c r="AB8" s="6"/>
      <c r="AC8" s="6"/>
      <c r="AD8" s="6"/>
      <c r="AE8" s="6">
        <v>1</v>
      </c>
      <c r="AF8" s="192"/>
      <c r="AG8" s="192"/>
      <c r="AH8" s="192"/>
      <c r="AI8" s="192"/>
    </row>
    <row r="9" spans="1:35" ht="15.75" customHeight="1">
      <c r="A9" s="6">
        <v>1</v>
      </c>
      <c r="B9" s="6">
        <v>1</v>
      </c>
      <c r="C9" s="6">
        <v>1</v>
      </c>
      <c r="D9" s="6">
        <v>1</v>
      </c>
      <c r="E9" s="6"/>
      <c r="F9" s="260"/>
      <c r="G9" s="6"/>
      <c r="H9" s="6"/>
      <c r="I9" s="6"/>
      <c r="J9" s="6"/>
      <c r="K9" s="6"/>
      <c r="L9" s="6"/>
      <c r="M9" s="6"/>
      <c r="N9" s="6"/>
      <c r="O9" s="6"/>
      <c r="P9" s="6"/>
      <c r="Q9" s="6"/>
      <c r="R9" s="6"/>
      <c r="S9" s="6"/>
      <c r="T9" s="6"/>
      <c r="U9" s="6">
        <v>1</v>
      </c>
      <c r="V9" s="6"/>
      <c r="W9" s="6"/>
      <c r="X9" s="6"/>
      <c r="Y9" s="6"/>
      <c r="Z9" s="6">
        <v>1</v>
      </c>
      <c r="AA9" s="6"/>
      <c r="AB9" s="6"/>
      <c r="AC9" s="6"/>
      <c r="AD9" s="6"/>
      <c r="AE9" s="6"/>
      <c r="AF9" s="192"/>
      <c r="AG9" s="192"/>
      <c r="AH9" s="192"/>
      <c r="AI9" s="192"/>
    </row>
    <row r="10" spans="1:35" ht="15.75" customHeight="1">
      <c r="A10" s="6"/>
      <c r="B10" s="6"/>
      <c r="C10" s="6"/>
      <c r="D10" s="6"/>
      <c r="E10" s="6"/>
      <c r="F10" s="260"/>
      <c r="G10" s="6"/>
      <c r="H10" s="6"/>
      <c r="I10" s="6"/>
      <c r="J10" s="6"/>
      <c r="K10" s="6"/>
      <c r="L10" s="6"/>
      <c r="M10" s="6"/>
      <c r="N10" s="6"/>
      <c r="O10" s="6"/>
      <c r="P10" s="6"/>
      <c r="Q10" s="6"/>
      <c r="R10" s="6"/>
      <c r="S10" s="6"/>
      <c r="T10" s="6"/>
      <c r="U10" s="6"/>
      <c r="V10" s="6"/>
      <c r="W10" s="6"/>
      <c r="X10" s="6"/>
      <c r="Y10" s="6"/>
      <c r="Z10" s="6"/>
      <c r="AA10" s="6"/>
      <c r="AB10" s="6">
        <v>1</v>
      </c>
      <c r="AC10" s="6"/>
      <c r="AD10" s="6"/>
      <c r="AE10" s="6"/>
      <c r="AF10" s="192"/>
      <c r="AG10" s="192"/>
      <c r="AH10" s="192"/>
      <c r="AI10" s="192"/>
    </row>
    <row r="11" spans="1:35" ht="15.75" customHeight="1">
      <c r="A11" s="6">
        <v>0</v>
      </c>
      <c r="B11" s="6"/>
      <c r="C11" s="6"/>
      <c r="D11" s="6"/>
      <c r="E11" s="6"/>
      <c r="F11" s="260"/>
      <c r="G11" s="6"/>
      <c r="H11" s="6"/>
      <c r="I11" s="6"/>
      <c r="J11" s="6"/>
      <c r="K11" s="6"/>
      <c r="L11" s="6"/>
      <c r="M11" s="6"/>
      <c r="N11" s="6"/>
      <c r="O11" s="6"/>
      <c r="P11" s="6"/>
      <c r="Q11" s="6"/>
      <c r="R11" s="6"/>
      <c r="S11" s="6"/>
      <c r="T11" s="6"/>
      <c r="U11" s="6"/>
      <c r="V11" s="6"/>
      <c r="W11" s="6"/>
      <c r="X11" s="6">
        <v>1</v>
      </c>
      <c r="Y11" s="6"/>
      <c r="Z11" s="6"/>
      <c r="AA11" s="6"/>
      <c r="AB11" s="6">
        <v>1</v>
      </c>
      <c r="AC11" s="6"/>
      <c r="AD11" s="6"/>
      <c r="AE11" s="6"/>
      <c r="AF11" s="192"/>
      <c r="AG11" s="192"/>
      <c r="AH11" s="192"/>
      <c r="AI11" s="192"/>
    </row>
    <row r="12" spans="1:35" ht="15.75" customHeight="1">
      <c r="A12" s="6"/>
      <c r="B12" s="6"/>
      <c r="C12" s="6"/>
      <c r="D12" s="6"/>
      <c r="E12" s="6">
        <v>1</v>
      </c>
      <c r="F12" s="260"/>
      <c r="G12" s="6"/>
      <c r="H12" s="6"/>
      <c r="I12" s="6"/>
      <c r="J12" s="6"/>
      <c r="K12" s="6"/>
      <c r="L12" s="6"/>
      <c r="M12" s="6"/>
      <c r="N12" s="6"/>
      <c r="O12" s="6"/>
      <c r="P12" s="6"/>
      <c r="Q12" s="6"/>
      <c r="R12" s="6"/>
      <c r="S12" s="6"/>
      <c r="T12" s="6"/>
      <c r="U12" s="6"/>
      <c r="V12" s="6"/>
      <c r="W12" s="6"/>
      <c r="X12" s="6">
        <v>1</v>
      </c>
      <c r="Y12" s="6">
        <v>1</v>
      </c>
      <c r="Z12" s="6">
        <v>1</v>
      </c>
      <c r="AA12" s="6">
        <v>1</v>
      </c>
      <c r="AB12" s="6">
        <v>1</v>
      </c>
      <c r="AC12" s="6"/>
      <c r="AD12" s="6"/>
      <c r="AE12" s="6"/>
      <c r="AF12" s="192"/>
      <c r="AG12" s="192"/>
      <c r="AH12" s="192"/>
      <c r="AI12" s="192"/>
    </row>
    <row r="13" spans="1:35" ht="15.75" customHeight="1">
      <c r="A13" s="6">
        <v>0</v>
      </c>
      <c r="B13" s="6"/>
      <c r="C13" s="6"/>
      <c r="D13" s="6"/>
      <c r="E13" s="6"/>
      <c r="F13" s="261"/>
      <c r="G13" s="6"/>
      <c r="H13" s="6"/>
      <c r="I13" s="6"/>
      <c r="J13" s="6"/>
      <c r="K13" s="6"/>
      <c r="L13" s="6"/>
      <c r="M13" s="6"/>
      <c r="N13" s="6"/>
      <c r="O13" s="6"/>
      <c r="P13" s="6"/>
      <c r="Q13" s="6"/>
      <c r="R13" s="6"/>
      <c r="S13" s="6"/>
      <c r="T13" s="6"/>
      <c r="U13" s="6"/>
      <c r="V13" s="6"/>
      <c r="W13" s="6"/>
      <c r="X13" s="6"/>
      <c r="Y13" s="6"/>
      <c r="Z13" s="6"/>
      <c r="AA13" s="6"/>
      <c r="AB13" s="6">
        <v>1</v>
      </c>
      <c r="AC13" s="6"/>
      <c r="AD13" s="6"/>
      <c r="AE13" s="5"/>
      <c r="AF13" s="192"/>
      <c r="AG13" s="192"/>
      <c r="AH13" s="192"/>
      <c r="AI13" s="192"/>
    </row>
    <row r="14" spans="1:35" ht="15.75" customHeight="1">
      <c r="A14" s="6">
        <v>0</v>
      </c>
      <c r="B14" s="6"/>
      <c r="C14" s="6"/>
      <c r="D14" s="6"/>
      <c r="E14" s="6"/>
      <c r="F14" s="260"/>
      <c r="G14" s="6"/>
      <c r="H14" s="6"/>
      <c r="I14" s="6"/>
      <c r="J14" s="6"/>
      <c r="K14" s="6"/>
      <c r="L14" s="6"/>
      <c r="M14" s="6"/>
      <c r="N14" s="6"/>
      <c r="O14" s="6"/>
      <c r="P14" s="6"/>
      <c r="Q14" s="6"/>
      <c r="R14" s="6"/>
      <c r="S14" s="6"/>
      <c r="T14" s="6"/>
      <c r="U14" s="6"/>
      <c r="V14" s="6"/>
      <c r="W14" s="6"/>
      <c r="X14" s="6"/>
      <c r="Y14" s="6"/>
      <c r="Z14" s="6">
        <v>1</v>
      </c>
      <c r="AA14" s="6"/>
      <c r="AB14" s="6"/>
      <c r="AC14" s="6"/>
      <c r="AD14" s="6"/>
      <c r="AE14" s="6"/>
      <c r="AF14" s="192"/>
      <c r="AG14" s="192"/>
      <c r="AH14" s="192"/>
      <c r="AI14" s="192"/>
    </row>
    <row r="15" spans="1:35" ht="15.75" customHeight="1">
      <c r="A15" s="6">
        <v>0</v>
      </c>
      <c r="B15" s="6"/>
      <c r="C15" s="6"/>
      <c r="D15" s="6"/>
      <c r="E15" s="6"/>
      <c r="F15" s="261"/>
      <c r="G15" s="6"/>
      <c r="H15" s="6"/>
      <c r="I15" s="6"/>
      <c r="J15" s="6"/>
      <c r="K15" s="6"/>
      <c r="L15" s="6"/>
      <c r="M15" s="6"/>
      <c r="N15" s="6"/>
      <c r="O15" s="6"/>
      <c r="P15" s="6"/>
      <c r="Q15" s="6"/>
      <c r="R15" s="6"/>
      <c r="S15" s="6"/>
      <c r="T15" s="6"/>
      <c r="U15" s="6"/>
      <c r="V15" s="6"/>
      <c r="W15" s="6"/>
      <c r="X15" s="6">
        <v>1</v>
      </c>
      <c r="Y15" s="6"/>
      <c r="Z15" s="6"/>
      <c r="AA15" s="6"/>
      <c r="AB15" s="6"/>
      <c r="AC15" s="6"/>
      <c r="AD15" s="6"/>
      <c r="AE15" s="6"/>
      <c r="AF15" s="192"/>
      <c r="AG15" s="192"/>
      <c r="AH15" s="192"/>
      <c r="AI15" s="192"/>
    </row>
    <row r="16" spans="1:35" ht="15.75" customHeight="1">
      <c r="A16" s="6">
        <v>0</v>
      </c>
      <c r="B16" s="6"/>
      <c r="C16" s="6"/>
      <c r="D16" s="6"/>
      <c r="E16" s="6"/>
      <c r="F16" s="260"/>
      <c r="G16" s="6"/>
      <c r="H16" s="6"/>
      <c r="I16" s="6"/>
      <c r="J16" s="6"/>
      <c r="K16" s="6"/>
      <c r="L16" s="6"/>
      <c r="M16" s="6"/>
      <c r="N16" s="6"/>
      <c r="O16" s="6"/>
      <c r="P16" s="6"/>
      <c r="Q16" s="6"/>
      <c r="R16" s="6"/>
      <c r="S16" s="6"/>
      <c r="T16" s="6"/>
      <c r="U16" s="6"/>
      <c r="V16" s="6"/>
      <c r="W16" s="6"/>
      <c r="X16" s="6">
        <v>1</v>
      </c>
      <c r="Y16" s="6"/>
      <c r="Z16" s="6"/>
      <c r="AA16" s="6"/>
      <c r="AB16" s="6"/>
      <c r="AC16" s="6"/>
      <c r="AD16" s="6"/>
      <c r="AE16" s="6"/>
      <c r="AF16" s="192"/>
      <c r="AG16" s="192"/>
      <c r="AH16" s="192"/>
      <c r="AI16" s="192"/>
    </row>
    <row r="17" spans="1:35" ht="15.75" customHeight="1">
      <c r="A17" s="6"/>
      <c r="B17" s="6"/>
      <c r="C17" s="6"/>
      <c r="D17" s="6"/>
      <c r="E17" s="6"/>
      <c r="F17" s="260"/>
      <c r="G17" s="6"/>
      <c r="H17" s="6"/>
      <c r="I17" s="6"/>
      <c r="J17" s="6"/>
      <c r="K17" s="6"/>
      <c r="L17" s="6"/>
      <c r="M17" s="6"/>
      <c r="N17" s="6"/>
      <c r="O17" s="6"/>
      <c r="P17" s="6"/>
      <c r="Q17" s="6"/>
      <c r="R17" s="6"/>
      <c r="S17" s="6"/>
      <c r="T17" s="6"/>
      <c r="U17" s="6"/>
      <c r="V17" s="6"/>
      <c r="W17" s="6"/>
      <c r="X17" s="6"/>
      <c r="Y17" s="6">
        <v>1</v>
      </c>
      <c r="Z17" s="6"/>
      <c r="AA17" s="6"/>
      <c r="AB17" s="6"/>
      <c r="AC17" s="6"/>
      <c r="AD17" s="6"/>
      <c r="AE17" s="6"/>
      <c r="AF17" s="192"/>
      <c r="AG17" s="192"/>
      <c r="AH17" s="192"/>
      <c r="AI17" s="192"/>
    </row>
    <row r="18" spans="1:35" ht="15.75" customHeight="1">
      <c r="A18" s="6"/>
      <c r="B18" s="6"/>
      <c r="C18" s="6"/>
      <c r="D18" s="6"/>
      <c r="E18" s="6"/>
      <c r="F18" s="260"/>
      <c r="G18" s="6"/>
      <c r="H18" s="6"/>
      <c r="I18" s="6"/>
      <c r="J18" s="6"/>
      <c r="K18" s="6"/>
      <c r="L18" s="6"/>
      <c r="M18" s="6"/>
      <c r="N18" s="6"/>
      <c r="O18" s="6"/>
      <c r="P18" s="6">
        <v>1</v>
      </c>
      <c r="Q18" s="6"/>
      <c r="R18" s="6"/>
      <c r="S18" s="6"/>
      <c r="T18" s="6"/>
      <c r="U18" s="6"/>
      <c r="V18" s="6"/>
      <c r="W18" s="6"/>
      <c r="X18" s="6"/>
      <c r="Y18" s="6"/>
      <c r="Z18" s="6"/>
      <c r="AA18" s="6"/>
      <c r="AB18" s="6"/>
      <c r="AC18" s="6"/>
      <c r="AD18" s="6"/>
      <c r="AE18" s="6"/>
      <c r="AF18" s="192"/>
      <c r="AG18" s="192"/>
      <c r="AH18" s="192"/>
      <c r="AI18" s="192"/>
    </row>
    <row r="19" spans="1:35" ht="15.75" customHeight="1">
      <c r="A19" s="6"/>
      <c r="B19" s="6"/>
      <c r="C19" s="6"/>
      <c r="D19" s="6"/>
      <c r="E19" s="6"/>
      <c r="F19" s="260"/>
      <c r="G19" s="6"/>
      <c r="H19" s="6"/>
      <c r="I19" s="6"/>
      <c r="J19" s="6"/>
      <c r="K19" s="6"/>
      <c r="L19" s="6"/>
      <c r="M19" s="6"/>
      <c r="N19" s="6"/>
      <c r="O19" s="6"/>
      <c r="P19" s="6">
        <v>1</v>
      </c>
      <c r="Q19" s="6"/>
      <c r="R19" s="6"/>
      <c r="S19" s="6"/>
      <c r="T19" s="6"/>
      <c r="U19" s="6"/>
      <c r="V19" s="6"/>
      <c r="W19" s="6"/>
      <c r="X19" s="6"/>
      <c r="Y19" s="6"/>
      <c r="Z19" s="6"/>
      <c r="AA19" s="6"/>
      <c r="AB19" s="6"/>
      <c r="AC19" s="6"/>
      <c r="AD19" s="6"/>
      <c r="AE19" s="6"/>
      <c r="AF19" s="192"/>
      <c r="AG19" s="192"/>
      <c r="AH19" s="192"/>
      <c r="AI19" s="192"/>
    </row>
    <row r="20" spans="1:35" ht="15.75" customHeight="1">
      <c r="A20" s="6"/>
      <c r="B20" s="6">
        <v>1</v>
      </c>
      <c r="C20" s="6"/>
      <c r="D20" s="6"/>
      <c r="E20" s="6"/>
      <c r="F20" s="260"/>
      <c r="G20" s="6"/>
      <c r="H20" s="6"/>
      <c r="I20" s="6"/>
      <c r="J20" s="6"/>
      <c r="K20" s="6"/>
      <c r="L20" s="6"/>
      <c r="M20" s="6"/>
      <c r="N20" s="6"/>
      <c r="O20" s="6"/>
      <c r="P20" s="6">
        <v>1</v>
      </c>
      <c r="Q20" s="6"/>
      <c r="R20" s="6"/>
      <c r="S20" s="6"/>
      <c r="T20" s="6"/>
      <c r="U20" s="6"/>
      <c r="V20" s="6"/>
      <c r="W20" s="6"/>
      <c r="X20" s="6"/>
      <c r="Y20" s="6"/>
      <c r="Z20" s="6"/>
      <c r="AA20" s="6"/>
      <c r="AB20" s="6"/>
      <c r="AC20" s="6"/>
      <c r="AD20" s="6"/>
      <c r="AE20" s="6"/>
      <c r="AF20" s="192"/>
      <c r="AG20" s="192"/>
      <c r="AH20" s="192"/>
      <c r="AI20" s="192"/>
    </row>
    <row r="21" spans="1:35" ht="15.75" customHeight="1">
      <c r="A21" s="6"/>
      <c r="B21" s="6"/>
      <c r="C21" s="6"/>
      <c r="D21" s="6"/>
      <c r="E21" s="6"/>
      <c r="F21" s="260"/>
      <c r="G21" s="6"/>
      <c r="H21" s="6"/>
      <c r="I21" s="6"/>
      <c r="J21" s="6"/>
      <c r="K21" s="6"/>
      <c r="L21" s="6"/>
      <c r="M21" s="6"/>
      <c r="N21" s="6"/>
      <c r="O21" s="6"/>
      <c r="P21" s="6"/>
      <c r="Q21" s="6"/>
      <c r="R21" s="6"/>
      <c r="S21" s="6"/>
      <c r="T21" s="6"/>
      <c r="U21" s="6"/>
      <c r="V21" s="6"/>
      <c r="W21" s="6"/>
      <c r="X21" s="6"/>
      <c r="Y21" s="6"/>
      <c r="Z21" s="6">
        <v>1</v>
      </c>
      <c r="AA21" s="6"/>
      <c r="AB21" s="6"/>
      <c r="AC21" s="6"/>
      <c r="AD21" s="6"/>
      <c r="AE21" s="6"/>
      <c r="AF21" s="192"/>
      <c r="AG21" s="192"/>
      <c r="AH21" s="192"/>
      <c r="AI21" s="192"/>
    </row>
    <row r="22" spans="1:35" ht="15.75" customHeight="1">
      <c r="A22" s="6"/>
      <c r="B22" s="6"/>
      <c r="C22" s="6"/>
      <c r="D22" s="6"/>
      <c r="E22" s="6"/>
      <c r="F22" s="260"/>
      <c r="G22" s="6"/>
      <c r="H22" s="6"/>
      <c r="I22" s="6"/>
      <c r="J22" s="6"/>
      <c r="K22" s="6"/>
      <c r="L22" s="6"/>
      <c r="M22" s="6"/>
      <c r="N22" s="6"/>
      <c r="O22" s="6"/>
      <c r="P22" s="6"/>
      <c r="Q22" s="6"/>
      <c r="R22" s="6"/>
      <c r="S22" s="6"/>
      <c r="T22" s="6"/>
      <c r="U22" s="6"/>
      <c r="V22" s="6">
        <v>1</v>
      </c>
      <c r="W22" s="6"/>
      <c r="X22" s="6"/>
      <c r="Y22" s="6"/>
      <c r="Z22" s="6"/>
      <c r="AA22" s="6"/>
      <c r="AB22" s="6"/>
      <c r="AC22" s="6"/>
      <c r="AD22" s="6"/>
      <c r="AE22" s="5"/>
      <c r="AF22" s="192"/>
      <c r="AG22" s="192"/>
      <c r="AH22" s="192"/>
      <c r="AI22" s="192"/>
    </row>
    <row r="23" spans="1:35" ht="15.75" customHeight="1">
      <c r="A23" s="105">
        <v>0</v>
      </c>
      <c r="B23" s="6">
        <v>1</v>
      </c>
      <c r="C23" s="105">
        <v>1</v>
      </c>
      <c r="D23" s="6"/>
      <c r="E23" s="6"/>
      <c r="F23" s="260"/>
      <c r="G23" s="6">
        <v>1</v>
      </c>
      <c r="H23" s="6">
        <v>1</v>
      </c>
      <c r="I23" s="6">
        <v>1</v>
      </c>
      <c r="J23" s="6">
        <v>1</v>
      </c>
      <c r="K23" s="6"/>
      <c r="L23" s="6"/>
      <c r="M23" s="6"/>
      <c r="N23" s="6"/>
      <c r="O23" s="6"/>
      <c r="P23" s="6">
        <v>1</v>
      </c>
      <c r="Q23" s="6"/>
      <c r="R23" s="6"/>
      <c r="S23" s="6"/>
      <c r="T23" s="6"/>
      <c r="U23" s="6"/>
      <c r="V23" s="6"/>
      <c r="W23" s="6"/>
      <c r="X23" s="6"/>
      <c r="Y23" s="6"/>
      <c r="Z23" s="6"/>
      <c r="AA23" s="6"/>
      <c r="AB23" s="6"/>
      <c r="AC23" s="6"/>
      <c r="AD23" s="6"/>
      <c r="AE23" s="126"/>
      <c r="AF23" s="192"/>
      <c r="AG23" s="192"/>
      <c r="AH23" s="192"/>
      <c r="AI23" s="192"/>
    </row>
    <row r="24" spans="1:35" ht="15.75" customHeight="1">
      <c r="A24" s="6"/>
      <c r="B24" s="6"/>
      <c r="C24" s="6"/>
      <c r="D24" s="6"/>
      <c r="E24" s="6"/>
      <c r="F24" s="260"/>
      <c r="G24" s="6"/>
      <c r="H24" s="6"/>
      <c r="I24" s="6"/>
      <c r="J24" s="6"/>
      <c r="K24" s="6"/>
      <c r="L24" s="6"/>
      <c r="M24" s="6"/>
      <c r="N24" s="6"/>
      <c r="O24" s="6"/>
      <c r="P24" s="144"/>
      <c r="Q24" s="6">
        <v>1</v>
      </c>
      <c r="R24" s="6"/>
      <c r="S24" s="6"/>
      <c r="T24" s="6"/>
      <c r="U24" s="6"/>
      <c r="V24" s="6"/>
      <c r="W24" s="6"/>
      <c r="X24" s="6"/>
      <c r="Y24" s="6"/>
      <c r="Z24" s="6"/>
      <c r="AA24" s="6"/>
      <c r="AB24" s="6"/>
      <c r="AC24" s="6"/>
      <c r="AD24" s="6"/>
      <c r="AE24" s="6"/>
      <c r="AF24" s="192"/>
      <c r="AG24" s="192"/>
      <c r="AH24" s="192"/>
      <c r="AI24" s="192"/>
    </row>
    <row r="25" spans="1:35" ht="15.75" customHeight="1">
      <c r="A25" s="6">
        <v>1</v>
      </c>
      <c r="B25" s="6">
        <v>1</v>
      </c>
      <c r="C25" s="6">
        <v>1</v>
      </c>
      <c r="D25" s="6"/>
      <c r="E25" s="6"/>
      <c r="F25" s="260"/>
      <c r="G25" s="6"/>
      <c r="H25" s="6"/>
      <c r="I25" s="6"/>
      <c r="J25" s="6"/>
      <c r="K25" s="6">
        <v>1</v>
      </c>
      <c r="L25" s="6"/>
      <c r="M25" s="6"/>
      <c r="N25" s="6"/>
      <c r="O25" s="6"/>
      <c r="P25" s="6"/>
      <c r="Q25" s="6"/>
      <c r="R25" s="6"/>
      <c r="S25" s="6"/>
      <c r="T25" s="6"/>
      <c r="U25" s="6"/>
      <c r="V25" s="6"/>
      <c r="W25" s="6"/>
      <c r="X25" s="6"/>
      <c r="Y25" s="6"/>
      <c r="Z25" s="6"/>
      <c r="AA25" s="6"/>
      <c r="AB25" s="6"/>
      <c r="AC25" s="6"/>
      <c r="AD25" s="6"/>
      <c r="AE25" s="132"/>
      <c r="AF25" s="192"/>
      <c r="AG25" s="192"/>
      <c r="AH25" s="192"/>
      <c r="AI25" s="192"/>
    </row>
    <row r="26" spans="1:35" ht="15" customHeight="1">
      <c r="A26" s="6">
        <v>1</v>
      </c>
      <c r="B26" s="6">
        <v>1</v>
      </c>
      <c r="C26" s="6">
        <v>1</v>
      </c>
      <c r="D26" s="6"/>
      <c r="E26" s="6"/>
      <c r="F26" s="260"/>
      <c r="G26" s="6"/>
      <c r="H26" s="6"/>
      <c r="I26" s="6"/>
      <c r="J26" s="6"/>
      <c r="K26" s="6"/>
      <c r="L26" s="6"/>
      <c r="M26" s="6"/>
      <c r="N26" s="6"/>
      <c r="O26" s="6"/>
      <c r="P26" s="6"/>
      <c r="Q26" s="6"/>
      <c r="R26" s="6"/>
      <c r="S26" s="6"/>
      <c r="T26" s="6"/>
      <c r="U26" s="6"/>
      <c r="V26" s="6"/>
      <c r="W26" s="6"/>
      <c r="X26" s="6"/>
      <c r="Y26" s="6"/>
      <c r="Z26" s="6"/>
      <c r="AA26" s="6"/>
      <c r="AB26" s="6"/>
      <c r="AC26" s="6"/>
      <c r="AD26" s="6">
        <v>1</v>
      </c>
      <c r="AE26" s="6">
        <v>1</v>
      </c>
      <c r="AF26" s="192"/>
      <c r="AG26" s="192"/>
      <c r="AH26" s="192"/>
      <c r="AI26" s="192"/>
    </row>
    <row r="27" spans="1:35" ht="15.75" customHeight="1">
      <c r="A27" s="6">
        <v>0</v>
      </c>
      <c r="B27" s="6"/>
      <c r="C27" s="6"/>
      <c r="D27" s="6"/>
      <c r="E27" s="6"/>
      <c r="F27" s="260"/>
      <c r="G27" s="6"/>
      <c r="H27" s="6"/>
      <c r="I27" s="6"/>
      <c r="J27" s="6"/>
      <c r="K27" s="6"/>
      <c r="L27" s="6"/>
      <c r="M27" s="6"/>
      <c r="N27" s="6"/>
      <c r="O27" s="6"/>
      <c r="P27" s="6">
        <v>1</v>
      </c>
      <c r="Q27" s="6"/>
      <c r="R27" s="6"/>
      <c r="S27" s="6"/>
      <c r="T27" s="6"/>
      <c r="U27" s="6"/>
      <c r="V27" s="6"/>
      <c r="W27" s="6"/>
      <c r="X27" s="6"/>
      <c r="Y27" s="6"/>
      <c r="Z27" s="6"/>
      <c r="AA27" s="6"/>
      <c r="AB27" s="6"/>
      <c r="AC27" s="6"/>
      <c r="AD27" s="6"/>
      <c r="AE27" s="6"/>
      <c r="AF27" s="192"/>
      <c r="AG27" s="192"/>
      <c r="AH27" s="192"/>
      <c r="AI27" s="192"/>
    </row>
    <row r="28" spans="1:35" ht="15.75" customHeight="1">
      <c r="A28" s="6">
        <v>1</v>
      </c>
      <c r="B28" s="6">
        <v>1</v>
      </c>
      <c r="C28" s="6">
        <v>1</v>
      </c>
      <c r="D28" s="6"/>
      <c r="E28" s="6"/>
      <c r="F28" s="260"/>
      <c r="G28" s="6">
        <v>1</v>
      </c>
      <c r="H28" s="6"/>
      <c r="I28" s="6"/>
      <c r="J28" s="6">
        <v>1</v>
      </c>
      <c r="K28" s="6">
        <v>1</v>
      </c>
      <c r="L28" s="6"/>
      <c r="M28" s="6"/>
      <c r="N28" s="6"/>
      <c r="O28" s="6"/>
      <c r="P28" s="6"/>
      <c r="Q28" s="6"/>
      <c r="R28" s="6"/>
      <c r="S28" s="6"/>
      <c r="T28" s="6"/>
      <c r="U28" s="6"/>
      <c r="V28" s="6"/>
      <c r="W28" s="6"/>
      <c r="X28" s="6"/>
      <c r="Y28" s="6"/>
      <c r="Z28" s="6"/>
      <c r="AA28" s="6"/>
      <c r="AB28" s="6"/>
      <c r="AC28" s="6"/>
      <c r="AD28" s="6"/>
      <c r="AE28" s="6"/>
      <c r="AF28" s="192"/>
      <c r="AG28" s="192"/>
      <c r="AH28" s="192"/>
      <c r="AI28" s="192"/>
    </row>
    <row r="29" spans="1:35" ht="15.75" customHeight="1">
      <c r="A29" s="6">
        <v>1</v>
      </c>
      <c r="B29" s="6">
        <v>1</v>
      </c>
      <c r="C29" s="6">
        <v>1</v>
      </c>
      <c r="D29" s="6">
        <v>1</v>
      </c>
      <c r="E29" s="6"/>
      <c r="F29" s="260"/>
      <c r="G29" s="6"/>
      <c r="H29" s="6"/>
      <c r="I29" s="6"/>
      <c r="J29" s="6"/>
      <c r="K29" s="6"/>
      <c r="L29" s="6"/>
      <c r="M29" s="6"/>
      <c r="N29" s="6"/>
      <c r="O29" s="6"/>
      <c r="P29" s="6"/>
      <c r="Q29" s="6"/>
      <c r="R29" s="6"/>
      <c r="S29" s="6"/>
      <c r="T29" s="6"/>
      <c r="U29" s="6"/>
      <c r="V29" s="6"/>
      <c r="W29" s="6"/>
      <c r="X29" s="6"/>
      <c r="Y29" s="6"/>
      <c r="Z29" s="6"/>
      <c r="AA29" s="6"/>
      <c r="AB29" s="6"/>
      <c r="AC29" s="6"/>
      <c r="AD29" s="6">
        <v>1</v>
      </c>
      <c r="AE29" s="6"/>
      <c r="AF29" s="192"/>
      <c r="AG29" s="192"/>
      <c r="AH29" s="192"/>
      <c r="AI29" s="192"/>
    </row>
    <row r="30" spans="1:35" ht="15.75" customHeight="1">
      <c r="A30" s="7">
        <v>1</v>
      </c>
      <c r="B30" s="7">
        <v>1</v>
      </c>
      <c r="C30" s="7">
        <v>1</v>
      </c>
      <c r="D30" s="7">
        <v>1</v>
      </c>
      <c r="E30" s="7"/>
      <c r="F30" s="262"/>
      <c r="G30" s="7"/>
      <c r="H30" s="7"/>
      <c r="I30" s="7"/>
      <c r="J30" s="7"/>
      <c r="K30" s="7"/>
      <c r="L30" s="7"/>
      <c r="M30" s="7"/>
      <c r="N30" s="7"/>
      <c r="O30" s="7"/>
      <c r="P30" s="7">
        <v>1</v>
      </c>
      <c r="Q30" s="7"/>
      <c r="R30" s="7"/>
      <c r="S30" s="7"/>
      <c r="T30" s="7"/>
      <c r="U30" s="7"/>
      <c r="V30" s="7"/>
      <c r="W30" s="7"/>
      <c r="X30" s="7"/>
      <c r="Y30" s="7"/>
      <c r="Z30" s="7"/>
      <c r="AA30" s="7"/>
      <c r="AB30" s="7"/>
      <c r="AC30" s="7"/>
      <c r="AD30" s="21"/>
      <c r="AE30" s="7"/>
      <c r="AF30" s="192"/>
      <c r="AG30" s="192"/>
      <c r="AH30" s="192"/>
      <c r="AI30" s="192"/>
    </row>
    <row r="31" spans="1:35" ht="15.75" customHeight="1">
      <c r="A31" s="7"/>
      <c r="B31" s="7"/>
      <c r="C31" s="7"/>
      <c r="D31" s="7"/>
      <c r="E31" s="7"/>
      <c r="F31" s="262"/>
      <c r="G31" s="7"/>
      <c r="H31" s="7"/>
      <c r="I31" s="7"/>
      <c r="J31" s="7"/>
      <c r="K31" s="7"/>
      <c r="L31" s="7"/>
      <c r="M31" s="7"/>
      <c r="N31" s="7"/>
      <c r="O31" s="7"/>
      <c r="P31" s="7"/>
      <c r="Q31" s="7"/>
      <c r="R31" s="7"/>
      <c r="S31" s="7"/>
      <c r="T31" s="7"/>
      <c r="U31" s="7"/>
      <c r="V31" s="7"/>
      <c r="W31" s="7"/>
      <c r="X31" s="7"/>
      <c r="Y31" s="7">
        <v>1</v>
      </c>
      <c r="Z31" s="7"/>
      <c r="AA31" s="7"/>
      <c r="AB31" s="7"/>
      <c r="AC31" s="7"/>
      <c r="AD31" s="7"/>
      <c r="AE31" s="7"/>
      <c r="AF31" s="192"/>
      <c r="AG31" s="192"/>
      <c r="AH31" s="192"/>
      <c r="AI31" s="192"/>
    </row>
    <row r="32" spans="1:35" ht="15.75" customHeight="1">
      <c r="A32" s="7"/>
      <c r="B32" s="7"/>
      <c r="C32" s="7"/>
      <c r="D32" s="7"/>
      <c r="E32" s="7"/>
      <c r="F32" s="262"/>
      <c r="G32" s="7"/>
      <c r="H32" s="7"/>
      <c r="I32" s="7"/>
      <c r="J32" s="7"/>
      <c r="K32" s="7"/>
      <c r="L32" s="7"/>
      <c r="M32" s="7"/>
      <c r="N32" s="7"/>
      <c r="O32" s="7"/>
      <c r="P32" s="7"/>
      <c r="Q32" s="7"/>
      <c r="R32" s="7"/>
      <c r="S32" s="7"/>
      <c r="T32" s="7"/>
      <c r="U32" s="7"/>
      <c r="V32" s="7"/>
      <c r="W32" s="7"/>
      <c r="X32" s="7"/>
      <c r="Y32" s="7"/>
      <c r="Z32" s="7">
        <v>1</v>
      </c>
      <c r="AA32" s="7">
        <v>1</v>
      </c>
      <c r="AB32" s="7"/>
      <c r="AC32" s="7"/>
      <c r="AD32" s="7"/>
      <c r="AE32" s="7"/>
      <c r="AF32" s="192"/>
      <c r="AG32" s="192"/>
      <c r="AH32" s="192"/>
      <c r="AI32" s="192"/>
    </row>
    <row r="33" spans="1:35" ht="15.75" customHeight="1">
      <c r="A33" s="21"/>
      <c r="B33" s="21"/>
      <c r="C33" s="21"/>
      <c r="D33" s="21"/>
      <c r="E33" s="21"/>
      <c r="F33" s="263"/>
      <c r="G33" s="21"/>
      <c r="H33" s="21"/>
      <c r="I33" s="21"/>
      <c r="J33" s="21"/>
      <c r="K33" s="21"/>
      <c r="L33" s="21"/>
      <c r="M33" s="21"/>
      <c r="N33" s="21"/>
      <c r="O33" s="21"/>
      <c r="P33" s="21"/>
      <c r="Q33" s="21"/>
      <c r="R33" s="21"/>
      <c r="S33" s="21"/>
      <c r="T33" s="21"/>
      <c r="U33" s="21"/>
      <c r="V33" s="21"/>
      <c r="W33" s="21"/>
      <c r="X33" s="21"/>
      <c r="Y33" s="21">
        <v>1</v>
      </c>
      <c r="Z33" s="21"/>
      <c r="AA33" s="21"/>
      <c r="AB33" s="21"/>
      <c r="AC33" s="21"/>
      <c r="AD33" s="21"/>
      <c r="AE33" s="21"/>
      <c r="AF33" s="192"/>
      <c r="AG33" s="192"/>
      <c r="AH33" s="192"/>
      <c r="AI33" s="192"/>
    </row>
    <row r="34" spans="1:35" ht="15.75" customHeight="1">
      <c r="A34" s="7"/>
      <c r="B34" s="7"/>
      <c r="C34" s="7"/>
      <c r="D34" s="7"/>
      <c r="E34" s="7"/>
      <c r="F34" s="262"/>
      <c r="G34" s="7"/>
      <c r="H34" s="7"/>
      <c r="I34" s="7"/>
      <c r="J34" s="7"/>
      <c r="K34" s="7"/>
      <c r="L34" s="7"/>
      <c r="M34" s="7"/>
      <c r="N34" s="7"/>
      <c r="O34" s="7"/>
      <c r="P34" s="7"/>
      <c r="Q34" s="7"/>
      <c r="R34" s="7"/>
      <c r="S34" s="7"/>
      <c r="T34" s="7"/>
      <c r="U34" s="7">
        <v>1</v>
      </c>
      <c r="V34" s="7"/>
      <c r="W34" s="7"/>
      <c r="X34" s="7"/>
      <c r="Y34" s="7"/>
      <c r="Z34" s="7"/>
      <c r="AA34" s="7"/>
      <c r="AB34" s="7"/>
      <c r="AC34" s="7"/>
      <c r="AD34" s="7"/>
      <c r="AE34" s="7"/>
      <c r="AF34" s="192"/>
      <c r="AG34" s="192"/>
      <c r="AH34" s="192"/>
      <c r="AI34" s="192"/>
    </row>
    <row r="35" spans="1:35" ht="15.75" customHeight="1">
      <c r="A35" s="7"/>
      <c r="B35" s="7"/>
      <c r="C35" s="7"/>
      <c r="D35" s="7"/>
      <c r="E35" s="7"/>
      <c r="F35" s="262"/>
      <c r="G35" s="7"/>
      <c r="H35" s="7"/>
      <c r="I35" s="7"/>
      <c r="J35" s="7"/>
      <c r="K35" s="7"/>
      <c r="L35" s="7"/>
      <c r="M35" s="7"/>
      <c r="N35" s="7"/>
      <c r="O35" s="7"/>
      <c r="P35" s="7"/>
      <c r="Q35" s="7"/>
      <c r="R35" s="7"/>
      <c r="S35" s="7"/>
      <c r="T35" s="7"/>
      <c r="U35" s="7">
        <v>1</v>
      </c>
      <c r="V35" s="7"/>
      <c r="W35" s="7"/>
      <c r="X35" s="7"/>
      <c r="Y35" s="7"/>
      <c r="Z35" s="7"/>
      <c r="AA35" s="7"/>
      <c r="AB35" s="7"/>
      <c r="AC35" s="7"/>
      <c r="AD35" s="7"/>
      <c r="AE35" s="7"/>
      <c r="AF35" s="192"/>
      <c r="AG35" s="192"/>
      <c r="AH35" s="192"/>
      <c r="AI35" s="192"/>
    </row>
    <row r="36" spans="1:35" ht="15.75" customHeight="1">
      <c r="A36" s="7"/>
      <c r="B36" s="7"/>
      <c r="C36" s="7"/>
      <c r="D36" s="7"/>
      <c r="E36" s="7"/>
      <c r="F36" s="262"/>
      <c r="G36" s="7"/>
      <c r="H36" s="7"/>
      <c r="I36" s="7"/>
      <c r="J36" s="7"/>
      <c r="K36" s="7"/>
      <c r="L36" s="7"/>
      <c r="M36" s="7"/>
      <c r="N36" s="7"/>
      <c r="O36" s="7"/>
      <c r="P36" s="7"/>
      <c r="Q36" s="7"/>
      <c r="R36" s="7"/>
      <c r="S36" s="7"/>
      <c r="T36" s="7"/>
      <c r="U36" s="7"/>
      <c r="V36" s="7"/>
      <c r="W36" s="7"/>
      <c r="X36" s="7"/>
      <c r="Y36" s="7"/>
      <c r="Z36" s="7"/>
      <c r="AA36" s="7"/>
      <c r="AB36" s="7"/>
      <c r="AC36" s="7"/>
      <c r="AD36" s="7">
        <v>1</v>
      </c>
      <c r="AE36" s="7"/>
      <c r="AF36" s="192"/>
      <c r="AG36" s="192"/>
      <c r="AH36" s="192"/>
      <c r="AI36" s="192"/>
    </row>
    <row r="37" spans="1:35" ht="15.75" customHeight="1">
      <c r="A37" s="22"/>
      <c r="B37" s="22"/>
      <c r="C37" s="22"/>
      <c r="D37" s="22"/>
      <c r="E37" s="22"/>
      <c r="F37" s="262"/>
      <c r="G37" s="22"/>
      <c r="H37" s="22"/>
      <c r="I37" s="22"/>
      <c r="J37" s="22"/>
      <c r="K37" s="22"/>
      <c r="L37" s="22"/>
      <c r="M37" s="22"/>
      <c r="N37" s="22"/>
      <c r="O37" s="22"/>
      <c r="P37" s="22"/>
      <c r="Q37" s="22"/>
      <c r="R37" s="22"/>
      <c r="S37" s="22"/>
      <c r="T37" s="22"/>
      <c r="U37" s="22"/>
      <c r="V37" s="22"/>
      <c r="W37" s="22"/>
      <c r="X37" s="22"/>
      <c r="Y37" s="22"/>
      <c r="Z37" s="22"/>
      <c r="AA37" s="22"/>
      <c r="AB37" s="22">
        <v>1</v>
      </c>
      <c r="AC37" s="22"/>
      <c r="AD37" s="22"/>
      <c r="AE37" s="22"/>
      <c r="AF37" s="192"/>
      <c r="AG37" s="192"/>
      <c r="AH37" s="192"/>
      <c r="AI37" s="192"/>
    </row>
    <row r="38" spans="1:35" ht="15.75" customHeight="1">
      <c r="A38" s="7"/>
      <c r="B38" s="7"/>
      <c r="C38" s="7"/>
      <c r="D38" s="7"/>
      <c r="E38" s="7"/>
      <c r="F38" s="262"/>
      <c r="G38" s="7"/>
      <c r="H38" s="7"/>
      <c r="I38" s="7"/>
      <c r="J38" s="7"/>
      <c r="K38" s="7"/>
      <c r="L38" s="7"/>
      <c r="M38" s="7"/>
      <c r="N38" s="7"/>
      <c r="O38" s="7">
        <v>1</v>
      </c>
      <c r="P38" s="7"/>
      <c r="Q38" s="7"/>
      <c r="R38" s="7"/>
      <c r="S38" s="7"/>
      <c r="T38" s="7"/>
      <c r="U38" s="7"/>
      <c r="V38" s="7"/>
      <c r="W38" s="7"/>
      <c r="X38" s="7"/>
      <c r="Y38" s="7"/>
      <c r="Z38" s="7"/>
      <c r="AA38" s="7"/>
      <c r="AB38" s="7"/>
      <c r="AC38" s="7"/>
      <c r="AD38" s="7"/>
      <c r="AE38" s="7"/>
      <c r="AF38" s="192"/>
      <c r="AG38" s="192"/>
      <c r="AH38" s="192"/>
      <c r="AI38" s="192"/>
    </row>
    <row r="39" spans="1:35" ht="15.75" customHeight="1">
      <c r="A39" s="7">
        <v>0</v>
      </c>
      <c r="B39" s="7"/>
      <c r="C39" s="7"/>
      <c r="D39" s="7"/>
      <c r="E39" s="7"/>
      <c r="F39" s="262"/>
      <c r="G39" s="7"/>
      <c r="H39" s="7"/>
      <c r="I39" s="7"/>
      <c r="J39" s="7"/>
      <c r="K39" s="7"/>
      <c r="L39" s="7"/>
      <c r="M39" s="7"/>
      <c r="N39" s="7"/>
      <c r="O39" s="7"/>
      <c r="P39" s="7">
        <v>1</v>
      </c>
      <c r="Q39" s="7"/>
      <c r="R39" s="7"/>
      <c r="S39" s="7"/>
      <c r="T39" s="7"/>
      <c r="U39" s="7"/>
      <c r="V39" s="7"/>
      <c r="W39" s="7"/>
      <c r="X39" s="7"/>
      <c r="Y39" s="7"/>
      <c r="Z39" s="7"/>
      <c r="AA39" s="7"/>
      <c r="AB39" s="7"/>
      <c r="AC39" s="7"/>
      <c r="AD39" s="7"/>
      <c r="AE39" s="7"/>
      <c r="AF39" s="192"/>
      <c r="AG39" s="192"/>
      <c r="AH39" s="192"/>
      <c r="AI39" s="192"/>
    </row>
    <row r="40" spans="1:35" ht="15.75" customHeight="1">
      <c r="A40" s="21">
        <v>0</v>
      </c>
      <c r="B40" s="21"/>
      <c r="C40" s="21"/>
      <c r="D40" s="21"/>
      <c r="E40" s="21"/>
      <c r="F40" s="263"/>
      <c r="G40" s="21"/>
      <c r="H40" s="21"/>
      <c r="I40" s="21"/>
      <c r="J40" s="21"/>
      <c r="K40" s="21"/>
      <c r="L40" s="21"/>
      <c r="M40" s="21"/>
      <c r="N40" s="21"/>
      <c r="O40" s="21">
        <v>1</v>
      </c>
      <c r="P40" s="21"/>
      <c r="Q40" s="21"/>
      <c r="R40" s="21"/>
      <c r="S40" s="21"/>
      <c r="T40" s="21"/>
      <c r="U40" s="21"/>
      <c r="V40" s="21"/>
      <c r="W40" s="21"/>
      <c r="X40" s="21"/>
      <c r="Y40" s="21"/>
      <c r="Z40" s="21"/>
      <c r="AA40" s="21"/>
      <c r="AB40" s="21"/>
      <c r="AC40" s="21"/>
      <c r="AD40" s="21"/>
      <c r="AE40" s="21"/>
      <c r="AF40" s="192"/>
      <c r="AG40" s="192"/>
      <c r="AH40" s="192"/>
      <c r="AI40" s="192"/>
    </row>
    <row r="41" spans="1:35" ht="15.75" customHeight="1">
      <c r="A41" s="7">
        <v>0</v>
      </c>
      <c r="B41" s="7"/>
      <c r="C41" s="7"/>
      <c r="D41" s="7"/>
      <c r="E41" s="7"/>
      <c r="F41" s="262"/>
      <c r="G41" s="7"/>
      <c r="H41" s="7"/>
      <c r="I41" s="7"/>
      <c r="J41" s="7"/>
      <c r="K41" s="7"/>
      <c r="L41" s="7"/>
      <c r="M41" s="7"/>
      <c r="N41" s="7"/>
      <c r="O41" s="7"/>
      <c r="P41" s="7"/>
      <c r="Q41" s="7"/>
      <c r="R41" s="7"/>
      <c r="S41" s="7"/>
      <c r="T41" s="7"/>
      <c r="U41" s="7"/>
      <c r="V41" s="7"/>
      <c r="W41" s="7"/>
      <c r="X41" s="7"/>
      <c r="Y41" s="7">
        <v>1</v>
      </c>
      <c r="Z41" s="7"/>
      <c r="AA41" s="7"/>
      <c r="AB41" s="7"/>
      <c r="AC41" s="7"/>
      <c r="AD41" s="7"/>
      <c r="AE41" s="7"/>
      <c r="AF41" s="192"/>
      <c r="AG41" s="192"/>
      <c r="AH41" s="192"/>
      <c r="AI41" s="192"/>
    </row>
    <row r="42" spans="1:35" ht="15.75" customHeight="1">
      <c r="A42" s="7"/>
      <c r="B42" s="7"/>
      <c r="C42" s="7"/>
      <c r="D42" s="7"/>
      <c r="E42" s="7"/>
      <c r="F42" s="262"/>
      <c r="G42" s="7"/>
      <c r="H42" s="7"/>
      <c r="I42" s="7"/>
      <c r="J42" s="7"/>
      <c r="K42" s="7"/>
      <c r="L42" s="7"/>
      <c r="M42" s="7"/>
      <c r="N42" s="7"/>
      <c r="O42" s="7"/>
      <c r="P42" s="7"/>
      <c r="Q42" s="7"/>
      <c r="R42" s="7"/>
      <c r="S42" s="7"/>
      <c r="T42" s="7"/>
      <c r="U42" s="7"/>
      <c r="V42" s="7"/>
      <c r="W42" s="7"/>
      <c r="X42" s="7"/>
      <c r="Y42" s="7">
        <v>1</v>
      </c>
      <c r="Z42" s="7"/>
      <c r="AA42" s="7"/>
      <c r="AB42" s="7"/>
      <c r="AC42" s="7"/>
      <c r="AD42" s="7"/>
      <c r="AE42" s="7"/>
      <c r="AF42" s="192"/>
      <c r="AG42" s="192"/>
      <c r="AH42" s="192"/>
      <c r="AI42" s="192"/>
    </row>
    <row r="43" spans="1:35" ht="15.75" customHeight="1">
      <c r="A43" s="7">
        <v>0</v>
      </c>
      <c r="B43" s="7"/>
      <c r="C43" s="7"/>
      <c r="D43" s="7"/>
      <c r="E43" s="7"/>
      <c r="F43" s="262"/>
      <c r="G43" s="7"/>
      <c r="H43" s="7"/>
      <c r="I43" s="7"/>
      <c r="J43" s="7"/>
      <c r="K43" s="7"/>
      <c r="L43" s="7"/>
      <c r="M43" s="7"/>
      <c r="N43" s="7"/>
      <c r="O43" s="7"/>
      <c r="P43" s="7"/>
      <c r="Q43" s="7"/>
      <c r="R43" s="7"/>
      <c r="S43" s="7"/>
      <c r="T43" s="7"/>
      <c r="U43" s="7"/>
      <c r="V43" s="7"/>
      <c r="W43" s="7"/>
      <c r="X43" s="7"/>
      <c r="Y43" s="7">
        <v>1</v>
      </c>
      <c r="Z43" s="7"/>
      <c r="AA43" s="7"/>
      <c r="AB43" s="7"/>
      <c r="AC43" s="7"/>
      <c r="AD43" s="7"/>
      <c r="AE43" s="7"/>
      <c r="AF43" s="192"/>
      <c r="AG43" s="192"/>
      <c r="AH43" s="192"/>
      <c r="AI43" s="192"/>
    </row>
    <row r="44" spans="1:35" ht="15.75" customHeight="1">
      <c r="A44" s="7">
        <v>0</v>
      </c>
      <c r="B44" s="7"/>
      <c r="C44" s="7"/>
      <c r="D44" s="7"/>
      <c r="E44" s="7"/>
      <c r="F44" s="262"/>
      <c r="G44" s="7"/>
      <c r="H44" s="7"/>
      <c r="I44" s="7"/>
      <c r="J44" s="7"/>
      <c r="K44" s="7"/>
      <c r="L44" s="7"/>
      <c r="M44" s="7"/>
      <c r="N44" s="7"/>
      <c r="O44" s="7"/>
      <c r="P44" s="7">
        <v>1</v>
      </c>
      <c r="Q44" s="7"/>
      <c r="R44" s="7"/>
      <c r="S44" s="7"/>
      <c r="T44" s="7"/>
      <c r="U44" s="7"/>
      <c r="V44" s="7"/>
      <c r="W44" s="7"/>
      <c r="X44" s="7">
        <v>1</v>
      </c>
      <c r="Y44" s="7"/>
      <c r="Z44" s="7"/>
      <c r="AA44" s="7">
        <v>1</v>
      </c>
      <c r="AB44" s="7"/>
      <c r="AC44" s="7"/>
      <c r="AD44" s="7"/>
      <c r="AE44" s="7"/>
      <c r="AF44" s="192"/>
      <c r="AG44" s="192"/>
      <c r="AH44" s="192"/>
      <c r="AI44" s="192"/>
    </row>
    <row r="45" spans="1:35" ht="15.75" customHeight="1">
      <c r="A45" s="7"/>
      <c r="B45" s="7"/>
      <c r="C45" s="7"/>
      <c r="D45" s="7"/>
      <c r="E45" s="7"/>
      <c r="F45" s="262"/>
      <c r="G45" s="7"/>
      <c r="H45" s="7"/>
      <c r="I45" s="7"/>
      <c r="J45" s="7"/>
      <c r="K45" s="7"/>
      <c r="L45" s="7"/>
      <c r="M45" s="7"/>
      <c r="N45" s="7"/>
      <c r="O45" s="7">
        <v>1</v>
      </c>
      <c r="P45" s="7"/>
      <c r="Q45" s="7"/>
      <c r="R45" s="7"/>
      <c r="S45" s="7"/>
      <c r="T45" s="7"/>
      <c r="U45" s="7"/>
      <c r="V45" s="7"/>
      <c r="W45" s="7"/>
      <c r="X45" s="7"/>
      <c r="Y45" s="7"/>
      <c r="Z45" s="7"/>
      <c r="AA45" s="7"/>
      <c r="AB45" s="7"/>
      <c r="AC45" s="7"/>
      <c r="AD45" s="7"/>
      <c r="AE45" s="7"/>
      <c r="AF45" s="192"/>
      <c r="AG45" s="192"/>
      <c r="AH45" s="192"/>
      <c r="AI45" s="192"/>
    </row>
    <row r="46" spans="1:35" ht="15.75" customHeight="1">
      <c r="A46" s="7"/>
      <c r="B46" s="7"/>
      <c r="C46" s="7"/>
      <c r="D46" s="7"/>
      <c r="E46" s="7"/>
      <c r="F46" s="262"/>
      <c r="G46" s="7"/>
      <c r="H46" s="7"/>
      <c r="I46" s="7"/>
      <c r="J46" s="7"/>
      <c r="K46" s="7"/>
      <c r="L46" s="7"/>
      <c r="M46" s="7"/>
      <c r="N46" s="7"/>
      <c r="O46" s="7"/>
      <c r="P46" s="7"/>
      <c r="Q46" s="7"/>
      <c r="R46" s="7"/>
      <c r="S46" s="7"/>
      <c r="T46" s="7"/>
      <c r="U46" s="7"/>
      <c r="V46" s="7"/>
      <c r="W46" s="7"/>
      <c r="X46" s="7"/>
      <c r="Y46" s="7"/>
      <c r="Z46" s="7"/>
      <c r="AA46" s="7">
        <v>1</v>
      </c>
      <c r="AB46" s="7"/>
      <c r="AC46" s="7"/>
      <c r="AD46" s="7"/>
      <c r="AE46" s="7"/>
      <c r="AF46" s="192"/>
      <c r="AG46" s="192"/>
      <c r="AH46" s="192"/>
      <c r="AI46" s="192"/>
    </row>
    <row r="47" spans="1:35" ht="15.75" customHeight="1">
      <c r="A47" s="7"/>
      <c r="B47" s="7"/>
      <c r="C47" s="7"/>
      <c r="D47" s="7"/>
      <c r="E47" s="7"/>
      <c r="F47" s="262"/>
      <c r="G47" s="7"/>
      <c r="H47" s="7"/>
      <c r="I47" s="7"/>
      <c r="J47" s="7"/>
      <c r="K47" s="7"/>
      <c r="L47" s="7"/>
      <c r="M47" s="7"/>
      <c r="N47" s="7"/>
      <c r="O47" s="7"/>
      <c r="P47" s="7"/>
      <c r="Q47" s="7"/>
      <c r="R47" s="7"/>
      <c r="S47" s="7"/>
      <c r="T47" s="7"/>
      <c r="U47" s="7"/>
      <c r="V47" s="7"/>
      <c r="W47" s="7"/>
      <c r="X47" s="7"/>
      <c r="Y47" s="7"/>
      <c r="Z47" s="7"/>
      <c r="AA47" s="7">
        <v>1</v>
      </c>
      <c r="AB47" s="7"/>
      <c r="AC47" s="7"/>
      <c r="AD47" s="7"/>
      <c r="AE47" s="7"/>
      <c r="AF47" s="192"/>
      <c r="AG47" s="192"/>
      <c r="AH47" s="192"/>
      <c r="AI47" s="192"/>
    </row>
    <row r="48" spans="1:35" ht="15.75" customHeight="1">
      <c r="A48" s="7"/>
      <c r="B48" s="7"/>
      <c r="C48" s="7"/>
      <c r="D48" s="7"/>
      <c r="E48" s="7"/>
      <c r="F48" s="262"/>
      <c r="G48" s="7"/>
      <c r="H48" s="7"/>
      <c r="I48" s="7"/>
      <c r="J48" s="7"/>
      <c r="K48" s="7"/>
      <c r="L48" s="7"/>
      <c r="M48" s="7"/>
      <c r="N48" s="7"/>
      <c r="O48" s="7">
        <v>1</v>
      </c>
      <c r="P48" s="7"/>
      <c r="Q48" s="7"/>
      <c r="R48" s="7"/>
      <c r="S48" s="7"/>
      <c r="T48" s="7"/>
      <c r="U48" s="7"/>
      <c r="V48" s="7"/>
      <c r="W48" s="7"/>
      <c r="X48" s="7"/>
      <c r="Y48" s="7"/>
      <c r="Z48" s="7"/>
      <c r="AA48" s="7"/>
      <c r="AB48" s="7"/>
      <c r="AC48" s="7"/>
      <c r="AD48" s="7"/>
      <c r="AE48" s="7"/>
      <c r="AF48" s="192"/>
      <c r="AG48" s="192"/>
      <c r="AH48" s="192"/>
      <c r="AI48" s="192"/>
    </row>
    <row r="49" spans="1:35" ht="15.75" customHeight="1">
      <c r="A49" s="7"/>
      <c r="B49" s="7"/>
      <c r="C49" s="7"/>
      <c r="D49" s="7"/>
      <c r="E49" s="7"/>
      <c r="F49" s="262"/>
      <c r="G49" s="7"/>
      <c r="H49" s="7"/>
      <c r="I49" s="7"/>
      <c r="J49" s="7">
        <v>1</v>
      </c>
      <c r="K49" s="7"/>
      <c r="L49" s="7"/>
      <c r="M49" s="7"/>
      <c r="N49" s="7"/>
      <c r="O49" s="7"/>
      <c r="P49" s="7"/>
      <c r="Q49" s="7"/>
      <c r="R49" s="7"/>
      <c r="S49" s="7"/>
      <c r="T49" s="7">
        <v>1</v>
      </c>
      <c r="U49" s="7"/>
      <c r="V49" s="7">
        <v>1</v>
      </c>
      <c r="W49" s="7">
        <v>1</v>
      </c>
      <c r="X49" s="7"/>
      <c r="Y49" s="7"/>
      <c r="Z49" s="7"/>
      <c r="AA49" s="7"/>
      <c r="AB49" s="7"/>
      <c r="AC49" s="7"/>
      <c r="AD49" s="7"/>
      <c r="AE49" s="7"/>
      <c r="AF49" s="192"/>
      <c r="AG49" s="192"/>
      <c r="AH49" s="192"/>
      <c r="AI49" s="192"/>
    </row>
    <row r="50" spans="1:35" ht="15.75" customHeight="1">
      <c r="A50" s="7"/>
      <c r="B50" s="7"/>
      <c r="C50" s="7"/>
      <c r="D50" s="7"/>
      <c r="E50" s="7"/>
      <c r="F50" s="262"/>
      <c r="G50" s="7"/>
      <c r="H50" s="7"/>
      <c r="I50" s="7"/>
      <c r="J50" s="7"/>
      <c r="K50" s="7"/>
      <c r="L50" s="7"/>
      <c r="M50" s="7"/>
      <c r="N50" s="7"/>
      <c r="O50" s="7"/>
      <c r="P50" s="7"/>
      <c r="Q50" s="7"/>
      <c r="R50" s="7"/>
      <c r="S50" s="7"/>
      <c r="T50" s="7"/>
      <c r="U50" s="7"/>
      <c r="V50" s="7">
        <v>1</v>
      </c>
      <c r="W50" s="7"/>
      <c r="X50" s="7"/>
      <c r="Y50" s="7"/>
      <c r="Z50" s="7"/>
      <c r="AA50" s="7"/>
      <c r="AB50" s="7"/>
      <c r="AC50" s="7"/>
      <c r="AD50" s="7"/>
      <c r="AE50" s="7"/>
      <c r="AF50" s="192"/>
      <c r="AG50" s="192"/>
      <c r="AH50" s="192"/>
      <c r="AI50" s="192"/>
    </row>
    <row r="51" spans="1:35" ht="15.75" customHeight="1">
      <c r="A51" s="7"/>
      <c r="B51" s="7"/>
      <c r="C51" s="7"/>
      <c r="D51" s="7"/>
      <c r="E51" s="7"/>
      <c r="F51" s="262"/>
      <c r="G51" s="7"/>
      <c r="H51" s="7"/>
      <c r="I51" s="7"/>
      <c r="J51" s="7"/>
      <c r="K51" s="7"/>
      <c r="L51" s="7"/>
      <c r="M51" s="7"/>
      <c r="N51" s="7"/>
      <c r="O51" s="7"/>
      <c r="P51" s="7"/>
      <c r="Q51" s="7"/>
      <c r="R51" s="7">
        <v>1</v>
      </c>
      <c r="S51" s="7"/>
      <c r="T51" s="7"/>
      <c r="U51" s="7"/>
      <c r="V51" s="7"/>
      <c r="W51" s="7"/>
      <c r="X51" s="7"/>
      <c r="Y51" s="7"/>
      <c r="Z51" s="7"/>
      <c r="AA51" s="7"/>
      <c r="AB51" s="7"/>
      <c r="AC51" s="7"/>
      <c r="AD51" s="7"/>
      <c r="AE51" s="7"/>
      <c r="AF51" s="192"/>
      <c r="AG51" s="192"/>
      <c r="AH51" s="192"/>
      <c r="AI51" s="192"/>
    </row>
    <row r="52" spans="1:35" ht="15.75" customHeight="1">
      <c r="A52" s="7">
        <v>0</v>
      </c>
      <c r="B52" s="7">
        <v>1</v>
      </c>
      <c r="C52" s="7">
        <v>1</v>
      </c>
      <c r="D52" s="7"/>
      <c r="E52" s="7"/>
      <c r="F52" s="262"/>
      <c r="G52" s="7">
        <v>1</v>
      </c>
      <c r="H52" s="7">
        <v>1</v>
      </c>
      <c r="I52" s="7">
        <v>1</v>
      </c>
      <c r="J52" s="7">
        <v>1</v>
      </c>
      <c r="K52" s="7"/>
      <c r="L52" s="7"/>
      <c r="M52" s="7"/>
      <c r="N52" s="7"/>
      <c r="O52" s="7"/>
      <c r="P52" s="7"/>
      <c r="Q52" s="7"/>
      <c r="R52" s="7"/>
      <c r="S52" s="7"/>
      <c r="T52" s="7"/>
      <c r="U52" s="7"/>
      <c r="V52" s="7"/>
      <c r="W52" s="7"/>
      <c r="X52" s="7"/>
      <c r="Y52" s="7"/>
      <c r="Z52" s="7"/>
      <c r="AA52" s="7"/>
      <c r="AB52" s="7"/>
      <c r="AC52" s="7"/>
      <c r="AD52" s="7"/>
      <c r="AE52" s="7"/>
      <c r="AF52" s="192"/>
      <c r="AG52" s="192"/>
      <c r="AH52" s="192"/>
      <c r="AI52" s="192"/>
    </row>
    <row r="53" spans="1:35" ht="15.75" customHeight="1">
      <c r="A53" s="7"/>
      <c r="B53" s="7"/>
      <c r="C53" s="7"/>
      <c r="D53" s="7"/>
      <c r="E53" s="7"/>
      <c r="F53" s="262"/>
      <c r="G53" s="7"/>
      <c r="H53" s="7"/>
      <c r="I53" s="7"/>
      <c r="J53" s="7"/>
      <c r="K53" s="7"/>
      <c r="L53" s="7"/>
      <c r="M53" s="7"/>
      <c r="N53" s="7"/>
      <c r="O53" s="7">
        <v>1</v>
      </c>
      <c r="P53" s="7"/>
      <c r="Q53" s="7"/>
      <c r="R53" s="7"/>
      <c r="S53" s="7"/>
      <c r="T53" s="7"/>
      <c r="U53" s="7"/>
      <c r="V53" s="7"/>
      <c r="W53" s="7"/>
      <c r="X53" s="7"/>
      <c r="Y53" s="7"/>
      <c r="Z53" s="7"/>
      <c r="AA53" s="7"/>
      <c r="AB53" s="7"/>
      <c r="AC53" s="7"/>
      <c r="AD53" s="7"/>
      <c r="AE53" s="7"/>
      <c r="AF53" s="192"/>
      <c r="AG53" s="192"/>
      <c r="AH53" s="192"/>
      <c r="AI53" s="192"/>
    </row>
    <row r="54" spans="1:35" ht="15.75" customHeight="1">
      <c r="A54" s="7"/>
      <c r="B54" s="7"/>
      <c r="C54" s="7"/>
      <c r="D54" s="7"/>
      <c r="E54" s="7"/>
      <c r="F54" s="262"/>
      <c r="G54" s="7"/>
      <c r="H54" s="7"/>
      <c r="I54" s="7"/>
      <c r="J54" s="7"/>
      <c r="K54" s="7"/>
      <c r="L54" s="7"/>
      <c r="M54" s="7"/>
      <c r="N54" s="7"/>
      <c r="O54" s="7"/>
      <c r="P54" s="7"/>
      <c r="Q54" s="7"/>
      <c r="R54" s="7"/>
      <c r="S54" s="7"/>
      <c r="T54" s="7"/>
      <c r="U54" s="7"/>
      <c r="V54" s="7"/>
      <c r="W54" s="7"/>
      <c r="X54" s="7"/>
      <c r="Y54" s="7"/>
      <c r="Z54" s="7"/>
      <c r="AA54" s="7"/>
      <c r="AB54" s="7">
        <v>1</v>
      </c>
      <c r="AC54" s="7"/>
      <c r="AD54" s="7"/>
      <c r="AE54" s="7"/>
      <c r="AF54" s="192"/>
      <c r="AG54" s="192"/>
      <c r="AH54" s="192"/>
      <c r="AI54" s="192"/>
    </row>
    <row r="55" spans="1:35" ht="15.75" customHeight="1">
      <c r="A55" s="7"/>
      <c r="B55" s="7"/>
      <c r="C55" s="7"/>
      <c r="D55" s="7"/>
      <c r="E55" s="7"/>
      <c r="F55" s="262"/>
      <c r="G55" s="7"/>
      <c r="H55" s="7"/>
      <c r="I55" s="7"/>
      <c r="J55" s="7"/>
      <c r="K55" s="7"/>
      <c r="L55" s="7"/>
      <c r="M55" s="7"/>
      <c r="N55" s="7"/>
      <c r="O55" s="7">
        <v>1</v>
      </c>
      <c r="P55" s="7"/>
      <c r="Q55" s="7"/>
      <c r="R55" s="7"/>
      <c r="S55" s="7"/>
      <c r="T55" s="7"/>
      <c r="U55" s="7"/>
      <c r="V55" s="7"/>
      <c r="W55" s="7"/>
      <c r="X55" s="7"/>
      <c r="Y55" s="7"/>
      <c r="Z55" s="7"/>
      <c r="AA55" s="7"/>
      <c r="AB55" s="7"/>
      <c r="AC55" s="7"/>
      <c r="AD55" s="7"/>
      <c r="AE55" s="7"/>
      <c r="AF55" s="192"/>
      <c r="AG55" s="192"/>
      <c r="AH55" s="192"/>
      <c r="AI55" s="192"/>
    </row>
    <row r="56" spans="1:35" ht="15.75" customHeight="1">
      <c r="A56" s="154">
        <v>0</v>
      </c>
      <c r="B56" s="7"/>
      <c r="C56" s="7"/>
      <c r="D56" s="7"/>
      <c r="E56" s="7"/>
      <c r="F56" s="262"/>
      <c r="G56" s="7"/>
      <c r="H56" s="7"/>
      <c r="I56" s="7"/>
      <c r="J56" s="7"/>
      <c r="K56" s="7"/>
      <c r="L56" s="7"/>
      <c r="M56" s="7"/>
      <c r="N56" s="7"/>
      <c r="O56" s="7"/>
      <c r="P56" s="7"/>
      <c r="Q56" s="7"/>
      <c r="R56" s="7"/>
      <c r="S56" s="7"/>
      <c r="T56" s="7"/>
      <c r="U56" s="7"/>
      <c r="V56" s="7">
        <v>1</v>
      </c>
      <c r="W56" s="7"/>
      <c r="X56" s="7"/>
      <c r="Y56" s="7"/>
      <c r="Z56" s="7"/>
      <c r="AA56" s="7"/>
      <c r="AB56" s="7"/>
      <c r="AC56" s="7"/>
      <c r="AD56" s="7"/>
      <c r="AE56" s="7"/>
      <c r="AF56" s="192"/>
      <c r="AG56" s="192"/>
      <c r="AH56" s="192"/>
      <c r="AI56" s="192"/>
    </row>
    <row r="57" spans="1:35" ht="15.75" customHeight="1">
      <c r="A57" s="7">
        <v>1</v>
      </c>
      <c r="B57" s="7">
        <v>1</v>
      </c>
      <c r="C57" s="7">
        <v>1</v>
      </c>
      <c r="D57" s="7"/>
      <c r="E57" s="7"/>
      <c r="F57" s="262"/>
      <c r="G57" s="7"/>
      <c r="H57" s="7"/>
      <c r="I57" s="7"/>
      <c r="J57" s="7"/>
      <c r="K57" s="7"/>
      <c r="L57" s="7">
        <v>1</v>
      </c>
      <c r="M57" s="7"/>
      <c r="N57" s="7"/>
      <c r="O57" s="7"/>
      <c r="P57" s="7"/>
      <c r="Q57" s="7"/>
      <c r="R57" s="7"/>
      <c r="S57" s="7"/>
      <c r="T57" s="7"/>
      <c r="U57" s="7"/>
      <c r="V57" s="7"/>
      <c r="W57" s="7"/>
      <c r="X57" s="7"/>
      <c r="Y57" s="7"/>
      <c r="Z57" s="7"/>
      <c r="AA57" s="7"/>
      <c r="AB57" s="7"/>
      <c r="AC57" s="7"/>
      <c r="AD57" s="7"/>
      <c r="AE57" s="7"/>
      <c r="AF57" s="192"/>
      <c r="AG57" s="192"/>
      <c r="AH57" s="192"/>
      <c r="AI57" s="192"/>
    </row>
    <row r="58" spans="1:35" ht="15.75" customHeight="1">
      <c r="A58" s="154">
        <v>0</v>
      </c>
      <c r="B58" s="7"/>
      <c r="C58" s="7"/>
      <c r="D58" s="7"/>
      <c r="E58" s="7"/>
      <c r="F58" s="262"/>
      <c r="G58" s="7"/>
      <c r="H58" s="7"/>
      <c r="I58" s="7"/>
      <c r="J58" s="7"/>
      <c r="K58" s="7"/>
      <c r="L58" s="7"/>
      <c r="M58" s="7"/>
      <c r="N58" s="7"/>
      <c r="O58" s="7"/>
      <c r="P58" s="7"/>
      <c r="Q58" s="7"/>
      <c r="R58" s="7"/>
      <c r="S58" s="7"/>
      <c r="T58" s="7"/>
      <c r="U58" s="7"/>
      <c r="V58" s="7"/>
      <c r="W58" s="7"/>
      <c r="X58" s="7">
        <v>1</v>
      </c>
      <c r="Y58" s="7"/>
      <c r="Z58" s="7">
        <v>1</v>
      </c>
      <c r="AA58" s="7">
        <v>1</v>
      </c>
      <c r="AB58" s="7"/>
      <c r="AC58" s="7"/>
      <c r="AD58" s="7"/>
      <c r="AE58" s="7"/>
      <c r="AF58" s="192"/>
      <c r="AG58" s="192"/>
      <c r="AH58" s="192"/>
      <c r="AI58" s="192"/>
    </row>
    <row r="59" spans="1:35" ht="15.75" customHeight="1">
      <c r="A59" s="7"/>
      <c r="B59" s="7"/>
      <c r="C59" s="7"/>
      <c r="D59" s="7"/>
      <c r="E59" s="7"/>
      <c r="F59" s="262"/>
      <c r="G59" s="7">
        <v>1</v>
      </c>
      <c r="H59" s="7"/>
      <c r="I59" s="7"/>
      <c r="J59" s="7"/>
      <c r="K59" s="7"/>
      <c r="L59" s="7"/>
      <c r="M59" s="7"/>
      <c r="N59" s="7"/>
      <c r="O59" s="7"/>
      <c r="P59" s="7"/>
      <c r="Q59" s="7"/>
      <c r="R59" s="7"/>
      <c r="S59" s="7"/>
      <c r="T59" s="7"/>
      <c r="U59" s="7"/>
      <c r="V59" s="7"/>
      <c r="W59" s="7"/>
      <c r="X59" s="7"/>
      <c r="Y59" s="7"/>
      <c r="Z59" s="7"/>
      <c r="AA59" s="7"/>
      <c r="AB59" s="7"/>
      <c r="AC59" s="7"/>
      <c r="AD59" s="7"/>
      <c r="AE59" s="7"/>
      <c r="AF59" s="192"/>
      <c r="AG59" s="192"/>
      <c r="AH59" s="192"/>
      <c r="AI59" s="192"/>
    </row>
    <row r="60" spans="1:35" ht="15.75" customHeight="1">
      <c r="A60" s="7"/>
      <c r="B60" s="7">
        <v>1</v>
      </c>
      <c r="C60" s="7"/>
      <c r="D60" s="7"/>
      <c r="E60" s="7"/>
      <c r="F60" s="262"/>
      <c r="G60" s="7"/>
      <c r="H60" s="7"/>
      <c r="I60" s="7"/>
      <c r="J60" s="7"/>
      <c r="K60" s="7"/>
      <c r="L60" s="7"/>
      <c r="M60" s="7"/>
      <c r="N60" s="7"/>
      <c r="O60" s="7"/>
      <c r="P60" s="7"/>
      <c r="Q60" s="7"/>
      <c r="R60" s="7"/>
      <c r="S60" s="7"/>
      <c r="T60" s="7"/>
      <c r="U60" s="7"/>
      <c r="V60" s="7"/>
      <c r="W60" s="7"/>
      <c r="X60" s="7"/>
      <c r="Y60" s="7"/>
      <c r="Z60" s="7"/>
      <c r="AA60" s="7"/>
      <c r="AB60" s="7"/>
      <c r="AC60" s="7"/>
      <c r="AD60" s="7">
        <v>1</v>
      </c>
      <c r="AE60" s="7"/>
      <c r="AF60" s="192"/>
      <c r="AG60" s="192"/>
      <c r="AH60" s="192"/>
      <c r="AI60" s="192"/>
    </row>
    <row r="61" spans="1:35" ht="15.75" customHeight="1">
      <c r="A61" s="7"/>
      <c r="B61" s="7"/>
      <c r="C61" s="7"/>
      <c r="D61" s="7"/>
      <c r="E61" s="7"/>
      <c r="F61" s="262"/>
      <c r="G61" s="7"/>
      <c r="H61" s="7"/>
      <c r="I61" s="7"/>
      <c r="J61" s="7"/>
      <c r="K61" s="7"/>
      <c r="L61" s="7"/>
      <c r="M61" s="7"/>
      <c r="N61" s="7"/>
      <c r="O61" s="7"/>
      <c r="P61" s="7"/>
      <c r="Q61" s="7"/>
      <c r="R61" s="7"/>
      <c r="S61" s="7"/>
      <c r="T61" s="7"/>
      <c r="U61" s="7"/>
      <c r="V61" s="7">
        <v>1</v>
      </c>
      <c r="W61" s="7"/>
      <c r="X61" s="7"/>
      <c r="Y61" s="7"/>
      <c r="Z61" s="7"/>
      <c r="AA61" s="7"/>
      <c r="AB61" s="7"/>
      <c r="AC61" s="7"/>
      <c r="AD61" s="7"/>
      <c r="AE61" s="7"/>
      <c r="AF61" s="192"/>
      <c r="AG61" s="192"/>
      <c r="AH61" s="192"/>
      <c r="AI61" s="192"/>
    </row>
    <row r="62" spans="1:35" ht="15.75" customHeight="1">
      <c r="A62" s="7"/>
      <c r="B62" s="7"/>
      <c r="C62" s="7"/>
      <c r="D62" s="7"/>
      <c r="E62" s="7"/>
      <c r="F62" s="262"/>
      <c r="G62" s="7"/>
      <c r="H62" s="7"/>
      <c r="I62" s="7"/>
      <c r="J62" s="7"/>
      <c r="K62" s="7"/>
      <c r="L62" s="7"/>
      <c r="M62" s="7"/>
      <c r="N62" s="7"/>
      <c r="O62" s="7"/>
      <c r="P62" s="7"/>
      <c r="Q62" s="7"/>
      <c r="R62" s="7"/>
      <c r="S62" s="7"/>
      <c r="T62" s="7"/>
      <c r="U62" s="7"/>
      <c r="V62" s="7"/>
      <c r="W62" s="7"/>
      <c r="X62" s="7"/>
      <c r="Y62" s="7">
        <v>1</v>
      </c>
      <c r="Z62" s="7"/>
      <c r="AA62" s="7"/>
      <c r="AB62" s="7"/>
      <c r="AC62" s="7"/>
      <c r="AD62" s="7"/>
      <c r="AE62" s="7"/>
      <c r="AF62" s="192"/>
      <c r="AG62" s="192"/>
      <c r="AH62" s="192"/>
      <c r="AI62" s="192"/>
    </row>
    <row r="63" spans="1:35" ht="15.75" customHeight="1">
      <c r="A63" s="7"/>
      <c r="B63" s="7"/>
      <c r="C63" s="7"/>
      <c r="D63" s="7"/>
      <c r="E63" s="7"/>
      <c r="F63" s="262"/>
      <c r="G63" s="7"/>
      <c r="H63" s="7"/>
      <c r="I63" s="7"/>
      <c r="J63" s="7"/>
      <c r="K63" s="7"/>
      <c r="L63" s="7"/>
      <c r="M63" s="7"/>
      <c r="N63" s="7"/>
      <c r="O63" s="7"/>
      <c r="P63" s="7">
        <v>1</v>
      </c>
      <c r="Q63" s="7"/>
      <c r="R63" s="7"/>
      <c r="S63" s="7"/>
      <c r="T63" s="7"/>
      <c r="U63" s="7"/>
      <c r="V63" s="7"/>
      <c r="W63" s="7"/>
      <c r="X63" s="7"/>
      <c r="Y63" s="7"/>
      <c r="Z63" s="7"/>
      <c r="AA63" s="7"/>
      <c r="AB63" s="7"/>
      <c r="AC63" s="7"/>
      <c r="AD63" s="7"/>
      <c r="AE63" s="7"/>
      <c r="AF63" s="192"/>
      <c r="AG63" s="192"/>
      <c r="AH63" s="192"/>
      <c r="AI63" s="192"/>
    </row>
    <row r="64" spans="1:35" ht="15.75" customHeight="1">
      <c r="A64" s="7"/>
      <c r="B64" s="7"/>
      <c r="C64" s="7"/>
      <c r="D64" s="7"/>
      <c r="E64" s="7"/>
      <c r="F64" s="262"/>
      <c r="G64" s="7"/>
      <c r="H64" s="7"/>
      <c r="I64" s="7"/>
      <c r="J64" s="7"/>
      <c r="K64" s="7"/>
      <c r="L64" s="7"/>
      <c r="M64" s="7"/>
      <c r="N64" s="7"/>
      <c r="O64" s="7"/>
      <c r="P64" s="7"/>
      <c r="Q64" s="7"/>
      <c r="R64" s="7"/>
      <c r="S64" s="7"/>
      <c r="T64" s="7"/>
      <c r="U64" s="7"/>
      <c r="V64" s="7"/>
      <c r="W64" s="7"/>
      <c r="X64" s="7"/>
      <c r="Y64" s="7"/>
      <c r="Z64" s="7"/>
      <c r="AA64" s="7"/>
      <c r="AB64" s="7"/>
      <c r="AC64" s="7"/>
      <c r="AD64" s="7" t="s">
        <v>1307</v>
      </c>
      <c r="AE64" s="7">
        <v>1</v>
      </c>
      <c r="AF64" s="192"/>
      <c r="AG64" s="192"/>
      <c r="AH64" s="192"/>
      <c r="AI64" s="192"/>
    </row>
    <row r="65" spans="1:35" ht="15.75" customHeight="1">
      <c r="A65" s="7"/>
      <c r="B65" s="7"/>
      <c r="C65" s="7"/>
      <c r="D65" s="7"/>
      <c r="E65" s="7"/>
      <c r="F65" s="262"/>
      <c r="G65" s="7"/>
      <c r="H65" s="7"/>
      <c r="I65" s="7"/>
      <c r="J65" s="7"/>
      <c r="K65" s="7"/>
      <c r="L65" s="7"/>
      <c r="M65" s="7"/>
      <c r="N65" s="7"/>
      <c r="O65" s="7"/>
      <c r="P65" s="7"/>
      <c r="Q65" s="7"/>
      <c r="R65" s="7"/>
      <c r="S65" s="7"/>
      <c r="T65" s="7"/>
      <c r="U65" s="7"/>
      <c r="V65" s="7"/>
      <c r="W65" s="7"/>
      <c r="X65" s="7"/>
      <c r="Y65" s="7"/>
      <c r="Z65" s="7"/>
      <c r="AA65" s="7"/>
      <c r="AB65" s="7"/>
      <c r="AC65" s="7"/>
      <c r="AD65" s="7">
        <v>1</v>
      </c>
      <c r="AE65" s="7"/>
      <c r="AF65" s="192"/>
      <c r="AG65" s="192"/>
      <c r="AH65" s="192"/>
      <c r="AI65" s="192"/>
    </row>
    <row r="66" spans="1:35" ht="15.75" customHeight="1">
      <c r="A66" s="7"/>
      <c r="B66" s="7"/>
      <c r="C66" s="7"/>
      <c r="D66" s="7"/>
      <c r="E66" s="7"/>
      <c r="F66" s="262"/>
      <c r="G66" s="7"/>
      <c r="H66" s="7"/>
      <c r="I66" s="7"/>
      <c r="J66" s="7"/>
      <c r="K66" s="7"/>
      <c r="L66" s="7"/>
      <c r="M66" s="7"/>
      <c r="N66" s="7"/>
      <c r="O66" s="7"/>
      <c r="P66" s="7"/>
      <c r="Q66" s="7"/>
      <c r="R66" s="7"/>
      <c r="S66" s="7"/>
      <c r="T66" s="7"/>
      <c r="U66" s="7"/>
      <c r="V66" s="7"/>
      <c r="W66" s="7"/>
      <c r="X66" s="7"/>
      <c r="Y66" s="7"/>
      <c r="Z66" s="7"/>
      <c r="AA66" s="7"/>
      <c r="AB66" s="7">
        <v>1</v>
      </c>
      <c r="AC66" s="7"/>
      <c r="AD66" s="7"/>
      <c r="AE66" s="7"/>
      <c r="AF66" s="192"/>
      <c r="AG66" s="192"/>
      <c r="AH66" s="192"/>
      <c r="AI66" s="192"/>
    </row>
    <row r="67" spans="1:35" ht="15.75" customHeight="1">
      <c r="A67" s="7">
        <v>1</v>
      </c>
      <c r="B67" s="7">
        <v>1</v>
      </c>
      <c r="C67" s="154">
        <v>1</v>
      </c>
      <c r="D67" s="154">
        <v>1</v>
      </c>
      <c r="E67" s="7"/>
      <c r="F67" s="262"/>
      <c r="G67" s="7"/>
      <c r="H67" s="7"/>
      <c r="I67" s="7"/>
      <c r="J67" s="7"/>
      <c r="K67" s="7"/>
      <c r="L67" s="7"/>
      <c r="M67" s="7"/>
      <c r="N67" s="7"/>
      <c r="O67" s="7"/>
      <c r="P67" s="7">
        <v>1</v>
      </c>
      <c r="Q67" s="7"/>
      <c r="R67" s="7"/>
      <c r="S67" s="7"/>
      <c r="T67" s="7"/>
      <c r="U67" s="7"/>
      <c r="V67" s="7"/>
      <c r="W67" s="7"/>
      <c r="X67" s="7"/>
      <c r="Y67" s="7"/>
      <c r="Z67" s="7"/>
      <c r="AA67" s="7"/>
      <c r="AB67" s="7"/>
      <c r="AC67" s="7"/>
      <c r="AD67" s="7"/>
      <c r="AE67" s="7"/>
      <c r="AF67" s="192"/>
      <c r="AG67" s="192"/>
      <c r="AH67" s="192"/>
      <c r="AI67" s="192"/>
    </row>
    <row r="68" spans="1:35" ht="15.75" customHeight="1">
      <c r="A68" s="21"/>
      <c r="B68" s="162">
        <v>1</v>
      </c>
      <c r="C68" s="21"/>
      <c r="D68" s="21"/>
      <c r="E68" s="21"/>
      <c r="F68" s="263"/>
      <c r="G68" s="21"/>
      <c r="H68" s="21"/>
      <c r="I68" s="21"/>
      <c r="J68" s="21"/>
      <c r="K68" s="21"/>
      <c r="L68" s="21"/>
      <c r="M68" s="21"/>
      <c r="N68" s="21"/>
      <c r="O68" s="21"/>
      <c r="P68" s="21"/>
      <c r="Q68" s="21"/>
      <c r="R68" s="21"/>
      <c r="S68" s="21">
        <v>1</v>
      </c>
      <c r="T68" s="21"/>
      <c r="U68" s="21"/>
      <c r="V68" s="21"/>
      <c r="W68" s="21"/>
      <c r="X68" s="21"/>
      <c r="Y68" s="21"/>
      <c r="Z68" s="21"/>
      <c r="AA68" s="21"/>
      <c r="AB68" s="21"/>
      <c r="AC68" s="21"/>
      <c r="AD68" s="21"/>
      <c r="AE68" s="21"/>
      <c r="AF68" s="192"/>
      <c r="AG68" s="192"/>
      <c r="AH68" s="192"/>
      <c r="AI68" s="192"/>
    </row>
    <row r="69" spans="1:35" ht="15.75" customHeight="1">
      <c r="A69" s="21"/>
      <c r="B69" s="21"/>
      <c r="C69" s="21"/>
      <c r="D69" s="21"/>
      <c r="E69" s="21"/>
      <c r="F69" s="263"/>
      <c r="G69" s="21"/>
      <c r="H69" s="21"/>
      <c r="I69" s="21"/>
      <c r="J69" s="21"/>
      <c r="K69" s="21"/>
      <c r="L69" s="21"/>
      <c r="M69" s="21"/>
      <c r="N69" s="21"/>
      <c r="O69" s="21"/>
      <c r="P69" s="21"/>
      <c r="Q69" s="21">
        <v>1</v>
      </c>
      <c r="R69" s="21"/>
      <c r="S69" s="21"/>
      <c r="T69" s="21"/>
      <c r="U69" s="21"/>
      <c r="V69" s="21"/>
      <c r="W69" s="21"/>
      <c r="X69" s="21"/>
      <c r="Y69" s="21"/>
      <c r="Z69" s="21"/>
      <c r="AA69" s="21"/>
      <c r="AB69" s="21"/>
      <c r="AC69" s="21"/>
      <c r="AD69" s="21"/>
      <c r="AE69" s="21"/>
      <c r="AF69" s="192"/>
      <c r="AG69" s="192"/>
      <c r="AH69" s="192"/>
      <c r="AI69" s="192"/>
    </row>
    <row r="70" spans="1:35" ht="15.75" customHeight="1">
      <c r="A70" s="21"/>
      <c r="B70" s="162">
        <v>1</v>
      </c>
      <c r="C70" s="21"/>
      <c r="D70" s="21"/>
      <c r="E70" s="21"/>
      <c r="F70" s="263"/>
      <c r="G70" s="21"/>
      <c r="H70" s="21"/>
      <c r="I70" s="21"/>
      <c r="J70" s="21"/>
      <c r="K70" s="21"/>
      <c r="L70" s="21"/>
      <c r="M70" s="21"/>
      <c r="N70" s="21"/>
      <c r="O70" s="21"/>
      <c r="P70" s="21">
        <v>1</v>
      </c>
      <c r="Q70" s="21"/>
      <c r="R70" s="21"/>
      <c r="S70" s="21"/>
      <c r="T70" s="21"/>
      <c r="U70" s="21"/>
      <c r="V70" s="21"/>
      <c r="W70" s="21"/>
      <c r="X70" s="21"/>
      <c r="Y70" s="21"/>
      <c r="Z70" s="21"/>
      <c r="AA70" s="21"/>
      <c r="AB70" s="21"/>
      <c r="AC70" s="21"/>
      <c r="AD70" s="21"/>
      <c r="AE70" s="21"/>
      <c r="AF70" s="192"/>
      <c r="AG70" s="192"/>
      <c r="AH70" s="192"/>
      <c r="AI70" s="192"/>
    </row>
    <row r="71" spans="1:35" ht="15.75" customHeight="1">
      <c r="A71" s="21"/>
      <c r="B71" s="21"/>
      <c r="C71" s="21"/>
      <c r="D71" s="21"/>
      <c r="E71" s="21"/>
      <c r="F71" s="263"/>
      <c r="G71" s="21"/>
      <c r="H71" s="21">
        <v>1</v>
      </c>
      <c r="I71" s="21">
        <v>1</v>
      </c>
      <c r="J71" s="21">
        <v>1</v>
      </c>
      <c r="K71" s="21">
        <v>1</v>
      </c>
      <c r="L71" s="21">
        <v>1</v>
      </c>
      <c r="M71" s="21">
        <v>1</v>
      </c>
      <c r="N71" s="21">
        <v>1</v>
      </c>
      <c r="O71" s="21">
        <v>1</v>
      </c>
      <c r="P71" s="21">
        <v>1</v>
      </c>
      <c r="Q71" s="21"/>
      <c r="R71" s="21"/>
      <c r="S71" s="21"/>
      <c r="T71" s="21"/>
      <c r="U71" s="21">
        <v>1</v>
      </c>
      <c r="V71" s="21">
        <v>1</v>
      </c>
      <c r="W71" s="21"/>
      <c r="X71" s="21">
        <v>1</v>
      </c>
      <c r="Y71" s="21"/>
      <c r="Z71" s="21">
        <v>1</v>
      </c>
      <c r="AA71" s="21">
        <v>1</v>
      </c>
      <c r="AB71" s="21">
        <v>1</v>
      </c>
      <c r="AC71" s="21"/>
      <c r="AD71" s="21"/>
      <c r="AE71" s="21"/>
      <c r="AF71" s="192"/>
      <c r="AG71" s="192"/>
      <c r="AH71" s="192"/>
      <c r="AI71" s="192"/>
    </row>
    <row r="72" spans="1:35" ht="15.75" customHeight="1">
      <c r="A72" s="7"/>
      <c r="B72" s="7"/>
      <c r="C72" s="7"/>
      <c r="D72" s="7"/>
      <c r="E72" s="7"/>
      <c r="F72" s="262"/>
      <c r="G72" s="7"/>
      <c r="H72" s="7">
        <v>1</v>
      </c>
      <c r="I72" s="7">
        <v>1</v>
      </c>
      <c r="J72" s="7">
        <v>1</v>
      </c>
      <c r="K72" s="7"/>
      <c r="L72" s="7"/>
      <c r="M72" s="7"/>
      <c r="N72" s="7"/>
      <c r="O72" s="7"/>
      <c r="P72" s="7"/>
      <c r="Q72" s="7"/>
      <c r="R72" s="7"/>
      <c r="S72" s="7"/>
      <c r="T72" s="7"/>
      <c r="U72" s="7"/>
      <c r="V72" s="7"/>
      <c r="W72" s="7"/>
      <c r="X72" s="7"/>
      <c r="Y72" s="7"/>
      <c r="Z72" s="7"/>
      <c r="AA72" s="7"/>
      <c r="AB72" s="7"/>
      <c r="AC72" s="7"/>
      <c r="AD72" s="7"/>
      <c r="AE72" s="7"/>
      <c r="AF72" s="192"/>
      <c r="AG72" s="192"/>
      <c r="AH72" s="192"/>
      <c r="AI72" s="192"/>
    </row>
    <row r="73" spans="1:35" ht="15.75" customHeight="1">
      <c r="A73" s="7"/>
      <c r="B73" s="7"/>
      <c r="C73" s="7"/>
      <c r="D73" s="7"/>
      <c r="E73" s="7"/>
      <c r="F73" s="262"/>
      <c r="G73" s="7">
        <v>1</v>
      </c>
      <c r="H73" s="7"/>
      <c r="I73" s="7"/>
      <c r="J73" s="7"/>
      <c r="K73" s="7"/>
      <c r="L73" s="7"/>
      <c r="M73" s="7"/>
      <c r="N73" s="7"/>
      <c r="O73" s="7"/>
      <c r="P73" s="7"/>
      <c r="Q73" s="7"/>
      <c r="R73" s="7"/>
      <c r="S73" s="7"/>
      <c r="T73" s="7"/>
      <c r="U73" s="7"/>
      <c r="V73" s="7"/>
      <c r="W73" s="7"/>
      <c r="X73" s="7"/>
      <c r="Y73" s="7"/>
      <c r="Z73" s="7"/>
      <c r="AA73" s="7"/>
      <c r="AB73" s="7"/>
      <c r="AC73" s="7"/>
      <c r="AD73" s="7"/>
      <c r="AE73" s="7"/>
      <c r="AF73" s="192"/>
      <c r="AG73" s="192"/>
      <c r="AH73" s="192"/>
      <c r="AI73" s="192"/>
    </row>
    <row r="74" spans="1:35" ht="15.75" customHeight="1">
      <c r="A74" s="30"/>
      <c r="B74" s="30"/>
      <c r="C74" s="30"/>
      <c r="D74" s="30"/>
      <c r="E74" s="30"/>
      <c r="F74" s="264"/>
      <c r="G74" s="30"/>
      <c r="H74" s="30"/>
      <c r="I74" s="30"/>
      <c r="J74" s="30"/>
      <c r="K74" s="30"/>
      <c r="L74" s="30"/>
      <c r="M74" s="30"/>
      <c r="N74" s="30"/>
      <c r="O74" s="30"/>
      <c r="P74" s="30"/>
      <c r="Q74" s="30"/>
      <c r="R74" s="30"/>
      <c r="S74" s="30"/>
      <c r="T74" s="30"/>
      <c r="U74" s="30"/>
      <c r="V74" s="30"/>
      <c r="W74" s="30"/>
      <c r="X74" s="30"/>
      <c r="Y74" s="30"/>
      <c r="Z74" s="30">
        <v>1</v>
      </c>
      <c r="AA74" s="30"/>
      <c r="AB74" s="30"/>
      <c r="AC74" s="30"/>
      <c r="AD74" s="30"/>
      <c r="AE74" s="30"/>
      <c r="AF74" s="192"/>
      <c r="AG74" s="192"/>
      <c r="AH74" s="192"/>
      <c r="AI74" s="192"/>
    </row>
    <row r="75" spans="1:35" ht="15.75" customHeight="1">
      <c r="A75" s="7"/>
      <c r="B75" s="7"/>
      <c r="C75" s="7"/>
      <c r="D75" s="7"/>
      <c r="E75" s="7"/>
      <c r="F75" s="262"/>
      <c r="G75" s="7"/>
      <c r="H75" s="7"/>
      <c r="I75" s="7"/>
      <c r="J75" s="7"/>
      <c r="K75" s="7"/>
      <c r="L75" s="7"/>
      <c r="M75" s="7"/>
      <c r="N75" s="7"/>
      <c r="O75" s="7"/>
      <c r="P75" s="7"/>
      <c r="Q75" s="7"/>
      <c r="R75" s="7"/>
      <c r="S75" s="7"/>
      <c r="T75" s="7"/>
      <c r="U75" s="7"/>
      <c r="V75" s="7"/>
      <c r="W75" s="7"/>
      <c r="X75" s="7"/>
      <c r="Y75" s="7"/>
      <c r="Z75" s="7"/>
      <c r="AA75" s="7"/>
      <c r="AB75" s="7">
        <v>1</v>
      </c>
      <c r="AC75" s="7"/>
      <c r="AD75" s="7"/>
      <c r="AE75" s="7"/>
      <c r="AF75" s="192"/>
      <c r="AG75" s="192"/>
      <c r="AH75" s="192"/>
      <c r="AI75" s="192"/>
    </row>
    <row r="76" spans="1:35" ht="15.75" customHeight="1">
      <c r="A76" s="7"/>
      <c r="B76" s="7"/>
      <c r="C76" s="7"/>
      <c r="D76" s="7"/>
      <c r="E76" s="7"/>
      <c r="F76" s="262"/>
      <c r="G76" s="7"/>
      <c r="H76" s="7"/>
      <c r="I76" s="7"/>
      <c r="J76" s="7"/>
      <c r="K76" s="7"/>
      <c r="L76" s="7"/>
      <c r="M76" s="7"/>
      <c r="N76" s="7"/>
      <c r="O76" s="7"/>
      <c r="P76" s="7"/>
      <c r="Q76" s="7"/>
      <c r="R76" s="7"/>
      <c r="S76" s="7"/>
      <c r="T76" s="7"/>
      <c r="U76" s="7"/>
      <c r="V76" s="7"/>
      <c r="W76" s="7"/>
      <c r="X76" s="7"/>
      <c r="Y76" s="7"/>
      <c r="Z76" s="7"/>
      <c r="AA76" s="7"/>
      <c r="AB76" s="7"/>
      <c r="AC76" s="7"/>
      <c r="AD76" s="7"/>
      <c r="AE76" s="7">
        <v>1</v>
      </c>
      <c r="AF76" s="192"/>
      <c r="AG76" s="192"/>
      <c r="AH76" s="192"/>
      <c r="AI76" s="192"/>
    </row>
    <row r="77" spans="1:35" ht="15.75" customHeight="1">
      <c r="A77" s="7"/>
      <c r="B77" s="7"/>
      <c r="C77" s="7"/>
      <c r="D77" s="7"/>
      <c r="E77" s="7"/>
      <c r="F77" s="262"/>
      <c r="G77" s="7"/>
      <c r="H77" s="7"/>
      <c r="I77" s="7"/>
      <c r="J77" s="7"/>
      <c r="K77" s="7"/>
      <c r="L77" s="7"/>
      <c r="M77" s="7"/>
      <c r="N77" s="7"/>
      <c r="O77" s="7">
        <v>1</v>
      </c>
      <c r="P77" s="7"/>
      <c r="Q77" s="7"/>
      <c r="R77" s="7"/>
      <c r="S77" s="7"/>
      <c r="T77" s="7"/>
      <c r="U77" s="7"/>
      <c r="V77" s="7"/>
      <c r="W77" s="7"/>
      <c r="X77" s="7"/>
      <c r="Y77" s="7"/>
      <c r="Z77" s="7"/>
      <c r="AA77" s="7"/>
      <c r="AB77" s="7"/>
      <c r="AC77" s="7"/>
      <c r="AD77" s="7"/>
      <c r="AE77" s="7"/>
      <c r="AF77" s="192"/>
      <c r="AG77" s="192"/>
      <c r="AH77" s="192"/>
      <c r="AI77" s="192"/>
    </row>
    <row r="78" spans="1:35" ht="15.75" customHeight="1">
      <c r="A78" s="7"/>
      <c r="B78" s="7"/>
      <c r="C78" s="7"/>
      <c r="D78" s="7"/>
      <c r="E78" s="7"/>
      <c r="F78" s="262"/>
      <c r="G78" s="7"/>
      <c r="H78" s="7"/>
      <c r="I78" s="7"/>
      <c r="J78" s="7"/>
      <c r="K78" s="7"/>
      <c r="L78" s="7"/>
      <c r="M78" s="7"/>
      <c r="N78" s="7"/>
      <c r="O78" s="7"/>
      <c r="P78" s="7">
        <v>1</v>
      </c>
      <c r="Q78" s="7"/>
      <c r="R78" s="7"/>
      <c r="S78" s="7"/>
      <c r="T78" s="7"/>
      <c r="U78" s="7"/>
      <c r="V78" s="7"/>
      <c r="W78" s="7"/>
      <c r="X78" s="7"/>
      <c r="Y78" s="7"/>
      <c r="Z78" s="7"/>
      <c r="AA78" s="7"/>
      <c r="AB78" s="7"/>
      <c r="AC78" s="7"/>
      <c r="AD78" s="7"/>
      <c r="AE78" s="7"/>
      <c r="AF78" s="192"/>
      <c r="AG78" s="192"/>
      <c r="AH78" s="192"/>
      <c r="AI78" s="192"/>
    </row>
    <row r="79" spans="1:35" ht="15.75" customHeight="1">
      <c r="A79" s="7"/>
      <c r="B79" s="7"/>
      <c r="C79" s="7"/>
      <c r="D79" s="7"/>
      <c r="E79" s="7"/>
      <c r="F79" s="262"/>
      <c r="G79" s="7"/>
      <c r="H79" s="7"/>
      <c r="I79" s="7"/>
      <c r="J79" s="7"/>
      <c r="K79" s="7"/>
      <c r="L79" s="7"/>
      <c r="M79" s="7"/>
      <c r="N79" s="7"/>
      <c r="O79" s="7">
        <v>1</v>
      </c>
      <c r="P79" s="7"/>
      <c r="Q79" s="7"/>
      <c r="R79" s="7"/>
      <c r="S79" s="7"/>
      <c r="T79" s="7"/>
      <c r="U79" s="7"/>
      <c r="V79" s="7"/>
      <c r="W79" s="7"/>
      <c r="X79" s="7"/>
      <c r="Y79" s="7"/>
      <c r="Z79" s="7"/>
      <c r="AA79" s="7"/>
      <c r="AB79" s="7"/>
      <c r="AC79" s="7"/>
      <c r="AD79" s="7"/>
      <c r="AE79" s="7"/>
      <c r="AF79" s="192"/>
      <c r="AG79" s="192"/>
      <c r="AH79" s="192"/>
      <c r="AI79" s="192"/>
    </row>
    <row r="80" spans="1:35" ht="15.75" customHeight="1">
      <c r="A80" s="108"/>
      <c r="B80" s="108"/>
      <c r="C80" s="108"/>
      <c r="D80" s="108"/>
      <c r="E80" s="108"/>
      <c r="F80" s="265"/>
      <c r="G80" s="108"/>
      <c r="H80" s="108"/>
      <c r="I80" s="108"/>
      <c r="J80" s="108"/>
      <c r="K80" s="108"/>
      <c r="L80" s="108"/>
      <c r="M80" s="108"/>
      <c r="N80" s="108"/>
      <c r="O80" s="108"/>
      <c r="P80" s="108"/>
      <c r="Q80" s="108"/>
      <c r="R80" s="108"/>
      <c r="S80" s="108"/>
      <c r="T80" s="108"/>
      <c r="U80" s="108"/>
      <c r="V80" s="108"/>
      <c r="W80" s="108"/>
      <c r="X80" s="108"/>
      <c r="Y80" s="108"/>
      <c r="Z80" s="108"/>
      <c r="AA80" s="108"/>
      <c r="AB80" s="108"/>
      <c r="AC80" s="108"/>
      <c r="AD80" s="108"/>
      <c r="AE80" s="108">
        <v>1</v>
      </c>
      <c r="AF80" s="192"/>
      <c r="AG80" s="192"/>
      <c r="AH80" s="192"/>
      <c r="AI80" s="192"/>
    </row>
    <row r="81" spans="1:35" ht="15.75" customHeight="1">
      <c r="A81" s="7"/>
      <c r="B81" s="7"/>
      <c r="C81" s="7"/>
      <c r="D81" s="7"/>
      <c r="E81" s="7"/>
      <c r="F81" s="262"/>
      <c r="G81" s="7"/>
      <c r="H81" s="7"/>
      <c r="I81" s="7"/>
      <c r="J81" s="7"/>
      <c r="K81" s="7"/>
      <c r="L81" s="7"/>
      <c r="M81" s="7"/>
      <c r="N81" s="7"/>
      <c r="O81" s="7">
        <v>1</v>
      </c>
      <c r="P81" s="7"/>
      <c r="Q81" s="7"/>
      <c r="R81" s="7"/>
      <c r="S81" s="7"/>
      <c r="T81" s="7"/>
      <c r="U81" s="7"/>
      <c r="V81" s="7"/>
      <c r="W81" s="7"/>
      <c r="X81" s="7"/>
      <c r="Y81" s="7"/>
      <c r="Z81" s="7"/>
      <c r="AA81" s="7"/>
      <c r="AB81" s="7"/>
      <c r="AC81" s="7"/>
      <c r="AD81" s="7"/>
      <c r="AE81" s="7"/>
      <c r="AF81" s="192"/>
      <c r="AG81" s="192"/>
      <c r="AH81" s="192"/>
      <c r="AI81" s="192"/>
    </row>
    <row r="82" spans="1:35" ht="15.75" customHeight="1">
      <c r="A82" s="7"/>
      <c r="B82" s="7"/>
      <c r="C82" s="7"/>
      <c r="D82" s="7"/>
      <c r="E82" s="7"/>
      <c r="F82" s="262"/>
      <c r="G82" s="7">
        <v>1</v>
      </c>
      <c r="H82" s="7"/>
      <c r="I82" s="7"/>
      <c r="J82" s="7"/>
      <c r="K82" s="7"/>
      <c r="L82" s="7"/>
      <c r="M82" s="7"/>
      <c r="N82" s="7"/>
      <c r="O82" s="7"/>
      <c r="P82" s="7"/>
      <c r="Q82" s="7"/>
      <c r="R82" s="7"/>
      <c r="S82" s="7"/>
      <c r="T82" s="7"/>
      <c r="U82" s="7"/>
      <c r="V82" s="7"/>
      <c r="W82" s="7"/>
      <c r="X82" s="7"/>
      <c r="Y82" s="7"/>
      <c r="Z82" s="7"/>
      <c r="AA82" s="7">
        <v>1</v>
      </c>
      <c r="AB82" s="7">
        <v>1</v>
      </c>
      <c r="AC82" s="7"/>
      <c r="AD82" s="7"/>
      <c r="AE82" s="7"/>
      <c r="AF82" s="192"/>
      <c r="AG82" s="192"/>
      <c r="AH82" s="192"/>
      <c r="AI82" s="192"/>
    </row>
    <row r="83" spans="1:35" ht="15.75" customHeight="1">
      <c r="A83" s="7"/>
      <c r="B83" s="7"/>
      <c r="C83" s="7"/>
      <c r="D83" s="7"/>
      <c r="E83" s="7"/>
      <c r="F83" s="262"/>
      <c r="G83" s="7"/>
      <c r="H83" s="7"/>
      <c r="I83" s="7"/>
      <c r="J83" s="7"/>
      <c r="K83" s="7"/>
      <c r="L83" s="7"/>
      <c r="M83" s="7"/>
      <c r="N83" s="7"/>
      <c r="O83" s="7"/>
      <c r="P83" s="7"/>
      <c r="Q83" s="7"/>
      <c r="R83" s="7"/>
      <c r="S83" s="7"/>
      <c r="T83" s="7"/>
      <c r="U83" s="7"/>
      <c r="V83" s="7">
        <v>1</v>
      </c>
      <c r="W83" s="7"/>
      <c r="X83" s="7"/>
      <c r="Y83" s="7"/>
      <c r="Z83" s="7"/>
      <c r="AA83" s="7"/>
      <c r="AB83" s="7"/>
      <c r="AC83" s="7"/>
      <c r="AD83" s="7"/>
      <c r="AE83" s="7"/>
      <c r="AF83" s="192"/>
      <c r="AG83" s="192"/>
      <c r="AH83" s="192"/>
      <c r="AI83" s="192"/>
    </row>
    <row r="84" spans="1:35" ht="15.75" customHeight="1">
      <c r="A84" s="7"/>
      <c r="B84" s="7"/>
      <c r="C84" s="7"/>
      <c r="D84" s="7"/>
      <c r="E84" s="7"/>
      <c r="F84" s="262"/>
      <c r="G84" s="7"/>
      <c r="H84" s="7"/>
      <c r="I84" s="7"/>
      <c r="J84" s="7"/>
      <c r="K84" s="7"/>
      <c r="L84" s="7"/>
      <c r="M84" s="7"/>
      <c r="N84" s="7"/>
      <c r="O84" s="7"/>
      <c r="P84" s="7"/>
      <c r="Q84" s="7"/>
      <c r="R84" s="7"/>
      <c r="S84" s="7"/>
      <c r="T84" s="7"/>
      <c r="U84" s="7"/>
      <c r="V84" s="7"/>
      <c r="W84" s="7"/>
      <c r="X84" s="7"/>
      <c r="Y84" s="7"/>
      <c r="Z84" s="7"/>
      <c r="AA84" s="7"/>
      <c r="AB84" s="7">
        <v>1</v>
      </c>
      <c r="AC84" s="7"/>
      <c r="AD84" s="7"/>
      <c r="AE84" s="7"/>
      <c r="AF84" s="192"/>
      <c r="AG84" s="192"/>
      <c r="AH84" s="192"/>
      <c r="AI84" s="192"/>
    </row>
    <row r="85" spans="1:35" ht="15.75" customHeight="1">
      <c r="A85" s="7"/>
      <c r="B85" s="7"/>
      <c r="C85" s="7"/>
      <c r="D85" s="7"/>
      <c r="E85" s="7"/>
      <c r="F85" s="262"/>
      <c r="G85" s="7"/>
      <c r="H85" s="7"/>
      <c r="I85" s="7"/>
      <c r="J85" s="7"/>
      <c r="K85" s="7"/>
      <c r="L85" s="7"/>
      <c r="M85" s="7"/>
      <c r="N85" s="7"/>
      <c r="O85" s="7"/>
      <c r="P85" s="7"/>
      <c r="Q85" s="7"/>
      <c r="R85" s="7"/>
      <c r="S85" s="7"/>
      <c r="T85" s="7"/>
      <c r="U85" s="7"/>
      <c r="V85" s="7">
        <v>1</v>
      </c>
      <c r="W85" s="7"/>
      <c r="X85" s="7"/>
      <c r="Y85" s="7"/>
      <c r="Z85" s="7"/>
      <c r="AA85" s="7"/>
      <c r="AB85" s="7"/>
      <c r="AC85" s="7"/>
      <c r="AD85" s="7"/>
      <c r="AE85" s="7"/>
      <c r="AF85" s="192"/>
      <c r="AG85" s="192"/>
      <c r="AH85" s="192"/>
      <c r="AI85" s="192"/>
    </row>
    <row r="86" spans="1:35" ht="15.75" customHeight="1">
      <c r="A86" s="7"/>
      <c r="B86" s="7"/>
      <c r="C86" s="7"/>
      <c r="D86" s="7"/>
      <c r="E86" s="7"/>
      <c r="F86" s="262"/>
      <c r="G86" s="7">
        <v>1</v>
      </c>
      <c r="H86" s="7">
        <v>1</v>
      </c>
      <c r="I86" s="7"/>
      <c r="J86" s="7">
        <v>1</v>
      </c>
      <c r="K86" s="7"/>
      <c r="L86" s="7">
        <v>1</v>
      </c>
      <c r="M86" s="7"/>
      <c r="N86" s="7">
        <v>1</v>
      </c>
      <c r="O86" s="7">
        <v>1</v>
      </c>
      <c r="P86" s="7">
        <v>1</v>
      </c>
      <c r="Q86" s="7">
        <v>1</v>
      </c>
      <c r="R86" s="7"/>
      <c r="S86" s="7"/>
      <c r="T86" s="7"/>
      <c r="U86" s="7"/>
      <c r="V86" s="7"/>
      <c r="W86" s="7">
        <v>1</v>
      </c>
      <c r="X86" s="7">
        <v>1</v>
      </c>
      <c r="Y86" s="7">
        <v>1</v>
      </c>
      <c r="Z86" s="7">
        <v>1</v>
      </c>
      <c r="AA86" s="7"/>
      <c r="AB86" s="7">
        <v>1</v>
      </c>
      <c r="AC86" s="7"/>
      <c r="AD86" s="7"/>
      <c r="AE86" s="7"/>
      <c r="AF86" s="192"/>
      <c r="AG86" s="192"/>
      <c r="AH86" s="192"/>
      <c r="AI86" s="192"/>
    </row>
    <row r="87" spans="1:35" ht="15.75" customHeight="1">
      <c r="A87" s="7"/>
      <c r="B87" s="7"/>
      <c r="C87" s="7"/>
      <c r="D87" s="7"/>
      <c r="E87" s="7"/>
      <c r="F87" s="262"/>
      <c r="G87" s="7"/>
      <c r="H87" s="7"/>
      <c r="I87" s="7"/>
      <c r="J87" s="7"/>
      <c r="K87" s="7"/>
      <c r="L87" s="7"/>
      <c r="M87" s="7"/>
      <c r="N87" s="7"/>
      <c r="O87" s="7"/>
      <c r="P87" s="7"/>
      <c r="Q87" s="7"/>
      <c r="R87" s="7"/>
      <c r="S87" s="7"/>
      <c r="T87" s="7"/>
      <c r="U87" s="7"/>
      <c r="V87" s="7">
        <v>1</v>
      </c>
      <c r="W87" s="7"/>
      <c r="X87" s="7"/>
      <c r="Y87" s="7"/>
      <c r="Z87" s="7"/>
      <c r="AA87" s="7"/>
      <c r="AB87" s="7"/>
      <c r="AC87" s="7"/>
      <c r="AD87" s="7"/>
      <c r="AE87" s="7"/>
      <c r="AF87" s="192"/>
      <c r="AG87" s="192"/>
      <c r="AH87" s="192"/>
      <c r="AI87" s="192"/>
    </row>
    <row r="88" spans="1:35" ht="15.75" customHeight="1">
      <c r="A88" s="7"/>
      <c r="B88" s="7"/>
      <c r="C88" s="7"/>
      <c r="D88" s="7"/>
      <c r="E88" s="7"/>
      <c r="F88" s="262"/>
      <c r="G88" s="7">
        <v>1</v>
      </c>
      <c r="H88" s="7"/>
      <c r="I88" s="7"/>
      <c r="J88" s="7"/>
      <c r="K88" s="7"/>
      <c r="L88" s="7"/>
      <c r="M88" s="7"/>
      <c r="N88" s="7"/>
      <c r="O88" s="7"/>
      <c r="P88" s="7"/>
      <c r="Q88" s="7"/>
      <c r="R88" s="7"/>
      <c r="S88" s="7"/>
      <c r="T88" s="7"/>
      <c r="U88" s="7">
        <v>1</v>
      </c>
      <c r="V88" s="7"/>
      <c r="W88" s="7"/>
      <c r="X88" s="7"/>
      <c r="Y88" s="7">
        <v>1</v>
      </c>
      <c r="Z88" s="7"/>
      <c r="AA88" s="7"/>
      <c r="AB88" s="7">
        <v>1</v>
      </c>
      <c r="AC88" s="7"/>
      <c r="AD88" s="7"/>
      <c r="AE88" s="7"/>
      <c r="AF88" s="192"/>
      <c r="AG88" s="192"/>
      <c r="AH88" s="192"/>
      <c r="AI88" s="192"/>
    </row>
    <row r="89" spans="1:35" ht="15.75" customHeight="1">
      <c r="A89" s="7"/>
      <c r="B89" s="7"/>
      <c r="C89" s="7"/>
      <c r="D89" s="7"/>
      <c r="E89" s="7"/>
      <c r="F89" s="262"/>
      <c r="G89" s="7"/>
      <c r="H89" s="7"/>
      <c r="I89" s="7"/>
      <c r="J89" s="7"/>
      <c r="K89" s="7"/>
      <c r="L89" s="7"/>
      <c r="M89" s="7"/>
      <c r="N89" s="7"/>
      <c r="O89" s="7"/>
      <c r="P89" s="7"/>
      <c r="Q89" s="7"/>
      <c r="R89" s="7"/>
      <c r="S89" s="7"/>
      <c r="T89" s="7"/>
      <c r="U89" s="7"/>
      <c r="V89" s="7"/>
      <c r="W89" s="7"/>
      <c r="X89" s="7"/>
      <c r="Y89" s="7"/>
      <c r="Z89" s="7"/>
      <c r="AA89" s="7"/>
      <c r="AB89" s="7"/>
      <c r="AC89" s="7"/>
      <c r="AD89" s="7">
        <v>1</v>
      </c>
      <c r="AE89" s="7"/>
      <c r="AF89" s="192"/>
      <c r="AG89" s="192"/>
      <c r="AH89" s="192"/>
      <c r="AI89" s="192"/>
    </row>
    <row r="90" spans="1:35" ht="15.75" customHeight="1">
      <c r="A90" s="7"/>
      <c r="B90" s="7"/>
      <c r="C90" s="7"/>
      <c r="D90" s="7"/>
      <c r="E90" s="7"/>
      <c r="F90" s="262"/>
      <c r="G90" s="7"/>
      <c r="H90" s="7"/>
      <c r="I90" s="7"/>
      <c r="J90" s="7"/>
      <c r="K90" s="7"/>
      <c r="L90" s="7"/>
      <c r="M90" s="7"/>
      <c r="N90" s="7"/>
      <c r="O90" s="7"/>
      <c r="P90" s="7">
        <v>1</v>
      </c>
      <c r="Q90" s="7"/>
      <c r="R90" s="7"/>
      <c r="S90" s="7"/>
      <c r="T90" s="7"/>
      <c r="U90" s="7"/>
      <c r="V90" s="7"/>
      <c r="W90" s="7"/>
      <c r="X90" s="7"/>
      <c r="Y90" s="7"/>
      <c r="Z90" s="7"/>
      <c r="AA90" s="7"/>
      <c r="AB90" s="7"/>
      <c r="AC90" s="7"/>
      <c r="AD90" s="7"/>
      <c r="AE90" s="7"/>
      <c r="AF90" s="192"/>
      <c r="AG90" s="192"/>
      <c r="AH90" s="192"/>
      <c r="AI90" s="192"/>
    </row>
    <row r="91" spans="1:35" ht="15.75" customHeight="1">
      <c r="A91" s="7"/>
      <c r="B91" s="7"/>
      <c r="C91" s="7"/>
      <c r="D91" s="7"/>
      <c r="E91" s="7"/>
      <c r="F91" s="262"/>
      <c r="G91" s="7"/>
      <c r="H91" s="7"/>
      <c r="I91" s="7"/>
      <c r="J91" s="7"/>
      <c r="K91" s="7"/>
      <c r="L91" s="7"/>
      <c r="M91" s="7"/>
      <c r="N91" s="7"/>
      <c r="O91" s="7"/>
      <c r="P91" s="7"/>
      <c r="Q91" s="7"/>
      <c r="R91" s="7"/>
      <c r="S91" s="7"/>
      <c r="T91" s="7"/>
      <c r="U91" s="7"/>
      <c r="V91" s="7"/>
      <c r="W91" s="7"/>
      <c r="X91" s="7"/>
      <c r="Y91" s="7"/>
      <c r="Z91" s="7">
        <v>1</v>
      </c>
      <c r="AA91" s="7"/>
      <c r="AB91" s="7"/>
      <c r="AC91" s="7"/>
      <c r="AD91" s="7"/>
      <c r="AE91" s="7"/>
      <c r="AF91" s="192"/>
      <c r="AG91" s="192"/>
      <c r="AH91" s="192"/>
      <c r="AI91" s="192"/>
    </row>
    <row r="92" spans="1:35" ht="15.75" customHeight="1">
      <c r="A92" s="7"/>
      <c r="B92" s="7"/>
      <c r="C92" s="7"/>
      <c r="D92" s="7"/>
      <c r="E92" s="7"/>
      <c r="F92" s="262"/>
      <c r="G92" s="7"/>
      <c r="H92" s="7"/>
      <c r="I92" s="7"/>
      <c r="J92" s="7"/>
      <c r="K92" s="7"/>
      <c r="L92" s="7"/>
      <c r="M92" s="7"/>
      <c r="N92" s="7"/>
      <c r="O92" s="7">
        <v>1</v>
      </c>
      <c r="P92" s="7"/>
      <c r="Q92" s="7"/>
      <c r="R92" s="7"/>
      <c r="S92" s="7"/>
      <c r="T92" s="7"/>
      <c r="U92" s="7"/>
      <c r="V92" s="7"/>
      <c r="W92" s="7"/>
      <c r="X92" s="7"/>
      <c r="Y92" s="7"/>
      <c r="Z92" s="7"/>
      <c r="AA92" s="7"/>
      <c r="AB92" s="7"/>
      <c r="AC92" s="7"/>
      <c r="AD92" s="7"/>
      <c r="AE92" s="7"/>
      <c r="AF92" s="192"/>
      <c r="AG92" s="192"/>
      <c r="AH92" s="192"/>
      <c r="AI92" s="192"/>
    </row>
    <row r="93" spans="1:35" ht="15.75" customHeight="1">
      <c r="A93" s="7"/>
      <c r="B93" s="7"/>
      <c r="C93" s="7"/>
      <c r="D93" s="7"/>
      <c r="E93" s="7"/>
      <c r="F93" s="262"/>
      <c r="G93" s="7"/>
      <c r="H93" s="7"/>
      <c r="I93" s="7"/>
      <c r="J93" s="7"/>
      <c r="K93" s="7"/>
      <c r="L93" s="7"/>
      <c r="M93" s="7"/>
      <c r="N93" s="7"/>
      <c r="O93" s="7"/>
      <c r="P93" s="7">
        <v>1</v>
      </c>
      <c r="Q93" s="7"/>
      <c r="R93" s="7"/>
      <c r="S93" s="7"/>
      <c r="T93" s="7"/>
      <c r="U93" s="7"/>
      <c r="V93" s="7"/>
      <c r="W93" s="7"/>
      <c r="X93" s="7"/>
      <c r="Y93" s="7"/>
      <c r="Z93" s="7"/>
      <c r="AA93" s="7"/>
      <c r="AB93" s="7"/>
      <c r="AC93" s="7"/>
      <c r="AD93" s="7"/>
      <c r="AE93" s="7"/>
      <c r="AF93" s="192"/>
      <c r="AG93" s="192"/>
      <c r="AH93" s="192"/>
      <c r="AI93" s="192"/>
    </row>
    <row r="94" spans="1:35" ht="15.75" customHeight="1">
      <c r="A94" s="7"/>
      <c r="B94" s="7"/>
      <c r="C94" s="7"/>
      <c r="D94" s="7"/>
      <c r="E94" s="7"/>
      <c r="F94" s="262"/>
      <c r="G94" s="7"/>
      <c r="H94" s="7"/>
      <c r="I94" s="7"/>
      <c r="J94" s="7"/>
      <c r="K94" s="7"/>
      <c r="L94" s="7"/>
      <c r="M94" s="7"/>
      <c r="N94" s="7"/>
      <c r="O94" s="7">
        <v>1</v>
      </c>
      <c r="P94" s="7"/>
      <c r="Q94" s="7"/>
      <c r="R94" s="7"/>
      <c r="S94" s="7"/>
      <c r="T94" s="7"/>
      <c r="U94" s="7"/>
      <c r="V94" s="7"/>
      <c r="W94" s="7"/>
      <c r="X94" s="7"/>
      <c r="Y94" s="7"/>
      <c r="Z94" s="7"/>
      <c r="AA94" s="7"/>
      <c r="AB94" s="7"/>
      <c r="AC94" s="7"/>
      <c r="AD94" s="7"/>
      <c r="AE94" s="7"/>
      <c r="AF94" s="192"/>
      <c r="AG94" s="192"/>
      <c r="AH94" s="192"/>
      <c r="AI94" s="192"/>
    </row>
    <row r="95" spans="1:35" ht="15.75" customHeight="1">
      <c r="A95" s="7"/>
      <c r="B95" s="7"/>
      <c r="C95" s="7"/>
      <c r="D95" s="7"/>
      <c r="E95" s="7"/>
      <c r="F95" s="262"/>
      <c r="G95" s="7"/>
      <c r="H95" s="7"/>
      <c r="I95" s="7"/>
      <c r="J95" s="7"/>
      <c r="K95" s="7"/>
      <c r="L95" s="7"/>
      <c r="M95" s="7"/>
      <c r="N95" s="7"/>
      <c r="O95" s="7"/>
      <c r="P95" s="7"/>
      <c r="Q95" s="7">
        <v>1</v>
      </c>
      <c r="R95" s="7"/>
      <c r="S95" s="7"/>
      <c r="T95" s="7"/>
      <c r="U95" s="7"/>
      <c r="V95" s="7"/>
      <c r="W95" s="7"/>
      <c r="X95" s="7"/>
      <c r="Y95" s="7"/>
      <c r="Z95" s="7"/>
      <c r="AA95" s="7"/>
      <c r="AB95" s="7"/>
      <c r="AC95" s="7"/>
      <c r="AD95" s="7"/>
      <c r="AE95" s="7"/>
      <c r="AF95" s="192"/>
      <c r="AG95" s="192"/>
      <c r="AH95" s="192"/>
      <c r="AI95" s="192"/>
    </row>
    <row r="96" spans="1:35" ht="15.75" customHeight="1">
      <c r="A96" s="7"/>
      <c r="B96" s="7"/>
      <c r="C96" s="7"/>
      <c r="D96" s="7"/>
      <c r="E96" s="7"/>
      <c r="F96" s="262"/>
      <c r="G96" s="7"/>
      <c r="H96" s="7"/>
      <c r="I96" s="7"/>
      <c r="J96" s="7"/>
      <c r="K96" s="7"/>
      <c r="L96" s="7">
        <v>1</v>
      </c>
      <c r="M96" s="7"/>
      <c r="N96" s="7"/>
      <c r="O96" s="7"/>
      <c r="P96" s="7">
        <v>1</v>
      </c>
      <c r="Q96" s="7">
        <v>1</v>
      </c>
      <c r="R96" s="7"/>
      <c r="S96" s="7">
        <v>1</v>
      </c>
      <c r="T96" s="7"/>
      <c r="U96" s="7"/>
      <c r="V96" s="7"/>
      <c r="W96" s="7"/>
      <c r="X96" s="7"/>
      <c r="Y96" s="7"/>
      <c r="Z96" s="7"/>
      <c r="AA96" s="7"/>
      <c r="AB96" s="7"/>
      <c r="AC96" s="7"/>
      <c r="AD96" s="7"/>
      <c r="AE96" s="7"/>
      <c r="AF96" s="192"/>
      <c r="AG96" s="192"/>
      <c r="AH96" s="192"/>
      <c r="AI96" s="192"/>
    </row>
    <row r="97" spans="1:35" ht="15.75" customHeight="1">
      <c r="A97" s="7"/>
      <c r="B97" s="7"/>
      <c r="C97" s="7"/>
      <c r="D97" s="7"/>
      <c r="E97" s="7"/>
      <c r="F97" s="262"/>
      <c r="G97" s="7"/>
      <c r="H97" s="7"/>
      <c r="I97" s="7"/>
      <c r="J97" s="7"/>
      <c r="K97" s="7"/>
      <c r="L97" s="7"/>
      <c r="M97" s="7"/>
      <c r="N97" s="7"/>
      <c r="O97" s="7"/>
      <c r="P97" s="7"/>
      <c r="Q97" s="7"/>
      <c r="R97" s="7"/>
      <c r="S97" s="7"/>
      <c r="T97" s="7"/>
      <c r="U97" s="7"/>
      <c r="V97" s="7">
        <v>1</v>
      </c>
      <c r="W97" s="7"/>
      <c r="X97" s="7"/>
      <c r="Y97" s="7"/>
      <c r="Z97" s="7"/>
      <c r="AA97" s="7"/>
      <c r="AB97" s="7"/>
      <c r="AC97" s="7"/>
      <c r="AD97" s="7"/>
      <c r="AE97" s="7"/>
      <c r="AF97" s="192"/>
      <c r="AG97" s="192"/>
      <c r="AH97" s="192"/>
      <c r="AI97" s="192"/>
    </row>
    <row r="98" spans="1:35" ht="15.75" customHeight="1">
      <c r="A98" s="7"/>
      <c r="B98" s="7"/>
      <c r="C98" s="7"/>
      <c r="D98" s="7"/>
      <c r="E98" s="7"/>
      <c r="F98" s="262"/>
      <c r="G98" s="7"/>
      <c r="H98" s="7"/>
      <c r="I98" s="7"/>
      <c r="J98" s="7"/>
      <c r="K98" s="7"/>
      <c r="L98" s="7"/>
      <c r="M98" s="7"/>
      <c r="N98" s="7"/>
      <c r="O98" s="7"/>
      <c r="P98" s="7"/>
      <c r="Q98" s="7"/>
      <c r="R98" s="7"/>
      <c r="S98" s="7"/>
      <c r="T98" s="7"/>
      <c r="U98" s="7"/>
      <c r="V98" s="7"/>
      <c r="W98" s="7"/>
      <c r="X98" s="7"/>
      <c r="Y98" s="7"/>
      <c r="Z98" s="7"/>
      <c r="AA98" s="7"/>
      <c r="AB98" s="7"/>
      <c r="AC98" s="7"/>
      <c r="AD98" s="7"/>
      <c r="AE98" s="7">
        <v>1</v>
      </c>
      <c r="AF98" s="192"/>
      <c r="AG98" s="192"/>
      <c r="AH98" s="192"/>
      <c r="AI98" s="192"/>
    </row>
    <row r="99" spans="1:35" ht="15.75" customHeight="1">
      <c r="A99" s="7"/>
      <c r="B99" s="7"/>
      <c r="C99" s="7"/>
      <c r="D99" s="7"/>
      <c r="E99" s="7"/>
      <c r="F99" s="262"/>
      <c r="G99" s="7"/>
      <c r="H99" s="7"/>
      <c r="I99" s="7"/>
      <c r="J99" s="7"/>
      <c r="K99" s="7"/>
      <c r="L99" s="7"/>
      <c r="M99" s="7"/>
      <c r="N99" s="7"/>
      <c r="O99" s="7"/>
      <c r="P99" s="7"/>
      <c r="Q99" s="7"/>
      <c r="R99" s="7"/>
      <c r="S99" s="7"/>
      <c r="T99" s="7"/>
      <c r="U99" s="7"/>
      <c r="V99" s="7"/>
      <c r="W99" s="7"/>
      <c r="X99" s="7"/>
      <c r="Y99" s="7"/>
      <c r="Z99" s="7"/>
      <c r="AA99" s="7"/>
      <c r="AB99" s="7">
        <v>1</v>
      </c>
      <c r="AC99" s="7"/>
      <c r="AD99" s="7"/>
      <c r="AE99" s="7"/>
      <c r="AF99" s="192"/>
      <c r="AG99" s="192"/>
      <c r="AH99" s="192"/>
      <c r="AI99" s="192"/>
    </row>
    <row r="100" spans="1:35" ht="15.75" customHeight="1">
      <c r="A100" s="7"/>
      <c r="B100" s="7"/>
      <c r="C100" s="7"/>
      <c r="D100" s="7"/>
      <c r="E100" s="7"/>
      <c r="F100" s="262"/>
      <c r="G100" s="7"/>
      <c r="H100" s="7"/>
      <c r="I100" s="7"/>
      <c r="J100" s="7"/>
      <c r="K100" s="7"/>
      <c r="L100" s="7"/>
      <c r="M100" s="7"/>
      <c r="N100" s="7"/>
      <c r="O100" s="7">
        <v>1</v>
      </c>
      <c r="P100" s="7"/>
      <c r="Q100" s="7"/>
      <c r="R100" s="7"/>
      <c r="S100" s="7"/>
      <c r="T100" s="7"/>
      <c r="U100" s="7"/>
      <c r="V100" s="7"/>
      <c r="W100" s="7"/>
      <c r="X100" s="7"/>
      <c r="Y100" s="7"/>
      <c r="Z100" s="7"/>
      <c r="AA100" s="7"/>
      <c r="AB100" s="7"/>
      <c r="AC100" s="7"/>
      <c r="AD100" s="7"/>
      <c r="AE100" s="7"/>
      <c r="AF100" s="192"/>
      <c r="AG100" s="192"/>
      <c r="AH100" s="192"/>
      <c r="AI100" s="192"/>
    </row>
    <row r="101" spans="1:35" ht="15.75" customHeight="1">
      <c r="A101" s="7"/>
      <c r="B101" s="7"/>
      <c r="C101" s="7"/>
      <c r="D101" s="7"/>
      <c r="E101" s="7"/>
      <c r="F101" s="262"/>
      <c r="G101" s="7"/>
      <c r="H101" s="7"/>
      <c r="I101" s="7"/>
      <c r="J101" s="7"/>
      <c r="K101" s="7"/>
      <c r="L101" s="7"/>
      <c r="M101" s="7"/>
      <c r="N101" s="7"/>
      <c r="O101" s="7"/>
      <c r="P101" s="7"/>
      <c r="Q101" s="7"/>
      <c r="R101" s="7"/>
      <c r="S101" s="7"/>
      <c r="T101" s="7"/>
      <c r="U101" s="7"/>
      <c r="V101" s="7"/>
      <c r="W101" s="7"/>
      <c r="X101" s="7"/>
      <c r="Y101" s="7"/>
      <c r="Z101" s="7"/>
      <c r="AA101" s="7"/>
      <c r="AB101" s="7">
        <v>1</v>
      </c>
      <c r="AC101" s="7"/>
      <c r="AD101" s="7"/>
      <c r="AE101" s="7"/>
      <c r="AF101" s="192"/>
      <c r="AG101" s="192"/>
      <c r="AH101" s="192"/>
      <c r="AI101" s="192"/>
    </row>
    <row r="102" spans="1:35" ht="15.75" customHeight="1">
      <c r="A102" s="7"/>
      <c r="B102" s="7">
        <v>1</v>
      </c>
      <c r="C102" s="7"/>
      <c r="D102" s="7"/>
      <c r="E102" s="7"/>
      <c r="F102" s="262"/>
      <c r="G102" s="7"/>
      <c r="H102" s="7"/>
      <c r="I102" s="7"/>
      <c r="J102" s="7"/>
      <c r="K102" s="7"/>
      <c r="L102" s="7"/>
      <c r="M102" s="7"/>
      <c r="N102" s="7"/>
      <c r="O102" s="7"/>
      <c r="P102" s="7"/>
      <c r="Q102" s="7">
        <v>1</v>
      </c>
      <c r="R102" s="7"/>
      <c r="S102" s="7"/>
      <c r="T102" s="7"/>
      <c r="U102" s="7"/>
      <c r="V102" s="7"/>
      <c r="W102" s="7"/>
      <c r="X102" s="7"/>
      <c r="Y102" s="7"/>
      <c r="Z102" s="7"/>
      <c r="AA102" s="7"/>
      <c r="AB102" s="7"/>
      <c r="AC102" s="7"/>
      <c r="AD102" s="7"/>
      <c r="AE102" s="7"/>
      <c r="AF102" s="192"/>
      <c r="AG102" s="192"/>
      <c r="AH102" s="192"/>
      <c r="AI102" s="192"/>
    </row>
    <row r="103" spans="1:35" ht="15.75" customHeight="1">
      <c r="A103" s="7"/>
      <c r="B103" s="7"/>
      <c r="C103" s="7"/>
      <c r="D103" s="7"/>
      <c r="E103" s="7"/>
      <c r="F103" s="262"/>
      <c r="G103" s="7"/>
      <c r="H103" s="7">
        <v>1</v>
      </c>
      <c r="I103" s="7"/>
      <c r="J103" s="7"/>
      <c r="K103" s="7"/>
      <c r="L103" s="7"/>
      <c r="M103" s="7"/>
      <c r="N103" s="7"/>
      <c r="O103" s="7"/>
      <c r="P103" s="7"/>
      <c r="Q103" s="7"/>
      <c r="R103" s="7"/>
      <c r="S103" s="7"/>
      <c r="T103" s="7"/>
      <c r="U103" s="7"/>
      <c r="V103" s="7"/>
      <c r="W103" s="7"/>
      <c r="X103" s="7"/>
      <c r="Y103" s="7"/>
      <c r="Z103" s="7"/>
      <c r="AA103" s="7"/>
      <c r="AB103" s="7"/>
      <c r="AC103" s="7"/>
      <c r="AD103" s="7"/>
      <c r="AE103" s="7"/>
      <c r="AF103" s="192"/>
      <c r="AG103" s="192"/>
      <c r="AH103" s="192"/>
      <c r="AI103" s="192"/>
    </row>
    <row r="104" spans="1:35" ht="15.75" customHeight="1">
      <c r="A104" s="7"/>
      <c r="B104" s="7"/>
      <c r="C104" s="7"/>
      <c r="D104" s="7"/>
      <c r="E104" s="7"/>
      <c r="F104" s="262"/>
      <c r="G104" s="7"/>
      <c r="H104" s="7"/>
      <c r="I104" s="7"/>
      <c r="J104" s="7"/>
      <c r="K104" s="7"/>
      <c r="L104" s="7"/>
      <c r="M104" s="7"/>
      <c r="N104" s="7"/>
      <c r="O104" s="7"/>
      <c r="P104" s="7"/>
      <c r="Q104" s="7"/>
      <c r="R104" s="7"/>
      <c r="S104" s="7"/>
      <c r="T104" s="7"/>
      <c r="U104" s="7"/>
      <c r="V104" s="7"/>
      <c r="W104" s="7"/>
      <c r="X104" s="7">
        <v>1</v>
      </c>
      <c r="Y104" s="7"/>
      <c r="Z104" s="7"/>
      <c r="AA104" s="7"/>
      <c r="AB104" s="7"/>
      <c r="AC104" s="7"/>
      <c r="AD104" s="7"/>
      <c r="AE104" s="7"/>
      <c r="AF104" s="192"/>
      <c r="AG104" s="192"/>
      <c r="AH104" s="192"/>
      <c r="AI104" s="192"/>
    </row>
    <row r="105" spans="1:35" ht="15.75" customHeight="1">
      <c r="A105" s="7"/>
      <c r="B105" s="7"/>
      <c r="C105" s="7"/>
      <c r="D105" s="7"/>
      <c r="E105" s="7"/>
      <c r="F105" s="262"/>
      <c r="G105" s="7"/>
      <c r="H105" s="7"/>
      <c r="I105" s="7"/>
      <c r="J105" s="7"/>
      <c r="K105" s="7"/>
      <c r="L105" s="7"/>
      <c r="M105" s="7"/>
      <c r="N105" s="7"/>
      <c r="O105" s="7"/>
      <c r="P105" s="7"/>
      <c r="Q105" s="7"/>
      <c r="R105" s="7"/>
      <c r="S105" s="7"/>
      <c r="T105" s="7"/>
      <c r="U105" s="7"/>
      <c r="V105" s="7"/>
      <c r="W105" s="7"/>
      <c r="X105" s="7"/>
      <c r="Y105" s="7"/>
      <c r="Z105" s="7"/>
      <c r="AA105" s="7">
        <v>1</v>
      </c>
      <c r="AB105" s="7"/>
      <c r="AC105" s="7"/>
      <c r="AD105" s="7"/>
      <c r="AE105" s="7"/>
      <c r="AF105" s="192"/>
      <c r="AG105" s="192"/>
      <c r="AH105" s="192"/>
      <c r="AI105" s="192"/>
    </row>
    <row r="106" spans="1:35" ht="15.75" customHeight="1">
      <c r="A106" s="7"/>
      <c r="B106" s="7"/>
      <c r="C106" s="7"/>
      <c r="D106" s="7"/>
      <c r="E106" s="7"/>
      <c r="F106" s="262"/>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v>1</v>
      </c>
      <c r="AF106" s="192"/>
      <c r="AG106" s="192"/>
      <c r="AH106" s="192"/>
      <c r="AI106" s="192"/>
    </row>
    <row r="107" spans="1:35" ht="15.75" customHeight="1">
      <c r="A107" s="7"/>
      <c r="B107" s="7"/>
      <c r="C107" s="7"/>
      <c r="D107" s="7"/>
      <c r="E107" s="7"/>
      <c r="F107" s="262"/>
      <c r="G107" s="7">
        <v>1</v>
      </c>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192"/>
      <c r="AG107" s="192"/>
      <c r="AH107" s="192"/>
      <c r="AI107" s="192"/>
    </row>
    <row r="108" spans="1:35" ht="15.75" customHeight="1">
      <c r="A108" s="7"/>
      <c r="B108" s="7"/>
      <c r="C108" s="7"/>
      <c r="D108" s="7"/>
      <c r="E108" s="7"/>
      <c r="F108" s="262"/>
      <c r="G108" s="7"/>
      <c r="H108" s="7"/>
      <c r="I108" s="7"/>
      <c r="J108" s="7"/>
      <c r="K108" s="7"/>
      <c r="L108" s="7"/>
      <c r="M108" s="7"/>
      <c r="N108" s="7"/>
      <c r="O108" s="7"/>
      <c r="P108" s="7"/>
      <c r="Q108" s="7"/>
      <c r="R108" s="7"/>
      <c r="S108" s="7"/>
      <c r="T108" s="7"/>
      <c r="U108" s="7"/>
      <c r="V108" s="7">
        <v>1</v>
      </c>
      <c r="W108" s="7"/>
      <c r="X108" s="7"/>
      <c r="Y108" s="7"/>
      <c r="Z108" s="7"/>
      <c r="AA108" s="7"/>
      <c r="AB108" s="7"/>
      <c r="AC108" s="7"/>
      <c r="AD108" s="7"/>
      <c r="AE108" s="7"/>
      <c r="AF108" s="192"/>
      <c r="AG108" s="192"/>
      <c r="AH108" s="192"/>
      <c r="AI108" s="192"/>
    </row>
    <row r="109" spans="1:35" ht="15.75" customHeight="1">
      <c r="A109" s="7"/>
      <c r="B109" s="7"/>
      <c r="C109" s="7"/>
      <c r="D109" s="7"/>
      <c r="E109" s="7"/>
      <c r="F109" s="262"/>
      <c r="G109" s="7"/>
      <c r="H109" s="7"/>
      <c r="I109" s="7"/>
      <c r="J109" s="7"/>
      <c r="K109" s="7"/>
      <c r="L109" s="7"/>
      <c r="M109" s="7"/>
      <c r="N109" s="7"/>
      <c r="O109" s="7"/>
      <c r="P109" s="7"/>
      <c r="Q109" s="7"/>
      <c r="R109" s="7"/>
      <c r="S109" s="168">
        <v>1</v>
      </c>
      <c r="T109" s="7"/>
      <c r="U109" s="7"/>
      <c r="V109" s="7"/>
      <c r="W109" s="7"/>
      <c r="X109" s="7"/>
      <c r="Y109" s="7"/>
      <c r="Z109" s="7"/>
      <c r="AA109" s="7"/>
      <c r="AB109" s="7"/>
      <c r="AC109" s="7"/>
      <c r="AD109" s="7"/>
      <c r="AE109" s="7"/>
      <c r="AF109" s="192"/>
      <c r="AG109" s="192"/>
      <c r="AH109" s="192"/>
      <c r="AI109" s="192"/>
    </row>
    <row r="110" spans="1:35" ht="15.75" customHeight="1">
      <c r="A110" s="7">
        <v>1</v>
      </c>
      <c r="B110" s="7">
        <v>1</v>
      </c>
      <c r="C110" s="7">
        <v>1</v>
      </c>
      <c r="D110" s="7"/>
      <c r="E110" s="7"/>
      <c r="F110" s="262"/>
      <c r="G110" s="7"/>
      <c r="H110" s="7"/>
      <c r="I110" s="7"/>
      <c r="J110" s="7"/>
      <c r="K110" s="7"/>
      <c r="L110" s="7"/>
      <c r="M110" s="7"/>
      <c r="N110" s="7"/>
      <c r="O110" s="7"/>
      <c r="P110" s="7"/>
      <c r="Q110" s="7"/>
      <c r="R110" s="7"/>
      <c r="S110" s="7"/>
      <c r="T110" s="7"/>
      <c r="U110" s="7"/>
      <c r="V110" s="7"/>
      <c r="W110" s="7"/>
      <c r="X110" s="7"/>
      <c r="Y110" s="7">
        <v>1</v>
      </c>
      <c r="Z110" s="7"/>
      <c r="AA110" s="7"/>
      <c r="AB110" s="7"/>
      <c r="AC110" s="7"/>
      <c r="AD110" s="7"/>
      <c r="AE110" s="7"/>
      <c r="AF110" s="192"/>
      <c r="AG110" s="192"/>
      <c r="AH110" s="192"/>
      <c r="AI110" s="192"/>
    </row>
    <row r="111" spans="1:35" ht="15.75" customHeight="1">
      <c r="A111" s="7"/>
      <c r="B111" s="7"/>
      <c r="C111" s="7"/>
      <c r="D111" s="7"/>
      <c r="E111" s="7"/>
      <c r="F111" s="262"/>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v>1</v>
      </c>
      <c r="AF111" s="192"/>
      <c r="AG111" s="192"/>
      <c r="AH111" s="192"/>
      <c r="AI111" s="192"/>
    </row>
    <row r="112" spans="1:35" ht="15.75" customHeight="1">
      <c r="A112" s="7"/>
      <c r="B112" s="7"/>
      <c r="C112" s="7"/>
      <c r="D112" s="7"/>
      <c r="E112" s="7"/>
      <c r="F112" s="262"/>
      <c r="G112" s="7"/>
      <c r="H112" s="7"/>
      <c r="I112" s="7"/>
      <c r="J112" s="7"/>
      <c r="K112" s="7"/>
      <c r="L112" s="7"/>
      <c r="M112" s="7"/>
      <c r="N112" s="7"/>
      <c r="O112" s="7"/>
      <c r="P112" s="7"/>
      <c r="Q112" s="7"/>
      <c r="R112" s="7"/>
      <c r="S112" s="7"/>
      <c r="T112" s="7"/>
      <c r="U112" s="7"/>
      <c r="V112" s="7"/>
      <c r="W112" s="7"/>
      <c r="X112" s="7">
        <v>1</v>
      </c>
      <c r="Y112" s="7"/>
      <c r="Z112" s="7"/>
      <c r="AA112" s="7"/>
      <c r="AB112" s="7"/>
      <c r="AC112" s="7"/>
      <c r="AD112" s="7"/>
      <c r="AE112" s="7"/>
      <c r="AF112" s="192"/>
      <c r="AG112" s="192"/>
      <c r="AH112" s="192"/>
      <c r="AI112" s="192"/>
    </row>
    <row r="113" spans="1:35" ht="15.75" customHeight="1">
      <c r="A113" s="7"/>
      <c r="B113" s="7"/>
      <c r="C113" s="7"/>
      <c r="D113" s="7"/>
      <c r="E113" s="7"/>
      <c r="F113" s="262"/>
      <c r="G113" s="7"/>
      <c r="H113" s="7"/>
      <c r="I113" s="7"/>
      <c r="J113" s="7"/>
      <c r="K113" s="7"/>
      <c r="L113" s="7"/>
      <c r="M113" s="7"/>
      <c r="N113" s="7"/>
      <c r="O113" s="7"/>
      <c r="P113" s="7"/>
      <c r="Q113" s="7"/>
      <c r="R113" s="7"/>
      <c r="S113" s="7"/>
      <c r="T113" s="7"/>
      <c r="U113" s="7"/>
      <c r="V113" s="7"/>
      <c r="W113" s="7"/>
      <c r="X113" s="7"/>
      <c r="Y113" s="7"/>
      <c r="Z113" s="7"/>
      <c r="AA113" s="7"/>
      <c r="AB113" s="7">
        <v>1</v>
      </c>
      <c r="AC113" s="7"/>
      <c r="AD113" s="7"/>
      <c r="AE113" s="7"/>
      <c r="AF113" s="192"/>
      <c r="AG113" s="192"/>
      <c r="AH113" s="192"/>
      <c r="AI113" s="192"/>
    </row>
    <row r="114" spans="1:35" ht="15.75" customHeight="1">
      <c r="A114" s="7"/>
      <c r="B114" s="7"/>
      <c r="C114" s="7"/>
      <c r="D114" s="7"/>
      <c r="E114" s="7"/>
      <c r="F114" s="262"/>
      <c r="G114" s="7"/>
      <c r="H114" s="7"/>
      <c r="I114" s="7"/>
      <c r="J114" s="7"/>
      <c r="K114" s="7"/>
      <c r="L114" s="7"/>
      <c r="M114" s="7"/>
      <c r="N114" s="7"/>
      <c r="O114" s="7"/>
      <c r="P114" s="7"/>
      <c r="Q114" s="7"/>
      <c r="R114" s="7"/>
      <c r="S114" s="7"/>
      <c r="T114" s="7"/>
      <c r="U114" s="7"/>
      <c r="V114" s="7"/>
      <c r="W114" s="7"/>
      <c r="X114" s="7">
        <v>1</v>
      </c>
      <c r="Y114" s="7"/>
      <c r="Z114" s="7"/>
      <c r="AA114" s="7"/>
      <c r="AB114" s="7"/>
      <c r="AC114" s="7"/>
      <c r="AD114" s="7"/>
      <c r="AE114" s="7"/>
      <c r="AF114" s="192"/>
      <c r="AG114" s="192"/>
      <c r="AH114" s="192"/>
      <c r="AI114" s="192"/>
    </row>
    <row r="115" spans="1:35" ht="15.75" customHeight="1">
      <c r="A115" s="7"/>
      <c r="B115" s="7"/>
      <c r="C115" s="7"/>
      <c r="D115" s="7"/>
      <c r="E115" s="7"/>
      <c r="F115" s="262"/>
      <c r="G115" s="7"/>
      <c r="H115" s="7"/>
      <c r="I115" s="7"/>
      <c r="J115" s="7"/>
      <c r="K115" s="7"/>
      <c r="L115" s="7"/>
      <c r="M115" s="7"/>
      <c r="N115" s="7"/>
      <c r="O115" s="7"/>
      <c r="P115" s="7"/>
      <c r="Q115" s="7"/>
      <c r="R115" s="7"/>
      <c r="S115" s="7"/>
      <c r="T115" s="7"/>
      <c r="U115" s="7"/>
      <c r="V115" s="7"/>
      <c r="W115" s="7"/>
      <c r="X115" s="7"/>
      <c r="Y115" s="7"/>
      <c r="Z115" s="7"/>
      <c r="AA115" s="7"/>
      <c r="AB115" s="7"/>
      <c r="AC115" s="7"/>
      <c r="AD115" s="7">
        <v>1</v>
      </c>
      <c r="AE115" s="7"/>
      <c r="AF115" s="192"/>
      <c r="AG115" s="192"/>
      <c r="AH115" s="192"/>
      <c r="AI115" s="192"/>
    </row>
    <row r="116" spans="1:35" ht="15.75" customHeight="1">
      <c r="A116" s="7"/>
      <c r="B116" s="7"/>
      <c r="C116" s="7"/>
      <c r="D116" s="7"/>
      <c r="E116" s="7"/>
      <c r="F116" s="262"/>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v>1</v>
      </c>
      <c r="AF116" s="192"/>
      <c r="AG116" s="192"/>
      <c r="AH116" s="192"/>
      <c r="AI116" s="192"/>
    </row>
    <row r="117" spans="1:35" ht="15.75" customHeight="1">
      <c r="A117" s="7"/>
      <c r="B117" s="7"/>
      <c r="C117" s="7"/>
      <c r="D117" s="7"/>
      <c r="E117" s="7"/>
      <c r="F117" s="262"/>
      <c r="G117" s="7"/>
      <c r="H117" s="7"/>
      <c r="I117" s="7"/>
      <c r="J117" s="7"/>
      <c r="K117" s="7"/>
      <c r="L117" s="7"/>
      <c r="M117" s="7"/>
      <c r="N117" s="7"/>
      <c r="O117" s="7">
        <v>1</v>
      </c>
      <c r="P117" s="7"/>
      <c r="Q117" s="7"/>
      <c r="R117" s="7"/>
      <c r="S117" s="7"/>
      <c r="T117" s="7"/>
      <c r="U117" s="7"/>
      <c r="V117" s="7"/>
      <c r="W117" s="7"/>
      <c r="X117" s="7"/>
      <c r="Y117" s="7"/>
      <c r="Z117" s="7"/>
      <c r="AA117" s="7"/>
      <c r="AB117" s="7"/>
      <c r="AC117" s="7"/>
      <c r="AD117" s="7"/>
      <c r="AE117" s="7"/>
      <c r="AF117" s="192"/>
      <c r="AG117" s="192"/>
      <c r="AH117" s="192"/>
      <c r="AI117" s="192"/>
    </row>
    <row r="118" spans="1:35" ht="15.75" customHeight="1">
      <c r="A118" s="7">
        <v>1</v>
      </c>
      <c r="B118" s="7">
        <v>1</v>
      </c>
      <c r="C118" s="7">
        <v>1</v>
      </c>
      <c r="D118" s="7">
        <v>1</v>
      </c>
      <c r="E118" s="7"/>
      <c r="F118" s="262"/>
      <c r="G118" s="7"/>
      <c r="H118" s="7"/>
      <c r="I118" s="7"/>
      <c r="J118" s="7"/>
      <c r="K118" s="7"/>
      <c r="L118" s="7"/>
      <c r="M118" s="7"/>
      <c r="N118" s="7"/>
      <c r="O118" s="7"/>
      <c r="P118" s="7">
        <v>1</v>
      </c>
      <c r="Q118" s="7"/>
      <c r="R118" s="7"/>
      <c r="S118" s="7"/>
      <c r="T118" s="7"/>
      <c r="U118" s="7"/>
      <c r="V118" s="7"/>
      <c r="W118" s="7"/>
      <c r="X118" s="7"/>
      <c r="Y118" s="7"/>
      <c r="Z118" s="7"/>
      <c r="AA118" s="7"/>
      <c r="AB118" s="7"/>
      <c r="AC118" s="7"/>
      <c r="AD118" s="7"/>
      <c r="AE118" s="7"/>
      <c r="AF118" s="192"/>
      <c r="AG118" s="192"/>
      <c r="AH118" s="192"/>
      <c r="AI118" s="192"/>
    </row>
    <row r="119" spans="1:35" ht="15.75" customHeight="1">
      <c r="A119" s="7">
        <v>1</v>
      </c>
      <c r="B119" s="7">
        <v>1</v>
      </c>
      <c r="C119" s="7"/>
      <c r="D119" s="7"/>
      <c r="E119" s="7"/>
      <c r="F119" s="262"/>
      <c r="G119" s="7"/>
      <c r="H119" s="7"/>
      <c r="I119" s="7"/>
      <c r="J119" s="7"/>
      <c r="K119" s="7"/>
      <c r="L119" s="7"/>
      <c r="M119" s="7"/>
      <c r="N119" s="7"/>
      <c r="O119" s="7">
        <v>1</v>
      </c>
      <c r="P119" s="7"/>
      <c r="Q119" s="7"/>
      <c r="R119" s="7"/>
      <c r="S119" s="7"/>
      <c r="T119" s="7"/>
      <c r="U119" s="7"/>
      <c r="V119" s="7"/>
      <c r="W119" s="7"/>
      <c r="X119" s="7"/>
      <c r="Y119" s="7"/>
      <c r="Z119" s="7"/>
      <c r="AA119" s="7"/>
      <c r="AB119" s="7"/>
      <c r="AC119" s="7"/>
      <c r="AD119" s="7"/>
      <c r="AE119" s="7"/>
      <c r="AF119" s="192"/>
      <c r="AG119" s="192"/>
      <c r="AH119" s="192"/>
      <c r="AI119" s="192"/>
    </row>
    <row r="120" spans="1:35" ht="15.75" customHeight="1">
      <c r="A120" s="7"/>
      <c r="B120" s="7"/>
      <c r="C120" s="7"/>
      <c r="D120" s="7"/>
      <c r="E120" s="7"/>
      <c r="F120" s="262"/>
      <c r="G120" s="7"/>
      <c r="H120" s="7"/>
      <c r="I120" s="7"/>
      <c r="J120" s="7"/>
      <c r="K120" s="7"/>
      <c r="L120" s="7"/>
      <c r="M120" s="7"/>
      <c r="N120" s="7"/>
      <c r="O120" s="7">
        <v>1</v>
      </c>
      <c r="P120" s="7"/>
      <c r="Q120" s="7"/>
      <c r="R120" s="7"/>
      <c r="S120" s="7"/>
      <c r="T120" s="7"/>
      <c r="U120" s="7"/>
      <c r="V120" s="7"/>
      <c r="W120" s="7"/>
      <c r="X120" s="7"/>
      <c r="Y120" s="7"/>
      <c r="Z120" s="7"/>
      <c r="AA120" s="7"/>
      <c r="AB120" s="7"/>
      <c r="AC120" s="7"/>
      <c r="AD120" s="7"/>
      <c r="AE120" s="7"/>
      <c r="AF120" s="192"/>
      <c r="AG120" s="192"/>
      <c r="AH120" s="192"/>
      <c r="AI120" s="192"/>
    </row>
    <row r="121" spans="1:35" ht="15.75" customHeight="1">
      <c r="A121" s="7"/>
      <c r="B121" s="7"/>
      <c r="C121" s="7"/>
      <c r="D121" s="7"/>
      <c r="E121" s="7"/>
      <c r="F121" s="262"/>
      <c r="G121" s="7"/>
      <c r="H121" s="7"/>
      <c r="I121" s="7"/>
      <c r="J121" s="7"/>
      <c r="K121" s="7"/>
      <c r="L121" s="7"/>
      <c r="M121" s="7"/>
      <c r="N121" s="7"/>
      <c r="O121" s="7"/>
      <c r="P121" s="7"/>
      <c r="Q121" s="7">
        <v>1</v>
      </c>
      <c r="R121" s="7"/>
      <c r="S121" s="7"/>
      <c r="T121" s="7"/>
      <c r="U121" s="7"/>
      <c r="V121" s="7"/>
      <c r="W121" s="7"/>
      <c r="X121" s="7"/>
      <c r="Y121" s="7"/>
      <c r="Z121" s="7"/>
      <c r="AA121" s="7"/>
      <c r="AB121" s="7"/>
      <c r="AC121" s="7"/>
      <c r="AD121" s="7"/>
      <c r="AE121" s="7"/>
      <c r="AF121" s="192"/>
      <c r="AG121" s="192"/>
      <c r="AH121" s="192"/>
      <c r="AI121" s="192"/>
    </row>
    <row r="122" spans="1:35" ht="15.75" customHeight="1">
      <c r="A122" s="7">
        <v>1</v>
      </c>
      <c r="B122" s="7">
        <v>1</v>
      </c>
      <c r="C122" s="7">
        <v>1</v>
      </c>
      <c r="D122" s="7"/>
      <c r="E122" s="7"/>
      <c r="F122" s="262"/>
      <c r="G122" s="7"/>
      <c r="H122" s="7"/>
      <c r="I122" s="7"/>
      <c r="J122" s="7"/>
      <c r="K122" s="7">
        <v>1</v>
      </c>
      <c r="L122" s="7">
        <v>1</v>
      </c>
      <c r="M122" s="7"/>
      <c r="N122" s="7">
        <v>1</v>
      </c>
      <c r="O122" s="7"/>
      <c r="P122" s="7"/>
      <c r="Q122" s="7"/>
      <c r="R122" s="7"/>
      <c r="S122" s="7"/>
      <c r="T122" s="7"/>
      <c r="U122" s="7"/>
      <c r="V122" s="7"/>
      <c r="W122" s="7"/>
      <c r="X122" s="7"/>
      <c r="Y122" s="7"/>
      <c r="Z122" s="7"/>
      <c r="AA122" s="7"/>
      <c r="AB122" s="7"/>
      <c r="AC122" s="7"/>
      <c r="AD122" s="7"/>
      <c r="AE122" s="7"/>
      <c r="AF122" s="192"/>
      <c r="AG122" s="192"/>
      <c r="AH122" s="192"/>
      <c r="AI122" s="192"/>
    </row>
    <row r="123" spans="1:35" ht="15.75" customHeight="1">
      <c r="A123" s="7"/>
      <c r="B123" s="7"/>
      <c r="C123" s="7"/>
      <c r="D123" s="7"/>
      <c r="E123" s="7"/>
      <c r="F123" s="262"/>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v>1</v>
      </c>
      <c r="AF123" s="192"/>
      <c r="AG123" s="192"/>
      <c r="AH123" s="192"/>
      <c r="AI123" s="192"/>
    </row>
    <row r="124" spans="1:35" ht="15.75" customHeight="1">
      <c r="A124" s="7"/>
      <c r="B124" s="7"/>
      <c r="C124" s="7"/>
      <c r="D124" s="7"/>
      <c r="E124" s="7"/>
      <c r="F124" s="262"/>
      <c r="G124" s="7"/>
      <c r="H124" s="7"/>
      <c r="I124" s="7"/>
      <c r="J124" s="7"/>
      <c r="K124" s="7"/>
      <c r="L124" s="7"/>
      <c r="M124" s="7"/>
      <c r="N124" s="7"/>
      <c r="O124" s="7"/>
      <c r="P124" s="7"/>
      <c r="Q124" s="7"/>
      <c r="R124" s="7"/>
      <c r="S124" s="7"/>
      <c r="T124" s="7"/>
      <c r="U124" s="7"/>
      <c r="V124" s="7"/>
      <c r="W124" s="7">
        <v>1</v>
      </c>
      <c r="X124" s="7"/>
      <c r="Y124" s="7"/>
      <c r="Z124" s="7"/>
      <c r="AA124" s="7"/>
      <c r="AB124" s="7"/>
      <c r="AC124" s="7"/>
      <c r="AD124" s="7"/>
      <c r="AE124" s="7"/>
      <c r="AF124" s="192"/>
      <c r="AG124" s="192"/>
      <c r="AH124" s="192"/>
      <c r="AI124" s="192"/>
    </row>
    <row r="125" spans="1:35" ht="15.75" customHeight="1">
      <c r="A125" s="7"/>
      <c r="B125" s="7"/>
      <c r="C125" s="7"/>
      <c r="D125" s="7"/>
      <c r="E125" s="7"/>
      <c r="F125" s="262"/>
      <c r="G125" s="7"/>
      <c r="H125" s="7"/>
      <c r="I125" s="7"/>
      <c r="J125" s="7"/>
      <c r="K125" s="7"/>
      <c r="L125" s="7"/>
      <c r="M125" s="7"/>
      <c r="N125" s="7"/>
      <c r="O125" s="7"/>
      <c r="P125" s="7"/>
      <c r="Q125" s="7"/>
      <c r="R125" s="7"/>
      <c r="S125" s="7"/>
      <c r="T125" s="7"/>
      <c r="U125" s="7"/>
      <c r="V125" s="7"/>
      <c r="W125" s="7">
        <v>1</v>
      </c>
      <c r="X125" s="7"/>
      <c r="Y125" s="7"/>
      <c r="Z125" s="7"/>
      <c r="AA125" s="7"/>
      <c r="AB125" s="7"/>
      <c r="AC125" s="7"/>
      <c r="AD125" s="7"/>
      <c r="AE125" s="7"/>
      <c r="AF125" s="192"/>
      <c r="AG125" s="192"/>
      <c r="AH125" s="192"/>
      <c r="AI125" s="192"/>
    </row>
    <row r="126" spans="1:35" ht="15" customHeight="1">
      <c r="A126" s="7"/>
      <c r="B126" s="7"/>
      <c r="C126" s="7"/>
      <c r="D126" s="7"/>
      <c r="E126" s="7"/>
      <c r="F126" s="262"/>
      <c r="G126" s="7"/>
      <c r="H126" s="7"/>
      <c r="I126" s="7"/>
      <c r="J126" s="7"/>
      <c r="K126" s="7"/>
      <c r="L126" s="7"/>
      <c r="M126" s="7"/>
      <c r="N126" s="7"/>
      <c r="O126" s="7"/>
      <c r="P126" s="7"/>
      <c r="Q126" s="7"/>
      <c r="R126" s="7"/>
      <c r="S126" s="7"/>
      <c r="T126" s="7"/>
      <c r="U126" s="7"/>
      <c r="V126" s="7"/>
      <c r="W126" s="7"/>
      <c r="X126" s="7"/>
      <c r="Y126" s="7"/>
      <c r="Z126" s="7"/>
      <c r="AA126" s="7"/>
      <c r="AB126" s="7">
        <v>1</v>
      </c>
      <c r="AC126" s="7"/>
      <c r="AD126" s="7"/>
      <c r="AE126" s="7"/>
      <c r="AF126" s="192"/>
      <c r="AG126" s="192"/>
      <c r="AH126" s="192"/>
      <c r="AI126" s="192"/>
    </row>
    <row r="127" spans="1:35" ht="15.75" customHeight="1">
      <c r="A127" s="7"/>
      <c r="B127" s="7"/>
      <c r="C127" s="7"/>
      <c r="D127" s="7"/>
      <c r="E127" s="7"/>
      <c r="F127" s="262"/>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v>1</v>
      </c>
      <c r="AF127" s="192"/>
      <c r="AG127" s="192"/>
      <c r="AH127" s="192"/>
      <c r="AI127" s="192"/>
    </row>
    <row r="128" spans="1:35" ht="15.75" customHeight="1">
      <c r="A128" s="7"/>
      <c r="B128" s="7"/>
      <c r="C128" s="7"/>
      <c r="D128" s="7"/>
      <c r="E128" s="7"/>
      <c r="F128" s="262"/>
      <c r="G128" s="7"/>
      <c r="H128" s="7"/>
      <c r="I128" s="7"/>
      <c r="J128" s="7">
        <v>1</v>
      </c>
      <c r="K128" s="7"/>
      <c r="L128" s="7"/>
      <c r="M128" s="7"/>
      <c r="N128" s="7"/>
      <c r="O128" s="7"/>
      <c r="P128" s="7"/>
      <c r="Q128" s="7"/>
      <c r="R128" s="7"/>
      <c r="S128" s="7"/>
      <c r="T128" s="7"/>
      <c r="U128" s="7"/>
      <c r="V128" s="7"/>
      <c r="W128" s="7"/>
      <c r="X128" s="7"/>
      <c r="Y128" s="7"/>
      <c r="Z128" s="7"/>
      <c r="AA128" s="7"/>
      <c r="AB128" s="7"/>
      <c r="AC128" s="7"/>
      <c r="AD128" s="7"/>
      <c r="AE128" s="7"/>
      <c r="AF128" s="192"/>
      <c r="AG128" s="192"/>
      <c r="AH128" s="192"/>
      <c r="AI128" s="192"/>
    </row>
    <row r="129" spans="1:35" ht="15.75" customHeight="1">
      <c r="A129" s="7"/>
      <c r="B129" s="7"/>
      <c r="C129" s="7"/>
      <c r="D129" s="7"/>
      <c r="E129" s="7"/>
      <c r="F129" s="262"/>
      <c r="G129" s="7"/>
      <c r="H129" s="7">
        <v>1</v>
      </c>
      <c r="I129" s="7"/>
      <c r="J129" s="7"/>
      <c r="K129" s="7"/>
      <c r="L129" s="7"/>
      <c r="M129" s="7"/>
      <c r="N129" s="7"/>
      <c r="O129" s="7"/>
      <c r="P129" s="7"/>
      <c r="Q129" s="7"/>
      <c r="R129" s="7"/>
      <c r="S129" s="7"/>
      <c r="T129" s="7"/>
      <c r="U129" s="7"/>
      <c r="V129" s="7"/>
      <c r="W129" s="7"/>
      <c r="X129" s="7"/>
      <c r="Y129" s="7"/>
      <c r="Z129" s="7"/>
      <c r="AA129" s="7"/>
      <c r="AB129" s="7"/>
      <c r="AC129" s="7"/>
      <c r="AD129" s="7"/>
      <c r="AE129" s="7"/>
      <c r="AF129" s="192"/>
      <c r="AG129" s="192"/>
      <c r="AH129" s="192"/>
      <c r="AI129" s="192"/>
    </row>
    <row r="130" spans="1:35" ht="15.75" customHeight="1">
      <c r="A130" s="7"/>
      <c r="B130" s="7"/>
      <c r="C130" s="7"/>
      <c r="D130" s="7"/>
      <c r="E130" s="7"/>
      <c r="F130" s="266"/>
      <c r="G130" s="46"/>
      <c r="H130" s="7"/>
      <c r="I130" s="7"/>
      <c r="J130" s="7"/>
      <c r="K130" s="7"/>
      <c r="L130" s="46"/>
      <c r="M130" s="7"/>
      <c r="N130" s="7"/>
      <c r="O130" s="7"/>
      <c r="P130" s="46"/>
      <c r="Q130" s="7"/>
      <c r="R130" s="7"/>
      <c r="S130" s="7"/>
      <c r="T130" s="7"/>
      <c r="U130" s="7"/>
      <c r="V130" s="7"/>
      <c r="W130" s="7"/>
      <c r="X130" s="7"/>
      <c r="Y130" s="7"/>
      <c r="Z130" s="7"/>
      <c r="AA130" s="7"/>
      <c r="AB130" s="7"/>
      <c r="AC130" s="7"/>
      <c r="AD130" s="7"/>
      <c r="AE130" s="46">
        <v>1</v>
      </c>
      <c r="AF130" s="192"/>
      <c r="AG130" s="192"/>
      <c r="AH130" s="192"/>
      <c r="AI130" s="192"/>
    </row>
    <row r="131" spans="1:35" ht="15.75" customHeight="1">
      <c r="A131" s="7"/>
      <c r="B131" s="7"/>
      <c r="C131" s="7"/>
      <c r="D131" s="7"/>
      <c r="E131" s="7"/>
      <c r="F131" s="267"/>
      <c r="G131" s="7"/>
      <c r="H131" s="7"/>
      <c r="I131" s="7"/>
      <c r="J131" s="7"/>
      <c r="K131" s="7"/>
      <c r="L131" s="7"/>
      <c r="M131" s="7"/>
      <c r="N131" s="7"/>
      <c r="O131" s="7"/>
      <c r="P131" s="7"/>
      <c r="Q131" s="7"/>
      <c r="R131" s="7"/>
      <c r="S131" s="7"/>
      <c r="T131" s="7"/>
      <c r="U131" s="7"/>
      <c r="V131" s="7"/>
      <c r="W131" s="7"/>
      <c r="X131" s="174"/>
      <c r="Y131" s="7"/>
      <c r="Z131" s="7"/>
      <c r="AA131" s="7"/>
      <c r="AB131" s="7"/>
      <c r="AC131" s="7"/>
      <c r="AD131" s="7">
        <v>1</v>
      </c>
      <c r="AE131" s="7"/>
      <c r="AF131" s="192"/>
      <c r="AG131" s="192"/>
      <c r="AH131" s="192"/>
      <c r="AI131" s="192"/>
    </row>
    <row r="132" spans="1:35" ht="15.75" customHeight="1">
      <c r="A132" s="7"/>
      <c r="B132" s="7"/>
      <c r="C132" s="7"/>
      <c r="D132" s="7"/>
      <c r="E132" s="7"/>
      <c r="F132" s="268"/>
      <c r="G132" s="49"/>
      <c r="H132" s="7"/>
      <c r="I132" s="7"/>
      <c r="J132" s="7"/>
      <c r="K132" s="7"/>
      <c r="L132" s="49"/>
      <c r="M132" s="7"/>
      <c r="N132" s="7"/>
      <c r="O132" s="7"/>
      <c r="P132" s="49"/>
      <c r="Q132" s="7"/>
      <c r="R132" s="7"/>
      <c r="S132" s="7"/>
      <c r="T132" s="7"/>
      <c r="U132" s="7"/>
      <c r="V132" s="7">
        <v>1</v>
      </c>
      <c r="W132" s="7"/>
      <c r="X132" s="7"/>
      <c r="Y132" s="7"/>
      <c r="Z132" s="7"/>
      <c r="AA132" s="7"/>
      <c r="AB132" s="7"/>
      <c r="AC132" s="7"/>
      <c r="AD132" s="7"/>
      <c r="AE132" s="49"/>
      <c r="AF132" s="192"/>
      <c r="AG132" s="192"/>
      <c r="AH132" s="192"/>
      <c r="AI132" s="192"/>
    </row>
    <row r="133" spans="1:35" ht="15.75" customHeight="1">
      <c r="A133" s="7"/>
      <c r="B133" s="7">
        <v>1</v>
      </c>
      <c r="C133" s="7"/>
      <c r="D133" s="7"/>
      <c r="E133" s="7"/>
      <c r="F133" s="262"/>
      <c r="G133" s="7"/>
      <c r="H133" s="7"/>
      <c r="I133" s="7"/>
      <c r="J133" s="7"/>
      <c r="K133" s="7"/>
      <c r="L133" s="7"/>
      <c r="M133" s="7"/>
      <c r="N133" s="7"/>
      <c r="O133" s="7"/>
      <c r="P133" s="7"/>
      <c r="Q133" s="7"/>
      <c r="R133" s="7"/>
      <c r="S133" s="7"/>
      <c r="T133" s="7"/>
      <c r="U133" s="7"/>
      <c r="V133" s="7"/>
      <c r="W133" s="7"/>
      <c r="X133" s="7"/>
      <c r="Y133" s="7">
        <v>1</v>
      </c>
      <c r="Z133" s="7"/>
      <c r="AA133" s="7"/>
      <c r="AB133" s="7"/>
      <c r="AC133" s="7"/>
      <c r="AD133" s="7"/>
      <c r="AE133" s="7"/>
      <c r="AF133" s="192"/>
      <c r="AG133" s="192"/>
      <c r="AH133" s="192"/>
      <c r="AI133" s="192"/>
    </row>
    <row r="134" spans="1:35" ht="15.75" customHeight="1">
      <c r="A134" s="7"/>
      <c r="B134" s="7"/>
      <c r="C134" s="7"/>
      <c r="D134" s="7"/>
      <c r="E134" s="7"/>
      <c r="F134" s="262"/>
      <c r="G134" s="7"/>
      <c r="H134" s="7"/>
      <c r="I134" s="7"/>
      <c r="J134" s="7"/>
      <c r="K134" s="7"/>
      <c r="L134" s="7"/>
      <c r="M134" s="7"/>
      <c r="N134" s="7"/>
      <c r="O134" s="7"/>
      <c r="P134" s="7"/>
      <c r="Q134" s="7"/>
      <c r="R134" s="7"/>
      <c r="S134" s="7"/>
      <c r="T134" s="7"/>
      <c r="U134" s="7"/>
      <c r="V134" s="7"/>
      <c r="W134" s="7"/>
      <c r="X134" s="7"/>
      <c r="Y134" s="7"/>
      <c r="Z134" s="7">
        <v>1</v>
      </c>
      <c r="AA134" s="7"/>
      <c r="AB134" s="7"/>
      <c r="AC134" s="7"/>
      <c r="AD134" s="7"/>
      <c r="AE134" s="7"/>
      <c r="AF134" s="192"/>
      <c r="AG134" s="192"/>
      <c r="AH134" s="192"/>
      <c r="AI134" s="192"/>
    </row>
    <row r="135" spans="1:35" ht="15.75" customHeight="1">
      <c r="A135" s="7">
        <v>1</v>
      </c>
      <c r="B135" s="7">
        <v>1</v>
      </c>
      <c r="C135" s="7"/>
      <c r="D135" s="7"/>
      <c r="E135" s="7"/>
      <c r="F135" s="262"/>
      <c r="G135" s="7"/>
      <c r="H135" s="7"/>
      <c r="I135" s="7"/>
      <c r="J135" s="7"/>
      <c r="K135" s="7"/>
      <c r="L135" s="7"/>
      <c r="M135" s="7"/>
      <c r="N135" s="7"/>
      <c r="O135" s="7"/>
      <c r="P135" s="7"/>
      <c r="Q135" s="7"/>
      <c r="R135" s="7"/>
      <c r="S135" s="7"/>
      <c r="T135" s="7"/>
      <c r="U135" s="7">
        <v>1</v>
      </c>
      <c r="V135" s="7"/>
      <c r="W135" s="7"/>
      <c r="X135" s="7"/>
      <c r="Y135" s="7"/>
      <c r="Z135" s="7"/>
      <c r="AA135" s="7"/>
      <c r="AB135" s="7"/>
      <c r="AC135" s="7"/>
      <c r="AD135" s="7"/>
      <c r="AE135" s="7"/>
      <c r="AF135" s="192"/>
      <c r="AG135" s="192"/>
      <c r="AH135" s="192"/>
      <c r="AI135" s="192"/>
    </row>
    <row r="136" spans="1:35" ht="15.75" customHeight="1">
      <c r="A136" s="7"/>
      <c r="B136" s="7"/>
      <c r="C136" s="7"/>
      <c r="D136" s="7"/>
      <c r="E136" s="7"/>
      <c r="F136" s="262"/>
      <c r="G136" s="7"/>
      <c r="H136" s="7"/>
      <c r="I136" s="7"/>
      <c r="J136" s="7"/>
      <c r="K136" s="7"/>
      <c r="L136" s="7"/>
      <c r="M136" s="7"/>
      <c r="N136" s="7"/>
      <c r="O136" s="7"/>
      <c r="P136" s="7"/>
      <c r="Q136" s="7">
        <v>1</v>
      </c>
      <c r="R136" s="7"/>
      <c r="S136" s="7"/>
      <c r="T136" s="7"/>
      <c r="U136" s="7"/>
      <c r="V136" s="7"/>
      <c r="W136" s="7"/>
      <c r="X136" s="7"/>
      <c r="Y136" s="7"/>
      <c r="Z136" s="7"/>
      <c r="AA136" s="7"/>
      <c r="AB136" s="7">
        <v>1</v>
      </c>
      <c r="AC136" s="7"/>
      <c r="AD136" s="7"/>
      <c r="AE136" s="7"/>
      <c r="AF136" s="192"/>
      <c r="AG136" s="192"/>
      <c r="AH136" s="192"/>
      <c r="AI136" s="192"/>
    </row>
    <row r="137" spans="1:35" ht="15.75" customHeight="1">
      <c r="A137" s="17"/>
      <c r="B137" s="17"/>
      <c r="C137" s="154">
        <v>1</v>
      </c>
      <c r="D137" s="17"/>
      <c r="E137" s="17"/>
      <c r="F137" s="269"/>
      <c r="G137" s="17"/>
      <c r="H137" s="17"/>
      <c r="I137" s="17"/>
      <c r="J137" s="17"/>
      <c r="K137" s="17"/>
      <c r="L137" s="17"/>
      <c r="M137" s="17"/>
      <c r="N137" s="17"/>
      <c r="O137" s="17"/>
      <c r="P137" s="17"/>
      <c r="Q137" s="17"/>
      <c r="R137" s="17"/>
      <c r="S137" s="17"/>
      <c r="T137" s="17"/>
      <c r="U137" s="17">
        <v>1</v>
      </c>
      <c r="V137" s="17"/>
      <c r="W137" s="17"/>
      <c r="X137" s="17"/>
      <c r="Y137" s="17"/>
      <c r="Z137" s="17"/>
      <c r="AA137" s="17"/>
      <c r="AB137" s="17"/>
      <c r="AC137" s="17"/>
      <c r="AD137" s="17"/>
      <c r="AE137" s="17"/>
      <c r="AF137" s="192"/>
      <c r="AG137" s="192"/>
      <c r="AH137" s="192"/>
      <c r="AI137" s="192"/>
    </row>
    <row r="138" spans="1:35" ht="15.75" customHeight="1">
      <c r="A138" s="7"/>
      <c r="B138" s="7"/>
      <c r="C138" s="7"/>
      <c r="D138" s="7"/>
      <c r="E138" s="7"/>
      <c r="F138" s="262"/>
      <c r="G138" s="7"/>
      <c r="H138" s="7"/>
      <c r="I138" s="7"/>
      <c r="J138" s="7"/>
      <c r="K138" s="7"/>
      <c r="L138" s="7"/>
      <c r="M138" s="7"/>
      <c r="N138" s="7"/>
      <c r="O138" s="7"/>
      <c r="P138" s="7"/>
      <c r="Q138" s="7"/>
      <c r="R138" s="7"/>
      <c r="S138" s="7"/>
      <c r="T138" s="7"/>
      <c r="U138" s="7"/>
      <c r="V138" s="7"/>
      <c r="W138" s="7">
        <v>1</v>
      </c>
      <c r="X138" s="7"/>
      <c r="Y138" s="7"/>
      <c r="Z138" s="7"/>
      <c r="AA138" s="7"/>
      <c r="AB138" s="7"/>
      <c r="AC138" s="7"/>
      <c r="AD138" s="7"/>
      <c r="AE138" s="7"/>
      <c r="AF138" s="192"/>
      <c r="AG138" s="192"/>
      <c r="AH138" s="192"/>
      <c r="AI138" s="192"/>
    </row>
    <row r="139" spans="1:35" ht="15.75" customHeight="1">
      <c r="A139" s="7"/>
      <c r="B139" s="7"/>
      <c r="C139" s="7"/>
      <c r="D139" s="7"/>
      <c r="E139" s="7"/>
      <c r="F139" s="262"/>
      <c r="G139" s="7"/>
      <c r="H139" s="7"/>
      <c r="I139" s="7"/>
      <c r="J139" s="7"/>
      <c r="K139" s="7"/>
      <c r="L139" s="7"/>
      <c r="M139" s="7"/>
      <c r="N139" s="7"/>
      <c r="O139" s="7">
        <v>1</v>
      </c>
      <c r="P139" s="7"/>
      <c r="Q139" s="7"/>
      <c r="R139" s="7"/>
      <c r="S139" s="7"/>
      <c r="T139" s="7"/>
      <c r="U139" s="7"/>
      <c r="V139" s="7"/>
      <c r="W139" s="7"/>
      <c r="X139" s="7"/>
      <c r="Y139" s="7"/>
      <c r="Z139" s="7"/>
      <c r="AA139" s="7"/>
      <c r="AB139" s="7"/>
      <c r="AC139" s="7"/>
      <c r="AD139" s="7"/>
      <c r="AE139" s="7"/>
      <c r="AF139" s="192"/>
      <c r="AG139" s="192"/>
      <c r="AH139" s="192"/>
      <c r="AI139" s="192"/>
    </row>
    <row r="140" spans="1:35" ht="15.75" customHeight="1">
      <c r="A140" s="7">
        <v>1</v>
      </c>
      <c r="B140" s="7">
        <v>1</v>
      </c>
      <c r="C140" s="7">
        <v>1</v>
      </c>
      <c r="D140" s="7">
        <v>1</v>
      </c>
      <c r="E140" s="7"/>
      <c r="F140" s="262"/>
      <c r="G140" s="7"/>
      <c r="H140" s="7"/>
      <c r="I140" s="7"/>
      <c r="J140" s="7"/>
      <c r="K140" s="7"/>
      <c r="L140" s="7"/>
      <c r="M140" s="7"/>
      <c r="N140" s="7"/>
      <c r="O140" s="7"/>
      <c r="P140" s="7"/>
      <c r="Q140" s="7"/>
      <c r="R140" s="7"/>
      <c r="S140" s="7"/>
      <c r="T140" s="7"/>
      <c r="U140" s="7">
        <v>1</v>
      </c>
      <c r="V140" s="7"/>
      <c r="W140" s="7"/>
      <c r="X140" s="7"/>
      <c r="Y140" s="7"/>
      <c r="Z140" s="7">
        <v>1</v>
      </c>
      <c r="AA140" s="7"/>
      <c r="AB140" s="7"/>
      <c r="AC140" s="7"/>
      <c r="AD140" s="7"/>
      <c r="AE140" s="7"/>
      <c r="AF140" s="192"/>
      <c r="AG140" s="192"/>
      <c r="AH140" s="192"/>
      <c r="AI140" s="192"/>
    </row>
    <row r="141" spans="1:35" ht="15.75" customHeight="1">
      <c r="A141" s="7"/>
      <c r="B141" s="7">
        <v>1</v>
      </c>
      <c r="C141" s="7"/>
      <c r="D141" s="7"/>
      <c r="E141" s="7"/>
      <c r="F141" s="262"/>
      <c r="G141" s="7"/>
      <c r="H141" s="7"/>
      <c r="I141" s="7"/>
      <c r="J141" s="7"/>
      <c r="K141" s="7"/>
      <c r="L141" s="7"/>
      <c r="M141" s="7"/>
      <c r="N141" s="7"/>
      <c r="O141" s="7"/>
      <c r="P141" s="7"/>
      <c r="Q141" s="7"/>
      <c r="R141" s="7">
        <v>1</v>
      </c>
      <c r="S141" s="7"/>
      <c r="T141" s="7"/>
      <c r="U141" s="7"/>
      <c r="V141" s="7"/>
      <c r="W141" s="7"/>
      <c r="X141" s="7"/>
      <c r="Y141" s="7"/>
      <c r="Z141" s="7"/>
      <c r="AA141" s="7"/>
      <c r="AB141" s="7"/>
      <c r="AC141" s="7"/>
      <c r="AD141" s="7"/>
      <c r="AE141" s="7"/>
      <c r="AF141" s="192"/>
      <c r="AG141" s="192"/>
      <c r="AH141" s="192"/>
      <c r="AI141" s="192"/>
    </row>
    <row r="142" spans="1:35" ht="15.75" customHeight="1">
      <c r="A142" s="108"/>
      <c r="B142" s="108"/>
      <c r="C142" s="108"/>
      <c r="D142" s="108"/>
      <c r="E142" s="108"/>
      <c r="F142" s="263"/>
      <c r="G142" s="108"/>
      <c r="H142" s="108"/>
      <c r="I142" s="108"/>
      <c r="J142" s="108"/>
      <c r="K142" s="108"/>
      <c r="L142" s="108"/>
      <c r="M142" s="108"/>
      <c r="N142" s="108"/>
      <c r="O142" s="108"/>
      <c r="P142" s="108"/>
      <c r="Q142" s="108"/>
      <c r="R142" s="21">
        <v>1</v>
      </c>
      <c r="S142" s="108"/>
      <c r="T142" s="108"/>
      <c r="U142" s="108"/>
      <c r="V142" s="108"/>
      <c r="W142" s="108"/>
      <c r="X142" s="108"/>
      <c r="Y142" s="108"/>
      <c r="Z142" s="108"/>
      <c r="AA142" s="108"/>
      <c r="AB142" s="108"/>
      <c r="AC142" s="108"/>
      <c r="AD142" s="108"/>
      <c r="AE142" s="108"/>
      <c r="AF142" s="192"/>
      <c r="AG142" s="192"/>
      <c r="AH142" s="192"/>
      <c r="AI142" s="192"/>
    </row>
    <row r="143" spans="1:35" ht="15.75" customHeight="1">
      <c r="A143" s="7"/>
      <c r="B143" s="7"/>
      <c r="C143" s="7"/>
      <c r="D143" s="7"/>
      <c r="E143" s="7"/>
      <c r="F143" s="262"/>
      <c r="G143" s="7"/>
      <c r="H143" s="7"/>
      <c r="I143" s="7"/>
      <c r="J143" s="7"/>
      <c r="K143" s="7"/>
      <c r="L143" s="7"/>
      <c r="M143" s="7"/>
      <c r="N143" s="7"/>
      <c r="O143" s="7"/>
      <c r="P143" s="7"/>
      <c r="Q143" s="7"/>
      <c r="R143" s="7"/>
      <c r="S143" s="7"/>
      <c r="T143" s="7"/>
      <c r="U143" s="7"/>
      <c r="V143" s="7">
        <v>1</v>
      </c>
      <c r="W143" s="7"/>
      <c r="X143" s="7"/>
      <c r="Y143" s="7"/>
      <c r="Z143" s="7"/>
      <c r="AA143" s="7"/>
      <c r="AB143" s="7"/>
      <c r="AC143" s="7"/>
      <c r="AD143" s="7"/>
      <c r="AE143" s="7"/>
      <c r="AF143" s="192"/>
      <c r="AG143" s="192"/>
      <c r="AH143" s="192"/>
      <c r="AI143" s="192"/>
    </row>
    <row r="144" spans="1:35" ht="15" customHeight="1">
      <c r="A144" s="7"/>
      <c r="B144" s="7"/>
      <c r="C144" s="7"/>
      <c r="D144" s="7"/>
      <c r="E144" s="7"/>
      <c r="F144" s="262"/>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v>1</v>
      </c>
      <c r="AF144" s="192"/>
      <c r="AG144" s="192"/>
      <c r="AH144" s="192"/>
      <c r="AI144" s="192"/>
    </row>
    <row r="145" spans="1:35" ht="15.75" customHeight="1">
      <c r="A145" s="7"/>
      <c r="B145" s="7"/>
      <c r="C145" s="7"/>
      <c r="D145" s="7"/>
      <c r="E145" s="7"/>
      <c r="F145" s="262"/>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v>1</v>
      </c>
      <c r="AF145" s="192"/>
      <c r="AG145" s="192"/>
      <c r="AH145" s="192"/>
      <c r="AI145" s="192"/>
    </row>
    <row r="146" spans="1:35" ht="15.75" customHeight="1">
      <c r="A146" s="7"/>
      <c r="B146" s="7"/>
      <c r="C146" s="7"/>
      <c r="D146" s="7"/>
      <c r="E146" s="7"/>
      <c r="F146" s="262"/>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v>1</v>
      </c>
      <c r="AF146" s="192"/>
      <c r="AG146" s="192"/>
      <c r="AH146" s="192"/>
      <c r="AI146" s="192"/>
    </row>
    <row r="147" spans="1:35" ht="15.75" customHeight="1">
      <c r="A147" s="7"/>
      <c r="B147" s="7"/>
      <c r="C147" s="7"/>
      <c r="D147" s="7"/>
      <c r="E147" s="7"/>
      <c r="F147" s="262"/>
      <c r="G147" s="7"/>
      <c r="H147" s="7"/>
      <c r="I147" s="7"/>
      <c r="J147" s="7"/>
      <c r="K147" s="7"/>
      <c r="L147" s="7"/>
      <c r="M147" s="7"/>
      <c r="N147" s="7"/>
      <c r="O147" s="7"/>
      <c r="P147" s="7"/>
      <c r="Q147" s="7"/>
      <c r="R147" s="7"/>
      <c r="S147" s="7"/>
      <c r="T147" s="7"/>
      <c r="U147" s="7">
        <v>1</v>
      </c>
      <c r="V147" s="7"/>
      <c r="W147" s="7"/>
      <c r="X147" s="7">
        <v>1</v>
      </c>
      <c r="Y147" s="7"/>
      <c r="Z147" s="7"/>
      <c r="AA147" s="7"/>
      <c r="AB147" s="7">
        <v>1</v>
      </c>
      <c r="AC147" s="7"/>
      <c r="AD147" s="7"/>
      <c r="AE147" s="7"/>
      <c r="AF147" s="192"/>
      <c r="AG147" s="192"/>
      <c r="AH147" s="192"/>
      <c r="AI147" s="192"/>
    </row>
    <row r="148" spans="1:35" ht="15.75" customHeight="1">
      <c r="A148" s="7">
        <v>1</v>
      </c>
      <c r="B148" s="7">
        <v>1</v>
      </c>
      <c r="C148" s="7">
        <v>1</v>
      </c>
      <c r="D148" s="7"/>
      <c r="E148" s="7"/>
      <c r="F148" s="262"/>
      <c r="G148" s="7"/>
      <c r="H148" s="7"/>
      <c r="I148" s="7"/>
      <c r="J148" s="7"/>
      <c r="K148" s="7"/>
      <c r="L148" s="7"/>
      <c r="M148" s="7"/>
      <c r="N148" s="7"/>
      <c r="O148" s="7"/>
      <c r="P148" s="7">
        <v>1</v>
      </c>
      <c r="Q148" s="7"/>
      <c r="R148" s="7"/>
      <c r="S148" s="7"/>
      <c r="T148" s="7"/>
      <c r="U148" s="7"/>
      <c r="V148" s="7"/>
      <c r="W148" s="7"/>
      <c r="X148" s="7"/>
      <c r="Y148" s="7"/>
      <c r="Z148" s="7"/>
      <c r="AA148" s="7"/>
      <c r="AB148" s="7"/>
      <c r="AC148" s="7"/>
      <c r="AD148" s="7"/>
      <c r="AE148" s="7"/>
      <c r="AF148" s="192"/>
      <c r="AG148" s="192"/>
      <c r="AH148" s="192"/>
      <c r="AI148" s="192"/>
    </row>
    <row r="149" spans="1:35" ht="15.75" customHeight="1">
      <c r="A149" s="7"/>
      <c r="B149" s="7"/>
      <c r="C149" s="7"/>
      <c r="D149" s="7"/>
      <c r="E149" s="7"/>
      <c r="F149" s="262"/>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v>1</v>
      </c>
      <c r="AF149" s="192"/>
      <c r="AG149" s="192"/>
      <c r="AH149" s="192"/>
      <c r="AI149" s="192"/>
    </row>
    <row r="150" spans="1:35" ht="15.75" customHeight="1">
      <c r="A150" s="7">
        <v>1</v>
      </c>
      <c r="B150" s="7">
        <v>1</v>
      </c>
      <c r="C150" s="7">
        <v>1</v>
      </c>
      <c r="D150" s="7"/>
      <c r="E150" s="7"/>
      <c r="F150" s="262"/>
      <c r="G150" s="7"/>
      <c r="H150" s="7"/>
      <c r="I150" s="7"/>
      <c r="J150" s="7"/>
      <c r="K150" s="7"/>
      <c r="L150" s="7"/>
      <c r="M150" s="7"/>
      <c r="N150" s="7"/>
      <c r="O150" s="7"/>
      <c r="P150" s="7">
        <v>1</v>
      </c>
      <c r="Q150" s="7"/>
      <c r="R150" s="7"/>
      <c r="S150" s="7"/>
      <c r="T150" s="7"/>
      <c r="U150" s="7"/>
      <c r="V150" s="7"/>
      <c r="W150" s="7"/>
      <c r="X150" s="7"/>
      <c r="Y150" s="7"/>
      <c r="Z150" s="7"/>
      <c r="AA150" s="7"/>
      <c r="AB150" s="7"/>
      <c r="AC150" s="7"/>
      <c r="AD150" s="7"/>
      <c r="AE150" s="7"/>
      <c r="AF150" s="192"/>
      <c r="AG150" s="192"/>
      <c r="AH150" s="192"/>
      <c r="AI150" s="192"/>
    </row>
    <row r="151" spans="1:35" ht="15.75" customHeight="1">
      <c r="A151" s="7">
        <v>1</v>
      </c>
      <c r="B151" s="7">
        <v>1</v>
      </c>
      <c r="C151" s="7">
        <v>1</v>
      </c>
      <c r="D151" s="7">
        <v>1</v>
      </c>
      <c r="E151" s="7"/>
      <c r="F151" s="262"/>
      <c r="G151" s="7"/>
      <c r="H151" s="7"/>
      <c r="I151" s="7"/>
      <c r="J151" s="7"/>
      <c r="K151" s="7"/>
      <c r="L151" s="7"/>
      <c r="M151" s="7"/>
      <c r="N151" s="7"/>
      <c r="O151" s="7"/>
      <c r="P151" s="7">
        <v>1</v>
      </c>
      <c r="Q151" s="7"/>
      <c r="R151" s="7"/>
      <c r="S151" s="7"/>
      <c r="T151" s="7"/>
      <c r="U151" s="7"/>
      <c r="V151" s="7"/>
      <c r="W151" s="7"/>
      <c r="X151" s="7"/>
      <c r="Y151" s="7"/>
      <c r="Z151" s="7"/>
      <c r="AA151" s="7"/>
      <c r="AB151" s="7"/>
      <c r="AC151" s="7"/>
      <c r="AD151" s="7"/>
      <c r="AE151" s="7"/>
      <c r="AF151" s="192"/>
      <c r="AG151" s="192"/>
      <c r="AH151" s="192"/>
      <c r="AI151" s="192"/>
    </row>
    <row r="152" spans="1:35" ht="15.75" customHeight="1">
      <c r="A152" s="7"/>
      <c r="B152" s="7"/>
      <c r="C152" s="7"/>
      <c r="D152" s="7"/>
      <c r="E152" s="7"/>
      <c r="F152" s="262"/>
      <c r="G152" s="7"/>
      <c r="H152" s="7"/>
      <c r="I152" s="7"/>
      <c r="J152" s="7"/>
      <c r="K152" s="7"/>
      <c r="L152" s="7"/>
      <c r="M152" s="7"/>
      <c r="N152" s="7"/>
      <c r="O152" s="7">
        <v>1</v>
      </c>
      <c r="P152" s="7"/>
      <c r="Q152" s="7"/>
      <c r="R152" s="7"/>
      <c r="S152" s="7"/>
      <c r="T152" s="7"/>
      <c r="U152" s="7"/>
      <c r="V152" s="7"/>
      <c r="W152" s="7"/>
      <c r="X152" s="7"/>
      <c r="Y152" s="7"/>
      <c r="Z152" s="7"/>
      <c r="AA152" s="7"/>
      <c r="AB152" s="7"/>
      <c r="AC152" s="7"/>
      <c r="AD152" s="7"/>
      <c r="AE152" s="7"/>
      <c r="AF152" s="192"/>
      <c r="AG152" s="192"/>
      <c r="AH152" s="192"/>
      <c r="AI152" s="192"/>
    </row>
    <row r="153" spans="1:35" ht="15.75" customHeight="1">
      <c r="A153" s="7"/>
      <c r="B153" s="7"/>
      <c r="C153" s="7"/>
      <c r="D153" s="7"/>
      <c r="E153" s="7"/>
      <c r="F153" s="262"/>
      <c r="G153" s="7"/>
      <c r="H153" s="7"/>
      <c r="I153" s="7"/>
      <c r="J153" s="7"/>
      <c r="K153" s="7"/>
      <c r="L153" s="7"/>
      <c r="M153" s="7"/>
      <c r="N153" s="7"/>
      <c r="O153" s="7"/>
      <c r="P153" s="7"/>
      <c r="Q153" s="7"/>
      <c r="R153" s="7">
        <v>1</v>
      </c>
      <c r="S153" s="7"/>
      <c r="T153" s="7"/>
      <c r="U153" s="7"/>
      <c r="V153" s="7"/>
      <c r="W153" s="7"/>
      <c r="X153" s="7"/>
      <c r="Y153" s="7"/>
      <c r="Z153" s="7"/>
      <c r="AA153" s="7"/>
      <c r="AB153" s="7"/>
      <c r="AC153" s="7"/>
      <c r="AD153" s="7"/>
      <c r="AE153" s="7"/>
      <c r="AF153" s="192"/>
      <c r="AG153" s="192"/>
      <c r="AH153" s="192"/>
      <c r="AI153" s="192"/>
    </row>
    <row r="154" spans="1:35" ht="15.75" customHeight="1">
      <c r="A154" s="7">
        <v>1</v>
      </c>
      <c r="B154" s="7">
        <v>1</v>
      </c>
      <c r="C154" s="7">
        <v>1</v>
      </c>
      <c r="D154" s="7">
        <v>1</v>
      </c>
      <c r="E154" s="7"/>
      <c r="F154" s="262"/>
      <c r="G154" s="7"/>
      <c r="H154" s="7"/>
      <c r="I154" s="7"/>
      <c r="J154" s="7"/>
      <c r="K154" s="7"/>
      <c r="L154" s="7"/>
      <c r="M154" s="7"/>
      <c r="N154" s="7"/>
      <c r="O154" s="7"/>
      <c r="P154" s="7">
        <v>1</v>
      </c>
      <c r="Q154" s="7">
        <v>1</v>
      </c>
      <c r="R154" s="7"/>
      <c r="S154" s="7">
        <v>1</v>
      </c>
      <c r="T154" s="7"/>
      <c r="U154" s="7"/>
      <c r="V154" s="7"/>
      <c r="W154" s="7"/>
      <c r="X154" s="7"/>
      <c r="Y154" s="7"/>
      <c r="Z154" s="7"/>
      <c r="AA154" s="7"/>
      <c r="AB154" s="7"/>
      <c r="AC154" s="7"/>
      <c r="AD154" s="7"/>
      <c r="AE154" s="7"/>
      <c r="AF154" s="192"/>
      <c r="AG154" s="192"/>
      <c r="AH154" s="192"/>
      <c r="AI154" s="192"/>
    </row>
    <row r="155" spans="1:35" ht="15.75" customHeight="1">
      <c r="A155" s="48"/>
      <c r="B155" s="48"/>
      <c r="C155" s="48"/>
      <c r="D155" s="48"/>
      <c r="E155" s="48"/>
      <c r="F155" s="270"/>
      <c r="G155" s="48"/>
      <c r="H155" s="48"/>
      <c r="I155" s="48"/>
      <c r="J155" s="48"/>
      <c r="K155" s="48"/>
      <c r="L155" s="48"/>
      <c r="M155" s="48"/>
      <c r="N155" s="48"/>
      <c r="O155" s="48"/>
      <c r="P155" s="48"/>
      <c r="Q155" s="48"/>
      <c r="R155" s="48"/>
      <c r="S155" s="48"/>
      <c r="T155" s="48"/>
      <c r="U155" s="48"/>
      <c r="V155" s="48"/>
      <c r="W155" s="48"/>
      <c r="X155" s="48"/>
      <c r="Y155" s="48"/>
      <c r="Z155" s="48"/>
      <c r="AA155" s="48"/>
      <c r="AB155" s="48"/>
      <c r="AC155" s="48"/>
      <c r="AD155" s="48"/>
      <c r="AE155" s="48">
        <v>1</v>
      </c>
      <c r="AF155" s="192"/>
      <c r="AG155" s="192"/>
      <c r="AH155" s="192"/>
      <c r="AI155" s="192"/>
    </row>
    <row r="156" spans="1:35" ht="15.75" customHeight="1">
      <c r="A156" s="7"/>
      <c r="B156" s="7"/>
      <c r="C156" s="7"/>
      <c r="D156" s="7"/>
      <c r="E156" s="7"/>
      <c r="F156" s="262"/>
      <c r="G156" s="7"/>
      <c r="H156" s="7"/>
      <c r="I156" s="7"/>
      <c r="J156" s="7"/>
      <c r="K156" s="7"/>
      <c r="L156" s="7"/>
      <c r="M156" s="7"/>
      <c r="N156" s="7"/>
      <c r="O156" s="7">
        <v>1</v>
      </c>
      <c r="P156" s="7"/>
      <c r="Q156" s="7"/>
      <c r="R156" s="7"/>
      <c r="S156" s="7"/>
      <c r="T156" s="7"/>
      <c r="U156" s="7"/>
      <c r="V156" s="7"/>
      <c r="W156" s="7"/>
      <c r="X156" s="7"/>
      <c r="Y156" s="7"/>
      <c r="Z156" s="7"/>
      <c r="AA156" s="7"/>
      <c r="AB156" s="7"/>
      <c r="AC156" s="7"/>
      <c r="AD156" s="7"/>
      <c r="AE156" s="7"/>
      <c r="AF156" s="192"/>
      <c r="AG156" s="192"/>
      <c r="AH156" s="192"/>
      <c r="AI156" s="192"/>
    </row>
    <row r="157" spans="1:35" ht="15.75" customHeight="1">
      <c r="A157" s="7">
        <v>1</v>
      </c>
      <c r="B157" s="7">
        <v>1</v>
      </c>
      <c r="C157" s="7">
        <v>1</v>
      </c>
      <c r="D157" s="7"/>
      <c r="E157" s="7"/>
      <c r="F157" s="262"/>
      <c r="G157" s="7"/>
      <c r="H157" s="7"/>
      <c r="I157" s="7"/>
      <c r="J157" s="7"/>
      <c r="K157" s="7"/>
      <c r="L157" s="7"/>
      <c r="M157" s="7"/>
      <c r="N157" s="7"/>
      <c r="O157" s="7"/>
      <c r="P157" s="7"/>
      <c r="Q157" s="7">
        <v>1</v>
      </c>
      <c r="R157" s="7"/>
      <c r="S157" s="7"/>
      <c r="T157" s="7"/>
      <c r="U157" s="7"/>
      <c r="V157" s="7"/>
      <c r="W157" s="7"/>
      <c r="X157" s="7"/>
      <c r="Y157" s="7"/>
      <c r="Z157" s="7"/>
      <c r="AA157" s="7"/>
      <c r="AB157" s="7"/>
      <c r="AC157" s="7"/>
      <c r="AD157" s="7"/>
      <c r="AE157" s="7"/>
      <c r="AF157" s="192"/>
      <c r="AG157" s="192"/>
      <c r="AH157" s="192"/>
      <c r="AI157" s="192"/>
    </row>
    <row r="158" spans="1:35" ht="15.75" customHeight="1">
      <c r="A158" s="7">
        <v>1</v>
      </c>
      <c r="B158" s="7">
        <v>1</v>
      </c>
      <c r="C158" s="7">
        <v>1</v>
      </c>
      <c r="D158" s="7">
        <v>1</v>
      </c>
      <c r="E158" s="7"/>
      <c r="F158" s="262"/>
      <c r="G158" s="7"/>
      <c r="H158" s="7"/>
      <c r="I158" s="7"/>
      <c r="J158" s="7"/>
      <c r="K158" s="7"/>
      <c r="L158" s="7"/>
      <c r="M158" s="7"/>
      <c r="N158" s="7"/>
      <c r="O158" s="7"/>
      <c r="P158" s="7">
        <v>1</v>
      </c>
      <c r="Q158" s="7"/>
      <c r="R158" s="7"/>
      <c r="S158" s="7"/>
      <c r="T158" s="7"/>
      <c r="U158" s="7"/>
      <c r="V158" s="7"/>
      <c r="W158" s="7"/>
      <c r="X158" s="7"/>
      <c r="Y158" s="7">
        <v>1</v>
      </c>
      <c r="Z158" s="7"/>
      <c r="AA158" s="7"/>
      <c r="AB158" s="7"/>
      <c r="AC158" s="7"/>
      <c r="AD158" s="7"/>
      <c r="AE158" s="7"/>
      <c r="AF158" s="192"/>
      <c r="AG158" s="192"/>
      <c r="AH158" s="192"/>
      <c r="AI158" s="192"/>
    </row>
    <row r="159" spans="1:35" ht="15.75" customHeight="1">
      <c r="A159" s="7"/>
      <c r="B159" s="7"/>
      <c r="C159" s="7"/>
      <c r="D159" s="7"/>
      <c r="E159" s="7"/>
      <c r="F159" s="262"/>
      <c r="G159" s="7"/>
      <c r="H159" s="7"/>
      <c r="I159" s="7"/>
      <c r="J159" s="7"/>
      <c r="K159" s="7"/>
      <c r="L159" s="7"/>
      <c r="M159" s="7"/>
      <c r="N159" s="7"/>
      <c r="O159" s="7"/>
      <c r="P159" s="7"/>
      <c r="Q159" s="7">
        <v>1</v>
      </c>
      <c r="R159" s="7"/>
      <c r="S159" s="7"/>
      <c r="T159" s="7"/>
      <c r="U159" s="7"/>
      <c r="V159" s="7"/>
      <c r="W159" s="7"/>
      <c r="X159" s="7"/>
      <c r="Y159" s="7"/>
      <c r="Z159" s="7"/>
      <c r="AA159" s="7"/>
      <c r="AB159" s="7"/>
      <c r="AC159" s="7"/>
      <c r="AD159" s="7"/>
      <c r="AE159" s="7"/>
      <c r="AF159" s="192"/>
      <c r="AG159" s="192"/>
      <c r="AH159" s="192"/>
      <c r="AI159" s="192"/>
    </row>
    <row r="160" spans="1:35" ht="15.75" customHeight="1">
      <c r="A160" s="7"/>
      <c r="B160" s="7"/>
      <c r="C160" s="7"/>
      <c r="D160" s="7"/>
      <c r="E160" s="7"/>
      <c r="F160" s="262"/>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v>1</v>
      </c>
      <c r="AF160" s="192"/>
      <c r="AG160" s="192"/>
      <c r="AH160" s="192"/>
      <c r="AI160" s="192"/>
    </row>
    <row r="161" spans="1:35" ht="15.75" customHeight="1">
      <c r="A161" s="7"/>
      <c r="B161" s="154">
        <v>0</v>
      </c>
      <c r="C161" s="7"/>
      <c r="D161" s="7"/>
      <c r="E161" s="7"/>
      <c r="F161" s="262"/>
      <c r="G161" s="7"/>
      <c r="H161" s="7"/>
      <c r="I161" s="7"/>
      <c r="J161" s="7"/>
      <c r="K161" s="7"/>
      <c r="L161" s="7"/>
      <c r="M161" s="7"/>
      <c r="N161" s="7"/>
      <c r="O161" s="7"/>
      <c r="P161" s="7"/>
      <c r="Q161" s="7">
        <v>1</v>
      </c>
      <c r="R161" s="7"/>
      <c r="S161" s="7"/>
      <c r="T161" s="7"/>
      <c r="U161" s="7"/>
      <c r="V161" s="7"/>
      <c r="W161" s="7"/>
      <c r="X161" s="7"/>
      <c r="Y161" s="7"/>
      <c r="Z161" s="7"/>
      <c r="AA161" s="7"/>
      <c r="AB161" s="7"/>
      <c r="AC161" s="7"/>
      <c r="AD161" s="7"/>
      <c r="AE161" s="7"/>
      <c r="AF161" s="192"/>
      <c r="AG161" s="192"/>
      <c r="AH161" s="192"/>
      <c r="AI161" s="192"/>
    </row>
    <row r="162" spans="1:35" ht="15.75" customHeight="1">
      <c r="A162" s="7">
        <v>1</v>
      </c>
      <c r="B162" s="7">
        <v>1</v>
      </c>
      <c r="C162" s="7"/>
      <c r="D162" s="7"/>
      <c r="E162" s="7"/>
      <c r="F162" s="262"/>
      <c r="G162" s="7"/>
      <c r="H162" s="7"/>
      <c r="I162" s="7"/>
      <c r="J162" s="7">
        <v>1</v>
      </c>
      <c r="K162" s="7">
        <v>1</v>
      </c>
      <c r="L162" s="7">
        <v>1</v>
      </c>
      <c r="M162" s="7"/>
      <c r="N162" s="7">
        <v>1</v>
      </c>
      <c r="O162" s="7"/>
      <c r="P162" s="7"/>
      <c r="Q162" s="7"/>
      <c r="R162" s="7"/>
      <c r="S162" s="7"/>
      <c r="T162" s="7"/>
      <c r="U162" s="7"/>
      <c r="V162" s="7"/>
      <c r="W162" s="7"/>
      <c r="X162" s="7"/>
      <c r="Y162" s="7"/>
      <c r="Z162" s="7"/>
      <c r="AA162" s="7"/>
      <c r="AB162" s="7"/>
      <c r="AC162" s="7"/>
      <c r="AD162" s="7"/>
      <c r="AE162" s="7"/>
      <c r="AF162" s="192"/>
      <c r="AG162" s="192"/>
      <c r="AH162" s="192"/>
      <c r="AI162" s="192"/>
    </row>
    <row r="163" spans="1:35" ht="15.75" customHeight="1">
      <c r="A163" s="7"/>
      <c r="B163" s="7"/>
      <c r="C163" s="7"/>
      <c r="D163" s="7"/>
      <c r="E163" s="7"/>
      <c r="F163" s="262"/>
      <c r="G163" s="7"/>
      <c r="H163" s="7"/>
      <c r="I163" s="7"/>
      <c r="J163" s="7"/>
      <c r="K163" s="7"/>
      <c r="L163" s="7"/>
      <c r="M163" s="7"/>
      <c r="N163" s="7"/>
      <c r="O163" s="7"/>
      <c r="P163" s="7">
        <v>1</v>
      </c>
      <c r="Q163" s="7"/>
      <c r="R163" s="7"/>
      <c r="S163" s="7"/>
      <c r="T163" s="7"/>
      <c r="U163" s="7"/>
      <c r="V163" s="7"/>
      <c r="W163" s="7"/>
      <c r="X163" s="7"/>
      <c r="Y163" s="7"/>
      <c r="Z163" s="7"/>
      <c r="AA163" s="7"/>
      <c r="AB163" s="7"/>
      <c r="AC163" s="7"/>
      <c r="AD163" s="7"/>
      <c r="AE163" s="7"/>
      <c r="AF163" s="192"/>
      <c r="AG163" s="192"/>
      <c r="AH163" s="192"/>
      <c r="AI163" s="192"/>
    </row>
    <row r="164" spans="1:35" ht="15.75" customHeight="1">
      <c r="A164" s="7"/>
      <c r="B164" s="7"/>
      <c r="C164" s="7"/>
      <c r="D164" s="7"/>
      <c r="E164" s="7"/>
      <c r="F164" s="262"/>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v>1</v>
      </c>
      <c r="AF164" s="192"/>
      <c r="AG164" s="192"/>
      <c r="AH164" s="192"/>
      <c r="AI164" s="192"/>
    </row>
    <row r="165" spans="1:35" ht="15.75" customHeight="1">
      <c r="A165" s="7"/>
      <c r="B165" s="7"/>
      <c r="C165" s="7"/>
      <c r="D165" s="7"/>
      <c r="E165" s="7"/>
      <c r="F165" s="262"/>
      <c r="G165" s="7">
        <v>1</v>
      </c>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192"/>
      <c r="AG165" s="192"/>
      <c r="AH165" s="192"/>
      <c r="AI165" s="192"/>
    </row>
    <row r="166" spans="1:35" ht="15.75" customHeight="1">
      <c r="A166" s="7"/>
      <c r="B166" s="7"/>
      <c r="C166" s="7"/>
      <c r="D166" s="7"/>
      <c r="E166" s="7"/>
      <c r="F166" s="262"/>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v>1</v>
      </c>
      <c r="AF166" s="192"/>
      <c r="AG166" s="192"/>
      <c r="AH166" s="192"/>
      <c r="AI166" s="192"/>
    </row>
    <row r="167" spans="1:35" ht="15.75" customHeight="1">
      <c r="A167" s="7"/>
      <c r="B167" s="7"/>
      <c r="C167" s="7"/>
      <c r="D167" s="7"/>
      <c r="E167" s="7"/>
      <c r="F167" s="262"/>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v>1</v>
      </c>
      <c r="AF167" s="192"/>
      <c r="AG167" s="192"/>
      <c r="AH167" s="192"/>
      <c r="AI167" s="192"/>
    </row>
    <row r="168" spans="1:35" ht="15.75" customHeight="1">
      <c r="A168" s="7"/>
      <c r="B168" s="7"/>
      <c r="C168" s="7"/>
      <c r="D168" s="7"/>
      <c r="E168" s="7"/>
      <c r="F168" s="262"/>
      <c r="G168" s="7"/>
      <c r="H168" s="7"/>
      <c r="I168" s="7"/>
      <c r="J168" s="7"/>
      <c r="K168" s="7"/>
      <c r="L168" s="7"/>
      <c r="M168" s="7"/>
      <c r="N168" s="7"/>
      <c r="O168" s="7"/>
      <c r="P168" s="7"/>
      <c r="Q168" s="7">
        <v>1</v>
      </c>
      <c r="R168" s="7"/>
      <c r="S168" s="7"/>
      <c r="T168" s="7"/>
      <c r="U168" s="7"/>
      <c r="V168" s="7"/>
      <c r="W168" s="7"/>
      <c r="X168" s="7"/>
      <c r="Y168" s="7"/>
      <c r="Z168" s="7"/>
      <c r="AA168" s="7"/>
      <c r="AB168" s="7"/>
      <c r="AC168" s="7"/>
      <c r="AD168" s="7"/>
      <c r="AE168" s="7"/>
      <c r="AF168" s="192"/>
      <c r="AG168" s="192"/>
      <c r="AH168" s="192"/>
      <c r="AI168" s="192"/>
    </row>
    <row r="169" spans="1:35" ht="15.75" customHeight="1">
      <c r="A169" s="7"/>
      <c r="B169" s="7"/>
      <c r="C169" s="7"/>
      <c r="D169" s="7"/>
      <c r="E169" s="7"/>
      <c r="F169" s="262"/>
      <c r="G169" s="7"/>
      <c r="H169" s="7"/>
      <c r="I169" s="7"/>
      <c r="J169" s="7"/>
      <c r="K169" s="7"/>
      <c r="L169" s="7"/>
      <c r="M169" s="7"/>
      <c r="N169" s="7"/>
      <c r="O169" s="7"/>
      <c r="P169" s="7"/>
      <c r="Q169" s="7"/>
      <c r="R169" s="7"/>
      <c r="S169" s="7"/>
      <c r="T169" s="7"/>
      <c r="U169" s="7"/>
      <c r="V169" s="7"/>
      <c r="W169" s="7"/>
      <c r="X169" s="7"/>
      <c r="Y169" s="7">
        <v>1</v>
      </c>
      <c r="Z169" s="7"/>
      <c r="AA169" s="7"/>
      <c r="AB169" s="7"/>
      <c r="AC169" s="7"/>
      <c r="AD169" s="7"/>
      <c r="AE169" s="7"/>
      <c r="AF169" s="192"/>
      <c r="AG169" s="192"/>
      <c r="AH169" s="192"/>
      <c r="AI169" s="192"/>
    </row>
    <row r="170" spans="1:35" ht="17.25" customHeight="1">
      <c r="A170" s="7"/>
      <c r="B170" s="7"/>
      <c r="C170" s="7"/>
      <c r="D170" s="7"/>
      <c r="E170" s="7"/>
      <c r="F170" s="262"/>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v>1</v>
      </c>
      <c r="AF170" s="192"/>
      <c r="AG170" s="192"/>
      <c r="AH170" s="192"/>
      <c r="AI170" s="192"/>
    </row>
    <row r="171" spans="1:35" ht="17.25" customHeight="1">
      <c r="A171" s="7"/>
      <c r="B171" s="7"/>
      <c r="C171" s="7"/>
      <c r="D171" s="7"/>
      <c r="E171" s="7"/>
      <c r="F171" s="267"/>
      <c r="G171" s="148">
        <f t="shared" ref="G171:AE171" si="0">SUM(G3:G170)</f>
        <v>10</v>
      </c>
      <c r="H171" s="148">
        <f t="shared" si="0"/>
        <v>7</v>
      </c>
      <c r="I171" s="148">
        <f t="shared" si="0"/>
        <v>4</v>
      </c>
      <c r="J171" s="148">
        <f t="shared" si="0"/>
        <v>9</v>
      </c>
      <c r="K171" s="148">
        <f t="shared" si="0"/>
        <v>5</v>
      </c>
      <c r="L171" s="148">
        <f t="shared" si="0"/>
        <v>6</v>
      </c>
      <c r="M171" s="148">
        <f t="shared" si="0"/>
        <v>1</v>
      </c>
      <c r="N171" s="148">
        <f t="shared" si="0"/>
        <v>4</v>
      </c>
      <c r="O171" s="148">
        <f t="shared" si="0"/>
        <v>20</v>
      </c>
      <c r="P171" s="148">
        <f t="shared" si="0"/>
        <v>25</v>
      </c>
      <c r="Q171" s="148">
        <f t="shared" si="0"/>
        <v>14</v>
      </c>
      <c r="R171" s="148">
        <f t="shared" si="0"/>
        <v>4</v>
      </c>
      <c r="S171" s="148">
        <f t="shared" si="0"/>
        <v>4</v>
      </c>
      <c r="T171" s="148">
        <f t="shared" si="0"/>
        <v>1</v>
      </c>
      <c r="U171" s="148">
        <f t="shared" si="0"/>
        <v>10</v>
      </c>
      <c r="V171" s="148">
        <f t="shared" si="0"/>
        <v>13</v>
      </c>
      <c r="W171" s="148">
        <f t="shared" si="0"/>
        <v>5</v>
      </c>
      <c r="X171" s="148">
        <f t="shared" si="0"/>
        <v>13</v>
      </c>
      <c r="Y171" s="148">
        <f t="shared" si="0"/>
        <v>14</v>
      </c>
      <c r="Z171" s="148">
        <f t="shared" si="0"/>
        <v>12</v>
      </c>
      <c r="AA171" s="148">
        <f t="shared" si="0"/>
        <v>10</v>
      </c>
      <c r="AB171" s="148">
        <f t="shared" si="0"/>
        <v>20</v>
      </c>
      <c r="AC171" s="148">
        <f t="shared" si="0"/>
        <v>0</v>
      </c>
      <c r="AD171" s="148">
        <f t="shared" si="0"/>
        <v>8</v>
      </c>
      <c r="AE171" s="148">
        <f t="shared" si="0"/>
        <v>22</v>
      </c>
      <c r="AF171" s="271">
        <f>SUM(G171:AE171)</f>
        <v>241</v>
      </c>
      <c r="AG171" s="192"/>
      <c r="AH171" s="192"/>
      <c r="AI171" s="192"/>
    </row>
    <row r="172" spans="1:35" ht="19.5" customHeight="1">
      <c r="A172" s="81" t="s">
        <v>592</v>
      </c>
      <c r="B172" s="81" t="s">
        <v>4360</v>
      </c>
      <c r="C172" s="81" t="s">
        <v>596</v>
      </c>
      <c r="D172" s="81" t="s">
        <v>4361</v>
      </c>
      <c r="E172" s="81" t="s">
        <v>598</v>
      </c>
      <c r="F172" s="192"/>
      <c r="G172" s="272" t="s">
        <v>696</v>
      </c>
      <c r="H172" s="272" t="s">
        <v>703</v>
      </c>
      <c r="I172" s="272" t="s">
        <v>717</v>
      </c>
      <c r="J172" s="272" t="s">
        <v>710</v>
      </c>
      <c r="K172" s="273" t="s">
        <v>715</v>
      </c>
      <c r="L172" s="274" t="s">
        <v>697</v>
      </c>
      <c r="M172" s="274" t="s">
        <v>700</v>
      </c>
      <c r="N172" s="274" t="s">
        <v>702</v>
      </c>
      <c r="O172" s="274" t="s">
        <v>707</v>
      </c>
      <c r="P172" s="275" t="s">
        <v>694</v>
      </c>
      <c r="Q172" s="275" t="s">
        <v>699</v>
      </c>
      <c r="R172" s="275" t="s">
        <v>701</v>
      </c>
      <c r="S172" s="275" t="s">
        <v>714</v>
      </c>
      <c r="T172" s="276" t="s">
        <v>705</v>
      </c>
      <c r="U172" s="276" t="s">
        <v>706</v>
      </c>
      <c r="V172" s="276" t="s">
        <v>711</v>
      </c>
      <c r="W172" s="276" t="s">
        <v>712</v>
      </c>
      <c r="X172" s="277" t="s">
        <v>698</v>
      </c>
      <c r="Y172" s="277" t="s">
        <v>704</v>
      </c>
      <c r="Z172" s="277" t="s">
        <v>708</v>
      </c>
      <c r="AA172" s="277" t="s">
        <v>709</v>
      </c>
      <c r="AB172" s="277" t="s">
        <v>713</v>
      </c>
      <c r="AC172" s="277" t="s">
        <v>716</v>
      </c>
      <c r="AD172" s="278" t="s">
        <v>718</v>
      </c>
      <c r="AE172" s="279" t="s">
        <v>563</v>
      </c>
      <c r="AF172" s="280" t="s">
        <v>1466</v>
      </c>
      <c r="AG172" s="192"/>
      <c r="AH172" s="192"/>
      <c r="AI172" s="192"/>
    </row>
    <row r="173" spans="1:35" ht="15.75" customHeight="1">
      <c r="A173" s="246">
        <f t="shared" ref="A173:E173" si="1">SUM(A3:A170)</f>
        <v>25</v>
      </c>
      <c r="B173" s="246">
        <f t="shared" si="1"/>
        <v>33</v>
      </c>
      <c r="C173" s="246">
        <f t="shared" si="1"/>
        <v>24</v>
      </c>
      <c r="D173" s="246">
        <f t="shared" si="1"/>
        <v>10</v>
      </c>
      <c r="E173" s="246">
        <f t="shared" si="1"/>
        <v>1</v>
      </c>
      <c r="F173" s="81" t="s">
        <v>592</v>
      </c>
      <c r="G173" s="108">
        <v>1</v>
      </c>
      <c r="H173" s="108">
        <v>0</v>
      </c>
      <c r="I173" s="175">
        <v>0</v>
      </c>
      <c r="J173" s="108">
        <v>2</v>
      </c>
      <c r="K173" s="108">
        <v>4</v>
      </c>
      <c r="L173" s="108">
        <v>3</v>
      </c>
      <c r="M173" s="108">
        <v>0</v>
      </c>
      <c r="N173" s="108">
        <v>2</v>
      </c>
      <c r="O173" s="108">
        <v>1</v>
      </c>
      <c r="P173" s="108">
        <v>9</v>
      </c>
      <c r="Q173" s="108">
        <v>3</v>
      </c>
      <c r="R173" s="108">
        <v>0</v>
      </c>
      <c r="S173" s="108">
        <v>1</v>
      </c>
      <c r="T173" s="108">
        <v>0</v>
      </c>
      <c r="U173" s="108">
        <v>3</v>
      </c>
      <c r="V173" s="108">
        <v>0</v>
      </c>
      <c r="W173" s="108">
        <v>0</v>
      </c>
      <c r="X173" s="108">
        <v>1</v>
      </c>
      <c r="Y173" s="108">
        <v>2</v>
      </c>
      <c r="Z173" s="108">
        <v>2</v>
      </c>
      <c r="AA173" s="108">
        <v>1</v>
      </c>
      <c r="AB173" s="108">
        <v>0</v>
      </c>
      <c r="AC173" s="108">
        <v>0</v>
      </c>
      <c r="AD173" s="108">
        <v>2</v>
      </c>
      <c r="AE173" s="108">
        <v>2</v>
      </c>
      <c r="AF173" s="281">
        <f t="shared" ref="AF173:AF179" si="2">SUM(G173:AE173)</f>
        <v>39</v>
      </c>
      <c r="AG173" s="192"/>
      <c r="AH173" s="192"/>
      <c r="AI173" s="192"/>
    </row>
    <row r="174" spans="1:35" ht="15.75" customHeight="1">
      <c r="A174" s="282"/>
      <c r="B174" s="283"/>
      <c r="C174" s="283"/>
      <c r="D174" s="283"/>
      <c r="E174" s="283"/>
      <c r="F174" s="81" t="s">
        <v>4360</v>
      </c>
      <c r="G174" s="118">
        <v>3</v>
      </c>
      <c r="H174" s="118">
        <v>2</v>
      </c>
      <c r="I174" s="118">
        <v>2</v>
      </c>
      <c r="J174" s="118">
        <v>4</v>
      </c>
      <c r="K174" s="118">
        <v>4</v>
      </c>
      <c r="L174" s="118">
        <v>3</v>
      </c>
      <c r="M174" s="118">
        <v>0</v>
      </c>
      <c r="N174" s="118">
        <v>2</v>
      </c>
      <c r="O174" s="118">
        <v>1</v>
      </c>
      <c r="P174" s="118">
        <v>12</v>
      </c>
      <c r="Q174" s="118">
        <v>4</v>
      </c>
      <c r="R174" s="118">
        <v>1</v>
      </c>
      <c r="S174" s="118">
        <v>2</v>
      </c>
      <c r="T174" s="118">
        <v>0</v>
      </c>
      <c r="U174" s="118">
        <v>3</v>
      </c>
      <c r="V174" s="118">
        <v>0</v>
      </c>
      <c r="W174" s="118">
        <v>0</v>
      </c>
      <c r="X174" s="118">
        <v>1</v>
      </c>
      <c r="Y174" s="118">
        <v>3</v>
      </c>
      <c r="Z174" s="118">
        <v>2</v>
      </c>
      <c r="AA174" s="118">
        <v>1</v>
      </c>
      <c r="AB174" s="118">
        <v>0</v>
      </c>
      <c r="AC174" s="118">
        <v>0</v>
      </c>
      <c r="AD174" s="118">
        <v>3</v>
      </c>
      <c r="AE174" s="118">
        <v>1</v>
      </c>
      <c r="AF174" s="281">
        <f t="shared" si="2"/>
        <v>54</v>
      </c>
      <c r="AG174" s="192"/>
      <c r="AH174" s="192"/>
      <c r="AI174" s="192"/>
    </row>
    <row r="175" spans="1:35" ht="15.75" customHeight="1">
      <c r="A175" s="284">
        <f>SUM(A173:E173)</f>
        <v>93</v>
      </c>
      <c r="B175" s="285"/>
      <c r="C175" s="285"/>
      <c r="D175" s="285"/>
      <c r="E175" s="285"/>
      <c r="F175" s="81" t="s">
        <v>596</v>
      </c>
      <c r="G175" s="286">
        <v>3</v>
      </c>
      <c r="H175" s="286">
        <v>2</v>
      </c>
      <c r="I175" s="286">
        <v>2</v>
      </c>
      <c r="J175" s="286">
        <v>3</v>
      </c>
      <c r="K175" s="286">
        <v>3</v>
      </c>
      <c r="L175" s="286">
        <v>2</v>
      </c>
      <c r="M175" s="286">
        <v>0</v>
      </c>
      <c r="N175" s="286">
        <v>1</v>
      </c>
      <c r="O175" s="286">
        <v>1</v>
      </c>
      <c r="P175" s="287">
        <v>10</v>
      </c>
      <c r="Q175" s="287">
        <v>3</v>
      </c>
      <c r="R175" s="287">
        <v>0</v>
      </c>
      <c r="S175" s="287">
        <v>1</v>
      </c>
      <c r="T175" s="287">
        <v>0</v>
      </c>
      <c r="U175" s="287">
        <v>3</v>
      </c>
      <c r="V175" s="287">
        <v>0</v>
      </c>
      <c r="W175" s="287">
        <v>0</v>
      </c>
      <c r="X175" s="287">
        <v>0</v>
      </c>
      <c r="Y175" s="287">
        <v>2</v>
      </c>
      <c r="Z175" s="287">
        <v>2</v>
      </c>
      <c r="AA175" s="287">
        <v>0</v>
      </c>
      <c r="AB175" s="287">
        <v>0</v>
      </c>
      <c r="AC175" s="175">
        <v>0</v>
      </c>
      <c r="AD175" s="287">
        <v>2</v>
      </c>
      <c r="AE175" s="287">
        <v>1</v>
      </c>
      <c r="AF175" s="281">
        <f t="shared" si="2"/>
        <v>41</v>
      </c>
      <c r="AG175" s="192"/>
      <c r="AH175" s="192"/>
      <c r="AI175" s="192"/>
    </row>
    <row r="176" spans="1:35" ht="15.75" customHeight="1">
      <c r="A176" s="246"/>
      <c r="B176" s="192"/>
      <c r="C176" s="192"/>
      <c r="D176" s="192"/>
      <c r="E176" s="192"/>
      <c r="F176" s="81" t="s">
        <v>4361</v>
      </c>
      <c r="G176" s="175">
        <v>0</v>
      </c>
      <c r="H176" s="175">
        <v>0</v>
      </c>
      <c r="I176" s="175">
        <v>0</v>
      </c>
      <c r="J176" s="175">
        <v>0</v>
      </c>
      <c r="K176" s="175">
        <v>0</v>
      </c>
      <c r="L176" s="175">
        <v>0</v>
      </c>
      <c r="M176" s="175">
        <v>0</v>
      </c>
      <c r="N176" s="175">
        <v>0</v>
      </c>
      <c r="O176" s="175">
        <v>0</v>
      </c>
      <c r="P176" s="175">
        <v>7</v>
      </c>
      <c r="Q176" s="175">
        <v>2</v>
      </c>
      <c r="R176" s="175">
        <v>0</v>
      </c>
      <c r="S176" s="175">
        <v>1</v>
      </c>
      <c r="T176" s="175">
        <v>0</v>
      </c>
      <c r="U176" s="175">
        <v>2</v>
      </c>
      <c r="V176" s="175">
        <v>0</v>
      </c>
      <c r="W176" s="175">
        <v>0</v>
      </c>
      <c r="X176" s="175">
        <v>0</v>
      </c>
      <c r="Y176" s="175">
        <v>1</v>
      </c>
      <c r="Z176" s="175">
        <v>2</v>
      </c>
      <c r="AA176" s="175">
        <v>0</v>
      </c>
      <c r="AB176" s="175">
        <v>0</v>
      </c>
      <c r="AC176" s="175">
        <v>0</v>
      </c>
      <c r="AD176" s="175">
        <v>1</v>
      </c>
      <c r="AE176" s="175">
        <v>0</v>
      </c>
      <c r="AF176" s="281">
        <f t="shared" si="2"/>
        <v>16</v>
      </c>
      <c r="AG176" s="192"/>
      <c r="AH176" s="192"/>
      <c r="AI176" s="192"/>
    </row>
    <row r="177" spans="1:35" ht="15.75" customHeight="1">
      <c r="A177" s="246"/>
      <c r="B177" s="192"/>
      <c r="C177" s="192"/>
      <c r="D177" s="192"/>
      <c r="E177" s="192"/>
      <c r="F177" s="81" t="s">
        <v>598</v>
      </c>
      <c r="G177" s="108">
        <v>0</v>
      </c>
      <c r="H177" s="108">
        <v>0</v>
      </c>
      <c r="I177" s="108">
        <v>0</v>
      </c>
      <c r="J177" s="108">
        <v>0</v>
      </c>
      <c r="K177" s="108">
        <v>0</v>
      </c>
      <c r="L177" s="108">
        <v>0</v>
      </c>
      <c r="M177" s="108">
        <v>0</v>
      </c>
      <c r="N177" s="108">
        <v>0</v>
      </c>
      <c r="O177" s="108">
        <v>0</v>
      </c>
      <c r="P177" s="108">
        <v>0</v>
      </c>
      <c r="Q177" s="108">
        <v>0</v>
      </c>
      <c r="R177" s="108">
        <v>0</v>
      </c>
      <c r="S177" s="108">
        <v>0</v>
      </c>
      <c r="T177" s="108">
        <v>0</v>
      </c>
      <c r="U177" s="108">
        <v>0</v>
      </c>
      <c r="V177" s="108">
        <v>0</v>
      </c>
      <c r="W177" s="108">
        <v>0</v>
      </c>
      <c r="X177" s="108">
        <v>1</v>
      </c>
      <c r="Y177" s="108">
        <v>1</v>
      </c>
      <c r="Z177" s="108">
        <v>1</v>
      </c>
      <c r="AA177" s="108">
        <v>1</v>
      </c>
      <c r="AB177" s="108">
        <v>1</v>
      </c>
      <c r="AC177" s="108">
        <v>0</v>
      </c>
      <c r="AD177" s="108">
        <v>0</v>
      </c>
      <c r="AE177" s="108">
        <v>0</v>
      </c>
      <c r="AF177" s="281">
        <f t="shared" si="2"/>
        <v>5</v>
      </c>
      <c r="AG177" s="192" t="s">
        <v>4344</v>
      </c>
      <c r="AH177" s="192"/>
      <c r="AI177" s="192"/>
    </row>
    <row r="178" spans="1:35" ht="15.75" customHeight="1">
      <c r="A178" s="246"/>
      <c r="B178" s="192"/>
      <c r="C178" s="192"/>
      <c r="D178" s="192"/>
      <c r="E178" s="192"/>
      <c r="F178" s="75"/>
      <c r="G178" s="175"/>
      <c r="H178" s="175"/>
      <c r="I178" s="175"/>
      <c r="J178" s="175"/>
      <c r="K178" s="175"/>
      <c r="L178" s="175"/>
      <c r="M178" s="175"/>
      <c r="N178" s="175"/>
      <c r="O178" s="175"/>
      <c r="P178" s="175"/>
      <c r="Q178" s="175"/>
      <c r="R178" s="175"/>
      <c r="S178" s="175"/>
      <c r="T178" s="175"/>
      <c r="U178" s="175"/>
      <c r="V178" s="175"/>
      <c r="W178" s="175"/>
      <c r="X178" s="175"/>
      <c r="Y178" s="175"/>
      <c r="Z178" s="175"/>
      <c r="AA178" s="175"/>
      <c r="AB178" s="175"/>
      <c r="AC178" s="175"/>
      <c r="AD178" s="175"/>
      <c r="AE178" s="175"/>
      <c r="AF178" s="281">
        <f t="shared" si="2"/>
        <v>0</v>
      </c>
      <c r="AG178" s="192"/>
      <c r="AH178" s="192"/>
      <c r="AI178" s="192"/>
    </row>
    <row r="179" spans="1:35" ht="15.75" customHeight="1">
      <c r="A179" s="246"/>
      <c r="B179" s="192"/>
      <c r="C179" s="192"/>
      <c r="D179" s="192"/>
      <c r="E179" s="192"/>
      <c r="F179" s="75"/>
      <c r="G179" s="175"/>
      <c r="H179" s="175"/>
      <c r="I179" s="175"/>
      <c r="J179" s="175"/>
      <c r="K179" s="175"/>
      <c r="L179" s="175"/>
      <c r="M179" s="175"/>
      <c r="N179" s="175"/>
      <c r="O179" s="175"/>
      <c r="P179" s="175"/>
      <c r="Q179" s="175"/>
      <c r="R179" s="175"/>
      <c r="S179" s="175"/>
      <c r="T179" s="175"/>
      <c r="U179" s="175"/>
      <c r="V179" s="175"/>
      <c r="W179" s="175"/>
      <c r="X179" s="175"/>
      <c r="Y179" s="175"/>
      <c r="Z179" s="175"/>
      <c r="AA179" s="175"/>
      <c r="AB179" s="175"/>
      <c r="AC179" s="175"/>
      <c r="AD179" s="175"/>
      <c r="AE179" s="175"/>
      <c r="AF179" s="281">
        <f t="shared" si="2"/>
        <v>0</v>
      </c>
      <c r="AG179" s="192"/>
      <c r="AH179" s="192"/>
      <c r="AI179" s="192"/>
    </row>
    <row r="180" spans="1:35" ht="15.75" customHeight="1">
      <c r="A180" s="246"/>
      <c r="B180" s="112" t="e">
        <f>SUM(P173,#REF!,#REF!,#REF!,G173)</f>
        <v>#REF!</v>
      </c>
      <c r="C180" s="192"/>
      <c r="D180" s="192"/>
      <c r="E180" s="192"/>
      <c r="F180" s="73"/>
      <c r="G180" s="290"/>
      <c r="H180" s="290"/>
      <c r="I180" s="290"/>
      <c r="J180" s="290"/>
      <c r="K180" s="290"/>
      <c r="L180" s="290"/>
      <c r="M180" s="290"/>
      <c r="N180" s="290"/>
      <c r="O180" s="290"/>
      <c r="P180" s="290"/>
      <c r="Q180" s="290"/>
      <c r="R180" s="290"/>
      <c r="S180" s="290"/>
      <c r="T180" s="290"/>
      <c r="U180" s="290"/>
      <c r="V180" s="290"/>
      <c r="W180" s="290"/>
      <c r="X180" s="290"/>
      <c r="Y180" s="290"/>
      <c r="Z180" s="290"/>
      <c r="AA180" s="290"/>
      <c r="AB180" s="290"/>
      <c r="AC180" s="290"/>
      <c r="AD180" s="290"/>
      <c r="AE180" s="290"/>
      <c r="AF180" s="291"/>
      <c r="AG180" s="192"/>
      <c r="AH180" s="192"/>
      <c r="AI180" s="192"/>
    </row>
    <row r="181" spans="1:35" ht="15.75" customHeight="1">
      <c r="A181" s="246"/>
      <c r="B181" s="112">
        <f>SUM(L173,X173,Q173,M173)</f>
        <v>7</v>
      </c>
      <c r="C181" s="192"/>
      <c r="D181" s="192"/>
      <c r="E181" s="192"/>
      <c r="F181" s="73"/>
      <c r="G181" s="290"/>
      <c r="H181" s="290"/>
      <c r="I181" s="290"/>
      <c r="J181" s="290"/>
      <c r="K181" s="290"/>
      <c r="L181" s="290"/>
      <c r="M181" s="290"/>
      <c r="N181" s="290"/>
      <c r="O181" s="290"/>
      <c r="P181" s="290"/>
      <c r="Q181" s="290"/>
      <c r="R181" s="290"/>
      <c r="S181" s="290"/>
      <c r="T181" s="290"/>
      <c r="U181" s="290"/>
      <c r="V181" s="290"/>
      <c r="W181" s="290"/>
      <c r="X181" s="290"/>
      <c r="Y181" s="290"/>
      <c r="Z181" s="290"/>
      <c r="AA181" s="290"/>
      <c r="AB181" s="290"/>
      <c r="AC181" s="290"/>
      <c r="AD181" s="290"/>
      <c r="AE181" s="290"/>
      <c r="AF181" s="291"/>
      <c r="AG181" s="192"/>
      <c r="AH181" s="192"/>
      <c r="AI181" s="192"/>
    </row>
    <row r="182" spans="1:35" ht="15.75" customHeight="1">
      <c r="A182" s="246"/>
      <c r="B182" s="112">
        <f>SUM(R173,N173,H173,Y173)</f>
        <v>4</v>
      </c>
      <c r="C182" s="192"/>
      <c r="D182" s="192"/>
      <c r="E182" s="192"/>
      <c r="F182" s="94"/>
      <c r="G182" s="192"/>
      <c r="H182" s="192"/>
      <c r="I182" s="192"/>
      <c r="J182" s="192"/>
      <c r="K182" s="192"/>
      <c r="L182" s="192"/>
      <c r="M182" s="192"/>
      <c r="N182" s="192"/>
      <c r="O182" s="192"/>
      <c r="P182" s="192"/>
      <c r="Q182" s="192"/>
      <c r="R182" s="192"/>
      <c r="S182" s="192"/>
      <c r="T182" s="192"/>
      <c r="U182" s="192"/>
      <c r="V182" s="192"/>
      <c r="W182" s="192"/>
      <c r="X182" s="192"/>
      <c r="Y182" s="192"/>
      <c r="Z182" s="192"/>
      <c r="AA182" s="192"/>
      <c r="AB182" s="192"/>
      <c r="AC182" s="192"/>
      <c r="AD182" s="192"/>
      <c r="AE182" s="192"/>
      <c r="AF182" s="292"/>
      <c r="AG182" s="192"/>
      <c r="AH182" s="192"/>
      <c r="AI182" s="192"/>
    </row>
    <row r="183" spans="1:35" ht="15.75" customHeight="1">
      <c r="A183" s="246"/>
      <c r="B183" s="112">
        <f>SUM(T173,U173,O173,Z173)</f>
        <v>6</v>
      </c>
      <c r="C183" s="192"/>
      <c r="D183" s="192"/>
      <c r="E183" s="192"/>
      <c r="F183" s="75"/>
      <c r="G183" s="192"/>
      <c r="H183" s="192"/>
      <c r="I183" s="192"/>
      <c r="J183" s="192"/>
      <c r="K183" s="192"/>
      <c r="L183" s="192"/>
      <c r="M183" s="192"/>
      <c r="N183" s="192"/>
      <c r="O183" s="192"/>
      <c r="P183" s="192"/>
      <c r="Q183" s="192"/>
      <c r="R183" s="192"/>
      <c r="S183" s="192"/>
      <c r="T183" s="192"/>
      <c r="U183" s="192"/>
      <c r="V183" s="192"/>
      <c r="W183" s="192"/>
      <c r="X183" s="192"/>
      <c r="Y183" s="192"/>
      <c r="Z183" s="192"/>
      <c r="AA183" s="192"/>
      <c r="AB183" s="192"/>
      <c r="AC183" s="192"/>
      <c r="AD183" s="192"/>
      <c r="AE183" s="192"/>
      <c r="AF183" s="292"/>
      <c r="AG183" s="192"/>
      <c r="AH183" s="192"/>
      <c r="AI183" s="192"/>
    </row>
    <row r="184" spans="1:35" ht="15.75" customHeight="1">
      <c r="A184" s="246"/>
      <c r="B184" s="112">
        <f>SUM(AA173,J173,V173,W173,AB173,S173)</f>
        <v>4</v>
      </c>
      <c r="C184" s="192"/>
      <c r="D184" s="192"/>
      <c r="E184" s="192"/>
      <c r="F184" s="192"/>
      <c r="G184" s="192"/>
      <c r="H184" s="192"/>
      <c r="I184" s="192"/>
      <c r="J184" s="192"/>
      <c r="K184" s="192"/>
      <c r="L184" s="192"/>
      <c r="M184" s="192"/>
      <c r="N184" s="192"/>
      <c r="O184" s="192"/>
      <c r="P184" s="192"/>
      <c r="Q184" s="192"/>
      <c r="R184" s="192"/>
      <c r="S184" s="192"/>
      <c r="T184" s="192"/>
      <c r="U184" s="192"/>
      <c r="V184" s="192"/>
      <c r="W184" s="192"/>
      <c r="X184" s="192"/>
      <c r="Y184" s="192"/>
      <c r="Z184" s="192"/>
      <c r="AA184" s="192"/>
      <c r="AB184" s="192"/>
      <c r="AC184" s="192"/>
      <c r="AD184" s="192"/>
      <c r="AE184" s="192"/>
      <c r="AF184" s="192"/>
      <c r="AG184" s="192"/>
      <c r="AH184" s="192"/>
      <c r="AI184" s="192"/>
    </row>
    <row r="185" spans="1:35" ht="15.75" customHeight="1">
      <c r="A185" s="246"/>
      <c r="B185" s="253" t="e">
        <f>SUM(B180:B184)</f>
        <v>#REF!</v>
      </c>
      <c r="C185" s="192"/>
      <c r="D185" s="192"/>
      <c r="E185" s="192"/>
      <c r="F185" s="289" t="s">
        <v>4345</v>
      </c>
      <c r="G185" s="192"/>
      <c r="H185" s="192"/>
      <c r="I185" s="192"/>
      <c r="J185" s="192"/>
      <c r="K185" s="192"/>
      <c r="L185" s="192"/>
      <c r="M185" s="192"/>
      <c r="N185" s="192"/>
      <c r="O185" s="192"/>
      <c r="P185" s="192"/>
      <c r="Q185" s="192"/>
      <c r="R185" s="192"/>
      <c r="S185" s="192"/>
      <c r="T185" s="192"/>
      <c r="U185" s="192"/>
      <c r="V185" s="192"/>
      <c r="W185" s="192"/>
      <c r="X185" s="192"/>
      <c r="Y185" s="192"/>
      <c r="Z185" s="192"/>
      <c r="AA185" s="192"/>
      <c r="AB185" s="192"/>
      <c r="AC185" s="192"/>
      <c r="AD185" s="192"/>
      <c r="AE185" s="192"/>
      <c r="AF185" s="192"/>
      <c r="AG185" s="192"/>
      <c r="AH185" s="192"/>
      <c r="AI185" s="192"/>
    </row>
    <row r="186" spans="1:35" ht="15.75" customHeight="1">
      <c r="A186" s="246"/>
      <c r="B186" s="192"/>
      <c r="C186" s="192"/>
      <c r="D186" s="192"/>
      <c r="E186" s="192"/>
      <c r="F186" s="192"/>
      <c r="G186" s="192"/>
      <c r="H186" s="192"/>
      <c r="I186" s="192"/>
      <c r="J186" s="192"/>
      <c r="K186" s="192"/>
      <c r="L186" s="192"/>
      <c r="M186" s="192"/>
      <c r="N186" s="192"/>
      <c r="O186" s="192"/>
      <c r="P186" s="192"/>
      <c r="Q186" s="192"/>
      <c r="R186" s="192"/>
      <c r="S186" s="192"/>
      <c r="T186" s="192"/>
      <c r="U186" s="192"/>
      <c r="V186" s="192"/>
      <c r="W186" s="192"/>
      <c r="X186" s="192"/>
      <c r="Y186" s="192"/>
      <c r="Z186" s="192"/>
      <c r="AA186" s="192"/>
      <c r="AB186" s="192"/>
      <c r="AC186" s="192"/>
      <c r="AD186" s="192"/>
      <c r="AE186" s="192"/>
      <c r="AF186" s="192"/>
      <c r="AG186" s="192"/>
      <c r="AH186" s="192"/>
      <c r="AI186" s="192"/>
    </row>
    <row r="187" spans="1:35" ht="15.75" customHeight="1">
      <c r="A187" s="246"/>
      <c r="B187" s="192"/>
      <c r="C187" s="192"/>
      <c r="D187" s="192"/>
      <c r="E187" s="192"/>
      <c r="F187" s="192"/>
      <c r="G187" s="192"/>
      <c r="H187" s="192"/>
      <c r="I187" s="192"/>
      <c r="J187" s="192"/>
      <c r="K187" s="192"/>
      <c r="L187" s="192"/>
      <c r="M187" s="192"/>
      <c r="N187" s="192"/>
      <c r="O187" s="192"/>
      <c r="P187" s="192"/>
      <c r="Q187" s="192"/>
      <c r="R187" s="192"/>
      <c r="S187" s="192"/>
      <c r="T187" s="192"/>
      <c r="U187" s="192"/>
      <c r="V187" s="192"/>
      <c r="W187" s="192"/>
      <c r="X187" s="192"/>
      <c r="Y187" s="192"/>
      <c r="Z187" s="192"/>
      <c r="AA187" s="192"/>
      <c r="AB187" s="192"/>
      <c r="AC187" s="192"/>
      <c r="AD187" s="192"/>
      <c r="AE187" s="192"/>
      <c r="AF187" s="192"/>
      <c r="AG187" s="192"/>
      <c r="AH187" s="192"/>
      <c r="AI187" s="192"/>
    </row>
    <row r="188" spans="1:35" ht="15.75" customHeight="1">
      <c r="A188" s="246"/>
      <c r="B188" s="192"/>
      <c r="C188" s="192"/>
      <c r="D188" s="192"/>
      <c r="E188" s="192"/>
      <c r="F188" s="210" t="s">
        <v>581</v>
      </c>
      <c r="G188" s="293" t="s">
        <v>4335</v>
      </c>
      <c r="H188" s="294" t="s">
        <v>4337</v>
      </c>
      <c r="I188" s="295" t="s">
        <v>4348</v>
      </c>
      <c r="J188" s="296" t="s">
        <v>4349</v>
      </c>
      <c r="K188" s="297" t="s">
        <v>4350</v>
      </c>
      <c r="L188" s="298" t="s">
        <v>718</v>
      </c>
      <c r="M188" s="299" t="s">
        <v>563</v>
      </c>
      <c r="N188" s="300" t="s">
        <v>1466</v>
      </c>
      <c r="O188" s="73"/>
      <c r="P188" s="73"/>
      <c r="Q188" s="73"/>
      <c r="R188" s="73"/>
      <c r="S188" s="73"/>
      <c r="T188" s="73"/>
      <c r="U188" s="73"/>
      <c r="V188" s="73"/>
      <c r="W188" s="73"/>
      <c r="X188" s="192"/>
      <c r="Y188" s="192"/>
      <c r="Z188" s="192"/>
      <c r="AA188" s="192"/>
      <c r="AB188" s="192"/>
      <c r="AC188" s="192"/>
      <c r="AD188" s="192"/>
      <c r="AE188" s="192"/>
      <c r="AF188" s="192"/>
      <c r="AG188" s="192"/>
      <c r="AH188" s="192"/>
      <c r="AI188" s="192"/>
    </row>
    <row r="189" spans="1:35" ht="15.75" customHeight="1">
      <c r="A189" s="192" t="s">
        <v>4362</v>
      </c>
      <c r="B189" s="192"/>
      <c r="C189" s="192"/>
      <c r="D189" s="192"/>
      <c r="E189" s="192"/>
      <c r="F189" s="81" t="s">
        <v>592</v>
      </c>
      <c r="G189" s="314">
        <v>7</v>
      </c>
      <c r="H189" s="315">
        <v>6</v>
      </c>
      <c r="I189" s="316">
        <v>13</v>
      </c>
      <c r="J189" s="317">
        <v>3</v>
      </c>
      <c r="K189" s="318">
        <v>6</v>
      </c>
      <c r="L189" s="108">
        <v>2</v>
      </c>
      <c r="M189" s="108">
        <v>2</v>
      </c>
      <c r="N189" s="307">
        <f t="shared" ref="N189:N193" si="3">SUM(G189:M189)</f>
        <v>39</v>
      </c>
      <c r="O189" s="112"/>
      <c r="P189" s="192"/>
      <c r="Q189" s="192"/>
      <c r="R189" s="192"/>
      <c r="S189" s="192"/>
      <c r="T189" s="192"/>
      <c r="U189" s="192"/>
      <c r="V189" s="112"/>
      <c r="W189" s="112"/>
      <c r="X189" s="192"/>
      <c r="Y189" s="192"/>
      <c r="Z189" s="192"/>
      <c r="AA189" s="192"/>
      <c r="AB189" s="192"/>
      <c r="AC189" s="192"/>
      <c r="AD189" s="192"/>
      <c r="AE189" s="192"/>
      <c r="AF189" s="192"/>
      <c r="AG189" s="192"/>
      <c r="AH189" s="192"/>
      <c r="AI189" s="192"/>
    </row>
    <row r="190" spans="1:35" ht="15.75" customHeight="1">
      <c r="A190" s="192" t="s">
        <v>4363</v>
      </c>
      <c r="B190" s="192"/>
      <c r="C190" s="192"/>
      <c r="D190" s="192"/>
      <c r="E190" s="192"/>
      <c r="F190" s="81" t="s">
        <v>4360</v>
      </c>
      <c r="G190" s="314">
        <v>15</v>
      </c>
      <c r="H190" s="315">
        <v>6</v>
      </c>
      <c r="I190" s="316">
        <v>19</v>
      </c>
      <c r="J190" s="317">
        <v>3</v>
      </c>
      <c r="K190" s="318">
        <v>7</v>
      </c>
      <c r="L190" s="118">
        <v>3</v>
      </c>
      <c r="M190" s="118">
        <v>1</v>
      </c>
      <c r="N190" s="307">
        <f t="shared" si="3"/>
        <v>54</v>
      </c>
      <c r="O190" s="310"/>
      <c r="P190" s="192"/>
      <c r="Q190" s="192"/>
      <c r="R190" s="192"/>
      <c r="S190" s="192"/>
      <c r="T190" s="192"/>
      <c r="U190" s="192"/>
      <c r="V190" s="310"/>
      <c r="W190" s="310"/>
      <c r="X190" s="192"/>
      <c r="Y190" s="192"/>
      <c r="Z190" s="192"/>
      <c r="AA190" s="192"/>
      <c r="AB190" s="192"/>
      <c r="AC190" s="192"/>
      <c r="AD190" s="192"/>
      <c r="AE190" s="192"/>
      <c r="AF190" s="192"/>
      <c r="AG190" s="192"/>
      <c r="AH190" s="192"/>
      <c r="AI190" s="192"/>
    </row>
    <row r="191" spans="1:35" ht="15.75" customHeight="1">
      <c r="A191" s="192" t="s">
        <v>4364</v>
      </c>
      <c r="B191" s="192"/>
      <c r="C191" s="192"/>
      <c r="D191" s="192"/>
      <c r="E191" s="192"/>
      <c r="F191" s="81" t="s">
        <v>596</v>
      </c>
      <c r="G191" s="314">
        <v>13</v>
      </c>
      <c r="H191" s="315">
        <v>4</v>
      </c>
      <c r="I191" s="316">
        <v>14</v>
      </c>
      <c r="J191" s="317">
        <v>3</v>
      </c>
      <c r="K191" s="318">
        <v>4</v>
      </c>
      <c r="L191" s="287">
        <v>2</v>
      </c>
      <c r="M191" s="287">
        <v>1</v>
      </c>
      <c r="N191" s="307">
        <f t="shared" si="3"/>
        <v>41</v>
      </c>
      <c r="O191" s="285"/>
      <c r="P191" s="192"/>
      <c r="Q191" s="192"/>
      <c r="R191" s="192"/>
      <c r="S191" s="192"/>
      <c r="T191" s="192"/>
      <c r="U191" s="192"/>
      <c r="V191" s="285"/>
      <c r="W191" s="285"/>
      <c r="X191" s="192"/>
      <c r="Y191" s="192"/>
      <c r="Z191" s="192"/>
      <c r="AA191" s="192"/>
      <c r="AB191" s="192"/>
      <c r="AC191" s="192"/>
      <c r="AD191" s="192"/>
      <c r="AE191" s="192"/>
      <c r="AF191" s="192"/>
      <c r="AG191" s="192"/>
      <c r="AH191" s="192"/>
      <c r="AI191" s="192"/>
    </row>
    <row r="192" spans="1:35" ht="15.75" customHeight="1">
      <c r="A192" s="246"/>
      <c r="B192" s="192"/>
      <c r="C192" s="192"/>
      <c r="D192" s="192"/>
      <c r="E192" s="192"/>
      <c r="F192" s="81" t="s">
        <v>4361</v>
      </c>
      <c r="G192" s="314">
        <v>0</v>
      </c>
      <c r="H192" s="315">
        <v>0</v>
      </c>
      <c r="I192" s="316">
        <v>10</v>
      </c>
      <c r="J192" s="317">
        <v>2</v>
      </c>
      <c r="K192" s="318">
        <v>3</v>
      </c>
      <c r="L192" s="175">
        <v>1</v>
      </c>
      <c r="M192" s="175">
        <v>0</v>
      </c>
      <c r="N192" s="307">
        <f t="shared" si="3"/>
        <v>16</v>
      </c>
      <c r="O192" s="192"/>
      <c r="P192" s="192"/>
      <c r="Q192" s="192"/>
      <c r="R192" s="192"/>
      <c r="S192" s="192"/>
      <c r="T192" s="192"/>
      <c r="U192" s="192"/>
      <c r="V192" s="192"/>
      <c r="W192" s="192"/>
      <c r="X192" s="192"/>
      <c r="Y192" s="192"/>
      <c r="Z192" s="192"/>
      <c r="AA192" s="192"/>
      <c r="AB192" s="192"/>
      <c r="AC192" s="192"/>
      <c r="AD192" s="192"/>
      <c r="AE192" s="192"/>
      <c r="AF192" s="192"/>
      <c r="AG192" s="192"/>
      <c r="AH192" s="192"/>
      <c r="AI192" s="192"/>
    </row>
    <row r="193" spans="1:35" ht="15.75" customHeight="1">
      <c r="A193" s="246"/>
      <c r="B193" s="192"/>
      <c r="C193" s="192"/>
      <c r="D193" s="192"/>
      <c r="E193" s="192"/>
      <c r="F193" s="81" t="s">
        <v>598</v>
      </c>
      <c r="G193" s="314">
        <v>0</v>
      </c>
      <c r="H193" s="315">
        <v>0</v>
      </c>
      <c r="I193" s="316">
        <v>0</v>
      </c>
      <c r="J193" s="317">
        <v>0</v>
      </c>
      <c r="K193" s="318">
        <v>5</v>
      </c>
      <c r="L193" s="108">
        <v>0</v>
      </c>
      <c r="M193" s="108">
        <v>0</v>
      </c>
      <c r="N193" s="307">
        <f t="shared" si="3"/>
        <v>5</v>
      </c>
      <c r="O193" s="112"/>
      <c r="P193" s="192"/>
      <c r="Q193" s="192"/>
      <c r="R193" s="192"/>
      <c r="S193" s="192"/>
      <c r="T193" s="192"/>
      <c r="U193" s="192"/>
      <c r="V193" s="112"/>
      <c r="W193" s="112"/>
      <c r="X193" s="192"/>
      <c r="Y193" s="192"/>
      <c r="Z193" s="192"/>
      <c r="AA193" s="192"/>
      <c r="AB193" s="192"/>
      <c r="AC193" s="192"/>
      <c r="AD193" s="192"/>
      <c r="AE193" s="192"/>
      <c r="AF193" s="192"/>
      <c r="AG193" s="192"/>
      <c r="AH193" s="192"/>
      <c r="AI193" s="192"/>
    </row>
    <row r="194" spans="1:35" ht="15.75" customHeight="1">
      <c r="A194" s="319" t="s">
        <v>4365</v>
      </c>
      <c r="B194" s="192"/>
      <c r="C194" s="192"/>
      <c r="D194" s="192"/>
      <c r="E194" s="192"/>
      <c r="F194" s="301"/>
      <c r="G194" s="302">
        <f t="shared" ref="G194:K194" si="4">SUM(G189:G193)</f>
        <v>35</v>
      </c>
      <c r="H194" s="302">
        <f t="shared" si="4"/>
        <v>16</v>
      </c>
      <c r="I194" s="302">
        <f t="shared" si="4"/>
        <v>56</v>
      </c>
      <c r="J194" s="302">
        <f t="shared" si="4"/>
        <v>11</v>
      </c>
      <c r="K194" s="302">
        <f t="shared" si="4"/>
        <v>25</v>
      </c>
      <c r="L194" s="312"/>
      <c r="M194" s="312"/>
      <c r="N194" s="307"/>
      <c r="O194" s="192"/>
      <c r="P194" s="192"/>
      <c r="Q194" s="192"/>
      <c r="R194" s="192"/>
      <c r="S194" s="192"/>
      <c r="T194" s="192"/>
      <c r="U194" s="192"/>
      <c r="V194" s="192"/>
      <c r="W194" s="192"/>
      <c r="X194" s="192"/>
      <c r="Y194" s="192"/>
      <c r="Z194" s="192"/>
      <c r="AA194" s="192"/>
      <c r="AB194" s="192"/>
      <c r="AC194" s="192"/>
      <c r="AD194" s="192"/>
      <c r="AE194" s="192"/>
      <c r="AF194" s="192"/>
      <c r="AG194" s="192"/>
      <c r="AH194" s="192"/>
      <c r="AI194" s="192"/>
    </row>
    <row r="195" spans="1:35" ht="15.75" customHeight="1">
      <c r="A195" s="246"/>
      <c r="B195" s="192"/>
      <c r="C195" s="192"/>
      <c r="D195" s="192"/>
      <c r="E195" s="192"/>
      <c r="F195" s="301"/>
      <c r="G195" s="302"/>
      <c r="H195" s="308"/>
      <c r="I195" s="309"/>
      <c r="J195" s="304"/>
      <c r="K195" s="305"/>
      <c r="L195" s="312"/>
      <c r="M195" s="312"/>
      <c r="N195" s="307"/>
      <c r="O195" s="192"/>
      <c r="P195" s="192"/>
      <c r="Q195" s="192"/>
      <c r="R195" s="192"/>
      <c r="S195" s="192"/>
      <c r="T195" s="192"/>
      <c r="U195" s="192"/>
      <c r="V195" s="192"/>
      <c r="W195" s="192"/>
      <c r="X195" s="192"/>
      <c r="Y195" s="192"/>
      <c r="Z195" s="192"/>
      <c r="AA195" s="192"/>
      <c r="AB195" s="192"/>
      <c r="AC195" s="192"/>
      <c r="AD195" s="192"/>
      <c r="AE195" s="192"/>
      <c r="AF195" s="192"/>
      <c r="AG195" s="192"/>
      <c r="AH195" s="192"/>
      <c r="AI195" s="192"/>
    </row>
    <row r="196" spans="1:35" ht="15.75" customHeight="1">
      <c r="A196" s="319" t="s">
        <v>4366</v>
      </c>
      <c r="B196" s="192"/>
      <c r="C196" s="192"/>
      <c r="D196" s="192"/>
      <c r="E196" s="192"/>
      <c r="F196" s="301"/>
      <c r="G196" s="302"/>
      <c r="H196" s="308"/>
      <c r="I196" s="309"/>
      <c r="J196" s="304"/>
      <c r="K196" s="305"/>
      <c r="L196" s="312"/>
      <c r="M196" s="312"/>
      <c r="N196" s="307"/>
      <c r="O196" s="192"/>
      <c r="P196" s="192"/>
      <c r="Q196" s="192"/>
      <c r="R196" s="192"/>
      <c r="S196" s="192"/>
      <c r="T196" s="192"/>
      <c r="U196" s="192"/>
      <c r="V196" s="192"/>
      <c r="W196" s="192"/>
      <c r="X196" s="192"/>
      <c r="Y196" s="192"/>
      <c r="Z196" s="192"/>
      <c r="AA196" s="192"/>
      <c r="AB196" s="192"/>
      <c r="AC196" s="192"/>
      <c r="AD196" s="192"/>
      <c r="AE196" s="192"/>
      <c r="AF196" s="192"/>
      <c r="AG196" s="192"/>
      <c r="AH196" s="192"/>
      <c r="AI196" s="192"/>
    </row>
    <row r="197" spans="1:35" ht="15.75" customHeight="1">
      <c r="A197" s="319" t="s">
        <v>4367</v>
      </c>
      <c r="B197" s="192"/>
      <c r="C197" s="192"/>
      <c r="D197" s="192"/>
      <c r="E197" s="192"/>
      <c r="F197" s="301"/>
      <c r="G197" s="302"/>
      <c r="H197" s="303"/>
      <c r="I197" s="309"/>
      <c r="J197" s="304"/>
      <c r="K197" s="305"/>
      <c r="L197" s="312"/>
      <c r="M197" s="312"/>
      <c r="N197" s="307"/>
      <c r="O197" s="192"/>
      <c r="P197" s="192"/>
      <c r="Q197" s="192"/>
      <c r="R197" s="192"/>
      <c r="S197" s="192"/>
      <c r="T197" s="192"/>
      <c r="U197" s="192"/>
      <c r="V197" s="192"/>
      <c r="W197" s="192"/>
      <c r="X197" s="192"/>
      <c r="Y197" s="192"/>
      <c r="Z197" s="192"/>
      <c r="AA197" s="192"/>
      <c r="AB197" s="192"/>
      <c r="AC197" s="192"/>
      <c r="AD197" s="192"/>
      <c r="AE197" s="192"/>
      <c r="AF197" s="192"/>
      <c r="AG197" s="192"/>
      <c r="AH197" s="192"/>
      <c r="AI197" s="192"/>
    </row>
    <row r="198" spans="1:35" ht="15.75" customHeight="1">
      <c r="A198" s="319" t="s">
        <v>4368</v>
      </c>
      <c r="B198" s="192"/>
      <c r="C198" s="192"/>
      <c r="D198" s="192"/>
      <c r="E198" s="192"/>
      <c r="F198" s="301"/>
      <c r="G198" s="302"/>
      <c r="H198" s="308"/>
      <c r="I198" s="309"/>
      <c r="J198" s="304"/>
      <c r="K198" s="305"/>
      <c r="L198" s="312"/>
      <c r="M198" s="312"/>
      <c r="N198" s="306"/>
      <c r="O198" s="192"/>
      <c r="P198" s="192"/>
      <c r="Q198" s="192"/>
      <c r="R198" s="192"/>
      <c r="S198" s="192"/>
      <c r="T198" s="192"/>
      <c r="U198" s="192"/>
      <c r="V198" s="192"/>
      <c r="W198" s="192"/>
      <c r="X198" s="192"/>
      <c r="Y198" s="192"/>
      <c r="Z198" s="192"/>
      <c r="AA198" s="192"/>
      <c r="AB198" s="192"/>
      <c r="AC198" s="192"/>
      <c r="AD198" s="192"/>
      <c r="AE198" s="192"/>
      <c r="AF198" s="192"/>
      <c r="AG198" s="192"/>
      <c r="AH198" s="192"/>
      <c r="AI198" s="192"/>
    </row>
    <row r="199" spans="1:35" ht="15.75" customHeight="1">
      <c r="A199" s="246"/>
      <c r="B199" s="192"/>
      <c r="C199" s="192"/>
      <c r="D199" s="192"/>
      <c r="E199" s="192"/>
      <c r="F199" s="301"/>
      <c r="G199" s="302"/>
      <c r="H199" s="303"/>
      <c r="I199" s="309"/>
      <c r="J199" s="304"/>
      <c r="K199" s="305"/>
      <c r="L199" s="312"/>
      <c r="M199" s="312"/>
      <c r="N199" s="306"/>
      <c r="O199" s="192"/>
      <c r="P199" s="192"/>
      <c r="Q199" s="192"/>
      <c r="R199" s="192"/>
      <c r="S199" s="192"/>
      <c r="T199" s="192"/>
      <c r="U199" s="192"/>
      <c r="V199" s="192"/>
      <c r="W199" s="192"/>
      <c r="X199" s="192"/>
      <c r="Y199" s="192"/>
      <c r="Z199" s="192"/>
      <c r="AA199" s="192"/>
      <c r="AB199" s="192"/>
      <c r="AC199" s="192"/>
      <c r="AD199" s="192"/>
      <c r="AE199" s="192"/>
      <c r="AF199" s="192"/>
      <c r="AG199" s="192"/>
      <c r="AH199" s="192"/>
      <c r="AI199" s="192"/>
    </row>
    <row r="200" spans="1:35" ht="15.75" customHeight="1">
      <c r="A200" s="246"/>
      <c r="B200" s="192"/>
      <c r="C200" s="192"/>
      <c r="D200" s="192"/>
      <c r="E200" s="192"/>
      <c r="F200" s="192"/>
      <c r="G200" s="192"/>
      <c r="H200" s="192"/>
      <c r="I200" s="192"/>
      <c r="J200" s="192"/>
      <c r="K200" s="192"/>
      <c r="L200" s="192"/>
      <c r="M200" s="192"/>
      <c r="N200" s="192"/>
      <c r="O200" s="192"/>
      <c r="P200" s="192"/>
      <c r="Q200" s="192"/>
      <c r="R200" s="192"/>
      <c r="S200" s="192"/>
      <c r="T200" s="192"/>
      <c r="U200" s="192"/>
      <c r="V200" s="192"/>
      <c r="W200" s="192"/>
      <c r="X200" s="192"/>
      <c r="Y200" s="192"/>
      <c r="Z200" s="192"/>
      <c r="AA200" s="192"/>
      <c r="AB200" s="192"/>
      <c r="AC200" s="192"/>
      <c r="AD200" s="192"/>
      <c r="AE200" s="192"/>
      <c r="AF200" s="192"/>
      <c r="AG200" s="192"/>
      <c r="AH200" s="192"/>
      <c r="AI200" s="192"/>
    </row>
    <row r="201" spans="1:35" ht="15.75" customHeight="1">
      <c r="A201" s="246"/>
      <c r="B201" s="192"/>
      <c r="C201" s="192"/>
      <c r="D201" s="192"/>
      <c r="E201" s="192"/>
      <c r="F201" s="192"/>
      <c r="G201" s="192"/>
      <c r="H201" s="192"/>
      <c r="I201" s="192"/>
      <c r="J201" s="192"/>
      <c r="K201" s="192"/>
      <c r="L201" s="192"/>
      <c r="M201" s="192"/>
      <c r="N201" s="192"/>
      <c r="O201" s="192"/>
      <c r="P201" s="192"/>
      <c r="Q201" s="192"/>
      <c r="R201" s="192"/>
      <c r="S201" s="192"/>
      <c r="T201" s="192"/>
      <c r="U201" s="192"/>
      <c r="V201" s="192"/>
      <c r="W201" s="192"/>
      <c r="X201" s="192"/>
      <c r="Y201" s="192"/>
      <c r="Z201" s="192"/>
      <c r="AA201" s="192"/>
      <c r="AB201" s="192"/>
      <c r="AC201" s="192"/>
      <c r="AD201" s="192"/>
      <c r="AE201" s="192"/>
      <c r="AF201" s="192"/>
      <c r="AG201" s="192"/>
      <c r="AH201" s="192"/>
      <c r="AI201" s="192"/>
    </row>
    <row r="202" spans="1:35" ht="15.75" customHeight="1">
      <c r="A202" s="246"/>
      <c r="B202" s="192"/>
      <c r="C202" s="192"/>
      <c r="D202" s="192"/>
      <c r="E202" s="192"/>
      <c r="F202" s="192"/>
      <c r="G202" s="192"/>
      <c r="H202" s="192"/>
      <c r="I202" s="192"/>
      <c r="J202" s="192"/>
      <c r="K202" s="192"/>
      <c r="L202" s="192"/>
      <c r="M202" s="192"/>
      <c r="N202" s="192"/>
      <c r="O202" s="192"/>
      <c r="P202" s="192"/>
      <c r="Q202" s="192"/>
      <c r="R202" s="192"/>
      <c r="S202" s="192"/>
      <c r="T202" s="192"/>
      <c r="U202" s="192"/>
      <c r="V202" s="192"/>
      <c r="W202" s="192"/>
      <c r="X202" s="192"/>
      <c r="Y202" s="192"/>
      <c r="Z202" s="192"/>
      <c r="AA202" s="192"/>
      <c r="AB202" s="192"/>
      <c r="AC202" s="192"/>
      <c r="AD202" s="192"/>
      <c r="AE202" s="192"/>
      <c r="AF202" s="192"/>
      <c r="AG202" s="192"/>
      <c r="AH202" s="192"/>
      <c r="AI202" s="192"/>
    </row>
    <row r="203" spans="1:35" ht="15.75" customHeight="1">
      <c r="A203" s="246"/>
      <c r="B203" s="192"/>
      <c r="C203" s="192"/>
      <c r="D203" s="192"/>
      <c r="E203" s="192"/>
      <c r="F203" s="192"/>
      <c r="G203" s="192"/>
      <c r="H203" s="192"/>
      <c r="I203" s="192"/>
      <c r="J203" s="192"/>
      <c r="K203" s="192"/>
      <c r="L203" s="192"/>
      <c r="M203" s="192"/>
      <c r="N203" s="192"/>
      <c r="O203" s="192"/>
      <c r="P203" s="192"/>
      <c r="Q203" s="192"/>
      <c r="R203" s="192"/>
      <c r="S203" s="192"/>
      <c r="T203" s="192"/>
      <c r="U203" s="192"/>
      <c r="V203" s="192"/>
      <c r="W203" s="192"/>
      <c r="X203" s="192"/>
      <c r="Y203" s="192"/>
      <c r="Z203" s="192"/>
      <c r="AA203" s="192"/>
      <c r="AB203" s="192"/>
      <c r="AC203" s="192"/>
      <c r="AD203" s="192"/>
      <c r="AE203" s="192"/>
      <c r="AF203" s="192"/>
      <c r="AG203" s="192"/>
      <c r="AH203" s="192"/>
      <c r="AI203" s="192"/>
    </row>
    <row r="204" spans="1:35" ht="15.75" customHeight="1">
      <c r="A204" s="246"/>
      <c r="B204" s="192"/>
      <c r="C204" s="192"/>
      <c r="D204" s="192"/>
      <c r="E204" s="192"/>
      <c r="F204" s="192"/>
      <c r="G204" s="192"/>
      <c r="H204" s="192"/>
      <c r="I204" s="192"/>
      <c r="J204" s="192"/>
      <c r="K204" s="192"/>
      <c r="L204" s="192"/>
      <c r="M204" s="192"/>
      <c r="N204" s="192"/>
      <c r="O204" s="192"/>
      <c r="P204" s="192"/>
      <c r="Q204" s="192"/>
      <c r="R204" s="192"/>
      <c r="S204" s="192"/>
      <c r="T204" s="192"/>
      <c r="U204" s="192"/>
      <c r="V204" s="192"/>
      <c r="W204" s="192"/>
      <c r="X204" s="192"/>
      <c r="Y204" s="192"/>
      <c r="Z204" s="192"/>
      <c r="AA204" s="192"/>
      <c r="AB204" s="192"/>
      <c r="AC204" s="192"/>
      <c r="AD204" s="192"/>
      <c r="AE204" s="192"/>
      <c r="AF204" s="192"/>
      <c r="AG204" s="192"/>
      <c r="AH204" s="192"/>
      <c r="AI204" s="192"/>
    </row>
    <row r="205" spans="1:35" ht="15.75" customHeight="1">
      <c r="A205" s="246"/>
      <c r="B205" s="192"/>
      <c r="C205" s="192"/>
      <c r="D205" s="192"/>
      <c r="E205" s="192"/>
      <c r="F205" s="192"/>
      <c r="G205" s="192"/>
      <c r="H205" s="192"/>
      <c r="I205" s="192"/>
      <c r="J205" s="192"/>
      <c r="K205" s="192"/>
      <c r="L205" s="192"/>
      <c r="M205" s="192"/>
      <c r="N205" s="192"/>
      <c r="O205" s="192"/>
      <c r="P205" s="192"/>
      <c r="Q205" s="192"/>
      <c r="R205" s="192"/>
      <c r="S205" s="192"/>
      <c r="T205" s="192"/>
      <c r="U205" s="192"/>
      <c r="V205" s="192"/>
      <c r="W205" s="192"/>
      <c r="X205" s="192"/>
      <c r="Y205" s="192"/>
      <c r="Z205" s="192"/>
      <c r="AA205" s="192"/>
      <c r="AB205" s="192"/>
      <c r="AC205" s="192"/>
      <c r="AD205" s="192"/>
      <c r="AE205" s="192"/>
      <c r="AF205" s="192"/>
      <c r="AG205" s="192"/>
      <c r="AH205" s="192"/>
      <c r="AI205" s="192"/>
    </row>
    <row r="206" spans="1:35" ht="15.75" customHeight="1">
      <c r="A206" s="246"/>
      <c r="B206" s="192"/>
      <c r="C206" s="192"/>
      <c r="D206" s="192"/>
      <c r="E206" s="192"/>
      <c r="F206" s="192"/>
      <c r="G206" s="192"/>
      <c r="H206" s="192"/>
      <c r="I206" s="192"/>
      <c r="J206" s="192"/>
      <c r="K206" s="192"/>
      <c r="L206" s="192"/>
      <c r="M206" s="192"/>
      <c r="N206" s="192"/>
      <c r="O206" s="192"/>
      <c r="P206" s="192"/>
      <c r="Q206" s="192"/>
      <c r="R206" s="192"/>
      <c r="S206" s="192"/>
      <c r="T206" s="192"/>
      <c r="U206" s="192"/>
      <c r="V206" s="192"/>
      <c r="W206" s="192"/>
      <c r="X206" s="192"/>
      <c r="Y206" s="192"/>
      <c r="Z206" s="192"/>
      <c r="AA206" s="192"/>
      <c r="AB206" s="192"/>
      <c r="AC206" s="192"/>
      <c r="AD206" s="192"/>
      <c r="AE206" s="192"/>
      <c r="AF206" s="192"/>
      <c r="AG206" s="192"/>
      <c r="AH206" s="192"/>
      <c r="AI206" s="192"/>
    </row>
    <row r="207" spans="1:35" ht="15.75" customHeight="1">
      <c r="A207" s="246"/>
      <c r="B207" s="192"/>
      <c r="C207" s="192"/>
      <c r="D207" s="192"/>
      <c r="E207" s="192"/>
      <c r="F207" s="192"/>
      <c r="G207" s="192"/>
      <c r="H207" s="192"/>
      <c r="I207" s="192"/>
      <c r="J207" s="192"/>
      <c r="K207" s="192"/>
      <c r="L207" s="192"/>
      <c r="M207" s="192"/>
      <c r="N207" s="192"/>
      <c r="O207" s="192"/>
      <c r="P207" s="192"/>
      <c r="Q207" s="192"/>
      <c r="R207" s="192"/>
      <c r="S207" s="192"/>
      <c r="T207" s="192"/>
      <c r="U207" s="192"/>
      <c r="V207" s="192"/>
      <c r="W207" s="192"/>
      <c r="X207" s="192"/>
      <c r="Y207" s="192"/>
      <c r="Z207" s="192"/>
      <c r="AA207" s="192"/>
      <c r="AB207" s="192"/>
      <c r="AC207" s="192"/>
      <c r="AD207" s="192"/>
      <c r="AE207" s="192"/>
      <c r="AF207" s="192"/>
      <c r="AG207" s="192"/>
      <c r="AH207" s="192"/>
      <c r="AI207" s="192"/>
    </row>
    <row r="208" spans="1:35" ht="15.75" customHeight="1">
      <c r="A208" s="246"/>
      <c r="B208" s="192"/>
      <c r="C208" s="192"/>
      <c r="D208" s="192"/>
      <c r="E208" s="192"/>
      <c r="F208" s="192"/>
      <c r="G208" s="192"/>
      <c r="H208" s="192"/>
      <c r="I208" s="192"/>
      <c r="J208" s="192"/>
      <c r="K208" s="192"/>
      <c r="L208" s="192"/>
      <c r="M208" s="192"/>
      <c r="N208" s="192"/>
      <c r="O208" s="192"/>
      <c r="P208" s="192"/>
      <c r="Q208" s="192"/>
      <c r="R208" s="192"/>
      <c r="S208" s="192"/>
      <c r="T208" s="192"/>
      <c r="U208" s="192"/>
      <c r="V208" s="192"/>
      <c r="W208" s="192"/>
      <c r="X208" s="192"/>
      <c r="Y208" s="192"/>
      <c r="Z208" s="192"/>
      <c r="AA208" s="192"/>
      <c r="AB208" s="192"/>
      <c r="AC208" s="192"/>
      <c r="AD208" s="192"/>
      <c r="AE208" s="192"/>
      <c r="AF208" s="192"/>
      <c r="AG208" s="192"/>
      <c r="AH208" s="192"/>
      <c r="AI208" s="192"/>
    </row>
    <row r="209" spans="1:35" ht="15.75" customHeight="1">
      <c r="A209" s="246"/>
      <c r="B209" s="192"/>
      <c r="C209" s="192"/>
      <c r="D209" s="192"/>
      <c r="E209" s="192"/>
      <c r="F209" s="192"/>
      <c r="G209" s="192"/>
      <c r="H209" s="192"/>
      <c r="I209" s="192"/>
      <c r="J209" s="192"/>
      <c r="K209" s="192"/>
      <c r="L209" s="192"/>
      <c r="M209" s="192"/>
      <c r="N209" s="192"/>
      <c r="O209" s="192"/>
      <c r="P209" s="192"/>
      <c r="Q209" s="192"/>
      <c r="R209" s="192"/>
      <c r="S209" s="192"/>
      <c r="T209" s="192"/>
      <c r="U209" s="192"/>
      <c r="V209" s="192"/>
      <c r="W209" s="192"/>
      <c r="X209" s="192"/>
      <c r="Y209" s="192"/>
      <c r="Z209" s="192"/>
      <c r="AA209" s="192"/>
      <c r="AB209" s="192"/>
      <c r="AC209" s="192"/>
      <c r="AD209" s="192"/>
      <c r="AE209" s="192"/>
      <c r="AF209" s="192"/>
      <c r="AG209" s="192"/>
      <c r="AH209" s="192"/>
      <c r="AI209" s="192"/>
    </row>
    <row r="210" spans="1:35" ht="15.75" customHeight="1">
      <c r="A210" s="246"/>
      <c r="B210" s="192"/>
      <c r="C210" s="192"/>
      <c r="D210" s="192"/>
      <c r="E210" s="192"/>
      <c r="F210" s="192"/>
      <c r="G210" s="192"/>
      <c r="H210" s="192"/>
      <c r="I210" s="192"/>
      <c r="J210" s="192"/>
      <c r="K210" s="192"/>
      <c r="L210" s="192"/>
      <c r="M210" s="192"/>
      <c r="N210" s="192"/>
      <c r="O210" s="192"/>
      <c r="P210" s="192"/>
      <c r="Q210" s="192"/>
      <c r="R210" s="192"/>
      <c r="S210" s="192"/>
      <c r="T210" s="192"/>
      <c r="U210" s="192"/>
      <c r="V210" s="192"/>
      <c r="W210" s="192"/>
      <c r="X210" s="192"/>
      <c r="Y210" s="192"/>
      <c r="Z210" s="192"/>
      <c r="AA210" s="192"/>
      <c r="AB210" s="192"/>
      <c r="AC210" s="192"/>
      <c r="AD210" s="192"/>
      <c r="AE210" s="192"/>
      <c r="AF210" s="192"/>
      <c r="AG210" s="192"/>
      <c r="AH210" s="192"/>
      <c r="AI210" s="192"/>
    </row>
    <row r="211" spans="1:35" ht="15.75" customHeight="1">
      <c r="A211" s="246"/>
      <c r="B211" s="192"/>
      <c r="C211" s="192"/>
      <c r="D211" s="192"/>
      <c r="E211" s="192"/>
      <c r="F211" s="192"/>
      <c r="G211" s="192"/>
      <c r="H211" s="192"/>
      <c r="I211" s="192"/>
      <c r="J211" s="192"/>
      <c r="K211" s="192"/>
      <c r="L211" s="192"/>
      <c r="M211" s="192"/>
      <c r="N211" s="192"/>
      <c r="O211" s="192"/>
      <c r="P211" s="192"/>
      <c r="Q211" s="192"/>
      <c r="R211" s="192"/>
      <c r="S211" s="192"/>
      <c r="T211" s="192"/>
      <c r="U211" s="192"/>
      <c r="V211" s="192"/>
      <c r="W211" s="192"/>
      <c r="X211" s="192"/>
      <c r="Y211" s="192"/>
      <c r="Z211" s="192"/>
      <c r="AA211" s="192"/>
      <c r="AB211" s="192"/>
      <c r="AC211" s="192"/>
      <c r="AD211" s="192"/>
      <c r="AE211" s="192"/>
      <c r="AF211" s="192"/>
      <c r="AG211" s="192"/>
      <c r="AH211" s="192"/>
      <c r="AI211" s="192"/>
    </row>
    <row r="212" spans="1:35" ht="15.75" customHeight="1">
      <c r="A212" s="246"/>
      <c r="B212" s="192"/>
      <c r="C212" s="192"/>
      <c r="D212" s="192"/>
      <c r="E212" s="192"/>
      <c r="F212" s="192"/>
      <c r="G212" s="192"/>
      <c r="H212" s="192"/>
      <c r="I212" s="192"/>
      <c r="J212" s="192"/>
      <c r="K212" s="192"/>
      <c r="L212" s="192"/>
      <c r="M212" s="192"/>
      <c r="N212" s="192"/>
      <c r="O212" s="192"/>
      <c r="P212" s="192"/>
      <c r="Q212" s="192"/>
      <c r="R212" s="192"/>
      <c r="S212" s="192"/>
      <c r="T212" s="192"/>
      <c r="U212" s="192"/>
      <c r="V212" s="192"/>
      <c r="W212" s="192"/>
      <c r="X212" s="192"/>
      <c r="Y212" s="192"/>
      <c r="Z212" s="192"/>
      <c r="AA212" s="192"/>
      <c r="AB212" s="192"/>
      <c r="AC212" s="192"/>
      <c r="AD212" s="192"/>
      <c r="AE212" s="192"/>
      <c r="AF212" s="192"/>
      <c r="AG212" s="192"/>
      <c r="AH212" s="192"/>
      <c r="AI212" s="192"/>
    </row>
    <row r="213" spans="1:35" ht="15.75" customHeight="1">
      <c r="A213" s="246"/>
      <c r="B213" s="192"/>
      <c r="C213" s="192"/>
      <c r="D213" s="192"/>
      <c r="E213" s="192"/>
      <c r="F213" s="192"/>
      <c r="G213" s="192"/>
      <c r="H213" s="192"/>
      <c r="I213" s="192"/>
      <c r="J213" s="192"/>
      <c r="K213" s="192"/>
      <c r="L213" s="192"/>
      <c r="M213" s="192"/>
      <c r="N213" s="192"/>
      <c r="O213" s="192"/>
      <c r="P213" s="192"/>
      <c r="Q213" s="192"/>
      <c r="R213" s="192"/>
      <c r="S213" s="192"/>
      <c r="T213" s="192"/>
      <c r="U213" s="192"/>
      <c r="V213" s="192"/>
      <c r="W213" s="192"/>
      <c r="X213" s="192"/>
      <c r="Y213" s="192"/>
      <c r="Z213" s="192"/>
      <c r="AA213" s="192"/>
      <c r="AB213" s="192"/>
      <c r="AC213" s="192"/>
      <c r="AD213" s="192"/>
      <c r="AE213" s="192"/>
      <c r="AF213" s="192"/>
      <c r="AG213" s="192"/>
      <c r="AH213" s="192"/>
      <c r="AI213" s="192"/>
    </row>
    <row r="214" spans="1:35" ht="15.75" customHeight="1">
      <c r="A214" s="246"/>
      <c r="B214" s="192"/>
      <c r="C214" s="192"/>
      <c r="D214" s="192"/>
      <c r="E214" s="192"/>
      <c r="F214" s="192"/>
      <c r="G214" s="192"/>
      <c r="H214" s="192"/>
      <c r="I214" s="192"/>
      <c r="J214" s="192"/>
      <c r="K214" s="192"/>
      <c r="L214" s="192"/>
      <c r="M214" s="192"/>
      <c r="N214" s="192"/>
      <c r="O214" s="192"/>
      <c r="P214" s="192"/>
      <c r="Q214" s="192"/>
      <c r="R214" s="192"/>
      <c r="S214" s="192"/>
      <c r="T214" s="192"/>
      <c r="U214" s="192"/>
      <c r="V214" s="192"/>
      <c r="W214" s="192"/>
      <c r="X214" s="192"/>
      <c r="Y214" s="192"/>
      <c r="Z214" s="192"/>
      <c r="AA214" s="192"/>
      <c r="AB214" s="192"/>
      <c r="AC214" s="192"/>
      <c r="AD214" s="192"/>
      <c r="AE214" s="192"/>
      <c r="AF214" s="192"/>
      <c r="AG214" s="192"/>
      <c r="AH214" s="192"/>
      <c r="AI214" s="192"/>
    </row>
    <row r="215" spans="1:35" ht="15.75" customHeight="1">
      <c r="A215" s="246"/>
      <c r="B215" s="192"/>
      <c r="C215" s="192"/>
      <c r="D215" s="192"/>
      <c r="E215" s="192"/>
      <c r="F215" s="192"/>
      <c r="G215" s="192"/>
      <c r="H215" s="192"/>
      <c r="I215" s="192"/>
      <c r="J215" s="192"/>
      <c r="K215" s="192"/>
      <c r="L215" s="192"/>
      <c r="M215" s="192"/>
      <c r="N215" s="192"/>
      <c r="O215" s="192"/>
      <c r="P215" s="192"/>
      <c r="Q215" s="192"/>
      <c r="R215" s="192"/>
      <c r="S215" s="192"/>
      <c r="T215" s="192"/>
      <c r="U215" s="192"/>
      <c r="V215" s="192"/>
      <c r="W215" s="192"/>
      <c r="X215" s="192"/>
      <c r="Y215" s="192"/>
      <c r="Z215" s="192"/>
      <c r="AA215" s="192"/>
      <c r="AB215" s="192"/>
      <c r="AC215" s="192"/>
      <c r="AD215" s="192"/>
      <c r="AE215" s="192"/>
      <c r="AF215" s="192"/>
      <c r="AG215" s="192"/>
      <c r="AH215" s="192"/>
      <c r="AI215" s="192"/>
    </row>
    <row r="216" spans="1:35" ht="15.75" customHeight="1">
      <c r="A216" s="246"/>
      <c r="B216" s="192"/>
      <c r="C216" s="192"/>
      <c r="D216" s="192"/>
      <c r="E216" s="192"/>
      <c r="F216" s="192"/>
      <c r="G216" s="192"/>
      <c r="H216" s="192"/>
      <c r="I216" s="192"/>
      <c r="J216" s="192"/>
      <c r="K216" s="192"/>
      <c r="L216" s="192"/>
      <c r="M216" s="192"/>
      <c r="N216" s="192"/>
      <c r="O216" s="192"/>
      <c r="P216" s="192"/>
      <c r="Q216" s="192"/>
      <c r="R216" s="192"/>
      <c r="S216" s="192"/>
      <c r="T216" s="192"/>
      <c r="U216" s="192"/>
      <c r="V216" s="192"/>
      <c r="W216" s="192"/>
      <c r="X216" s="192"/>
      <c r="Y216" s="192"/>
      <c r="Z216" s="192"/>
      <c r="AA216" s="192"/>
      <c r="AB216" s="192"/>
      <c r="AC216" s="192"/>
      <c r="AD216" s="192"/>
      <c r="AE216" s="192"/>
      <c r="AF216" s="192"/>
      <c r="AG216" s="192"/>
      <c r="AH216" s="192"/>
      <c r="AI216" s="192"/>
    </row>
    <row r="217" spans="1:35" ht="15.75" customHeight="1">
      <c r="A217" s="246"/>
      <c r="B217" s="192"/>
      <c r="C217" s="192"/>
      <c r="D217" s="192"/>
      <c r="E217" s="192"/>
      <c r="F217" s="192"/>
      <c r="G217" s="192"/>
      <c r="H217" s="192"/>
      <c r="I217" s="192"/>
      <c r="J217" s="192"/>
      <c r="K217" s="192"/>
      <c r="L217" s="192"/>
      <c r="M217" s="192"/>
      <c r="N217" s="192"/>
      <c r="O217" s="192"/>
      <c r="P217" s="192"/>
      <c r="Q217" s="192"/>
      <c r="R217" s="192"/>
      <c r="S217" s="192"/>
      <c r="T217" s="192"/>
      <c r="U217" s="192"/>
      <c r="V217" s="192"/>
      <c r="W217" s="192"/>
      <c r="X217" s="192"/>
      <c r="Y217" s="192"/>
      <c r="Z217" s="192"/>
      <c r="AA217" s="192"/>
      <c r="AB217" s="192"/>
      <c r="AC217" s="192"/>
      <c r="AD217" s="192"/>
      <c r="AE217" s="192"/>
      <c r="AF217" s="192"/>
      <c r="AG217" s="192"/>
      <c r="AH217" s="192"/>
      <c r="AI217" s="192"/>
    </row>
    <row r="218" spans="1:35" ht="15.75" customHeight="1">
      <c r="A218" s="246"/>
      <c r="B218" s="192"/>
      <c r="C218" s="192"/>
      <c r="D218" s="192"/>
      <c r="E218" s="192"/>
      <c r="F218" s="192"/>
      <c r="G218" s="192"/>
      <c r="H218" s="192"/>
      <c r="I218" s="192"/>
      <c r="J218" s="192"/>
      <c r="K218" s="192"/>
      <c r="L218" s="192"/>
      <c r="M218" s="192"/>
      <c r="N218" s="192"/>
      <c r="O218" s="192"/>
      <c r="P218" s="192"/>
      <c r="Q218" s="192"/>
      <c r="R218" s="192"/>
      <c r="S218" s="192"/>
      <c r="T218" s="192"/>
      <c r="U218" s="192"/>
      <c r="V218" s="192"/>
      <c r="W218" s="192"/>
      <c r="X218" s="192"/>
      <c r="Y218" s="192"/>
      <c r="Z218" s="192"/>
      <c r="AA218" s="192"/>
      <c r="AB218" s="192"/>
      <c r="AC218" s="192"/>
      <c r="AD218" s="192"/>
      <c r="AE218" s="192"/>
      <c r="AF218" s="192"/>
      <c r="AG218" s="192"/>
      <c r="AH218" s="192"/>
      <c r="AI218" s="192"/>
    </row>
    <row r="219" spans="1:35" ht="15.75" customHeight="1">
      <c r="A219" s="246"/>
      <c r="B219" s="192"/>
      <c r="C219" s="192"/>
      <c r="D219" s="192"/>
      <c r="E219" s="192"/>
      <c r="F219" s="192"/>
      <c r="G219" s="192"/>
      <c r="H219" s="192"/>
      <c r="I219" s="192"/>
      <c r="J219" s="192"/>
      <c r="K219" s="192"/>
      <c r="L219" s="192"/>
      <c r="M219" s="192"/>
      <c r="N219" s="192"/>
      <c r="O219" s="192"/>
      <c r="P219" s="192"/>
      <c r="Q219" s="192"/>
      <c r="R219" s="192"/>
      <c r="S219" s="192"/>
      <c r="T219" s="192"/>
      <c r="U219" s="192"/>
      <c r="V219" s="192"/>
      <c r="W219" s="192"/>
      <c r="X219" s="192"/>
      <c r="Y219" s="192"/>
      <c r="Z219" s="192"/>
      <c r="AA219" s="192"/>
      <c r="AB219" s="192"/>
      <c r="AC219" s="192"/>
      <c r="AD219" s="192"/>
      <c r="AE219" s="192"/>
      <c r="AF219" s="192"/>
      <c r="AG219" s="192"/>
      <c r="AH219" s="192"/>
      <c r="AI219" s="192"/>
    </row>
    <row r="220" spans="1:35" ht="15.75" customHeight="1">
      <c r="A220" s="246"/>
      <c r="B220" s="192"/>
      <c r="C220" s="192"/>
      <c r="D220" s="192"/>
      <c r="E220" s="192"/>
      <c r="F220" s="192"/>
      <c r="G220" s="192"/>
      <c r="H220" s="192"/>
      <c r="I220" s="192"/>
      <c r="J220" s="192"/>
      <c r="K220" s="192"/>
      <c r="L220" s="192"/>
      <c r="M220" s="192"/>
      <c r="N220" s="192"/>
      <c r="O220" s="192"/>
      <c r="P220" s="192"/>
      <c r="Q220" s="192"/>
      <c r="R220" s="192"/>
      <c r="S220" s="192"/>
      <c r="T220" s="192"/>
      <c r="U220" s="192"/>
      <c r="V220" s="192"/>
      <c r="W220" s="192"/>
      <c r="X220" s="192"/>
      <c r="Y220" s="192"/>
      <c r="Z220" s="192"/>
      <c r="AA220" s="192"/>
      <c r="AB220" s="192"/>
      <c r="AC220" s="192"/>
      <c r="AD220" s="192"/>
      <c r="AE220" s="192"/>
      <c r="AF220" s="192"/>
      <c r="AG220" s="192"/>
      <c r="AH220" s="192"/>
      <c r="AI220" s="192"/>
    </row>
    <row r="221" spans="1:35" ht="15.75" customHeight="1">
      <c r="A221" s="246"/>
      <c r="B221" s="192"/>
      <c r="C221" s="192"/>
      <c r="D221" s="192"/>
      <c r="E221" s="192"/>
      <c r="F221" s="192"/>
      <c r="G221" s="192"/>
      <c r="H221" s="192"/>
      <c r="I221" s="192"/>
      <c r="J221" s="192"/>
      <c r="K221" s="192"/>
      <c r="L221" s="192"/>
      <c r="M221" s="192"/>
      <c r="N221" s="192"/>
      <c r="O221" s="192"/>
      <c r="P221" s="192"/>
      <c r="Q221" s="192"/>
      <c r="R221" s="192"/>
      <c r="S221" s="192"/>
      <c r="T221" s="192"/>
      <c r="U221" s="192"/>
      <c r="V221" s="192"/>
      <c r="W221" s="192"/>
      <c r="X221" s="192"/>
      <c r="Y221" s="192"/>
      <c r="Z221" s="192"/>
      <c r="AA221" s="192"/>
      <c r="AB221" s="192"/>
      <c r="AC221" s="192"/>
      <c r="AD221" s="192"/>
      <c r="AE221" s="192"/>
      <c r="AF221" s="192"/>
      <c r="AG221" s="192"/>
      <c r="AH221" s="192"/>
      <c r="AI221" s="192"/>
    </row>
    <row r="222" spans="1:35" ht="15.75" customHeight="1">
      <c r="A222" s="246"/>
      <c r="B222" s="192"/>
      <c r="C222" s="192"/>
      <c r="D222" s="192"/>
      <c r="E222" s="192"/>
      <c r="F222" s="192"/>
      <c r="G222" s="192"/>
      <c r="H222" s="192"/>
      <c r="I222" s="192"/>
      <c r="J222" s="192"/>
      <c r="K222" s="192"/>
      <c r="L222" s="192"/>
      <c r="M222" s="192"/>
      <c r="N222" s="192"/>
      <c r="O222" s="192"/>
      <c r="P222" s="192"/>
      <c r="Q222" s="192"/>
      <c r="R222" s="192"/>
      <c r="S222" s="192"/>
      <c r="T222" s="192"/>
      <c r="U222" s="192"/>
      <c r="V222" s="192"/>
      <c r="W222" s="192"/>
      <c r="X222" s="192"/>
      <c r="Y222" s="192"/>
      <c r="Z222" s="192"/>
      <c r="AA222" s="192"/>
      <c r="AB222" s="192"/>
      <c r="AC222" s="192"/>
      <c r="AD222" s="192"/>
      <c r="AE222" s="192"/>
      <c r="AF222" s="192"/>
      <c r="AG222" s="192"/>
      <c r="AH222" s="192"/>
      <c r="AI222" s="192"/>
    </row>
    <row r="223" spans="1:35" ht="15.75" customHeight="1">
      <c r="A223" s="246"/>
      <c r="B223" s="192"/>
      <c r="C223" s="192"/>
      <c r="D223" s="192"/>
      <c r="E223" s="192"/>
      <c r="F223" s="192"/>
      <c r="G223" s="192"/>
      <c r="H223" s="192"/>
      <c r="I223" s="192"/>
      <c r="J223" s="192"/>
      <c r="K223" s="192"/>
      <c r="L223" s="192"/>
      <c r="M223" s="192"/>
      <c r="N223" s="192"/>
      <c r="O223" s="192"/>
      <c r="P223" s="192"/>
      <c r="Q223" s="192"/>
      <c r="R223" s="192"/>
      <c r="S223" s="192"/>
      <c r="T223" s="192"/>
      <c r="U223" s="192"/>
      <c r="V223" s="192"/>
      <c r="W223" s="192"/>
      <c r="X223" s="192"/>
      <c r="Y223" s="192"/>
      <c r="Z223" s="192"/>
      <c r="AA223" s="192"/>
      <c r="AB223" s="192"/>
      <c r="AC223" s="192"/>
      <c r="AD223" s="192"/>
      <c r="AE223" s="192"/>
      <c r="AF223" s="192"/>
      <c r="AG223" s="192"/>
      <c r="AH223" s="192"/>
      <c r="AI223" s="192"/>
    </row>
    <row r="224" spans="1:35" ht="15.75" customHeight="1">
      <c r="A224" s="246"/>
      <c r="B224" s="192"/>
      <c r="C224" s="192"/>
      <c r="D224" s="192"/>
      <c r="E224" s="192"/>
      <c r="F224" s="192"/>
      <c r="G224" s="192"/>
      <c r="H224" s="192"/>
      <c r="I224" s="192"/>
      <c r="J224" s="192"/>
      <c r="K224" s="192"/>
      <c r="L224" s="192"/>
      <c r="M224" s="192"/>
      <c r="N224" s="192"/>
      <c r="O224" s="192"/>
      <c r="P224" s="192"/>
      <c r="Q224" s="192"/>
      <c r="R224" s="192"/>
      <c r="S224" s="192"/>
      <c r="T224" s="192"/>
      <c r="U224" s="192"/>
      <c r="V224" s="192"/>
      <c r="W224" s="192"/>
      <c r="X224" s="192"/>
      <c r="Y224" s="192"/>
      <c r="Z224" s="192"/>
      <c r="AA224" s="192"/>
      <c r="AB224" s="192"/>
      <c r="AC224" s="192"/>
      <c r="AD224" s="192"/>
      <c r="AE224" s="192"/>
      <c r="AF224" s="192"/>
      <c r="AG224" s="192"/>
      <c r="AH224" s="192"/>
      <c r="AI224" s="192"/>
    </row>
    <row r="225" spans="1:35" ht="15.75" customHeight="1">
      <c r="A225" s="246"/>
      <c r="B225" s="192"/>
      <c r="C225" s="192"/>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192"/>
      <c r="AA225" s="192"/>
      <c r="AB225" s="192"/>
      <c r="AC225" s="192"/>
      <c r="AD225" s="192"/>
      <c r="AE225" s="192"/>
      <c r="AF225" s="192"/>
      <c r="AG225" s="192"/>
      <c r="AH225" s="192"/>
      <c r="AI225" s="192"/>
    </row>
    <row r="226" spans="1:35" ht="15.75" customHeight="1">
      <c r="A226" s="246"/>
      <c r="B226" s="192"/>
      <c r="C226" s="192"/>
      <c r="D226" s="192"/>
      <c r="E226" s="192"/>
      <c r="F226" s="192"/>
      <c r="G226" s="192"/>
      <c r="H226" s="192"/>
      <c r="I226" s="192"/>
      <c r="J226" s="192"/>
      <c r="K226" s="192"/>
      <c r="L226" s="192"/>
      <c r="M226" s="192"/>
      <c r="N226" s="192"/>
      <c r="O226" s="192"/>
      <c r="P226" s="192"/>
      <c r="Q226" s="192"/>
      <c r="R226" s="192"/>
      <c r="S226" s="192"/>
      <c r="T226" s="192"/>
      <c r="U226" s="192"/>
      <c r="V226" s="192"/>
      <c r="W226" s="192"/>
      <c r="X226" s="192"/>
      <c r="Y226" s="192"/>
      <c r="Z226" s="192"/>
      <c r="AA226" s="192"/>
      <c r="AB226" s="192"/>
      <c r="AC226" s="192"/>
      <c r="AD226" s="192"/>
      <c r="AE226" s="192"/>
      <c r="AF226" s="192"/>
      <c r="AG226" s="192"/>
      <c r="AH226" s="192"/>
      <c r="AI226" s="192"/>
    </row>
    <row r="227" spans="1:35" ht="15.75" customHeight="1">
      <c r="A227" s="246"/>
      <c r="B227" s="192"/>
      <c r="C227" s="192"/>
      <c r="D227" s="192"/>
      <c r="E227" s="192"/>
      <c r="F227" s="192"/>
      <c r="G227" s="192"/>
      <c r="H227" s="192"/>
      <c r="I227" s="192"/>
      <c r="J227" s="192"/>
      <c r="K227" s="192"/>
      <c r="L227" s="192"/>
      <c r="M227" s="192"/>
      <c r="N227" s="192"/>
      <c r="O227" s="192"/>
      <c r="P227" s="192"/>
      <c r="Q227" s="192"/>
      <c r="R227" s="192"/>
      <c r="S227" s="192"/>
      <c r="T227" s="192"/>
      <c r="U227" s="192"/>
      <c r="V227" s="192"/>
      <c r="W227" s="192"/>
      <c r="X227" s="192"/>
      <c r="Y227" s="192"/>
      <c r="Z227" s="192"/>
      <c r="AA227" s="192"/>
      <c r="AB227" s="192"/>
      <c r="AC227" s="192"/>
      <c r="AD227" s="192"/>
      <c r="AE227" s="192"/>
      <c r="AF227" s="192"/>
      <c r="AG227" s="192"/>
      <c r="AH227" s="192"/>
      <c r="AI227" s="192"/>
    </row>
    <row r="228" spans="1:35" ht="15.75" customHeight="1">
      <c r="A228" s="246"/>
      <c r="B228" s="192"/>
      <c r="C228" s="192"/>
      <c r="D228" s="192"/>
      <c r="E228" s="192"/>
      <c r="F228" s="192"/>
      <c r="G228" s="192"/>
      <c r="H228" s="192"/>
      <c r="I228" s="192"/>
      <c r="J228" s="192"/>
      <c r="K228" s="192"/>
      <c r="L228" s="192"/>
      <c r="M228" s="192"/>
      <c r="N228" s="192"/>
      <c r="O228" s="192"/>
      <c r="P228" s="192"/>
      <c r="Q228" s="192"/>
      <c r="R228" s="192"/>
      <c r="S228" s="192"/>
      <c r="T228" s="192"/>
      <c r="U228" s="192"/>
      <c r="V228" s="192"/>
      <c r="W228" s="192"/>
      <c r="X228" s="192"/>
      <c r="Y228" s="192"/>
      <c r="Z228" s="192"/>
      <c r="AA228" s="192"/>
      <c r="AB228" s="192"/>
      <c r="AC228" s="192"/>
      <c r="AD228" s="192"/>
      <c r="AE228" s="192"/>
      <c r="AF228" s="192"/>
      <c r="AG228" s="192"/>
      <c r="AH228" s="192"/>
      <c r="AI228" s="192"/>
    </row>
    <row r="229" spans="1:35" ht="15.75" customHeight="1">
      <c r="A229" s="246"/>
      <c r="B229" s="192"/>
      <c r="C229" s="192"/>
      <c r="D229" s="192"/>
      <c r="E229" s="192"/>
      <c r="F229" s="192"/>
      <c r="G229" s="192"/>
      <c r="H229" s="192"/>
      <c r="I229" s="192"/>
      <c r="J229" s="192"/>
      <c r="K229" s="192"/>
      <c r="L229" s="192"/>
      <c r="M229" s="192"/>
      <c r="N229" s="192"/>
      <c r="O229" s="192"/>
      <c r="P229" s="192"/>
      <c r="Q229" s="192"/>
      <c r="R229" s="192"/>
      <c r="S229" s="192"/>
      <c r="T229" s="192"/>
      <c r="U229" s="192"/>
      <c r="V229" s="192"/>
      <c r="W229" s="192"/>
      <c r="X229" s="192"/>
      <c r="Y229" s="192"/>
      <c r="Z229" s="192"/>
      <c r="AA229" s="192"/>
      <c r="AB229" s="192"/>
      <c r="AC229" s="192"/>
      <c r="AD229" s="192"/>
      <c r="AE229" s="192"/>
      <c r="AF229" s="192"/>
      <c r="AG229" s="192"/>
      <c r="AH229" s="192"/>
      <c r="AI229" s="192"/>
    </row>
    <row r="230" spans="1:35" ht="15.75" customHeight="1">
      <c r="A230" s="246"/>
      <c r="B230" s="192"/>
      <c r="C230" s="192"/>
      <c r="D230" s="192"/>
      <c r="E230" s="192"/>
      <c r="F230" s="192"/>
      <c r="G230" s="192"/>
      <c r="H230" s="192"/>
      <c r="I230" s="192"/>
      <c r="J230" s="192"/>
      <c r="K230" s="192"/>
      <c r="L230" s="192"/>
      <c r="M230" s="192"/>
      <c r="N230" s="192"/>
      <c r="O230" s="192"/>
      <c r="P230" s="192"/>
      <c r="Q230" s="192"/>
      <c r="R230" s="192"/>
      <c r="S230" s="192"/>
      <c r="T230" s="192"/>
      <c r="U230" s="192"/>
      <c r="V230" s="192"/>
      <c r="W230" s="192"/>
      <c r="X230" s="192"/>
      <c r="Y230" s="192"/>
      <c r="Z230" s="192"/>
      <c r="AA230" s="192"/>
      <c r="AB230" s="192"/>
      <c r="AC230" s="192"/>
      <c r="AD230" s="192"/>
      <c r="AE230" s="192"/>
      <c r="AF230" s="192"/>
      <c r="AG230" s="192"/>
      <c r="AH230" s="192"/>
      <c r="AI230" s="192"/>
    </row>
    <row r="231" spans="1:35" ht="15.75" customHeight="1">
      <c r="A231" s="246"/>
      <c r="B231" s="192"/>
      <c r="C231" s="192"/>
      <c r="D231" s="192"/>
      <c r="E231" s="192"/>
      <c r="F231" s="192"/>
      <c r="G231" s="192"/>
      <c r="H231" s="192"/>
      <c r="I231" s="192"/>
      <c r="J231" s="192"/>
      <c r="K231" s="192"/>
      <c r="L231" s="192"/>
      <c r="M231" s="192"/>
      <c r="N231" s="192"/>
      <c r="O231" s="192"/>
      <c r="P231" s="192"/>
      <c r="Q231" s="192"/>
      <c r="R231" s="192"/>
      <c r="S231" s="192"/>
      <c r="T231" s="192"/>
      <c r="U231" s="192"/>
      <c r="V231" s="192"/>
      <c r="W231" s="192"/>
      <c r="X231" s="192"/>
      <c r="Y231" s="192"/>
      <c r="Z231" s="192"/>
      <c r="AA231" s="192"/>
      <c r="AB231" s="192"/>
      <c r="AC231" s="192"/>
      <c r="AD231" s="192"/>
      <c r="AE231" s="192"/>
      <c r="AF231" s="192"/>
      <c r="AG231" s="192"/>
      <c r="AH231" s="192"/>
      <c r="AI231" s="192"/>
    </row>
    <row r="232" spans="1:35" ht="15.75" customHeight="1">
      <c r="A232" s="246"/>
      <c r="B232" s="192"/>
      <c r="C232" s="192"/>
      <c r="D232" s="192"/>
      <c r="E232" s="192"/>
      <c r="F232" s="192"/>
      <c r="G232" s="192"/>
      <c r="H232" s="192"/>
      <c r="I232" s="192"/>
      <c r="J232" s="192"/>
      <c r="K232" s="192"/>
      <c r="L232" s="192"/>
      <c r="M232" s="192"/>
      <c r="N232" s="192"/>
      <c r="O232" s="192"/>
      <c r="P232" s="192"/>
      <c r="Q232" s="192"/>
      <c r="R232" s="192"/>
      <c r="S232" s="192"/>
      <c r="T232" s="192"/>
      <c r="U232" s="192"/>
      <c r="V232" s="192"/>
      <c r="W232" s="192"/>
      <c r="X232" s="192"/>
      <c r="Y232" s="192"/>
      <c r="Z232" s="192"/>
      <c r="AA232" s="192"/>
      <c r="AB232" s="192"/>
      <c r="AC232" s="192"/>
      <c r="AD232" s="192"/>
      <c r="AE232" s="192"/>
      <c r="AF232" s="192"/>
      <c r="AG232" s="192"/>
      <c r="AH232" s="192"/>
      <c r="AI232" s="192"/>
    </row>
    <row r="233" spans="1:35" ht="15.75" customHeight="1">
      <c r="A233" s="246"/>
      <c r="B233" s="192"/>
      <c r="C233" s="192"/>
      <c r="D233" s="192"/>
      <c r="E233" s="192"/>
      <c r="F233" s="192"/>
      <c r="G233" s="192"/>
      <c r="H233" s="192"/>
      <c r="I233" s="192"/>
      <c r="J233" s="192"/>
      <c r="K233" s="192"/>
      <c r="L233" s="192"/>
      <c r="M233" s="192"/>
      <c r="N233" s="192"/>
      <c r="O233" s="192"/>
      <c r="P233" s="192"/>
      <c r="Q233" s="192"/>
      <c r="R233" s="192"/>
      <c r="S233" s="192"/>
      <c r="T233" s="192"/>
      <c r="U233" s="192"/>
      <c r="V233" s="192"/>
      <c r="W233" s="192"/>
      <c r="X233" s="192"/>
      <c r="Y233" s="192"/>
      <c r="Z233" s="192"/>
      <c r="AA233" s="192"/>
      <c r="AB233" s="192"/>
      <c r="AC233" s="192"/>
      <c r="AD233" s="192"/>
      <c r="AE233" s="192"/>
      <c r="AF233" s="192"/>
      <c r="AG233" s="192"/>
      <c r="AH233" s="192"/>
      <c r="AI233" s="192"/>
    </row>
    <row r="234" spans="1:35" ht="15.75" customHeight="1">
      <c r="A234" s="246"/>
      <c r="B234" s="192"/>
      <c r="C234" s="192"/>
      <c r="D234" s="192"/>
      <c r="E234" s="192"/>
      <c r="F234" s="192"/>
      <c r="G234" s="192"/>
      <c r="H234" s="192"/>
      <c r="I234" s="192"/>
      <c r="J234" s="192"/>
      <c r="K234" s="192"/>
      <c r="L234" s="192"/>
      <c r="M234" s="192"/>
      <c r="N234" s="192"/>
      <c r="O234" s="192"/>
      <c r="P234" s="192"/>
      <c r="Q234" s="192"/>
      <c r="R234" s="192"/>
      <c r="S234" s="192"/>
      <c r="T234" s="192"/>
      <c r="U234" s="192"/>
      <c r="V234" s="192"/>
      <c r="W234" s="192"/>
      <c r="X234" s="192"/>
      <c r="Y234" s="192"/>
      <c r="Z234" s="192"/>
      <c r="AA234" s="192"/>
      <c r="AB234" s="192"/>
      <c r="AC234" s="192"/>
      <c r="AD234" s="192"/>
      <c r="AE234" s="192"/>
      <c r="AF234" s="192"/>
      <c r="AG234" s="192"/>
      <c r="AH234" s="192"/>
      <c r="AI234" s="192"/>
    </row>
    <row r="235" spans="1:35" ht="15.75" customHeight="1">
      <c r="A235" s="246"/>
      <c r="B235" s="192"/>
      <c r="C235" s="192"/>
      <c r="D235" s="192"/>
      <c r="E235" s="192"/>
      <c r="F235" s="192"/>
      <c r="G235" s="192"/>
      <c r="H235" s="192"/>
      <c r="I235" s="192"/>
      <c r="J235" s="192"/>
      <c r="K235" s="192"/>
      <c r="L235" s="192"/>
      <c r="M235" s="192"/>
      <c r="N235" s="192"/>
      <c r="O235" s="192"/>
      <c r="P235" s="192"/>
      <c r="Q235" s="192"/>
      <c r="R235" s="192"/>
      <c r="S235" s="192"/>
      <c r="T235" s="192"/>
      <c r="U235" s="192"/>
      <c r="V235" s="192"/>
      <c r="W235" s="192"/>
      <c r="X235" s="192"/>
      <c r="Y235" s="192"/>
      <c r="Z235" s="192"/>
      <c r="AA235" s="192"/>
      <c r="AB235" s="192"/>
      <c r="AC235" s="192"/>
      <c r="AD235" s="192"/>
      <c r="AE235" s="192"/>
      <c r="AF235" s="192"/>
      <c r="AG235" s="192"/>
      <c r="AH235" s="192"/>
      <c r="AI235" s="192"/>
    </row>
    <row r="236" spans="1:35" ht="15.75" customHeight="1">
      <c r="A236" s="246"/>
      <c r="B236" s="192"/>
      <c r="C236" s="192"/>
      <c r="D236" s="192"/>
      <c r="E236" s="192"/>
      <c r="F236" s="192"/>
      <c r="G236" s="192"/>
      <c r="H236" s="192"/>
      <c r="I236" s="192"/>
      <c r="J236" s="192"/>
      <c r="K236" s="192"/>
      <c r="L236" s="192"/>
      <c r="M236" s="192"/>
      <c r="N236" s="192"/>
      <c r="O236" s="192"/>
      <c r="P236" s="192"/>
      <c r="Q236" s="192"/>
      <c r="R236" s="192"/>
      <c r="S236" s="192"/>
      <c r="T236" s="192"/>
      <c r="U236" s="192"/>
      <c r="V236" s="192"/>
      <c r="W236" s="192"/>
      <c r="X236" s="192"/>
      <c r="Y236" s="192"/>
      <c r="Z236" s="192"/>
      <c r="AA236" s="192"/>
      <c r="AB236" s="192"/>
      <c r="AC236" s="192"/>
      <c r="AD236" s="192"/>
      <c r="AE236" s="192"/>
      <c r="AF236" s="192"/>
      <c r="AG236" s="192"/>
      <c r="AH236" s="192"/>
      <c r="AI236" s="192"/>
    </row>
    <row r="237" spans="1:35" ht="15.75" customHeight="1">
      <c r="A237" s="246"/>
      <c r="B237" s="192"/>
      <c r="C237" s="192"/>
      <c r="D237" s="192"/>
      <c r="E237" s="192"/>
      <c r="F237" s="192"/>
      <c r="G237" s="192"/>
      <c r="H237" s="192"/>
      <c r="I237" s="192"/>
      <c r="J237" s="192"/>
      <c r="K237" s="192"/>
      <c r="L237" s="192"/>
      <c r="M237" s="192"/>
      <c r="N237" s="192"/>
      <c r="O237" s="192"/>
      <c r="P237" s="192"/>
      <c r="Q237" s="192"/>
      <c r="R237" s="192"/>
      <c r="S237" s="192"/>
      <c r="T237" s="192"/>
      <c r="U237" s="192"/>
      <c r="V237" s="192"/>
      <c r="W237" s="192"/>
      <c r="X237" s="192"/>
      <c r="Y237" s="192"/>
      <c r="Z237" s="192"/>
      <c r="AA237" s="192"/>
      <c r="AB237" s="192"/>
      <c r="AC237" s="192"/>
      <c r="AD237" s="192"/>
      <c r="AE237" s="192"/>
      <c r="AF237" s="192"/>
      <c r="AG237" s="192"/>
      <c r="AH237" s="192"/>
      <c r="AI237" s="192"/>
    </row>
    <row r="238" spans="1:35" ht="15.75" customHeight="1">
      <c r="A238" s="246"/>
      <c r="B238" s="192"/>
      <c r="C238" s="192"/>
      <c r="D238" s="192"/>
      <c r="E238" s="192"/>
      <c r="F238" s="192"/>
      <c r="G238" s="192"/>
      <c r="H238" s="192"/>
      <c r="I238" s="192"/>
      <c r="J238" s="192"/>
      <c r="K238" s="192"/>
      <c r="L238" s="192"/>
      <c r="M238" s="192"/>
      <c r="N238" s="192"/>
      <c r="O238" s="192"/>
      <c r="P238" s="192"/>
      <c r="Q238" s="192"/>
      <c r="R238" s="192"/>
      <c r="S238" s="192"/>
      <c r="T238" s="192"/>
      <c r="U238" s="192"/>
      <c r="V238" s="192"/>
      <c r="W238" s="192"/>
      <c r="X238" s="192"/>
      <c r="Y238" s="192"/>
      <c r="Z238" s="192"/>
      <c r="AA238" s="192"/>
      <c r="AB238" s="192"/>
      <c r="AC238" s="192"/>
      <c r="AD238" s="192"/>
      <c r="AE238" s="192"/>
      <c r="AF238" s="192"/>
      <c r="AG238" s="192"/>
      <c r="AH238" s="192"/>
      <c r="AI238" s="192"/>
    </row>
    <row r="239" spans="1:35" ht="15.75" customHeight="1">
      <c r="A239" s="246"/>
      <c r="B239" s="192"/>
      <c r="C239" s="192"/>
      <c r="D239" s="192"/>
      <c r="E239" s="192"/>
      <c r="F239" s="192"/>
      <c r="G239" s="192"/>
      <c r="H239" s="192"/>
      <c r="I239" s="192"/>
      <c r="J239" s="192"/>
      <c r="K239" s="192"/>
      <c r="L239" s="192"/>
      <c r="M239" s="192"/>
      <c r="N239" s="192"/>
      <c r="O239" s="192"/>
      <c r="P239" s="192"/>
      <c r="Q239" s="192"/>
      <c r="R239" s="192"/>
      <c r="S239" s="192"/>
      <c r="T239" s="192"/>
      <c r="U239" s="192"/>
      <c r="V239" s="192"/>
      <c r="W239" s="192"/>
      <c r="X239" s="192"/>
      <c r="Y239" s="192"/>
      <c r="Z239" s="192"/>
      <c r="AA239" s="192"/>
      <c r="AB239" s="192"/>
      <c r="AC239" s="192"/>
      <c r="AD239" s="192"/>
      <c r="AE239" s="192"/>
      <c r="AF239" s="192"/>
      <c r="AG239" s="192"/>
      <c r="AH239" s="192"/>
      <c r="AI239" s="192"/>
    </row>
    <row r="240" spans="1:35" ht="15.75" customHeight="1">
      <c r="A240" s="246"/>
      <c r="B240" s="192"/>
      <c r="C240" s="192"/>
      <c r="D240" s="192"/>
      <c r="E240" s="192"/>
      <c r="F240" s="192"/>
      <c r="G240" s="192"/>
      <c r="H240" s="192"/>
      <c r="I240" s="192"/>
      <c r="J240" s="192"/>
      <c r="K240" s="192"/>
      <c r="L240" s="192"/>
      <c r="M240" s="192"/>
      <c r="N240" s="192"/>
      <c r="O240" s="192"/>
      <c r="P240" s="192"/>
      <c r="Q240" s="192"/>
      <c r="R240" s="192"/>
      <c r="S240" s="192"/>
      <c r="T240" s="192"/>
      <c r="U240" s="192"/>
      <c r="V240" s="192"/>
      <c r="W240" s="192"/>
      <c r="X240" s="192"/>
      <c r="Y240" s="192"/>
      <c r="Z240" s="192"/>
      <c r="AA240" s="192"/>
      <c r="AB240" s="192"/>
      <c r="AC240" s="192"/>
      <c r="AD240" s="192"/>
      <c r="AE240" s="192"/>
      <c r="AF240" s="192"/>
      <c r="AG240" s="192"/>
      <c r="AH240" s="192"/>
      <c r="AI240" s="192"/>
    </row>
    <row r="241" spans="1:35" ht="15.75" customHeight="1">
      <c r="A241" s="246"/>
      <c r="B241" s="192"/>
      <c r="C241" s="192"/>
      <c r="D241" s="192"/>
      <c r="E241" s="192"/>
      <c r="F241" s="192"/>
      <c r="G241" s="192"/>
      <c r="H241" s="192"/>
      <c r="I241" s="192"/>
      <c r="J241" s="192"/>
      <c r="K241" s="192"/>
      <c r="L241" s="192"/>
      <c r="M241" s="192"/>
      <c r="N241" s="192"/>
      <c r="O241" s="192"/>
      <c r="P241" s="192"/>
      <c r="Q241" s="192"/>
      <c r="R241" s="192"/>
      <c r="S241" s="192"/>
      <c r="T241" s="192"/>
      <c r="U241" s="192"/>
      <c r="V241" s="192"/>
      <c r="W241" s="192"/>
      <c r="X241" s="192"/>
      <c r="Y241" s="192"/>
      <c r="Z241" s="192"/>
      <c r="AA241" s="192"/>
      <c r="AB241" s="192"/>
      <c r="AC241" s="192"/>
      <c r="AD241" s="192"/>
      <c r="AE241" s="192"/>
      <c r="AF241" s="192"/>
      <c r="AG241" s="192"/>
      <c r="AH241" s="192"/>
      <c r="AI241" s="192"/>
    </row>
    <row r="242" spans="1:35" ht="15.75" customHeight="1">
      <c r="A242" s="246"/>
      <c r="B242" s="192"/>
      <c r="C242" s="192"/>
      <c r="D242" s="192"/>
      <c r="E242" s="192"/>
      <c r="F242" s="192"/>
      <c r="G242" s="192"/>
      <c r="H242" s="192"/>
      <c r="I242" s="192"/>
      <c r="J242" s="192"/>
      <c r="K242" s="192"/>
      <c r="L242" s="192"/>
      <c r="M242" s="192"/>
      <c r="N242" s="192"/>
      <c r="O242" s="192"/>
      <c r="P242" s="192"/>
      <c r="Q242" s="192"/>
      <c r="R242" s="192"/>
      <c r="S242" s="192"/>
      <c r="T242" s="192"/>
      <c r="U242" s="192"/>
      <c r="V242" s="192"/>
      <c r="W242" s="192"/>
      <c r="X242" s="192"/>
      <c r="Y242" s="192"/>
      <c r="Z242" s="192"/>
      <c r="AA242" s="192"/>
      <c r="AB242" s="192"/>
      <c r="AC242" s="192"/>
      <c r="AD242" s="192"/>
      <c r="AE242" s="192"/>
      <c r="AF242" s="192"/>
      <c r="AG242" s="192"/>
      <c r="AH242" s="192"/>
      <c r="AI242" s="192"/>
    </row>
    <row r="243" spans="1:35" ht="15.75" customHeight="1">
      <c r="A243" s="246"/>
      <c r="B243" s="192"/>
      <c r="C243" s="192"/>
      <c r="D243" s="192"/>
      <c r="E243" s="192"/>
      <c r="F243" s="192"/>
      <c r="G243" s="192"/>
      <c r="H243" s="192"/>
      <c r="I243" s="192"/>
      <c r="J243" s="192"/>
      <c r="K243" s="192"/>
      <c r="L243" s="192"/>
      <c r="M243" s="192"/>
      <c r="N243" s="192"/>
      <c r="O243" s="192"/>
      <c r="P243" s="192"/>
      <c r="Q243" s="192"/>
      <c r="R243" s="192"/>
      <c r="S243" s="192"/>
      <c r="T243" s="192"/>
      <c r="U243" s="192"/>
      <c r="V243" s="192"/>
      <c r="W243" s="192"/>
      <c r="X243" s="192"/>
      <c r="Y243" s="192"/>
      <c r="Z243" s="192"/>
      <c r="AA243" s="192"/>
      <c r="AB243" s="192"/>
      <c r="AC243" s="192"/>
      <c r="AD243" s="192"/>
      <c r="AE243" s="192"/>
      <c r="AF243" s="192"/>
      <c r="AG243" s="192"/>
      <c r="AH243" s="192"/>
      <c r="AI243" s="192"/>
    </row>
    <row r="244" spans="1:35" ht="15.75" customHeight="1">
      <c r="A244" s="246"/>
      <c r="B244" s="192"/>
      <c r="C244" s="192"/>
      <c r="D244" s="192"/>
      <c r="E244" s="192"/>
      <c r="F244" s="192"/>
      <c r="G244" s="192"/>
      <c r="H244" s="192"/>
      <c r="I244" s="192"/>
      <c r="J244" s="192"/>
      <c r="K244" s="192"/>
      <c r="L244" s="192"/>
      <c r="M244" s="192"/>
      <c r="N244" s="192"/>
      <c r="O244" s="192"/>
      <c r="P244" s="192"/>
      <c r="Q244" s="192"/>
      <c r="R244" s="192"/>
      <c r="S244" s="192"/>
      <c r="T244" s="192"/>
      <c r="U244" s="192"/>
      <c r="V244" s="192"/>
      <c r="W244" s="192"/>
      <c r="X244" s="192"/>
      <c r="Y244" s="192"/>
      <c r="Z244" s="192"/>
      <c r="AA244" s="192"/>
      <c r="AB244" s="192"/>
      <c r="AC244" s="192"/>
      <c r="AD244" s="192"/>
      <c r="AE244" s="192"/>
      <c r="AF244" s="192"/>
      <c r="AG244" s="192"/>
      <c r="AH244" s="192"/>
      <c r="AI244" s="192"/>
    </row>
    <row r="245" spans="1:35" ht="15.75" customHeight="1">
      <c r="A245" s="246"/>
      <c r="B245" s="192"/>
      <c r="C245" s="192"/>
      <c r="D245" s="192"/>
      <c r="E245" s="192"/>
      <c r="F245" s="192"/>
      <c r="G245" s="192"/>
      <c r="H245" s="192"/>
      <c r="I245" s="192"/>
      <c r="J245" s="192"/>
      <c r="K245" s="192"/>
      <c r="L245" s="192"/>
      <c r="M245" s="192"/>
      <c r="N245" s="192"/>
      <c r="O245" s="192"/>
      <c r="P245" s="192"/>
      <c r="Q245" s="192"/>
      <c r="R245" s="192"/>
      <c r="S245" s="192"/>
      <c r="T245" s="192"/>
      <c r="U245" s="192"/>
      <c r="V245" s="192"/>
      <c r="W245" s="192"/>
      <c r="X245" s="192"/>
      <c r="Y245" s="192"/>
      <c r="Z245" s="192"/>
      <c r="AA245" s="192"/>
      <c r="AB245" s="192"/>
      <c r="AC245" s="192"/>
      <c r="AD245" s="192"/>
      <c r="AE245" s="192"/>
      <c r="AF245" s="192"/>
      <c r="AG245" s="192"/>
      <c r="AH245" s="192"/>
      <c r="AI245" s="192"/>
    </row>
    <row r="246" spans="1:35" ht="15.75" customHeight="1">
      <c r="A246" s="246"/>
      <c r="B246" s="192"/>
      <c r="C246" s="192"/>
      <c r="D246" s="192"/>
      <c r="E246" s="192"/>
      <c r="F246" s="192"/>
      <c r="G246" s="192"/>
      <c r="H246" s="192"/>
      <c r="I246" s="192"/>
      <c r="J246" s="192"/>
      <c r="K246" s="192"/>
      <c r="L246" s="192"/>
      <c r="M246" s="192"/>
      <c r="N246" s="192"/>
      <c r="O246" s="192"/>
      <c r="P246" s="192"/>
      <c r="Q246" s="192"/>
      <c r="R246" s="192"/>
      <c r="S246" s="192"/>
      <c r="T246" s="192"/>
      <c r="U246" s="192"/>
      <c r="V246" s="192"/>
      <c r="W246" s="192"/>
      <c r="X246" s="192"/>
      <c r="Y246" s="192"/>
      <c r="Z246" s="192"/>
      <c r="AA246" s="192"/>
      <c r="AB246" s="192"/>
      <c r="AC246" s="192"/>
      <c r="AD246" s="192"/>
      <c r="AE246" s="192"/>
      <c r="AF246" s="192"/>
      <c r="AG246" s="192"/>
      <c r="AH246" s="192"/>
      <c r="AI246" s="192"/>
    </row>
    <row r="247" spans="1:35" ht="15.75" customHeight="1">
      <c r="A247" s="246"/>
      <c r="B247" s="192"/>
      <c r="C247" s="192"/>
      <c r="D247" s="192"/>
      <c r="E247" s="192"/>
      <c r="F247" s="192"/>
      <c r="G247" s="192"/>
      <c r="H247" s="192"/>
      <c r="I247" s="192"/>
      <c r="J247" s="192"/>
      <c r="K247" s="192"/>
      <c r="L247" s="192"/>
      <c r="M247" s="192"/>
      <c r="N247" s="192"/>
      <c r="O247" s="192"/>
      <c r="P247" s="192"/>
      <c r="Q247" s="192"/>
      <c r="R247" s="192"/>
      <c r="S247" s="192"/>
      <c r="T247" s="192"/>
      <c r="U247" s="192"/>
      <c r="V247" s="192"/>
      <c r="W247" s="192"/>
      <c r="X247" s="192"/>
      <c r="Y247" s="192"/>
      <c r="Z247" s="192"/>
      <c r="AA247" s="192"/>
      <c r="AB247" s="192"/>
      <c r="AC247" s="192"/>
      <c r="AD247" s="192"/>
      <c r="AE247" s="192"/>
      <c r="AF247" s="192"/>
      <c r="AG247" s="192"/>
      <c r="AH247" s="192"/>
      <c r="AI247" s="192"/>
    </row>
    <row r="248" spans="1:35" ht="15.75" customHeight="1">
      <c r="A248" s="246"/>
      <c r="B248" s="192"/>
      <c r="C248" s="192"/>
      <c r="D248" s="192"/>
      <c r="E248" s="192"/>
      <c r="F248" s="192"/>
      <c r="G248" s="192"/>
      <c r="H248" s="192"/>
      <c r="I248" s="192"/>
      <c r="J248" s="192"/>
      <c r="K248" s="192"/>
      <c r="L248" s="192"/>
      <c r="M248" s="192"/>
      <c r="N248" s="192"/>
      <c r="O248" s="192"/>
      <c r="P248" s="192"/>
      <c r="Q248" s="192"/>
      <c r="R248" s="192"/>
      <c r="S248" s="192"/>
      <c r="T248" s="192"/>
      <c r="U248" s="192"/>
      <c r="V248" s="192"/>
      <c r="W248" s="192"/>
      <c r="X248" s="192"/>
      <c r="Y248" s="192"/>
      <c r="Z248" s="192"/>
      <c r="AA248" s="192"/>
      <c r="AB248" s="192"/>
      <c r="AC248" s="192"/>
      <c r="AD248" s="192"/>
      <c r="AE248" s="192"/>
      <c r="AF248" s="192"/>
      <c r="AG248" s="192"/>
      <c r="AH248" s="192"/>
      <c r="AI248" s="192"/>
    </row>
    <row r="249" spans="1:35" ht="15.75" customHeight="1">
      <c r="A249" s="246"/>
      <c r="B249" s="192"/>
      <c r="C249" s="192"/>
      <c r="D249" s="192"/>
      <c r="E249" s="192"/>
      <c r="F249" s="192"/>
      <c r="G249" s="192"/>
      <c r="H249" s="192"/>
      <c r="I249" s="192"/>
      <c r="J249" s="192"/>
      <c r="K249" s="192"/>
      <c r="L249" s="192"/>
      <c r="M249" s="192"/>
      <c r="N249" s="192"/>
      <c r="O249" s="192"/>
      <c r="P249" s="192"/>
      <c r="Q249" s="192"/>
      <c r="R249" s="192"/>
      <c r="S249" s="192"/>
      <c r="T249" s="192"/>
      <c r="U249" s="192"/>
      <c r="V249" s="192"/>
      <c r="W249" s="192"/>
      <c r="X249" s="192"/>
      <c r="Y249" s="192"/>
      <c r="Z249" s="192"/>
      <c r="AA249" s="192"/>
      <c r="AB249" s="192"/>
      <c r="AC249" s="192"/>
      <c r="AD249" s="192"/>
      <c r="AE249" s="192"/>
      <c r="AF249" s="192"/>
      <c r="AG249" s="192"/>
      <c r="AH249" s="192"/>
      <c r="AI249" s="192"/>
    </row>
    <row r="250" spans="1:35" ht="15.75" customHeight="1">
      <c r="A250" s="246"/>
      <c r="B250" s="192"/>
      <c r="C250" s="192"/>
      <c r="D250" s="192"/>
      <c r="E250" s="192"/>
      <c r="F250" s="192"/>
      <c r="G250" s="192"/>
      <c r="H250" s="192"/>
      <c r="I250" s="192"/>
      <c r="J250" s="192"/>
      <c r="K250" s="192"/>
      <c r="L250" s="192"/>
      <c r="M250" s="192"/>
      <c r="N250" s="192"/>
      <c r="O250" s="192"/>
      <c r="P250" s="192"/>
      <c r="Q250" s="192"/>
      <c r="R250" s="192"/>
      <c r="S250" s="192"/>
      <c r="T250" s="192"/>
      <c r="U250" s="192"/>
      <c r="V250" s="192"/>
      <c r="W250" s="192"/>
      <c r="X250" s="192"/>
      <c r="Y250" s="192"/>
      <c r="Z250" s="192"/>
      <c r="AA250" s="192"/>
      <c r="AB250" s="192"/>
      <c r="AC250" s="192"/>
      <c r="AD250" s="192"/>
      <c r="AE250" s="192"/>
      <c r="AF250" s="192"/>
      <c r="AG250" s="192"/>
      <c r="AH250" s="192"/>
      <c r="AI250" s="192"/>
    </row>
    <row r="251" spans="1:35" ht="15.75" customHeight="1">
      <c r="A251" s="246"/>
      <c r="B251" s="192"/>
      <c r="C251" s="192"/>
      <c r="D251" s="192"/>
      <c r="E251" s="192"/>
      <c r="F251" s="192"/>
      <c r="G251" s="192"/>
      <c r="H251" s="192"/>
      <c r="I251" s="192"/>
      <c r="J251" s="192"/>
      <c r="K251" s="192"/>
      <c r="L251" s="192"/>
      <c r="M251" s="192"/>
      <c r="N251" s="192"/>
      <c r="O251" s="192"/>
      <c r="P251" s="192"/>
      <c r="Q251" s="192"/>
      <c r="R251" s="192"/>
      <c r="S251" s="192"/>
      <c r="T251" s="192"/>
      <c r="U251" s="192"/>
      <c r="V251" s="192"/>
      <c r="W251" s="192"/>
      <c r="X251" s="192"/>
      <c r="Y251" s="192"/>
      <c r="Z251" s="192"/>
      <c r="AA251" s="192"/>
      <c r="AB251" s="192"/>
      <c r="AC251" s="192"/>
      <c r="AD251" s="192"/>
      <c r="AE251" s="192"/>
      <c r="AF251" s="192"/>
      <c r="AG251" s="192"/>
      <c r="AH251" s="192"/>
      <c r="AI251" s="192"/>
    </row>
    <row r="252" spans="1:35" ht="15.75" customHeight="1">
      <c r="A252" s="246"/>
      <c r="B252" s="192"/>
      <c r="C252" s="192"/>
      <c r="D252" s="192"/>
      <c r="E252" s="192"/>
      <c r="F252" s="192"/>
      <c r="G252" s="192"/>
      <c r="H252" s="192"/>
      <c r="I252" s="192"/>
      <c r="J252" s="192"/>
      <c r="K252" s="192"/>
      <c r="L252" s="192"/>
      <c r="M252" s="192"/>
      <c r="N252" s="192"/>
      <c r="O252" s="192"/>
      <c r="P252" s="192"/>
      <c r="Q252" s="192"/>
      <c r="R252" s="192"/>
      <c r="S252" s="192"/>
      <c r="T252" s="192"/>
      <c r="U252" s="192"/>
      <c r="V252" s="192"/>
      <c r="W252" s="192"/>
      <c r="X252" s="192"/>
      <c r="Y252" s="192"/>
      <c r="Z252" s="192"/>
      <c r="AA252" s="192"/>
      <c r="AB252" s="192"/>
      <c r="AC252" s="192"/>
      <c r="AD252" s="192"/>
      <c r="AE252" s="192"/>
      <c r="AF252" s="192"/>
      <c r="AG252" s="192"/>
      <c r="AH252" s="192"/>
      <c r="AI252" s="192"/>
    </row>
    <row r="253" spans="1:35" ht="15.75" customHeight="1">
      <c r="A253" s="246"/>
      <c r="B253" s="192"/>
      <c r="C253" s="192"/>
      <c r="D253" s="192"/>
      <c r="E253" s="192"/>
      <c r="F253" s="192"/>
      <c r="G253" s="192"/>
      <c r="H253" s="192"/>
      <c r="I253" s="192"/>
      <c r="J253" s="192"/>
      <c r="K253" s="192"/>
      <c r="L253" s="192"/>
      <c r="M253" s="192"/>
      <c r="N253" s="192"/>
      <c r="O253" s="192"/>
      <c r="P253" s="192"/>
      <c r="Q253" s="192"/>
      <c r="R253" s="192"/>
      <c r="S253" s="192"/>
      <c r="T253" s="192"/>
      <c r="U253" s="192"/>
      <c r="V253" s="192"/>
      <c r="W253" s="192"/>
      <c r="X253" s="192"/>
      <c r="Y253" s="192"/>
      <c r="Z253" s="192"/>
      <c r="AA253" s="192"/>
      <c r="AB253" s="192"/>
      <c r="AC253" s="192"/>
      <c r="AD253" s="192"/>
      <c r="AE253" s="192"/>
      <c r="AF253" s="192"/>
      <c r="AG253" s="192"/>
      <c r="AH253" s="192"/>
      <c r="AI253" s="192"/>
    </row>
    <row r="254" spans="1:35" ht="15.75" customHeight="1">
      <c r="A254" s="246"/>
      <c r="B254" s="192"/>
      <c r="C254" s="192"/>
      <c r="D254" s="192"/>
      <c r="E254" s="192"/>
      <c r="F254" s="192"/>
      <c r="G254" s="192"/>
      <c r="H254" s="192"/>
      <c r="I254" s="192"/>
      <c r="J254" s="192"/>
      <c r="K254" s="192"/>
      <c r="L254" s="192"/>
      <c r="M254" s="192"/>
      <c r="N254" s="192"/>
      <c r="O254" s="192"/>
      <c r="P254" s="192"/>
      <c r="Q254" s="192"/>
      <c r="R254" s="192"/>
      <c r="S254" s="192"/>
      <c r="T254" s="192"/>
      <c r="U254" s="192"/>
      <c r="V254" s="192"/>
      <c r="W254" s="192"/>
      <c r="X254" s="192"/>
      <c r="Y254" s="192"/>
      <c r="Z254" s="192"/>
      <c r="AA254" s="192"/>
      <c r="AB254" s="192"/>
      <c r="AC254" s="192"/>
      <c r="AD254" s="192"/>
      <c r="AE254" s="192"/>
      <c r="AF254" s="192"/>
      <c r="AG254" s="192"/>
      <c r="AH254" s="192"/>
      <c r="AI254" s="192"/>
    </row>
    <row r="255" spans="1:35" ht="15.75" customHeight="1">
      <c r="A255" s="246"/>
      <c r="B255" s="192"/>
      <c r="C255" s="192"/>
      <c r="D255" s="192"/>
      <c r="E255" s="192"/>
      <c r="F255" s="192"/>
      <c r="G255" s="192"/>
      <c r="H255" s="192"/>
      <c r="I255" s="192"/>
      <c r="J255" s="192"/>
      <c r="K255" s="192"/>
      <c r="L255" s="192"/>
      <c r="M255" s="192"/>
      <c r="N255" s="192"/>
      <c r="O255" s="192"/>
      <c r="P255" s="192"/>
      <c r="Q255" s="192"/>
      <c r="R255" s="192"/>
      <c r="S255" s="192"/>
      <c r="T255" s="192"/>
      <c r="U255" s="192"/>
      <c r="V255" s="192"/>
      <c r="W255" s="192"/>
      <c r="X255" s="192"/>
      <c r="Y255" s="192"/>
      <c r="Z255" s="192"/>
      <c r="AA255" s="192"/>
      <c r="AB255" s="192"/>
      <c r="AC255" s="192"/>
      <c r="AD255" s="192"/>
      <c r="AE255" s="192"/>
      <c r="AF255" s="192"/>
      <c r="AG255" s="192"/>
      <c r="AH255" s="192"/>
      <c r="AI255" s="192"/>
    </row>
    <row r="256" spans="1:35" ht="15.75" customHeight="1">
      <c r="A256" s="246"/>
      <c r="B256" s="192"/>
      <c r="C256" s="192"/>
      <c r="D256" s="192"/>
      <c r="E256" s="192"/>
      <c r="F256" s="192"/>
      <c r="G256" s="192"/>
      <c r="H256" s="192"/>
      <c r="I256" s="192"/>
      <c r="J256" s="192"/>
      <c r="K256" s="192"/>
      <c r="L256" s="192"/>
      <c r="M256" s="192"/>
      <c r="N256" s="192"/>
      <c r="O256" s="192"/>
      <c r="P256" s="192"/>
      <c r="Q256" s="192"/>
      <c r="R256" s="192"/>
      <c r="S256" s="192"/>
      <c r="T256" s="192"/>
      <c r="U256" s="192"/>
      <c r="V256" s="192"/>
      <c r="W256" s="192"/>
      <c r="X256" s="192"/>
      <c r="Y256" s="192"/>
      <c r="Z256" s="192"/>
      <c r="AA256" s="192"/>
      <c r="AB256" s="192"/>
      <c r="AC256" s="192"/>
      <c r="AD256" s="192"/>
      <c r="AE256" s="192"/>
      <c r="AF256" s="192"/>
      <c r="AG256" s="192"/>
      <c r="AH256" s="192"/>
      <c r="AI256" s="192"/>
    </row>
    <row r="257" spans="1:35" ht="15.75" customHeight="1">
      <c r="A257" s="246"/>
      <c r="B257" s="192"/>
      <c r="C257" s="192"/>
      <c r="D257" s="192"/>
      <c r="E257" s="192"/>
      <c r="F257" s="192"/>
      <c r="G257" s="192"/>
      <c r="H257" s="192"/>
      <c r="I257" s="192"/>
      <c r="J257" s="192"/>
      <c r="K257" s="192"/>
      <c r="L257" s="192"/>
      <c r="M257" s="192"/>
      <c r="N257" s="192"/>
      <c r="O257" s="192"/>
      <c r="P257" s="192"/>
      <c r="Q257" s="192"/>
      <c r="R257" s="192"/>
      <c r="S257" s="192"/>
      <c r="T257" s="192"/>
      <c r="U257" s="192"/>
      <c r="V257" s="192"/>
      <c r="W257" s="192"/>
      <c r="X257" s="192"/>
      <c r="Y257" s="192"/>
      <c r="Z257" s="192"/>
      <c r="AA257" s="192"/>
      <c r="AB257" s="192"/>
      <c r="AC257" s="192"/>
      <c r="AD257" s="192"/>
      <c r="AE257" s="192"/>
      <c r="AF257" s="192"/>
      <c r="AG257" s="192"/>
      <c r="AH257" s="192"/>
      <c r="AI257" s="192"/>
    </row>
    <row r="258" spans="1:35" ht="15.75" customHeight="1">
      <c r="A258" s="246"/>
      <c r="B258" s="192"/>
      <c r="C258" s="192"/>
      <c r="D258" s="192"/>
      <c r="E258" s="192"/>
      <c r="F258" s="192"/>
      <c r="G258" s="192"/>
      <c r="H258" s="192"/>
      <c r="I258" s="192"/>
      <c r="J258" s="192"/>
      <c r="K258" s="192"/>
      <c r="L258" s="192"/>
      <c r="M258" s="192"/>
      <c r="N258" s="192"/>
      <c r="O258" s="192"/>
      <c r="P258" s="192"/>
      <c r="Q258" s="192"/>
      <c r="R258" s="192"/>
      <c r="S258" s="192"/>
      <c r="T258" s="192"/>
      <c r="U258" s="192"/>
      <c r="V258" s="192"/>
      <c r="W258" s="192"/>
      <c r="X258" s="192"/>
      <c r="Y258" s="192"/>
      <c r="Z258" s="192"/>
      <c r="AA258" s="192"/>
      <c r="AB258" s="192"/>
      <c r="AC258" s="192"/>
      <c r="AD258" s="192"/>
      <c r="AE258" s="192"/>
      <c r="AF258" s="192"/>
      <c r="AG258" s="192"/>
      <c r="AH258" s="192"/>
      <c r="AI258" s="192"/>
    </row>
    <row r="259" spans="1:35" ht="15.75" customHeight="1">
      <c r="A259" s="246"/>
      <c r="B259" s="192"/>
      <c r="C259" s="192"/>
      <c r="D259" s="192"/>
      <c r="E259" s="192"/>
      <c r="F259" s="192"/>
      <c r="G259" s="192"/>
      <c r="H259" s="192"/>
      <c r="I259" s="192"/>
      <c r="J259" s="192"/>
      <c r="K259" s="192"/>
      <c r="L259" s="192"/>
      <c r="M259" s="192"/>
      <c r="N259" s="192"/>
      <c r="O259" s="192"/>
      <c r="P259" s="192"/>
      <c r="Q259" s="192"/>
      <c r="R259" s="192"/>
      <c r="S259" s="192"/>
      <c r="T259" s="192"/>
      <c r="U259" s="192"/>
      <c r="V259" s="192"/>
      <c r="W259" s="192"/>
      <c r="X259" s="192"/>
      <c r="Y259" s="192"/>
      <c r="Z259" s="192"/>
      <c r="AA259" s="192"/>
      <c r="AB259" s="192"/>
      <c r="AC259" s="192"/>
      <c r="AD259" s="192"/>
      <c r="AE259" s="192"/>
      <c r="AF259" s="192"/>
      <c r="AG259" s="192"/>
      <c r="AH259" s="192"/>
      <c r="AI259" s="192"/>
    </row>
    <row r="260" spans="1:35" ht="15.75" customHeight="1">
      <c r="A260" s="246"/>
      <c r="B260" s="192"/>
      <c r="C260" s="192"/>
      <c r="D260" s="192"/>
      <c r="E260" s="192"/>
      <c r="F260" s="192"/>
      <c r="G260" s="192"/>
      <c r="H260" s="192"/>
      <c r="I260" s="192"/>
      <c r="J260" s="192"/>
      <c r="K260" s="192"/>
      <c r="L260" s="192"/>
      <c r="M260" s="192"/>
      <c r="N260" s="192"/>
      <c r="O260" s="192"/>
      <c r="P260" s="192"/>
      <c r="Q260" s="192"/>
      <c r="R260" s="192"/>
      <c r="S260" s="192"/>
      <c r="T260" s="192"/>
      <c r="U260" s="192"/>
      <c r="V260" s="192"/>
      <c r="W260" s="192"/>
      <c r="X260" s="192"/>
      <c r="Y260" s="192"/>
      <c r="Z260" s="192"/>
      <c r="AA260" s="192"/>
      <c r="AB260" s="192"/>
      <c r="AC260" s="192"/>
      <c r="AD260" s="192"/>
      <c r="AE260" s="192"/>
      <c r="AF260" s="192"/>
      <c r="AG260" s="192"/>
      <c r="AH260" s="192"/>
      <c r="AI260" s="192"/>
    </row>
    <row r="261" spans="1:35" ht="15.75" customHeight="1">
      <c r="A261" s="246"/>
      <c r="B261" s="192"/>
      <c r="C261" s="192"/>
      <c r="D261" s="192"/>
      <c r="E261" s="192"/>
      <c r="F261" s="192"/>
      <c r="G261" s="192"/>
      <c r="H261" s="192"/>
      <c r="I261" s="192"/>
      <c r="J261" s="192"/>
      <c r="K261" s="192"/>
      <c r="L261" s="192"/>
      <c r="M261" s="192"/>
      <c r="N261" s="192"/>
      <c r="O261" s="192"/>
      <c r="P261" s="192"/>
      <c r="Q261" s="192"/>
      <c r="R261" s="192"/>
      <c r="S261" s="192"/>
      <c r="T261" s="192"/>
      <c r="U261" s="192"/>
      <c r="V261" s="192"/>
      <c r="W261" s="192"/>
      <c r="X261" s="192"/>
      <c r="Y261" s="192"/>
      <c r="Z261" s="192"/>
      <c r="AA261" s="192"/>
      <c r="AB261" s="192"/>
      <c r="AC261" s="192"/>
      <c r="AD261" s="192"/>
      <c r="AE261" s="192"/>
      <c r="AF261" s="192"/>
      <c r="AG261" s="192"/>
      <c r="AH261" s="192"/>
      <c r="AI261" s="192"/>
    </row>
    <row r="262" spans="1:35" ht="15.75" customHeight="1">
      <c r="A262" s="246"/>
      <c r="B262" s="192"/>
      <c r="C262" s="192"/>
      <c r="D262" s="192"/>
      <c r="E262" s="192"/>
      <c r="F262" s="192"/>
      <c r="G262" s="192"/>
      <c r="H262" s="192"/>
      <c r="I262" s="192"/>
      <c r="J262" s="192"/>
      <c r="K262" s="192"/>
      <c r="L262" s="192"/>
      <c r="M262" s="192"/>
      <c r="N262" s="192"/>
      <c r="O262" s="192"/>
      <c r="P262" s="192"/>
      <c r="Q262" s="192"/>
      <c r="R262" s="192"/>
      <c r="S262" s="192"/>
      <c r="T262" s="192"/>
      <c r="U262" s="192"/>
      <c r="V262" s="192"/>
      <c r="W262" s="192"/>
      <c r="X262" s="192"/>
      <c r="Y262" s="192"/>
      <c r="Z262" s="192"/>
      <c r="AA262" s="192"/>
      <c r="AB262" s="192"/>
      <c r="AC262" s="192"/>
      <c r="AD262" s="192"/>
      <c r="AE262" s="192"/>
      <c r="AF262" s="192"/>
      <c r="AG262" s="192"/>
      <c r="AH262" s="192"/>
      <c r="AI262" s="192"/>
    </row>
    <row r="263" spans="1:35" ht="15.75" customHeight="1">
      <c r="A263" s="246"/>
      <c r="B263" s="192"/>
      <c r="C263" s="192"/>
      <c r="D263" s="192"/>
      <c r="E263" s="192"/>
      <c r="F263" s="192"/>
      <c r="G263" s="192"/>
      <c r="H263" s="192"/>
      <c r="I263" s="192"/>
      <c r="J263" s="192"/>
      <c r="K263" s="192"/>
      <c r="L263" s="192"/>
      <c r="M263" s="192"/>
      <c r="N263" s="192"/>
      <c r="O263" s="192"/>
      <c r="P263" s="192"/>
      <c r="Q263" s="192"/>
      <c r="R263" s="192"/>
      <c r="S263" s="192"/>
      <c r="T263" s="192"/>
      <c r="U263" s="192"/>
      <c r="V263" s="192"/>
      <c r="W263" s="192"/>
      <c r="X263" s="192"/>
      <c r="Y263" s="192"/>
      <c r="Z263" s="192"/>
      <c r="AA263" s="192"/>
      <c r="AB263" s="192"/>
      <c r="AC263" s="192"/>
      <c r="AD263" s="192"/>
      <c r="AE263" s="192"/>
      <c r="AF263" s="192"/>
      <c r="AG263" s="192"/>
      <c r="AH263" s="192"/>
      <c r="AI263" s="192"/>
    </row>
    <row r="264" spans="1:35" ht="15.75" customHeight="1">
      <c r="A264" s="246"/>
      <c r="B264" s="192"/>
      <c r="C264" s="192"/>
      <c r="D264" s="192"/>
      <c r="E264" s="192"/>
      <c r="F264" s="192"/>
      <c r="G264" s="192"/>
      <c r="H264" s="192"/>
      <c r="I264" s="192"/>
      <c r="J264" s="192"/>
      <c r="K264" s="192"/>
      <c r="L264" s="192"/>
      <c r="M264" s="192"/>
      <c r="N264" s="192"/>
      <c r="O264" s="192"/>
      <c r="P264" s="192"/>
      <c r="Q264" s="192"/>
      <c r="R264" s="192"/>
      <c r="S264" s="192"/>
      <c r="T264" s="192"/>
      <c r="U264" s="192"/>
      <c r="V264" s="192"/>
      <c r="W264" s="192"/>
      <c r="X264" s="192"/>
      <c r="Y264" s="192"/>
      <c r="Z264" s="192"/>
      <c r="AA264" s="192"/>
      <c r="AB264" s="192"/>
      <c r="AC264" s="192"/>
      <c r="AD264" s="192"/>
      <c r="AE264" s="192"/>
      <c r="AF264" s="192"/>
      <c r="AG264" s="192"/>
      <c r="AH264" s="192"/>
      <c r="AI264" s="192"/>
    </row>
    <row r="265" spans="1:35" ht="15.75" customHeight="1">
      <c r="A265" s="246"/>
      <c r="B265" s="192"/>
      <c r="C265" s="192"/>
      <c r="D265" s="192"/>
      <c r="E265" s="192"/>
      <c r="F265" s="192"/>
      <c r="G265" s="192"/>
      <c r="H265" s="192"/>
      <c r="I265" s="192"/>
      <c r="J265" s="192"/>
      <c r="K265" s="192"/>
      <c r="L265" s="192"/>
      <c r="M265" s="192"/>
      <c r="N265" s="192"/>
      <c r="O265" s="192"/>
      <c r="P265" s="192"/>
      <c r="Q265" s="192"/>
      <c r="R265" s="192"/>
      <c r="S265" s="192"/>
      <c r="T265" s="192"/>
      <c r="U265" s="192"/>
      <c r="V265" s="192"/>
      <c r="W265" s="192"/>
      <c r="X265" s="192"/>
      <c r="Y265" s="192"/>
      <c r="Z265" s="192"/>
      <c r="AA265" s="192"/>
      <c r="AB265" s="192"/>
      <c r="AC265" s="192"/>
      <c r="AD265" s="192"/>
      <c r="AE265" s="192"/>
      <c r="AF265" s="192"/>
      <c r="AG265" s="192"/>
      <c r="AH265" s="192"/>
      <c r="AI265" s="192"/>
    </row>
    <row r="266" spans="1:35" ht="15.75" customHeight="1">
      <c r="A266" s="246"/>
      <c r="B266" s="192"/>
      <c r="C266" s="192"/>
      <c r="D266" s="192"/>
      <c r="E266" s="192"/>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2"/>
      <c r="AI266" s="192"/>
    </row>
    <row r="267" spans="1:35" ht="15.75" customHeight="1">
      <c r="A267" s="246"/>
      <c r="B267" s="192"/>
      <c r="C267" s="192"/>
      <c r="D267" s="192"/>
      <c r="E267" s="192"/>
      <c r="F267" s="192"/>
      <c r="G267" s="192"/>
      <c r="H267" s="192"/>
      <c r="I267" s="192"/>
      <c r="J267" s="192"/>
      <c r="K267" s="192"/>
      <c r="L267" s="192"/>
      <c r="M267" s="192"/>
      <c r="N267" s="192"/>
      <c r="O267" s="192"/>
      <c r="P267" s="192"/>
      <c r="Q267" s="192"/>
      <c r="R267" s="192"/>
      <c r="S267" s="192"/>
      <c r="T267" s="192"/>
      <c r="U267" s="192"/>
      <c r="V267" s="192"/>
      <c r="W267" s="192"/>
      <c r="X267" s="192"/>
      <c r="Y267" s="192"/>
      <c r="Z267" s="192"/>
      <c r="AA267" s="192"/>
      <c r="AB267" s="192"/>
      <c r="AC267" s="192"/>
      <c r="AD267" s="192"/>
      <c r="AE267" s="192"/>
      <c r="AF267" s="192"/>
      <c r="AG267" s="192"/>
      <c r="AH267" s="192"/>
      <c r="AI267" s="192"/>
    </row>
    <row r="268" spans="1:35" ht="15.75" customHeight="1">
      <c r="A268" s="246"/>
      <c r="B268" s="192"/>
      <c r="C268" s="192"/>
      <c r="D268" s="192"/>
      <c r="E268" s="192"/>
      <c r="F268" s="192"/>
      <c r="G268" s="192"/>
      <c r="H268" s="192"/>
      <c r="I268" s="192"/>
      <c r="J268" s="192"/>
      <c r="K268" s="192"/>
      <c r="L268" s="192"/>
      <c r="M268" s="192"/>
      <c r="N268" s="192"/>
      <c r="O268" s="192"/>
      <c r="P268" s="192"/>
      <c r="Q268" s="192"/>
      <c r="R268" s="192"/>
      <c r="S268" s="192"/>
      <c r="T268" s="192"/>
      <c r="U268" s="192"/>
      <c r="V268" s="192"/>
      <c r="W268" s="192"/>
      <c r="X268" s="192"/>
      <c r="Y268" s="192"/>
      <c r="Z268" s="192"/>
      <c r="AA268" s="192"/>
      <c r="AB268" s="192"/>
      <c r="AC268" s="192"/>
      <c r="AD268" s="192"/>
      <c r="AE268" s="192"/>
      <c r="AF268" s="192"/>
      <c r="AG268" s="192"/>
      <c r="AH268" s="192"/>
      <c r="AI268" s="192"/>
    </row>
    <row r="269" spans="1:35" ht="15.75" customHeight="1">
      <c r="A269" s="246"/>
      <c r="B269" s="192"/>
      <c r="C269" s="192"/>
      <c r="D269" s="192"/>
      <c r="E269" s="192"/>
      <c r="F269" s="192"/>
      <c r="G269" s="192"/>
      <c r="H269" s="192"/>
      <c r="I269" s="192"/>
      <c r="J269" s="192"/>
      <c r="K269" s="192"/>
      <c r="L269" s="192"/>
      <c r="M269" s="192"/>
      <c r="N269" s="192"/>
      <c r="O269" s="192"/>
      <c r="P269" s="192"/>
      <c r="Q269" s="192"/>
      <c r="R269" s="192"/>
      <c r="S269" s="192"/>
      <c r="T269" s="192"/>
      <c r="U269" s="192"/>
      <c r="V269" s="192"/>
      <c r="W269" s="192"/>
      <c r="X269" s="192"/>
      <c r="Y269" s="192"/>
      <c r="Z269" s="192"/>
      <c r="AA269" s="192"/>
      <c r="AB269" s="192"/>
      <c r="AC269" s="192"/>
      <c r="AD269" s="192"/>
      <c r="AE269" s="192"/>
      <c r="AF269" s="192"/>
      <c r="AG269" s="192"/>
      <c r="AH269" s="192"/>
      <c r="AI269" s="192"/>
    </row>
    <row r="270" spans="1:35" ht="15.75" customHeight="1">
      <c r="A270" s="246"/>
      <c r="B270" s="192"/>
      <c r="C270" s="192"/>
      <c r="D270" s="192"/>
      <c r="E270" s="192"/>
      <c r="F270" s="192"/>
      <c r="G270" s="192"/>
      <c r="H270" s="192"/>
      <c r="I270" s="192"/>
      <c r="J270" s="192"/>
      <c r="K270" s="192"/>
      <c r="L270" s="192"/>
      <c r="M270" s="192"/>
      <c r="N270" s="192"/>
      <c r="O270" s="192"/>
      <c r="P270" s="192"/>
      <c r="Q270" s="192"/>
      <c r="R270" s="192"/>
      <c r="S270" s="192"/>
      <c r="T270" s="192"/>
      <c r="U270" s="192"/>
      <c r="V270" s="192"/>
      <c r="W270" s="192"/>
      <c r="X270" s="192"/>
      <c r="Y270" s="192"/>
      <c r="Z270" s="192"/>
      <c r="AA270" s="192"/>
      <c r="AB270" s="192"/>
      <c r="AC270" s="192"/>
      <c r="AD270" s="192"/>
      <c r="AE270" s="192"/>
      <c r="AF270" s="192"/>
      <c r="AG270" s="192"/>
      <c r="AH270" s="192"/>
      <c r="AI270" s="192"/>
    </row>
    <row r="271" spans="1:35" ht="15.75" customHeight="1">
      <c r="A271" s="246"/>
      <c r="B271" s="192"/>
      <c r="C271" s="192"/>
      <c r="D271" s="192"/>
      <c r="E271" s="192"/>
      <c r="F271" s="192"/>
      <c r="G271" s="192"/>
      <c r="H271" s="192"/>
      <c r="I271" s="192"/>
      <c r="J271" s="192"/>
      <c r="K271" s="192"/>
      <c r="L271" s="192"/>
      <c r="M271" s="192"/>
      <c r="N271" s="192"/>
      <c r="O271" s="192"/>
      <c r="P271" s="192"/>
      <c r="Q271" s="192"/>
      <c r="R271" s="192"/>
      <c r="S271" s="192"/>
      <c r="T271" s="192"/>
      <c r="U271" s="192"/>
      <c r="V271" s="192"/>
      <c r="W271" s="192"/>
      <c r="X271" s="192"/>
      <c r="Y271" s="192"/>
      <c r="Z271" s="192"/>
      <c r="AA271" s="192"/>
      <c r="AB271" s="192"/>
      <c r="AC271" s="192"/>
      <c r="AD271" s="192"/>
      <c r="AE271" s="192"/>
      <c r="AF271" s="192"/>
      <c r="AG271" s="192"/>
      <c r="AH271" s="192"/>
      <c r="AI271" s="192"/>
    </row>
    <row r="272" spans="1:35" ht="15.75" customHeight="1">
      <c r="A272" s="246"/>
      <c r="B272" s="192"/>
      <c r="C272" s="192"/>
      <c r="D272" s="192"/>
      <c r="E272" s="192"/>
      <c r="F272" s="192"/>
      <c r="G272" s="192"/>
      <c r="H272" s="192"/>
      <c r="I272" s="192"/>
      <c r="J272" s="192"/>
      <c r="K272" s="192"/>
      <c r="L272" s="192"/>
      <c r="M272" s="192"/>
      <c r="N272" s="192"/>
      <c r="O272" s="192"/>
      <c r="P272" s="192"/>
      <c r="Q272" s="192"/>
      <c r="R272" s="192"/>
      <c r="S272" s="192"/>
      <c r="T272" s="192"/>
      <c r="U272" s="192"/>
      <c r="V272" s="192"/>
      <c r="W272" s="192"/>
      <c r="X272" s="192"/>
      <c r="Y272" s="192"/>
      <c r="Z272" s="192"/>
      <c r="AA272" s="192"/>
      <c r="AB272" s="192"/>
      <c r="AC272" s="192"/>
      <c r="AD272" s="192"/>
      <c r="AE272" s="192"/>
      <c r="AF272" s="192"/>
      <c r="AG272" s="192"/>
      <c r="AH272" s="192"/>
      <c r="AI272" s="192"/>
    </row>
    <row r="273" spans="1:35" ht="15.75" customHeight="1">
      <c r="A273" s="246"/>
      <c r="B273" s="192"/>
      <c r="C273" s="192"/>
      <c r="D273" s="192"/>
      <c r="E273" s="192"/>
      <c r="F273" s="192"/>
      <c r="G273" s="192"/>
      <c r="H273" s="192"/>
      <c r="I273" s="192"/>
      <c r="J273" s="192"/>
      <c r="K273" s="192"/>
      <c r="L273" s="192"/>
      <c r="M273" s="192"/>
      <c r="N273" s="192"/>
      <c r="O273" s="192"/>
      <c r="P273" s="192"/>
      <c r="Q273" s="192"/>
      <c r="R273" s="192"/>
      <c r="S273" s="192"/>
      <c r="T273" s="192"/>
      <c r="U273" s="192"/>
      <c r="V273" s="192"/>
      <c r="W273" s="192"/>
      <c r="X273" s="192"/>
      <c r="Y273" s="192"/>
      <c r="Z273" s="192"/>
      <c r="AA273" s="192"/>
      <c r="AB273" s="192"/>
      <c r="AC273" s="192"/>
      <c r="AD273" s="192"/>
      <c r="AE273" s="192"/>
      <c r="AF273" s="192"/>
      <c r="AG273" s="192"/>
      <c r="AH273" s="192"/>
      <c r="AI273" s="192"/>
    </row>
    <row r="274" spans="1:35" ht="15.75" customHeight="1">
      <c r="A274" s="246"/>
      <c r="B274" s="192"/>
      <c r="C274" s="192"/>
      <c r="D274" s="192"/>
      <c r="E274" s="192"/>
      <c r="F274" s="192"/>
      <c r="G274" s="192"/>
      <c r="H274" s="192"/>
      <c r="I274" s="192"/>
      <c r="J274" s="192"/>
      <c r="K274" s="192"/>
      <c r="L274" s="192"/>
      <c r="M274" s="192"/>
      <c r="N274" s="192"/>
      <c r="O274" s="192"/>
      <c r="P274" s="192"/>
      <c r="Q274" s="192"/>
      <c r="R274" s="192"/>
      <c r="S274" s="192"/>
      <c r="T274" s="192"/>
      <c r="U274" s="192"/>
      <c r="V274" s="192"/>
      <c r="W274" s="192"/>
      <c r="X274" s="192"/>
      <c r="Y274" s="192"/>
      <c r="Z274" s="192"/>
      <c r="AA274" s="192"/>
      <c r="AB274" s="192"/>
      <c r="AC274" s="192"/>
      <c r="AD274" s="192"/>
      <c r="AE274" s="192"/>
      <c r="AF274" s="192"/>
      <c r="AG274" s="192"/>
      <c r="AH274" s="192"/>
      <c r="AI274" s="192"/>
    </row>
    <row r="275" spans="1:35" ht="15.75" customHeight="1">
      <c r="A275" s="246"/>
      <c r="B275" s="192"/>
      <c r="C275" s="192"/>
      <c r="D275" s="192"/>
      <c r="E275" s="192"/>
      <c r="F275" s="192"/>
      <c r="G275" s="192"/>
      <c r="H275" s="192"/>
      <c r="I275" s="192"/>
      <c r="J275" s="192"/>
      <c r="K275" s="192"/>
      <c r="L275" s="192"/>
      <c r="M275" s="192"/>
      <c r="N275" s="192"/>
      <c r="O275" s="192"/>
      <c r="P275" s="192"/>
      <c r="Q275" s="192"/>
      <c r="R275" s="192"/>
      <c r="S275" s="192"/>
      <c r="T275" s="192"/>
      <c r="U275" s="192"/>
      <c r="V275" s="192"/>
      <c r="W275" s="192"/>
      <c r="X275" s="192"/>
      <c r="Y275" s="192"/>
      <c r="Z275" s="192"/>
      <c r="AA275" s="192"/>
      <c r="AB275" s="192"/>
      <c r="AC275" s="192"/>
      <c r="AD275" s="192"/>
      <c r="AE275" s="192"/>
      <c r="AF275" s="192"/>
      <c r="AG275" s="192"/>
      <c r="AH275" s="192"/>
      <c r="AI275" s="192"/>
    </row>
    <row r="276" spans="1:35" ht="15.75" customHeight="1">
      <c r="A276" s="246"/>
      <c r="B276" s="192"/>
      <c r="C276" s="192"/>
      <c r="D276" s="192"/>
      <c r="E276" s="192"/>
      <c r="F276" s="192"/>
      <c r="G276" s="192"/>
      <c r="H276" s="192"/>
      <c r="I276" s="192"/>
      <c r="J276" s="192"/>
      <c r="K276" s="192"/>
      <c r="L276" s="192"/>
      <c r="M276" s="192"/>
      <c r="N276" s="192"/>
      <c r="O276" s="192"/>
      <c r="P276" s="192"/>
      <c r="Q276" s="192"/>
      <c r="R276" s="192"/>
      <c r="S276" s="192"/>
      <c r="T276" s="192"/>
      <c r="U276" s="192"/>
      <c r="V276" s="192"/>
      <c r="W276" s="192"/>
      <c r="X276" s="192"/>
      <c r="Y276" s="192"/>
      <c r="Z276" s="192"/>
      <c r="AA276" s="192"/>
      <c r="AB276" s="192"/>
      <c r="AC276" s="192"/>
      <c r="AD276" s="192"/>
      <c r="AE276" s="192"/>
      <c r="AF276" s="192"/>
      <c r="AG276" s="192"/>
      <c r="AH276" s="192"/>
      <c r="AI276" s="192"/>
    </row>
    <row r="277" spans="1:35" ht="15.75" customHeight="1">
      <c r="A277" s="246"/>
      <c r="B277" s="192"/>
      <c r="C277" s="192"/>
      <c r="D277" s="192"/>
      <c r="E277" s="192"/>
      <c r="F277" s="192"/>
      <c r="G277" s="192"/>
      <c r="H277" s="192"/>
      <c r="I277" s="192"/>
      <c r="J277" s="192"/>
      <c r="K277" s="192"/>
      <c r="L277" s="192"/>
      <c r="M277" s="192"/>
      <c r="N277" s="192"/>
      <c r="O277" s="192"/>
      <c r="P277" s="192"/>
      <c r="Q277" s="192"/>
      <c r="R277" s="192"/>
      <c r="S277" s="192"/>
      <c r="T277" s="192"/>
      <c r="U277" s="192"/>
      <c r="V277" s="192"/>
      <c r="W277" s="192"/>
      <c r="X277" s="192"/>
      <c r="Y277" s="192"/>
      <c r="Z277" s="192"/>
      <c r="AA277" s="192"/>
      <c r="AB277" s="192"/>
      <c r="AC277" s="192"/>
      <c r="AD277" s="192"/>
      <c r="AE277" s="192"/>
      <c r="AF277" s="192"/>
      <c r="AG277" s="192"/>
      <c r="AH277" s="192"/>
      <c r="AI277" s="192"/>
    </row>
    <row r="278" spans="1:35" ht="15.75" customHeight="1">
      <c r="A278" s="246"/>
      <c r="B278" s="192"/>
      <c r="C278" s="192"/>
      <c r="D278" s="192"/>
      <c r="E278" s="192"/>
      <c r="F278" s="192"/>
      <c r="G278" s="192"/>
      <c r="H278" s="192"/>
      <c r="I278" s="192"/>
      <c r="J278" s="192"/>
      <c r="K278" s="192"/>
      <c r="L278" s="192"/>
      <c r="M278" s="192"/>
      <c r="N278" s="192"/>
      <c r="O278" s="192"/>
      <c r="P278" s="192"/>
      <c r="Q278" s="192"/>
      <c r="R278" s="192"/>
      <c r="S278" s="192"/>
      <c r="T278" s="192"/>
      <c r="U278" s="192"/>
      <c r="V278" s="192"/>
      <c r="W278" s="192"/>
      <c r="X278" s="192"/>
      <c r="Y278" s="192"/>
      <c r="Z278" s="192"/>
      <c r="AA278" s="192"/>
      <c r="AB278" s="192"/>
      <c r="AC278" s="192"/>
      <c r="AD278" s="192"/>
      <c r="AE278" s="192"/>
      <c r="AF278" s="192"/>
      <c r="AG278" s="192"/>
      <c r="AH278" s="192"/>
      <c r="AI278" s="192"/>
    </row>
    <row r="279" spans="1:35" ht="15.75" customHeight="1">
      <c r="A279" s="246"/>
      <c r="B279" s="192"/>
      <c r="C279" s="192"/>
      <c r="D279" s="192"/>
      <c r="E279" s="192"/>
      <c r="F279" s="192"/>
      <c r="G279" s="192"/>
      <c r="H279" s="192"/>
      <c r="I279" s="192"/>
      <c r="J279" s="192"/>
      <c r="K279" s="192"/>
      <c r="L279" s="192"/>
      <c r="M279" s="192"/>
      <c r="N279" s="192"/>
      <c r="O279" s="192"/>
      <c r="P279" s="192"/>
      <c r="Q279" s="192"/>
      <c r="R279" s="192"/>
      <c r="S279" s="192"/>
      <c r="T279" s="192"/>
      <c r="U279" s="192"/>
      <c r="V279" s="192"/>
      <c r="W279" s="192"/>
      <c r="X279" s="192"/>
      <c r="Y279" s="192"/>
      <c r="Z279" s="192"/>
      <c r="AA279" s="192"/>
      <c r="AB279" s="192"/>
      <c r="AC279" s="192"/>
      <c r="AD279" s="192"/>
      <c r="AE279" s="192"/>
      <c r="AF279" s="192"/>
      <c r="AG279" s="192"/>
      <c r="AH279" s="192"/>
      <c r="AI279" s="192"/>
    </row>
    <row r="280" spans="1:35" ht="15.75" customHeight="1">
      <c r="A280" s="246"/>
      <c r="B280" s="192"/>
      <c r="C280" s="192"/>
      <c r="D280" s="192"/>
      <c r="E280" s="192"/>
      <c r="F280" s="192"/>
      <c r="G280" s="192"/>
      <c r="H280" s="192"/>
      <c r="I280" s="192"/>
      <c r="J280" s="192"/>
      <c r="K280" s="192"/>
      <c r="L280" s="192"/>
      <c r="M280" s="192"/>
      <c r="N280" s="192"/>
      <c r="O280" s="192"/>
      <c r="P280" s="192"/>
      <c r="Q280" s="192"/>
      <c r="R280" s="192"/>
      <c r="S280" s="192"/>
      <c r="T280" s="192"/>
      <c r="U280" s="192"/>
      <c r="V280" s="192"/>
      <c r="W280" s="192"/>
      <c r="X280" s="192"/>
      <c r="Y280" s="192"/>
      <c r="Z280" s="192"/>
      <c r="AA280" s="192"/>
      <c r="AB280" s="192"/>
      <c r="AC280" s="192"/>
      <c r="AD280" s="192"/>
      <c r="AE280" s="192"/>
      <c r="AF280" s="192"/>
      <c r="AG280" s="192"/>
      <c r="AH280" s="192"/>
      <c r="AI280" s="192"/>
    </row>
    <row r="281" spans="1:35" ht="15.75" customHeight="1">
      <c r="A281" s="246"/>
      <c r="B281" s="192"/>
      <c r="C281" s="192"/>
      <c r="D281" s="192"/>
      <c r="E281" s="192"/>
      <c r="F281" s="192"/>
      <c r="G281" s="192"/>
      <c r="H281" s="192"/>
      <c r="I281" s="192"/>
      <c r="J281" s="192"/>
      <c r="K281" s="192"/>
      <c r="L281" s="192"/>
      <c r="M281" s="192"/>
      <c r="N281" s="192"/>
      <c r="O281" s="192"/>
      <c r="P281" s="192"/>
      <c r="Q281" s="192"/>
      <c r="R281" s="192"/>
      <c r="S281" s="192"/>
      <c r="T281" s="192"/>
      <c r="U281" s="192"/>
      <c r="V281" s="192"/>
      <c r="W281" s="192"/>
      <c r="X281" s="192"/>
      <c r="Y281" s="192"/>
      <c r="Z281" s="192"/>
      <c r="AA281" s="192"/>
      <c r="AB281" s="192"/>
      <c r="AC281" s="192"/>
      <c r="AD281" s="192"/>
      <c r="AE281" s="192"/>
      <c r="AF281" s="192"/>
      <c r="AG281" s="192"/>
      <c r="AH281" s="192"/>
      <c r="AI281" s="192"/>
    </row>
    <row r="282" spans="1:35" ht="15.75" customHeight="1">
      <c r="A282" s="246"/>
      <c r="B282" s="192"/>
      <c r="C282" s="192"/>
      <c r="D282" s="192"/>
      <c r="E282" s="192"/>
      <c r="F282" s="192"/>
      <c r="G282" s="192"/>
      <c r="H282" s="192"/>
      <c r="I282" s="192"/>
      <c r="J282" s="192"/>
      <c r="K282" s="192"/>
      <c r="L282" s="192"/>
      <c r="M282" s="192"/>
      <c r="N282" s="192"/>
      <c r="O282" s="192"/>
      <c r="P282" s="192"/>
      <c r="Q282" s="192"/>
      <c r="R282" s="192"/>
      <c r="S282" s="192"/>
      <c r="T282" s="192"/>
      <c r="U282" s="192"/>
      <c r="V282" s="192"/>
      <c r="W282" s="192"/>
      <c r="X282" s="192"/>
      <c r="Y282" s="192"/>
      <c r="Z282" s="192"/>
      <c r="AA282" s="192"/>
      <c r="AB282" s="192"/>
      <c r="AC282" s="192"/>
      <c r="AD282" s="192"/>
      <c r="AE282" s="192"/>
      <c r="AF282" s="192"/>
      <c r="AG282" s="192"/>
      <c r="AH282" s="192"/>
      <c r="AI282" s="192"/>
    </row>
    <row r="283" spans="1:35" ht="15.75" customHeight="1">
      <c r="A283" s="246"/>
      <c r="B283" s="192"/>
      <c r="C283" s="192"/>
      <c r="D283" s="192"/>
      <c r="E283" s="192"/>
      <c r="F283" s="192"/>
      <c r="G283" s="192"/>
      <c r="H283" s="192"/>
      <c r="I283" s="192"/>
      <c r="J283" s="192"/>
      <c r="K283" s="192"/>
      <c r="L283" s="192"/>
      <c r="M283" s="192"/>
      <c r="N283" s="192"/>
      <c r="O283" s="192"/>
      <c r="P283" s="192"/>
      <c r="Q283" s="192"/>
      <c r="R283" s="192"/>
      <c r="S283" s="192"/>
      <c r="T283" s="192"/>
      <c r="U283" s="192"/>
      <c r="V283" s="192"/>
      <c r="W283" s="192"/>
      <c r="X283" s="192"/>
      <c r="Y283" s="192"/>
      <c r="Z283" s="192"/>
      <c r="AA283" s="192"/>
      <c r="AB283" s="192"/>
      <c r="AC283" s="192"/>
      <c r="AD283" s="192"/>
      <c r="AE283" s="192"/>
      <c r="AF283" s="192"/>
      <c r="AG283" s="192"/>
      <c r="AH283" s="192"/>
      <c r="AI283" s="192"/>
    </row>
    <row r="284" spans="1:35" ht="15.75" customHeight="1">
      <c r="A284" s="246"/>
      <c r="B284" s="192"/>
      <c r="C284" s="192"/>
      <c r="D284" s="192"/>
      <c r="E284" s="192"/>
      <c r="F284" s="192"/>
      <c r="G284" s="192"/>
      <c r="H284" s="192"/>
      <c r="I284" s="192"/>
      <c r="J284" s="192"/>
      <c r="K284" s="192"/>
      <c r="L284" s="192"/>
      <c r="M284" s="192"/>
      <c r="N284" s="192"/>
      <c r="O284" s="192"/>
      <c r="P284" s="192"/>
      <c r="Q284" s="192"/>
      <c r="R284" s="192"/>
      <c r="S284" s="192"/>
      <c r="T284" s="192"/>
      <c r="U284" s="192"/>
      <c r="V284" s="192"/>
      <c r="W284" s="192"/>
      <c r="X284" s="192"/>
      <c r="Y284" s="192"/>
      <c r="Z284" s="192"/>
      <c r="AA284" s="192"/>
      <c r="AB284" s="192"/>
      <c r="AC284" s="192"/>
      <c r="AD284" s="192"/>
      <c r="AE284" s="192"/>
      <c r="AF284" s="192"/>
      <c r="AG284" s="192"/>
      <c r="AH284" s="192"/>
      <c r="AI284" s="192"/>
    </row>
    <row r="285" spans="1:35" ht="15.75" customHeight="1">
      <c r="A285" s="246"/>
      <c r="B285" s="192"/>
      <c r="C285" s="192"/>
      <c r="D285" s="192"/>
      <c r="E285" s="192"/>
      <c r="F285" s="192"/>
      <c r="G285" s="192"/>
      <c r="H285" s="192"/>
      <c r="I285" s="192"/>
      <c r="J285" s="192"/>
      <c r="K285" s="192"/>
      <c r="L285" s="192"/>
      <c r="M285" s="192"/>
      <c r="N285" s="192"/>
      <c r="O285" s="192"/>
      <c r="P285" s="192"/>
      <c r="Q285" s="192"/>
      <c r="R285" s="192"/>
      <c r="S285" s="192"/>
      <c r="T285" s="192"/>
      <c r="U285" s="192"/>
      <c r="V285" s="192"/>
      <c r="W285" s="192"/>
      <c r="X285" s="192"/>
      <c r="Y285" s="192"/>
      <c r="Z285" s="192"/>
      <c r="AA285" s="192"/>
      <c r="AB285" s="192"/>
      <c r="AC285" s="192"/>
      <c r="AD285" s="192"/>
      <c r="AE285" s="192"/>
      <c r="AF285" s="192"/>
      <c r="AG285" s="192"/>
      <c r="AH285" s="192"/>
      <c r="AI285" s="192"/>
    </row>
    <row r="286" spans="1:35" ht="15.75" customHeight="1">
      <c r="A286" s="246"/>
      <c r="B286" s="192"/>
      <c r="C286" s="192"/>
      <c r="D286" s="192"/>
      <c r="E286" s="192"/>
      <c r="F286" s="192"/>
      <c r="G286" s="192"/>
      <c r="H286" s="192"/>
      <c r="I286" s="192"/>
      <c r="J286" s="192"/>
      <c r="K286" s="192"/>
      <c r="L286" s="192"/>
      <c r="M286" s="192"/>
      <c r="N286" s="192"/>
      <c r="O286" s="192"/>
      <c r="P286" s="192"/>
      <c r="Q286" s="192"/>
      <c r="R286" s="192"/>
      <c r="S286" s="192"/>
      <c r="T286" s="192"/>
      <c r="U286" s="192"/>
      <c r="V286" s="192"/>
      <c r="W286" s="192"/>
      <c r="X286" s="192"/>
      <c r="Y286" s="192"/>
      <c r="Z286" s="192"/>
      <c r="AA286" s="192"/>
      <c r="AB286" s="192"/>
      <c r="AC286" s="192"/>
      <c r="AD286" s="192"/>
      <c r="AE286" s="192"/>
      <c r="AF286" s="192"/>
      <c r="AG286" s="192"/>
      <c r="AH286" s="192"/>
      <c r="AI286" s="192"/>
    </row>
    <row r="287" spans="1:35" ht="15.75" customHeight="1">
      <c r="A287" s="246"/>
      <c r="B287" s="192"/>
      <c r="C287" s="192"/>
      <c r="D287" s="192"/>
      <c r="E287" s="192"/>
      <c r="F287" s="192"/>
      <c r="G287" s="192"/>
      <c r="H287" s="192"/>
      <c r="I287" s="192"/>
      <c r="J287" s="192"/>
      <c r="K287" s="192"/>
      <c r="L287" s="192"/>
      <c r="M287" s="192"/>
      <c r="N287" s="192"/>
      <c r="O287" s="192"/>
      <c r="P287" s="192"/>
      <c r="Q287" s="192"/>
      <c r="R287" s="192"/>
      <c r="S287" s="192"/>
      <c r="T287" s="192"/>
      <c r="U287" s="192"/>
      <c r="V287" s="192"/>
      <c r="W287" s="192"/>
      <c r="X287" s="192"/>
      <c r="Y287" s="192"/>
      <c r="Z287" s="192"/>
      <c r="AA287" s="192"/>
      <c r="AB287" s="192"/>
      <c r="AC287" s="192"/>
      <c r="AD287" s="192"/>
      <c r="AE287" s="192"/>
      <c r="AF287" s="192"/>
      <c r="AG287" s="192"/>
      <c r="AH287" s="192"/>
      <c r="AI287" s="192"/>
    </row>
    <row r="288" spans="1:35" ht="15.75" customHeight="1">
      <c r="A288" s="246"/>
      <c r="B288" s="192"/>
      <c r="C288" s="192"/>
      <c r="D288" s="192"/>
      <c r="E288" s="192"/>
      <c r="F288" s="192"/>
      <c r="G288" s="192"/>
      <c r="H288" s="192"/>
      <c r="I288" s="192"/>
      <c r="J288" s="192"/>
      <c r="K288" s="192"/>
      <c r="L288" s="192"/>
      <c r="M288" s="192"/>
      <c r="N288" s="192"/>
      <c r="O288" s="192"/>
      <c r="P288" s="192"/>
      <c r="Q288" s="192"/>
      <c r="R288" s="192"/>
      <c r="S288" s="192"/>
      <c r="T288" s="192"/>
      <c r="U288" s="192"/>
      <c r="V288" s="192"/>
      <c r="W288" s="192"/>
      <c r="X288" s="192"/>
      <c r="Y288" s="192"/>
      <c r="Z288" s="192"/>
      <c r="AA288" s="192"/>
      <c r="AB288" s="192"/>
      <c r="AC288" s="192"/>
      <c r="AD288" s="192"/>
      <c r="AE288" s="192"/>
      <c r="AF288" s="192"/>
      <c r="AG288" s="192"/>
      <c r="AH288" s="192"/>
      <c r="AI288" s="192"/>
    </row>
    <row r="289" spans="1:35" ht="15.75" customHeight="1">
      <c r="A289" s="246"/>
      <c r="B289" s="192"/>
      <c r="C289" s="192"/>
      <c r="D289" s="192"/>
      <c r="E289" s="192"/>
      <c r="F289" s="192"/>
      <c r="G289" s="192"/>
      <c r="H289" s="192"/>
      <c r="I289" s="192"/>
      <c r="J289" s="192"/>
      <c r="K289" s="192"/>
      <c r="L289" s="192"/>
      <c r="M289" s="192"/>
      <c r="N289" s="192"/>
      <c r="O289" s="192"/>
      <c r="P289" s="192"/>
      <c r="Q289" s="192"/>
      <c r="R289" s="192"/>
      <c r="S289" s="192"/>
      <c r="T289" s="192"/>
      <c r="U289" s="192"/>
      <c r="V289" s="192"/>
      <c r="W289" s="192"/>
      <c r="X289" s="192"/>
      <c r="Y289" s="192"/>
      <c r="Z289" s="192"/>
      <c r="AA289" s="192"/>
      <c r="AB289" s="192"/>
      <c r="AC289" s="192"/>
      <c r="AD289" s="192"/>
      <c r="AE289" s="192"/>
      <c r="AF289" s="192"/>
      <c r="AG289" s="192"/>
      <c r="AH289" s="192"/>
      <c r="AI289" s="192"/>
    </row>
    <row r="290" spans="1:35" ht="15.75" customHeight="1">
      <c r="A290" s="246"/>
      <c r="B290" s="192"/>
      <c r="C290" s="192"/>
      <c r="D290" s="192"/>
      <c r="E290" s="192"/>
      <c r="F290" s="192"/>
      <c r="G290" s="192"/>
      <c r="H290" s="192"/>
      <c r="I290" s="192"/>
      <c r="J290" s="192"/>
      <c r="K290" s="192"/>
      <c r="L290" s="192"/>
      <c r="M290" s="192"/>
      <c r="N290" s="192"/>
      <c r="O290" s="192"/>
      <c r="P290" s="192"/>
      <c r="Q290" s="192"/>
      <c r="R290" s="192"/>
      <c r="S290" s="192"/>
      <c r="T290" s="192"/>
      <c r="U290" s="192"/>
      <c r="V290" s="192"/>
      <c r="W290" s="192"/>
      <c r="X290" s="192"/>
      <c r="Y290" s="192"/>
      <c r="Z290" s="192"/>
      <c r="AA290" s="192"/>
      <c r="AB290" s="192"/>
      <c r="AC290" s="192"/>
      <c r="AD290" s="192"/>
      <c r="AE290" s="192"/>
      <c r="AF290" s="192"/>
      <c r="AG290" s="192"/>
      <c r="AH290" s="192"/>
      <c r="AI290" s="192"/>
    </row>
    <row r="291" spans="1:35" ht="15.75" customHeight="1">
      <c r="A291" s="246"/>
      <c r="B291" s="192"/>
      <c r="C291" s="192"/>
      <c r="D291" s="192"/>
      <c r="E291" s="192"/>
      <c r="F291" s="192"/>
      <c r="G291" s="192"/>
      <c r="H291" s="192"/>
      <c r="I291" s="192"/>
      <c r="J291" s="192"/>
      <c r="K291" s="192"/>
      <c r="L291" s="192"/>
      <c r="M291" s="192"/>
      <c r="N291" s="192"/>
      <c r="O291" s="192"/>
      <c r="P291" s="192"/>
      <c r="Q291" s="192"/>
      <c r="R291" s="192"/>
      <c r="S291" s="192"/>
      <c r="T291" s="192"/>
      <c r="U291" s="192"/>
      <c r="V291" s="192"/>
      <c r="W291" s="192"/>
      <c r="X291" s="192"/>
      <c r="Y291" s="192"/>
      <c r="Z291" s="192"/>
      <c r="AA291" s="192"/>
      <c r="AB291" s="192"/>
      <c r="AC291" s="192"/>
      <c r="AD291" s="192"/>
      <c r="AE291" s="192"/>
      <c r="AF291" s="192"/>
      <c r="AG291" s="192"/>
      <c r="AH291" s="192"/>
      <c r="AI291" s="192"/>
    </row>
    <row r="292" spans="1:35" ht="15.75" customHeight="1">
      <c r="A292" s="246"/>
      <c r="B292" s="192"/>
      <c r="C292" s="192"/>
      <c r="D292" s="192"/>
      <c r="E292" s="192"/>
      <c r="F292" s="192"/>
      <c r="G292" s="192"/>
      <c r="H292" s="192"/>
      <c r="I292" s="192"/>
      <c r="J292" s="192"/>
      <c r="K292" s="192"/>
      <c r="L292" s="192"/>
      <c r="M292" s="192"/>
      <c r="N292" s="192"/>
      <c r="O292" s="192"/>
      <c r="P292" s="192"/>
      <c r="Q292" s="192"/>
      <c r="R292" s="192"/>
      <c r="S292" s="192"/>
      <c r="T292" s="192"/>
      <c r="U292" s="192"/>
      <c r="V292" s="192"/>
      <c r="W292" s="192"/>
      <c r="X292" s="192"/>
      <c r="Y292" s="192"/>
      <c r="Z292" s="192"/>
      <c r="AA292" s="192"/>
      <c r="AB292" s="192"/>
      <c r="AC292" s="192"/>
      <c r="AD292" s="192"/>
      <c r="AE292" s="192"/>
      <c r="AF292" s="192"/>
      <c r="AG292" s="192"/>
      <c r="AH292" s="192"/>
      <c r="AI292" s="192"/>
    </row>
    <row r="293" spans="1:35" ht="15.75" customHeight="1">
      <c r="A293" s="246"/>
      <c r="B293" s="192"/>
      <c r="C293" s="192"/>
      <c r="D293" s="192"/>
      <c r="E293" s="192"/>
      <c r="F293" s="192"/>
      <c r="G293" s="192"/>
      <c r="H293" s="192"/>
      <c r="I293" s="192"/>
      <c r="J293" s="192"/>
      <c r="K293" s="192"/>
      <c r="L293" s="192"/>
      <c r="M293" s="192"/>
      <c r="N293" s="192"/>
      <c r="O293" s="192"/>
      <c r="P293" s="192"/>
      <c r="Q293" s="192"/>
      <c r="R293" s="192"/>
      <c r="S293" s="192"/>
      <c r="T293" s="192"/>
      <c r="U293" s="192"/>
      <c r="V293" s="192"/>
      <c r="W293" s="192"/>
      <c r="X293" s="192"/>
      <c r="Y293" s="192"/>
      <c r="Z293" s="192"/>
      <c r="AA293" s="192"/>
      <c r="AB293" s="192"/>
      <c r="AC293" s="192"/>
      <c r="AD293" s="192"/>
      <c r="AE293" s="192"/>
      <c r="AF293" s="192"/>
      <c r="AG293" s="192"/>
      <c r="AH293" s="192"/>
      <c r="AI293" s="192"/>
    </row>
    <row r="294" spans="1:35" ht="15.75" customHeight="1">
      <c r="A294" s="246"/>
      <c r="B294" s="192"/>
      <c r="C294" s="192"/>
      <c r="D294" s="192"/>
      <c r="E294" s="192"/>
      <c r="F294" s="192"/>
      <c r="G294" s="192"/>
      <c r="H294" s="192"/>
      <c r="I294" s="192"/>
      <c r="J294" s="192"/>
      <c r="K294" s="192"/>
      <c r="L294" s="192"/>
      <c r="M294" s="192"/>
      <c r="N294" s="192"/>
      <c r="O294" s="192"/>
      <c r="P294" s="192"/>
      <c r="Q294" s="192"/>
      <c r="R294" s="192"/>
      <c r="S294" s="192"/>
      <c r="T294" s="192"/>
      <c r="U294" s="192"/>
      <c r="V294" s="192"/>
      <c r="W294" s="192"/>
      <c r="X294" s="192"/>
      <c r="Y294" s="192"/>
      <c r="Z294" s="192"/>
      <c r="AA294" s="192"/>
      <c r="AB294" s="192"/>
      <c r="AC294" s="192"/>
      <c r="AD294" s="192"/>
      <c r="AE294" s="192"/>
      <c r="AF294" s="192"/>
      <c r="AG294" s="192"/>
      <c r="AH294" s="192"/>
      <c r="AI294" s="192"/>
    </row>
    <row r="295" spans="1:35" ht="15.75" customHeight="1">
      <c r="A295" s="246"/>
      <c r="B295" s="192"/>
      <c r="C295" s="192"/>
      <c r="D295" s="192"/>
      <c r="E295" s="192"/>
      <c r="F295" s="192"/>
      <c r="G295" s="192"/>
      <c r="H295" s="192"/>
      <c r="I295" s="192"/>
      <c r="J295" s="192"/>
      <c r="K295" s="192"/>
      <c r="L295" s="192"/>
      <c r="M295" s="192"/>
      <c r="N295" s="192"/>
      <c r="O295" s="192"/>
      <c r="P295" s="192"/>
      <c r="Q295" s="192"/>
      <c r="R295" s="192"/>
      <c r="S295" s="192"/>
      <c r="T295" s="192"/>
      <c r="U295" s="192"/>
      <c r="V295" s="192"/>
      <c r="W295" s="192"/>
      <c r="X295" s="192"/>
      <c r="Y295" s="192"/>
      <c r="Z295" s="192"/>
      <c r="AA295" s="192"/>
      <c r="AB295" s="192"/>
      <c r="AC295" s="192"/>
      <c r="AD295" s="192"/>
      <c r="AE295" s="192"/>
      <c r="AF295" s="192"/>
      <c r="AG295" s="192"/>
      <c r="AH295" s="192"/>
      <c r="AI295" s="192"/>
    </row>
    <row r="296" spans="1:35" ht="15.75" customHeight="1">
      <c r="A296" s="246"/>
      <c r="B296" s="192"/>
      <c r="C296" s="192"/>
      <c r="D296" s="192"/>
      <c r="E296" s="192"/>
      <c r="F296" s="192"/>
      <c r="G296" s="192"/>
      <c r="H296" s="192"/>
      <c r="I296" s="192"/>
      <c r="J296" s="192"/>
      <c r="K296" s="192"/>
      <c r="L296" s="192"/>
      <c r="M296" s="192"/>
      <c r="N296" s="192"/>
      <c r="O296" s="192"/>
      <c r="P296" s="192"/>
      <c r="Q296" s="192"/>
      <c r="R296" s="192"/>
      <c r="S296" s="192"/>
      <c r="T296" s="192"/>
      <c r="U296" s="192"/>
      <c r="V296" s="192"/>
      <c r="W296" s="192"/>
      <c r="X296" s="192"/>
      <c r="Y296" s="192"/>
      <c r="Z296" s="192"/>
      <c r="AA296" s="192"/>
      <c r="AB296" s="192"/>
      <c r="AC296" s="192"/>
      <c r="AD296" s="192"/>
      <c r="AE296" s="192"/>
      <c r="AF296" s="192"/>
      <c r="AG296" s="192"/>
      <c r="AH296" s="192"/>
      <c r="AI296" s="192"/>
    </row>
    <row r="297" spans="1:35" ht="15.75" customHeight="1">
      <c r="A297" s="246"/>
      <c r="B297" s="192"/>
      <c r="C297" s="192"/>
      <c r="D297" s="192"/>
      <c r="E297" s="192"/>
      <c r="F297" s="192"/>
      <c r="G297" s="192"/>
      <c r="H297" s="192"/>
      <c r="I297" s="192"/>
      <c r="J297" s="192"/>
      <c r="K297" s="192"/>
      <c r="L297" s="192"/>
      <c r="M297" s="192"/>
      <c r="N297" s="192"/>
      <c r="O297" s="192"/>
      <c r="P297" s="192"/>
      <c r="Q297" s="192"/>
      <c r="R297" s="192"/>
      <c r="S297" s="192"/>
      <c r="T297" s="192"/>
      <c r="U297" s="192"/>
      <c r="V297" s="192"/>
      <c r="W297" s="192"/>
      <c r="X297" s="192"/>
      <c r="Y297" s="192"/>
      <c r="Z297" s="192"/>
      <c r="AA297" s="192"/>
      <c r="AB297" s="192"/>
      <c r="AC297" s="192"/>
      <c r="AD297" s="192"/>
      <c r="AE297" s="192"/>
      <c r="AF297" s="192"/>
      <c r="AG297" s="192"/>
      <c r="AH297" s="192"/>
      <c r="AI297" s="192"/>
    </row>
    <row r="298" spans="1:35" ht="15.75" customHeight="1">
      <c r="A298" s="246"/>
      <c r="B298" s="192"/>
      <c r="C298" s="192"/>
      <c r="D298" s="192"/>
      <c r="E298" s="192"/>
      <c r="F298" s="192"/>
      <c r="G298" s="192"/>
      <c r="H298" s="192"/>
      <c r="I298" s="192"/>
      <c r="J298" s="192"/>
      <c r="K298" s="192"/>
      <c r="L298" s="192"/>
      <c r="M298" s="192"/>
      <c r="N298" s="192"/>
      <c r="O298" s="192"/>
      <c r="P298" s="192"/>
      <c r="Q298" s="192"/>
      <c r="R298" s="192"/>
      <c r="S298" s="192"/>
      <c r="T298" s="192"/>
      <c r="U298" s="192"/>
      <c r="V298" s="192"/>
      <c r="W298" s="192"/>
      <c r="X298" s="192"/>
      <c r="Y298" s="192"/>
      <c r="Z298" s="192"/>
      <c r="AA298" s="192"/>
      <c r="AB298" s="192"/>
      <c r="AC298" s="192"/>
      <c r="AD298" s="192"/>
      <c r="AE298" s="192"/>
      <c r="AF298" s="192"/>
      <c r="AG298" s="192"/>
      <c r="AH298" s="192"/>
      <c r="AI298" s="192"/>
    </row>
    <row r="299" spans="1:35" ht="15.75" customHeight="1">
      <c r="A299" s="246"/>
      <c r="B299" s="192"/>
      <c r="C299" s="192"/>
      <c r="D299" s="192"/>
      <c r="E299" s="192"/>
      <c r="F299" s="192"/>
      <c r="G299" s="192"/>
      <c r="H299" s="192"/>
      <c r="I299" s="192"/>
      <c r="J299" s="192"/>
      <c r="K299" s="192"/>
      <c r="L299" s="192"/>
      <c r="M299" s="192"/>
      <c r="N299" s="192"/>
      <c r="O299" s="192"/>
      <c r="P299" s="192"/>
      <c r="Q299" s="192"/>
      <c r="R299" s="192"/>
      <c r="S299" s="192"/>
      <c r="T299" s="192"/>
      <c r="U299" s="192"/>
      <c r="V299" s="192"/>
      <c r="W299" s="192"/>
      <c r="X299" s="192"/>
      <c r="Y299" s="192"/>
      <c r="Z299" s="192"/>
      <c r="AA299" s="192"/>
      <c r="AB299" s="192"/>
      <c r="AC299" s="192"/>
      <c r="AD299" s="192"/>
      <c r="AE299" s="192"/>
      <c r="AF299" s="192"/>
      <c r="AG299" s="192"/>
      <c r="AH299" s="192"/>
      <c r="AI299" s="192"/>
    </row>
    <row r="300" spans="1:35" ht="15.75" customHeight="1">
      <c r="A300" s="246"/>
      <c r="B300" s="192"/>
      <c r="C300" s="192"/>
      <c r="D300" s="192"/>
      <c r="E300" s="192"/>
      <c r="F300" s="192"/>
      <c r="G300" s="192"/>
      <c r="H300" s="192"/>
      <c r="I300" s="192"/>
      <c r="J300" s="192"/>
      <c r="K300" s="192"/>
      <c r="L300" s="192"/>
      <c r="M300" s="192"/>
      <c r="N300" s="192"/>
      <c r="O300" s="192"/>
      <c r="P300" s="192"/>
      <c r="Q300" s="192"/>
      <c r="R300" s="192"/>
      <c r="S300" s="192"/>
      <c r="T300" s="192"/>
      <c r="U300" s="192"/>
      <c r="V300" s="192"/>
      <c r="W300" s="192"/>
      <c r="X300" s="192"/>
      <c r="Y300" s="192"/>
      <c r="Z300" s="192"/>
      <c r="AA300" s="192"/>
      <c r="AB300" s="192"/>
      <c r="AC300" s="192"/>
      <c r="AD300" s="192"/>
      <c r="AE300" s="192"/>
      <c r="AF300" s="192"/>
      <c r="AG300" s="192"/>
      <c r="AH300" s="192"/>
      <c r="AI300" s="192"/>
    </row>
    <row r="301" spans="1:35" ht="15.75" customHeight="1">
      <c r="A301" s="246"/>
      <c r="B301" s="192"/>
      <c r="C301" s="192"/>
      <c r="D301" s="192"/>
      <c r="E301" s="192"/>
      <c r="F301" s="192"/>
      <c r="G301" s="192"/>
      <c r="H301" s="192"/>
      <c r="I301" s="192"/>
      <c r="J301" s="192"/>
      <c r="K301" s="192"/>
      <c r="L301" s="192"/>
      <c r="M301" s="192"/>
      <c r="N301" s="192"/>
      <c r="O301" s="192"/>
      <c r="P301" s="192"/>
      <c r="Q301" s="192"/>
      <c r="R301" s="192"/>
      <c r="S301" s="192"/>
      <c r="T301" s="192"/>
      <c r="U301" s="192"/>
      <c r="V301" s="192"/>
      <c r="W301" s="192"/>
      <c r="X301" s="192"/>
      <c r="Y301" s="192"/>
      <c r="Z301" s="192"/>
      <c r="AA301" s="192"/>
      <c r="AB301" s="192"/>
      <c r="AC301" s="192"/>
      <c r="AD301" s="192"/>
      <c r="AE301" s="192"/>
      <c r="AF301" s="192"/>
      <c r="AG301" s="192"/>
      <c r="AH301" s="192"/>
      <c r="AI301" s="192"/>
    </row>
    <row r="302" spans="1:35" ht="15.75" customHeight="1">
      <c r="A302" s="246"/>
      <c r="B302" s="192"/>
      <c r="C302" s="192"/>
      <c r="D302" s="192"/>
      <c r="E302" s="192"/>
      <c r="F302" s="192"/>
      <c r="G302" s="192"/>
      <c r="H302" s="192"/>
      <c r="I302" s="192"/>
      <c r="J302" s="192"/>
      <c r="K302" s="192"/>
      <c r="L302" s="192"/>
      <c r="M302" s="192"/>
      <c r="N302" s="192"/>
      <c r="O302" s="192"/>
      <c r="P302" s="192"/>
      <c r="Q302" s="192"/>
      <c r="R302" s="192"/>
      <c r="S302" s="192"/>
      <c r="T302" s="192"/>
      <c r="U302" s="192"/>
      <c r="V302" s="192"/>
      <c r="W302" s="192"/>
      <c r="X302" s="192"/>
      <c r="Y302" s="192"/>
      <c r="Z302" s="192"/>
      <c r="AA302" s="192"/>
      <c r="AB302" s="192"/>
      <c r="AC302" s="192"/>
      <c r="AD302" s="192"/>
      <c r="AE302" s="192"/>
      <c r="AF302" s="192"/>
      <c r="AG302" s="192"/>
      <c r="AH302" s="192"/>
      <c r="AI302" s="192"/>
    </row>
    <row r="303" spans="1:35" ht="15.75" customHeight="1">
      <c r="A303" s="246"/>
      <c r="B303" s="192"/>
      <c r="C303" s="192"/>
      <c r="D303" s="192"/>
      <c r="E303" s="192"/>
      <c r="F303" s="192"/>
      <c r="G303" s="192"/>
      <c r="H303" s="192"/>
      <c r="I303" s="192"/>
      <c r="J303" s="192"/>
      <c r="K303" s="192"/>
      <c r="L303" s="192"/>
      <c r="M303" s="192"/>
      <c r="N303" s="192"/>
      <c r="O303" s="192"/>
      <c r="P303" s="192"/>
      <c r="Q303" s="192"/>
      <c r="R303" s="192"/>
      <c r="S303" s="192"/>
      <c r="T303" s="192"/>
      <c r="U303" s="192"/>
      <c r="V303" s="192"/>
      <c r="W303" s="192"/>
      <c r="X303" s="192"/>
      <c r="Y303" s="192"/>
      <c r="Z303" s="192"/>
      <c r="AA303" s="192"/>
      <c r="AB303" s="192"/>
      <c r="AC303" s="192"/>
      <c r="AD303" s="192"/>
      <c r="AE303" s="192"/>
      <c r="AF303" s="192"/>
      <c r="AG303" s="192"/>
      <c r="AH303" s="192"/>
      <c r="AI303" s="192"/>
    </row>
    <row r="304" spans="1:35" ht="15.75" customHeight="1">
      <c r="A304" s="246"/>
      <c r="B304" s="192"/>
      <c r="C304" s="192"/>
      <c r="D304" s="192"/>
      <c r="E304" s="192"/>
      <c r="F304" s="192"/>
      <c r="G304" s="192"/>
      <c r="H304" s="192"/>
      <c r="I304" s="192"/>
      <c r="J304" s="192"/>
      <c r="K304" s="192"/>
      <c r="L304" s="192"/>
      <c r="M304" s="192"/>
      <c r="N304" s="192"/>
      <c r="O304" s="192"/>
      <c r="P304" s="192"/>
      <c r="Q304" s="192"/>
      <c r="R304" s="192"/>
      <c r="S304" s="192"/>
      <c r="T304" s="192"/>
      <c r="U304" s="192"/>
      <c r="V304" s="192"/>
      <c r="W304" s="192"/>
      <c r="X304" s="192"/>
      <c r="Y304" s="192"/>
      <c r="Z304" s="192"/>
      <c r="AA304" s="192"/>
      <c r="AB304" s="192"/>
      <c r="AC304" s="192"/>
      <c r="AD304" s="192"/>
      <c r="AE304" s="192"/>
      <c r="AF304" s="192"/>
      <c r="AG304" s="192"/>
      <c r="AH304" s="192"/>
      <c r="AI304" s="192"/>
    </row>
    <row r="305" spans="1:35" ht="15.75" customHeight="1">
      <c r="A305" s="246"/>
      <c r="B305" s="192"/>
      <c r="C305" s="192"/>
      <c r="D305" s="192"/>
      <c r="E305" s="192"/>
      <c r="F305" s="192"/>
      <c r="G305" s="192"/>
      <c r="H305" s="192"/>
      <c r="I305" s="192"/>
      <c r="J305" s="192"/>
      <c r="K305" s="192"/>
      <c r="L305" s="192"/>
      <c r="M305" s="192"/>
      <c r="N305" s="192"/>
      <c r="O305" s="192"/>
      <c r="P305" s="192"/>
      <c r="Q305" s="192"/>
      <c r="R305" s="192"/>
      <c r="S305" s="192"/>
      <c r="T305" s="192"/>
      <c r="U305" s="192"/>
      <c r="V305" s="192"/>
      <c r="W305" s="192"/>
      <c r="X305" s="192"/>
      <c r="Y305" s="192"/>
      <c r="Z305" s="192"/>
      <c r="AA305" s="192"/>
      <c r="AB305" s="192"/>
      <c r="AC305" s="192"/>
      <c r="AD305" s="192"/>
      <c r="AE305" s="192"/>
      <c r="AF305" s="192"/>
      <c r="AG305" s="192"/>
      <c r="AH305" s="192"/>
      <c r="AI305" s="192"/>
    </row>
    <row r="306" spans="1:35" ht="15.75" customHeight="1">
      <c r="A306" s="246"/>
      <c r="B306" s="192"/>
      <c r="C306" s="192"/>
      <c r="D306" s="192"/>
      <c r="E306" s="192"/>
      <c r="F306" s="192"/>
      <c r="G306" s="192"/>
      <c r="H306" s="192"/>
      <c r="I306" s="192"/>
      <c r="J306" s="192"/>
      <c r="K306" s="192"/>
      <c r="L306" s="192"/>
      <c r="M306" s="192"/>
      <c r="N306" s="192"/>
      <c r="O306" s="192"/>
      <c r="P306" s="192"/>
      <c r="Q306" s="192"/>
      <c r="R306" s="192"/>
      <c r="S306" s="192"/>
      <c r="T306" s="192"/>
      <c r="U306" s="192"/>
      <c r="V306" s="192"/>
      <c r="W306" s="192"/>
      <c r="X306" s="192"/>
      <c r="Y306" s="192"/>
      <c r="Z306" s="192"/>
      <c r="AA306" s="192"/>
      <c r="AB306" s="192"/>
      <c r="AC306" s="192"/>
      <c r="AD306" s="192"/>
      <c r="AE306" s="192"/>
      <c r="AF306" s="192"/>
      <c r="AG306" s="192"/>
      <c r="AH306" s="192"/>
      <c r="AI306" s="192"/>
    </row>
    <row r="307" spans="1:35" ht="15.75" customHeight="1">
      <c r="A307" s="246"/>
      <c r="B307" s="192"/>
      <c r="C307" s="192"/>
      <c r="D307" s="192"/>
      <c r="E307" s="192"/>
      <c r="F307" s="192"/>
      <c r="G307" s="192"/>
      <c r="H307" s="192"/>
      <c r="I307" s="192"/>
      <c r="J307" s="192"/>
      <c r="K307" s="192"/>
      <c r="L307" s="192"/>
      <c r="M307" s="192"/>
      <c r="N307" s="192"/>
      <c r="O307" s="192"/>
      <c r="P307" s="192"/>
      <c r="Q307" s="192"/>
      <c r="R307" s="192"/>
      <c r="S307" s="192"/>
      <c r="T307" s="192"/>
      <c r="U307" s="192"/>
      <c r="V307" s="192"/>
      <c r="W307" s="192"/>
      <c r="X307" s="192"/>
      <c r="Y307" s="192"/>
      <c r="Z307" s="192"/>
      <c r="AA307" s="192"/>
      <c r="AB307" s="192"/>
      <c r="AC307" s="192"/>
      <c r="AD307" s="192"/>
      <c r="AE307" s="192"/>
      <c r="AF307" s="192"/>
      <c r="AG307" s="192"/>
      <c r="AH307" s="192"/>
      <c r="AI307" s="192"/>
    </row>
    <row r="308" spans="1:35" ht="15.75" customHeight="1">
      <c r="A308" s="246"/>
      <c r="B308" s="192"/>
      <c r="C308" s="192"/>
      <c r="D308" s="192"/>
      <c r="E308" s="192"/>
      <c r="F308" s="192"/>
      <c r="G308" s="192"/>
      <c r="H308" s="192"/>
      <c r="I308" s="192"/>
      <c r="J308" s="192"/>
      <c r="K308" s="192"/>
      <c r="L308" s="192"/>
      <c r="M308" s="192"/>
      <c r="N308" s="192"/>
      <c r="O308" s="192"/>
      <c r="P308" s="192"/>
      <c r="Q308" s="192"/>
      <c r="R308" s="192"/>
      <c r="S308" s="192"/>
      <c r="T308" s="192"/>
      <c r="U308" s="192"/>
      <c r="V308" s="192"/>
      <c r="W308" s="192"/>
      <c r="X308" s="192"/>
      <c r="Y308" s="192"/>
      <c r="Z308" s="192"/>
      <c r="AA308" s="192"/>
      <c r="AB308" s="192"/>
      <c r="AC308" s="192"/>
      <c r="AD308" s="192"/>
      <c r="AE308" s="192"/>
      <c r="AF308" s="192"/>
      <c r="AG308" s="192"/>
      <c r="AH308" s="192"/>
      <c r="AI308" s="192"/>
    </row>
    <row r="309" spans="1:35" ht="15.75" customHeight="1">
      <c r="A309" s="246"/>
      <c r="B309" s="192"/>
      <c r="C309" s="192"/>
      <c r="D309" s="192"/>
      <c r="E309" s="192"/>
      <c r="F309" s="192"/>
      <c r="G309" s="192"/>
      <c r="H309" s="192"/>
      <c r="I309" s="192"/>
      <c r="J309" s="192"/>
      <c r="K309" s="192"/>
      <c r="L309" s="192"/>
      <c r="M309" s="192"/>
      <c r="N309" s="192"/>
      <c r="O309" s="192"/>
      <c r="P309" s="192"/>
      <c r="Q309" s="192"/>
      <c r="R309" s="192"/>
      <c r="S309" s="192"/>
      <c r="T309" s="192"/>
      <c r="U309" s="192"/>
      <c r="V309" s="192"/>
      <c r="W309" s="192"/>
      <c r="X309" s="192"/>
      <c r="Y309" s="192"/>
      <c r="Z309" s="192"/>
      <c r="AA309" s="192"/>
      <c r="AB309" s="192"/>
      <c r="AC309" s="192"/>
      <c r="AD309" s="192"/>
      <c r="AE309" s="192"/>
      <c r="AF309" s="192"/>
      <c r="AG309" s="192"/>
      <c r="AH309" s="192"/>
      <c r="AI309" s="192"/>
    </row>
    <row r="310" spans="1:35" ht="15.75" customHeight="1">
      <c r="A310" s="246"/>
      <c r="B310" s="192"/>
      <c r="C310" s="192"/>
      <c r="D310" s="192"/>
      <c r="E310" s="192"/>
      <c r="F310" s="192"/>
      <c r="G310" s="192"/>
      <c r="H310" s="192"/>
      <c r="I310" s="192"/>
      <c r="J310" s="192"/>
      <c r="K310" s="192"/>
      <c r="L310" s="192"/>
      <c r="M310" s="192"/>
      <c r="N310" s="192"/>
      <c r="O310" s="192"/>
      <c r="P310" s="192"/>
      <c r="Q310" s="192"/>
      <c r="R310" s="192"/>
      <c r="S310" s="192"/>
      <c r="T310" s="192"/>
      <c r="U310" s="192"/>
      <c r="V310" s="192"/>
      <c r="W310" s="192"/>
      <c r="X310" s="192"/>
      <c r="Y310" s="192"/>
      <c r="Z310" s="192"/>
      <c r="AA310" s="192"/>
      <c r="AB310" s="192"/>
      <c r="AC310" s="192"/>
      <c r="AD310" s="192"/>
      <c r="AE310" s="192"/>
      <c r="AF310" s="192"/>
      <c r="AG310" s="192"/>
      <c r="AH310" s="192"/>
      <c r="AI310" s="192"/>
    </row>
    <row r="311" spans="1:35" ht="15.75" customHeight="1">
      <c r="A311" s="246"/>
      <c r="B311" s="192"/>
      <c r="C311" s="192"/>
      <c r="D311" s="192"/>
      <c r="E311" s="192"/>
      <c r="F311" s="192"/>
      <c r="G311" s="192"/>
      <c r="H311" s="192"/>
      <c r="I311" s="192"/>
      <c r="J311" s="192"/>
      <c r="K311" s="192"/>
      <c r="L311" s="192"/>
      <c r="M311" s="192"/>
      <c r="N311" s="192"/>
      <c r="O311" s="192"/>
      <c r="P311" s="192"/>
      <c r="Q311" s="192"/>
      <c r="R311" s="192"/>
      <c r="S311" s="192"/>
      <c r="T311" s="192"/>
      <c r="U311" s="192"/>
      <c r="V311" s="192"/>
      <c r="W311" s="192"/>
      <c r="X311" s="192"/>
      <c r="Y311" s="192"/>
      <c r="Z311" s="192"/>
      <c r="AA311" s="192"/>
      <c r="AB311" s="192"/>
      <c r="AC311" s="192"/>
      <c r="AD311" s="192"/>
      <c r="AE311" s="192"/>
      <c r="AF311" s="192"/>
      <c r="AG311" s="192"/>
      <c r="AH311" s="192"/>
      <c r="AI311" s="192"/>
    </row>
    <row r="312" spans="1:35" ht="15.75" customHeight="1">
      <c r="A312" s="246"/>
      <c r="B312" s="192"/>
      <c r="C312" s="192"/>
      <c r="D312" s="192"/>
      <c r="E312" s="192"/>
      <c r="F312" s="192"/>
      <c r="G312" s="192"/>
      <c r="H312" s="192"/>
      <c r="I312" s="192"/>
      <c r="J312" s="192"/>
      <c r="K312" s="192"/>
      <c r="L312" s="192"/>
      <c r="M312" s="192"/>
      <c r="N312" s="192"/>
      <c r="O312" s="192"/>
      <c r="P312" s="192"/>
      <c r="Q312" s="192"/>
      <c r="R312" s="192"/>
      <c r="S312" s="192"/>
      <c r="T312" s="192"/>
      <c r="U312" s="192"/>
      <c r="V312" s="192"/>
      <c r="W312" s="192"/>
      <c r="X312" s="192"/>
      <c r="Y312" s="192"/>
      <c r="Z312" s="192"/>
      <c r="AA312" s="192"/>
      <c r="AB312" s="192"/>
      <c r="AC312" s="192"/>
      <c r="AD312" s="192"/>
      <c r="AE312" s="192"/>
      <c r="AF312" s="192"/>
      <c r="AG312" s="192"/>
      <c r="AH312" s="192"/>
      <c r="AI312" s="192"/>
    </row>
    <row r="313" spans="1:35" ht="15.75" customHeight="1">
      <c r="A313" s="246"/>
      <c r="B313" s="192"/>
      <c r="C313" s="192"/>
      <c r="D313" s="192"/>
      <c r="E313" s="192"/>
      <c r="F313" s="192"/>
      <c r="G313" s="192"/>
      <c r="H313" s="192"/>
      <c r="I313" s="192"/>
      <c r="J313" s="192"/>
      <c r="K313" s="192"/>
      <c r="L313" s="192"/>
      <c r="M313" s="192"/>
      <c r="N313" s="192"/>
      <c r="O313" s="192"/>
      <c r="P313" s="192"/>
      <c r="Q313" s="192"/>
      <c r="R313" s="192"/>
      <c r="S313" s="192"/>
      <c r="T313" s="192"/>
      <c r="U313" s="192"/>
      <c r="V313" s="192"/>
      <c r="W313" s="192"/>
      <c r="X313" s="192"/>
      <c r="Y313" s="192"/>
      <c r="Z313" s="192"/>
      <c r="AA313" s="192"/>
      <c r="AB313" s="192"/>
      <c r="AC313" s="192"/>
      <c r="AD313" s="192"/>
      <c r="AE313" s="192"/>
      <c r="AF313" s="192"/>
      <c r="AG313" s="192"/>
      <c r="AH313" s="192"/>
      <c r="AI313" s="192"/>
    </row>
    <row r="314" spans="1:35" ht="15.75" customHeight="1">
      <c r="A314" s="246"/>
      <c r="B314" s="192"/>
      <c r="C314" s="192"/>
      <c r="D314" s="192"/>
      <c r="E314" s="192"/>
      <c r="F314" s="192"/>
      <c r="G314" s="192"/>
      <c r="H314" s="192"/>
      <c r="I314" s="192"/>
      <c r="J314" s="192"/>
      <c r="K314" s="192"/>
      <c r="L314" s="192"/>
      <c r="M314" s="192"/>
      <c r="N314" s="192"/>
      <c r="O314" s="192"/>
      <c r="P314" s="192"/>
      <c r="Q314" s="192"/>
      <c r="R314" s="192"/>
      <c r="S314" s="192"/>
      <c r="T314" s="192"/>
      <c r="U314" s="192"/>
      <c r="V314" s="192"/>
      <c r="W314" s="192"/>
      <c r="X314" s="192"/>
      <c r="Y314" s="192"/>
      <c r="Z314" s="192"/>
      <c r="AA314" s="192"/>
      <c r="AB314" s="192"/>
      <c r="AC314" s="192"/>
      <c r="AD314" s="192"/>
      <c r="AE314" s="192"/>
      <c r="AF314" s="192"/>
      <c r="AG314" s="192"/>
      <c r="AH314" s="192"/>
      <c r="AI314" s="192"/>
    </row>
    <row r="315" spans="1:35" ht="15.75" customHeight="1">
      <c r="A315" s="246"/>
      <c r="B315" s="192"/>
      <c r="C315" s="192"/>
      <c r="D315" s="192"/>
      <c r="E315" s="192"/>
      <c r="F315" s="192"/>
      <c r="G315" s="192"/>
      <c r="H315" s="192"/>
      <c r="I315" s="192"/>
      <c r="J315" s="192"/>
      <c r="K315" s="192"/>
      <c r="L315" s="192"/>
      <c r="M315" s="192"/>
      <c r="N315" s="192"/>
      <c r="O315" s="192"/>
      <c r="P315" s="192"/>
      <c r="Q315" s="192"/>
      <c r="R315" s="192"/>
      <c r="S315" s="192"/>
      <c r="T315" s="192"/>
      <c r="U315" s="192"/>
      <c r="V315" s="192"/>
      <c r="W315" s="192"/>
      <c r="X315" s="192"/>
      <c r="Y315" s="192"/>
      <c r="Z315" s="192"/>
      <c r="AA315" s="192"/>
      <c r="AB315" s="192"/>
      <c r="AC315" s="192"/>
      <c r="AD315" s="192"/>
      <c r="AE315" s="192"/>
      <c r="AF315" s="192"/>
      <c r="AG315" s="192"/>
      <c r="AH315" s="192"/>
      <c r="AI315" s="192"/>
    </row>
    <row r="316" spans="1:35" ht="15.75" customHeight="1">
      <c r="A316" s="246"/>
      <c r="B316" s="192"/>
      <c r="C316" s="192"/>
      <c r="D316" s="192"/>
      <c r="E316" s="192"/>
      <c r="F316" s="192"/>
      <c r="G316" s="192"/>
      <c r="H316" s="192"/>
      <c r="I316" s="192"/>
      <c r="J316" s="192"/>
      <c r="K316" s="192"/>
      <c r="L316" s="192"/>
      <c r="M316" s="192"/>
      <c r="N316" s="192"/>
      <c r="O316" s="192"/>
      <c r="P316" s="192"/>
      <c r="Q316" s="192"/>
      <c r="R316" s="192"/>
      <c r="S316" s="192"/>
      <c r="T316" s="192"/>
      <c r="U316" s="192"/>
      <c r="V316" s="192"/>
      <c r="W316" s="192"/>
      <c r="X316" s="192"/>
      <c r="Y316" s="192"/>
      <c r="Z316" s="192"/>
      <c r="AA316" s="192"/>
      <c r="AB316" s="192"/>
      <c r="AC316" s="192"/>
      <c r="AD316" s="192"/>
      <c r="AE316" s="192"/>
      <c r="AF316" s="192"/>
      <c r="AG316" s="192"/>
      <c r="AH316" s="192"/>
      <c r="AI316" s="192"/>
    </row>
    <row r="317" spans="1:35" ht="15.75" customHeight="1">
      <c r="A317" s="246"/>
      <c r="B317" s="192"/>
      <c r="C317" s="192"/>
      <c r="D317" s="192"/>
      <c r="E317" s="192"/>
      <c r="F317" s="192"/>
      <c r="G317" s="192"/>
      <c r="H317" s="192"/>
      <c r="I317" s="192"/>
      <c r="J317" s="192"/>
      <c r="K317" s="192"/>
      <c r="L317" s="192"/>
      <c r="M317" s="192"/>
      <c r="N317" s="192"/>
      <c r="O317" s="192"/>
      <c r="P317" s="192"/>
      <c r="Q317" s="192"/>
      <c r="R317" s="192"/>
      <c r="S317" s="192"/>
      <c r="T317" s="192"/>
      <c r="U317" s="192"/>
      <c r="V317" s="192"/>
      <c r="W317" s="192"/>
      <c r="X317" s="192"/>
      <c r="Y317" s="192"/>
      <c r="Z317" s="192"/>
      <c r="AA317" s="192"/>
      <c r="AB317" s="192"/>
      <c r="AC317" s="192"/>
      <c r="AD317" s="192"/>
      <c r="AE317" s="192"/>
      <c r="AF317" s="192"/>
      <c r="AG317" s="192"/>
      <c r="AH317" s="192"/>
      <c r="AI317" s="192"/>
    </row>
    <row r="318" spans="1:35" ht="15.75" customHeight="1">
      <c r="A318" s="246"/>
      <c r="B318" s="192"/>
      <c r="C318" s="192"/>
      <c r="D318" s="192"/>
      <c r="E318" s="192"/>
      <c r="F318" s="192"/>
      <c r="G318" s="192"/>
      <c r="H318" s="192"/>
      <c r="I318" s="192"/>
      <c r="J318" s="192"/>
      <c r="K318" s="192"/>
      <c r="L318" s="192"/>
      <c r="M318" s="192"/>
      <c r="N318" s="192"/>
      <c r="O318" s="192"/>
      <c r="P318" s="192"/>
      <c r="Q318" s="192"/>
      <c r="R318" s="192"/>
      <c r="S318" s="192"/>
      <c r="T318" s="192"/>
      <c r="U318" s="192"/>
      <c r="V318" s="192"/>
      <c r="W318" s="192"/>
      <c r="X318" s="192"/>
      <c r="Y318" s="192"/>
      <c r="Z318" s="192"/>
      <c r="AA318" s="192"/>
      <c r="AB318" s="192"/>
      <c r="AC318" s="192"/>
      <c r="AD318" s="192"/>
      <c r="AE318" s="192"/>
      <c r="AF318" s="192"/>
      <c r="AG318" s="192"/>
      <c r="AH318" s="192"/>
      <c r="AI318" s="192"/>
    </row>
    <row r="319" spans="1:35" ht="15.75" customHeight="1">
      <c r="A319" s="246"/>
      <c r="B319" s="192"/>
      <c r="C319" s="192"/>
      <c r="D319" s="192"/>
      <c r="E319" s="192"/>
      <c r="F319" s="192"/>
      <c r="G319" s="192"/>
      <c r="H319" s="192"/>
      <c r="I319" s="192"/>
      <c r="J319" s="192"/>
      <c r="K319" s="192"/>
      <c r="L319" s="192"/>
      <c r="M319" s="192"/>
      <c r="N319" s="192"/>
      <c r="O319" s="192"/>
      <c r="P319" s="192"/>
      <c r="Q319" s="192"/>
      <c r="R319" s="192"/>
      <c r="S319" s="192"/>
      <c r="T319" s="192"/>
      <c r="U319" s="192"/>
      <c r="V319" s="192"/>
      <c r="W319" s="192"/>
      <c r="X319" s="192"/>
      <c r="Y319" s="192"/>
      <c r="Z319" s="192"/>
      <c r="AA319" s="192"/>
      <c r="AB319" s="192"/>
      <c r="AC319" s="192"/>
      <c r="AD319" s="192"/>
      <c r="AE319" s="192"/>
      <c r="AF319" s="192"/>
      <c r="AG319" s="192"/>
      <c r="AH319" s="192"/>
      <c r="AI319" s="192"/>
    </row>
    <row r="320" spans="1:35" ht="15.75" customHeight="1">
      <c r="A320" s="246"/>
      <c r="B320" s="192"/>
      <c r="C320" s="192"/>
      <c r="D320" s="192"/>
      <c r="E320" s="192"/>
      <c r="F320" s="192"/>
      <c r="G320" s="192"/>
      <c r="H320" s="192"/>
      <c r="I320" s="192"/>
      <c r="J320" s="192"/>
      <c r="K320" s="192"/>
      <c r="L320" s="192"/>
      <c r="M320" s="192"/>
      <c r="N320" s="192"/>
      <c r="O320" s="192"/>
      <c r="P320" s="192"/>
      <c r="Q320" s="192"/>
      <c r="R320" s="192"/>
      <c r="S320" s="192"/>
      <c r="T320" s="192"/>
      <c r="U320" s="192"/>
      <c r="V320" s="192"/>
      <c r="W320" s="192"/>
      <c r="X320" s="192"/>
      <c r="Y320" s="192"/>
      <c r="Z320" s="192"/>
      <c r="AA320" s="192"/>
      <c r="AB320" s="192"/>
      <c r="AC320" s="192"/>
      <c r="AD320" s="192"/>
      <c r="AE320" s="192"/>
      <c r="AF320" s="192"/>
      <c r="AG320" s="192"/>
      <c r="AH320" s="192"/>
      <c r="AI320" s="192"/>
    </row>
    <row r="321" spans="1:35" ht="15.75" customHeight="1">
      <c r="A321" s="246"/>
      <c r="B321" s="192"/>
      <c r="C321" s="192"/>
      <c r="D321" s="192"/>
      <c r="E321" s="192"/>
      <c r="F321" s="192"/>
      <c r="G321" s="192"/>
      <c r="H321" s="192"/>
      <c r="I321" s="192"/>
      <c r="J321" s="192"/>
      <c r="K321" s="192"/>
      <c r="L321" s="192"/>
      <c r="M321" s="192"/>
      <c r="N321" s="192"/>
      <c r="O321" s="192"/>
      <c r="P321" s="192"/>
      <c r="Q321" s="192"/>
      <c r="R321" s="192"/>
      <c r="S321" s="192"/>
      <c r="T321" s="192"/>
      <c r="U321" s="192"/>
      <c r="V321" s="192"/>
      <c r="W321" s="192"/>
      <c r="X321" s="192"/>
      <c r="Y321" s="192"/>
      <c r="Z321" s="192"/>
      <c r="AA321" s="192"/>
      <c r="AB321" s="192"/>
      <c r="AC321" s="192"/>
      <c r="AD321" s="192"/>
      <c r="AE321" s="192"/>
      <c r="AF321" s="192"/>
      <c r="AG321" s="192"/>
      <c r="AH321" s="192"/>
      <c r="AI321" s="192"/>
    </row>
    <row r="322" spans="1:35" ht="15.75" customHeight="1">
      <c r="A322" s="246"/>
      <c r="B322" s="192"/>
      <c r="C322" s="192"/>
      <c r="D322" s="192"/>
      <c r="E322" s="192"/>
      <c r="F322" s="192"/>
      <c r="G322" s="192"/>
      <c r="H322" s="192"/>
      <c r="I322" s="192"/>
      <c r="J322" s="192"/>
      <c r="K322" s="192"/>
      <c r="L322" s="192"/>
      <c r="M322" s="192"/>
      <c r="N322" s="192"/>
      <c r="O322" s="192"/>
      <c r="P322" s="192"/>
      <c r="Q322" s="192"/>
      <c r="R322" s="192"/>
      <c r="S322" s="192"/>
      <c r="T322" s="192"/>
      <c r="U322" s="192"/>
      <c r="V322" s="192"/>
      <c r="W322" s="192"/>
      <c r="X322" s="192"/>
      <c r="Y322" s="192"/>
      <c r="Z322" s="192"/>
      <c r="AA322" s="192"/>
      <c r="AB322" s="192"/>
      <c r="AC322" s="192"/>
      <c r="AD322" s="192"/>
      <c r="AE322" s="192"/>
      <c r="AF322" s="192"/>
      <c r="AG322" s="192"/>
      <c r="AH322" s="192"/>
      <c r="AI322" s="192"/>
    </row>
    <row r="323" spans="1:35" ht="15.75" customHeight="1">
      <c r="A323" s="246"/>
      <c r="B323" s="192"/>
      <c r="C323" s="192"/>
      <c r="D323" s="192"/>
      <c r="E323" s="192"/>
      <c r="F323" s="192"/>
      <c r="G323" s="192"/>
      <c r="H323" s="192"/>
      <c r="I323" s="192"/>
      <c r="J323" s="192"/>
      <c r="K323" s="192"/>
      <c r="L323" s="192"/>
      <c r="M323" s="192"/>
      <c r="N323" s="192"/>
      <c r="O323" s="192"/>
      <c r="P323" s="192"/>
      <c r="Q323" s="192"/>
      <c r="R323" s="192"/>
      <c r="S323" s="192"/>
      <c r="T323" s="192"/>
      <c r="U323" s="192"/>
      <c r="V323" s="192"/>
      <c r="W323" s="192"/>
      <c r="X323" s="192"/>
      <c r="Y323" s="192"/>
      <c r="Z323" s="192"/>
      <c r="AA323" s="192"/>
      <c r="AB323" s="192"/>
      <c r="AC323" s="192"/>
      <c r="AD323" s="192"/>
      <c r="AE323" s="192"/>
      <c r="AF323" s="192"/>
      <c r="AG323" s="192"/>
      <c r="AH323" s="192"/>
      <c r="AI323" s="192"/>
    </row>
    <row r="324" spans="1:35" ht="15.75" customHeight="1">
      <c r="A324" s="246"/>
      <c r="B324" s="192"/>
      <c r="C324" s="192"/>
      <c r="D324" s="192"/>
      <c r="E324" s="192"/>
      <c r="F324" s="192"/>
      <c r="G324" s="192"/>
      <c r="H324" s="192"/>
      <c r="I324" s="192"/>
      <c r="J324" s="192"/>
      <c r="K324" s="192"/>
      <c r="L324" s="192"/>
      <c r="M324" s="192"/>
      <c r="N324" s="192"/>
      <c r="O324" s="192"/>
      <c r="P324" s="192"/>
      <c r="Q324" s="192"/>
      <c r="R324" s="192"/>
      <c r="S324" s="192"/>
      <c r="T324" s="192"/>
      <c r="U324" s="192"/>
      <c r="V324" s="192"/>
      <c r="W324" s="192"/>
      <c r="X324" s="192"/>
      <c r="Y324" s="192"/>
      <c r="Z324" s="192"/>
      <c r="AA324" s="192"/>
      <c r="AB324" s="192"/>
      <c r="AC324" s="192"/>
      <c r="AD324" s="192"/>
      <c r="AE324" s="192"/>
      <c r="AF324" s="192"/>
      <c r="AG324" s="192"/>
      <c r="AH324" s="192"/>
      <c r="AI324" s="192"/>
    </row>
    <row r="325" spans="1:35" ht="15.75" customHeight="1">
      <c r="A325" s="246"/>
      <c r="B325" s="192"/>
      <c r="C325" s="192"/>
      <c r="D325" s="192"/>
      <c r="E325" s="19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row>
    <row r="326" spans="1:35" ht="15.75" customHeight="1">
      <c r="A326" s="246"/>
      <c r="B326" s="192"/>
      <c r="C326" s="192"/>
      <c r="D326" s="192"/>
      <c r="E326" s="19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row>
    <row r="327" spans="1:35" ht="15.75" customHeight="1">
      <c r="A327" s="246"/>
      <c r="B327" s="192"/>
      <c r="C327" s="192"/>
      <c r="D327" s="192"/>
      <c r="E327" s="192"/>
      <c r="F327" s="192"/>
      <c r="G327" s="192"/>
      <c r="H327" s="192"/>
      <c r="I327" s="192"/>
      <c r="J327" s="192"/>
      <c r="K327" s="192"/>
      <c r="L327" s="192"/>
      <c r="M327" s="192"/>
      <c r="N327" s="192"/>
      <c r="O327" s="192"/>
      <c r="P327" s="192"/>
      <c r="Q327" s="192"/>
      <c r="R327" s="192"/>
      <c r="S327" s="192"/>
      <c r="T327" s="192"/>
      <c r="U327" s="192"/>
      <c r="V327" s="192"/>
      <c r="W327" s="192"/>
      <c r="X327" s="192"/>
      <c r="Y327" s="192"/>
      <c r="Z327" s="192"/>
      <c r="AA327" s="192"/>
      <c r="AB327" s="192"/>
      <c r="AC327" s="192"/>
      <c r="AD327" s="192"/>
      <c r="AE327" s="192"/>
      <c r="AF327" s="192"/>
      <c r="AG327" s="192"/>
      <c r="AH327" s="192"/>
      <c r="AI327" s="192"/>
    </row>
    <row r="328" spans="1:35" ht="15.75" customHeight="1">
      <c r="A328" s="246"/>
      <c r="B328" s="192"/>
      <c r="C328" s="192"/>
      <c r="D328" s="192"/>
      <c r="E328" s="192"/>
      <c r="F328" s="192"/>
      <c r="G328" s="192"/>
      <c r="H328" s="192"/>
      <c r="I328" s="192"/>
      <c r="J328" s="192"/>
      <c r="K328" s="192"/>
      <c r="L328" s="192"/>
      <c r="M328" s="192"/>
      <c r="N328" s="192"/>
      <c r="O328" s="192"/>
      <c r="P328" s="192"/>
      <c r="Q328" s="192"/>
      <c r="R328" s="192"/>
      <c r="S328" s="192"/>
      <c r="T328" s="192"/>
      <c r="U328" s="192"/>
      <c r="V328" s="192"/>
      <c r="W328" s="192"/>
      <c r="X328" s="192"/>
      <c r="Y328" s="192"/>
      <c r="Z328" s="192"/>
      <c r="AA328" s="192"/>
      <c r="AB328" s="192"/>
      <c r="AC328" s="192"/>
      <c r="AD328" s="192"/>
      <c r="AE328" s="192"/>
      <c r="AF328" s="192"/>
      <c r="AG328" s="192"/>
      <c r="AH328" s="192"/>
      <c r="AI328" s="192"/>
    </row>
    <row r="329" spans="1:35" ht="15.75" customHeight="1">
      <c r="A329" s="246"/>
      <c r="B329" s="192"/>
      <c r="C329" s="192"/>
      <c r="D329" s="192"/>
      <c r="E329" s="192"/>
      <c r="F329" s="192"/>
      <c r="G329" s="192"/>
      <c r="H329" s="192"/>
      <c r="I329" s="192"/>
      <c r="J329" s="192"/>
      <c r="K329" s="192"/>
      <c r="L329" s="192"/>
      <c r="M329" s="192"/>
      <c r="N329" s="192"/>
      <c r="O329" s="192"/>
      <c r="P329" s="192"/>
      <c r="Q329" s="192"/>
      <c r="R329" s="192"/>
      <c r="S329" s="192"/>
      <c r="T329" s="192"/>
      <c r="U329" s="192"/>
      <c r="V329" s="192"/>
      <c r="W329" s="192"/>
      <c r="X329" s="192"/>
      <c r="Y329" s="192"/>
      <c r="Z329" s="192"/>
      <c r="AA329" s="192"/>
      <c r="AB329" s="192"/>
      <c r="AC329" s="192"/>
      <c r="AD329" s="192"/>
      <c r="AE329" s="192"/>
      <c r="AF329" s="192"/>
      <c r="AG329" s="192"/>
      <c r="AH329" s="192"/>
      <c r="AI329" s="192"/>
    </row>
    <row r="330" spans="1:35" ht="15.75" customHeight="1">
      <c r="A330" s="246"/>
      <c r="B330" s="192"/>
      <c r="C330" s="192"/>
      <c r="D330" s="192"/>
      <c r="E330" s="192"/>
      <c r="F330" s="192"/>
      <c r="G330" s="192"/>
      <c r="H330" s="192"/>
      <c r="I330" s="192"/>
      <c r="J330" s="192"/>
      <c r="K330" s="192"/>
      <c r="L330" s="192"/>
      <c r="M330" s="192"/>
      <c r="N330" s="192"/>
      <c r="O330" s="192"/>
      <c r="P330" s="192"/>
      <c r="Q330" s="192"/>
      <c r="R330" s="192"/>
      <c r="S330" s="192"/>
      <c r="T330" s="192"/>
      <c r="U330" s="192"/>
      <c r="V330" s="192"/>
      <c r="W330" s="192"/>
      <c r="X330" s="192"/>
      <c r="Y330" s="192"/>
      <c r="Z330" s="192"/>
      <c r="AA330" s="192"/>
      <c r="AB330" s="192"/>
      <c r="AC330" s="192"/>
      <c r="AD330" s="192"/>
      <c r="AE330" s="192"/>
      <c r="AF330" s="192"/>
      <c r="AG330" s="192"/>
      <c r="AH330" s="192"/>
      <c r="AI330" s="192"/>
    </row>
    <row r="331" spans="1:35" ht="15.75" customHeight="1">
      <c r="A331" s="246"/>
      <c r="B331" s="192"/>
      <c r="C331" s="192"/>
      <c r="D331" s="192"/>
      <c r="E331" s="192"/>
      <c r="F331" s="192"/>
      <c r="G331" s="192"/>
      <c r="H331" s="192"/>
      <c r="I331" s="192"/>
      <c r="J331" s="192"/>
      <c r="K331" s="192"/>
      <c r="L331" s="192"/>
      <c r="M331" s="192"/>
      <c r="N331" s="192"/>
      <c r="O331" s="192"/>
      <c r="P331" s="192"/>
      <c r="Q331" s="192"/>
      <c r="R331" s="192"/>
      <c r="S331" s="192"/>
      <c r="T331" s="192"/>
      <c r="U331" s="192"/>
      <c r="V331" s="192"/>
      <c r="W331" s="192"/>
      <c r="X331" s="192"/>
      <c r="Y331" s="192"/>
      <c r="Z331" s="192"/>
      <c r="AA331" s="192"/>
      <c r="AB331" s="192"/>
      <c r="AC331" s="192"/>
      <c r="AD331" s="192"/>
      <c r="AE331" s="192"/>
      <c r="AF331" s="192"/>
      <c r="AG331" s="192"/>
      <c r="AH331" s="192"/>
      <c r="AI331" s="192"/>
    </row>
    <row r="332" spans="1:35" ht="15.75" customHeight="1">
      <c r="A332" s="246"/>
      <c r="B332" s="192"/>
      <c r="C332" s="192"/>
      <c r="D332" s="192"/>
      <c r="E332" s="192"/>
      <c r="F332" s="192"/>
      <c r="G332" s="192"/>
      <c r="H332" s="192"/>
      <c r="I332" s="192"/>
      <c r="J332" s="192"/>
      <c r="K332" s="192"/>
      <c r="L332" s="192"/>
      <c r="M332" s="192"/>
      <c r="N332" s="192"/>
      <c r="O332" s="192"/>
      <c r="P332" s="192"/>
      <c r="Q332" s="192"/>
      <c r="R332" s="192"/>
      <c r="S332" s="192"/>
      <c r="T332" s="192"/>
      <c r="U332" s="192"/>
      <c r="V332" s="192"/>
      <c r="W332" s="192"/>
      <c r="X332" s="192"/>
      <c r="Y332" s="192"/>
      <c r="Z332" s="192"/>
      <c r="AA332" s="192"/>
      <c r="AB332" s="192"/>
      <c r="AC332" s="192"/>
      <c r="AD332" s="192"/>
      <c r="AE332" s="192"/>
      <c r="AF332" s="192"/>
      <c r="AG332" s="192"/>
      <c r="AH332" s="192"/>
      <c r="AI332" s="192"/>
    </row>
    <row r="333" spans="1:35" ht="15.75" customHeight="1">
      <c r="A333" s="246"/>
      <c r="B333" s="192"/>
      <c r="C333" s="192"/>
      <c r="D333" s="192"/>
      <c r="E333" s="192"/>
      <c r="F333" s="192"/>
      <c r="G333" s="192"/>
      <c r="H333" s="192"/>
      <c r="I333" s="192"/>
      <c r="J333" s="192"/>
      <c r="K333" s="192"/>
      <c r="L333" s="192"/>
      <c r="M333" s="192"/>
      <c r="N333" s="192"/>
      <c r="O333" s="192"/>
      <c r="P333" s="192"/>
      <c r="Q333" s="192"/>
      <c r="R333" s="192"/>
      <c r="S333" s="192"/>
      <c r="T333" s="192"/>
      <c r="U333" s="192"/>
      <c r="V333" s="192"/>
      <c r="W333" s="192"/>
      <c r="X333" s="192"/>
      <c r="Y333" s="192"/>
      <c r="Z333" s="192"/>
      <c r="AA333" s="192"/>
      <c r="AB333" s="192"/>
      <c r="AC333" s="192"/>
      <c r="AD333" s="192"/>
      <c r="AE333" s="192"/>
      <c r="AF333" s="192"/>
      <c r="AG333" s="192"/>
      <c r="AH333" s="192"/>
      <c r="AI333" s="192"/>
    </row>
    <row r="334" spans="1:35" ht="15.75" customHeight="1">
      <c r="A334" s="246"/>
      <c r="B334" s="192"/>
      <c r="C334" s="192"/>
      <c r="D334" s="192"/>
      <c r="E334" s="192"/>
      <c r="F334" s="192"/>
      <c r="G334" s="192"/>
      <c r="H334" s="192"/>
      <c r="I334" s="192"/>
      <c r="J334" s="192"/>
      <c r="K334" s="192"/>
      <c r="L334" s="192"/>
      <c r="M334" s="192"/>
      <c r="N334" s="192"/>
      <c r="O334" s="192"/>
      <c r="P334" s="192"/>
      <c r="Q334" s="192"/>
      <c r="R334" s="192"/>
      <c r="S334" s="192"/>
      <c r="T334" s="192"/>
      <c r="U334" s="192"/>
      <c r="V334" s="192"/>
      <c r="W334" s="192"/>
      <c r="X334" s="192"/>
      <c r="Y334" s="192"/>
      <c r="Z334" s="192"/>
      <c r="AA334" s="192"/>
      <c r="AB334" s="192"/>
      <c r="AC334" s="192"/>
      <c r="AD334" s="192"/>
      <c r="AE334" s="192"/>
      <c r="AF334" s="192"/>
      <c r="AG334" s="192"/>
      <c r="AH334" s="192"/>
      <c r="AI334" s="192"/>
    </row>
    <row r="335" spans="1:35" ht="15.75" customHeight="1">
      <c r="A335" s="246"/>
      <c r="B335" s="192"/>
      <c r="C335" s="192"/>
      <c r="D335" s="192"/>
      <c r="E335" s="192"/>
      <c r="F335" s="192"/>
      <c r="G335" s="192"/>
      <c r="H335" s="192"/>
      <c r="I335" s="192"/>
      <c r="J335" s="192"/>
      <c r="K335" s="192"/>
      <c r="L335" s="192"/>
      <c r="M335" s="192"/>
      <c r="N335" s="192"/>
      <c r="O335" s="192"/>
      <c r="P335" s="192"/>
      <c r="Q335" s="192"/>
      <c r="R335" s="192"/>
      <c r="S335" s="192"/>
      <c r="T335" s="192"/>
      <c r="U335" s="192"/>
      <c r="V335" s="192"/>
      <c r="W335" s="192"/>
      <c r="X335" s="192"/>
      <c r="Y335" s="192"/>
      <c r="Z335" s="192"/>
      <c r="AA335" s="192"/>
      <c r="AB335" s="192"/>
      <c r="AC335" s="192"/>
      <c r="AD335" s="192"/>
      <c r="AE335" s="192"/>
      <c r="AF335" s="192"/>
      <c r="AG335" s="192"/>
      <c r="AH335" s="192"/>
      <c r="AI335" s="192"/>
    </row>
    <row r="336" spans="1:35" ht="15.75" customHeight="1">
      <c r="A336" s="246"/>
      <c r="B336" s="192"/>
      <c r="C336" s="192"/>
      <c r="D336" s="192"/>
      <c r="E336" s="192"/>
      <c r="F336" s="192"/>
      <c r="G336" s="192"/>
      <c r="H336" s="192"/>
      <c r="I336" s="192"/>
      <c r="J336" s="192"/>
      <c r="K336" s="192"/>
      <c r="L336" s="192"/>
      <c r="M336" s="192"/>
      <c r="N336" s="192"/>
      <c r="O336" s="192"/>
      <c r="P336" s="192"/>
      <c r="Q336" s="192"/>
      <c r="R336" s="192"/>
      <c r="S336" s="192"/>
      <c r="T336" s="192"/>
      <c r="U336" s="192"/>
      <c r="V336" s="192"/>
      <c r="W336" s="192"/>
      <c r="X336" s="192"/>
      <c r="Y336" s="192"/>
      <c r="Z336" s="192"/>
      <c r="AA336" s="192"/>
      <c r="AB336" s="192"/>
      <c r="AC336" s="192"/>
      <c r="AD336" s="192"/>
      <c r="AE336" s="192"/>
      <c r="AF336" s="192"/>
      <c r="AG336" s="192"/>
      <c r="AH336" s="192"/>
      <c r="AI336" s="192"/>
    </row>
    <row r="337" spans="1:35" ht="15.75" customHeight="1">
      <c r="A337" s="246"/>
      <c r="B337" s="192"/>
      <c r="C337" s="192"/>
      <c r="D337" s="192"/>
      <c r="E337" s="192"/>
      <c r="F337" s="192"/>
      <c r="G337" s="192"/>
      <c r="H337" s="192"/>
      <c r="I337" s="192"/>
      <c r="J337" s="192"/>
      <c r="K337" s="192"/>
      <c r="L337" s="192"/>
      <c r="M337" s="192"/>
      <c r="N337" s="192"/>
      <c r="O337" s="192"/>
      <c r="P337" s="192"/>
      <c r="Q337" s="192"/>
      <c r="R337" s="192"/>
      <c r="S337" s="192"/>
      <c r="T337" s="192"/>
      <c r="U337" s="192"/>
      <c r="V337" s="192"/>
      <c r="W337" s="192"/>
      <c r="X337" s="192"/>
      <c r="Y337" s="192"/>
      <c r="Z337" s="192"/>
      <c r="AA337" s="192"/>
      <c r="AB337" s="192"/>
      <c r="AC337" s="192"/>
      <c r="AD337" s="192"/>
      <c r="AE337" s="192"/>
      <c r="AF337" s="192"/>
      <c r="AG337" s="192"/>
      <c r="AH337" s="192"/>
      <c r="AI337" s="192"/>
    </row>
    <row r="338" spans="1:35" ht="15.75" customHeight="1">
      <c r="A338" s="246"/>
      <c r="B338" s="192"/>
      <c r="C338" s="192"/>
      <c r="D338" s="192"/>
      <c r="E338" s="192"/>
      <c r="F338" s="192"/>
      <c r="G338" s="192"/>
      <c r="H338" s="192"/>
      <c r="I338" s="192"/>
      <c r="J338" s="192"/>
      <c r="K338" s="192"/>
      <c r="L338" s="192"/>
      <c r="M338" s="192"/>
      <c r="N338" s="192"/>
      <c r="O338" s="192"/>
      <c r="P338" s="192"/>
      <c r="Q338" s="192"/>
      <c r="R338" s="192"/>
      <c r="S338" s="192"/>
      <c r="T338" s="192"/>
      <c r="U338" s="192"/>
      <c r="V338" s="192"/>
      <c r="W338" s="192"/>
      <c r="X338" s="192"/>
      <c r="Y338" s="192"/>
      <c r="Z338" s="192"/>
      <c r="AA338" s="192"/>
      <c r="AB338" s="192"/>
      <c r="AC338" s="192"/>
      <c r="AD338" s="192"/>
      <c r="AE338" s="192"/>
      <c r="AF338" s="192"/>
      <c r="AG338" s="192"/>
      <c r="AH338" s="192"/>
      <c r="AI338" s="192"/>
    </row>
    <row r="339" spans="1:35" ht="15.75" customHeight="1">
      <c r="A339" s="246"/>
      <c r="B339" s="192"/>
      <c r="C339" s="192"/>
      <c r="D339" s="192"/>
      <c r="E339" s="192"/>
      <c r="F339" s="192"/>
      <c r="G339" s="192"/>
      <c r="H339" s="192"/>
      <c r="I339" s="192"/>
      <c r="J339" s="192"/>
      <c r="K339" s="192"/>
      <c r="L339" s="192"/>
      <c r="M339" s="192"/>
      <c r="N339" s="192"/>
      <c r="O339" s="192"/>
      <c r="P339" s="192"/>
      <c r="Q339" s="192"/>
      <c r="R339" s="192"/>
      <c r="S339" s="192"/>
      <c r="T339" s="192"/>
      <c r="U339" s="192"/>
      <c r="V339" s="192"/>
      <c r="W339" s="192"/>
      <c r="X339" s="192"/>
      <c r="Y339" s="192"/>
      <c r="Z339" s="192"/>
      <c r="AA339" s="192"/>
      <c r="AB339" s="192"/>
      <c r="AC339" s="192"/>
      <c r="AD339" s="192"/>
      <c r="AE339" s="192"/>
      <c r="AF339" s="192"/>
      <c r="AG339" s="192"/>
      <c r="AH339" s="192"/>
      <c r="AI339" s="192"/>
    </row>
    <row r="340" spans="1:35" ht="15.75" customHeight="1">
      <c r="A340" s="246"/>
      <c r="B340" s="192"/>
      <c r="C340" s="192"/>
      <c r="D340" s="192"/>
      <c r="E340" s="192"/>
      <c r="F340" s="192"/>
      <c r="G340" s="192"/>
      <c r="H340" s="192"/>
      <c r="I340" s="192"/>
      <c r="J340" s="192"/>
      <c r="K340" s="192"/>
      <c r="L340" s="192"/>
      <c r="M340" s="192"/>
      <c r="N340" s="192"/>
      <c r="O340" s="192"/>
      <c r="P340" s="192"/>
      <c r="Q340" s="192"/>
      <c r="R340" s="192"/>
      <c r="S340" s="192"/>
      <c r="T340" s="192"/>
      <c r="U340" s="192"/>
      <c r="V340" s="192"/>
      <c r="W340" s="192"/>
      <c r="X340" s="192"/>
      <c r="Y340" s="192"/>
      <c r="Z340" s="192"/>
      <c r="AA340" s="192"/>
      <c r="AB340" s="192"/>
      <c r="AC340" s="192"/>
      <c r="AD340" s="192"/>
      <c r="AE340" s="192"/>
      <c r="AF340" s="192"/>
      <c r="AG340" s="192"/>
      <c r="AH340" s="192"/>
      <c r="AI340" s="192"/>
    </row>
    <row r="341" spans="1:35" ht="15.75" customHeight="1">
      <c r="A341" s="246"/>
      <c r="B341" s="192"/>
      <c r="C341" s="192"/>
      <c r="D341" s="192"/>
      <c r="E341" s="192"/>
      <c r="F341" s="192"/>
      <c r="G341" s="192"/>
      <c r="H341" s="192"/>
      <c r="I341" s="192"/>
      <c r="J341" s="192"/>
      <c r="K341" s="192"/>
      <c r="L341" s="192"/>
      <c r="M341" s="192"/>
      <c r="N341" s="192"/>
      <c r="O341" s="192"/>
      <c r="P341" s="192"/>
      <c r="Q341" s="192"/>
      <c r="R341" s="192"/>
      <c r="S341" s="192"/>
      <c r="T341" s="192"/>
      <c r="U341" s="192"/>
      <c r="V341" s="192"/>
      <c r="W341" s="192"/>
      <c r="X341" s="192"/>
      <c r="Y341" s="192"/>
      <c r="Z341" s="192"/>
      <c r="AA341" s="192"/>
      <c r="AB341" s="192"/>
      <c r="AC341" s="192"/>
      <c r="AD341" s="192"/>
      <c r="AE341" s="192"/>
      <c r="AF341" s="192"/>
      <c r="AG341" s="192"/>
      <c r="AH341" s="192"/>
      <c r="AI341" s="192"/>
    </row>
    <row r="342" spans="1:35" ht="15.75" customHeight="1">
      <c r="A342" s="246"/>
      <c r="B342" s="192"/>
      <c r="C342" s="192"/>
      <c r="D342" s="192"/>
      <c r="E342" s="192"/>
      <c r="F342" s="192"/>
      <c r="G342" s="192"/>
      <c r="H342" s="192"/>
      <c r="I342" s="192"/>
      <c r="J342" s="192"/>
      <c r="K342" s="192"/>
      <c r="L342" s="192"/>
      <c r="M342" s="192"/>
      <c r="N342" s="192"/>
      <c r="O342" s="192"/>
      <c r="P342" s="192"/>
      <c r="Q342" s="192"/>
      <c r="R342" s="192"/>
      <c r="S342" s="192"/>
      <c r="T342" s="192"/>
      <c r="U342" s="192"/>
      <c r="V342" s="192"/>
      <c r="W342" s="192"/>
      <c r="X342" s="192"/>
      <c r="Y342" s="192"/>
      <c r="Z342" s="192"/>
      <c r="AA342" s="192"/>
      <c r="AB342" s="192"/>
      <c r="AC342" s="192"/>
      <c r="AD342" s="192"/>
      <c r="AE342" s="192"/>
      <c r="AF342" s="192"/>
      <c r="AG342" s="192"/>
      <c r="AH342" s="192"/>
      <c r="AI342" s="192"/>
    </row>
    <row r="343" spans="1:35" ht="15.75" customHeight="1">
      <c r="A343" s="246"/>
      <c r="B343" s="192"/>
      <c r="C343" s="192"/>
      <c r="D343" s="192"/>
      <c r="E343" s="192"/>
      <c r="F343" s="192"/>
      <c r="G343" s="192"/>
      <c r="H343" s="192"/>
      <c r="I343" s="192"/>
      <c r="J343" s="192"/>
      <c r="K343" s="192"/>
      <c r="L343" s="192"/>
      <c r="M343" s="192"/>
      <c r="N343" s="192"/>
      <c r="O343" s="192"/>
      <c r="P343" s="192"/>
      <c r="Q343" s="192"/>
      <c r="R343" s="192"/>
      <c r="S343" s="192"/>
      <c r="T343" s="192"/>
      <c r="U343" s="192"/>
      <c r="V343" s="192"/>
      <c r="W343" s="192"/>
      <c r="X343" s="192"/>
      <c r="Y343" s="192"/>
      <c r="Z343" s="192"/>
      <c r="AA343" s="192"/>
      <c r="AB343" s="192"/>
      <c r="AC343" s="192"/>
      <c r="AD343" s="192"/>
      <c r="AE343" s="192"/>
      <c r="AF343" s="192"/>
      <c r="AG343" s="192"/>
      <c r="AH343" s="192"/>
      <c r="AI343" s="192"/>
    </row>
    <row r="344" spans="1:35" ht="15.75" customHeight="1">
      <c r="A344" s="246"/>
      <c r="B344" s="192"/>
      <c r="C344" s="192"/>
      <c r="D344" s="192"/>
      <c r="E344" s="192"/>
      <c r="F344" s="192"/>
      <c r="G344" s="192"/>
      <c r="H344" s="192"/>
      <c r="I344" s="192"/>
      <c r="J344" s="192"/>
      <c r="K344" s="192"/>
      <c r="L344" s="192"/>
      <c r="M344" s="192"/>
      <c r="N344" s="192"/>
      <c r="O344" s="192"/>
      <c r="P344" s="192"/>
      <c r="Q344" s="192"/>
      <c r="R344" s="192"/>
      <c r="S344" s="192"/>
      <c r="T344" s="192"/>
      <c r="U344" s="192"/>
      <c r="V344" s="192"/>
      <c r="W344" s="192"/>
      <c r="X344" s="192"/>
      <c r="Y344" s="192"/>
      <c r="Z344" s="192"/>
      <c r="AA344" s="192"/>
      <c r="AB344" s="192"/>
      <c r="AC344" s="192"/>
      <c r="AD344" s="192"/>
      <c r="AE344" s="192"/>
      <c r="AF344" s="192"/>
      <c r="AG344" s="192"/>
      <c r="AH344" s="192"/>
      <c r="AI344" s="192"/>
    </row>
    <row r="345" spans="1:35" ht="15.75" customHeight="1">
      <c r="A345" s="246"/>
      <c r="B345" s="192"/>
      <c r="C345" s="192"/>
      <c r="D345" s="192"/>
      <c r="E345" s="192"/>
      <c r="F345" s="192"/>
      <c r="G345" s="192"/>
      <c r="H345" s="192"/>
      <c r="I345" s="192"/>
      <c r="J345" s="192"/>
      <c r="K345" s="192"/>
      <c r="L345" s="192"/>
      <c r="M345" s="192"/>
      <c r="N345" s="192"/>
      <c r="O345" s="192"/>
      <c r="P345" s="192"/>
      <c r="Q345" s="192"/>
      <c r="R345" s="192"/>
      <c r="S345" s="192"/>
      <c r="T345" s="192"/>
      <c r="U345" s="192"/>
      <c r="V345" s="192"/>
      <c r="W345" s="192"/>
      <c r="X345" s="192"/>
      <c r="Y345" s="192"/>
      <c r="Z345" s="192"/>
      <c r="AA345" s="192"/>
      <c r="AB345" s="192"/>
      <c r="AC345" s="192"/>
      <c r="AD345" s="192"/>
      <c r="AE345" s="192"/>
      <c r="AF345" s="192"/>
      <c r="AG345" s="192"/>
      <c r="AH345" s="192"/>
      <c r="AI345" s="192"/>
    </row>
    <row r="346" spans="1:35" ht="15.75" customHeight="1">
      <c r="A346" s="246"/>
      <c r="B346" s="192"/>
      <c r="C346" s="192"/>
      <c r="D346" s="192"/>
      <c r="E346" s="192"/>
      <c r="F346" s="192"/>
      <c r="G346" s="192"/>
      <c r="H346" s="192"/>
      <c r="I346" s="192"/>
      <c r="J346" s="192"/>
      <c r="K346" s="192"/>
      <c r="L346" s="192"/>
      <c r="M346" s="192"/>
      <c r="N346" s="192"/>
      <c r="O346" s="192"/>
      <c r="P346" s="192"/>
      <c r="Q346" s="192"/>
      <c r="R346" s="192"/>
      <c r="S346" s="192"/>
      <c r="T346" s="192"/>
      <c r="U346" s="192"/>
      <c r="V346" s="192"/>
      <c r="W346" s="192"/>
      <c r="X346" s="192"/>
      <c r="Y346" s="192"/>
      <c r="Z346" s="192"/>
      <c r="AA346" s="192"/>
      <c r="AB346" s="192"/>
      <c r="AC346" s="192"/>
      <c r="AD346" s="192"/>
      <c r="AE346" s="192"/>
      <c r="AF346" s="192"/>
      <c r="AG346" s="192"/>
      <c r="AH346" s="192"/>
      <c r="AI346" s="192"/>
    </row>
    <row r="347" spans="1:35" ht="15.75" customHeight="1">
      <c r="A347" s="246"/>
      <c r="B347" s="192"/>
      <c r="C347" s="192"/>
      <c r="D347" s="192"/>
      <c r="E347" s="192"/>
      <c r="F347" s="192"/>
      <c r="G347" s="192"/>
      <c r="H347" s="192"/>
      <c r="I347" s="192"/>
      <c r="J347" s="192"/>
      <c r="K347" s="192"/>
      <c r="L347" s="192"/>
      <c r="M347" s="192"/>
      <c r="N347" s="192"/>
      <c r="O347" s="192"/>
      <c r="P347" s="192"/>
      <c r="Q347" s="192"/>
      <c r="R347" s="192"/>
      <c r="S347" s="192"/>
      <c r="T347" s="192"/>
      <c r="U347" s="192"/>
      <c r="V347" s="192"/>
      <c r="W347" s="192"/>
      <c r="X347" s="192"/>
      <c r="Y347" s="192"/>
      <c r="Z347" s="192"/>
      <c r="AA347" s="192"/>
      <c r="AB347" s="192"/>
      <c r="AC347" s="192"/>
      <c r="AD347" s="192"/>
      <c r="AE347" s="192"/>
      <c r="AF347" s="192"/>
      <c r="AG347" s="192"/>
      <c r="AH347" s="192"/>
      <c r="AI347" s="192"/>
    </row>
    <row r="348" spans="1:35" ht="15.75" customHeight="1">
      <c r="A348" s="246"/>
      <c r="B348" s="192"/>
      <c r="C348" s="192"/>
      <c r="D348" s="192"/>
      <c r="E348" s="192"/>
      <c r="F348" s="192"/>
      <c r="G348" s="192"/>
      <c r="H348" s="192"/>
      <c r="I348" s="192"/>
      <c r="J348" s="192"/>
      <c r="K348" s="192"/>
      <c r="L348" s="192"/>
      <c r="M348" s="192"/>
      <c r="N348" s="192"/>
      <c r="O348" s="192"/>
      <c r="P348" s="192"/>
      <c r="Q348" s="192"/>
      <c r="R348" s="192"/>
      <c r="S348" s="192"/>
      <c r="T348" s="192"/>
      <c r="U348" s="192"/>
      <c r="V348" s="192"/>
      <c r="W348" s="192"/>
      <c r="X348" s="192"/>
      <c r="Y348" s="192"/>
      <c r="Z348" s="192"/>
      <c r="AA348" s="192"/>
      <c r="AB348" s="192"/>
      <c r="AC348" s="192"/>
      <c r="AD348" s="192"/>
      <c r="AE348" s="192"/>
      <c r="AF348" s="192"/>
      <c r="AG348" s="192"/>
      <c r="AH348" s="192"/>
      <c r="AI348" s="192"/>
    </row>
    <row r="349" spans="1:35" ht="15.75" customHeight="1">
      <c r="A349" s="246"/>
      <c r="B349" s="192"/>
      <c r="C349" s="192"/>
      <c r="D349" s="192"/>
      <c r="E349" s="192"/>
      <c r="F349" s="192"/>
      <c r="G349" s="192"/>
      <c r="H349" s="192"/>
      <c r="I349" s="192"/>
      <c r="J349" s="192"/>
      <c r="K349" s="192"/>
      <c r="L349" s="192"/>
      <c r="M349" s="192"/>
      <c r="N349" s="192"/>
      <c r="O349" s="192"/>
      <c r="P349" s="192"/>
      <c r="Q349" s="192"/>
      <c r="R349" s="192"/>
      <c r="S349" s="192"/>
      <c r="T349" s="192"/>
      <c r="U349" s="192"/>
      <c r="V349" s="192"/>
      <c r="W349" s="192"/>
      <c r="X349" s="192"/>
      <c r="Y349" s="192"/>
      <c r="Z349" s="192"/>
      <c r="AA349" s="192"/>
      <c r="AB349" s="192"/>
      <c r="AC349" s="192"/>
      <c r="AD349" s="192"/>
      <c r="AE349" s="192"/>
      <c r="AF349" s="192"/>
      <c r="AG349" s="192"/>
      <c r="AH349" s="192"/>
      <c r="AI349" s="192"/>
    </row>
    <row r="350" spans="1:35" ht="15.75" customHeight="1">
      <c r="A350" s="246"/>
      <c r="B350" s="192"/>
      <c r="C350" s="192"/>
      <c r="D350" s="192"/>
      <c r="E350" s="192"/>
      <c r="F350" s="192"/>
      <c r="G350" s="192"/>
      <c r="H350" s="192"/>
      <c r="I350" s="192"/>
      <c r="J350" s="192"/>
      <c r="K350" s="192"/>
      <c r="L350" s="192"/>
      <c r="M350" s="192"/>
      <c r="N350" s="192"/>
      <c r="O350" s="192"/>
      <c r="P350" s="192"/>
      <c r="Q350" s="192"/>
      <c r="R350" s="192"/>
      <c r="S350" s="192"/>
      <c r="T350" s="192"/>
      <c r="U350" s="192"/>
      <c r="V350" s="192"/>
      <c r="W350" s="192"/>
      <c r="X350" s="192"/>
      <c r="Y350" s="192"/>
      <c r="Z350" s="192"/>
      <c r="AA350" s="192"/>
      <c r="AB350" s="192"/>
      <c r="AC350" s="192"/>
      <c r="AD350" s="192"/>
      <c r="AE350" s="192"/>
      <c r="AF350" s="192"/>
      <c r="AG350" s="192"/>
      <c r="AH350" s="192"/>
      <c r="AI350" s="192"/>
    </row>
    <row r="351" spans="1:35" ht="15.75" customHeight="1">
      <c r="A351" s="246"/>
      <c r="B351" s="192"/>
      <c r="C351" s="192"/>
      <c r="D351" s="192"/>
      <c r="E351" s="192"/>
      <c r="F351" s="192"/>
      <c r="G351" s="192"/>
      <c r="H351" s="192"/>
      <c r="I351" s="192"/>
      <c r="J351" s="192"/>
      <c r="K351" s="192"/>
      <c r="L351" s="192"/>
      <c r="M351" s="192"/>
      <c r="N351" s="192"/>
      <c r="O351" s="192"/>
      <c r="P351" s="192"/>
      <c r="Q351" s="192"/>
      <c r="R351" s="192"/>
      <c r="S351" s="192"/>
      <c r="T351" s="192"/>
      <c r="U351" s="192"/>
      <c r="V351" s="192"/>
      <c r="W351" s="192"/>
      <c r="X351" s="192"/>
      <c r="Y351" s="192"/>
      <c r="Z351" s="192"/>
      <c r="AA351" s="192"/>
      <c r="AB351" s="192"/>
      <c r="AC351" s="192"/>
      <c r="AD351" s="192"/>
      <c r="AE351" s="192"/>
      <c r="AF351" s="192"/>
      <c r="AG351" s="192"/>
      <c r="AH351" s="192"/>
      <c r="AI351" s="192"/>
    </row>
    <row r="352" spans="1:35" ht="15.75" customHeight="1">
      <c r="A352" s="246"/>
      <c r="B352" s="192"/>
      <c r="C352" s="192"/>
      <c r="D352" s="192"/>
      <c r="E352" s="192"/>
      <c r="F352" s="192"/>
      <c r="G352" s="192"/>
      <c r="H352" s="192"/>
      <c r="I352" s="192"/>
      <c r="J352" s="192"/>
      <c r="K352" s="192"/>
      <c r="L352" s="192"/>
      <c r="M352" s="192"/>
      <c r="N352" s="192"/>
      <c r="O352" s="192"/>
      <c r="P352" s="192"/>
      <c r="Q352" s="192"/>
      <c r="R352" s="192"/>
      <c r="S352" s="192"/>
      <c r="T352" s="192"/>
      <c r="U352" s="192"/>
      <c r="V352" s="192"/>
      <c r="W352" s="192"/>
      <c r="X352" s="192"/>
      <c r="Y352" s="192"/>
      <c r="Z352" s="192"/>
      <c r="AA352" s="192"/>
      <c r="AB352" s="192"/>
      <c r="AC352" s="192"/>
      <c r="AD352" s="192"/>
      <c r="AE352" s="192"/>
      <c r="AF352" s="192"/>
      <c r="AG352" s="192"/>
      <c r="AH352" s="192"/>
      <c r="AI352" s="192"/>
    </row>
    <row r="353" spans="1:35" ht="15.75" customHeight="1">
      <c r="A353" s="246"/>
      <c r="B353" s="192"/>
      <c r="C353" s="192"/>
      <c r="D353" s="192"/>
      <c r="E353" s="192"/>
      <c r="F353" s="192"/>
      <c r="G353" s="192"/>
      <c r="H353" s="192"/>
      <c r="I353" s="192"/>
      <c r="J353" s="192"/>
      <c r="K353" s="192"/>
      <c r="L353" s="192"/>
      <c r="M353" s="192"/>
      <c r="N353" s="192"/>
      <c r="O353" s="192"/>
      <c r="P353" s="192"/>
      <c r="Q353" s="192"/>
      <c r="R353" s="192"/>
      <c r="S353" s="192"/>
      <c r="T353" s="192"/>
      <c r="U353" s="192"/>
      <c r="V353" s="192"/>
      <c r="W353" s="192"/>
      <c r="X353" s="192"/>
      <c r="Y353" s="192"/>
      <c r="Z353" s="192"/>
      <c r="AA353" s="192"/>
      <c r="AB353" s="192"/>
      <c r="AC353" s="192"/>
      <c r="AD353" s="192"/>
      <c r="AE353" s="192"/>
      <c r="AF353" s="192"/>
      <c r="AG353" s="192"/>
      <c r="AH353" s="192"/>
      <c r="AI353" s="192"/>
    </row>
    <row r="354" spans="1:35" ht="15.75" customHeight="1">
      <c r="A354" s="246"/>
      <c r="B354" s="192"/>
      <c r="C354" s="192"/>
      <c r="D354" s="192"/>
      <c r="E354" s="192"/>
      <c r="F354" s="192"/>
      <c r="G354" s="192"/>
      <c r="H354" s="192"/>
      <c r="I354" s="192"/>
      <c r="J354" s="192"/>
      <c r="K354" s="192"/>
      <c r="L354" s="192"/>
      <c r="M354" s="192"/>
      <c r="N354" s="192"/>
      <c r="O354" s="192"/>
      <c r="P354" s="192"/>
      <c r="Q354" s="192"/>
      <c r="R354" s="192"/>
      <c r="S354" s="192"/>
      <c r="T354" s="192"/>
      <c r="U354" s="192"/>
      <c r="V354" s="192"/>
      <c r="W354" s="192"/>
      <c r="X354" s="192"/>
      <c r="Y354" s="192"/>
      <c r="Z354" s="192"/>
      <c r="AA354" s="192"/>
      <c r="AB354" s="192"/>
      <c r="AC354" s="192"/>
      <c r="AD354" s="192"/>
      <c r="AE354" s="192"/>
      <c r="AF354" s="192"/>
      <c r="AG354" s="192"/>
      <c r="AH354" s="192"/>
      <c r="AI354" s="192"/>
    </row>
    <row r="355" spans="1:35" ht="15.75" customHeight="1">
      <c r="A355" s="246"/>
      <c r="B355" s="192"/>
      <c r="C355" s="192"/>
      <c r="D355" s="192"/>
      <c r="E355" s="192"/>
      <c r="F355" s="192"/>
      <c r="G355" s="192"/>
      <c r="H355" s="192"/>
      <c r="I355" s="192"/>
      <c r="J355" s="192"/>
      <c r="K355" s="192"/>
      <c r="L355" s="192"/>
      <c r="M355" s="192"/>
      <c r="N355" s="192"/>
      <c r="O355" s="192"/>
      <c r="P355" s="192"/>
      <c r="Q355" s="192"/>
      <c r="R355" s="192"/>
      <c r="S355" s="192"/>
      <c r="T355" s="192"/>
      <c r="U355" s="192"/>
      <c r="V355" s="192"/>
      <c r="W355" s="192"/>
      <c r="X355" s="192"/>
      <c r="Y355" s="192"/>
      <c r="Z355" s="192"/>
      <c r="AA355" s="192"/>
      <c r="AB355" s="192"/>
      <c r="AC355" s="192"/>
      <c r="AD355" s="192"/>
      <c r="AE355" s="192"/>
      <c r="AF355" s="192"/>
      <c r="AG355" s="192"/>
      <c r="AH355" s="192"/>
      <c r="AI355" s="192"/>
    </row>
    <row r="356" spans="1:35" ht="15.75" customHeight="1">
      <c r="A356" s="246"/>
      <c r="B356" s="192"/>
      <c r="C356" s="192"/>
      <c r="D356" s="192"/>
      <c r="E356" s="192"/>
      <c r="F356" s="192"/>
      <c r="G356" s="192"/>
      <c r="H356" s="192"/>
      <c r="I356" s="192"/>
      <c r="J356" s="192"/>
      <c r="K356" s="192"/>
      <c r="L356" s="192"/>
      <c r="M356" s="192"/>
      <c r="N356" s="192"/>
      <c r="O356" s="192"/>
      <c r="P356" s="192"/>
      <c r="Q356" s="192"/>
      <c r="R356" s="192"/>
      <c r="S356" s="192"/>
      <c r="T356" s="192"/>
      <c r="U356" s="192"/>
      <c r="V356" s="192"/>
      <c r="W356" s="192"/>
      <c r="X356" s="192"/>
      <c r="Y356" s="192"/>
      <c r="Z356" s="192"/>
      <c r="AA356" s="192"/>
      <c r="AB356" s="192"/>
      <c r="AC356" s="192"/>
      <c r="AD356" s="192"/>
      <c r="AE356" s="192"/>
      <c r="AF356" s="192"/>
      <c r="AG356" s="192"/>
      <c r="AH356" s="192"/>
      <c r="AI356" s="192"/>
    </row>
    <row r="357" spans="1:35" ht="15.75" customHeight="1">
      <c r="A357" s="246"/>
      <c r="B357" s="192"/>
      <c r="C357" s="192"/>
      <c r="D357" s="192"/>
      <c r="E357" s="192"/>
      <c r="F357" s="192"/>
      <c r="G357" s="192"/>
      <c r="H357" s="192"/>
      <c r="I357" s="192"/>
      <c r="J357" s="192"/>
      <c r="K357" s="192"/>
      <c r="L357" s="192"/>
      <c r="M357" s="192"/>
      <c r="N357" s="192"/>
      <c r="O357" s="192"/>
      <c r="P357" s="192"/>
      <c r="Q357" s="192"/>
      <c r="R357" s="192"/>
      <c r="S357" s="192"/>
      <c r="T357" s="192"/>
      <c r="U357" s="192"/>
      <c r="V357" s="192"/>
      <c r="W357" s="192"/>
      <c r="X357" s="192"/>
      <c r="Y357" s="192"/>
      <c r="Z357" s="192"/>
      <c r="AA357" s="192"/>
      <c r="AB357" s="192"/>
      <c r="AC357" s="192"/>
      <c r="AD357" s="192"/>
      <c r="AE357" s="192"/>
      <c r="AF357" s="192"/>
      <c r="AG357" s="192"/>
      <c r="AH357" s="192"/>
      <c r="AI357" s="192"/>
    </row>
    <row r="358" spans="1:35" ht="15.75" customHeight="1">
      <c r="A358" s="246"/>
      <c r="B358" s="192"/>
      <c r="C358" s="192"/>
      <c r="D358" s="192"/>
      <c r="E358" s="192"/>
      <c r="F358" s="192"/>
      <c r="G358" s="192"/>
      <c r="H358" s="192"/>
      <c r="I358" s="192"/>
      <c r="J358" s="192"/>
      <c r="K358" s="192"/>
      <c r="L358" s="192"/>
      <c r="M358" s="192"/>
      <c r="N358" s="192"/>
      <c r="O358" s="192"/>
      <c r="P358" s="192"/>
      <c r="Q358" s="192"/>
      <c r="R358" s="192"/>
      <c r="S358" s="192"/>
      <c r="T358" s="192"/>
      <c r="U358" s="192"/>
      <c r="V358" s="192"/>
      <c r="W358" s="192"/>
      <c r="X358" s="192"/>
      <c r="Y358" s="192"/>
      <c r="Z358" s="192"/>
      <c r="AA358" s="192"/>
      <c r="AB358" s="192"/>
      <c r="AC358" s="192"/>
      <c r="AD358" s="192"/>
      <c r="AE358" s="192"/>
      <c r="AF358" s="192"/>
      <c r="AG358" s="192"/>
      <c r="AH358" s="192"/>
      <c r="AI358" s="192"/>
    </row>
    <row r="359" spans="1:35" ht="15.75" customHeight="1">
      <c r="A359" s="246"/>
      <c r="B359" s="192"/>
      <c r="C359" s="192"/>
      <c r="D359" s="192"/>
      <c r="E359" s="192"/>
      <c r="F359" s="192"/>
      <c r="G359" s="192"/>
      <c r="H359" s="192"/>
      <c r="I359" s="192"/>
      <c r="J359" s="192"/>
      <c r="K359" s="192"/>
      <c r="L359" s="192"/>
      <c r="M359" s="192"/>
      <c r="N359" s="192"/>
      <c r="O359" s="192"/>
      <c r="P359" s="192"/>
      <c r="Q359" s="192"/>
      <c r="R359" s="192"/>
      <c r="S359" s="192"/>
      <c r="T359" s="192"/>
      <c r="U359" s="192"/>
      <c r="V359" s="192"/>
      <c r="W359" s="192"/>
      <c r="X359" s="192"/>
      <c r="Y359" s="192"/>
      <c r="Z359" s="192"/>
      <c r="AA359" s="192"/>
      <c r="AB359" s="192"/>
      <c r="AC359" s="192"/>
      <c r="AD359" s="192"/>
      <c r="AE359" s="192"/>
      <c r="AF359" s="192"/>
      <c r="AG359" s="192"/>
      <c r="AH359" s="192"/>
      <c r="AI359" s="192"/>
    </row>
    <row r="360" spans="1:35" ht="15.75" customHeight="1">
      <c r="A360" s="192"/>
      <c r="B360" s="192"/>
      <c r="C360" s="192"/>
      <c r="D360" s="192"/>
      <c r="E360" s="192"/>
      <c r="F360" s="192"/>
      <c r="G360" s="192"/>
      <c r="H360" s="192"/>
      <c r="I360" s="192"/>
      <c r="J360" s="192"/>
      <c r="K360" s="192"/>
      <c r="L360" s="192"/>
      <c r="M360" s="192"/>
      <c r="N360" s="192"/>
      <c r="O360" s="192"/>
      <c r="P360" s="192"/>
      <c r="Q360" s="192"/>
      <c r="R360" s="192"/>
      <c r="S360" s="192"/>
      <c r="T360" s="192"/>
      <c r="U360" s="192"/>
      <c r="V360" s="192"/>
      <c r="W360" s="192"/>
      <c r="X360" s="192"/>
      <c r="Y360" s="192"/>
      <c r="Z360" s="192"/>
      <c r="AA360" s="192"/>
      <c r="AB360" s="192"/>
      <c r="AC360" s="192"/>
      <c r="AD360" s="192"/>
      <c r="AE360" s="192"/>
      <c r="AF360" s="192"/>
      <c r="AG360" s="192"/>
      <c r="AH360" s="192"/>
      <c r="AI360" s="192"/>
    </row>
    <row r="361" spans="1:35" ht="15.75" customHeight="1">
      <c r="A361" s="192"/>
      <c r="B361" s="192"/>
      <c r="C361" s="192"/>
      <c r="D361" s="192"/>
      <c r="E361" s="192"/>
      <c r="F361" s="192"/>
      <c r="G361" s="192"/>
      <c r="H361" s="192"/>
      <c r="I361" s="192"/>
      <c r="J361" s="192"/>
      <c r="K361" s="192"/>
      <c r="L361" s="192"/>
      <c r="M361" s="192"/>
      <c r="N361" s="192"/>
      <c r="O361" s="192"/>
      <c r="P361" s="192"/>
      <c r="Q361" s="192"/>
      <c r="R361" s="192"/>
      <c r="S361" s="192"/>
      <c r="T361" s="192"/>
      <c r="U361" s="192"/>
      <c r="V361" s="192"/>
      <c r="W361" s="192"/>
      <c r="X361" s="192"/>
      <c r="Y361" s="192"/>
      <c r="Z361" s="192"/>
      <c r="AA361" s="192"/>
      <c r="AB361" s="192"/>
      <c r="AC361" s="192"/>
      <c r="AD361" s="192"/>
      <c r="AE361" s="192"/>
      <c r="AF361" s="192"/>
      <c r="AG361" s="192"/>
      <c r="AH361" s="192"/>
      <c r="AI361" s="192"/>
    </row>
    <row r="362" spans="1:35" ht="15.75" customHeight="1">
      <c r="A362" s="192"/>
      <c r="B362" s="192"/>
      <c r="C362" s="192"/>
      <c r="D362" s="192"/>
      <c r="E362" s="192"/>
      <c r="F362" s="192"/>
      <c r="G362" s="192"/>
      <c r="H362" s="192"/>
      <c r="I362" s="192"/>
      <c r="J362" s="192"/>
      <c r="K362" s="192"/>
      <c r="L362" s="192"/>
      <c r="M362" s="192"/>
      <c r="N362" s="192"/>
      <c r="O362" s="192"/>
      <c r="P362" s="192"/>
      <c r="Q362" s="192"/>
      <c r="R362" s="192"/>
      <c r="S362" s="192"/>
      <c r="T362" s="192"/>
      <c r="U362" s="192"/>
      <c r="V362" s="192"/>
      <c r="W362" s="192"/>
      <c r="X362" s="192"/>
      <c r="Y362" s="192"/>
      <c r="Z362" s="192"/>
      <c r="AA362" s="192"/>
      <c r="AB362" s="192"/>
      <c r="AC362" s="192"/>
      <c r="AD362" s="192"/>
      <c r="AE362" s="192"/>
      <c r="AF362" s="192"/>
      <c r="AG362" s="192"/>
      <c r="AH362" s="192"/>
      <c r="AI362" s="192"/>
    </row>
    <row r="363" spans="1:35" ht="15.75" customHeight="1">
      <c r="A363" s="192"/>
      <c r="B363" s="192"/>
      <c r="C363" s="192"/>
      <c r="D363" s="192"/>
      <c r="E363" s="192"/>
      <c r="F363" s="192"/>
      <c r="G363" s="192"/>
      <c r="H363" s="192"/>
      <c r="I363" s="192"/>
      <c r="J363" s="192"/>
      <c r="K363" s="192"/>
      <c r="L363" s="192"/>
      <c r="M363" s="192"/>
      <c r="N363" s="192"/>
      <c r="O363" s="192"/>
      <c r="P363" s="192"/>
      <c r="Q363" s="192"/>
      <c r="R363" s="192"/>
      <c r="S363" s="192"/>
      <c r="T363" s="192"/>
      <c r="U363" s="192"/>
      <c r="V363" s="192"/>
      <c r="W363" s="192"/>
      <c r="X363" s="192"/>
      <c r="Y363" s="192"/>
      <c r="Z363" s="192"/>
      <c r="AA363" s="192"/>
      <c r="AB363" s="192"/>
      <c r="AC363" s="192"/>
      <c r="AD363" s="192"/>
      <c r="AE363" s="192"/>
      <c r="AF363" s="192"/>
      <c r="AG363" s="192"/>
      <c r="AH363" s="192"/>
      <c r="AI363" s="192"/>
    </row>
    <row r="364" spans="1:35" ht="15.75" customHeight="1">
      <c r="A364" s="192"/>
      <c r="B364" s="192"/>
      <c r="C364" s="192"/>
      <c r="D364" s="192"/>
      <c r="E364" s="192"/>
      <c r="F364" s="192"/>
      <c r="G364" s="192"/>
      <c r="H364" s="192"/>
      <c r="I364" s="192"/>
      <c r="J364" s="192"/>
      <c r="K364" s="192"/>
      <c r="L364" s="192"/>
      <c r="M364" s="192"/>
      <c r="N364" s="192"/>
      <c r="O364" s="192"/>
      <c r="P364" s="192"/>
      <c r="Q364" s="192"/>
      <c r="R364" s="192"/>
      <c r="S364" s="192"/>
      <c r="T364" s="192"/>
      <c r="U364" s="192"/>
      <c r="V364" s="192"/>
      <c r="W364" s="192"/>
      <c r="X364" s="192"/>
      <c r="Y364" s="192"/>
      <c r="Z364" s="192"/>
      <c r="AA364" s="192"/>
      <c r="AB364" s="192"/>
      <c r="AC364" s="192"/>
      <c r="AD364" s="192"/>
      <c r="AE364" s="192"/>
      <c r="AF364" s="192"/>
      <c r="AG364" s="192"/>
      <c r="AH364" s="192"/>
      <c r="AI364" s="192"/>
    </row>
    <row r="365" spans="1:35" ht="15.75" customHeight="1">
      <c r="A365" s="192"/>
      <c r="B365" s="192"/>
      <c r="C365" s="192"/>
      <c r="D365" s="192"/>
      <c r="E365" s="192"/>
      <c r="F365" s="192"/>
      <c r="G365" s="192"/>
      <c r="H365" s="192"/>
      <c r="I365" s="192"/>
      <c r="J365" s="192"/>
      <c r="K365" s="192"/>
      <c r="L365" s="192"/>
      <c r="M365" s="192"/>
      <c r="N365" s="192"/>
      <c r="O365" s="192"/>
      <c r="P365" s="192"/>
      <c r="Q365" s="192"/>
      <c r="R365" s="192"/>
      <c r="S365" s="192"/>
      <c r="T365" s="192"/>
      <c r="U365" s="192"/>
      <c r="V365" s="192"/>
      <c r="W365" s="192"/>
      <c r="X365" s="192"/>
      <c r="Y365" s="192"/>
      <c r="Z365" s="192"/>
      <c r="AA365" s="192"/>
      <c r="AB365" s="192"/>
      <c r="AC365" s="192"/>
      <c r="AD365" s="192"/>
      <c r="AE365" s="192"/>
      <c r="AF365" s="192"/>
      <c r="AG365" s="192"/>
      <c r="AH365" s="192"/>
      <c r="AI365" s="192"/>
    </row>
    <row r="366" spans="1:35" ht="15.75" customHeight="1">
      <c r="A366" s="192"/>
      <c r="B366" s="192"/>
      <c r="C366" s="192"/>
      <c r="D366" s="192"/>
      <c r="E366" s="192"/>
      <c r="F366" s="192"/>
      <c r="G366" s="192"/>
      <c r="H366" s="192"/>
      <c r="I366" s="192"/>
      <c r="J366" s="192"/>
      <c r="K366" s="192"/>
      <c r="L366" s="192"/>
      <c r="M366" s="192"/>
      <c r="N366" s="192"/>
      <c r="O366" s="192"/>
      <c r="P366" s="192"/>
      <c r="Q366" s="192"/>
      <c r="R366" s="192"/>
      <c r="S366" s="192"/>
      <c r="T366" s="192"/>
      <c r="U366" s="192"/>
      <c r="V366" s="192"/>
      <c r="W366" s="192"/>
      <c r="X366" s="192"/>
      <c r="Y366" s="192"/>
      <c r="Z366" s="192"/>
      <c r="AA366" s="192"/>
      <c r="AB366" s="192"/>
      <c r="AC366" s="192"/>
      <c r="AD366" s="192"/>
      <c r="AE366" s="192"/>
      <c r="AF366" s="192"/>
      <c r="AG366" s="192"/>
      <c r="AH366" s="192"/>
      <c r="AI366" s="192"/>
    </row>
    <row r="367" spans="1:35" ht="15.75" customHeight="1">
      <c r="A367" s="192"/>
      <c r="B367" s="192"/>
      <c r="C367" s="192"/>
      <c r="D367" s="192"/>
      <c r="E367" s="192"/>
      <c r="F367" s="192"/>
      <c r="G367" s="192"/>
      <c r="H367" s="192"/>
      <c r="I367" s="192"/>
      <c r="J367" s="192"/>
      <c r="K367" s="192"/>
      <c r="L367" s="192"/>
      <c r="M367" s="192"/>
      <c r="N367" s="192"/>
      <c r="O367" s="192"/>
      <c r="P367" s="192"/>
      <c r="Q367" s="192"/>
      <c r="R367" s="192"/>
      <c r="S367" s="192"/>
      <c r="T367" s="192"/>
      <c r="U367" s="192"/>
      <c r="V367" s="192"/>
      <c r="W367" s="192"/>
      <c r="X367" s="192"/>
      <c r="Y367" s="192"/>
      <c r="Z367" s="192"/>
      <c r="AA367" s="192"/>
      <c r="AB367" s="192"/>
      <c r="AC367" s="192"/>
      <c r="AD367" s="192"/>
      <c r="AE367" s="192"/>
      <c r="AF367" s="192"/>
      <c r="AG367" s="192"/>
      <c r="AH367" s="192"/>
      <c r="AI367" s="192"/>
    </row>
    <row r="368" spans="1:35" ht="15.75" customHeight="1">
      <c r="A368" s="192"/>
      <c r="B368" s="192"/>
      <c r="C368" s="192"/>
      <c r="D368" s="192"/>
      <c r="E368" s="192"/>
      <c r="F368" s="192"/>
      <c r="G368" s="192"/>
      <c r="H368" s="192"/>
      <c r="I368" s="192"/>
      <c r="J368" s="192"/>
      <c r="K368" s="192"/>
      <c r="L368" s="192"/>
      <c r="M368" s="192"/>
      <c r="N368" s="192"/>
      <c r="O368" s="192"/>
      <c r="P368" s="192"/>
      <c r="Q368" s="192"/>
      <c r="R368" s="192"/>
      <c r="S368" s="192"/>
      <c r="T368" s="192"/>
      <c r="U368" s="192"/>
      <c r="V368" s="192"/>
      <c r="W368" s="192"/>
      <c r="X368" s="192"/>
      <c r="Y368" s="192"/>
      <c r="Z368" s="192"/>
      <c r="AA368" s="192"/>
      <c r="AB368" s="192"/>
      <c r="AC368" s="192"/>
      <c r="AD368" s="192"/>
      <c r="AE368" s="192"/>
      <c r="AF368" s="192"/>
      <c r="AG368" s="192"/>
      <c r="AH368" s="192"/>
      <c r="AI368" s="192"/>
    </row>
    <row r="369" spans="1:35" ht="15.75" customHeight="1">
      <c r="A369" s="192"/>
      <c r="B369" s="192"/>
      <c r="C369" s="192"/>
      <c r="D369" s="192"/>
      <c r="E369" s="192"/>
      <c r="F369" s="192"/>
      <c r="G369" s="192"/>
      <c r="H369" s="192"/>
      <c r="I369" s="192"/>
      <c r="J369" s="192"/>
      <c r="K369" s="192"/>
      <c r="L369" s="192"/>
      <c r="M369" s="192"/>
      <c r="N369" s="192"/>
      <c r="O369" s="192"/>
      <c r="P369" s="192"/>
      <c r="Q369" s="192"/>
      <c r="R369" s="192"/>
      <c r="S369" s="192"/>
      <c r="T369" s="192"/>
      <c r="U369" s="192"/>
      <c r="V369" s="192"/>
      <c r="W369" s="192"/>
      <c r="X369" s="192"/>
      <c r="Y369" s="192"/>
      <c r="Z369" s="192"/>
      <c r="AA369" s="192"/>
      <c r="AB369" s="192"/>
      <c r="AC369" s="192"/>
      <c r="AD369" s="192"/>
      <c r="AE369" s="192"/>
      <c r="AF369" s="192"/>
      <c r="AG369" s="192"/>
      <c r="AH369" s="192"/>
      <c r="AI369" s="192"/>
    </row>
    <row r="370" spans="1:35" ht="15.75" customHeight="1">
      <c r="A370" s="192"/>
      <c r="B370" s="192"/>
      <c r="C370" s="192"/>
      <c r="D370" s="192"/>
      <c r="E370" s="192"/>
      <c r="F370" s="192"/>
      <c r="G370" s="192"/>
      <c r="H370" s="192"/>
      <c r="I370" s="192"/>
      <c r="J370" s="192"/>
      <c r="K370" s="192"/>
      <c r="L370" s="192"/>
      <c r="M370" s="192"/>
      <c r="N370" s="192"/>
      <c r="O370" s="192"/>
      <c r="P370" s="192"/>
      <c r="Q370" s="192"/>
      <c r="R370" s="192"/>
      <c r="S370" s="192"/>
      <c r="T370" s="192"/>
      <c r="U370" s="192"/>
      <c r="V370" s="192"/>
      <c r="W370" s="192"/>
      <c r="X370" s="192"/>
      <c r="Y370" s="192"/>
      <c r="Z370" s="192"/>
      <c r="AA370" s="192"/>
      <c r="AB370" s="192"/>
      <c r="AC370" s="192"/>
      <c r="AD370" s="192"/>
      <c r="AE370" s="192"/>
      <c r="AF370" s="192"/>
      <c r="AG370" s="192"/>
      <c r="AH370" s="192"/>
      <c r="AI370" s="192"/>
    </row>
    <row r="371" spans="1:35" ht="15.75" customHeight="1">
      <c r="A371" s="192"/>
      <c r="B371" s="192"/>
      <c r="C371" s="192"/>
      <c r="D371" s="192"/>
      <c r="E371" s="192"/>
      <c r="F371" s="192"/>
      <c r="G371" s="192"/>
      <c r="H371" s="192"/>
      <c r="I371" s="192"/>
      <c r="J371" s="192"/>
      <c r="K371" s="192"/>
      <c r="L371" s="192"/>
      <c r="M371" s="192"/>
      <c r="N371" s="192"/>
      <c r="O371" s="192"/>
      <c r="P371" s="192"/>
      <c r="Q371" s="192"/>
      <c r="R371" s="192"/>
      <c r="S371" s="192"/>
      <c r="T371" s="192"/>
      <c r="U371" s="192"/>
      <c r="V371" s="192"/>
      <c r="W371" s="192"/>
      <c r="X371" s="192"/>
      <c r="Y371" s="192"/>
      <c r="Z371" s="192"/>
      <c r="AA371" s="192"/>
      <c r="AB371" s="192"/>
      <c r="AC371" s="192"/>
      <c r="AD371" s="192"/>
      <c r="AE371" s="192"/>
      <c r="AF371" s="192"/>
      <c r="AG371" s="192"/>
      <c r="AH371" s="192"/>
      <c r="AI371" s="192"/>
    </row>
    <row r="372" spans="1:35" ht="15.75" customHeight="1">
      <c r="A372" s="192"/>
      <c r="B372" s="192"/>
      <c r="C372" s="192"/>
      <c r="D372" s="192"/>
      <c r="E372" s="192"/>
      <c r="F372" s="192"/>
      <c r="G372" s="192"/>
      <c r="H372" s="192"/>
      <c r="I372" s="192"/>
      <c r="J372" s="192"/>
      <c r="K372" s="192"/>
      <c r="L372" s="192"/>
      <c r="M372" s="192"/>
      <c r="N372" s="192"/>
      <c r="O372" s="192"/>
      <c r="P372" s="192"/>
      <c r="Q372" s="192"/>
      <c r="R372" s="192"/>
      <c r="S372" s="192"/>
      <c r="T372" s="192"/>
      <c r="U372" s="192"/>
      <c r="V372" s="192"/>
      <c r="W372" s="192"/>
      <c r="X372" s="192"/>
      <c r="Y372" s="192"/>
      <c r="Z372" s="192"/>
      <c r="AA372" s="192"/>
      <c r="AB372" s="192"/>
      <c r="AC372" s="192"/>
      <c r="AD372" s="192"/>
      <c r="AE372" s="192"/>
      <c r="AF372" s="192"/>
      <c r="AG372" s="192"/>
      <c r="AH372" s="192"/>
      <c r="AI372" s="192"/>
    </row>
    <row r="373" spans="1:35" ht="15.75" customHeight="1">
      <c r="A373" s="192"/>
      <c r="B373" s="192"/>
      <c r="C373" s="192"/>
      <c r="D373" s="192"/>
      <c r="E373" s="192"/>
      <c r="F373" s="192"/>
      <c r="G373" s="192"/>
      <c r="H373" s="192"/>
      <c r="I373" s="192"/>
      <c r="J373" s="192"/>
      <c r="K373" s="192"/>
      <c r="L373" s="192"/>
      <c r="M373" s="192"/>
      <c r="N373" s="192"/>
      <c r="O373" s="192"/>
      <c r="P373" s="192"/>
      <c r="Q373" s="192"/>
      <c r="R373" s="192"/>
      <c r="S373" s="192"/>
      <c r="T373" s="192"/>
      <c r="U373" s="192"/>
      <c r="V373" s="192"/>
      <c r="W373" s="192"/>
      <c r="X373" s="192"/>
      <c r="Y373" s="192"/>
      <c r="Z373" s="192"/>
      <c r="AA373" s="192"/>
      <c r="AB373" s="192"/>
      <c r="AC373" s="192"/>
      <c r="AD373" s="192"/>
      <c r="AE373" s="192"/>
      <c r="AF373" s="192"/>
      <c r="AG373" s="192"/>
      <c r="AH373" s="192"/>
      <c r="AI373" s="192"/>
    </row>
    <row r="374" spans="1:35" ht="15.75" customHeight="1">
      <c r="A374" s="192"/>
      <c r="B374" s="192"/>
      <c r="C374" s="192"/>
      <c r="D374" s="192"/>
      <c r="E374" s="192"/>
      <c r="F374" s="192"/>
      <c r="G374" s="192"/>
      <c r="H374" s="192"/>
      <c r="I374" s="192"/>
      <c r="J374" s="192"/>
      <c r="K374" s="192"/>
      <c r="L374" s="192"/>
      <c r="M374" s="192"/>
      <c r="N374" s="192"/>
      <c r="O374" s="192"/>
      <c r="P374" s="192"/>
      <c r="Q374" s="192"/>
      <c r="R374" s="192"/>
      <c r="S374" s="192"/>
      <c r="T374" s="192"/>
      <c r="U374" s="192"/>
      <c r="V374" s="192"/>
      <c r="W374" s="192"/>
      <c r="X374" s="192"/>
      <c r="Y374" s="192"/>
      <c r="Z374" s="192"/>
      <c r="AA374" s="192"/>
      <c r="AB374" s="192"/>
      <c r="AC374" s="192"/>
      <c r="AD374" s="192"/>
      <c r="AE374" s="192"/>
      <c r="AF374" s="192"/>
      <c r="AG374" s="192"/>
      <c r="AH374" s="192"/>
      <c r="AI374" s="192"/>
    </row>
    <row r="375" spans="1:35" ht="15.75" customHeight="1">
      <c r="A375" s="192"/>
      <c r="B375" s="192"/>
      <c r="C375" s="192"/>
      <c r="D375" s="192"/>
      <c r="E375" s="192"/>
      <c r="F375" s="192"/>
      <c r="G375" s="192"/>
      <c r="H375" s="192"/>
      <c r="I375" s="192"/>
      <c r="J375" s="192"/>
      <c r="K375" s="192"/>
      <c r="L375" s="192"/>
      <c r="M375" s="192"/>
      <c r="N375" s="192"/>
      <c r="O375" s="192"/>
      <c r="P375" s="192"/>
      <c r="Q375" s="192"/>
      <c r="R375" s="192"/>
      <c r="S375" s="192"/>
      <c r="T375" s="192"/>
      <c r="U375" s="192"/>
      <c r="V375" s="192"/>
      <c r="W375" s="192"/>
      <c r="X375" s="192"/>
      <c r="Y375" s="192"/>
      <c r="Z375" s="192"/>
      <c r="AA375" s="192"/>
      <c r="AB375" s="192"/>
      <c r="AC375" s="192"/>
      <c r="AD375" s="192"/>
      <c r="AE375" s="192"/>
      <c r="AF375" s="192"/>
      <c r="AG375" s="192"/>
      <c r="AH375" s="192"/>
      <c r="AI375" s="192"/>
    </row>
    <row r="376" spans="1:35" ht="15.75" customHeight="1">
      <c r="A376" s="192"/>
      <c r="B376" s="192"/>
      <c r="C376" s="192"/>
      <c r="D376" s="192"/>
      <c r="E376" s="192"/>
      <c r="F376" s="192"/>
      <c r="G376" s="192"/>
      <c r="H376" s="192"/>
      <c r="I376" s="192"/>
      <c r="J376" s="192"/>
      <c r="K376" s="192"/>
      <c r="L376" s="192"/>
      <c r="M376" s="192"/>
      <c r="N376" s="192"/>
      <c r="O376" s="192"/>
      <c r="P376" s="192"/>
      <c r="Q376" s="192"/>
      <c r="R376" s="192"/>
      <c r="S376" s="192"/>
      <c r="T376" s="192"/>
      <c r="U376" s="192"/>
      <c r="V376" s="192"/>
      <c r="W376" s="192"/>
      <c r="X376" s="192"/>
      <c r="Y376" s="192"/>
      <c r="Z376" s="192"/>
      <c r="AA376" s="192"/>
      <c r="AB376" s="192"/>
      <c r="AC376" s="192"/>
      <c r="AD376" s="192"/>
      <c r="AE376" s="192"/>
      <c r="AF376" s="192"/>
      <c r="AG376" s="192"/>
      <c r="AH376" s="192"/>
      <c r="AI376" s="192"/>
    </row>
    <row r="377" spans="1:35" ht="15.75" customHeight="1">
      <c r="A377" s="192"/>
      <c r="B377" s="192"/>
      <c r="C377" s="192"/>
      <c r="D377" s="192"/>
      <c r="E377" s="192"/>
      <c r="F377" s="192"/>
      <c r="G377" s="192"/>
      <c r="H377" s="192"/>
      <c r="I377" s="192"/>
      <c r="J377" s="192"/>
      <c r="K377" s="192"/>
      <c r="L377" s="192"/>
      <c r="M377" s="192"/>
      <c r="N377" s="192"/>
      <c r="O377" s="192"/>
      <c r="P377" s="192"/>
      <c r="Q377" s="192"/>
      <c r="R377" s="192"/>
      <c r="S377" s="192"/>
      <c r="T377" s="192"/>
      <c r="U377" s="192"/>
      <c r="V377" s="192"/>
      <c r="W377" s="192"/>
      <c r="X377" s="192"/>
      <c r="Y377" s="192"/>
      <c r="Z377" s="192"/>
      <c r="AA377" s="192"/>
      <c r="AB377" s="192"/>
      <c r="AC377" s="192"/>
      <c r="AD377" s="192"/>
      <c r="AE377" s="192"/>
      <c r="AF377" s="192"/>
      <c r="AG377" s="192"/>
      <c r="AH377" s="192"/>
      <c r="AI377" s="192"/>
    </row>
    <row r="378" spans="1:35" ht="15.75" customHeight="1">
      <c r="A378" s="192"/>
      <c r="B378" s="192"/>
      <c r="C378" s="192"/>
      <c r="D378" s="192"/>
      <c r="E378" s="192"/>
      <c r="F378" s="192"/>
      <c r="G378" s="192"/>
      <c r="H378" s="192"/>
      <c r="I378" s="192"/>
      <c r="J378" s="192"/>
      <c r="K378" s="192"/>
      <c r="L378" s="192"/>
      <c r="M378" s="192"/>
      <c r="N378" s="192"/>
      <c r="O378" s="192"/>
      <c r="P378" s="192"/>
      <c r="Q378" s="192"/>
      <c r="R378" s="192"/>
      <c r="S378" s="192"/>
      <c r="T378" s="192"/>
      <c r="U378" s="192"/>
      <c r="V378" s="192"/>
      <c r="W378" s="192"/>
      <c r="X378" s="192"/>
      <c r="Y378" s="192"/>
      <c r="Z378" s="192"/>
      <c r="AA378" s="192"/>
      <c r="AB378" s="192"/>
      <c r="AC378" s="192"/>
      <c r="AD378" s="192"/>
      <c r="AE378" s="192"/>
      <c r="AF378" s="192"/>
      <c r="AG378" s="192"/>
      <c r="AH378" s="192"/>
      <c r="AI378" s="192"/>
    </row>
    <row r="379" spans="1:35" ht="15.75" customHeight="1">
      <c r="A379" s="192"/>
      <c r="B379" s="192"/>
      <c r="C379" s="192"/>
      <c r="D379" s="192"/>
      <c r="E379" s="192"/>
      <c r="F379" s="192"/>
      <c r="G379" s="192"/>
      <c r="H379" s="192"/>
      <c r="I379" s="192"/>
      <c r="J379" s="192"/>
      <c r="K379" s="192"/>
      <c r="L379" s="192"/>
      <c r="M379" s="192"/>
      <c r="N379" s="192"/>
      <c r="O379" s="192"/>
      <c r="P379" s="192"/>
      <c r="Q379" s="192"/>
      <c r="R379" s="192"/>
      <c r="S379" s="192"/>
      <c r="T379" s="192"/>
      <c r="U379" s="192"/>
      <c r="V379" s="192"/>
      <c r="W379" s="192"/>
      <c r="X379" s="192"/>
      <c r="Y379" s="192"/>
      <c r="Z379" s="192"/>
      <c r="AA379" s="192"/>
      <c r="AB379" s="192"/>
      <c r="AC379" s="192"/>
      <c r="AD379" s="192"/>
      <c r="AE379" s="192"/>
      <c r="AF379" s="192"/>
      <c r="AG379" s="192"/>
      <c r="AH379" s="192"/>
      <c r="AI379" s="192"/>
    </row>
    <row r="380" spans="1:35" ht="15.75" customHeight="1">
      <c r="A380" s="192"/>
      <c r="B380" s="192"/>
      <c r="C380" s="192"/>
      <c r="D380" s="192"/>
      <c r="E380" s="192"/>
      <c r="F380" s="192"/>
      <c r="G380" s="192"/>
      <c r="H380" s="192"/>
      <c r="I380" s="192"/>
      <c r="J380" s="192"/>
      <c r="K380" s="192"/>
      <c r="L380" s="192"/>
      <c r="M380" s="192"/>
      <c r="N380" s="192"/>
      <c r="O380" s="192"/>
      <c r="P380" s="192"/>
      <c r="Q380" s="192"/>
      <c r="R380" s="192"/>
      <c r="S380" s="192"/>
      <c r="T380" s="192"/>
      <c r="U380" s="192"/>
      <c r="V380" s="192"/>
      <c r="W380" s="192"/>
      <c r="X380" s="192"/>
      <c r="Y380" s="192"/>
      <c r="Z380" s="192"/>
      <c r="AA380" s="192"/>
      <c r="AB380" s="192"/>
      <c r="AC380" s="192"/>
      <c r="AD380" s="192"/>
      <c r="AE380" s="192"/>
      <c r="AF380" s="192"/>
      <c r="AG380" s="192"/>
      <c r="AH380" s="192"/>
      <c r="AI380" s="192"/>
    </row>
    <row r="381" spans="1:35" ht="15.75" customHeight="1">
      <c r="A381" s="192"/>
      <c r="B381" s="192"/>
      <c r="C381" s="192"/>
      <c r="D381" s="192"/>
      <c r="E381" s="192"/>
      <c r="F381" s="192"/>
      <c r="G381" s="192"/>
      <c r="H381" s="192"/>
      <c r="I381" s="192"/>
      <c r="J381" s="192"/>
      <c r="K381" s="192"/>
      <c r="L381" s="192"/>
      <c r="M381" s="192"/>
      <c r="N381" s="192"/>
      <c r="O381" s="192"/>
      <c r="P381" s="192"/>
      <c r="Q381" s="192"/>
      <c r="R381" s="192"/>
      <c r="S381" s="192"/>
      <c r="T381" s="192"/>
      <c r="U381" s="192"/>
      <c r="V381" s="192"/>
      <c r="W381" s="192"/>
      <c r="X381" s="192"/>
      <c r="Y381" s="192"/>
      <c r="Z381" s="192"/>
      <c r="AA381" s="192"/>
      <c r="AB381" s="192"/>
      <c r="AC381" s="192"/>
      <c r="AD381" s="192"/>
      <c r="AE381" s="192"/>
      <c r="AF381" s="192"/>
      <c r="AG381" s="192"/>
      <c r="AH381" s="192"/>
      <c r="AI381" s="192"/>
    </row>
    <row r="382" spans="1:35" ht="15.75" customHeight="1">
      <c r="A382" s="192"/>
      <c r="B382" s="192"/>
      <c r="C382" s="192"/>
      <c r="D382" s="192"/>
      <c r="E382" s="192"/>
      <c r="F382" s="192"/>
      <c r="G382" s="192"/>
      <c r="H382" s="192"/>
      <c r="I382" s="192"/>
      <c r="J382" s="192"/>
      <c r="K382" s="192"/>
      <c r="L382" s="192"/>
      <c r="M382" s="192"/>
      <c r="N382" s="192"/>
      <c r="O382" s="192"/>
      <c r="P382" s="192"/>
      <c r="Q382" s="192"/>
      <c r="R382" s="192"/>
      <c r="S382" s="192"/>
      <c r="T382" s="192"/>
      <c r="U382" s="192"/>
      <c r="V382" s="192"/>
      <c r="W382" s="192"/>
      <c r="X382" s="192"/>
      <c r="Y382" s="192"/>
      <c r="Z382" s="192"/>
      <c r="AA382" s="192"/>
      <c r="AB382" s="192"/>
      <c r="AC382" s="192"/>
      <c r="AD382" s="192"/>
      <c r="AE382" s="192"/>
      <c r="AF382" s="192"/>
      <c r="AG382" s="192"/>
      <c r="AH382" s="192"/>
      <c r="AI382" s="192"/>
    </row>
    <row r="383" spans="1:35" ht="15.75" customHeight="1">
      <c r="A383" s="192"/>
      <c r="B383" s="192"/>
      <c r="C383" s="192"/>
      <c r="D383" s="192"/>
      <c r="E383" s="192"/>
      <c r="F383" s="192"/>
      <c r="G383" s="192"/>
      <c r="H383" s="192"/>
      <c r="I383" s="192"/>
      <c r="J383" s="192"/>
      <c r="K383" s="192"/>
      <c r="L383" s="192"/>
      <c r="M383" s="192"/>
      <c r="N383" s="192"/>
      <c r="O383" s="192"/>
      <c r="P383" s="192"/>
      <c r="Q383" s="192"/>
      <c r="R383" s="192"/>
      <c r="S383" s="192"/>
      <c r="T383" s="192"/>
      <c r="U383" s="192"/>
      <c r="V383" s="192"/>
      <c r="W383" s="192"/>
      <c r="X383" s="192"/>
      <c r="Y383" s="192"/>
      <c r="Z383" s="192"/>
      <c r="AA383" s="192"/>
      <c r="AB383" s="192"/>
      <c r="AC383" s="192"/>
      <c r="AD383" s="192"/>
      <c r="AE383" s="192"/>
      <c r="AF383" s="192"/>
      <c r="AG383" s="192"/>
      <c r="AH383" s="192"/>
      <c r="AI383" s="192"/>
    </row>
    <row r="384" spans="1:35" ht="15.75" customHeight="1">
      <c r="A384" s="192"/>
      <c r="B384" s="192"/>
      <c r="C384" s="192"/>
      <c r="D384" s="192"/>
      <c r="E384" s="192"/>
      <c r="F384" s="192"/>
      <c r="G384" s="192"/>
      <c r="H384" s="192"/>
      <c r="I384" s="192"/>
      <c r="J384" s="192"/>
      <c r="K384" s="192"/>
      <c r="L384" s="192"/>
      <c r="M384" s="192"/>
      <c r="N384" s="192"/>
      <c r="O384" s="192"/>
      <c r="P384" s="192"/>
      <c r="Q384" s="192"/>
      <c r="R384" s="192"/>
      <c r="S384" s="192"/>
      <c r="T384" s="192"/>
      <c r="U384" s="192"/>
      <c r="V384" s="192"/>
      <c r="W384" s="192"/>
      <c r="X384" s="192"/>
      <c r="Y384" s="192"/>
      <c r="Z384" s="192"/>
      <c r="AA384" s="192"/>
      <c r="AB384" s="192"/>
      <c r="AC384" s="192"/>
      <c r="AD384" s="192"/>
      <c r="AE384" s="192"/>
      <c r="AF384" s="192"/>
      <c r="AG384" s="192"/>
      <c r="AH384" s="192"/>
      <c r="AI384" s="192"/>
    </row>
    <row r="385" spans="1:35" ht="15.75" customHeight="1">
      <c r="A385" s="192"/>
      <c r="B385" s="192"/>
      <c r="C385" s="192"/>
      <c r="D385" s="192"/>
      <c r="E385" s="192"/>
      <c r="F385" s="192"/>
      <c r="G385" s="192"/>
      <c r="H385" s="192"/>
      <c r="I385" s="192"/>
      <c r="J385" s="192"/>
      <c r="K385" s="192"/>
      <c r="L385" s="192"/>
      <c r="M385" s="192"/>
      <c r="N385" s="192"/>
      <c r="O385" s="192"/>
      <c r="P385" s="192"/>
      <c r="Q385" s="192"/>
      <c r="R385" s="192"/>
      <c r="S385" s="192"/>
      <c r="T385" s="192"/>
      <c r="U385" s="192"/>
      <c r="V385" s="192"/>
      <c r="W385" s="192"/>
      <c r="X385" s="192"/>
      <c r="Y385" s="192"/>
      <c r="Z385" s="192"/>
      <c r="AA385" s="192"/>
      <c r="AB385" s="192"/>
      <c r="AC385" s="192"/>
      <c r="AD385" s="192"/>
      <c r="AE385" s="192"/>
      <c r="AF385" s="192"/>
      <c r="AG385" s="192"/>
      <c r="AH385" s="192"/>
      <c r="AI385" s="192"/>
    </row>
    <row r="386" spans="1:35" ht="15.75" customHeight="1">
      <c r="A386" s="192"/>
      <c r="B386" s="192"/>
      <c r="C386" s="192"/>
      <c r="D386" s="192"/>
      <c r="E386" s="192"/>
      <c r="F386" s="192"/>
      <c r="G386" s="192"/>
      <c r="H386" s="192"/>
      <c r="I386" s="192"/>
      <c r="J386" s="192"/>
      <c r="K386" s="192"/>
      <c r="L386" s="192"/>
      <c r="M386" s="192"/>
      <c r="N386" s="192"/>
      <c r="O386" s="192"/>
      <c r="P386" s="192"/>
      <c r="Q386" s="192"/>
      <c r="R386" s="192"/>
      <c r="S386" s="192"/>
      <c r="T386" s="192"/>
      <c r="U386" s="192"/>
      <c r="V386" s="192"/>
      <c r="W386" s="192"/>
      <c r="X386" s="192"/>
      <c r="Y386" s="192"/>
      <c r="Z386" s="192"/>
      <c r="AA386" s="192"/>
      <c r="AB386" s="192"/>
      <c r="AC386" s="192"/>
      <c r="AD386" s="192"/>
      <c r="AE386" s="192"/>
      <c r="AF386" s="192"/>
      <c r="AG386" s="192"/>
      <c r="AH386" s="192"/>
      <c r="AI386" s="192"/>
    </row>
    <row r="387" spans="1:35" ht="15.75" customHeight="1">
      <c r="A387" s="192"/>
      <c r="B387" s="192"/>
      <c r="C387" s="192"/>
      <c r="D387" s="192"/>
      <c r="E387" s="192"/>
      <c r="F387" s="192"/>
      <c r="G387" s="192"/>
      <c r="H387" s="192"/>
      <c r="I387" s="192"/>
      <c r="J387" s="192"/>
      <c r="K387" s="192"/>
      <c r="L387" s="192"/>
      <c r="M387" s="192"/>
      <c r="N387" s="192"/>
      <c r="O387" s="192"/>
      <c r="P387" s="192"/>
      <c r="Q387" s="192"/>
      <c r="R387" s="192"/>
      <c r="S387" s="192"/>
      <c r="T387" s="192"/>
      <c r="U387" s="192"/>
      <c r="V387" s="192"/>
      <c r="W387" s="192"/>
      <c r="X387" s="192"/>
      <c r="Y387" s="192"/>
      <c r="Z387" s="192"/>
      <c r="AA387" s="192"/>
      <c r="AB387" s="192"/>
      <c r="AC387" s="192"/>
      <c r="AD387" s="192"/>
      <c r="AE387" s="192"/>
      <c r="AF387" s="192"/>
      <c r="AG387" s="192"/>
      <c r="AH387" s="192"/>
      <c r="AI387" s="192"/>
    </row>
    <row r="388" spans="1:35" ht="15.75" customHeight="1">
      <c r="A388" s="192"/>
      <c r="B388" s="192"/>
      <c r="C388" s="192"/>
      <c r="D388" s="192"/>
      <c r="E388" s="192"/>
      <c r="F388" s="192"/>
      <c r="G388" s="192"/>
      <c r="H388" s="192"/>
      <c r="I388" s="192"/>
      <c r="J388" s="192"/>
      <c r="K388" s="192"/>
      <c r="L388" s="192"/>
      <c r="M388" s="192"/>
      <c r="N388" s="192"/>
      <c r="O388" s="192"/>
      <c r="P388" s="192"/>
      <c r="Q388" s="192"/>
      <c r="R388" s="192"/>
      <c r="S388" s="192"/>
      <c r="T388" s="192"/>
      <c r="U388" s="192"/>
      <c r="V388" s="192"/>
      <c r="W388" s="192"/>
      <c r="X388" s="192"/>
      <c r="Y388" s="192"/>
      <c r="Z388" s="192"/>
      <c r="AA388" s="192"/>
      <c r="AB388" s="192"/>
      <c r="AC388" s="192"/>
      <c r="AD388" s="192"/>
      <c r="AE388" s="192"/>
      <c r="AF388" s="192"/>
      <c r="AG388" s="192"/>
      <c r="AH388" s="192"/>
      <c r="AI388" s="192"/>
    </row>
    <row r="389" spans="1:35" ht="15.75" customHeight="1">
      <c r="A389" s="192"/>
      <c r="B389" s="192"/>
      <c r="C389" s="192"/>
      <c r="D389" s="192"/>
      <c r="E389" s="192"/>
      <c r="F389" s="192"/>
      <c r="G389" s="192"/>
      <c r="H389" s="192"/>
      <c r="I389" s="192"/>
      <c r="J389" s="192"/>
      <c r="K389" s="192"/>
      <c r="L389" s="192"/>
      <c r="M389" s="192"/>
      <c r="N389" s="192"/>
      <c r="O389" s="192"/>
      <c r="P389" s="192"/>
      <c r="Q389" s="192"/>
      <c r="R389" s="192"/>
      <c r="S389" s="192"/>
      <c r="T389" s="192"/>
      <c r="U389" s="192"/>
      <c r="V389" s="192"/>
      <c r="W389" s="192"/>
      <c r="X389" s="192"/>
      <c r="Y389" s="192"/>
      <c r="Z389" s="192"/>
      <c r="AA389" s="192"/>
      <c r="AB389" s="192"/>
      <c r="AC389" s="192"/>
      <c r="AD389" s="192"/>
      <c r="AE389" s="192"/>
      <c r="AF389" s="192"/>
      <c r="AG389" s="192"/>
      <c r="AH389" s="192"/>
      <c r="AI389" s="192"/>
    </row>
    <row r="390" spans="1:35" ht="15.75" customHeight="1">
      <c r="A390" s="192"/>
      <c r="B390" s="192"/>
      <c r="C390" s="192"/>
      <c r="D390" s="192"/>
      <c r="E390" s="192"/>
      <c r="F390" s="192"/>
      <c r="G390" s="192"/>
      <c r="H390" s="192"/>
      <c r="I390" s="192"/>
      <c r="J390" s="192"/>
      <c r="K390" s="192"/>
      <c r="L390" s="192"/>
      <c r="M390" s="192"/>
      <c r="N390" s="192"/>
      <c r="O390" s="192"/>
      <c r="P390" s="192"/>
      <c r="Q390" s="192"/>
      <c r="R390" s="192"/>
      <c r="S390" s="192"/>
      <c r="T390" s="192"/>
      <c r="U390" s="192"/>
      <c r="V390" s="192"/>
      <c r="W390" s="192"/>
      <c r="X390" s="192"/>
      <c r="Y390" s="192"/>
      <c r="Z390" s="192"/>
      <c r="AA390" s="192"/>
      <c r="AB390" s="192"/>
      <c r="AC390" s="192"/>
      <c r="AD390" s="192"/>
      <c r="AE390" s="192"/>
      <c r="AF390" s="192"/>
      <c r="AG390" s="192"/>
      <c r="AH390" s="192"/>
      <c r="AI390" s="192"/>
    </row>
    <row r="391" spans="1:35" ht="15.75" customHeight="1">
      <c r="A391" s="192"/>
      <c r="B391" s="192"/>
      <c r="C391" s="192"/>
      <c r="D391" s="192"/>
      <c r="E391" s="192"/>
      <c r="F391" s="192"/>
      <c r="G391" s="192"/>
      <c r="H391" s="192"/>
      <c r="I391" s="192"/>
      <c r="J391" s="192"/>
      <c r="K391" s="192"/>
      <c r="L391" s="192"/>
      <c r="M391" s="192"/>
      <c r="N391" s="192"/>
      <c r="O391" s="192"/>
      <c r="P391" s="192"/>
      <c r="Q391" s="192"/>
      <c r="R391" s="192"/>
      <c r="S391" s="192"/>
      <c r="T391" s="192"/>
      <c r="U391" s="192"/>
      <c r="V391" s="192"/>
      <c r="W391" s="192"/>
      <c r="X391" s="192"/>
      <c r="Y391" s="192"/>
      <c r="Z391" s="192"/>
      <c r="AA391" s="192"/>
      <c r="AB391" s="192"/>
      <c r="AC391" s="192"/>
      <c r="AD391" s="192"/>
      <c r="AE391" s="192"/>
      <c r="AF391" s="192"/>
      <c r="AG391" s="192"/>
      <c r="AH391" s="192"/>
      <c r="AI391" s="192"/>
    </row>
    <row r="392" spans="1:35" ht="15.75" customHeight="1">
      <c r="A392" s="192"/>
      <c r="B392" s="192"/>
      <c r="C392" s="192"/>
      <c r="D392" s="192"/>
      <c r="E392" s="192"/>
      <c r="F392" s="192"/>
      <c r="G392" s="192"/>
      <c r="H392" s="192"/>
      <c r="I392" s="192"/>
      <c r="J392" s="192"/>
      <c r="K392" s="192"/>
      <c r="L392" s="192"/>
      <c r="M392" s="192"/>
      <c r="N392" s="192"/>
      <c r="O392" s="192"/>
      <c r="P392" s="192"/>
      <c r="Q392" s="192"/>
      <c r="R392" s="192"/>
      <c r="S392" s="192"/>
      <c r="T392" s="192"/>
      <c r="U392" s="192"/>
      <c r="V392" s="192"/>
      <c r="W392" s="192"/>
      <c r="X392" s="192"/>
      <c r="Y392" s="192"/>
      <c r="Z392" s="192"/>
      <c r="AA392" s="192"/>
      <c r="AB392" s="192"/>
      <c r="AC392" s="192"/>
      <c r="AD392" s="192"/>
      <c r="AE392" s="192"/>
      <c r="AF392" s="192"/>
      <c r="AG392" s="192"/>
      <c r="AH392" s="192"/>
      <c r="AI392" s="192"/>
    </row>
    <row r="393" spans="1:35" ht="15.75" customHeight="1">
      <c r="A393" s="192"/>
      <c r="B393" s="192"/>
      <c r="C393" s="192"/>
      <c r="D393" s="192"/>
      <c r="E393" s="192"/>
      <c r="F393" s="192"/>
      <c r="G393" s="192"/>
      <c r="H393" s="192"/>
      <c r="I393" s="192"/>
      <c r="J393" s="192"/>
      <c r="K393" s="192"/>
      <c r="L393" s="192"/>
      <c r="M393" s="192"/>
      <c r="N393" s="192"/>
      <c r="O393" s="192"/>
      <c r="P393" s="192"/>
      <c r="Q393" s="192"/>
      <c r="R393" s="192"/>
      <c r="S393" s="192"/>
      <c r="T393" s="192"/>
      <c r="U393" s="192"/>
      <c r="V393" s="192"/>
      <c r="W393" s="192"/>
      <c r="X393" s="192"/>
      <c r="Y393" s="192"/>
      <c r="Z393" s="192"/>
      <c r="AA393" s="192"/>
      <c r="AB393" s="192"/>
      <c r="AC393" s="192"/>
      <c r="AD393" s="192"/>
      <c r="AE393" s="192"/>
      <c r="AF393" s="192"/>
      <c r="AG393" s="192"/>
      <c r="AH393" s="192"/>
      <c r="AI393" s="192"/>
    </row>
    <row r="394" spans="1:35" ht="15.75" customHeight="1">
      <c r="A394" s="192"/>
      <c r="B394" s="192"/>
      <c r="C394" s="192"/>
      <c r="D394" s="192"/>
      <c r="E394" s="192"/>
      <c r="F394" s="192"/>
      <c r="G394" s="192"/>
      <c r="H394" s="192"/>
      <c r="I394" s="192"/>
      <c r="J394" s="192"/>
      <c r="K394" s="192"/>
      <c r="L394" s="192"/>
      <c r="M394" s="192"/>
      <c r="N394" s="192"/>
      <c r="O394" s="192"/>
      <c r="P394" s="192"/>
      <c r="Q394" s="192"/>
      <c r="R394" s="192"/>
      <c r="S394" s="192"/>
      <c r="T394" s="192"/>
      <c r="U394" s="192"/>
      <c r="V394" s="192"/>
      <c r="W394" s="192"/>
      <c r="X394" s="192"/>
      <c r="Y394" s="192"/>
      <c r="Z394" s="192"/>
      <c r="AA394" s="192"/>
      <c r="AB394" s="192"/>
      <c r="AC394" s="192"/>
      <c r="AD394" s="192"/>
      <c r="AE394" s="192"/>
      <c r="AF394" s="192"/>
      <c r="AG394" s="192"/>
      <c r="AH394" s="192"/>
      <c r="AI394" s="192"/>
    </row>
    <row r="395" spans="1:35" ht="15.75" customHeight="1">
      <c r="A395" s="192"/>
      <c r="B395" s="192"/>
      <c r="C395" s="192"/>
      <c r="D395" s="192"/>
      <c r="E395" s="192"/>
      <c r="F395" s="192"/>
      <c r="G395" s="192"/>
      <c r="H395" s="192"/>
      <c r="I395" s="192"/>
      <c r="J395" s="192"/>
      <c r="K395" s="192"/>
      <c r="L395" s="192"/>
      <c r="M395" s="192"/>
      <c r="N395" s="192"/>
      <c r="O395" s="192"/>
      <c r="P395" s="192"/>
      <c r="Q395" s="192"/>
      <c r="R395" s="192"/>
      <c r="S395" s="192"/>
      <c r="T395" s="192"/>
      <c r="U395" s="192"/>
      <c r="V395" s="192"/>
      <c r="W395" s="192"/>
      <c r="X395" s="192"/>
      <c r="Y395" s="192"/>
      <c r="Z395" s="192"/>
      <c r="AA395" s="192"/>
      <c r="AB395" s="192"/>
      <c r="AC395" s="192"/>
      <c r="AD395" s="192"/>
      <c r="AE395" s="192"/>
      <c r="AF395" s="192"/>
      <c r="AG395" s="192"/>
      <c r="AH395" s="192"/>
      <c r="AI395" s="192"/>
    </row>
    <row r="396" spans="1:35" ht="15.75" customHeight="1">
      <c r="A396" s="192"/>
      <c r="B396" s="192"/>
      <c r="C396" s="192"/>
      <c r="D396" s="192"/>
      <c r="E396" s="192"/>
      <c r="F396" s="192"/>
      <c r="G396" s="192"/>
      <c r="H396" s="192"/>
      <c r="I396" s="192"/>
      <c r="J396" s="192"/>
      <c r="K396" s="192"/>
      <c r="L396" s="192"/>
      <c r="M396" s="192"/>
      <c r="N396" s="192"/>
      <c r="O396" s="192"/>
      <c r="P396" s="192"/>
      <c r="Q396" s="192"/>
      <c r="R396" s="192"/>
      <c r="S396" s="192"/>
      <c r="T396" s="192"/>
      <c r="U396" s="192"/>
      <c r="V396" s="192"/>
      <c r="W396" s="192"/>
      <c r="X396" s="192"/>
      <c r="Y396" s="192"/>
      <c r="Z396" s="192"/>
      <c r="AA396" s="192"/>
      <c r="AB396" s="192"/>
      <c r="AC396" s="192"/>
      <c r="AD396" s="192"/>
      <c r="AE396" s="192"/>
      <c r="AF396" s="192"/>
      <c r="AG396" s="192"/>
      <c r="AH396" s="192"/>
      <c r="AI396" s="192"/>
    </row>
    <row r="397" spans="1:35" ht="15.75" customHeight="1">
      <c r="A397" s="192"/>
      <c r="B397" s="192"/>
      <c r="C397" s="192"/>
      <c r="D397" s="192"/>
      <c r="E397" s="192"/>
      <c r="F397" s="192"/>
      <c r="G397" s="192"/>
      <c r="H397" s="192"/>
      <c r="I397" s="192"/>
      <c r="J397" s="192"/>
      <c r="K397" s="192"/>
      <c r="L397" s="192"/>
      <c r="M397" s="192"/>
      <c r="N397" s="192"/>
      <c r="O397" s="192"/>
      <c r="P397" s="192"/>
      <c r="Q397" s="192"/>
      <c r="R397" s="192"/>
      <c r="S397" s="192"/>
      <c r="T397" s="192"/>
      <c r="U397" s="192"/>
      <c r="V397" s="192"/>
      <c r="W397" s="192"/>
      <c r="X397" s="192"/>
      <c r="Y397" s="192"/>
      <c r="Z397" s="192"/>
      <c r="AA397" s="192"/>
      <c r="AB397" s="192"/>
      <c r="AC397" s="192"/>
      <c r="AD397" s="192"/>
      <c r="AE397" s="192"/>
      <c r="AF397" s="192"/>
      <c r="AG397" s="192"/>
      <c r="AH397" s="192"/>
      <c r="AI397" s="192"/>
    </row>
    <row r="398" spans="1:35" ht="15.75" customHeight="1">
      <c r="A398" s="192"/>
      <c r="B398" s="192"/>
      <c r="C398" s="192"/>
      <c r="D398" s="192"/>
      <c r="E398" s="192"/>
      <c r="F398" s="192"/>
      <c r="G398" s="192"/>
      <c r="H398" s="192"/>
      <c r="I398" s="192"/>
      <c r="J398" s="192"/>
      <c r="K398" s="192"/>
      <c r="L398" s="192"/>
      <c r="M398" s="192"/>
      <c r="N398" s="192"/>
      <c r="O398" s="192"/>
      <c r="P398" s="192"/>
      <c r="Q398" s="192"/>
      <c r="R398" s="192"/>
      <c r="S398" s="192"/>
      <c r="T398" s="192"/>
      <c r="U398" s="192"/>
      <c r="V398" s="192"/>
      <c r="W398" s="192"/>
      <c r="X398" s="192"/>
      <c r="Y398" s="192"/>
      <c r="Z398" s="192"/>
      <c r="AA398" s="192"/>
      <c r="AB398" s="192"/>
      <c r="AC398" s="192"/>
      <c r="AD398" s="192"/>
      <c r="AE398" s="192"/>
      <c r="AF398" s="192"/>
      <c r="AG398" s="192"/>
      <c r="AH398" s="192"/>
      <c r="AI398" s="192"/>
    </row>
    <row r="399" spans="1:35" ht="15.75" customHeight="1">
      <c r="A399" s="192"/>
      <c r="B399" s="192"/>
      <c r="C399" s="192"/>
      <c r="D399" s="192"/>
      <c r="E399" s="192"/>
      <c r="F399" s="192"/>
      <c r="G399" s="192"/>
      <c r="H399" s="192"/>
      <c r="I399" s="192"/>
      <c r="J399" s="192"/>
      <c r="K399" s="192"/>
      <c r="L399" s="192"/>
      <c r="M399" s="192"/>
      <c r="N399" s="192"/>
      <c r="O399" s="192"/>
      <c r="P399" s="192"/>
      <c r="Q399" s="192"/>
      <c r="R399" s="192"/>
      <c r="S399" s="192"/>
      <c r="T399" s="192"/>
      <c r="U399" s="192"/>
      <c r="V399" s="192"/>
      <c r="W399" s="192"/>
      <c r="X399" s="192"/>
      <c r="Y399" s="192"/>
      <c r="Z399" s="192"/>
      <c r="AA399" s="192"/>
      <c r="AB399" s="192"/>
      <c r="AC399" s="192"/>
      <c r="AD399" s="192"/>
      <c r="AE399" s="192"/>
      <c r="AF399" s="192"/>
      <c r="AG399" s="192"/>
      <c r="AH399" s="192"/>
      <c r="AI399" s="192"/>
    </row>
    <row r="400" spans="1:35" ht="15.75" customHeight="1">
      <c r="A400" s="192"/>
      <c r="B400" s="192"/>
      <c r="C400" s="192"/>
      <c r="D400" s="192"/>
      <c r="E400" s="192"/>
      <c r="F400" s="192"/>
      <c r="G400" s="192"/>
      <c r="H400" s="192"/>
      <c r="I400" s="192"/>
      <c r="J400" s="192"/>
      <c r="K400" s="192"/>
      <c r="L400" s="192"/>
      <c r="M400" s="192"/>
      <c r="N400" s="192"/>
      <c r="O400" s="192"/>
      <c r="P400" s="192"/>
      <c r="Q400" s="192"/>
      <c r="R400" s="192"/>
      <c r="S400" s="192"/>
      <c r="T400" s="192"/>
      <c r="U400" s="192"/>
      <c r="V400" s="192"/>
      <c r="W400" s="192"/>
      <c r="X400" s="192"/>
      <c r="Y400" s="192"/>
      <c r="Z400" s="192"/>
      <c r="AA400" s="192"/>
      <c r="AB400" s="192"/>
      <c r="AC400" s="192"/>
      <c r="AD400" s="192"/>
      <c r="AE400" s="192"/>
      <c r="AF400" s="192"/>
      <c r="AG400" s="192"/>
      <c r="AH400" s="192"/>
      <c r="AI400" s="192"/>
    </row>
    <row r="401" spans="1:35" ht="15.75" customHeight="1">
      <c r="A401" s="192"/>
      <c r="B401" s="192"/>
      <c r="C401" s="192"/>
      <c r="D401" s="192"/>
      <c r="E401" s="192"/>
      <c r="F401" s="192"/>
      <c r="G401" s="192"/>
      <c r="H401" s="192"/>
      <c r="I401" s="192"/>
      <c r="J401" s="192"/>
      <c r="K401" s="192"/>
      <c r="L401" s="192"/>
      <c r="M401" s="192"/>
      <c r="N401" s="192"/>
      <c r="O401" s="192"/>
      <c r="P401" s="192"/>
      <c r="Q401" s="192"/>
      <c r="R401" s="192"/>
      <c r="S401" s="192"/>
      <c r="T401" s="192"/>
      <c r="U401" s="192"/>
      <c r="V401" s="192"/>
      <c r="W401" s="192"/>
      <c r="X401" s="192"/>
      <c r="Y401" s="192"/>
      <c r="Z401" s="192"/>
      <c r="AA401" s="192"/>
      <c r="AB401" s="192"/>
      <c r="AC401" s="192"/>
      <c r="AD401" s="192"/>
      <c r="AE401" s="192"/>
      <c r="AF401" s="192"/>
      <c r="AG401" s="192"/>
      <c r="AH401" s="192"/>
      <c r="AI401" s="192"/>
    </row>
    <row r="402" spans="1:35" ht="15.75" customHeight="1">
      <c r="A402" s="192"/>
      <c r="B402" s="192"/>
      <c r="C402" s="192"/>
      <c r="D402" s="192"/>
      <c r="E402" s="192"/>
      <c r="F402" s="192"/>
      <c r="G402" s="192"/>
      <c r="H402" s="192"/>
      <c r="I402" s="192"/>
      <c r="J402" s="192"/>
      <c r="K402" s="192"/>
      <c r="L402" s="192"/>
      <c r="M402" s="192"/>
      <c r="N402" s="192"/>
      <c r="O402" s="192"/>
      <c r="P402" s="192"/>
      <c r="Q402" s="192"/>
      <c r="R402" s="192"/>
      <c r="S402" s="192"/>
      <c r="T402" s="192"/>
      <c r="U402" s="192"/>
      <c r="V402" s="192"/>
      <c r="W402" s="192"/>
      <c r="X402" s="192"/>
      <c r="Y402" s="192"/>
      <c r="Z402" s="192"/>
      <c r="AA402" s="192"/>
      <c r="AB402" s="192"/>
      <c r="AC402" s="192"/>
      <c r="AD402" s="192"/>
      <c r="AE402" s="192"/>
      <c r="AF402" s="192"/>
      <c r="AG402" s="192"/>
      <c r="AH402" s="192"/>
      <c r="AI402" s="192"/>
    </row>
    <row r="403" spans="1:35" ht="15.75" customHeight="1">
      <c r="A403" s="192"/>
      <c r="B403" s="192"/>
      <c r="C403" s="192"/>
      <c r="D403" s="192"/>
      <c r="E403" s="192"/>
      <c r="F403" s="192"/>
      <c r="G403" s="192"/>
      <c r="H403" s="192"/>
      <c r="I403" s="192"/>
      <c r="J403" s="192"/>
      <c r="K403" s="192"/>
      <c r="L403" s="192"/>
      <c r="M403" s="192"/>
      <c r="N403" s="192"/>
      <c r="O403" s="192"/>
      <c r="P403" s="192"/>
      <c r="Q403" s="192"/>
      <c r="R403" s="192"/>
      <c r="S403" s="192"/>
      <c r="T403" s="192"/>
      <c r="U403" s="192"/>
      <c r="V403" s="192"/>
      <c r="W403" s="192"/>
      <c r="X403" s="192"/>
      <c r="Y403" s="192"/>
      <c r="Z403" s="192"/>
      <c r="AA403" s="192"/>
      <c r="AB403" s="192"/>
      <c r="AC403" s="192"/>
      <c r="AD403" s="192"/>
      <c r="AE403" s="192"/>
      <c r="AF403" s="192"/>
      <c r="AG403" s="192"/>
      <c r="AH403" s="192"/>
      <c r="AI403" s="192"/>
    </row>
    <row r="404" spans="1:35" ht="15.75" customHeight="1">
      <c r="A404" s="192"/>
      <c r="B404" s="192"/>
      <c r="C404" s="192"/>
      <c r="D404" s="192"/>
      <c r="E404" s="192"/>
      <c r="F404" s="192"/>
      <c r="G404" s="192"/>
      <c r="H404" s="192"/>
      <c r="I404" s="192"/>
      <c r="J404" s="192"/>
      <c r="K404" s="192"/>
      <c r="L404" s="192"/>
      <c r="M404" s="192"/>
      <c r="N404" s="192"/>
      <c r="O404" s="192"/>
      <c r="P404" s="192"/>
      <c r="Q404" s="192"/>
      <c r="R404" s="192"/>
      <c r="S404" s="192"/>
      <c r="T404" s="192"/>
      <c r="U404" s="192"/>
      <c r="V404" s="192"/>
      <c r="W404" s="192"/>
      <c r="X404" s="192"/>
      <c r="Y404" s="192"/>
      <c r="Z404" s="192"/>
      <c r="AA404" s="192"/>
      <c r="AB404" s="192"/>
      <c r="AC404" s="192"/>
      <c r="AD404" s="192"/>
      <c r="AE404" s="192"/>
      <c r="AF404" s="192"/>
      <c r="AG404" s="192"/>
      <c r="AH404" s="192"/>
      <c r="AI404" s="192"/>
    </row>
    <row r="405" spans="1:35" ht="15.75" customHeight="1">
      <c r="A405" s="192"/>
      <c r="B405" s="192"/>
      <c r="C405" s="192"/>
      <c r="D405" s="192"/>
      <c r="E405" s="192"/>
      <c r="F405" s="192"/>
      <c r="G405" s="192"/>
      <c r="H405" s="192"/>
      <c r="I405" s="192"/>
      <c r="J405" s="192"/>
      <c r="K405" s="192"/>
      <c r="L405" s="192"/>
      <c r="M405" s="192"/>
      <c r="N405" s="192"/>
      <c r="O405" s="192"/>
      <c r="P405" s="192"/>
      <c r="Q405" s="192"/>
      <c r="R405" s="192"/>
      <c r="S405" s="192"/>
      <c r="T405" s="192"/>
      <c r="U405" s="192"/>
      <c r="V405" s="192"/>
      <c r="W405" s="192"/>
      <c r="X405" s="192"/>
      <c r="Y405" s="192"/>
      <c r="Z405" s="192"/>
      <c r="AA405" s="192"/>
      <c r="AB405" s="192"/>
      <c r="AC405" s="192"/>
      <c r="AD405" s="192"/>
      <c r="AE405" s="192"/>
      <c r="AF405" s="192"/>
      <c r="AG405" s="192"/>
      <c r="AH405" s="192"/>
      <c r="AI405" s="192"/>
    </row>
    <row r="406" spans="1:35" ht="15.75" customHeight="1">
      <c r="A406" s="192"/>
      <c r="B406" s="192"/>
      <c r="C406" s="192"/>
      <c r="D406" s="192"/>
      <c r="E406" s="192"/>
      <c r="F406" s="192"/>
      <c r="G406" s="192"/>
      <c r="H406" s="192"/>
      <c r="I406" s="192"/>
      <c r="J406" s="192"/>
      <c r="K406" s="192"/>
      <c r="L406" s="192"/>
      <c r="M406" s="192"/>
      <c r="N406" s="192"/>
      <c r="O406" s="192"/>
      <c r="P406" s="192"/>
      <c r="Q406" s="192"/>
      <c r="R406" s="192"/>
      <c r="S406" s="192"/>
      <c r="T406" s="192"/>
      <c r="U406" s="192"/>
      <c r="V406" s="192"/>
      <c r="W406" s="192"/>
      <c r="X406" s="192"/>
      <c r="Y406" s="192"/>
      <c r="Z406" s="192"/>
      <c r="AA406" s="192"/>
      <c r="AB406" s="192"/>
      <c r="AC406" s="192"/>
      <c r="AD406" s="192"/>
      <c r="AE406" s="192"/>
      <c r="AF406" s="192"/>
      <c r="AG406" s="192"/>
      <c r="AH406" s="192"/>
      <c r="AI406" s="192"/>
    </row>
    <row r="407" spans="1:35" ht="15.75" customHeight="1">
      <c r="A407" s="192"/>
      <c r="B407" s="192"/>
      <c r="C407" s="192"/>
      <c r="D407" s="192"/>
      <c r="E407" s="192"/>
      <c r="F407" s="192"/>
      <c r="G407" s="192"/>
      <c r="H407" s="192"/>
      <c r="I407" s="192"/>
      <c r="J407" s="192"/>
      <c r="K407" s="192"/>
      <c r="L407" s="192"/>
      <c r="M407" s="192"/>
      <c r="N407" s="192"/>
      <c r="O407" s="192"/>
      <c r="P407" s="192"/>
      <c r="Q407" s="192"/>
      <c r="R407" s="192"/>
      <c r="S407" s="192"/>
      <c r="T407" s="192"/>
      <c r="U407" s="192"/>
      <c r="V407" s="192"/>
      <c r="W407" s="192"/>
      <c r="X407" s="192"/>
      <c r="Y407" s="192"/>
      <c r="Z407" s="192"/>
      <c r="AA407" s="192"/>
      <c r="AB407" s="192"/>
      <c r="AC407" s="192"/>
      <c r="AD407" s="192"/>
      <c r="AE407" s="192"/>
      <c r="AF407" s="192"/>
      <c r="AG407" s="192"/>
      <c r="AH407" s="192"/>
      <c r="AI407" s="192"/>
    </row>
    <row r="408" spans="1:35" ht="15.75" customHeight="1">
      <c r="A408" s="192"/>
      <c r="B408" s="192"/>
      <c r="C408" s="192"/>
      <c r="D408" s="192"/>
      <c r="E408" s="192"/>
      <c r="F408" s="192"/>
      <c r="G408" s="192"/>
      <c r="H408" s="192"/>
      <c r="I408" s="192"/>
      <c r="J408" s="192"/>
      <c r="K408" s="192"/>
      <c r="L408" s="192"/>
      <c r="M408" s="192"/>
      <c r="N408" s="192"/>
      <c r="O408" s="192"/>
      <c r="P408" s="192"/>
      <c r="Q408" s="192"/>
      <c r="R408" s="192"/>
      <c r="S408" s="192"/>
      <c r="T408" s="192"/>
      <c r="U408" s="192"/>
      <c r="V408" s="192"/>
      <c r="W408" s="192"/>
      <c r="X408" s="192"/>
      <c r="Y408" s="192"/>
      <c r="Z408" s="192"/>
      <c r="AA408" s="192"/>
      <c r="AB408" s="192"/>
      <c r="AC408" s="192"/>
      <c r="AD408" s="192"/>
      <c r="AE408" s="192"/>
      <c r="AF408" s="192"/>
      <c r="AG408" s="192"/>
      <c r="AH408" s="192"/>
      <c r="AI408" s="192"/>
    </row>
    <row r="409" spans="1:35" ht="15.75" customHeight="1">
      <c r="A409" s="192"/>
      <c r="B409" s="192"/>
      <c r="C409" s="192"/>
      <c r="D409" s="192"/>
      <c r="E409" s="192"/>
      <c r="F409" s="192"/>
      <c r="G409" s="192"/>
      <c r="H409" s="192"/>
      <c r="I409" s="192"/>
      <c r="J409" s="192"/>
      <c r="K409" s="192"/>
      <c r="L409" s="192"/>
      <c r="M409" s="192"/>
      <c r="N409" s="192"/>
      <c r="O409" s="192"/>
      <c r="P409" s="192"/>
      <c r="Q409" s="192"/>
      <c r="R409" s="192"/>
      <c r="S409" s="192"/>
      <c r="T409" s="192"/>
      <c r="U409" s="192"/>
      <c r="V409" s="192"/>
      <c r="W409" s="192"/>
      <c r="X409" s="192"/>
      <c r="Y409" s="192"/>
      <c r="Z409" s="192"/>
      <c r="AA409" s="192"/>
      <c r="AB409" s="192"/>
      <c r="AC409" s="192"/>
      <c r="AD409" s="192"/>
      <c r="AE409" s="192"/>
      <c r="AF409" s="192"/>
      <c r="AG409" s="192"/>
      <c r="AH409" s="192"/>
      <c r="AI409" s="192"/>
    </row>
    <row r="410" spans="1:35" ht="15.75" customHeight="1">
      <c r="A410" s="192"/>
      <c r="B410" s="192"/>
      <c r="C410" s="192"/>
      <c r="D410" s="192"/>
      <c r="E410" s="192"/>
      <c r="F410" s="192"/>
      <c r="G410" s="192"/>
      <c r="H410" s="192"/>
      <c r="I410" s="192"/>
      <c r="J410" s="192"/>
      <c r="K410" s="192"/>
      <c r="L410" s="192"/>
      <c r="M410" s="192"/>
      <c r="N410" s="192"/>
      <c r="O410" s="192"/>
      <c r="P410" s="192"/>
      <c r="Q410" s="192"/>
      <c r="R410" s="192"/>
      <c r="S410" s="192"/>
      <c r="T410" s="192"/>
      <c r="U410" s="192"/>
      <c r="V410" s="192"/>
      <c r="W410" s="192"/>
      <c r="X410" s="192"/>
      <c r="Y410" s="192"/>
      <c r="Z410" s="192"/>
      <c r="AA410" s="192"/>
      <c r="AB410" s="192"/>
      <c r="AC410" s="192"/>
      <c r="AD410" s="192"/>
      <c r="AE410" s="192"/>
      <c r="AF410" s="192"/>
      <c r="AG410" s="192"/>
      <c r="AH410" s="192"/>
      <c r="AI410" s="192"/>
    </row>
    <row r="411" spans="1:35" ht="15.75" customHeight="1">
      <c r="A411" s="192"/>
      <c r="B411" s="192"/>
      <c r="C411" s="192"/>
      <c r="D411" s="192"/>
      <c r="E411" s="192"/>
      <c r="F411" s="192"/>
      <c r="G411" s="192"/>
      <c r="H411" s="192"/>
      <c r="I411" s="192"/>
      <c r="J411" s="192"/>
      <c r="K411" s="192"/>
      <c r="L411" s="192"/>
      <c r="M411" s="192"/>
      <c r="N411" s="192"/>
      <c r="O411" s="192"/>
      <c r="P411" s="192"/>
      <c r="Q411" s="192"/>
      <c r="R411" s="192"/>
      <c r="S411" s="192"/>
      <c r="T411" s="192"/>
      <c r="U411" s="192"/>
      <c r="V411" s="192"/>
      <c r="W411" s="192"/>
      <c r="X411" s="192"/>
      <c r="Y411" s="192"/>
      <c r="Z411" s="192"/>
      <c r="AA411" s="192"/>
      <c r="AB411" s="192"/>
      <c r="AC411" s="192"/>
      <c r="AD411" s="192"/>
      <c r="AE411" s="192"/>
      <c r="AF411" s="192"/>
      <c r="AG411" s="192"/>
      <c r="AH411" s="192"/>
      <c r="AI411" s="192"/>
    </row>
    <row r="412" spans="1:35" ht="15.75" customHeight="1">
      <c r="A412" s="192"/>
      <c r="B412" s="192"/>
      <c r="C412" s="192"/>
      <c r="D412" s="192"/>
      <c r="E412" s="192"/>
      <c r="F412" s="192"/>
      <c r="G412" s="192"/>
      <c r="H412" s="192"/>
      <c r="I412" s="192"/>
      <c r="J412" s="192"/>
      <c r="K412" s="192"/>
      <c r="L412" s="192"/>
      <c r="M412" s="192"/>
      <c r="N412" s="192"/>
      <c r="O412" s="192"/>
      <c r="P412" s="192"/>
      <c r="Q412" s="192"/>
      <c r="R412" s="192"/>
      <c r="S412" s="192"/>
      <c r="T412" s="192"/>
      <c r="U412" s="192"/>
      <c r="V412" s="192"/>
      <c r="W412" s="192"/>
      <c r="X412" s="192"/>
      <c r="Y412" s="192"/>
      <c r="Z412" s="192"/>
      <c r="AA412" s="192"/>
      <c r="AB412" s="192"/>
      <c r="AC412" s="192"/>
      <c r="AD412" s="192"/>
      <c r="AE412" s="192"/>
      <c r="AF412" s="192"/>
      <c r="AG412" s="192"/>
      <c r="AH412" s="192"/>
      <c r="AI412" s="192"/>
    </row>
    <row r="413" spans="1:35" ht="15.75" customHeight="1">
      <c r="A413" s="192"/>
      <c r="B413" s="192"/>
      <c r="C413" s="192"/>
      <c r="D413" s="192"/>
      <c r="E413" s="192"/>
      <c r="F413" s="192"/>
      <c r="G413" s="192"/>
      <c r="H413" s="192"/>
      <c r="I413" s="192"/>
      <c r="J413" s="192"/>
      <c r="K413" s="192"/>
      <c r="L413" s="192"/>
      <c r="M413" s="192"/>
      <c r="N413" s="192"/>
      <c r="O413" s="192"/>
      <c r="P413" s="192"/>
      <c r="Q413" s="192"/>
      <c r="R413" s="192"/>
      <c r="S413" s="192"/>
      <c r="T413" s="192"/>
      <c r="U413" s="192"/>
      <c r="V413" s="192"/>
      <c r="W413" s="192"/>
      <c r="X413" s="192"/>
      <c r="Y413" s="192"/>
      <c r="Z413" s="192"/>
      <c r="AA413" s="192"/>
      <c r="AB413" s="192"/>
      <c r="AC413" s="192"/>
      <c r="AD413" s="192"/>
      <c r="AE413" s="192"/>
      <c r="AF413" s="192"/>
      <c r="AG413" s="192"/>
      <c r="AH413" s="192"/>
      <c r="AI413" s="192"/>
    </row>
    <row r="414" spans="1:35" ht="15.75" customHeight="1">
      <c r="A414" s="192"/>
      <c r="B414" s="192"/>
      <c r="C414" s="192"/>
      <c r="D414" s="192"/>
      <c r="E414" s="192"/>
      <c r="F414" s="192"/>
      <c r="G414" s="192"/>
      <c r="H414" s="192"/>
      <c r="I414" s="192"/>
      <c r="J414" s="192"/>
      <c r="K414" s="192"/>
      <c r="L414" s="192"/>
      <c r="M414" s="192"/>
      <c r="N414" s="192"/>
      <c r="O414" s="192"/>
      <c r="P414" s="192"/>
      <c r="Q414" s="192"/>
      <c r="R414" s="192"/>
      <c r="S414" s="192"/>
      <c r="T414" s="192"/>
      <c r="U414" s="192"/>
      <c r="V414" s="192"/>
      <c r="W414" s="192"/>
      <c r="X414" s="192"/>
      <c r="Y414" s="192"/>
      <c r="Z414" s="192"/>
      <c r="AA414" s="192"/>
      <c r="AB414" s="192"/>
      <c r="AC414" s="192"/>
      <c r="AD414" s="192"/>
      <c r="AE414" s="192"/>
      <c r="AF414" s="192"/>
      <c r="AG414" s="192"/>
      <c r="AH414" s="192"/>
      <c r="AI414" s="192"/>
    </row>
    <row r="415" spans="1:35" ht="15.75" customHeight="1">
      <c r="A415" s="192"/>
      <c r="B415" s="192"/>
      <c r="C415" s="192"/>
      <c r="D415" s="192"/>
      <c r="E415" s="192"/>
      <c r="F415" s="192"/>
      <c r="G415" s="192"/>
      <c r="H415" s="192"/>
      <c r="I415" s="192"/>
      <c r="J415" s="192"/>
      <c r="K415" s="192"/>
      <c r="L415" s="192"/>
      <c r="M415" s="192"/>
      <c r="N415" s="192"/>
      <c r="O415" s="192"/>
      <c r="P415" s="192"/>
      <c r="Q415" s="192"/>
      <c r="R415" s="192"/>
      <c r="S415" s="192"/>
      <c r="T415" s="192"/>
      <c r="U415" s="192"/>
      <c r="V415" s="192"/>
      <c r="W415" s="192"/>
      <c r="X415" s="192"/>
      <c r="Y415" s="192"/>
      <c r="Z415" s="192"/>
      <c r="AA415" s="192"/>
      <c r="AB415" s="192"/>
      <c r="AC415" s="192"/>
      <c r="AD415" s="192"/>
      <c r="AE415" s="192"/>
      <c r="AF415" s="192"/>
      <c r="AG415" s="192"/>
      <c r="AH415" s="192"/>
      <c r="AI415" s="192"/>
    </row>
    <row r="416" spans="1:35" ht="15.75" customHeight="1">
      <c r="A416" s="192"/>
      <c r="B416" s="192"/>
      <c r="C416" s="192"/>
      <c r="D416" s="192"/>
      <c r="E416" s="192"/>
      <c r="F416" s="192"/>
      <c r="G416" s="192"/>
      <c r="H416" s="192"/>
      <c r="I416" s="192"/>
      <c r="J416" s="192"/>
      <c r="K416" s="192"/>
      <c r="L416" s="192"/>
      <c r="M416" s="192"/>
      <c r="N416" s="192"/>
      <c r="O416" s="192"/>
      <c r="P416" s="192"/>
      <c r="Q416" s="192"/>
      <c r="R416" s="192"/>
      <c r="S416" s="192"/>
      <c r="T416" s="192"/>
      <c r="U416" s="192"/>
      <c r="V416" s="192"/>
      <c r="W416" s="192"/>
      <c r="X416" s="192"/>
      <c r="Y416" s="192"/>
      <c r="Z416" s="192"/>
      <c r="AA416" s="192"/>
      <c r="AB416" s="192"/>
      <c r="AC416" s="192"/>
      <c r="AD416" s="192"/>
      <c r="AE416" s="192"/>
      <c r="AF416" s="192"/>
      <c r="AG416" s="192"/>
      <c r="AH416" s="192"/>
      <c r="AI416" s="192"/>
    </row>
    <row r="417" spans="1:35" ht="15.75" customHeight="1">
      <c r="A417" s="192"/>
      <c r="B417" s="192"/>
      <c r="C417" s="192"/>
      <c r="D417" s="192"/>
      <c r="E417" s="192"/>
      <c r="F417" s="192"/>
      <c r="G417" s="192"/>
      <c r="H417" s="192"/>
      <c r="I417" s="192"/>
      <c r="J417" s="192"/>
      <c r="K417" s="192"/>
      <c r="L417" s="192"/>
      <c r="M417" s="192"/>
      <c r="N417" s="192"/>
      <c r="O417" s="192"/>
      <c r="P417" s="192"/>
      <c r="Q417" s="192"/>
      <c r="R417" s="192"/>
      <c r="S417" s="192"/>
      <c r="T417" s="192"/>
      <c r="U417" s="192"/>
      <c r="V417" s="192"/>
      <c r="W417" s="192"/>
      <c r="X417" s="192"/>
      <c r="Y417" s="192"/>
      <c r="Z417" s="192"/>
      <c r="AA417" s="192"/>
      <c r="AB417" s="192"/>
      <c r="AC417" s="192"/>
      <c r="AD417" s="192"/>
      <c r="AE417" s="192"/>
      <c r="AF417" s="192"/>
      <c r="AG417" s="192"/>
      <c r="AH417" s="192"/>
      <c r="AI417" s="192"/>
    </row>
    <row r="418" spans="1:35" ht="15.75" customHeight="1">
      <c r="A418" s="192"/>
      <c r="B418" s="192"/>
      <c r="C418" s="192"/>
      <c r="D418" s="192"/>
      <c r="E418" s="192"/>
      <c r="F418" s="192"/>
      <c r="G418" s="192"/>
      <c r="H418" s="192"/>
      <c r="I418" s="192"/>
      <c r="J418" s="192"/>
      <c r="K418" s="192"/>
      <c r="L418" s="192"/>
      <c r="M418" s="192"/>
      <c r="N418" s="192"/>
      <c r="O418" s="192"/>
      <c r="P418" s="192"/>
      <c r="Q418" s="192"/>
      <c r="R418" s="192"/>
      <c r="S418" s="192"/>
      <c r="T418" s="192"/>
      <c r="U418" s="192"/>
      <c r="V418" s="192"/>
      <c r="W418" s="192"/>
      <c r="X418" s="192"/>
      <c r="Y418" s="192"/>
      <c r="Z418" s="192"/>
      <c r="AA418" s="192"/>
      <c r="AB418" s="192"/>
      <c r="AC418" s="192"/>
      <c r="AD418" s="192"/>
      <c r="AE418" s="192"/>
      <c r="AF418" s="192"/>
      <c r="AG418" s="192"/>
      <c r="AH418" s="192"/>
      <c r="AI418" s="192"/>
    </row>
    <row r="419" spans="1:35" ht="15.75" customHeight="1">
      <c r="A419" s="192"/>
      <c r="B419" s="192"/>
      <c r="C419" s="192"/>
      <c r="D419" s="192"/>
      <c r="E419" s="192"/>
      <c r="F419" s="192"/>
      <c r="G419" s="192"/>
      <c r="H419" s="192"/>
      <c r="I419" s="192"/>
      <c r="J419" s="192"/>
      <c r="K419" s="192"/>
      <c r="L419" s="192"/>
      <c r="M419" s="192"/>
      <c r="N419" s="192"/>
      <c r="O419" s="192"/>
      <c r="P419" s="192"/>
      <c r="Q419" s="192"/>
      <c r="R419" s="192"/>
      <c r="S419" s="192"/>
      <c r="T419" s="192"/>
      <c r="U419" s="192"/>
      <c r="V419" s="192"/>
      <c r="W419" s="192"/>
      <c r="X419" s="192"/>
      <c r="Y419" s="192"/>
      <c r="Z419" s="192"/>
      <c r="AA419" s="192"/>
      <c r="AB419" s="192"/>
      <c r="AC419" s="192"/>
      <c r="AD419" s="192"/>
      <c r="AE419" s="192"/>
      <c r="AF419" s="192"/>
      <c r="AG419" s="192"/>
      <c r="AH419" s="192"/>
      <c r="AI419" s="192"/>
    </row>
    <row r="420" spans="1:35" ht="15.75" customHeight="1">
      <c r="A420" s="192"/>
      <c r="B420" s="192"/>
      <c r="C420" s="192"/>
      <c r="D420" s="192"/>
      <c r="E420" s="192"/>
      <c r="F420" s="192"/>
      <c r="G420" s="192"/>
      <c r="H420" s="192"/>
      <c r="I420" s="192"/>
      <c r="J420" s="192"/>
      <c r="K420" s="192"/>
      <c r="L420" s="192"/>
      <c r="M420" s="192"/>
      <c r="N420" s="192"/>
      <c r="O420" s="192"/>
      <c r="P420" s="192"/>
      <c r="Q420" s="192"/>
      <c r="R420" s="192"/>
      <c r="S420" s="192"/>
      <c r="T420" s="192"/>
      <c r="U420" s="192"/>
      <c r="V420" s="192"/>
      <c r="W420" s="192"/>
      <c r="X420" s="192"/>
      <c r="Y420" s="192"/>
      <c r="Z420" s="192"/>
      <c r="AA420" s="192"/>
      <c r="AB420" s="192"/>
      <c r="AC420" s="192"/>
      <c r="AD420" s="192"/>
      <c r="AE420" s="192"/>
      <c r="AF420" s="192"/>
      <c r="AG420" s="192"/>
      <c r="AH420" s="192"/>
      <c r="AI420" s="192"/>
    </row>
    <row r="421" spans="1:35" ht="15.75" customHeight="1">
      <c r="A421" s="192"/>
      <c r="B421" s="192"/>
      <c r="C421" s="192"/>
      <c r="D421" s="192"/>
      <c r="E421" s="192"/>
      <c r="F421" s="192"/>
      <c r="G421" s="192"/>
      <c r="H421" s="192"/>
      <c r="I421" s="192"/>
      <c r="J421" s="192"/>
      <c r="K421" s="192"/>
      <c r="L421" s="192"/>
      <c r="M421" s="192"/>
      <c r="N421" s="192"/>
      <c r="O421" s="192"/>
      <c r="P421" s="192"/>
      <c r="Q421" s="192"/>
      <c r="R421" s="192"/>
      <c r="S421" s="192"/>
      <c r="T421" s="192"/>
      <c r="U421" s="192"/>
      <c r="V421" s="192"/>
      <c r="W421" s="192"/>
      <c r="X421" s="192"/>
      <c r="Y421" s="192"/>
      <c r="Z421" s="192"/>
      <c r="AA421" s="192"/>
      <c r="AB421" s="192"/>
      <c r="AC421" s="192"/>
      <c r="AD421" s="192"/>
      <c r="AE421" s="192"/>
      <c r="AF421" s="192"/>
      <c r="AG421" s="192"/>
      <c r="AH421" s="192"/>
      <c r="AI421" s="192"/>
    </row>
    <row r="422" spans="1:35" ht="15.75" customHeight="1">
      <c r="A422" s="192"/>
      <c r="B422" s="192"/>
      <c r="C422" s="192"/>
      <c r="D422" s="192"/>
      <c r="E422" s="192"/>
      <c r="F422" s="192"/>
      <c r="G422" s="192"/>
      <c r="H422" s="192"/>
      <c r="I422" s="192"/>
      <c r="J422" s="192"/>
      <c r="K422" s="192"/>
      <c r="L422" s="192"/>
      <c r="M422" s="192"/>
      <c r="N422" s="192"/>
      <c r="O422" s="192"/>
      <c r="P422" s="192"/>
      <c r="Q422" s="192"/>
      <c r="R422" s="192"/>
      <c r="S422" s="192"/>
      <c r="T422" s="192"/>
      <c r="U422" s="192"/>
      <c r="V422" s="192"/>
      <c r="W422" s="192"/>
      <c r="X422" s="192"/>
      <c r="Y422" s="192"/>
      <c r="Z422" s="192"/>
      <c r="AA422" s="192"/>
      <c r="AB422" s="192"/>
      <c r="AC422" s="192"/>
      <c r="AD422" s="192"/>
      <c r="AE422" s="192"/>
      <c r="AF422" s="192"/>
      <c r="AG422" s="192"/>
      <c r="AH422" s="192"/>
      <c r="AI422" s="192"/>
    </row>
    <row r="423" spans="1:35" ht="15.75" customHeight="1">
      <c r="A423" s="192"/>
      <c r="B423" s="192"/>
      <c r="C423" s="192"/>
      <c r="D423" s="192"/>
      <c r="E423" s="192"/>
      <c r="F423" s="192"/>
      <c r="G423" s="192"/>
      <c r="H423" s="192"/>
      <c r="I423" s="192"/>
      <c r="J423" s="192"/>
      <c r="K423" s="192"/>
      <c r="L423" s="192"/>
      <c r="M423" s="192"/>
      <c r="N423" s="192"/>
      <c r="O423" s="192"/>
      <c r="P423" s="192"/>
      <c r="Q423" s="192"/>
      <c r="R423" s="192"/>
      <c r="S423" s="192"/>
      <c r="T423" s="192"/>
      <c r="U423" s="192"/>
      <c r="V423" s="192"/>
      <c r="W423" s="192"/>
      <c r="X423" s="192"/>
      <c r="Y423" s="192"/>
      <c r="Z423" s="192"/>
      <c r="AA423" s="192"/>
      <c r="AB423" s="192"/>
      <c r="AC423" s="192"/>
      <c r="AD423" s="192"/>
      <c r="AE423" s="192"/>
      <c r="AF423" s="192"/>
      <c r="AG423" s="192"/>
      <c r="AH423" s="192"/>
      <c r="AI423" s="192"/>
    </row>
    <row r="424" spans="1:35" ht="15.75" customHeight="1">
      <c r="A424" s="192"/>
      <c r="B424" s="192"/>
      <c r="C424" s="192"/>
      <c r="D424" s="192"/>
      <c r="E424" s="192"/>
      <c r="F424" s="192"/>
      <c r="G424" s="192"/>
      <c r="H424" s="192"/>
      <c r="I424" s="192"/>
      <c r="J424" s="192"/>
      <c r="K424" s="192"/>
      <c r="L424" s="192"/>
      <c r="M424" s="192"/>
      <c r="N424" s="192"/>
      <c r="O424" s="192"/>
      <c r="P424" s="192"/>
      <c r="Q424" s="192"/>
      <c r="R424" s="192"/>
      <c r="S424" s="192"/>
      <c r="T424" s="192"/>
      <c r="U424" s="192"/>
      <c r="V424" s="192"/>
      <c r="W424" s="192"/>
      <c r="X424" s="192"/>
      <c r="Y424" s="192"/>
      <c r="Z424" s="192"/>
      <c r="AA424" s="192"/>
      <c r="AB424" s="192"/>
      <c r="AC424" s="192"/>
      <c r="AD424" s="192"/>
      <c r="AE424" s="192"/>
      <c r="AF424" s="192"/>
      <c r="AG424" s="192"/>
      <c r="AH424" s="192"/>
      <c r="AI424" s="192"/>
    </row>
    <row r="425" spans="1:35" ht="15.75" customHeight="1">
      <c r="A425" s="192"/>
      <c r="B425" s="192"/>
      <c r="C425" s="192"/>
      <c r="D425" s="192"/>
      <c r="E425" s="192"/>
      <c r="F425" s="192"/>
      <c r="G425" s="192"/>
      <c r="H425" s="192"/>
      <c r="I425" s="192"/>
      <c r="J425" s="192"/>
      <c r="K425" s="192"/>
      <c r="L425" s="192"/>
      <c r="M425" s="192"/>
      <c r="N425" s="192"/>
      <c r="O425" s="192"/>
      <c r="P425" s="192"/>
      <c r="Q425" s="192"/>
      <c r="R425" s="192"/>
      <c r="S425" s="192"/>
      <c r="T425" s="192"/>
      <c r="U425" s="192"/>
      <c r="V425" s="192"/>
      <c r="W425" s="192"/>
      <c r="X425" s="192"/>
      <c r="Y425" s="192"/>
      <c r="Z425" s="192"/>
      <c r="AA425" s="192"/>
      <c r="AB425" s="192"/>
      <c r="AC425" s="192"/>
      <c r="AD425" s="192"/>
      <c r="AE425" s="192"/>
      <c r="AF425" s="192"/>
      <c r="AG425" s="192"/>
      <c r="AH425" s="192"/>
      <c r="AI425" s="192"/>
    </row>
    <row r="426" spans="1:35" ht="15.75" customHeight="1">
      <c r="A426" s="192"/>
      <c r="B426" s="192"/>
      <c r="C426" s="192"/>
      <c r="D426" s="192"/>
      <c r="E426" s="192"/>
      <c r="F426" s="192"/>
      <c r="G426" s="192"/>
      <c r="H426" s="192"/>
      <c r="I426" s="192"/>
      <c r="J426" s="192"/>
      <c r="K426" s="192"/>
      <c r="L426" s="192"/>
      <c r="M426" s="192"/>
      <c r="N426" s="192"/>
      <c r="O426" s="192"/>
      <c r="P426" s="192"/>
      <c r="Q426" s="192"/>
      <c r="R426" s="192"/>
      <c r="S426" s="192"/>
      <c r="T426" s="192"/>
      <c r="U426" s="192"/>
      <c r="V426" s="192"/>
      <c r="W426" s="192"/>
      <c r="X426" s="192"/>
      <c r="Y426" s="192"/>
      <c r="Z426" s="192"/>
      <c r="AA426" s="192"/>
      <c r="AB426" s="192"/>
      <c r="AC426" s="192"/>
      <c r="AD426" s="192"/>
      <c r="AE426" s="192"/>
      <c r="AF426" s="192"/>
      <c r="AG426" s="192"/>
      <c r="AH426" s="192"/>
      <c r="AI426" s="192"/>
    </row>
    <row r="427" spans="1:35" ht="15.75" customHeight="1">
      <c r="A427" s="192"/>
      <c r="B427" s="192"/>
      <c r="C427" s="192"/>
      <c r="D427" s="192"/>
      <c r="E427" s="192"/>
      <c r="F427" s="192"/>
      <c r="G427" s="192"/>
      <c r="H427" s="192"/>
      <c r="I427" s="192"/>
      <c r="J427" s="192"/>
      <c r="K427" s="192"/>
      <c r="L427" s="192"/>
      <c r="M427" s="192"/>
      <c r="N427" s="192"/>
      <c r="O427" s="192"/>
      <c r="P427" s="192"/>
      <c r="Q427" s="192"/>
      <c r="R427" s="192"/>
      <c r="S427" s="192"/>
      <c r="T427" s="192"/>
      <c r="U427" s="192"/>
      <c r="V427" s="192"/>
      <c r="W427" s="192"/>
      <c r="X427" s="192"/>
      <c r="Y427" s="192"/>
      <c r="Z427" s="192"/>
      <c r="AA427" s="192"/>
      <c r="AB427" s="192"/>
      <c r="AC427" s="192"/>
      <c r="AD427" s="192"/>
      <c r="AE427" s="192"/>
      <c r="AF427" s="192"/>
      <c r="AG427" s="192"/>
      <c r="AH427" s="192"/>
      <c r="AI427" s="192"/>
    </row>
    <row r="428" spans="1:35" ht="15.75" customHeight="1">
      <c r="A428" s="192"/>
      <c r="B428" s="192"/>
      <c r="C428" s="192"/>
      <c r="D428" s="192"/>
      <c r="E428" s="192"/>
      <c r="F428" s="192"/>
      <c r="G428" s="192"/>
      <c r="H428" s="192"/>
      <c r="I428" s="192"/>
      <c r="J428" s="192"/>
      <c r="K428" s="192"/>
      <c r="L428" s="192"/>
      <c r="M428" s="192"/>
      <c r="N428" s="192"/>
      <c r="O428" s="192"/>
      <c r="P428" s="192"/>
      <c r="Q428" s="192"/>
      <c r="R428" s="192"/>
      <c r="S428" s="192"/>
      <c r="T428" s="192"/>
      <c r="U428" s="192"/>
      <c r="V428" s="192"/>
      <c r="W428" s="192"/>
      <c r="X428" s="192"/>
      <c r="Y428" s="192"/>
      <c r="Z428" s="192"/>
      <c r="AA428" s="192"/>
      <c r="AB428" s="192"/>
      <c r="AC428" s="192"/>
      <c r="AD428" s="192"/>
      <c r="AE428" s="192"/>
      <c r="AF428" s="192"/>
      <c r="AG428" s="192"/>
      <c r="AH428" s="192"/>
      <c r="AI428" s="192"/>
    </row>
    <row r="429" spans="1:35" ht="15.75" customHeight="1">
      <c r="A429" s="192"/>
      <c r="B429" s="192"/>
      <c r="C429" s="192"/>
      <c r="D429" s="192"/>
      <c r="E429" s="192"/>
      <c r="F429" s="192"/>
      <c r="G429" s="192"/>
      <c r="H429" s="192"/>
      <c r="I429" s="192"/>
      <c r="J429" s="192"/>
      <c r="K429" s="192"/>
      <c r="L429" s="192"/>
      <c r="M429" s="192"/>
      <c r="N429" s="192"/>
      <c r="O429" s="192"/>
      <c r="P429" s="192"/>
      <c r="Q429" s="192"/>
      <c r="R429" s="192"/>
      <c r="S429" s="192"/>
      <c r="T429" s="192"/>
      <c r="U429" s="192"/>
      <c r="V429" s="192"/>
      <c r="W429" s="192"/>
      <c r="X429" s="192"/>
      <c r="Y429" s="192"/>
      <c r="Z429" s="192"/>
      <c r="AA429" s="192"/>
      <c r="AB429" s="192"/>
      <c r="AC429" s="192"/>
      <c r="AD429" s="192"/>
      <c r="AE429" s="192"/>
      <c r="AF429" s="192"/>
      <c r="AG429" s="192"/>
      <c r="AH429" s="192"/>
      <c r="AI429" s="192"/>
    </row>
    <row r="430" spans="1:35" ht="15.75" customHeight="1">
      <c r="A430" s="192"/>
      <c r="B430" s="192"/>
      <c r="C430" s="192"/>
      <c r="D430" s="192"/>
      <c r="E430" s="192"/>
      <c r="F430" s="192"/>
      <c r="G430" s="192"/>
      <c r="H430" s="192"/>
      <c r="I430" s="192"/>
      <c r="J430" s="192"/>
      <c r="K430" s="192"/>
      <c r="L430" s="192"/>
      <c r="M430" s="192"/>
      <c r="N430" s="192"/>
      <c r="O430" s="192"/>
      <c r="P430" s="192"/>
      <c r="Q430" s="192"/>
      <c r="R430" s="192"/>
      <c r="S430" s="192"/>
      <c r="T430" s="192"/>
      <c r="U430" s="192"/>
      <c r="V430" s="192"/>
      <c r="W430" s="192"/>
      <c r="X430" s="192"/>
      <c r="Y430" s="192"/>
      <c r="Z430" s="192"/>
      <c r="AA430" s="192"/>
      <c r="AB430" s="192"/>
      <c r="AC430" s="192"/>
      <c r="AD430" s="192"/>
      <c r="AE430" s="192"/>
      <c r="AF430" s="192"/>
      <c r="AG430" s="192"/>
      <c r="AH430" s="192"/>
      <c r="AI430" s="192"/>
    </row>
    <row r="431" spans="1:35" ht="15.75" customHeight="1">
      <c r="A431" s="192"/>
      <c r="B431" s="192"/>
      <c r="C431" s="192"/>
      <c r="D431" s="192"/>
      <c r="E431" s="192"/>
      <c r="F431" s="192"/>
      <c r="G431" s="192"/>
      <c r="H431" s="192"/>
      <c r="I431" s="192"/>
      <c r="J431" s="192"/>
      <c r="K431" s="192"/>
      <c r="L431" s="192"/>
      <c r="M431" s="192"/>
      <c r="N431" s="192"/>
      <c r="O431" s="192"/>
      <c r="P431" s="192"/>
      <c r="Q431" s="192"/>
      <c r="R431" s="192"/>
      <c r="S431" s="192"/>
      <c r="T431" s="192"/>
      <c r="U431" s="192"/>
      <c r="V431" s="192"/>
      <c r="W431" s="192"/>
      <c r="X431" s="192"/>
      <c r="Y431" s="192"/>
      <c r="Z431" s="192"/>
      <c r="AA431" s="192"/>
      <c r="AB431" s="192"/>
      <c r="AC431" s="192"/>
      <c r="AD431" s="192"/>
      <c r="AE431" s="192"/>
      <c r="AF431" s="192"/>
      <c r="AG431" s="192"/>
      <c r="AH431" s="192"/>
      <c r="AI431" s="192"/>
    </row>
    <row r="432" spans="1:35" ht="15.75" customHeight="1">
      <c r="A432" s="192"/>
      <c r="B432" s="192"/>
      <c r="C432" s="192"/>
      <c r="D432" s="192"/>
      <c r="E432" s="192"/>
      <c r="F432" s="192"/>
      <c r="G432" s="192"/>
      <c r="H432" s="192"/>
      <c r="I432" s="192"/>
      <c r="J432" s="192"/>
      <c r="K432" s="192"/>
      <c r="L432" s="192"/>
      <c r="M432" s="192"/>
      <c r="N432" s="192"/>
      <c r="O432" s="192"/>
      <c r="P432" s="192"/>
      <c r="Q432" s="192"/>
      <c r="R432" s="192"/>
      <c r="S432" s="192"/>
      <c r="T432" s="192"/>
      <c r="U432" s="192"/>
      <c r="V432" s="192"/>
      <c r="W432" s="192"/>
      <c r="X432" s="192"/>
      <c r="Y432" s="192"/>
      <c r="Z432" s="192"/>
      <c r="AA432" s="192"/>
      <c r="AB432" s="192"/>
      <c r="AC432" s="192"/>
      <c r="AD432" s="192"/>
      <c r="AE432" s="192"/>
      <c r="AF432" s="192"/>
      <c r="AG432" s="192"/>
      <c r="AH432" s="192"/>
      <c r="AI432" s="192"/>
    </row>
    <row r="433" spans="1:35" ht="15.75" customHeight="1">
      <c r="A433" s="192"/>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c r="AA433" s="192"/>
      <c r="AB433" s="192"/>
      <c r="AC433" s="192"/>
      <c r="AD433" s="192"/>
      <c r="AE433" s="192"/>
      <c r="AF433" s="192"/>
      <c r="AG433" s="192"/>
      <c r="AH433" s="192"/>
      <c r="AI433" s="192"/>
    </row>
    <row r="434" spans="1:35" ht="15.75" customHeight="1">
      <c r="A434" s="192"/>
      <c r="B434" s="192"/>
      <c r="C434" s="192"/>
      <c r="D434" s="192"/>
      <c r="E434" s="192"/>
      <c r="F434" s="192"/>
      <c r="G434" s="192"/>
      <c r="H434" s="192"/>
      <c r="I434" s="192"/>
      <c r="J434" s="192"/>
      <c r="K434" s="192"/>
      <c r="L434" s="192"/>
      <c r="M434" s="192"/>
      <c r="N434" s="192"/>
      <c r="O434" s="192"/>
      <c r="P434" s="192"/>
      <c r="Q434" s="192"/>
      <c r="R434" s="192"/>
      <c r="S434" s="192"/>
      <c r="T434" s="192"/>
      <c r="U434" s="192"/>
      <c r="V434" s="192"/>
      <c r="W434" s="192"/>
      <c r="X434" s="192"/>
      <c r="Y434" s="192"/>
      <c r="Z434" s="192"/>
      <c r="AA434" s="192"/>
      <c r="AB434" s="192"/>
      <c r="AC434" s="192"/>
      <c r="AD434" s="192"/>
      <c r="AE434" s="192"/>
      <c r="AF434" s="192"/>
      <c r="AG434" s="192"/>
      <c r="AH434" s="192"/>
      <c r="AI434" s="192"/>
    </row>
    <row r="435" spans="1:35" ht="15.75" customHeight="1">
      <c r="A435" s="192"/>
      <c r="B435" s="192"/>
      <c r="C435" s="192"/>
      <c r="D435" s="192"/>
      <c r="E435" s="192"/>
      <c r="F435" s="192"/>
      <c r="G435" s="192"/>
      <c r="H435" s="192"/>
      <c r="I435" s="192"/>
      <c r="J435" s="192"/>
      <c r="K435" s="192"/>
      <c r="L435" s="192"/>
      <c r="M435" s="192"/>
      <c r="N435" s="192"/>
      <c r="O435" s="192"/>
      <c r="P435" s="192"/>
      <c r="Q435" s="192"/>
      <c r="R435" s="192"/>
      <c r="S435" s="192"/>
      <c r="T435" s="192"/>
      <c r="U435" s="192"/>
      <c r="V435" s="192"/>
      <c r="W435" s="192"/>
      <c r="X435" s="192"/>
      <c r="Y435" s="192"/>
      <c r="Z435" s="192"/>
      <c r="AA435" s="192"/>
      <c r="AB435" s="192"/>
      <c r="AC435" s="192"/>
      <c r="AD435" s="192"/>
      <c r="AE435" s="192"/>
      <c r="AF435" s="192"/>
      <c r="AG435" s="192"/>
      <c r="AH435" s="192"/>
      <c r="AI435" s="192"/>
    </row>
    <row r="436" spans="1:35" ht="15.75" customHeight="1">
      <c r="A436" s="192"/>
      <c r="B436" s="192"/>
      <c r="C436" s="192"/>
      <c r="D436" s="192"/>
      <c r="E436" s="192"/>
      <c r="F436" s="192"/>
      <c r="G436" s="192"/>
      <c r="H436" s="192"/>
      <c r="I436" s="192"/>
      <c r="J436" s="192"/>
      <c r="K436" s="192"/>
      <c r="L436" s="192"/>
      <c r="M436" s="192"/>
      <c r="N436" s="192"/>
      <c r="O436" s="192"/>
      <c r="P436" s="192"/>
      <c r="Q436" s="192"/>
      <c r="R436" s="192"/>
      <c r="S436" s="192"/>
      <c r="T436" s="192"/>
      <c r="U436" s="192"/>
      <c r="V436" s="192"/>
      <c r="W436" s="192"/>
      <c r="X436" s="192"/>
      <c r="Y436" s="192"/>
      <c r="Z436" s="192"/>
      <c r="AA436" s="192"/>
      <c r="AB436" s="192"/>
      <c r="AC436" s="192"/>
      <c r="AD436" s="192"/>
      <c r="AE436" s="192"/>
      <c r="AF436" s="192"/>
      <c r="AG436" s="192"/>
      <c r="AH436" s="192"/>
      <c r="AI436" s="192"/>
    </row>
    <row r="437" spans="1:35" ht="15.75" customHeight="1">
      <c r="A437" s="192"/>
      <c r="B437" s="192"/>
      <c r="C437" s="192"/>
      <c r="D437" s="192"/>
      <c r="E437" s="192"/>
      <c r="F437" s="192"/>
      <c r="G437" s="192"/>
      <c r="H437" s="192"/>
      <c r="I437" s="192"/>
      <c r="J437" s="192"/>
      <c r="K437" s="192"/>
      <c r="L437" s="192"/>
      <c r="M437" s="192"/>
      <c r="N437" s="192"/>
      <c r="O437" s="192"/>
      <c r="P437" s="192"/>
      <c r="Q437" s="192"/>
      <c r="R437" s="192"/>
      <c r="S437" s="192"/>
      <c r="T437" s="192"/>
      <c r="U437" s="192"/>
      <c r="V437" s="192"/>
      <c r="W437" s="192"/>
      <c r="X437" s="192"/>
      <c r="Y437" s="192"/>
      <c r="Z437" s="192"/>
      <c r="AA437" s="192"/>
      <c r="AB437" s="192"/>
      <c r="AC437" s="192"/>
      <c r="AD437" s="192"/>
      <c r="AE437" s="192"/>
      <c r="AF437" s="192"/>
      <c r="AG437" s="192"/>
      <c r="AH437" s="192"/>
      <c r="AI437" s="192"/>
    </row>
    <row r="438" spans="1:35" ht="15.75" customHeight="1">
      <c r="A438" s="192"/>
      <c r="B438" s="192"/>
      <c r="C438" s="192"/>
      <c r="D438" s="192"/>
      <c r="E438" s="192"/>
      <c r="F438" s="192"/>
      <c r="G438" s="192"/>
      <c r="H438" s="192"/>
      <c r="I438" s="192"/>
      <c r="J438" s="192"/>
      <c r="K438" s="192"/>
      <c r="L438" s="192"/>
      <c r="M438" s="192"/>
      <c r="N438" s="192"/>
      <c r="O438" s="192"/>
      <c r="P438" s="192"/>
      <c r="Q438" s="192"/>
      <c r="R438" s="192"/>
      <c r="S438" s="192"/>
      <c r="T438" s="192"/>
      <c r="U438" s="192"/>
      <c r="V438" s="192"/>
      <c r="W438" s="192"/>
      <c r="X438" s="192"/>
      <c r="Y438" s="192"/>
      <c r="Z438" s="192"/>
      <c r="AA438" s="192"/>
      <c r="AB438" s="192"/>
      <c r="AC438" s="192"/>
      <c r="AD438" s="192"/>
      <c r="AE438" s="192"/>
      <c r="AF438" s="192"/>
      <c r="AG438" s="192"/>
      <c r="AH438" s="192"/>
      <c r="AI438" s="192"/>
    </row>
    <row r="439" spans="1:35" ht="15.75" customHeight="1">
      <c r="A439" s="192"/>
      <c r="B439" s="192"/>
      <c r="C439" s="192"/>
      <c r="D439" s="192"/>
      <c r="E439" s="192"/>
      <c r="F439" s="192"/>
      <c r="G439" s="192"/>
      <c r="H439" s="192"/>
      <c r="I439" s="192"/>
      <c r="J439" s="192"/>
      <c r="K439" s="192"/>
      <c r="L439" s="192"/>
      <c r="M439" s="192"/>
      <c r="N439" s="192"/>
      <c r="O439" s="192"/>
      <c r="P439" s="192"/>
      <c r="Q439" s="192"/>
      <c r="R439" s="192"/>
      <c r="S439" s="192"/>
      <c r="T439" s="192"/>
      <c r="U439" s="192"/>
      <c r="V439" s="192"/>
      <c r="W439" s="192"/>
      <c r="X439" s="192"/>
      <c r="Y439" s="192"/>
      <c r="Z439" s="192"/>
      <c r="AA439" s="192"/>
      <c r="AB439" s="192"/>
      <c r="AC439" s="192"/>
      <c r="AD439" s="192"/>
      <c r="AE439" s="192"/>
      <c r="AF439" s="192"/>
      <c r="AG439" s="192"/>
      <c r="AH439" s="192"/>
      <c r="AI439" s="192"/>
    </row>
    <row r="440" spans="1:35" ht="15.75" customHeight="1">
      <c r="A440" s="192"/>
      <c r="B440" s="192"/>
      <c r="C440" s="192"/>
      <c r="D440" s="192"/>
      <c r="E440" s="192"/>
      <c r="F440" s="192"/>
      <c r="G440" s="192"/>
      <c r="H440" s="192"/>
      <c r="I440" s="192"/>
      <c r="J440" s="192"/>
      <c r="K440" s="192"/>
      <c r="L440" s="192"/>
      <c r="M440" s="192"/>
      <c r="N440" s="192"/>
      <c r="O440" s="192"/>
      <c r="P440" s="192"/>
      <c r="Q440" s="192"/>
      <c r="R440" s="192"/>
      <c r="S440" s="192"/>
      <c r="T440" s="192"/>
      <c r="U440" s="192"/>
      <c r="V440" s="192"/>
      <c r="W440" s="192"/>
      <c r="X440" s="192"/>
      <c r="Y440" s="192"/>
      <c r="Z440" s="192"/>
      <c r="AA440" s="192"/>
      <c r="AB440" s="192"/>
      <c r="AC440" s="192"/>
      <c r="AD440" s="192"/>
      <c r="AE440" s="192"/>
      <c r="AF440" s="192"/>
      <c r="AG440" s="192"/>
      <c r="AH440" s="192"/>
      <c r="AI440" s="192"/>
    </row>
    <row r="441" spans="1:35" ht="15.75" customHeight="1">
      <c r="A441" s="192"/>
      <c r="B441" s="192"/>
      <c r="C441" s="192"/>
      <c r="D441" s="192"/>
      <c r="E441" s="192"/>
      <c r="F441" s="192"/>
      <c r="G441" s="192"/>
      <c r="H441" s="192"/>
      <c r="I441" s="192"/>
      <c r="J441" s="192"/>
      <c r="K441" s="192"/>
      <c r="L441" s="192"/>
      <c r="M441" s="192"/>
      <c r="N441" s="192"/>
      <c r="O441" s="192"/>
      <c r="P441" s="192"/>
      <c r="Q441" s="192"/>
      <c r="R441" s="192"/>
      <c r="S441" s="192"/>
      <c r="T441" s="192"/>
      <c r="U441" s="192"/>
      <c r="V441" s="192"/>
      <c r="W441" s="192"/>
      <c r="X441" s="192"/>
      <c r="Y441" s="192"/>
      <c r="Z441" s="192"/>
      <c r="AA441" s="192"/>
      <c r="AB441" s="192"/>
      <c r="AC441" s="192"/>
      <c r="AD441" s="192"/>
      <c r="AE441" s="192"/>
      <c r="AF441" s="192"/>
      <c r="AG441" s="192"/>
      <c r="AH441" s="192"/>
      <c r="AI441" s="192"/>
    </row>
    <row r="442" spans="1:35" ht="15.75" customHeight="1">
      <c r="A442" s="192"/>
      <c r="B442" s="192"/>
      <c r="C442" s="192"/>
      <c r="D442" s="192"/>
      <c r="E442" s="192"/>
      <c r="F442" s="192"/>
      <c r="G442" s="192"/>
      <c r="H442" s="192"/>
      <c r="I442" s="192"/>
      <c r="J442" s="192"/>
      <c r="K442" s="192"/>
      <c r="L442" s="192"/>
      <c r="M442" s="192"/>
      <c r="N442" s="192"/>
      <c r="O442" s="192"/>
      <c r="P442" s="192"/>
      <c r="Q442" s="192"/>
      <c r="R442" s="192"/>
      <c r="S442" s="192"/>
      <c r="T442" s="192"/>
      <c r="U442" s="192"/>
      <c r="V442" s="192"/>
      <c r="W442" s="192"/>
      <c r="X442" s="192"/>
      <c r="Y442" s="192"/>
      <c r="Z442" s="192"/>
      <c r="AA442" s="192"/>
      <c r="AB442" s="192"/>
      <c r="AC442" s="192"/>
      <c r="AD442" s="192"/>
      <c r="AE442" s="192"/>
      <c r="AF442" s="192"/>
      <c r="AG442" s="192"/>
      <c r="AH442" s="192"/>
      <c r="AI442" s="192"/>
    </row>
    <row r="443" spans="1:35" ht="15.75" customHeight="1">
      <c r="A443" s="192"/>
      <c r="B443" s="192"/>
      <c r="C443" s="192"/>
      <c r="D443" s="192"/>
      <c r="E443" s="192"/>
      <c r="F443" s="192"/>
      <c r="G443" s="192"/>
      <c r="H443" s="192"/>
      <c r="I443" s="192"/>
      <c r="J443" s="192"/>
      <c r="K443" s="192"/>
      <c r="L443" s="192"/>
      <c r="M443" s="192"/>
      <c r="N443" s="192"/>
      <c r="O443" s="192"/>
      <c r="P443" s="192"/>
      <c r="Q443" s="192"/>
      <c r="R443" s="192"/>
      <c r="S443" s="192"/>
      <c r="T443" s="192"/>
      <c r="U443" s="192"/>
      <c r="V443" s="192"/>
      <c r="W443" s="192"/>
      <c r="X443" s="192"/>
      <c r="Y443" s="192"/>
      <c r="Z443" s="192"/>
      <c r="AA443" s="192"/>
      <c r="AB443" s="192"/>
      <c r="AC443" s="192"/>
      <c r="AD443" s="192"/>
      <c r="AE443" s="192"/>
      <c r="AF443" s="192"/>
      <c r="AG443" s="192"/>
      <c r="AH443" s="192"/>
      <c r="AI443" s="192"/>
    </row>
    <row r="444" spans="1:35" ht="15.75" customHeight="1">
      <c r="A444" s="192"/>
      <c r="B444" s="192"/>
      <c r="C444" s="192"/>
      <c r="D444" s="192"/>
      <c r="E444" s="192"/>
      <c r="F444" s="192"/>
      <c r="G444" s="192"/>
      <c r="H444" s="192"/>
      <c r="I444" s="192"/>
      <c r="J444" s="192"/>
      <c r="K444" s="192"/>
      <c r="L444" s="192"/>
      <c r="M444" s="192"/>
      <c r="N444" s="192"/>
      <c r="O444" s="192"/>
      <c r="P444" s="192"/>
      <c r="Q444" s="192"/>
      <c r="R444" s="192"/>
      <c r="S444" s="192"/>
      <c r="T444" s="192"/>
      <c r="U444" s="192"/>
      <c r="V444" s="192"/>
      <c r="W444" s="192"/>
      <c r="X444" s="192"/>
      <c r="Y444" s="192"/>
      <c r="Z444" s="192"/>
      <c r="AA444" s="192"/>
      <c r="AB444" s="192"/>
      <c r="AC444" s="192"/>
      <c r="AD444" s="192"/>
      <c r="AE444" s="192"/>
      <c r="AF444" s="192"/>
      <c r="AG444" s="192"/>
      <c r="AH444" s="192"/>
      <c r="AI444" s="192"/>
    </row>
    <row r="445" spans="1:35" ht="15.75" customHeight="1">
      <c r="A445" s="192"/>
      <c r="B445" s="192"/>
      <c r="C445" s="192"/>
      <c r="D445" s="192"/>
      <c r="E445" s="192"/>
      <c r="F445" s="192"/>
      <c r="G445" s="192"/>
      <c r="H445" s="192"/>
      <c r="I445" s="192"/>
      <c r="J445" s="192"/>
      <c r="K445" s="192"/>
      <c r="L445" s="192"/>
      <c r="M445" s="192"/>
      <c r="N445" s="192"/>
      <c r="O445" s="192"/>
      <c r="P445" s="192"/>
      <c r="Q445" s="192"/>
      <c r="R445" s="192"/>
      <c r="S445" s="192"/>
      <c r="T445" s="192"/>
      <c r="U445" s="192"/>
      <c r="V445" s="192"/>
      <c r="W445" s="192"/>
      <c r="X445" s="192"/>
      <c r="Y445" s="192"/>
      <c r="Z445" s="192"/>
      <c r="AA445" s="192"/>
      <c r="AB445" s="192"/>
      <c r="AC445" s="192"/>
      <c r="AD445" s="192"/>
      <c r="AE445" s="192"/>
      <c r="AF445" s="192"/>
      <c r="AG445" s="192"/>
      <c r="AH445" s="192"/>
      <c r="AI445" s="192"/>
    </row>
    <row r="446" spans="1:35" ht="15.75" customHeight="1">
      <c r="A446" s="192"/>
      <c r="B446" s="192"/>
      <c r="C446" s="192"/>
      <c r="D446" s="192"/>
      <c r="E446" s="192"/>
      <c r="F446" s="192"/>
      <c r="G446" s="192"/>
      <c r="H446" s="192"/>
      <c r="I446" s="192"/>
      <c r="J446" s="192"/>
      <c r="K446" s="192"/>
      <c r="L446" s="192"/>
      <c r="M446" s="192"/>
      <c r="N446" s="192"/>
      <c r="O446" s="192"/>
      <c r="P446" s="192"/>
      <c r="Q446" s="192"/>
      <c r="R446" s="192"/>
      <c r="S446" s="192"/>
      <c r="T446" s="192"/>
      <c r="U446" s="192"/>
      <c r="V446" s="192"/>
      <c r="W446" s="192"/>
      <c r="X446" s="192"/>
      <c r="Y446" s="192"/>
      <c r="Z446" s="192"/>
      <c r="AA446" s="192"/>
      <c r="AB446" s="192"/>
      <c r="AC446" s="192"/>
      <c r="AD446" s="192"/>
      <c r="AE446" s="192"/>
      <c r="AF446" s="192"/>
      <c r="AG446" s="192"/>
      <c r="AH446" s="192"/>
      <c r="AI446" s="192"/>
    </row>
    <row r="447" spans="1:35" ht="15.75" customHeight="1">
      <c r="A447" s="192"/>
      <c r="B447" s="192"/>
      <c r="C447" s="192"/>
      <c r="D447" s="192"/>
      <c r="E447" s="192"/>
      <c r="F447" s="192"/>
      <c r="G447" s="192"/>
      <c r="H447" s="192"/>
      <c r="I447" s="192"/>
      <c r="J447" s="192"/>
      <c r="K447" s="192"/>
      <c r="L447" s="192"/>
      <c r="M447" s="192"/>
      <c r="N447" s="192"/>
      <c r="O447" s="192"/>
      <c r="P447" s="192"/>
      <c r="Q447" s="192"/>
      <c r="R447" s="192"/>
      <c r="S447" s="192"/>
      <c r="T447" s="192"/>
      <c r="U447" s="192"/>
      <c r="V447" s="192"/>
      <c r="W447" s="192"/>
      <c r="X447" s="192"/>
      <c r="Y447" s="192"/>
      <c r="Z447" s="192"/>
      <c r="AA447" s="192"/>
      <c r="AB447" s="192"/>
      <c r="AC447" s="192"/>
      <c r="AD447" s="192"/>
      <c r="AE447" s="192"/>
      <c r="AF447" s="192"/>
      <c r="AG447" s="192"/>
      <c r="AH447" s="192"/>
      <c r="AI447" s="192"/>
    </row>
    <row r="448" spans="1:35" ht="15.75" customHeight="1">
      <c r="A448" s="192"/>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c r="AA448" s="192"/>
      <c r="AB448" s="192"/>
      <c r="AC448" s="192"/>
      <c r="AD448" s="192"/>
      <c r="AE448" s="192"/>
      <c r="AF448" s="192"/>
      <c r="AG448" s="192"/>
      <c r="AH448" s="192"/>
      <c r="AI448" s="192"/>
    </row>
    <row r="449" spans="1:35" ht="15.75" customHeight="1">
      <c r="A449" s="192"/>
      <c r="B449" s="192"/>
      <c r="C449" s="192"/>
      <c r="D449" s="192"/>
      <c r="E449" s="192"/>
      <c r="F449" s="192"/>
      <c r="G449" s="192"/>
      <c r="H449" s="192"/>
      <c r="I449" s="192"/>
      <c r="J449" s="192"/>
      <c r="K449" s="192"/>
      <c r="L449" s="192"/>
      <c r="M449" s="192"/>
      <c r="N449" s="192"/>
      <c r="O449" s="192"/>
      <c r="P449" s="192"/>
      <c r="Q449" s="192"/>
      <c r="R449" s="192"/>
      <c r="S449" s="192"/>
      <c r="T449" s="192"/>
      <c r="U449" s="192"/>
      <c r="V449" s="192"/>
      <c r="W449" s="192"/>
      <c r="X449" s="192"/>
      <c r="Y449" s="192"/>
      <c r="Z449" s="192"/>
      <c r="AA449" s="192"/>
      <c r="AB449" s="192"/>
      <c r="AC449" s="192"/>
      <c r="AD449" s="192"/>
      <c r="AE449" s="192"/>
      <c r="AF449" s="192"/>
      <c r="AG449" s="192"/>
      <c r="AH449" s="192"/>
      <c r="AI449" s="192"/>
    </row>
    <row r="450" spans="1:35" ht="15.75" customHeight="1">
      <c r="A450" s="192"/>
      <c r="B450" s="192"/>
      <c r="C450" s="192"/>
      <c r="D450" s="192"/>
      <c r="E450" s="192"/>
      <c r="F450" s="192"/>
      <c r="G450" s="192"/>
      <c r="H450" s="192"/>
      <c r="I450" s="192"/>
      <c r="J450" s="192"/>
      <c r="K450" s="192"/>
      <c r="L450" s="192"/>
      <c r="M450" s="192"/>
      <c r="N450" s="192"/>
      <c r="O450" s="192"/>
      <c r="P450" s="192"/>
      <c r="Q450" s="192"/>
      <c r="R450" s="192"/>
      <c r="S450" s="192"/>
      <c r="T450" s="192"/>
      <c r="U450" s="192"/>
      <c r="V450" s="192"/>
      <c r="W450" s="192"/>
      <c r="X450" s="192"/>
      <c r="Y450" s="192"/>
      <c r="Z450" s="192"/>
      <c r="AA450" s="192"/>
      <c r="AB450" s="192"/>
      <c r="AC450" s="192"/>
      <c r="AD450" s="192"/>
      <c r="AE450" s="192"/>
      <c r="AF450" s="192"/>
      <c r="AG450" s="192"/>
      <c r="AH450" s="192"/>
      <c r="AI450" s="192"/>
    </row>
    <row r="451" spans="1:35" ht="15.75" customHeight="1">
      <c r="A451" s="192"/>
      <c r="B451" s="192"/>
      <c r="C451" s="192"/>
      <c r="D451" s="192"/>
      <c r="E451" s="192"/>
      <c r="F451" s="192"/>
      <c r="G451" s="192"/>
      <c r="H451" s="192"/>
      <c r="I451" s="192"/>
      <c r="J451" s="192"/>
      <c r="K451" s="192"/>
      <c r="L451" s="192"/>
      <c r="M451" s="192"/>
      <c r="N451" s="192"/>
      <c r="O451" s="192"/>
      <c r="P451" s="192"/>
      <c r="Q451" s="192"/>
      <c r="R451" s="192"/>
      <c r="S451" s="192"/>
      <c r="T451" s="192"/>
      <c r="U451" s="192"/>
      <c r="V451" s="192"/>
      <c r="W451" s="192"/>
      <c r="X451" s="192"/>
      <c r="Y451" s="192"/>
      <c r="Z451" s="192"/>
      <c r="AA451" s="192"/>
      <c r="AB451" s="192"/>
      <c r="AC451" s="192"/>
      <c r="AD451" s="192"/>
      <c r="AE451" s="192"/>
      <c r="AF451" s="192"/>
      <c r="AG451" s="192"/>
      <c r="AH451" s="192"/>
      <c r="AI451" s="192"/>
    </row>
    <row r="452" spans="1:35" ht="15.75" customHeight="1">
      <c r="A452" s="192"/>
      <c r="B452" s="192"/>
      <c r="C452" s="192"/>
      <c r="D452" s="192"/>
      <c r="E452" s="192"/>
      <c r="F452" s="192"/>
      <c r="G452" s="192"/>
      <c r="H452" s="192"/>
      <c r="I452" s="192"/>
      <c r="J452" s="192"/>
      <c r="K452" s="192"/>
      <c r="L452" s="192"/>
      <c r="M452" s="192"/>
      <c r="N452" s="192"/>
      <c r="O452" s="192"/>
      <c r="P452" s="192"/>
      <c r="Q452" s="192"/>
      <c r="R452" s="192"/>
      <c r="S452" s="192"/>
      <c r="T452" s="192"/>
      <c r="U452" s="192"/>
      <c r="V452" s="192"/>
      <c r="W452" s="192"/>
      <c r="X452" s="192"/>
      <c r="Y452" s="192"/>
      <c r="Z452" s="192"/>
      <c r="AA452" s="192"/>
      <c r="AB452" s="192"/>
      <c r="AC452" s="192"/>
      <c r="AD452" s="192"/>
      <c r="AE452" s="192"/>
      <c r="AF452" s="192"/>
      <c r="AG452" s="192"/>
      <c r="AH452" s="192"/>
      <c r="AI452" s="192"/>
    </row>
    <row r="453" spans="1:35" ht="15.75" customHeight="1">
      <c r="A453" s="192"/>
      <c r="B453" s="192"/>
      <c r="C453" s="192"/>
      <c r="D453" s="192"/>
      <c r="E453" s="192"/>
      <c r="F453" s="192"/>
      <c r="G453" s="192"/>
      <c r="H453" s="192"/>
      <c r="I453" s="192"/>
      <c r="J453" s="192"/>
      <c r="K453" s="192"/>
      <c r="L453" s="192"/>
      <c r="M453" s="192"/>
      <c r="N453" s="192"/>
      <c r="O453" s="192"/>
      <c r="P453" s="192"/>
      <c r="Q453" s="192"/>
      <c r="R453" s="192"/>
      <c r="S453" s="192"/>
      <c r="T453" s="192"/>
      <c r="U453" s="192"/>
      <c r="V453" s="192"/>
      <c r="W453" s="192"/>
      <c r="X453" s="192"/>
      <c r="Y453" s="192"/>
      <c r="Z453" s="192"/>
      <c r="AA453" s="192"/>
      <c r="AB453" s="192"/>
      <c r="AC453" s="192"/>
      <c r="AD453" s="192"/>
      <c r="AE453" s="192"/>
      <c r="AF453" s="192"/>
      <c r="AG453" s="192"/>
      <c r="AH453" s="192"/>
      <c r="AI453" s="192"/>
    </row>
    <row r="454" spans="1:35" ht="15.75" customHeight="1">
      <c r="A454" s="192"/>
      <c r="B454" s="192"/>
      <c r="C454" s="192"/>
      <c r="D454" s="192"/>
      <c r="E454" s="192"/>
      <c r="F454" s="192"/>
      <c r="G454" s="192"/>
      <c r="H454" s="192"/>
      <c r="I454" s="192"/>
      <c r="J454" s="192"/>
      <c r="K454" s="192"/>
      <c r="L454" s="192"/>
      <c r="M454" s="192"/>
      <c r="N454" s="192"/>
      <c r="O454" s="192"/>
      <c r="P454" s="192"/>
      <c r="Q454" s="192"/>
      <c r="R454" s="192"/>
      <c r="S454" s="192"/>
      <c r="T454" s="192"/>
      <c r="U454" s="192"/>
      <c r="V454" s="192"/>
      <c r="W454" s="192"/>
      <c r="X454" s="192"/>
      <c r="Y454" s="192"/>
      <c r="Z454" s="192"/>
      <c r="AA454" s="192"/>
      <c r="AB454" s="192"/>
      <c r="AC454" s="192"/>
      <c r="AD454" s="192"/>
      <c r="AE454" s="192"/>
      <c r="AF454" s="192"/>
      <c r="AG454" s="192"/>
      <c r="AH454" s="192"/>
      <c r="AI454" s="192"/>
    </row>
    <row r="455" spans="1:35" ht="15.75" customHeight="1">
      <c r="A455" s="192"/>
      <c r="B455" s="192"/>
      <c r="C455" s="192"/>
      <c r="D455" s="192"/>
      <c r="E455" s="192"/>
      <c r="F455" s="192"/>
      <c r="G455" s="192"/>
      <c r="H455" s="192"/>
      <c r="I455" s="192"/>
      <c r="J455" s="192"/>
      <c r="K455" s="192"/>
      <c r="L455" s="192"/>
      <c r="M455" s="192"/>
      <c r="N455" s="192"/>
      <c r="O455" s="192"/>
      <c r="P455" s="192"/>
      <c r="Q455" s="192"/>
      <c r="R455" s="192"/>
      <c r="S455" s="192"/>
      <c r="T455" s="192"/>
      <c r="U455" s="192"/>
      <c r="V455" s="192"/>
      <c r="W455" s="192"/>
      <c r="X455" s="192"/>
      <c r="Y455" s="192"/>
      <c r="Z455" s="192"/>
      <c r="AA455" s="192"/>
      <c r="AB455" s="192"/>
      <c r="AC455" s="192"/>
      <c r="AD455" s="192"/>
      <c r="AE455" s="192"/>
      <c r="AF455" s="192"/>
      <c r="AG455" s="192"/>
      <c r="AH455" s="192"/>
      <c r="AI455" s="192"/>
    </row>
    <row r="456" spans="1:35" ht="15.75" customHeight="1">
      <c r="A456" s="192"/>
      <c r="B456" s="192"/>
      <c r="C456" s="192"/>
      <c r="D456" s="192"/>
      <c r="E456" s="192"/>
      <c r="F456" s="192"/>
      <c r="G456" s="192"/>
      <c r="H456" s="192"/>
      <c r="I456" s="192"/>
      <c r="J456" s="192"/>
      <c r="K456" s="192"/>
      <c r="L456" s="192"/>
      <c r="M456" s="192"/>
      <c r="N456" s="192"/>
      <c r="O456" s="192"/>
      <c r="P456" s="192"/>
      <c r="Q456" s="192"/>
      <c r="R456" s="192"/>
      <c r="S456" s="192"/>
      <c r="T456" s="192"/>
      <c r="U456" s="192"/>
      <c r="V456" s="192"/>
      <c r="W456" s="192"/>
      <c r="X456" s="192"/>
      <c r="Y456" s="192"/>
      <c r="Z456" s="192"/>
      <c r="AA456" s="192"/>
      <c r="AB456" s="192"/>
      <c r="AC456" s="192"/>
      <c r="AD456" s="192"/>
      <c r="AE456" s="192"/>
      <c r="AF456" s="192"/>
      <c r="AG456" s="192"/>
      <c r="AH456" s="192"/>
      <c r="AI456" s="192"/>
    </row>
    <row r="457" spans="1:35" ht="15.75" customHeight="1">
      <c r="A457" s="192"/>
      <c r="B457" s="192"/>
      <c r="C457" s="192"/>
      <c r="D457" s="192"/>
      <c r="E457" s="192"/>
      <c r="F457" s="192"/>
      <c r="G457" s="192"/>
      <c r="H457" s="192"/>
      <c r="I457" s="192"/>
      <c r="J457" s="192"/>
      <c r="K457" s="192"/>
      <c r="L457" s="192"/>
      <c r="M457" s="192"/>
      <c r="N457" s="192"/>
      <c r="O457" s="192"/>
      <c r="P457" s="192"/>
      <c r="Q457" s="192"/>
      <c r="R457" s="192"/>
      <c r="S457" s="192"/>
      <c r="T457" s="192"/>
      <c r="U457" s="192"/>
      <c r="V457" s="192"/>
      <c r="W457" s="192"/>
      <c r="X457" s="192"/>
      <c r="Y457" s="192"/>
      <c r="Z457" s="192"/>
      <c r="AA457" s="192"/>
      <c r="AB457" s="192"/>
      <c r="AC457" s="192"/>
      <c r="AD457" s="192"/>
      <c r="AE457" s="192"/>
      <c r="AF457" s="192"/>
      <c r="AG457" s="192"/>
      <c r="AH457" s="192"/>
      <c r="AI457" s="192"/>
    </row>
    <row r="458" spans="1:35" ht="15.75" customHeight="1">
      <c r="A458" s="192"/>
      <c r="B458" s="192"/>
      <c r="C458" s="192"/>
      <c r="D458" s="192"/>
      <c r="E458" s="192"/>
      <c r="F458" s="192"/>
      <c r="G458" s="192"/>
      <c r="H458" s="192"/>
      <c r="I458" s="192"/>
      <c r="J458" s="192"/>
      <c r="K458" s="192"/>
      <c r="L458" s="192"/>
      <c r="M458" s="192"/>
      <c r="N458" s="192"/>
      <c r="O458" s="192"/>
      <c r="P458" s="192"/>
      <c r="Q458" s="192"/>
      <c r="R458" s="192"/>
      <c r="S458" s="192"/>
      <c r="T458" s="192"/>
      <c r="U458" s="192"/>
      <c r="V458" s="192"/>
      <c r="W458" s="192"/>
      <c r="X458" s="192"/>
      <c r="Y458" s="192"/>
      <c r="Z458" s="192"/>
      <c r="AA458" s="192"/>
      <c r="AB458" s="192"/>
      <c r="AC458" s="192"/>
      <c r="AD458" s="192"/>
      <c r="AE458" s="192"/>
      <c r="AF458" s="192"/>
      <c r="AG458" s="192"/>
      <c r="AH458" s="192"/>
      <c r="AI458" s="192"/>
    </row>
    <row r="459" spans="1:35" ht="15.75" customHeight="1">
      <c r="A459" s="192"/>
      <c r="B459" s="192"/>
      <c r="C459" s="192"/>
      <c r="D459" s="192"/>
      <c r="E459" s="192"/>
      <c r="F459" s="192"/>
      <c r="G459" s="192"/>
      <c r="H459" s="192"/>
      <c r="I459" s="192"/>
      <c r="J459" s="192"/>
      <c r="K459" s="192"/>
      <c r="L459" s="192"/>
      <c r="M459" s="192"/>
      <c r="N459" s="192"/>
      <c r="O459" s="192"/>
      <c r="P459" s="192"/>
      <c r="Q459" s="192"/>
      <c r="R459" s="192"/>
      <c r="S459" s="192"/>
      <c r="T459" s="192"/>
      <c r="U459" s="192"/>
      <c r="V459" s="192"/>
      <c r="W459" s="192"/>
      <c r="X459" s="192"/>
      <c r="Y459" s="192"/>
      <c r="Z459" s="192"/>
      <c r="AA459" s="192"/>
      <c r="AB459" s="192"/>
      <c r="AC459" s="192"/>
      <c r="AD459" s="192"/>
      <c r="AE459" s="192"/>
      <c r="AF459" s="192"/>
      <c r="AG459" s="192"/>
      <c r="AH459" s="192"/>
      <c r="AI459" s="192"/>
    </row>
    <row r="460" spans="1:35" ht="15.75" customHeight="1">
      <c r="A460" s="192"/>
      <c r="B460" s="192"/>
      <c r="C460" s="192"/>
      <c r="D460" s="192"/>
      <c r="E460" s="192"/>
      <c r="F460" s="192"/>
      <c r="G460" s="192"/>
      <c r="H460" s="192"/>
      <c r="I460" s="192"/>
      <c r="J460" s="192"/>
      <c r="K460" s="192"/>
      <c r="L460" s="192"/>
      <c r="M460" s="192"/>
      <c r="N460" s="192"/>
      <c r="O460" s="192"/>
      <c r="P460" s="192"/>
      <c r="Q460" s="192"/>
      <c r="R460" s="192"/>
      <c r="S460" s="192"/>
      <c r="T460" s="192"/>
      <c r="U460" s="192"/>
      <c r="V460" s="192"/>
      <c r="W460" s="192"/>
      <c r="X460" s="192"/>
      <c r="Y460" s="192"/>
      <c r="Z460" s="192"/>
      <c r="AA460" s="192"/>
      <c r="AB460" s="192"/>
      <c r="AC460" s="192"/>
      <c r="AD460" s="192"/>
      <c r="AE460" s="192"/>
      <c r="AF460" s="192"/>
      <c r="AG460" s="192"/>
      <c r="AH460" s="192"/>
      <c r="AI460" s="192"/>
    </row>
    <row r="461" spans="1:35" ht="15.75" customHeight="1">
      <c r="A461" s="192"/>
      <c r="B461" s="192"/>
      <c r="C461" s="192"/>
      <c r="D461" s="192"/>
      <c r="E461" s="192"/>
      <c r="F461" s="192"/>
      <c r="G461" s="192"/>
      <c r="H461" s="192"/>
      <c r="I461" s="192"/>
      <c r="J461" s="192"/>
      <c r="K461" s="192"/>
      <c r="L461" s="192"/>
      <c r="M461" s="192"/>
      <c r="N461" s="192"/>
      <c r="O461" s="192"/>
      <c r="P461" s="192"/>
      <c r="Q461" s="192"/>
      <c r="R461" s="192"/>
      <c r="S461" s="192"/>
      <c r="T461" s="192"/>
      <c r="U461" s="192"/>
      <c r="V461" s="192"/>
      <c r="W461" s="192"/>
      <c r="X461" s="192"/>
      <c r="Y461" s="192"/>
      <c r="Z461" s="192"/>
      <c r="AA461" s="192"/>
      <c r="AB461" s="192"/>
      <c r="AC461" s="192"/>
      <c r="AD461" s="192"/>
      <c r="AE461" s="192"/>
      <c r="AF461" s="192"/>
      <c r="AG461" s="192"/>
      <c r="AH461" s="192"/>
      <c r="AI461" s="192"/>
    </row>
    <row r="462" spans="1:35" ht="15.75" customHeight="1">
      <c r="A462" s="192"/>
      <c r="B462" s="192"/>
      <c r="C462" s="192"/>
      <c r="D462" s="192"/>
      <c r="E462" s="192"/>
      <c r="F462" s="192"/>
      <c r="G462" s="192"/>
      <c r="H462" s="192"/>
      <c r="I462" s="192"/>
      <c r="J462" s="192"/>
      <c r="K462" s="192"/>
      <c r="L462" s="192"/>
      <c r="M462" s="192"/>
      <c r="N462" s="192"/>
      <c r="O462" s="192"/>
      <c r="P462" s="192"/>
      <c r="Q462" s="192"/>
      <c r="R462" s="192"/>
      <c r="S462" s="192"/>
      <c r="T462" s="192"/>
      <c r="U462" s="192"/>
      <c r="V462" s="192"/>
      <c r="W462" s="192"/>
      <c r="X462" s="192"/>
      <c r="Y462" s="192"/>
      <c r="Z462" s="192"/>
      <c r="AA462" s="192"/>
      <c r="AB462" s="192"/>
      <c r="AC462" s="192"/>
      <c r="AD462" s="192"/>
      <c r="AE462" s="192"/>
      <c r="AF462" s="192"/>
      <c r="AG462" s="192"/>
      <c r="AH462" s="192"/>
      <c r="AI462" s="192"/>
    </row>
    <row r="463" spans="1:35" ht="15.75" customHeight="1">
      <c r="A463" s="192"/>
      <c r="B463" s="192"/>
      <c r="C463" s="192"/>
      <c r="D463" s="192"/>
      <c r="E463" s="192"/>
      <c r="F463" s="192"/>
      <c r="G463" s="192"/>
      <c r="H463" s="192"/>
      <c r="I463" s="192"/>
      <c r="J463" s="192"/>
      <c r="K463" s="192"/>
      <c r="L463" s="192"/>
      <c r="M463" s="192"/>
      <c r="N463" s="192"/>
      <c r="O463" s="192"/>
      <c r="P463" s="192"/>
      <c r="Q463" s="192"/>
      <c r="R463" s="192"/>
      <c r="S463" s="192"/>
      <c r="T463" s="192"/>
      <c r="U463" s="192"/>
      <c r="V463" s="192"/>
      <c r="W463" s="192"/>
      <c r="X463" s="192"/>
      <c r="Y463" s="192"/>
      <c r="Z463" s="192"/>
      <c r="AA463" s="192"/>
      <c r="AB463" s="192"/>
      <c r="AC463" s="192"/>
      <c r="AD463" s="192"/>
      <c r="AE463" s="192"/>
      <c r="AF463" s="192"/>
      <c r="AG463" s="192"/>
      <c r="AH463" s="192"/>
      <c r="AI463" s="192"/>
    </row>
    <row r="464" spans="1:35" ht="15.75" customHeight="1">
      <c r="A464" s="192"/>
      <c r="B464" s="192"/>
      <c r="C464" s="192"/>
      <c r="D464" s="192"/>
      <c r="E464" s="192"/>
      <c r="F464" s="192"/>
      <c r="G464" s="192"/>
      <c r="H464" s="192"/>
      <c r="I464" s="192"/>
      <c r="J464" s="192"/>
      <c r="K464" s="192"/>
      <c r="L464" s="192"/>
      <c r="M464" s="192"/>
      <c r="N464" s="192"/>
      <c r="O464" s="192"/>
      <c r="P464" s="192"/>
      <c r="Q464" s="192"/>
      <c r="R464" s="192"/>
      <c r="S464" s="192"/>
      <c r="T464" s="192"/>
      <c r="U464" s="192"/>
      <c r="V464" s="192"/>
      <c r="W464" s="192"/>
      <c r="X464" s="192"/>
      <c r="Y464" s="192"/>
      <c r="Z464" s="192"/>
      <c r="AA464" s="192"/>
      <c r="AB464" s="192"/>
      <c r="AC464" s="192"/>
      <c r="AD464" s="192"/>
      <c r="AE464" s="192"/>
      <c r="AF464" s="192"/>
      <c r="AG464" s="192"/>
      <c r="AH464" s="192"/>
      <c r="AI464" s="192"/>
    </row>
    <row r="465" spans="1:35" ht="15.75" customHeight="1">
      <c r="A465" s="192"/>
      <c r="B465" s="192"/>
      <c r="C465" s="192"/>
      <c r="D465" s="192"/>
      <c r="E465" s="192"/>
      <c r="F465" s="192"/>
      <c r="G465" s="192"/>
      <c r="H465" s="192"/>
      <c r="I465" s="192"/>
      <c r="J465" s="192"/>
      <c r="K465" s="192"/>
      <c r="L465" s="192"/>
      <c r="M465" s="192"/>
      <c r="N465" s="192"/>
      <c r="O465" s="192"/>
      <c r="P465" s="192"/>
      <c r="Q465" s="192"/>
      <c r="R465" s="192"/>
      <c r="S465" s="192"/>
      <c r="T465" s="192"/>
      <c r="U465" s="192"/>
      <c r="V465" s="192"/>
      <c r="W465" s="192"/>
      <c r="X465" s="192"/>
      <c r="Y465" s="192"/>
      <c r="Z465" s="192"/>
      <c r="AA465" s="192"/>
      <c r="AB465" s="192"/>
      <c r="AC465" s="192"/>
      <c r="AD465" s="192"/>
      <c r="AE465" s="192"/>
      <c r="AF465" s="192"/>
      <c r="AG465" s="192"/>
      <c r="AH465" s="192"/>
      <c r="AI465" s="192"/>
    </row>
    <row r="466" spans="1:35" ht="15.75" customHeight="1">
      <c r="A466" s="192"/>
      <c r="B466" s="192"/>
      <c r="C466" s="192"/>
      <c r="D466" s="192"/>
      <c r="E466" s="192"/>
      <c r="F466" s="192"/>
      <c r="G466" s="192"/>
      <c r="H466" s="192"/>
      <c r="I466" s="192"/>
      <c r="J466" s="192"/>
      <c r="K466" s="192"/>
      <c r="L466" s="192"/>
      <c r="M466" s="192"/>
      <c r="N466" s="192"/>
      <c r="O466" s="192"/>
      <c r="P466" s="192"/>
      <c r="Q466" s="192"/>
      <c r="R466" s="192"/>
      <c r="S466" s="192"/>
      <c r="T466" s="192"/>
      <c r="U466" s="192"/>
      <c r="V466" s="192"/>
      <c r="W466" s="192"/>
      <c r="X466" s="192"/>
      <c r="Y466" s="192"/>
      <c r="Z466" s="192"/>
      <c r="AA466" s="192"/>
      <c r="AB466" s="192"/>
      <c r="AC466" s="192"/>
      <c r="AD466" s="192"/>
      <c r="AE466" s="192"/>
      <c r="AF466" s="192"/>
      <c r="AG466" s="192"/>
      <c r="AH466" s="192"/>
      <c r="AI466" s="192"/>
    </row>
    <row r="467" spans="1:35" ht="15.75" customHeight="1">
      <c r="A467" s="192"/>
      <c r="B467" s="192"/>
      <c r="C467" s="192"/>
      <c r="D467" s="192"/>
      <c r="E467" s="192"/>
      <c r="F467" s="192"/>
      <c r="G467" s="192"/>
      <c r="H467" s="192"/>
      <c r="I467" s="192"/>
      <c r="J467" s="192"/>
      <c r="K467" s="192"/>
      <c r="L467" s="192"/>
      <c r="M467" s="192"/>
      <c r="N467" s="192"/>
      <c r="O467" s="192"/>
      <c r="P467" s="192"/>
      <c r="Q467" s="192"/>
      <c r="R467" s="192"/>
      <c r="S467" s="192"/>
      <c r="T467" s="192"/>
      <c r="U467" s="192"/>
      <c r="V467" s="192"/>
      <c r="W467" s="192"/>
      <c r="X467" s="192"/>
      <c r="Y467" s="192"/>
      <c r="Z467" s="192"/>
      <c r="AA467" s="192"/>
      <c r="AB467" s="192"/>
      <c r="AC467" s="192"/>
      <c r="AD467" s="192"/>
      <c r="AE467" s="192"/>
      <c r="AF467" s="192"/>
      <c r="AG467" s="192"/>
      <c r="AH467" s="192"/>
      <c r="AI467" s="192"/>
    </row>
    <row r="468" spans="1:35" ht="15.75" customHeight="1">
      <c r="A468" s="192"/>
      <c r="B468" s="192"/>
      <c r="C468" s="192"/>
      <c r="D468" s="192"/>
      <c r="E468" s="192"/>
      <c r="F468" s="192"/>
      <c r="G468" s="192"/>
      <c r="H468" s="192"/>
      <c r="I468" s="192"/>
      <c r="J468" s="192"/>
      <c r="K468" s="192"/>
      <c r="L468" s="192"/>
      <c r="M468" s="192"/>
      <c r="N468" s="192"/>
      <c r="O468" s="192"/>
      <c r="P468" s="192"/>
      <c r="Q468" s="192"/>
      <c r="R468" s="192"/>
      <c r="S468" s="192"/>
      <c r="T468" s="192"/>
      <c r="U468" s="192"/>
      <c r="V468" s="192"/>
      <c r="W468" s="192"/>
      <c r="X468" s="192"/>
      <c r="Y468" s="192"/>
      <c r="Z468" s="192"/>
      <c r="AA468" s="192"/>
      <c r="AB468" s="192"/>
      <c r="AC468" s="192"/>
      <c r="AD468" s="192"/>
      <c r="AE468" s="192"/>
      <c r="AF468" s="192"/>
      <c r="AG468" s="192"/>
      <c r="AH468" s="192"/>
      <c r="AI468" s="192"/>
    </row>
    <row r="469" spans="1:35" ht="15.75" customHeight="1">
      <c r="A469" s="192"/>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c r="AA469" s="192"/>
      <c r="AB469" s="192"/>
      <c r="AC469" s="192"/>
      <c r="AD469" s="192"/>
      <c r="AE469" s="192"/>
      <c r="AF469" s="192"/>
      <c r="AG469" s="192"/>
      <c r="AH469" s="192"/>
      <c r="AI469" s="192"/>
    </row>
    <row r="470" spans="1:35" ht="15.75" customHeight="1">
      <c r="A470" s="192"/>
      <c r="B470" s="192"/>
      <c r="C470" s="192"/>
      <c r="D470" s="192"/>
      <c r="E470" s="192"/>
      <c r="F470" s="192"/>
      <c r="G470" s="192"/>
      <c r="H470" s="192"/>
      <c r="I470" s="192"/>
      <c r="J470" s="192"/>
      <c r="K470" s="192"/>
      <c r="L470" s="192"/>
      <c r="M470" s="192"/>
      <c r="N470" s="192"/>
      <c r="O470" s="192"/>
      <c r="P470" s="192"/>
      <c r="Q470" s="192"/>
      <c r="R470" s="192"/>
      <c r="S470" s="192"/>
      <c r="T470" s="192"/>
      <c r="U470" s="192"/>
      <c r="V470" s="192"/>
      <c r="W470" s="192"/>
      <c r="X470" s="192"/>
      <c r="Y470" s="192"/>
      <c r="Z470" s="192"/>
      <c r="AA470" s="192"/>
      <c r="AB470" s="192"/>
      <c r="AC470" s="192"/>
      <c r="AD470" s="192"/>
      <c r="AE470" s="192"/>
      <c r="AF470" s="192"/>
      <c r="AG470" s="192"/>
      <c r="AH470" s="192"/>
      <c r="AI470" s="192"/>
    </row>
    <row r="471" spans="1:35" ht="15.75" customHeight="1">
      <c r="A471" s="192"/>
      <c r="B471" s="192"/>
      <c r="C471" s="192"/>
      <c r="D471" s="192"/>
      <c r="E471" s="192"/>
      <c r="F471" s="192"/>
      <c r="G471" s="192"/>
      <c r="H471" s="192"/>
      <c r="I471" s="192"/>
      <c r="J471" s="192"/>
      <c r="K471" s="192"/>
      <c r="L471" s="192"/>
      <c r="M471" s="192"/>
      <c r="N471" s="192"/>
      <c r="O471" s="192"/>
      <c r="P471" s="192"/>
      <c r="Q471" s="192"/>
      <c r="R471" s="192"/>
      <c r="S471" s="192"/>
      <c r="T471" s="192"/>
      <c r="U471" s="192"/>
      <c r="V471" s="192"/>
      <c r="W471" s="192"/>
      <c r="X471" s="192"/>
      <c r="Y471" s="192"/>
      <c r="Z471" s="192"/>
      <c r="AA471" s="192"/>
      <c r="AB471" s="192"/>
      <c r="AC471" s="192"/>
      <c r="AD471" s="192"/>
      <c r="AE471" s="192"/>
      <c r="AF471" s="192"/>
      <c r="AG471" s="192"/>
      <c r="AH471" s="192"/>
      <c r="AI471" s="192"/>
    </row>
    <row r="472" spans="1:35" ht="15.75" customHeight="1">
      <c r="A472" s="192"/>
      <c r="B472" s="192"/>
      <c r="C472" s="192"/>
      <c r="D472" s="192"/>
      <c r="E472" s="192"/>
      <c r="F472" s="192"/>
      <c r="G472" s="192"/>
      <c r="H472" s="192"/>
      <c r="I472" s="192"/>
      <c r="J472" s="192"/>
      <c r="K472" s="192"/>
      <c r="L472" s="192"/>
      <c r="M472" s="192"/>
      <c r="N472" s="192"/>
      <c r="O472" s="192"/>
      <c r="P472" s="192"/>
      <c r="Q472" s="192"/>
      <c r="R472" s="192"/>
      <c r="S472" s="192"/>
      <c r="T472" s="192"/>
      <c r="U472" s="192"/>
      <c r="V472" s="192"/>
      <c r="W472" s="192"/>
      <c r="X472" s="192"/>
      <c r="Y472" s="192"/>
      <c r="Z472" s="192"/>
      <c r="AA472" s="192"/>
      <c r="AB472" s="192"/>
      <c r="AC472" s="192"/>
      <c r="AD472" s="192"/>
      <c r="AE472" s="192"/>
      <c r="AF472" s="192"/>
      <c r="AG472" s="192"/>
      <c r="AH472" s="192"/>
      <c r="AI472" s="192"/>
    </row>
    <row r="473" spans="1:35" ht="15.75" customHeight="1">
      <c r="A473" s="192"/>
      <c r="B473" s="192"/>
      <c r="C473" s="192"/>
      <c r="D473" s="192"/>
      <c r="E473" s="192"/>
      <c r="F473" s="192"/>
      <c r="G473" s="192"/>
      <c r="H473" s="192"/>
      <c r="I473" s="192"/>
      <c r="J473" s="192"/>
      <c r="K473" s="192"/>
      <c r="L473" s="192"/>
      <c r="M473" s="192"/>
      <c r="N473" s="192"/>
      <c r="O473" s="192"/>
      <c r="P473" s="192"/>
      <c r="Q473" s="192"/>
      <c r="R473" s="192"/>
      <c r="S473" s="192"/>
      <c r="T473" s="192"/>
      <c r="U473" s="192"/>
      <c r="V473" s="192"/>
      <c r="W473" s="192"/>
      <c r="X473" s="192"/>
      <c r="Y473" s="192"/>
      <c r="Z473" s="192"/>
      <c r="AA473" s="192"/>
      <c r="AB473" s="192"/>
      <c r="AC473" s="192"/>
      <c r="AD473" s="192"/>
      <c r="AE473" s="192"/>
      <c r="AF473" s="192"/>
      <c r="AG473" s="192"/>
      <c r="AH473" s="192"/>
      <c r="AI473" s="192"/>
    </row>
    <row r="474" spans="1:35" ht="15.75" customHeight="1">
      <c r="A474" s="192"/>
      <c r="B474" s="192"/>
      <c r="C474" s="192"/>
      <c r="D474" s="192"/>
      <c r="E474" s="192"/>
      <c r="F474" s="192"/>
      <c r="G474" s="192"/>
      <c r="H474" s="192"/>
      <c r="I474" s="192"/>
      <c r="J474" s="192"/>
      <c r="K474" s="192"/>
      <c r="L474" s="192"/>
      <c r="M474" s="192"/>
      <c r="N474" s="192"/>
      <c r="O474" s="192"/>
      <c r="P474" s="192"/>
      <c r="Q474" s="192"/>
      <c r="R474" s="192"/>
      <c r="S474" s="192"/>
      <c r="T474" s="192"/>
      <c r="U474" s="192"/>
      <c r="V474" s="192"/>
      <c r="W474" s="192"/>
      <c r="X474" s="192"/>
      <c r="Y474" s="192"/>
      <c r="Z474" s="192"/>
      <c r="AA474" s="192"/>
      <c r="AB474" s="192"/>
      <c r="AC474" s="192"/>
      <c r="AD474" s="192"/>
      <c r="AE474" s="192"/>
      <c r="AF474" s="192"/>
      <c r="AG474" s="192"/>
      <c r="AH474" s="192"/>
      <c r="AI474" s="192"/>
    </row>
    <row r="475" spans="1:35" ht="15.75" customHeight="1">
      <c r="A475" s="192"/>
      <c r="B475" s="192"/>
      <c r="C475" s="192"/>
      <c r="D475" s="192"/>
      <c r="E475" s="192"/>
      <c r="F475" s="192"/>
      <c r="G475" s="192"/>
      <c r="H475" s="192"/>
      <c r="I475" s="192"/>
      <c r="J475" s="192"/>
      <c r="K475" s="192"/>
      <c r="L475" s="192"/>
      <c r="M475" s="192"/>
      <c r="N475" s="192"/>
      <c r="O475" s="192"/>
      <c r="P475" s="192"/>
      <c r="Q475" s="192"/>
      <c r="R475" s="192"/>
      <c r="S475" s="192"/>
      <c r="T475" s="192"/>
      <c r="U475" s="192"/>
      <c r="V475" s="192"/>
      <c r="W475" s="192"/>
      <c r="X475" s="192"/>
      <c r="Y475" s="192"/>
      <c r="Z475" s="192"/>
      <c r="AA475" s="192"/>
      <c r="AB475" s="192"/>
      <c r="AC475" s="192"/>
      <c r="AD475" s="192"/>
      <c r="AE475" s="192"/>
      <c r="AF475" s="192"/>
      <c r="AG475" s="192"/>
      <c r="AH475" s="192"/>
      <c r="AI475" s="192"/>
    </row>
    <row r="476" spans="1:35" ht="15.75" customHeight="1">
      <c r="A476" s="192"/>
      <c r="B476" s="192"/>
      <c r="C476" s="192"/>
      <c r="D476" s="192"/>
      <c r="E476" s="192"/>
      <c r="F476" s="192"/>
      <c r="G476" s="192"/>
      <c r="H476" s="192"/>
      <c r="I476" s="192"/>
      <c r="J476" s="192"/>
      <c r="K476" s="192"/>
      <c r="L476" s="192"/>
      <c r="M476" s="192"/>
      <c r="N476" s="192"/>
      <c r="O476" s="192"/>
      <c r="P476" s="192"/>
      <c r="Q476" s="192"/>
      <c r="R476" s="192"/>
      <c r="S476" s="192"/>
      <c r="T476" s="192"/>
      <c r="U476" s="192"/>
      <c r="V476" s="192"/>
      <c r="W476" s="192"/>
      <c r="X476" s="192"/>
      <c r="Y476" s="192"/>
      <c r="Z476" s="192"/>
      <c r="AA476" s="192"/>
      <c r="AB476" s="192"/>
      <c r="AC476" s="192"/>
      <c r="AD476" s="192"/>
      <c r="AE476" s="192"/>
      <c r="AF476" s="192"/>
      <c r="AG476" s="192"/>
      <c r="AH476" s="192"/>
      <c r="AI476" s="192"/>
    </row>
    <row r="477" spans="1:35" ht="15.75" customHeight="1">
      <c r="A477" s="192"/>
      <c r="B477" s="192"/>
      <c r="C477" s="192"/>
      <c r="D477" s="192"/>
      <c r="E477" s="192"/>
      <c r="F477" s="192"/>
      <c r="G477" s="192"/>
      <c r="H477" s="192"/>
      <c r="I477" s="192"/>
      <c r="J477" s="192"/>
      <c r="K477" s="192"/>
      <c r="L477" s="192"/>
      <c r="M477" s="192"/>
      <c r="N477" s="192"/>
      <c r="O477" s="192"/>
      <c r="P477" s="192"/>
      <c r="Q477" s="192"/>
      <c r="R477" s="192"/>
      <c r="S477" s="192"/>
      <c r="T477" s="192"/>
      <c r="U477" s="192"/>
      <c r="V477" s="192"/>
      <c r="W477" s="192"/>
      <c r="X477" s="192"/>
      <c r="Y477" s="192"/>
      <c r="Z477" s="192"/>
      <c r="AA477" s="192"/>
      <c r="AB477" s="192"/>
      <c r="AC477" s="192"/>
      <c r="AD477" s="192"/>
      <c r="AE477" s="192"/>
      <c r="AF477" s="192"/>
      <c r="AG477" s="192"/>
      <c r="AH477" s="192"/>
      <c r="AI477" s="192"/>
    </row>
    <row r="478" spans="1:35" ht="15.75" customHeight="1">
      <c r="A478" s="192"/>
      <c r="B478" s="192"/>
      <c r="C478" s="192"/>
      <c r="D478" s="192"/>
      <c r="E478" s="192"/>
      <c r="F478" s="192"/>
      <c r="G478" s="192"/>
      <c r="H478" s="192"/>
      <c r="I478" s="192"/>
      <c r="J478" s="192"/>
      <c r="K478" s="192"/>
      <c r="L478" s="192"/>
      <c r="M478" s="192"/>
      <c r="N478" s="192"/>
      <c r="O478" s="192"/>
      <c r="P478" s="192"/>
      <c r="Q478" s="192"/>
      <c r="R478" s="192"/>
      <c r="S478" s="192"/>
      <c r="T478" s="192"/>
      <c r="U478" s="192"/>
      <c r="V478" s="192"/>
      <c r="W478" s="192"/>
      <c r="X478" s="192"/>
      <c r="Y478" s="192"/>
      <c r="Z478" s="192"/>
      <c r="AA478" s="192"/>
      <c r="AB478" s="192"/>
      <c r="AC478" s="192"/>
      <c r="AD478" s="192"/>
      <c r="AE478" s="192"/>
      <c r="AF478" s="192"/>
      <c r="AG478" s="192"/>
      <c r="AH478" s="192"/>
      <c r="AI478" s="192"/>
    </row>
    <row r="479" spans="1:35" ht="15.75" customHeight="1">
      <c r="A479" s="192"/>
      <c r="B479" s="192"/>
      <c r="C479" s="192"/>
      <c r="D479" s="192"/>
      <c r="E479" s="192"/>
      <c r="F479" s="192"/>
      <c r="G479" s="192"/>
      <c r="H479" s="192"/>
      <c r="I479" s="192"/>
      <c r="J479" s="192"/>
      <c r="K479" s="192"/>
      <c r="L479" s="192"/>
      <c r="M479" s="192"/>
      <c r="N479" s="192"/>
      <c r="O479" s="192"/>
      <c r="P479" s="192"/>
      <c r="Q479" s="192"/>
      <c r="R479" s="192"/>
      <c r="S479" s="192"/>
      <c r="T479" s="192"/>
      <c r="U479" s="192"/>
      <c r="V479" s="192"/>
      <c r="W479" s="192"/>
      <c r="X479" s="192"/>
      <c r="Y479" s="192"/>
      <c r="Z479" s="192"/>
      <c r="AA479" s="192"/>
      <c r="AB479" s="192"/>
      <c r="AC479" s="192"/>
      <c r="AD479" s="192"/>
      <c r="AE479" s="192"/>
      <c r="AF479" s="192"/>
      <c r="AG479" s="192"/>
      <c r="AH479" s="192"/>
      <c r="AI479" s="192"/>
    </row>
    <row r="480" spans="1:35" ht="15.75" customHeight="1">
      <c r="A480" s="192"/>
      <c r="B480" s="192"/>
      <c r="C480" s="192"/>
      <c r="D480" s="192"/>
      <c r="E480" s="192"/>
      <c r="F480" s="192"/>
      <c r="G480" s="192"/>
      <c r="H480" s="192"/>
      <c r="I480" s="192"/>
      <c r="J480" s="192"/>
      <c r="K480" s="192"/>
      <c r="L480" s="192"/>
      <c r="M480" s="192"/>
      <c r="N480" s="192"/>
      <c r="O480" s="192"/>
      <c r="P480" s="192"/>
      <c r="Q480" s="192"/>
      <c r="R480" s="192"/>
      <c r="S480" s="192"/>
      <c r="T480" s="192"/>
      <c r="U480" s="192"/>
      <c r="V480" s="192"/>
      <c r="W480" s="192"/>
      <c r="X480" s="192"/>
      <c r="Y480" s="192"/>
      <c r="Z480" s="192"/>
      <c r="AA480" s="192"/>
      <c r="AB480" s="192"/>
      <c r="AC480" s="192"/>
      <c r="AD480" s="192"/>
      <c r="AE480" s="192"/>
      <c r="AF480" s="192"/>
      <c r="AG480" s="192"/>
      <c r="AH480" s="192"/>
      <c r="AI480" s="192"/>
    </row>
    <row r="481" spans="1:35" ht="15.75" customHeight="1">
      <c r="A481" s="192"/>
      <c r="B481" s="192"/>
      <c r="C481" s="192"/>
      <c r="D481" s="192"/>
      <c r="E481" s="192"/>
      <c r="F481" s="192"/>
      <c r="G481" s="192"/>
      <c r="H481" s="192"/>
      <c r="I481" s="192"/>
      <c r="J481" s="192"/>
      <c r="K481" s="192"/>
      <c r="L481" s="192"/>
      <c r="M481" s="192"/>
      <c r="N481" s="192"/>
      <c r="O481" s="192"/>
      <c r="P481" s="192"/>
      <c r="Q481" s="192"/>
      <c r="R481" s="192"/>
      <c r="S481" s="192"/>
      <c r="T481" s="192"/>
      <c r="U481" s="192"/>
      <c r="V481" s="192"/>
      <c r="W481" s="192"/>
      <c r="X481" s="192"/>
      <c r="Y481" s="192"/>
      <c r="Z481" s="192"/>
      <c r="AA481" s="192"/>
      <c r="AB481" s="192"/>
      <c r="AC481" s="192"/>
      <c r="AD481" s="192"/>
      <c r="AE481" s="192"/>
      <c r="AF481" s="192"/>
      <c r="AG481" s="192"/>
      <c r="AH481" s="192"/>
      <c r="AI481" s="192"/>
    </row>
    <row r="482" spans="1:35" ht="15.75" customHeight="1">
      <c r="A482" s="192"/>
      <c r="B482" s="192"/>
      <c r="C482" s="192"/>
      <c r="D482" s="192"/>
      <c r="E482" s="192"/>
      <c r="F482" s="192"/>
      <c r="G482" s="192"/>
      <c r="H482" s="192"/>
      <c r="I482" s="192"/>
      <c r="J482" s="192"/>
      <c r="K482" s="192"/>
      <c r="L482" s="192"/>
      <c r="M482" s="192"/>
      <c r="N482" s="192"/>
      <c r="O482" s="192"/>
      <c r="P482" s="192"/>
      <c r="Q482" s="192"/>
      <c r="R482" s="192"/>
      <c r="S482" s="192"/>
      <c r="T482" s="192"/>
      <c r="U482" s="192"/>
      <c r="V482" s="192"/>
      <c r="W482" s="192"/>
      <c r="X482" s="192"/>
      <c r="Y482" s="192"/>
      <c r="Z482" s="192"/>
      <c r="AA482" s="192"/>
      <c r="AB482" s="192"/>
      <c r="AC482" s="192"/>
      <c r="AD482" s="192"/>
      <c r="AE482" s="192"/>
      <c r="AF482" s="192"/>
      <c r="AG482" s="192"/>
      <c r="AH482" s="192"/>
      <c r="AI482" s="192"/>
    </row>
    <row r="483" spans="1:35" ht="15.75" customHeight="1">
      <c r="A483" s="192"/>
      <c r="B483" s="192"/>
      <c r="C483" s="192"/>
      <c r="D483" s="192"/>
      <c r="E483" s="192"/>
      <c r="F483" s="192"/>
      <c r="G483" s="192"/>
      <c r="H483" s="192"/>
      <c r="I483" s="192"/>
      <c r="J483" s="192"/>
      <c r="K483" s="192"/>
      <c r="L483" s="192"/>
      <c r="M483" s="192"/>
      <c r="N483" s="192"/>
      <c r="O483" s="192"/>
      <c r="P483" s="192"/>
      <c r="Q483" s="192"/>
      <c r="R483" s="192"/>
      <c r="S483" s="192"/>
      <c r="T483" s="192"/>
      <c r="U483" s="192"/>
      <c r="V483" s="192"/>
      <c r="W483" s="192"/>
      <c r="X483" s="192"/>
      <c r="Y483" s="192"/>
      <c r="Z483" s="192"/>
      <c r="AA483" s="192"/>
      <c r="AB483" s="192"/>
      <c r="AC483" s="192"/>
      <c r="AD483" s="192"/>
      <c r="AE483" s="192"/>
      <c r="AF483" s="192"/>
      <c r="AG483" s="192"/>
      <c r="AH483" s="192"/>
      <c r="AI483" s="192"/>
    </row>
    <row r="484" spans="1:35" ht="15.75" customHeight="1">
      <c r="A484" s="192"/>
      <c r="B484" s="192"/>
      <c r="C484" s="192"/>
      <c r="D484" s="192"/>
      <c r="E484" s="192"/>
      <c r="F484" s="192"/>
      <c r="G484" s="192"/>
      <c r="H484" s="192"/>
      <c r="I484" s="192"/>
      <c r="J484" s="192"/>
      <c r="K484" s="192"/>
      <c r="L484" s="192"/>
      <c r="M484" s="192"/>
      <c r="N484" s="192"/>
      <c r="O484" s="192"/>
      <c r="P484" s="192"/>
      <c r="Q484" s="192"/>
      <c r="R484" s="192"/>
      <c r="S484" s="192"/>
      <c r="T484" s="192"/>
      <c r="U484" s="192"/>
      <c r="V484" s="192"/>
      <c r="W484" s="192"/>
      <c r="X484" s="192"/>
      <c r="Y484" s="192"/>
      <c r="Z484" s="192"/>
      <c r="AA484" s="192"/>
      <c r="AB484" s="192"/>
      <c r="AC484" s="192"/>
      <c r="AD484" s="192"/>
      <c r="AE484" s="192"/>
      <c r="AF484" s="192"/>
      <c r="AG484" s="192"/>
      <c r="AH484" s="192"/>
      <c r="AI484" s="192"/>
    </row>
    <row r="485" spans="1:35" ht="15.75" customHeight="1">
      <c r="A485" s="192"/>
      <c r="B485" s="192"/>
      <c r="C485" s="192"/>
      <c r="D485" s="192"/>
      <c r="E485" s="192"/>
      <c r="F485" s="192"/>
      <c r="G485" s="192"/>
      <c r="H485" s="192"/>
      <c r="I485" s="192"/>
      <c r="J485" s="192"/>
      <c r="K485" s="192"/>
      <c r="L485" s="192"/>
      <c r="M485" s="192"/>
      <c r="N485" s="192"/>
      <c r="O485" s="192"/>
      <c r="P485" s="192"/>
      <c r="Q485" s="192"/>
      <c r="R485" s="192"/>
      <c r="S485" s="192"/>
      <c r="T485" s="192"/>
      <c r="U485" s="192"/>
      <c r="V485" s="192"/>
      <c r="W485" s="192"/>
      <c r="X485" s="192"/>
      <c r="Y485" s="192"/>
      <c r="Z485" s="192"/>
      <c r="AA485" s="192"/>
      <c r="AB485" s="192"/>
      <c r="AC485" s="192"/>
      <c r="AD485" s="192"/>
      <c r="AE485" s="192"/>
      <c r="AF485" s="192"/>
      <c r="AG485" s="192"/>
      <c r="AH485" s="192"/>
      <c r="AI485" s="192"/>
    </row>
    <row r="486" spans="1:35" ht="15.75" customHeight="1">
      <c r="A486" s="192"/>
      <c r="B486" s="192"/>
      <c r="C486" s="192"/>
      <c r="D486" s="192"/>
      <c r="E486" s="192"/>
      <c r="F486" s="192"/>
      <c r="G486" s="192"/>
      <c r="H486" s="192"/>
      <c r="I486" s="192"/>
      <c r="J486" s="192"/>
      <c r="K486" s="192"/>
      <c r="L486" s="192"/>
      <c r="M486" s="192"/>
      <c r="N486" s="192"/>
      <c r="O486" s="192"/>
      <c r="P486" s="192"/>
      <c r="Q486" s="192"/>
      <c r="R486" s="192"/>
      <c r="S486" s="192"/>
      <c r="T486" s="192"/>
      <c r="U486" s="192"/>
      <c r="V486" s="192"/>
      <c r="W486" s="192"/>
      <c r="X486" s="192"/>
      <c r="Y486" s="192"/>
      <c r="Z486" s="192"/>
      <c r="AA486" s="192"/>
      <c r="AB486" s="192"/>
      <c r="AC486" s="192"/>
      <c r="AD486" s="192"/>
      <c r="AE486" s="192"/>
      <c r="AF486" s="192"/>
      <c r="AG486" s="192"/>
      <c r="AH486" s="192"/>
      <c r="AI486" s="192"/>
    </row>
    <row r="487" spans="1:35" ht="15.75" customHeight="1">
      <c r="A487" s="192"/>
      <c r="B487" s="192"/>
      <c r="C487" s="192"/>
      <c r="D487" s="192"/>
      <c r="E487" s="192"/>
      <c r="F487" s="192"/>
      <c r="G487" s="192"/>
      <c r="H487" s="192"/>
      <c r="I487" s="192"/>
      <c r="J487" s="192"/>
      <c r="K487" s="192"/>
      <c r="L487" s="192"/>
      <c r="M487" s="192"/>
      <c r="N487" s="192"/>
      <c r="O487" s="192"/>
      <c r="P487" s="192"/>
      <c r="Q487" s="192"/>
      <c r="R487" s="192"/>
      <c r="S487" s="192"/>
      <c r="T487" s="192"/>
      <c r="U487" s="192"/>
      <c r="V487" s="192"/>
      <c r="W487" s="192"/>
      <c r="X487" s="192"/>
      <c r="Y487" s="192"/>
      <c r="Z487" s="192"/>
      <c r="AA487" s="192"/>
      <c r="AB487" s="192"/>
      <c r="AC487" s="192"/>
      <c r="AD487" s="192"/>
      <c r="AE487" s="192"/>
      <c r="AF487" s="192"/>
      <c r="AG487" s="192"/>
      <c r="AH487" s="192"/>
      <c r="AI487" s="192"/>
    </row>
    <row r="488" spans="1:35" ht="15.75" customHeight="1">
      <c r="A488" s="192"/>
      <c r="B488" s="192"/>
      <c r="C488" s="192"/>
      <c r="D488" s="192"/>
      <c r="E488" s="192"/>
      <c r="F488" s="192"/>
      <c r="G488" s="192"/>
      <c r="H488" s="192"/>
      <c r="I488" s="192"/>
      <c r="J488" s="192"/>
      <c r="K488" s="192"/>
      <c r="L488" s="192"/>
      <c r="M488" s="192"/>
      <c r="N488" s="192"/>
      <c r="O488" s="192"/>
      <c r="P488" s="192"/>
      <c r="Q488" s="192"/>
      <c r="R488" s="192"/>
      <c r="S488" s="192"/>
      <c r="T488" s="192"/>
      <c r="U488" s="192"/>
      <c r="V488" s="192"/>
      <c r="W488" s="192"/>
      <c r="X488" s="192"/>
      <c r="Y488" s="192"/>
      <c r="Z488" s="192"/>
      <c r="AA488" s="192"/>
      <c r="AB488" s="192"/>
      <c r="AC488" s="192"/>
      <c r="AD488" s="192"/>
      <c r="AE488" s="192"/>
      <c r="AF488" s="192"/>
      <c r="AG488" s="192"/>
      <c r="AH488" s="192"/>
      <c r="AI488" s="192"/>
    </row>
    <row r="489" spans="1:35" ht="15.75" customHeight="1">
      <c r="A489" s="192"/>
      <c r="B489" s="192"/>
      <c r="C489" s="192"/>
      <c r="D489" s="192"/>
      <c r="E489" s="192"/>
      <c r="F489" s="192"/>
      <c r="G489" s="192"/>
      <c r="H489" s="192"/>
      <c r="I489" s="192"/>
      <c r="J489" s="192"/>
      <c r="K489" s="192"/>
      <c r="L489" s="192"/>
      <c r="M489" s="192"/>
      <c r="N489" s="192"/>
      <c r="O489" s="192"/>
      <c r="P489" s="192"/>
      <c r="Q489" s="192"/>
      <c r="R489" s="192"/>
      <c r="S489" s="192"/>
      <c r="T489" s="192"/>
      <c r="U489" s="192"/>
      <c r="V489" s="192"/>
      <c r="W489" s="192"/>
      <c r="X489" s="192"/>
      <c r="Y489" s="192"/>
      <c r="Z489" s="192"/>
      <c r="AA489" s="192"/>
      <c r="AB489" s="192"/>
      <c r="AC489" s="192"/>
      <c r="AD489" s="192"/>
      <c r="AE489" s="192"/>
      <c r="AF489" s="192"/>
      <c r="AG489" s="192"/>
      <c r="AH489" s="192"/>
      <c r="AI489" s="192"/>
    </row>
    <row r="490" spans="1:35" ht="15.75" customHeight="1">
      <c r="A490" s="192"/>
      <c r="B490" s="192"/>
      <c r="C490" s="192"/>
      <c r="D490" s="192"/>
      <c r="E490" s="192"/>
      <c r="F490" s="192"/>
      <c r="G490" s="192"/>
      <c r="H490" s="192"/>
      <c r="I490" s="192"/>
      <c r="J490" s="192"/>
      <c r="K490" s="192"/>
      <c r="L490" s="192"/>
      <c r="M490" s="192"/>
      <c r="N490" s="192"/>
      <c r="O490" s="192"/>
      <c r="P490" s="192"/>
      <c r="Q490" s="192"/>
      <c r="R490" s="192"/>
      <c r="S490" s="192"/>
      <c r="T490" s="192"/>
      <c r="U490" s="192"/>
      <c r="V490" s="192"/>
      <c r="W490" s="192"/>
      <c r="X490" s="192"/>
      <c r="Y490" s="192"/>
      <c r="Z490" s="192"/>
      <c r="AA490" s="192"/>
      <c r="AB490" s="192"/>
      <c r="AC490" s="192"/>
      <c r="AD490" s="192"/>
      <c r="AE490" s="192"/>
      <c r="AF490" s="192"/>
      <c r="AG490" s="192"/>
      <c r="AH490" s="192"/>
      <c r="AI490" s="192"/>
    </row>
    <row r="491" spans="1:35" ht="15.75" customHeight="1">
      <c r="A491" s="192"/>
      <c r="B491" s="192"/>
      <c r="C491" s="192"/>
      <c r="D491" s="192"/>
      <c r="E491" s="192"/>
      <c r="F491" s="192"/>
      <c r="G491" s="192"/>
      <c r="H491" s="192"/>
      <c r="I491" s="192"/>
      <c r="J491" s="192"/>
      <c r="K491" s="192"/>
      <c r="L491" s="192"/>
      <c r="M491" s="192"/>
      <c r="N491" s="192"/>
      <c r="O491" s="192"/>
      <c r="P491" s="192"/>
      <c r="Q491" s="192"/>
      <c r="R491" s="192"/>
      <c r="S491" s="192"/>
      <c r="T491" s="192"/>
      <c r="U491" s="192"/>
      <c r="V491" s="192"/>
      <c r="W491" s="192"/>
      <c r="X491" s="192"/>
      <c r="Y491" s="192"/>
      <c r="Z491" s="192"/>
      <c r="AA491" s="192"/>
      <c r="AB491" s="192"/>
      <c r="AC491" s="192"/>
      <c r="AD491" s="192"/>
      <c r="AE491" s="192"/>
      <c r="AF491" s="192"/>
      <c r="AG491" s="192"/>
      <c r="AH491" s="192"/>
      <c r="AI491" s="192"/>
    </row>
    <row r="492" spans="1:35" ht="15.75" customHeight="1">
      <c r="A492" s="192"/>
      <c r="B492" s="192"/>
      <c r="C492" s="192"/>
      <c r="D492" s="192"/>
      <c r="E492" s="192"/>
      <c r="F492" s="192"/>
      <c r="G492" s="192"/>
      <c r="H492" s="192"/>
      <c r="I492" s="192"/>
      <c r="J492" s="192"/>
      <c r="K492" s="192"/>
      <c r="L492" s="192"/>
      <c r="M492" s="192"/>
      <c r="N492" s="192"/>
      <c r="O492" s="192"/>
      <c r="P492" s="192"/>
      <c r="Q492" s="192"/>
      <c r="R492" s="192"/>
      <c r="S492" s="192"/>
      <c r="T492" s="192"/>
      <c r="U492" s="192"/>
      <c r="V492" s="192"/>
      <c r="W492" s="192"/>
      <c r="X492" s="192"/>
      <c r="Y492" s="192"/>
      <c r="Z492" s="192"/>
      <c r="AA492" s="192"/>
      <c r="AB492" s="192"/>
      <c r="AC492" s="192"/>
      <c r="AD492" s="192"/>
      <c r="AE492" s="192"/>
      <c r="AF492" s="192"/>
      <c r="AG492" s="192"/>
      <c r="AH492" s="192"/>
      <c r="AI492" s="192"/>
    </row>
    <row r="493" spans="1:35" ht="15.75" customHeight="1">
      <c r="A493" s="192"/>
      <c r="B493" s="192"/>
      <c r="C493" s="192"/>
      <c r="D493" s="192"/>
      <c r="E493" s="192"/>
      <c r="F493" s="192"/>
      <c r="G493" s="192"/>
      <c r="H493" s="192"/>
      <c r="I493" s="192"/>
      <c r="J493" s="192"/>
      <c r="K493" s="192"/>
      <c r="L493" s="192"/>
      <c r="M493" s="192"/>
      <c r="N493" s="192"/>
      <c r="O493" s="192"/>
      <c r="P493" s="192"/>
      <c r="Q493" s="192"/>
      <c r="R493" s="192"/>
      <c r="S493" s="192"/>
      <c r="T493" s="192"/>
      <c r="U493" s="192"/>
      <c r="V493" s="192"/>
      <c r="W493" s="192"/>
      <c r="X493" s="192"/>
      <c r="Y493" s="192"/>
      <c r="Z493" s="192"/>
      <c r="AA493" s="192"/>
      <c r="AB493" s="192"/>
      <c r="AC493" s="192"/>
      <c r="AD493" s="192"/>
      <c r="AE493" s="192"/>
      <c r="AF493" s="192"/>
      <c r="AG493" s="192"/>
      <c r="AH493" s="192"/>
      <c r="AI493" s="192"/>
    </row>
    <row r="494" spans="1:35" ht="15.75" customHeight="1">
      <c r="A494" s="192"/>
      <c r="B494" s="192"/>
      <c r="C494" s="192"/>
      <c r="D494" s="192"/>
      <c r="E494" s="192"/>
      <c r="F494" s="192"/>
      <c r="G494" s="192"/>
      <c r="H494" s="192"/>
      <c r="I494" s="192"/>
      <c r="J494" s="192"/>
      <c r="K494" s="192"/>
      <c r="L494" s="192"/>
      <c r="M494" s="192"/>
      <c r="N494" s="192"/>
      <c r="O494" s="192"/>
      <c r="P494" s="192"/>
      <c r="Q494" s="192"/>
      <c r="R494" s="192"/>
      <c r="S494" s="192"/>
      <c r="T494" s="192"/>
      <c r="U494" s="192"/>
      <c r="V494" s="192"/>
      <c r="W494" s="192"/>
      <c r="X494" s="192"/>
      <c r="Y494" s="192"/>
      <c r="Z494" s="192"/>
      <c r="AA494" s="192"/>
      <c r="AB494" s="192"/>
      <c r="AC494" s="192"/>
      <c r="AD494" s="192"/>
      <c r="AE494" s="192"/>
      <c r="AF494" s="192"/>
      <c r="AG494" s="192"/>
      <c r="AH494" s="192"/>
      <c r="AI494" s="192"/>
    </row>
    <row r="495" spans="1:35" ht="15.75" customHeight="1">
      <c r="A495" s="192"/>
      <c r="B495" s="192"/>
      <c r="C495" s="192"/>
      <c r="D495" s="192"/>
      <c r="E495" s="192"/>
      <c r="F495" s="192"/>
      <c r="G495" s="192"/>
      <c r="H495" s="192"/>
      <c r="I495" s="192"/>
      <c r="J495" s="192"/>
      <c r="K495" s="192"/>
      <c r="L495" s="192"/>
      <c r="M495" s="192"/>
      <c r="N495" s="192"/>
      <c r="O495" s="192"/>
      <c r="P495" s="192"/>
      <c r="Q495" s="192"/>
      <c r="R495" s="192"/>
      <c r="S495" s="192"/>
      <c r="T495" s="192"/>
      <c r="U495" s="192"/>
      <c r="V495" s="192"/>
      <c r="W495" s="192"/>
      <c r="X495" s="192"/>
      <c r="Y495" s="192"/>
      <c r="Z495" s="192"/>
      <c r="AA495" s="192"/>
      <c r="AB495" s="192"/>
      <c r="AC495" s="192"/>
      <c r="AD495" s="192"/>
      <c r="AE495" s="192"/>
      <c r="AF495" s="192"/>
      <c r="AG495" s="192"/>
      <c r="AH495" s="192"/>
      <c r="AI495" s="192"/>
    </row>
    <row r="496" spans="1:35" ht="15.75" customHeight="1">
      <c r="A496" s="192"/>
      <c r="B496" s="192"/>
      <c r="C496" s="192"/>
      <c r="D496" s="192"/>
      <c r="E496" s="192"/>
      <c r="F496" s="192"/>
      <c r="G496" s="192"/>
      <c r="H496" s="192"/>
      <c r="I496" s="192"/>
      <c r="J496" s="192"/>
      <c r="K496" s="192"/>
      <c r="L496" s="192"/>
      <c r="M496" s="192"/>
      <c r="N496" s="192"/>
      <c r="O496" s="192"/>
      <c r="P496" s="192"/>
      <c r="Q496" s="192"/>
      <c r="R496" s="192"/>
      <c r="S496" s="192"/>
      <c r="T496" s="192"/>
      <c r="U496" s="192"/>
      <c r="V496" s="192"/>
      <c r="W496" s="192"/>
      <c r="X496" s="192"/>
      <c r="Y496" s="192"/>
      <c r="Z496" s="192"/>
      <c r="AA496" s="192"/>
      <c r="AB496" s="192"/>
      <c r="AC496" s="192"/>
      <c r="AD496" s="192"/>
      <c r="AE496" s="192"/>
      <c r="AF496" s="192"/>
      <c r="AG496" s="192"/>
      <c r="AH496" s="192"/>
      <c r="AI496" s="192"/>
    </row>
    <row r="497" spans="1:35" ht="15.75" customHeight="1">
      <c r="A497" s="192"/>
      <c r="B497" s="192"/>
      <c r="C497" s="192"/>
      <c r="D497" s="192"/>
      <c r="E497" s="192"/>
      <c r="F497" s="192"/>
      <c r="G497" s="192"/>
      <c r="H497" s="192"/>
      <c r="I497" s="192"/>
      <c r="J497" s="192"/>
      <c r="K497" s="192"/>
      <c r="L497" s="192"/>
      <c r="M497" s="192"/>
      <c r="N497" s="192"/>
      <c r="O497" s="192"/>
      <c r="P497" s="192"/>
      <c r="Q497" s="192"/>
      <c r="R497" s="192"/>
      <c r="S497" s="192"/>
      <c r="T497" s="192"/>
      <c r="U497" s="192"/>
      <c r="V497" s="192"/>
      <c r="W497" s="192"/>
      <c r="X497" s="192"/>
      <c r="Y497" s="192"/>
      <c r="Z497" s="192"/>
      <c r="AA497" s="192"/>
      <c r="AB497" s="192"/>
      <c r="AC497" s="192"/>
      <c r="AD497" s="192"/>
      <c r="AE497" s="192"/>
      <c r="AF497" s="192"/>
      <c r="AG497" s="192"/>
      <c r="AH497" s="192"/>
      <c r="AI497" s="192"/>
    </row>
    <row r="498" spans="1:35" ht="15.75" customHeight="1">
      <c r="A498" s="192"/>
      <c r="B498" s="192"/>
      <c r="C498" s="192"/>
      <c r="D498" s="192"/>
      <c r="E498" s="192"/>
      <c r="F498" s="192"/>
      <c r="G498" s="192"/>
      <c r="H498" s="192"/>
      <c r="I498" s="192"/>
      <c r="J498" s="192"/>
      <c r="K498" s="192"/>
      <c r="L498" s="192"/>
      <c r="M498" s="192"/>
      <c r="N498" s="192"/>
      <c r="O498" s="192"/>
      <c r="P498" s="192"/>
      <c r="Q498" s="192"/>
      <c r="R498" s="192"/>
      <c r="S498" s="192"/>
      <c r="T498" s="192"/>
      <c r="U498" s="192"/>
      <c r="V498" s="192"/>
      <c r="W498" s="192"/>
      <c r="X498" s="192"/>
      <c r="Y498" s="192"/>
      <c r="Z498" s="192"/>
      <c r="AA498" s="192"/>
      <c r="AB498" s="192"/>
      <c r="AC498" s="192"/>
      <c r="AD498" s="192"/>
      <c r="AE498" s="192"/>
      <c r="AF498" s="192"/>
      <c r="AG498" s="192"/>
      <c r="AH498" s="192"/>
      <c r="AI498" s="192"/>
    </row>
    <row r="499" spans="1:35" ht="15.75" customHeight="1">
      <c r="A499" s="192"/>
      <c r="B499" s="192"/>
      <c r="C499" s="192"/>
      <c r="D499" s="192"/>
      <c r="E499" s="192"/>
      <c r="F499" s="192"/>
      <c r="G499" s="192"/>
      <c r="H499" s="192"/>
      <c r="I499" s="192"/>
      <c r="J499" s="192"/>
      <c r="K499" s="192"/>
      <c r="L499" s="192"/>
      <c r="M499" s="192"/>
      <c r="N499" s="192"/>
      <c r="O499" s="192"/>
      <c r="P499" s="192"/>
      <c r="Q499" s="192"/>
      <c r="R499" s="192"/>
      <c r="S499" s="192"/>
      <c r="T499" s="192"/>
      <c r="U499" s="192"/>
      <c r="V499" s="192"/>
      <c r="W499" s="192"/>
      <c r="X499" s="192"/>
      <c r="Y499" s="192"/>
      <c r="Z499" s="192"/>
      <c r="AA499" s="192"/>
      <c r="AB499" s="192"/>
      <c r="AC499" s="192"/>
      <c r="AD499" s="192"/>
      <c r="AE499" s="192"/>
      <c r="AF499" s="192"/>
      <c r="AG499" s="192"/>
      <c r="AH499" s="192"/>
      <c r="AI499" s="192"/>
    </row>
    <row r="500" spans="1:35" ht="15.75" customHeight="1">
      <c r="A500" s="192"/>
      <c r="B500" s="192"/>
      <c r="C500" s="192"/>
      <c r="D500" s="192"/>
      <c r="E500" s="192"/>
      <c r="F500" s="192"/>
      <c r="G500" s="192"/>
      <c r="H500" s="192"/>
      <c r="I500" s="192"/>
      <c r="J500" s="192"/>
      <c r="K500" s="192"/>
      <c r="L500" s="192"/>
      <c r="M500" s="192"/>
      <c r="N500" s="192"/>
      <c r="O500" s="192"/>
      <c r="P500" s="192"/>
      <c r="Q500" s="192"/>
      <c r="R500" s="192"/>
      <c r="S500" s="192"/>
      <c r="T500" s="192"/>
      <c r="U500" s="192"/>
      <c r="V500" s="192"/>
      <c r="W500" s="192"/>
      <c r="X500" s="192"/>
      <c r="Y500" s="192"/>
      <c r="Z500" s="192"/>
      <c r="AA500" s="192"/>
      <c r="AB500" s="192"/>
      <c r="AC500" s="192"/>
      <c r="AD500" s="192"/>
      <c r="AE500" s="192"/>
      <c r="AF500" s="192"/>
      <c r="AG500" s="192"/>
      <c r="AH500" s="192"/>
      <c r="AI500" s="192"/>
    </row>
    <row r="501" spans="1:35" ht="15.75" customHeight="1">
      <c r="A501" s="192"/>
      <c r="B501" s="192"/>
      <c r="C501" s="192"/>
      <c r="D501" s="192"/>
      <c r="E501" s="192"/>
      <c r="F501" s="192"/>
      <c r="G501" s="192"/>
      <c r="H501" s="192"/>
      <c r="I501" s="192"/>
      <c r="J501" s="192"/>
      <c r="K501" s="192"/>
      <c r="L501" s="192"/>
      <c r="M501" s="192"/>
      <c r="N501" s="192"/>
      <c r="O501" s="192"/>
      <c r="P501" s="192"/>
      <c r="Q501" s="192"/>
      <c r="R501" s="192"/>
      <c r="S501" s="192"/>
      <c r="T501" s="192"/>
      <c r="U501" s="192"/>
      <c r="V501" s="192"/>
      <c r="W501" s="192"/>
      <c r="X501" s="192"/>
      <c r="Y501" s="192"/>
      <c r="Z501" s="192"/>
      <c r="AA501" s="192"/>
      <c r="AB501" s="192"/>
      <c r="AC501" s="192"/>
      <c r="AD501" s="192"/>
      <c r="AE501" s="192"/>
      <c r="AF501" s="192"/>
      <c r="AG501" s="192"/>
      <c r="AH501" s="192"/>
      <c r="AI501" s="192"/>
    </row>
    <row r="502" spans="1:35" ht="15.75" customHeight="1">
      <c r="A502" s="192"/>
      <c r="B502" s="192"/>
      <c r="C502" s="192"/>
      <c r="D502" s="192"/>
      <c r="E502" s="192"/>
      <c r="F502" s="192"/>
      <c r="G502" s="192"/>
      <c r="H502" s="192"/>
      <c r="I502" s="192"/>
      <c r="J502" s="192"/>
      <c r="K502" s="192"/>
      <c r="L502" s="192"/>
      <c r="M502" s="192"/>
      <c r="N502" s="192"/>
      <c r="O502" s="192"/>
      <c r="P502" s="192"/>
      <c r="Q502" s="192"/>
      <c r="R502" s="192"/>
      <c r="S502" s="192"/>
      <c r="T502" s="192"/>
      <c r="U502" s="192"/>
      <c r="V502" s="192"/>
      <c r="W502" s="192"/>
      <c r="X502" s="192"/>
      <c r="Y502" s="192"/>
      <c r="Z502" s="192"/>
      <c r="AA502" s="192"/>
      <c r="AB502" s="192"/>
      <c r="AC502" s="192"/>
      <c r="AD502" s="192"/>
      <c r="AE502" s="192"/>
      <c r="AF502" s="192"/>
      <c r="AG502" s="192"/>
      <c r="AH502" s="192"/>
      <c r="AI502" s="192"/>
    </row>
    <row r="503" spans="1:35" ht="15.75" customHeight="1">
      <c r="A503" s="192"/>
      <c r="B503" s="192"/>
      <c r="C503" s="192"/>
      <c r="D503" s="192"/>
      <c r="E503" s="192"/>
      <c r="F503" s="192"/>
      <c r="G503" s="192"/>
      <c r="H503" s="192"/>
      <c r="I503" s="192"/>
      <c r="J503" s="192"/>
      <c r="K503" s="192"/>
      <c r="L503" s="192"/>
      <c r="M503" s="192"/>
      <c r="N503" s="192"/>
      <c r="O503" s="192"/>
      <c r="P503" s="192"/>
      <c r="Q503" s="192"/>
      <c r="R503" s="192"/>
      <c r="S503" s="192"/>
      <c r="T503" s="192"/>
      <c r="U503" s="192"/>
      <c r="V503" s="192"/>
      <c r="W503" s="192"/>
      <c r="X503" s="192"/>
      <c r="Y503" s="192"/>
      <c r="Z503" s="192"/>
      <c r="AA503" s="192"/>
      <c r="AB503" s="192"/>
      <c r="AC503" s="192"/>
      <c r="AD503" s="192"/>
      <c r="AE503" s="192"/>
      <c r="AF503" s="192"/>
      <c r="AG503" s="192"/>
      <c r="AH503" s="192"/>
      <c r="AI503" s="192"/>
    </row>
    <row r="504" spans="1:35" ht="15.75" customHeight="1">
      <c r="A504" s="192"/>
      <c r="B504" s="192"/>
      <c r="C504" s="192"/>
      <c r="D504" s="192"/>
      <c r="E504" s="192"/>
      <c r="F504" s="192"/>
      <c r="G504" s="192"/>
      <c r="H504" s="192"/>
      <c r="I504" s="192"/>
      <c r="J504" s="192"/>
      <c r="K504" s="192"/>
      <c r="L504" s="192"/>
      <c r="M504" s="192"/>
      <c r="N504" s="192"/>
      <c r="O504" s="192"/>
      <c r="P504" s="192"/>
      <c r="Q504" s="192"/>
      <c r="R504" s="192"/>
      <c r="S504" s="192"/>
      <c r="T504" s="192"/>
      <c r="U504" s="192"/>
      <c r="V504" s="192"/>
      <c r="W504" s="192"/>
      <c r="X504" s="192"/>
      <c r="Y504" s="192"/>
      <c r="Z504" s="192"/>
      <c r="AA504" s="192"/>
      <c r="AB504" s="192"/>
      <c r="AC504" s="192"/>
      <c r="AD504" s="192"/>
      <c r="AE504" s="192"/>
      <c r="AF504" s="192"/>
      <c r="AG504" s="192"/>
      <c r="AH504" s="192"/>
      <c r="AI504" s="192"/>
    </row>
    <row r="505" spans="1:35" ht="15.75" customHeight="1">
      <c r="A505" s="192"/>
      <c r="B505" s="192"/>
      <c r="C505" s="192"/>
      <c r="D505" s="192"/>
      <c r="E505" s="192"/>
      <c r="F505" s="192"/>
      <c r="G505" s="192"/>
      <c r="H505" s="192"/>
      <c r="I505" s="192"/>
      <c r="J505" s="192"/>
      <c r="K505" s="192"/>
      <c r="L505" s="192"/>
      <c r="M505" s="192"/>
      <c r="N505" s="192"/>
      <c r="O505" s="192"/>
      <c r="P505" s="192"/>
      <c r="Q505" s="192"/>
      <c r="R505" s="192"/>
      <c r="S505" s="192"/>
      <c r="T505" s="192"/>
      <c r="U505" s="192"/>
      <c r="V505" s="192"/>
      <c r="W505" s="192"/>
      <c r="X505" s="192"/>
      <c r="Y505" s="192"/>
      <c r="Z505" s="192"/>
      <c r="AA505" s="192"/>
      <c r="AB505" s="192"/>
      <c r="AC505" s="192"/>
      <c r="AD505" s="192"/>
      <c r="AE505" s="192"/>
      <c r="AF505" s="192"/>
      <c r="AG505" s="192"/>
      <c r="AH505" s="192"/>
      <c r="AI505" s="192"/>
    </row>
    <row r="506" spans="1:35" ht="15.75" customHeight="1">
      <c r="A506" s="192"/>
      <c r="B506" s="192"/>
      <c r="C506" s="192"/>
      <c r="D506" s="192"/>
      <c r="E506" s="192"/>
      <c r="F506" s="192"/>
      <c r="G506" s="192"/>
      <c r="H506" s="192"/>
      <c r="I506" s="192"/>
      <c r="J506" s="192"/>
      <c r="K506" s="192"/>
      <c r="L506" s="192"/>
      <c r="M506" s="192"/>
      <c r="N506" s="192"/>
      <c r="O506" s="192"/>
      <c r="P506" s="192"/>
      <c r="Q506" s="192"/>
      <c r="R506" s="192"/>
      <c r="S506" s="192"/>
      <c r="T506" s="192"/>
      <c r="U506" s="192"/>
      <c r="V506" s="192"/>
      <c r="W506" s="192"/>
      <c r="X506" s="192"/>
      <c r="Y506" s="192"/>
      <c r="Z506" s="192"/>
      <c r="AA506" s="192"/>
      <c r="AB506" s="192"/>
      <c r="AC506" s="192"/>
      <c r="AD506" s="192"/>
      <c r="AE506" s="192"/>
      <c r="AF506" s="192"/>
      <c r="AG506" s="192"/>
      <c r="AH506" s="192"/>
      <c r="AI506" s="192"/>
    </row>
    <row r="507" spans="1:35" ht="15.75" customHeight="1">
      <c r="A507" s="192"/>
      <c r="B507" s="192"/>
      <c r="C507" s="192"/>
      <c r="D507" s="192"/>
      <c r="E507" s="192"/>
      <c r="F507" s="192"/>
      <c r="G507" s="192"/>
      <c r="H507" s="192"/>
      <c r="I507" s="192"/>
      <c r="J507" s="192"/>
      <c r="K507" s="192"/>
      <c r="L507" s="192"/>
      <c r="M507" s="192"/>
      <c r="N507" s="192"/>
      <c r="O507" s="192"/>
      <c r="P507" s="192"/>
      <c r="Q507" s="192"/>
      <c r="R507" s="192"/>
      <c r="S507" s="192"/>
      <c r="T507" s="192"/>
      <c r="U507" s="192"/>
      <c r="V507" s="192"/>
      <c r="W507" s="192"/>
      <c r="X507" s="192"/>
      <c r="Y507" s="192"/>
      <c r="Z507" s="192"/>
      <c r="AA507" s="192"/>
      <c r="AB507" s="192"/>
      <c r="AC507" s="192"/>
      <c r="AD507" s="192"/>
      <c r="AE507" s="192"/>
      <c r="AF507" s="192"/>
      <c r="AG507" s="192"/>
      <c r="AH507" s="192"/>
      <c r="AI507" s="192"/>
    </row>
    <row r="508" spans="1:35" ht="15.75" customHeight="1">
      <c r="A508" s="192"/>
      <c r="B508" s="192"/>
      <c r="C508" s="192"/>
      <c r="D508" s="192"/>
      <c r="E508" s="192"/>
      <c r="F508" s="192"/>
      <c r="G508" s="192"/>
      <c r="H508" s="192"/>
      <c r="I508" s="192"/>
      <c r="J508" s="192"/>
      <c r="K508" s="192"/>
      <c r="L508" s="192"/>
      <c r="M508" s="192"/>
      <c r="N508" s="192"/>
      <c r="O508" s="192"/>
      <c r="P508" s="192"/>
      <c r="Q508" s="192"/>
      <c r="R508" s="192"/>
      <c r="S508" s="192"/>
      <c r="T508" s="192"/>
      <c r="U508" s="192"/>
      <c r="V508" s="192"/>
      <c r="W508" s="192"/>
      <c r="X508" s="192"/>
      <c r="Y508" s="192"/>
      <c r="Z508" s="192"/>
      <c r="AA508" s="192"/>
      <c r="AB508" s="192"/>
      <c r="AC508" s="192"/>
      <c r="AD508" s="192"/>
      <c r="AE508" s="192"/>
      <c r="AF508" s="192"/>
      <c r="AG508" s="192"/>
      <c r="AH508" s="192"/>
      <c r="AI508" s="192"/>
    </row>
    <row r="509" spans="1:35" ht="15.75" customHeight="1">
      <c r="A509" s="192"/>
      <c r="B509" s="192"/>
      <c r="C509" s="192"/>
      <c r="D509" s="192"/>
      <c r="E509" s="192"/>
      <c r="F509" s="192"/>
      <c r="G509" s="192"/>
      <c r="H509" s="192"/>
      <c r="I509" s="192"/>
      <c r="J509" s="192"/>
      <c r="K509" s="192"/>
      <c r="L509" s="192"/>
      <c r="M509" s="192"/>
      <c r="N509" s="192"/>
      <c r="O509" s="192"/>
      <c r="P509" s="192"/>
      <c r="Q509" s="192"/>
      <c r="R509" s="192"/>
      <c r="S509" s="192"/>
      <c r="T509" s="192"/>
      <c r="U509" s="192"/>
      <c r="V509" s="192"/>
      <c r="W509" s="192"/>
      <c r="X509" s="192"/>
      <c r="Y509" s="192"/>
      <c r="Z509" s="192"/>
      <c r="AA509" s="192"/>
      <c r="AB509" s="192"/>
      <c r="AC509" s="192"/>
      <c r="AD509" s="192"/>
      <c r="AE509" s="192"/>
      <c r="AF509" s="192"/>
      <c r="AG509" s="192"/>
      <c r="AH509" s="192"/>
      <c r="AI509" s="192"/>
    </row>
    <row r="510" spans="1:35" ht="15.75" customHeight="1">
      <c r="A510" s="192"/>
      <c r="B510" s="192"/>
      <c r="C510" s="192"/>
      <c r="D510" s="192"/>
      <c r="E510" s="192"/>
      <c r="F510" s="192"/>
      <c r="G510" s="192"/>
      <c r="H510" s="192"/>
      <c r="I510" s="192"/>
      <c r="J510" s="192"/>
      <c r="K510" s="192"/>
      <c r="L510" s="192"/>
      <c r="M510" s="192"/>
      <c r="N510" s="192"/>
      <c r="O510" s="192"/>
      <c r="P510" s="192"/>
      <c r="Q510" s="192"/>
      <c r="R510" s="192"/>
      <c r="S510" s="192"/>
      <c r="T510" s="192"/>
      <c r="U510" s="192"/>
      <c r="V510" s="192"/>
      <c r="W510" s="192"/>
      <c r="X510" s="192"/>
      <c r="Y510" s="192"/>
      <c r="Z510" s="192"/>
      <c r="AA510" s="192"/>
      <c r="AB510" s="192"/>
      <c r="AC510" s="192"/>
      <c r="AD510" s="192"/>
      <c r="AE510" s="192"/>
      <c r="AF510" s="192"/>
      <c r="AG510" s="192"/>
      <c r="AH510" s="192"/>
      <c r="AI510" s="192"/>
    </row>
    <row r="511" spans="1:35" ht="15.75" customHeight="1">
      <c r="A511" s="192"/>
      <c r="B511" s="192"/>
      <c r="C511" s="192"/>
      <c r="D511" s="192"/>
      <c r="E511" s="192"/>
      <c r="F511" s="192"/>
      <c r="G511" s="192"/>
      <c r="H511" s="192"/>
      <c r="I511" s="192"/>
      <c r="J511" s="192"/>
      <c r="K511" s="192"/>
      <c r="L511" s="192"/>
      <c r="M511" s="192"/>
      <c r="N511" s="192"/>
      <c r="O511" s="192"/>
      <c r="P511" s="192"/>
      <c r="Q511" s="192"/>
      <c r="R511" s="192"/>
      <c r="S511" s="192"/>
      <c r="T511" s="192"/>
      <c r="U511" s="192"/>
      <c r="V511" s="192"/>
      <c r="W511" s="192"/>
      <c r="X511" s="192"/>
      <c r="Y511" s="192"/>
      <c r="Z511" s="192"/>
      <c r="AA511" s="192"/>
      <c r="AB511" s="192"/>
      <c r="AC511" s="192"/>
      <c r="AD511" s="192"/>
      <c r="AE511" s="192"/>
      <c r="AF511" s="192"/>
      <c r="AG511" s="192"/>
      <c r="AH511" s="192"/>
      <c r="AI511" s="192"/>
    </row>
    <row r="512" spans="1:35" ht="15.75" customHeight="1">
      <c r="A512" s="192"/>
      <c r="B512" s="192"/>
      <c r="C512" s="192"/>
      <c r="D512" s="192"/>
      <c r="E512" s="192"/>
      <c r="F512" s="192"/>
      <c r="G512" s="192"/>
      <c r="H512" s="192"/>
      <c r="I512" s="192"/>
      <c r="J512" s="192"/>
      <c r="K512" s="192"/>
      <c r="L512" s="192"/>
      <c r="M512" s="192"/>
      <c r="N512" s="192"/>
      <c r="O512" s="192"/>
      <c r="P512" s="192"/>
      <c r="Q512" s="192"/>
      <c r="R512" s="192"/>
      <c r="S512" s="192"/>
      <c r="T512" s="192"/>
      <c r="U512" s="192"/>
      <c r="V512" s="192"/>
      <c r="W512" s="192"/>
      <c r="X512" s="192"/>
      <c r="Y512" s="192"/>
      <c r="Z512" s="192"/>
      <c r="AA512" s="192"/>
      <c r="AB512" s="192"/>
      <c r="AC512" s="192"/>
      <c r="AD512" s="192"/>
      <c r="AE512" s="192"/>
      <c r="AF512" s="192"/>
      <c r="AG512" s="192"/>
      <c r="AH512" s="192"/>
      <c r="AI512" s="192"/>
    </row>
    <row r="513" spans="1:35" ht="15.75" customHeight="1">
      <c r="A513" s="192"/>
      <c r="B513" s="192"/>
      <c r="C513" s="192"/>
      <c r="D513" s="192"/>
      <c r="E513" s="192"/>
      <c r="F513" s="192"/>
      <c r="G513" s="192"/>
      <c r="H513" s="192"/>
      <c r="I513" s="192"/>
      <c r="J513" s="192"/>
      <c r="K513" s="192"/>
      <c r="L513" s="192"/>
      <c r="M513" s="192"/>
      <c r="N513" s="192"/>
      <c r="O513" s="192"/>
      <c r="P513" s="192"/>
      <c r="Q513" s="192"/>
      <c r="R513" s="192"/>
      <c r="S513" s="192"/>
      <c r="T513" s="192"/>
      <c r="U513" s="192"/>
      <c r="V513" s="192"/>
      <c r="W513" s="192"/>
      <c r="X513" s="192"/>
      <c r="Y513" s="192"/>
      <c r="Z513" s="192"/>
      <c r="AA513" s="192"/>
      <c r="AB513" s="192"/>
      <c r="AC513" s="192"/>
      <c r="AD513" s="192"/>
      <c r="AE513" s="192"/>
      <c r="AF513" s="192"/>
      <c r="AG513" s="192"/>
      <c r="AH513" s="192"/>
      <c r="AI513" s="192"/>
    </row>
    <row r="514" spans="1:35" ht="15.75" customHeight="1">
      <c r="A514" s="192"/>
      <c r="B514" s="192"/>
      <c r="C514" s="192"/>
      <c r="D514" s="192"/>
      <c r="E514" s="192"/>
      <c r="F514" s="192"/>
      <c r="G514" s="192"/>
      <c r="H514" s="192"/>
      <c r="I514" s="192"/>
      <c r="J514" s="192"/>
      <c r="K514" s="192"/>
      <c r="L514" s="192"/>
      <c r="M514" s="192"/>
      <c r="N514" s="192"/>
      <c r="O514" s="192"/>
      <c r="P514" s="192"/>
      <c r="Q514" s="192"/>
      <c r="R514" s="192"/>
      <c r="S514" s="192"/>
      <c r="T514" s="192"/>
      <c r="U514" s="192"/>
      <c r="V514" s="192"/>
      <c r="W514" s="192"/>
      <c r="X514" s="192"/>
      <c r="Y514" s="192"/>
      <c r="Z514" s="192"/>
      <c r="AA514" s="192"/>
      <c r="AB514" s="192"/>
      <c r="AC514" s="192"/>
      <c r="AD514" s="192"/>
      <c r="AE514" s="192"/>
      <c r="AF514" s="192"/>
      <c r="AG514" s="192"/>
      <c r="AH514" s="192"/>
      <c r="AI514" s="192"/>
    </row>
    <row r="515" spans="1:35" ht="15.75" customHeight="1">
      <c r="A515" s="192"/>
      <c r="B515" s="192"/>
      <c r="C515" s="192"/>
      <c r="D515" s="192"/>
      <c r="E515" s="192"/>
      <c r="F515" s="192"/>
      <c r="G515" s="192"/>
      <c r="H515" s="192"/>
      <c r="I515" s="192"/>
      <c r="J515" s="192"/>
      <c r="K515" s="192"/>
      <c r="L515" s="192"/>
      <c r="M515" s="192"/>
      <c r="N515" s="192"/>
      <c r="O515" s="192"/>
      <c r="P515" s="192"/>
      <c r="Q515" s="192"/>
      <c r="R515" s="192"/>
      <c r="S515" s="192"/>
      <c r="T515" s="192"/>
      <c r="U515" s="192"/>
      <c r="V515" s="192"/>
      <c r="W515" s="192"/>
      <c r="X515" s="192"/>
      <c r="Y515" s="192"/>
      <c r="Z515" s="192"/>
      <c r="AA515" s="192"/>
      <c r="AB515" s="192"/>
      <c r="AC515" s="192"/>
      <c r="AD515" s="192"/>
      <c r="AE515" s="192"/>
      <c r="AF515" s="192"/>
      <c r="AG515" s="192"/>
      <c r="AH515" s="192"/>
      <c r="AI515" s="192"/>
    </row>
    <row r="516" spans="1:35" ht="15.75" customHeight="1">
      <c r="A516" s="192"/>
      <c r="B516" s="192"/>
      <c r="C516" s="192"/>
      <c r="D516" s="192"/>
      <c r="E516" s="192"/>
      <c r="F516" s="192"/>
      <c r="G516" s="192"/>
      <c r="H516" s="192"/>
      <c r="I516" s="192"/>
      <c r="J516" s="192"/>
      <c r="K516" s="192"/>
      <c r="L516" s="192"/>
      <c r="M516" s="192"/>
      <c r="N516" s="192"/>
      <c r="O516" s="192"/>
      <c r="P516" s="192"/>
      <c r="Q516" s="192"/>
      <c r="R516" s="192"/>
      <c r="S516" s="192"/>
      <c r="T516" s="192"/>
      <c r="U516" s="192"/>
      <c r="V516" s="192"/>
      <c r="W516" s="192"/>
      <c r="X516" s="192"/>
      <c r="Y516" s="192"/>
      <c r="Z516" s="192"/>
      <c r="AA516" s="192"/>
      <c r="AB516" s="192"/>
      <c r="AC516" s="192"/>
      <c r="AD516" s="192"/>
      <c r="AE516" s="192"/>
      <c r="AF516" s="192"/>
      <c r="AG516" s="192"/>
      <c r="AH516" s="192"/>
      <c r="AI516" s="192"/>
    </row>
    <row r="517" spans="1:35" ht="15.75" customHeight="1">
      <c r="A517" s="192"/>
      <c r="B517" s="192"/>
      <c r="C517" s="192"/>
      <c r="D517" s="192"/>
      <c r="E517" s="192"/>
      <c r="F517" s="192"/>
      <c r="G517" s="192"/>
      <c r="H517" s="192"/>
      <c r="I517" s="192"/>
      <c r="J517" s="192"/>
      <c r="K517" s="192"/>
      <c r="L517" s="192"/>
      <c r="M517" s="192"/>
      <c r="N517" s="192"/>
      <c r="O517" s="192"/>
      <c r="P517" s="192"/>
      <c r="Q517" s="192"/>
      <c r="R517" s="192"/>
      <c r="S517" s="192"/>
      <c r="T517" s="192"/>
      <c r="U517" s="192"/>
      <c r="V517" s="192"/>
      <c r="W517" s="192"/>
      <c r="X517" s="192"/>
      <c r="Y517" s="192"/>
      <c r="Z517" s="192"/>
      <c r="AA517" s="192"/>
      <c r="AB517" s="192"/>
      <c r="AC517" s="192"/>
      <c r="AD517" s="192"/>
      <c r="AE517" s="192"/>
      <c r="AF517" s="192"/>
      <c r="AG517" s="192"/>
      <c r="AH517" s="192"/>
      <c r="AI517" s="192"/>
    </row>
    <row r="518" spans="1:35" ht="15.75" customHeight="1">
      <c r="A518" s="192"/>
      <c r="B518" s="192"/>
      <c r="C518" s="192"/>
      <c r="D518" s="192"/>
      <c r="E518" s="192"/>
      <c r="F518" s="192"/>
      <c r="G518" s="192"/>
      <c r="H518" s="192"/>
      <c r="I518" s="192"/>
      <c r="J518" s="192"/>
      <c r="K518" s="192"/>
      <c r="L518" s="192"/>
      <c r="M518" s="192"/>
      <c r="N518" s="192"/>
      <c r="O518" s="192"/>
      <c r="P518" s="192"/>
      <c r="Q518" s="192"/>
      <c r="R518" s="192"/>
      <c r="S518" s="192"/>
      <c r="T518" s="192"/>
      <c r="U518" s="192"/>
      <c r="V518" s="192"/>
      <c r="W518" s="192"/>
      <c r="X518" s="192"/>
      <c r="Y518" s="192"/>
      <c r="Z518" s="192"/>
      <c r="AA518" s="192"/>
      <c r="AB518" s="192"/>
      <c r="AC518" s="192"/>
      <c r="AD518" s="192"/>
      <c r="AE518" s="192"/>
      <c r="AF518" s="192"/>
      <c r="AG518" s="192"/>
      <c r="AH518" s="192"/>
      <c r="AI518" s="192"/>
    </row>
    <row r="519" spans="1:35" ht="15.75" customHeight="1">
      <c r="A519" s="192"/>
      <c r="B519" s="192"/>
      <c r="C519" s="192"/>
      <c r="D519" s="192"/>
      <c r="E519" s="192"/>
      <c r="F519" s="192"/>
      <c r="G519" s="192"/>
      <c r="H519" s="192"/>
      <c r="I519" s="192"/>
      <c r="J519" s="192"/>
      <c r="K519" s="192"/>
      <c r="L519" s="192"/>
      <c r="M519" s="192"/>
      <c r="N519" s="192"/>
      <c r="O519" s="192"/>
      <c r="P519" s="192"/>
      <c r="Q519" s="192"/>
      <c r="R519" s="192"/>
      <c r="S519" s="192"/>
      <c r="T519" s="192"/>
      <c r="U519" s="192"/>
      <c r="V519" s="192"/>
      <c r="W519" s="192"/>
      <c r="X519" s="192"/>
      <c r="Y519" s="192"/>
      <c r="Z519" s="192"/>
      <c r="AA519" s="192"/>
      <c r="AB519" s="192"/>
      <c r="AC519" s="192"/>
      <c r="AD519" s="192"/>
      <c r="AE519" s="192"/>
      <c r="AF519" s="192"/>
      <c r="AG519" s="192"/>
      <c r="AH519" s="192"/>
      <c r="AI519" s="192"/>
    </row>
    <row r="520" spans="1:35" ht="15.75" customHeight="1">
      <c r="A520" s="192"/>
      <c r="B520" s="192"/>
      <c r="C520" s="192"/>
      <c r="D520" s="192"/>
      <c r="E520" s="192"/>
      <c r="F520" s="192"/>
      <c r="G520" s="192"/>
      <c r="H520" s="192"/>
      <c r="I520" s="192"/>
      <c r="J520" s="192"/>
      <c r="K520" s="192"/>
      <c r="L520" s="192"/>
      <c r="M520" s="192"/>
      <c r="N520" s="192"/>
      <c r="O520" s="192"/>
      <c r="P520" s="192"/>
      <c r="Q520" s="192"/>
      <c r="R520" s="192"/>
      <c r="S520" s="192"/>
      <c r="T520" s="192"/>
      <c r="U520" s="192"/>
      <c r="V520" s="192"/>
      <c r="W520" s="192"/>
      <c r="X520" s="192"/>
      <c r="Y520" s="192"/>
      <c r="Z520" s="192"/>
      <c r="AA520" s="192"/>
      <c r="AB520" s="192"/>
      <c r="AC520" s="192"/>
      <c r="AD520" s="192"/>
      <c r="AE520" s="192"/>
      <c r="AF520" s="192"/>
      <c r="AG520" s="192"/>
      <c r="AH520" s="192"/>
      <c r="AI520" s="192"/>
    </row>
    <row r="521" spans="1:35" ht="15.75" customHeight="1">
      <c r="A521" s="192"/>
      <c r="B521" s="192"/>
      <c r="C521" s="192"/>
      <c r="D521" s="192"/>
      <c r="E521" s="192"/>
      <c r="F521" s="192"/>
      <c r="G521" s="192"/>
      <c r="H521" s="192"/>
      <c r="I521" s="192"/>
      <c r="J521" s="192"/>
      <c r="K521" s="192"/>
      <c r="L521" s="192"/>
      <c r="M521" s="192"/>
      <c r="N521" s="192"/>
      <c r="O521" s="192"/>
      <c r="P521" s="192"/>
      <c r="Q521" s="192"/>
      <c r="R521" s="192"/>
      <c r="S521" s="192"/>
      <c r="T521" s="192"/>
      <c r="U521" s="192"/>
      <c r="V521" s="192"/>
      <c r="W521" s="192"/>
      <c r="X521" s="192"/>
      <c r="Y521" s="192"/>
      <c r="Z521" s="192"/>
      <c r="AA521" s="192"/>
      <c r="AB521" s="192"/>
      <c r="AC521" s="192"/>
      <c r="AD521" s="192"/>
      <c r="AE521" s="192"/>
      <c r="AF521" s="192"/>
      <c r="AG521" s="192"/>
      <c r="AH521" s="192"/>
      <c r="AI521" s="192"/>
    </row>
    <row r="522" spans="1:35" ht="15.75" customHeight="1">
      <c r="A522" s="192"/>
      <c r="B522" s="192"/>
      <c r="C522" s="192"/>
      <c r="D522" s="192"/>
      <c r="E522" s="192"/>
      <c r="F522" s="192"/>
      <c r="G522" s="192"/>
      <c r="H522" s="192"/>
      <c r="I522" s="192"/>
      <c r="J522" s="192"/>
      <c r="K522" s="192"/>
      <c r="L522" s="192"/>
      <c r="M522" s="192"/>
      <c r="N522" s="192"/>
      <c r="O522" s="192"/>
      <c r="P522" s="192"/>
      <c r="Q522" s="192"/>
      <c r="R522" s="192"/>
      <c r="S522" s="192"/>
      <c r="T522" s="192"/>
      <c r="U522" s="192"/>
      <c r="V522" s="192"/>
      <c r="W522" s="192"/>
      <c r="X522" s="192"/>
      <c r="Y522" s="192"/>
      <c r="Z522" s="192"/>
      <c r="AA522" s="192"/>
      <c r="AB522" s="192"/>
      <c r="AC522" s="192"/>
      <c r="AD522" s="192"/>
      <c r="AE522" s="192"/>
      <c r="AF522" s="192"/>
      <c r="AG522" s="192"/>
      <c r="AH522" s="192"/>
      <c r="AI522" s="192"/>
    </row>
    <row r="523" spans="1:35" ht="15.75" customHeight="1">
      <c r="A523" s="192"/>
      <c r="B523" s="192"/>
      <c r="C523" s="192"/>
      <c r="D523" s="192"/>
      <c r="E523" s="192"/>
      <c r="F523" s="192"/>
      <c r="G523" s="192"/>
      <c r="H523" s="192"/>
      <c r="I523" s="192"/>
      <c r="J523" s="192"/>
      <c r="K523" s="192"/>
      <c r="L523" s="192"/>
      <c r="M523" s="192"/>
      <c r="N523" s="192"/>
      <c r="O523" s="192"/>
      <c r="P523" s="192"/>
      <c r="Q523" s="192"/>
      <c r="R523" s="192"/>
      <c r="S523" s="192"/>
      <c r="T523" s="192"/>
      <c r="U523" s="192"/>
      <c r="V523" s="192"/>
      <c r="W523" s="192"/>
      <c r="X523" s="192"/>
      <c r="Y523" s="192"/>
      <c r="Z523" s="192"/>
      <c r="AA523" s="192"/>
      <c r="AB523" s="192"/>
      <c r="AC523" s="192"/>
      <c r="AD523" s="192"/>
      <c r="AE523" s="192"/>
      <c r="AF523" s="192"/>
      <c r="AG523" s="192"/>
      <c r="AH523" s="192"/>
      <c r="AI523" s="192"/>
    </row>
    <row r="524" spans="1:35" ht="15.75" customHeight="1">
      <c r="A524" s="192"/>
      <c r="B524" s="192"/>
      <c r="C524" s="192"/>
      <c r="D524" s="192"/>
      <c r="E524" s="192"/>
      <c r="F524" s="192"/>
      <c r="G524" s="192"/>
      <c r="H524" s="192"/>
      <c r="I524" s="192"/>
      <c r="J524" s="192"/>
      <c r="K524" s="192"/>
      <c r="L524" s="192"/>
      <c r="M524" s="192"/>
      <c r="N524" s="192"/>
      <c r="O524" s="192"/>
      <c r="P524" s="192"/>
      <c r="Q524" s="192"/>
      <c r="R524" s="192"/>
      <c r="S524" s="192"/>
      <c r="T524" s="192"/>
      <c r="U524" s="192"/>
      <c r="V524" s="192"/>
      <c r="W524" s="192"/>
      <c r="X524" s="192"/>
      <c r="Y524" s="192"/>
      <c r="Z524" s="192"/>
      <c r="AA524" s="192"/>
      <c r="AB524" s="192"/>
      <c r="AC524" s="192"/>
      <c r="AD524" s="192"/>
      <c r="AE524" s="192"/>
      <c r="AF524" s="192"/>
      <c r="AG524" s="192"/>
      <c r="AH524" s="192"/>
      <c r="AI524" s="192"/>
    </row>
    <row r="525" spans="1:35" ht="15.75" customHeight="1">
      <c r="A525" s="192"/>
      <c r="B525" s="192"/>
      <c r="C525" s="192"/>
      <c r="D525" s="192"/>
      <c r="E525" s="192"/>
      <c r="F525" s="192"/>
      <c r="G525" s="192"/>
      <c r="H525" s="192"/>
      <c r="I525" s="192"/>
      <c r="J525" s="192"/>
      <c r="K525" s="192"/>
      <c r="L525" s="192"/>
      <c r="M525" s="192"/>
      <c r="N525" s="192"/>
      <c r="O525" s="192"/>
      <c r="P525" s="192"/>
      <c r="Q525" s="192"/>
      <c r="R525" s="192"/>
      <c r="S525" s="192"/>
      <c r="T525" s="192"/>
      <c r="U525" s="192"/>
      <c r="V525" s="192"/>
      <c r="W525" s="192"/>
      <c r="X525" s="192"/>
      <c r="Y525" s="192"/>
      <c r="Z525" s="192"/>
      <c r="AA525" s="192"/>
      <c r="AB525" s="192"/>
      <c r="AC525" s="192"/>
      <c r="AD525" s="192"/>
      <c r="AE525" s="192"/>
      <c r="AF525" s="192"/>
      <c r="AG525" s="192"/>
      <c r="AH525" s="192"/>
      <c r="AI525" s="192"/>
    </row>
    <row r="526" spans="1:35" ht="15.75" customHeight="1">
      <c r="A526" s="192"/>
      <c r="B526" s="192"/>
      <c r="C526" s="192"/>
      <c r="D526" s="192"/>
      <c r="E526" s="192"/>
      <c r="F526" s="192"/>
      <c r="G526" s="192"/>
      <c r="H526" s="192"/>
      <c r="I526" s="192"/>
      <c r="J526" s="192"/>
      <c r="K526" s="192"/>
      <c r="L526" s="192"/>
      <c r="M526" s="192"/>
      <c r="N526" s="192"/>
      <c r="O526" s="192"/>
      <c r="P526" s="192"/>
      <c r="Q526" s="192"/>
      <c r="R526" s="192"/>
      <c r="S526" s="192"/>
      <c r="T526" s="192"/>
      <c r="U526" s="192"/>
      <c r="V526" s="192"/>
      <c r="W526" s="192"/>
      <c r="X526" s="192"/>
      <c r="Y526" s="192"/>
      <c r="Z526" s="192"/>
      <c r="AA526" s="192"/>
      <c r="AB526" s="192"/>
      <c r="AC526" s="192"/>
      <c r="AD526" s="192"/>
      <c r="AE526" s="192"/>
      <c r="AF526" s="192"/>
      <c r="AG526" s="192"/>
      <c r="AH526" s="192"/>
      <c r="AI526" s="192"/>
    </row>
    <row r="527" spans="1:35" ht="15.75" customHeight="1">
      <c r="A527" s="192"/>
      <c r="B527" s="192"/>
      <c r="C527" s="192"/>
      <c r="D527" s="192"/>
      <c r="E527" s="192"/>
      <c r="F527" s="192"/>
      <c r="G527" s="192"/>
      <c r="H527" s="192"/>
      <c r="I527" s="192"/>
      <c r="J527" s="192"/>
      <c r="K527" s="192"/>
      <c r="L527" s="192"/>
      <c r="M527" s="192"/>
      <c r="N527" s="192"/>
      <c r="O527" s="192"/>
      <c r="P527" s="192"/>
      <c r="Q527" s="192"/>
      <c r="R527" s="192"/>
      <c r="S527" s="192"/>
      <c r="T527" s="192"/>
      <c r="U527" s="192"/>
      <c r="V527" s="192"/>
      <c r="W527" s="192"/>
      <c r="X527" s="192"/>
      <c r="Y527" s="192"/>
      <c r="Z527" s="192"/>
      <c r="AA527" s="192"/>
      <c r="AB527" s="192"/>
      <c r="AC527" s="192"/>
      <c r="AD527" s="192"/>
      <c r="AE527" s="192"/>
      <c r="AF527" s="192"/>
      <c r="AG527" s="192"/>
      <c r="AH527" s="192"/>
      <c r="AI527" s="192"/>
    </row>
    <row r="528" spans="1:35" ht="15.75" customHeight="1">
      <c r="A528" s="192"/>
      <c r="B528" s="192"/>
      <c r="C528" s="192"/>
      <c r="D528" s="192"/>
      <c r="E528" s="192"/>
      <c r="F528" s="192"/>
      <c r="G528" s="192"/>
      <c r="H528" s="192"/>
      <c r="I528" s="192"/>
      <c r="J528" s="192"/>
      <c r="K528" s="192"/>
      <c r="L528" s="192"/>
      <c r="M528" s="192"/>
      <c r="N528" s="192"/>
      <c r="O528" s="192"/>
      <c r="P528" s="192"/>
      <c r="Q528" s="192"/>
      <c r="R528" s="192"/>
      <c r="S528" s="192"/>
      <c r="T528" s="192"/>
      <c r="U528" s="192"/>
      <c r="V528" s="192"/>
      <c r="W528" s="192"/>
      <c r="X528" s="192"/>
      <c r="Y528" s="192"/>
      <c r="Z528" s="192"/>
      <c r="AA528" s="192"/>
      <c r="AB528" s="192"/>
      <c r="AC528" s="192"/>
      <c r="AD528" s="192"/>
      <c r="AE528" s="192"/>
      <c r="AF528" s="192"/>
      <c r="AG528" s="192"/>
      <c r="AH528" s="192"/>
      <c r="AI528" s="192"/>
    </row>
    <row r="529" spans="1:35" ht="15.75" customHeight="1">
      <c r="A529" s="192"/>
      <c r="B529" s="192"/>
      <c r="C529" s="192"/>
      <c r="D529" s="192"/>
      <c r="E529" s="192"/>
      <c r="F529" s="192"/>
      <c r="G529" s="192"/>
      <c r="H529" s="192"/>
      <c r="I529" s="192"/>
      <c r="J529" s="192"/>
      <c r="K529" s="192"/>
      <c r="L529" s="192"/>
      <c r="M529" s="192"/>
      <c r="N529" s="192"/>
      <c r="O529" s="192"/>
      <c r="P529" s="192"/>
      <c r="Q529" s="192"/>
      <c r="R529" s="192"/>
      <c r="S529" s="192"/>
      <c r="T529" s="192"/>
      <c r="U529" s="192"/>
      <c r="V529" s="192"/>
      <c r="W529" s="192"/>
      <c r="X529" s="192"/>
      <c r="Y529" s="192"/>
      <c r="Z529" s="192"/>
      <c r="AA529" s="192"/>
      <c r="AB529" s="192"/>
      <c r="AC529" s="192"/>
      <c r="AD529" s="192"/>
      <c r="AE529" s="192"/>
      <c r="AF529" s="192"/>
      <c r="AG529" s="192"/>
      <c r="AH529" s="192"/>
      <c r="AI529" s="192"/>
    </row>
    <row r="530" spans="1:35" ht="15.75" customHeight="1">
      <c r="A530" s="192"/>
      <c r="B530" s="192"/>
      <c r="C530" s="192"/>
      <c r="D530" s="192"/>
      <c r="E530" s="192"/>
      <c r="F530" s="192"/>
      <c r="G530" s="192"/>
      <c r="H530" s="192"/>
      <c r="I530" s="192"/>
      <c r="J530" s="192"/>
      <c r="K530" s="192"/>
      <c r="L530" s="192"/>
      <c r="M530" s="192"/>
      <c r="N530" s="192"/>
      <c r="O530" s="192"/>
      <c r="P530" s="192"/>
      <c r="Q530" s="192"/>
      <c r="R530" s="192"/>
      <c r="S530" s="192"/>
      <c r="T530" s="192"/>
      <c r="U530" s="192"/>
      <c r="V530" s="192"/>
      <c r="W530" s="192"/>
      <c r="X530" s="192"/>
      <c r="Y530" s="192"/>
      <c r="Z530" s="192"/>
      <c r="AA530" s="192"/>
      <c r="AB530" s="192"/>
      <c r="AC530" s="192"/>
      <c r="AD530" s="192"/>
      <c r="AE530" s="192"/>
      <c r="AF530" s="192"/>
      <c r="AG530" s="192"/>
      <c r="AH530" s="192"/>
      <c r="AI530" s="192"/>
    </row>
    <row r="531" spans="1:35" ht="15.75" customHeight="1">
      <c r="A531" s="192"/>
      <c r="B531" s="192"/>
      <c r="C531" s="192"/>
      <c r="D531" s="192"/>
      <c r="E531" s="192"/>
      <c r="F531" s="192"/>
      <c r="G531" s="192"/>
      <c r="H531" s="192"/>
      <c r="I531" s="192"/>
      <c r="J531" s="192"/>
      <c r="K531" s="192"/>
      <c r="L531" s="192"/>
      <c r="M531" s="192"/>
      <c r="N531" s="192"/>
      <c r="O531" s="192"/>
      <c r="P531" s="192"/>
      <c r="Q531" s="192"/>
      <c r="R531" s="192"/>
      <c r="S531" s="192"/>
      <c r="T531" s="192"/>
      <c r="U531" s="192"/>
      <c r="V531" s="192"/>
      <c r="W531" s="192"/>
      <c r="X531" s="192"/>
      <c r="Y531" s="192"/>
      <c r="Z531" s="192"/>
      <c r="AA531" s="192"/>
      <c r="AB531" s="192"/>
      <c r="AC531" s="192"/>
      <c r="AD531" s="192"/>
      <c r="AE531" s="192"/>
      <c r="AF531" s="192"/>
      <c r="AG531" s="192"/>
      <c r="AH531" s="192"/>
      <c r="AI531" s="192"/>
    </row>
    <row r="532" spans="1:35" ht="15.75" customHeight="1">
      <c r="A532" s="192"/>
      <c r="B532" s="192"/>
      <c r="C532" s="192"/>
      <c r="D532" s="192"/>
      <c r="E532" s="192"/>
      <c r="F532" s="192"/>
      <c r="G532" s="192"/>
      <c r="H532" s="192"/>
      <c r="I532" s="192"/>
      <c r="J532" s="192"/>
      <c r="K532" s="192"/>
      <c r="L532" s="192"/>
      <c r="M532" s="192"/>
      <c r="N532" s="192"/>
      <c r="O532" s="192"/>
      <c r="P532" s="192"/>
      <c r="Q532" s="192"/>
      <c r="R532" s="192"/>
      <c r="S532" s="192"/>
      <c r="T532" s="192"/>
      <c r="U532" s="192"/>
      <c r="V532" s="192"/>
      <c r="W532" s="192"/>
      <c r="X532" s="192"/>
      <c r="Y532" s="192"/>
      <c r="Z532" s="192"/>
      <c r="AA532" s="192"/>
      <c r="AB532" s="192"/>
      <c r="AC532" s="192"/>
      <c r="AD532" s="192"/>
      <c r="AE532" s="192"/>
      <c r="AF532" s="192"/>
      <c r="AG532" s="192"/>
      <c r="AH532" s="192"/>
      <c r="AI532" s="192"/>
    </row>
    <row r="533" spans="1:35" ht="15.75" customHeight="1">
      <c r="A533" s="192"/>
      <c r="B533" s="192"/>
      <c r="C533" s="192"/>
      <c r="D533" s="192"/>
      <c r="E533" s="192"/>
      <c r="F533" s="192"/>
      <c r="G533" s="192"/>
      <c r="H533" s="192"/>
      <c r="I533" s="192"/>
      <c r="J533" s="192"/>
      <c r="K533" s="192"/>
      <c r="L533" s="192"/>
      <c r="M533" s="192"/>
      <c r="N533" s="192"/>
      <c r="O533" s="192"/>
      <c r="P533" s="192"/>
      <c r="Q533" s="192"/>
      <c r="R533" s="192"/>
      <c r="S533" s="192"/>
      <c r="T533" s="192"/>
      <c r="U533" s="192"/>
      <c r="V533" s="192"/>
      <c r="W533" s="192"/>
      <c r="X533" s="192"/>
      <c r="Y533" s="192"/>
      <c r="Z533" s="192"/>
      <c r="AA533" s="192"/>
      <c r="AB533" s="192"/>
      <c r="AC533" s="192"/>
      <c r="AD533" s="192"/>
      <c r="AE533" s="192"/>
      <c r="AF533" s="192"/>
      <c r="AG533" s="192"/>
      <c r="AH533" s="192"/>
      <c r="AI533" s="192"/>
    </row>
    <row r="534" spans="1:35" ht="15.75" customHeight="1">
      <c r="A534" s="192"/>
      <c r="B534" s="192"/>
      <c r="C534" s="192"/>
      <c r="D534" s="192"/>
      <c r="E534" s="192"/>
      <c r="F534" s="192"/>
      <c r="G534" s="192"/>
      <c r="H534" s="192"/>
      <c r="I534" s="192"/>
      <c r="J534" s="192"/>
      <c r="K534" s="192"/>
      <c r="L534" s="192"/>
      <c r="M534" s="192"/>
      <c r="N534" s="192"/>
      <c r="O534" s="192"/>
      <c r="P534" s="192"/>
      <c r="Q534" s="192"/>
      <c r="R534" s="192"/>
      <c r="S534" s="192"/>
      <c r="T534" s="192"/>
      <c r="U534" s="192"/>
      <c r="V534" s="192"/>
      <c r="W534" s="192"/>
      <c r="X534" s="192"/>
      <c r="Y534" s="192"/>
      <c r="Z534" s="192"/>
      <c r="AA534" s="192"/>
      <c r="AB534" s="192"/>
      <c r="AC534" s="192"/>
      <c r="AD534" s="192"/>
      <c r="AE534" s="192"/>
      <c r="AF534" s="192"/>
      <c r="AG534" s="192"/>
      <c r="AH534" s="192"/>
      <c r="AI534" s="192"/>
    </row>
    <row r="535" spans="1:35" ht="15.75" customHeight="1">
      <c r="A535" s="192"/>
      <c r="B535" s="192"/>
      <c r="C535" s="192"/>
      <c r="D535" s="192"/>
      <c r="E535" s="192"/>
      <c r="F535" s="192"/>
      <c r="G535" s="192"/>
      <c r="H535" s="192"/>
      <c r="I535" s="192"/>
      <c r="J535" s="192"/>
      <c r="K535" s="192"/>
      <c r="L535" s="192"/>
      <c r="M535" s="192"/>
      <c r="N535" s="192"/>
      <c r="O535" s="192"/>
      <c r="P535" s="192"/>
      <c r="Q535" s="192"/>
      <c r="R535" s="192"/>
      <c r="S535" s="192"/>
      <c r="T535" s="192"/>
      <c r="U535" s="192"/>
      <c r="V535" s="192"/>
      <c r="W535" s="192"/>
      <c r="X535" s="192"/>
      <c r="Y535" s="192"/>
      <c r="Z535" s="192"/>
      <c r="AA535" s="192"/>
      <c r="AB535" s="192"/>
      <c r="AC535" s="192"/>
      <c r="AD535" s="192"/>
      <c r="AE535" s="192"/>
      <c r="AF535" s="192"/>
      <c r="AG535" s="192"/>
      <c r="AH535" s="192"/>
      <c r="AI535" s="192"/>
    </row>
    <row r="536" spans="1:35" ht="15.75" customHeight="1">
      <c r="A536" s="192"/>
      <c r="B536" s="192"/>
      <c r="C536" s="192"/>
      <c r="D536" s="192"/>
      <c r="E536" s="192"/>
      <c r="F536" s="192"/>
      <c r="G536" s="192"/>
      <c r="H536" s="192"/>
      <c r="I536" s="192"/>
      <c r="J536" s="192"/>
      <c r="K536" s="192"/>
      <c r="L536" s="192"/>
      <c r="M536" s="192"/>
      <c r="N536" s="192"/>
      <c r="O536" s="192"/>
      <c r="P536" s="192"/>
      <c r="Q536" s="192"/>
      <c r="R536" s="192"/>
      <c r="S536" s="192"/>
      <c r="T536" s="192"/>
      <c r="U536" s="192"/>
      <c r="V536" s="192"/>
      <c r="W536" s="192"/>
      <c r="X536" s="192"/>
      <c r="Y536" s="192"/>
      <c r="Z536" s="192"/>
      <c r="AA536" s="192"/>
      <c r="AB536" s="192"/>
      <c r="AC536" s="192"/>
      <c r="AD536" s="192"/>
      <c r="AE536" s="192"/>
      <c r="AF536" s="192"/>
      <c r="AG536" s="192"/>
      <c r="AH536" s="192"/>
      <c r="AI536" s="192"/>
    </row>
    <row r="537" spans="1:35" ht="15.75" customHeight="1">
      <c r="A537" s="192"/>
      <c r="B537" s="192"/>
      <c r="C537" s="192"/>
      <c r="D537" s="192"/>
      <c r="E537" s="192"/>
      <c r="F537" s="192"/>
      <c r="G537" s="192"/>
      <c r="H537" s="192"/>
      <c r="I537" s="192"/>
      <c r="J537" s="192"/>
      <c r="K537" s="192"/>
      <c r="L537" s="192"/>
      <c r="M537" s="192"/>
      <c r="N537" s="192"/>
      <c r="O537" s="192"/>
      <c r="P537" s="192"/>
      <c r="Q537" s="192"/>
      <c r="R537" s="192"/>
      <c r="S537" s="192"/>
      <c r="T537" s="192"/>
      <c r="U537" s="192"/>
      <c r="V537" s="192"/>
      <c r="W537" s="192"/>
      <c r="X537" s="192"/>
      <c r="Y537" s="192"/>
      <c r="Z537" s="192"/>
      <c r="AA537" s="192"/>
      <c r="AB537" s="192"/>
      <c r="AC537" s="192"/>
      <c r="AD537" s="192"/>
      <c r="AE537" s="192"/>
      <c r="AF537" s="192"/>
      <c r="AG537" s="192"/>
      <c r="AH537" s="192"/>
      <c r="AI537" s="192"/>
    </row>
    <row r="538" spans="1:35" ht="15.75" customHeight="1">
      <c r="A538" s="192"/>
      <c r="B538" s="192"/>
      <c r="C538" s="192"/>
      <c r="D538" s="192"/>
      <c r="E538" s="192"/>
      <c r="F538" s="192"/>
      <c r="G538" s="192"/>
      <c r="H538" s="192"/>
      <c r="I538" s="192"/>
      <c r="J538" s="192"/>
      <c r="K538" s="192"/>
      <c r="L538" s="192"/>
      <c r="M538" s="192"/>
      <c r="N538" s="192"/>
      <c r="O538" s="192"/>
      <c r="P538" s="192"/>
      <c r="Q538" s="192"/>
      <c r="R538" s="192"/>
      <c r="S538" s="192"/>
      <c r="T538" s="192"/>
      <c r="U538" s="192"/>
      <c r="V538" s="192"/>
      <c r="W538" s="192"/>
      <c r="X538" s="192"/>
      <c r="Y538" s="192"/>
      <c r="Z538" s="192"/>
      <c r="AA538" s="192"/>
      <c r="AB538" s="192"/>
      <c r="AC538" s="192"/>
      <c r="AD538" s="192"/>
      <c r="AE538" s="192"/>
      <c r="AF538" s="192"/>
      <c r="AG538" s="192"/>
      <c r="AH538" s="192"/>
      <c r="AI538" s="192"/>
    </row>
    <row r="539" spans="1:35" ht="15.75" customHeight="1">
      <c r="A539" s="192"/>
      <c r="B539" s="192"/>
      <c r="C539" s="192"/>
      <c r="D539" s="192"/>
      <c r="E539" s="192"/>
      <c r="F539" s="192"/>
      <c r="G539" s="192"/>
      <c r="H539" s="192"/>
      <c r="I539" s="192"/>
      <c r="J539" s="192"/>
      <c r="K539" s="192"/>
      <c r="L539" s="192"/>
      <c r="M539" s="192"/>
      <c r="N539" s="192"/>
      <c r="O539" s="192"/>
      <c r="P539" s="192"/>
      <c r="Q539" s="192"/>
      <c r="R539" s="192"/>
      <c r="S539" s="192"/>
      <c r="T539" s="192"/>
      <c r="U539" s="192"/>
      <c r="V539" s="192"/>
      <c r="W539" s="192"/>
      <c r="X539" s="192"/>
      <c r="Y539" s="192"/>
      <c r="Z539" s="192"/>
      <c r="AA539" s="192"/>
      <c r="AB539" s="192"/>
      <c r="AC539" s="192"/>
      <c r="AD539" s="192"/>
      <c r="AE539" s="192"/>
      <c r="AF539" s="192"/>
      <c r="AG539" s="192"/>
      <c r="AH539" s="192"/>
      <c r="AI539" s="192"/>
    </row>
    <row r="540" spans="1:35" ht="15.75" customHeight="1">
      <c r="A540" s="192"/>
      <c r="B540" s="192"/>
      <c r="C540" s="192"/>
      <c r="D540" s="192"/>
      <c r="E540" s="192"/>
      <c r="F540" s="192"/>
      <c r="G540" s="192"/>
      <c r="H540" s="192"/>
      <c r="I540" s="192"/>
      <c r="J540" s="192"/>
      <c r="K540" s="192"/>
      <c r="L540" s="192"/>
      <c r="M540" s="192"/>
      <c r="N540" s="192"/>
      <c r="O540" s="192"/>
      <c r="P540" s="192"/>
      <c r="Q540" s="192"/>
      <c r="R540" s="192"/>
      <c r="S540" s="192"/>
      <c r="T540" s="192"/>
      <c r="U540" s="192"/>
      <c r="V540" s="192"/>
      <c r="W540" s="192"/>
      <c r="X540" s="192"/>
      <c r="Y540" s="192"/>
      <c r="Z540" s="192"/>
      <c r="AA540" s="192"/>
      <c r="AB540" s="192"/>
      <c r="AC540" s="192"/>
      <c r="AD540" s="192"/>
      <c r="AE540" s="192"/>
      <c r="AF540" s="192"/>
      <c r="AG540" s="192"/>
      <c r="AH540" s="192"/>
      <c r="AI540" s="192"/>
    </row>
    <row r="541" spans="1:35" ht="15.75" customHeight="1">
      <c r="A541" s="192"/>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row>
    <row r="542" spans="1:35" ht="15.75" customHeight="1">
      <c r="A542" s="192"/>
      <c r="B542" s="192"/>
      <c r="C542" s="192"/>
      <c r="D542" s="192"/>
      <c r="E542" s="192"/>
      <c r="F542" s="192"/>
      <c r="G542" s="192"/>
      <c r="H542" s="192"/>
      <c r="I542" s="192"/>
      <c r="J542" s="192"/>
      <c r="K542" s="192"/>
      <c r="L542" s="192"/>
      <c r="M542" s="192"/>
      <c r="N542" s="192"/>
      <c r="O542" s="192"/>
      <c r="P542" s="192"/>
      <c r="Q542" s="192"/>
      <c r="R542" s="192"/>
      <c r="S542" s="192"/>
      <c r="T542" s="192"/>
      <c r="U542" s="192"/>
      <c r="V542" s="192"/>
      <c r="W542" s="192"/>
      <c r="X542" s="192"/>
      <c r="Y542" s="192"/>
      <c r="Z542" s="192"/>
      <c r="AA542" s="192"/>
      <c r="AB542" s="192"/>
      <c r="AC542" s="192"/>
      <c r="AD542" s="192"/>
      <c r="AE542" s="192"/>
      <c r="AF542" s="192"/>
      <c r="AG542" s="192"/>
      <c r="AH542" s="192"/>
      <c r="AI542" s="192"/>
    </row>
    <row r="543" spans="1:35" ht="15.75" customHeight="1">
      <c r="A543" s="192"/>
      <c r="B543" s="192"/>
      <c r="C543" s="192"/>
      <c r="D543" s="192"/>
      <c r="E543" s="192"/>
      <c r="F543" s="192"/>
      <c r="G543" s="192"/>
      <c r="H543" s="192"/>
      <c r="I543" s="192"/>
      <c r="J543" s="192"/>
      <c r="K543" s="192"/>
      <c r="L543" s="192"/>
      <c r="M543" s="192"/>
      <c r="N543" s="192"/>
      <c r="O543" s="192"/>
      <c r="P543" s="192"/>
      <c r="Q543" s="192"/>
      <c r="R543" s="192"/>
      <c r="S543" s="192"/>
      <c r="T543" s="192"/>
      <c r="U543" s="192"/>
      <c r="V543" s="192"/>
      <c r="W543" s="192"/>
      <c r="X543" s="192"/>
      <c r="Y543" s="192"/>
      <c r="Z543" s="192"/>
      <c r="AA543" s="192"/>
      <c r="AB543" s="192"/>
      <c r="AC543" s="192"/>
      <c r="AD543" s="192"/>
      <c r="AE543" s="192"/>
      <c r="AF543" s="192"/>
      <c r="AG543" s="192"/>
      <c r="AH543" s="192"/>
      <c r="AI543" s="192"/>
    </row>
    <row r="544" spans="1:35" ht="15.75" customHeight="1">
      <c r="A544" s="192"/>
      <c r="B544" s="192"/>
      <c r="C544" s="192"/>
      <c r="D544" s="192"/>
      <c r="E544" s="192"/>
      <c r="F544" s="192"/>
      <c r="G544" s="192"/>
      <c r="H544" s="192"/>
      <c r="I544" s="192"/>
      <c r="J544" s="192"/>
      <c r="K544" s="192"/>
      <c r="L544" s="192"/>
      <c r="M544" s="192"/>
      <c r="N544" s="192"/>
      <c r="O544" s="192"/>
      <c r="P544" s="192"/>
      <c r="Q544" s="192"/>
      <c r="R544" s="192"/>
      <c r="S544" s="192"/>
      <c r="T544" s="192"/>
      <c r="U544" s="192"/>
      <c r="V544" s="192"/>
      <c r="W544" s="192"/>
      <c r="X544" s="192"/>
      <c r="Y544" s="192"/>
      <c r="Z544" s="192"/>
      <c r="AA544" s="192"/>
      <c r="AB544" s="192"/>
      <c r="AC544" s="192"/>
      <c r="AD544" s="192"/>
      <c r="AE544" s="192"/>
      <c r="AF544" s="192"/>
      <c r="AG544" s="192"/>
      <c r="AH544" s="192"/>
      <c r="AI544" s="192"/>
    </row>
    <row r="545" spans="1:35" ht="15.75" customHeight="1">
      <c r="A545" s="192"/>
      <c r="B545" s="192"/>
      <c r="C545" s="192"/>
      <c r="D545" s="192"/>
      <c r="E545" s="192"/>
      <c r="F545" s="192"/>
      <c r="G545" s="192"/>
      <c r="H545" s="192"/>
      <c r="I545" s="192"/>
      <c r="J545" s="192"/>
      <c r="K545" s="192"/>
      <c r="L545" s="192"/>
      <c r="M545" s="192"/>
      <c r="N545" s="192"/>
      <c r="O545" s="192"/>
      <c r="P545" s="192"/>
      <c r="Q545" s="192"/>
      <c r="R545" s="192"/>
      <c r="S545" s="192"/>
      <c r="T545" s="192"/>
      <c r="U545" s="192"/>
      <c r="V545" s="192"/>
      <c r="W545" s="192"/>
      <c r="X545" s="192"/>
      <c r="Y545" s="192"/>
      <c r="Z545" s="192"/>
      <c r="AA545" s="192"/>
      <c r="AB545" s="192"/>
      <c r="AC545" s="192"/>
      <c r="AD545" s="192"/>
      <c r="AE545" s="192"/>
      <c r="AF545" s="192"/>
      <c r="AG545" s="192"/>
      <c r="AH545" s="192"/>
      <c r="AI545" s="192"/>
    </row>
    <row r="546" spans="1:35" ht="15.75" customHeight="1">
      <c r="A546" s="192"/>
      <c r="B546" s="192"/>
      <c r="C546" s="192"/>
      <c r="D546" s="192"/>
      <c r="E546" s="192"/>
      <c r="F546" s="192"/>
      <c r="G546" s="192"/>
      <c r="H546" s="192"/>
      <c r="I546" s="192"/>
      <c r="J546" s="192"/>
      <c r="K546" s="192"/>
      <c r="L546" s="192"/>
      <c r="M546" s="192"/>
      <c r="N546" s="192"/>
      <c r="O546" s="192"/>
      <c r="P546" s="192"/>
      <c r="Q546" s="192"/>
      <c r="R546" s="192"/>
      <c r="S546" s="192"/>
      <c r="T546" s="192"/>
      <c r="U546" s="192"/>
      <c r="V546" s="192"/>
      <c r="W546" s="192"/>
      <c r="X546" s="192"/>
      <c r="Y546" s="192"/>
      <c r="Z546" s="192"/>
      <c r="AA546" s="192"/>
      <c r="AB546" s="192"/>
      <c r="AC546" s="192"/>
      <c r="AD546" s="192"/>
      <c r="AE546" s="192"/>
      <c r="AF546" s="192"/>
      <c r="AG546" s="192"/>
      <c r="AH546" s="192"/>
      <c r="AI546" s="192"/>
    </row>
    <row r="547" spans="1:35" ht="15.75" customHeight="1">
      <c r="A547" s="192"/>
      <c r="B547" s="192"/>
      <c r="C547" s="192"/>
      <c r="D547" s="192"/>
      <c r="E547" s="192"/>
      <c r="F547" s="192"/>
      <c r="G547" s="192"/>
      <c r="H547" s="192"/>
      <c r="I547" s="192"/>
      <c r="J547" s="192"/>
      <c r="K547" s="192"/>
      <c r="L547" s="192"/>
      <c r="M547" s="192"/>
      <c r="N547" s="192"/>
      <c r="O547" s="192"/>
      <c r="P547" s="192"/>
      <c r="Q547" s="192"/>
      <c r="R547" s="192"/>
      <c r="S547" s="192"/>
      <c r="T547" s="192"/>
      <c r="U547" s="192"/>
      <c r="V547" s="192"/>
      <c r="W547" s="192"/>
      <c r="X547" s="192"/>
      <c r="Y547" s="192"/>
      <c r="Z547" s="192"/>
      <c r="AA547" s="192"/>
      <c r="AB547" s="192"/>
      <c r="AC547" s="192"/>
      <c r="AD547" s="192"/>
      <c r="AE547" s="192"/>
      <c r="AF547" s="192"/>
      <c r="AG547" s="192"/>
      <c r="AH547" s="192"/>
      <c r="AI547" s="192"/>
    </row>
    <row r="548" spans="1:35" ht="15.75" customHeight="1">
      <c r="A548" s="192"/>
      <c r="B548" s="192"/>
      <c r="C548" s="192"/>
      <c r="D548" s="192"/>
      <c r="E548" s="192"/>
      <c r="F548" s="192"/>
      <c r="G548" s="192"/>
      <c r="H548" s="192"/>
      <c r="I548" s="192"/>
      <c r="J548" s="192"/>
      <c r="K548" s="192"/>
      <c r="L548" s="192"/>
      <c r="M548" s="192"/>
      <c r="N548" s="192"/>
      <c r="O548" s="192"/>
      <c r="P548" s="192"/>
      <c r="Q548" s="192"/>
      <c r="R548" s="192"/>
      <c r="S548" s="192"/>
      <c r="T548" s="192"/>
      <c r="U548" s="192"/>
      <c r="V548" s="192"/>
      <c r="W548" s="192"/>
      <c r="X548" s="192"/>
      <c r="Y548" s="192"/>
      <c r="Z548" s="192"/>
      <c r="AA548" s="192"/>
      <c r="AB548" s="192"/>
      <c r="AC548" s="192"/>
      <c r="AD548" s="192"/>
      <c r="AE548" s="192"/>
      <c r="AF548" s="192"/>
      <c r="AG548" s="192"/>
      <c r="AH548" s="192"/>
      <c r="AI548" s="192"/>
    </row>
    <row r="549" spans="1:35" ht="15.75" customHeight="1">
      <c r="A549" s="192"/>
      <c r="B549" s="192"/>
      <c r="C549" s="192"/>
      <c r="D549" s="192"/>
      <c r="E549" s="192"/>
      <c r="F549" s="192"/>
      <c r="G549" s="192"/>
      <c r="H549" s="192"/>
      <c r="I549" s="192"/>
      <c r="J549" s="192"/>
      <c r="K549" s="192"/>
      <c r="L549" s="192"/>
      <c r="M549" s="192"/>
      <c r="N549" s="192"/>
      <c r="O549" s="192"/>
      <c r="P549" s="192"/>
      <c r="Q549" s="192"/>
      <c r="R549" s="192"/>
      <c r="S549" s="192"/>
      <c r="T549" s="192"/>
      <c r="U549" s="192"/>
      <c r="V549" s="192"/>
      <c r="W549" s="192"/>
      <c r="X549" s="192"/>
      <c r="Y549" s="192"/>
      <c r="Z549" s="192"/>
      <c r="AA549" s="192"/>
      <c r="AB549" s="192"/>
      <c r="AC549" s="192"/>
      <c r="AD549" s="192"/>
      <c r="AE549" s="192"/>
      <c r="AF549" s="192"/>
      <c r="AG549" s="192"/>
      <c r="AH549" s="192"/>
      <c r="AI549" s="192"/>
    </row>
    <row r="550" spans="1:35" ht="15.75" customHeight="1">
      <c r="A550" s="192"/>
      <c r="B550" s="192"/>
      <c r="C550" s="192"/>
      <c r="D550" s="192"/>
      <c r="E550" s="192"/>
      <c r="F550" s="192"/>
      <c r="G550" s="192"/>
      <c r="H550" s="192"/>
      <c r="I550" s="192"/>
      <c r="J550" s="192"/>
      <c r="K550" s="192"/>
      <c r="L550" s="192"/>
      <c r="M550" s="192"/>
      <c r="N550" s="192"/>
      <c r="O550" s="192"/>
      <c r="P550" s="192"/>
      <c r="Q550" s="192"/>
      <c r="R550" s="192"/>
      <c r="S550" s="192"/>
      <c r="T550" s="192"/>
      <c r="U550" s="192"/>
      <c r="V550" s="192"/>
      <c r="W550" s="192"/>
      <c r="X550" s="192"/>
      <c r="Y550" s="192"/>
      <c r="Z550" s="192"/>
      <c r="AA550" s="192"/>
      <c r="AB550" s="192"/>
      <c r="AC550" s="192"/>
      <c r="AD550" s="192"/>
      <c r="AE550" s="192"/>
      <c r="AF550" s="192"/>
      <c r="AG550" s="192"/>
      <c r="AH550" s="192"/>
      <c r="AI550" s="192"/>
    </row>
    <row r="551" spans="1:35" ht="15.75" customHeight="1">
      <c r="A551" s="192"/>
      <c r="B551" s="192"/>
      <c r="C551" s="192"/>
      <c r="D551" s="192"/>
      <c r="E551" s="192"/>
      <c r="F551" s="192"/>
      <c r="G551" s="192"/>
      <c r="H551" s="192"/>
      <c r="I551" s="192"/>
      <c r="J551" s="192"/>
      <c r="K551" s="192"/>
      <c r="L551" s="192"/>
      <c r="M551" s="192"/>
      <c r="N551" s="192"/>
      <c r="O551" s="192"/>
      <c r="P551" s="192"/>
      <c r="Q551" s="192"/>
      <c r="R551" s="192"/>
      <c r="S551" s="192"/>
      <c r="T551" s="192"/>
      <c r="U551" s="192"/>
      <c r="V551" s="192"/>
      <c r="W551" s="192"/>
      <c r="X551" s="192"/>
      <c r="Y551" s="192"/>
      <c r="Z551" s="192"/>
      <c r="AA551" s="192"/>
      <c r="AB551" s="192"/>
      <c r="AC551" s="192"/>
      <c r="AD551" s="192"/>
      <c r="AE551" s="192"/>
      <c r="AF551" s="192"/>
      <c r="AG551" s="192"/>
      <c r="AH551" s="192"/>
      <c r="AI551" s="192"/>
    </row>
    <row r="552" spans="1:35" ht="15.75" customHeight="1">
      <c r="A552" s="192"/>
      <c r="B552" s="192"/>
      <c r="C552" s="192"/>
      <c r="D552" s="192"/>
      <c r="E552" s="192"/>
      <c r="F552" s="192"/>
      <c r="G552" s="192"/>
      <c r="H552" s="192"/>
      <c r="I552" s="192"/>
      <c r="J552" s="192"/>
      <c r="K552" s="192"/>
      <c r="L552" s="192"/>
      <c r="M552" s="192"/>
      <c r="N552" s="192"/>
      <c r="O552" s="192"/>
      <c r="P552" s="192"/>
      <c r="Q552" s="192"/>
      <c r="R552" s="192"/>
      <c r="S552" s="192"/>
      <c r="T552" s="192"/>
      <c r="U552" s="192"/>
      <c r="V552" s="192"/>
      <c r="W552" s="192"/>
      <c r="X552" s="192"/>
      <c r="Y552" s="192"/>
      <c r="Z552" s="192"/>
      <c r="AA552" s="192"/>
      <c r="AB552" s="192"/>
      <c r="AC552" s="192"/>
      <c r="AD552" s="192"/>
      <c r="AE552" s="192"/>
      <c r="AF552" s="192"/>
      <c r="AG552" s="192"/>
      <c r="AH552" s="192"/>
      <c r="AI552" s="192"/>
    </row>
    <row r="553" spans="1:35" ht="15.75" customHeight="1">
      <c r="A553" s="192"/>
      <c r="B553" s="192"/>
      <c r="C553" s="192"/>
      <c r="D553" s="192"/>
      <c r="E553" s="192"/>
      <c r="F553" s="192"/>
      <c r="G553" s="192"/>
      <c r="H553" s="192"/>
      <c r="I553" s="192"/>
      <c r="J553" s="192"/>
      <c r="K553" s="192"/>
      <c r="L553" s="192"/>
      <c r="M553" s="192"/>
      <c r="N553" s="192"/>
      <c r="O553" s="192"/>
      <c r="P553" s="192"/>
      <c r="Q553" s="192"/>
      <c r="R553" s="192"/>
      <c r="S553" s="192"/>
      <c r="T553" s="192"/>
      <c r="U553" s="192"/>
      <c r="V553" s="192"/>
      <c r="W553" s="192"/>
      <c r="X553" s="192"/>
      <c r="Y553" s="192"/>
      <c r="Z553" s="192"/>
      <c r="AA553" s="192"/>
      <c r="AB553" s="192"/>
      <c r="AC553" s="192"/>
      <c r="AD553" s="192"/>
      <c r="AE553" s="192"/>
      <c r="AF553" s="192"/>
      <c r="AG553" s="192"/>
      <c r="AH553" s="192"/>
      <c r="AI553" s="192"/>
    </row>
    <row r="554" spans="1:35" ht="15.75" customHeight="1">
      <c r="A554" s="192"/>
      <c r="B554" s="192"/>
      <c r="C554" s="192"/>
      <c r="D554" s="192"/>
      <c r="E554" s="192"/>
      <c r="F554" s="192"/>
      <c r="G554" s="192"/>
      <c r="H554" s="192"/>
      <c r="I554" s="192"/>
      <c r="J554" s="192"/>
      <c r="K554" s="192"/>
      <c r="L554" s="192"/>
      <c r="M554" s="192"/>
      <c r="N554" s="192"/>
      <c r="O554" s="192"/>
      <c r="P554" s="192"/>
      <c r="Q554" s="192"/>
      <c r="R554" s="192"/>
      <c r="S554" s="192"/>
      <c r="T554" s="192"/>
      <c r="U554" s="192"/>
      <c r="V554" s="192"/>
      <c r="W554" s="192"/>
      <c r="X554" s="192"/>
      <c r="Y554" s="192"/>
      <c r="Z554" s="192"/>
      <c r="AA554" s="192"/>
      <c r="AB554" s="192"/>
      <c r="AC554" s="192"/>
      <c r="AD554" s="192"/>
      <c r="AE554" s="192"/>
      <c r="AF554" s="192"/>
      <c r="AG554" s="192"/>
      <c r="AH554" s="192"/>
      <c r="AI554" s="192"/>
    </row>
    <row r="555" spans="1:35" ht="15.75" customHeight="1">
      <c r="A555" s="192"/>
      <c r="B555" s="192"/>
      <c r="C555" s="192"/>
      <c r="D555" s="192"/>
      <c r="E555" s="192"/>
      <c r="F555" s="192"/>
      <c r="G555" s="192"/>
      <c r="H555" s="192"/>
      <c r="I555" s="192"/>
      <c r="J555" s="192"/>
      <c r="K555" s="192"/>
      <c r="L555" s="192"/>
      <c r="M555" s="192"/>
      <c r="N555" s="192"/>
      <c r="O555" s="192"/>
      <c r="P555" s="192"/>
      <c r="Q555" s="192"/>
      <c r="R555" s="192"/>
      <c r="S555" s="192"/>
      <c r="T555" s="192"/>
      <c r="U555" s="192"/>
      <c r="V555" s="192"/>
      <c r="W555" s="192"/>
      <c r="X555" s="192"/>
      <c r="Y555" s="192"/>
      <c r="Z555" s="192"/>
      <c r="AA555" s="192"/>
      <c r="AB555" s="192"/>
      <c r="AC555" s="192"/>
      <c r="AD555" s="192"/>
      <c r="AE555" s="192"/>
      <c r="AF555" s="192"/>
      <c r="AG555" s="192"/>
      <c r="AH555" s="192"/>
      <c r="AI555" s="192"/>
    </row>
    <row r="556" spans="1:35" ht="15.75" customHeight="1">
      <c r="A556" s="192"/>
      <c r="B556" s="192"/>
      <c r="C556" s="192"/>
      <c r="D556" s="192"/>
      <c r="E556" s="192"/>
      <c r="F556" s="192"/>
      <c r="G556" s="192"/>
      <c r="H556" s="192"/>
      <c r="I556" s="192"/>
      <c r="J556" s="192"/>
      <c r="K556" s="192"/>
      <c r="L556" s="192"/>
      <c r="M556" s="192"/>
      <c r="N556" s="192"/>
      <c r="O556" s="192"/>
      <c r="P556" s="192"/>
      <c r="Q556" s="192"/>
      <c r="R556" s="192"/>
      <c r="S556" s="192"/>
      <c r="T556" s="192"/>
      <c r="U556" s="192"/>
      <c r="V556" s="192"/>
      <c r="W556" s="192"/>
      <c r="X556" s="192"/>
      <c r="Y556" s="192"/>
      <c r="Z556" s="192"/>
      <c r="AA556" s="192"/>
      <c r="AB556" s="192"/>
      <c r="AC556" s="192"/>
      <c r="AD556" s="192"/>
      <c r="AE556" s="192"/>
      <c r="AF556" s="192"/>
      <c r="AG556" s="192"/>
      <c r="AH556" s="192"/>
      <c r="AI556" s="192"/>
    </row>
    <row r="557" spans="1:35" ht="15.75" customHeight="1">
      <c r="A557" s="192"/>
      <c r="B557" s="192"/>
      <c r="C557" s="192"/>
      <c r="D557" s="192"/>
      <c r="E557" s="192"/>
      <c r="F557" s="192"/>
      <c r="G557" s="192"/>
      <c r="H557" s="192"/>
      <c r="I557" s="192"/>
      <c r="J557" s="192"/>
      <c r="K557" s="192"/>
      <c r="L557" s="192"/>
      <c r="M557" s="192"/>
      <c r="N557" s="192"/>
      <c r="O557" s="192"/>
      <c r="P557" s="192"/>
      <c r="Q557" s="192"/>
      <c r="R557" s="192"/>
      <c r="S557" s="192"/>
      <c r="T557" s="192"/>
      <c r="U557" s="192"/>
      <c r="V557" s="192"/>
      <c r="W557" s="192"/>
      <c r="X557" s="192"/>
      <c r="Y557" s="192"/>
      <c r="Z557" s="192"/>
      <c r="AA557" s="192"/>
      <c r="AB557" s="192"/>
      <c r="AC557" s="192"/>
      <c r="AD557" s="192"/>
      <c r="AE557" s="192"/>
      <c r="AF557" s="192"/>
      <c r="AG557" s="192"/>
      <c r="AH557" s="192"/>
      <c r="AI557" s="192"/>
    </row>
    <row r="558" spans="1:35" ht="15.75" customHeight="1">
      <c r="A558" s="192"/>
      <c r="B558" s="192"/>
      <c r="C558" s="192"/>
      <c r="D558" s="192"/>
      <c r="E558" s="192"/>
      <c r="F558" s="192"/>
      <c r="G558" s="192"/>
      <c r="H558" s="192"/>
      <c r="I558" s="192"/>
      <c r="J558" s="192"/>
      <c r="K558" s="192"/>
      <c r="L558" s="192"/>
      <c r="M558" s="192"/>
      <c r="N558" s="192"/>
      <c r="O558" s="192"/>
      <c r="P558" s="192"/>
      <c r="Q558" s="192"/>
      <c r="R558" s="192"/>
      <c r="S558" s="192"/>
      <c r="T558" s="192"/>
      <c r="U558" s="192"/>
      <c r="V558" s="192"/>
      <c r="W558" s="192"/>
      <c r="X558" s="192"/>
      <c r="Y558" s="192"/>
      <c r="Z558" s="192"/>
      <c r="AA558" s="192"/>
      <c r="AB558" s="192"/>
      <c r="AC558" s="192"/>
      <c r="AD558" s="192"/>
      <c r="AE558" s="192"/>
      <c r="AF558" s="192"/>
      <c r="AG558" s="192"/>
      <c r="AH558" s="192"/>
      <c r="AI558" s="192"/>
    </row>
    <row r="559" spans="1:35" ht="15.75" customHeight="1">
      <c r="A559" s="192"/>
      <c r="B559" s="192"/>
      <c r="C559" s="192"/>
      <c r="D559" s="192"/>
      <c r="E559" s="192"/>
      <c r="F559" s="192"/>
      <c r="G559" s="192"/>
      <c r="H559" s="192"/>
      <c r="I559" s="192"/>
      <c r="J559" s="192"/>
      <c r="K559" s="192"/>
      <c r="L559" s="192"/>
      <c r="M559" s="192"/>
      <c r="N559" s="192"/>
      <c r="O559" s="192"/>
      <c r="P559" s="192"/>
      <c r="Q559" s="192"/>
      <c r="R559" s="192"/>
      <c r="S559" s="192"/>
      <c r="T559" s="192"/>
      <c r="U559" s="192"/>
      <c r="V559" s="192"/>
      <c r="W559" s="192"/>
      <c r="X559" s="192"/>
      <c r="Y559" s="192"/>
      <c r="Z559" s="192"/>
      <c r="AA559" s="192"/>
      <c r="AB559" s="192"/>
      <c r="AC559" s="192"/>
      <c r="AD559" s="192"/>
      <c r="AE559" s="192"/>
      <c r="AF559" s="192"/>
      <c r="AG559" s="192"/>
      <c r="AH559" s="192"/>
      <c r="AI559" s="192"/>
    </row>
    <row r="560" spans="1:35" ht="15.75" customHeight="1">
      <c r="A560" s="192"/>
      <c r="B560" s="192"/>
      <c r="C560" s="192"/>
      <c r="D560" s="192"/>
      <c r="E560" s="192"/>
      <c r="F560" s="192"/>
      <c r="G560" s="192"/>
      <c r="H560" s="192"/>
      <c r="I560" s="192"/>
      <c r="J560" s="192"/>
      <c r="K560" s="192"/>
      <c r="L560" s="192"/>
      <c r="M560" s="192"/>
      <c r="N560" s="192"/>
      <c r="O560" s="192"/>
      <c r="P560" s="192"/>
      <c r="Q560" s="192"/>
      <c r="R560" s="192"/>
      <c r="S560" s="192"/>
      <c r="T560" s="192"/>
      <c r="U560" s="192"/>
      <c r="V560" s="192"/>
      <c r="W560" s="192"/>
      <c r="X560" s="192"/>
      <c r="Y560" s="192"/>
      <c r="Z560" s="192"/>
      <c r="AA560" s="192"/>
      <c r="AB560" s="192"/>
      <c r="AC560" s="192"/>
      <c r="AD560" s="192"/>
      <c r="AE560" s="192"/>
      <c r="AF560" s="192"/>
      <c r="AG560" s="192"/>
      <c r="AH560" s="192"/>
      <c r="AI560" s="192"/>
    </row>
    <row r="561" spans="1:35" ht="15.75" customHeight="1">
      <c r="A561" s="192"/>
      <c r="B561" s="192"/>
      <c r="C561" s="192"/>
      <c r="D561" s="192"/>
      <c r="E561" s="192"/>
      <c r="F561" s="192"/>
      <c r="G561" s="192"/>
      <c r="H561" s="192"/>
      <c r="I561" s="192"/>
      <c r="J561" s="192"/>
      <c r="K561" s="192"/>
      <c r="L561" s="192"/>
      <c r="M561" s="192"/>
      <c r="N561" s="192"/>
      <c r="O561" s="192"/>
      <c r="P561" s="192"/>
      <c r="Q561" s="192"/>
      <c r="R561" s="192"/>
      <c r="S561" s="192"/>
      <c r="T561" s="192"/>
      <c r="U561" s="192"/>
      <c r="V561" s="192"/>
      <c r="W561" s="192"/>
      <c r="X561" s="192"/>
      <c r="Y561" s="192"/>
      <c r="Z561" s="192"/>
      <c r="AA561" s="192"/>
      <c r="AB561" s="192"/>
      <c r="AC561" s="192"/>
      <c r="AD561" s="192"/>
      <c r="AE561" s="192"/>
      <c r="AF561" s="192"/>
      <c r="AG561" s="192"/>
      <c r="AH561" s="192"/>
      <c r="AI561" s="192"/>
    </row>
    <row r="562" spans="1:35" ht="15.75" customHeight="1">
      <c r="A562" s="192"/>
      <c r="B562" s="192"/>
      <c r="C562" s="192"/>
      <c r="D562" s="192"/>
      <c r="E562" s="192"/>
      <c r="F562" s="192"/>
      <c r="G562" s="192"/>
      <c r="H562" s="192"/>
      <c r="I562" s="192"/>
      <c r="J562" s="192"/>
      <c r="K562" s="192"/>
      <c r="L562" s="192"/>
      <c r="M562" s="192"/>
      <c r="N562" s="192"/>
      <c r="O562" s="192"/>
      <c r="P562" s="192"/>
      <c r="Q562" s="192"/>
      <c r="R562" s="192"/>
      <c r="S562" s="192"/>
      <c r="T562" s="192"/>
      <c r="U562" s="192"/>
      <c r="V562" s="192"/>
      <c r="W562" s="192"/>
      <c r="X562" s="192"/>
      <c r="Y562" s="192"/>
      <c r="Z562" s="192"/>
      <c r="AA562" s="192"/>
      <c r="AB562" s="192"/>
      <c r="AC562" s="192"/>
      <c r="AD562" s="192"/>
      <c r="AE562" s="192"/>
      <c r="AF562" s="192"/>
      <c r="AG562" s="192"/>
      <c r="AH562" s="192"/>
      <c r="AI562" s="192"/>
    </row>
    <row r="563" spans="1:35" ht="15.75" customHeight="1">
      <c r="A563" s="192"/>
      <c r="B563" s="192"/>
      <c r="C563" s="192"/>
      <c r="D563" s="192"/>
      <c r="E563" s="192"/>
      <c r="F563" s="192"/>
      <c r="G563" s="192"/>
      <c r="H563" s="192"/>
      <c r="I563" s="192"/>
      <c r="J563" s="192"/>
      <c r="K563" s="192"/>
      <c r="L563" s="192"/>
      <c r="M563" s="192"/>
      <c r="N563" s="192"/>
      <c r="O563" s="192"/>
      <c r="P563" s="192"/>
      <c r="Q563" s="192"/>
      <c r="R563" s="192"/>
      <c r="S563" s="192"/>
      <c r="T563" s="192"/>
      <c r="U563" s="192"/>
      <c r="V563" s="192"/>
      <c r="W563" s="192"/>
      <c r="X563" s="192"/>
      <c r="Y563" s="192"/>
      <c r="Z563" s="192"/>
      <c r="AA563" s="192"/>
      <c r="AB563" s="192"/>
      <c r="AC563" s="192"/>
      <c r="AD563" s="192"/>
      <c r="AE563" s="192"/>
      <c r="AF563" s="192"/>
      <c r="AG563" s="192"/>
      <c r="AH563" s="192"/>
      <c r="AI563" s="192"/>
    </row>
    <row r="564" spans="1:35" ht="15.75" customHeight="1">
      <c r="A564" s="192"/>
      <c r="B564" s="192"/>
      <c r="C564" s="192"/>
      <c r="D564" s="192"/>
      <c r="E564" s="192"/>
      <c r="F564" s="192"/>
      <c r="G564" s="192"/>
      <c r="H564" s="192"/>
      <c r="I564" s="192"/>
      <c r="J564" s="192"/>
      <c r="K564" s="192"/>
      <c r="L564" s="192"/>
      <c r="M564" s="192"/>
      <c r="N564" s="192"/>
      <c r="O564" s="192"/>
      <c r="P564" s="192"/>
      <c r="Q564" s="192"/>
      <c r="R564" s="192"/>
      <c r="S564" s="192"/>
      <c r="T564" s="192"/>
      <c r="U564" s="192"/>
      <c r="V564" s="192"/>
      <c r="W564" s="192"/>
      <c r="X564" s="192"/>
      <c r="Y564" s="192"/>
      <c r="Z564" s="192"/>
      <c r="AA564" s="192"/>
      <c r="AB564" s="192"/>
      <c r="AC564" s="192"/>
      <c r="AD564" s="192"/>
      <c r="AE564" s="192"/>
      <c r="AF564" s="192"/>
      <c r="AG564" s="192"/>
      <c r="AH564" s="192"/>
      <c r="AI564" s="192"/>
    </row>
    <row r="565" spans="1:35" ht="15.75" customHeight="1">
      <c r="A565" s="192"/>
      <c r="B565" s="192"/>
      <c r="C565" s="192"/>
      <c r="D565" s="192"/>
      <c r="E565" s="192"/>
      <c r="F565" s="192"/>
      <c r="G565" s="192"/>
      <c r="H565" s="192"/>
      <c r="I565" s="192"/>
      <c r="J565" s="192"/>
      <c r="K565" s="192"/>
      <c r="L565" s="192"/>
      <c r="M565" s="192"/>
      <c r="N565" s="192"/>
      <c r="O565" s="192"/>
      <c r="P565" s="192"/>
      <c r="Q565" s="192"/>
      <c r="R565" s="192"/>
      <c r="S565" s="192"/>
      <c r="T565" s="192"/>
      <c r="U565" s="192"/>
      <c r="V565" s="192"/>
      <c r="W565" s="192"/>
      <c r="X565" s="192"/>
      <c r="Y565" s="192"/>
      <c r="Z565" s="192"/>
      <c r="AA565" s="192"/>
      <c r="AB565" s="192"/>
      <c r="AC565" s="192"/>
      <c r="AD565" s="192"/>
      <c r="AE565" s="192"/>
      <c r="AF565" s="192"/>
      <c r="AG565" s="192"/>
      <c r="AH565" s="192"/>
      <c r="AI565" s="192"/>
    </row>
    <row r="566" spans="1:35" ht="15.75" customHeight="1">
      <c r="A566" s="192"/>
      <c r="B566" s="192"/>
      <c r="C566" s="192"/>
      <c r="D566" s="192"/>
      <c r="E566" s="192"/>
      <c r="F566" s="192"/>
      <c r="G566" s="192"/>
      <c r="H566" s="192"/>
      <c r="I566" s="192"/>
      <c r="J566" s="192"/>
      <c r="K566" s="192"/>
      <c r="L566" s="192"/>
      <c r="M566" s="192"/>
      <c r="N566" s="192"/>
      <c r="O566" s="192"/>
      <c r="P566" s="192"/>
      <c r="Q566" s="192"/>
      <c r="R566" s="192"/>
      <c r="S566" s="192"/>
      <c r="T566" s="192"/>
      <c r="U566" s="192"/>
      <c r="V566" s="192"/>
      <c r="W566" s="192"/>
      <c r="X566" s="192"/>
      <c r="Y566" s="192"/>
      <c r="Z566" s="192"/>
      <c r="AA566" s="192"/>
      <c r="AB566" s="192"/>
      <c r="AC566" s="192"/>
      <c r="AD566" s="192"/>
      <c r="AE566" s="192"/>
      <c r="AF566" s="192"/>
      <c r="AG566" s="192"/>
      <c r="AH566" s="192"/>
      <c r="AI566" s="192"/>
    </row>
    <row r="567" spans="1:35" ht="15.75" customHeight="1">
      <c r="A567" s="192"/>
      <c r="B567" s="192"/>
      <c r="C567" s="192"/>
      <c r="D567" s="192"/>
      <c r="E567" s="192"/>
      <c r="F567" s="192"/>
      <c r="G567" s="192"/>
      <c r="H567" s="192"/>
      <c r="I567" s="192"/>
      <c r="J567" s="192"/>
      <c r="K567" s="192"/>
      <c r="L567" s="192"/>
      <c r="M567" s="192"/>
      <c r="N567" s="192"/>
      <c r="O567" s="192"/>
      <c r="P567" s="192"/>
      <c r="Q567" s="192"/>
      <c r="R567" s="192"/>
      <c r="S567" s="192"/>
      <c r="T567" s="192"/>
      <c r="U567" s="192"/>
      <c r="V567" s="192"/>
      <c r="W567" s="192"/>
      <c r="X567" s="192"/>
      <c r="Y567" s="192"/>
      <c r="Z567" s="192"/>
      <c r="AA567" s="192"/>
      <c r="AB567" s="192"/>
      <c r="AC567" s="192"/>
      <c r="AD567" s="192"/>
      <c r="AE567" s="192"/>
      <c r="AF567" s="192"/>
      <c r="AG567" s="192"/>
      <c r="AH567" s="192"/>
      <c r="AI567" s="192"/>
    </row>
    <row r="568" spans="1:35" ht="15.75" customHeight="1">
      <c r="A568" s="192"/>
      <c r="B568" s="192"/>
      <c r="C568" s="192"/>
      <c r="D568" s="192"/>
      <c r="E568" s="192"/>
      <c r="F568" s="192"/>
      <c r="G568" s="192"/>
      <c r="H568" s="192"/>
      <c r="I568" s="192"/>
      <c r="J568" s="192"/>
      <c r="K568" s="192"/>
      <c r="L568" s="192"/>
      <c r="M568" s="192"/>
      <c r="N568" s="192"/>
      <c r="O568" s="192"/>
      <c r="P568" s="192"/>
      <c r="Q568" s="192"/>
      <c r="R568" s="192"/>
      <c r="S568" s="192"/>
      <c r="T568" s="192"/>
      <c r="U568" s="192"/>
      <c r="V568" s="192"/>
      <c r="W568" s="192"/>
      <c r="X568" s="192"/>
      <c r="Y568" s="192"/>
      <c r="Z568" s="192"/>
      <c r="AA568" s="192"/>
      <c r="AB568" s="192"/>
      <c r="AC568" s="192"/>
      <c r="AD568" s="192"/>
      <c r="AE568" s="192"/>
      <c r="AF568" s="192"/>
      <c r="AG568" s="192"/>
      <c r="AH568" s="192"/>
      <c r="AI568" s="192"/>
    </row>
    <row r="569" spans="1:35" ht="15.75" customHeight="1">
      <c r="A569" s="192"/>
      <c r="B569" s="192"/>
      <c r="C569" s="192"/>
      <c r="D569" s="192"/>
      <c r="E569" s="192"/>
      <c r="F569" s="192"/>
      <c r="G569" s="192"/>
      <c r="H569" s="192"/>
      <c r="I569" s="192"/>
      <c r="J569" s="192"/>
      <c r="K569" s="192"/>
      <c r="L569" s="192"/>
      <c r="M569" s="192"/>
      <c r="N569" s="192"/>
      <c r="O569" s="192"/>
      <c r="P569" s="192"/>
      <c r="Q569" s="192"/>
      <c r="R569" s="192"/>
      <c r="S569" s="192"/>
      <c r="T569" s="192"/>
      <c r="U569" s="192"/>
      <c r="V569" s="192"/>
      <c r="W569" s="192"/>
      <c r="X569" s="192"/>
      <c r="Y569" s="192"/>
      <c r="Z569" s="192"/>
      <c r="AA569" s="192"/>
      <c r="AB569" s="192"/>
      <c r="AC569" s="192"/>
      <c r="AD569" s="192"/>
      <c r="AE569" s="192"/>
      <c r="AF569" s="192"/>
      <c r="AG569" s="192"/>
      <c r="AH569" s="192"/>
      <c r="AI569" s="192"/>
    </row>
    <row r="570" spans="1:35" ht="15.75" customHeight="1">
      <c r="A570" s="192"/>
      <c r="B570" s="192"/>
      <c r="C570" s="192"/>
      <c r="D570" s="192"/>
      <c r="E570" s="192"/>
      <c r="F570" s="192"/>
      <c r="G570" s="192"/>
      <c r="H570" s="192"/>
      <c r="I570" s="192"/>
      <c r="J570" s="192"/>
      <c r="K570" s="192"/>
      <c r="L570" s="192"/>
      <c r="M570" s="192"/>
      <c r="N570" s="192"/>
      <c r="O570" s="192"/>
      <c r="P570" s="192"/>
      <c r="Q570" s="192"/>
      <c r="R570" s="192"/>
      <c r="S570" s="192"/>
      <c r="T570" s="192"/>
      <c r="U570" s="192"/>
      <c r="V570" s="192"/>
      <c r="W570" s="192"/>
      <c r="X570" s="192"/>
      <c r="Y570" s="192"/>
      <c r="Z570" s="192"/>
      <c r="AA570" s="192"/>
      <c r="AB570" s="192"/>
      <c r="AC570" s="192"/>
      <c r="AD570" s="192"/>
      <c r="AE570" s="192"/>
      <c r="AF570" s="192"/>
      <c r="AG570" s="192"/>
      <c r="AH570" s="192"/>
      <c r="AI570" s="192"/>
    </row>
    <row r="571" spans="1:35" ht="15.75" customHeight="1">
      <c r="A571" s="192"/>
      <c r="B571" s="192"/>
      <c r="C571" s="192"/>
      <c r="D571" s="192"/>
      <c r="E571" s="192"/>
      <c r="F571" s="192"/>
      <c r="G571" s="192"/>
      <c r="H571" s="192"/>
      <c r="I571" s="192"/>
      <c r="J571" s="192"/>
      <c r="K571" s="192"/>
      <c r="L571" s="192"/>
      <c r="M571" s="192"/>
      <c r="N571" s="192"/>
      <c r="O571" s="192"/>
      <c r="P571" s="192"/>
      <c r="Q571" s="192"/>
      <c r="R571" s="192"/>
      <c r="S571" s="192"/>
      <c r="T571" s="192"/>
      <c r="U571" s="192"/>
      <c r="V571" s="192"/>
      <c r="W571" s="192"/>
      <c r="X571" s="192"/>
      <c r="Y571" s="192"/>
      <c r="Z571" s="192"/>
      <c r="AA571" s="192"/>
      <c r="AB571" s="192"/>
      <c r="AC571" s="192"/>
      <c r="AD571" s="192"/>
      <c r="AE571" s="192"/>
      <c r="AF571" s="192"/>
      <c r="AG571" s="192"/>
      <c r="AH571" s="192"/>
      <c r="AI571" s="192"/>
    </row>
    <row r="572" spans="1:35" ht="15.75" customHeight="1">
      <c r="A572" s="192"/>
      <c r="B572" s="192"/>
      <c r="C572" s="192"/>
      <c r="D572" s="192"/>
      <c r="E572" s="192"/>
      <c r="F572" s="192"/>
      <c r="G572" s="192"/>
      <c r="H572" s="192"/>
      <c r="I572" s="192"/>
      <c r="J572" s="192"/>
      <c r="K572" s="192"/>
      <c r="L572" s="192"/>
      <c r="M572" s="192"/>
      <c r="N572" s="192"/>
      <c r="O572" s="192"/>
      <c r="P572" s="192"/>
      <c r="Q572" s="192"/>
      <c r="R572" s="192"/>
      <c r="S572" s="192"/>
      <c r="T572" s="192"/>
      <c r="U572" s="192"/>
      <c r="V572" s="192"/>
      <c r="W572" s="192"/>
      <c r="X572" s="192"/>
      <c r="Y572" s="192"/>
      <c r="Z572" s="192"/>
      <c r="AA572" s="192"/>
      <c r="AB572" s="192"/>
      <c r="AC572" s="192"/>
      <c r="AD572" s="192"/>
      <c r="AE572" s="192"/>
      <c r="AF572" s="192"/>
      <c r="AG572" s="192"/>
      <c r="AH572" s="192"/>
      <c r="AI572" s="192"/>
    </row>
    <row r="573" spans="1:35" ht="15.75" customHeight="1">
      <c r="A573" s="192"/>
      <c r="B573" s="192"/>
      <c r="C573" s="192"/>
      <c r="D573" s="192"/>
      <c r="E573" s="192"/>
      <c r="F573" s="192"/>
      <c r="G573" s="192"/>
      <c r="H573" s="192"/>
      <c r="I573" s="192"/>
      <c r="J573" s="192"/>
      <c r="K573" s="192"/>
      <c r="L573" s="192"/>
      <c r="M573" s="192"/>
      <c r="N573" s="192"/>
      <c r="O573" s="192"/>
      <c r="P573" s="192"/>
      <c r="Q573" s="192"/>
      <c r="R573" s="192"/>
      <c r="S573" s="192"/>
      <c r="T573" s="192"/>
      <c r="U573" s="192"/>
      <c r="V573" s="192"/>
      <c r="W573" s="192"/>
      <c r="X573" s="192"/>
      <c r="Y573" s="192"/>
      <c r="Z573" s="192"/>
      <c r="AA573" s="192"/>
      <c r="AB573" s="192"/>
      <c r="AC573" s="192"/>
      <c r="AD573" s="192"/>
      <c r="AE573" s="192"/>
      <c r="AF573" s="192"/>
      <c r="AG573" s="192"/>
      <c r="AH573" s="192"/>
      <c r="AI573" s="192"/>
    </row>
    <row r="574" spans="1:35" ht="15.75" customHeight="1">
      <c r="A574" s="192"/>
      <c r="B574" s="192"/>
      <c r="C574" s="192"/>
      <c r="D574" s="192"/>
      <c r="E574" s="192"/>
      <c r="F574" s="192"/>
      <c r="G574" s="192"/>
      <c r="H574" s="192"/>
      <c r="I574" s="192"/>
      <c r="J574" s="192"/>
      <c r="K574" s="192"/>
      <c r="L574" s="192"/>
      <c r="M574" s="192"/>
      <c r="N574" s="192"/>
      <c r="O574" s="192"/>
      <c r="P574" s="192"/>
      <c r="Q574" s="192"/>
      <c r="R574" s="192"/>
      <c r="S574" s="192"/>
      <c r="T574" s="192"/>
      <c r="U574" s="192"/>
      <c r="V574" s="192"/>
      <c r="W574" s="192"/>
      <c r="X574" s="192"/>
      <c r="Y574" s="192"/>
      <c r="Z574" s="192"/>
      <c r="AA574" s="192"/>
      <c r="AB574" s="192"/>
      <c r="AC574" s="192"/>
      <c r="AD574" s="192"/>
      <c r="AE574" s="192"/>
      <c r="AF574" s="192"/>
      <c r="AG574" s="192"/>
      <c r="AH574" s="192"/>
      <c r="AI574" s="192"/>
    </row>
    <row r="575" spans="1:35" ht="15.75" customHeight="1">
      <c r="A575" s="192"/>
      <c r="B575" s="192"/>
      <c r="C575" s="192"/>
      <c r="D575" s="192"/>
      <c r="E575" s="192"/>
      <c r="F575" s="192"/>
      <c r="G575" s="192"/>
      <c r="H575" s="192"/>
      <c r="I575" s="192"/>
      <c r="J575" s="192"/>
      <c r="K575" s="192"/>
      <c r="L575" s="192"/>
      <c r="M575" s="192"/>
      <c r="N575" s="192"/>
      <c r="O575" s="192"/>
      <c r="P575" s="192"/>
      <c r="Q575" s="192"/>
      <c r="R575" s="192"/>
      <c r="S575" s="192"/>
      <c r="T575" s="192"/>
      <c r="U575" s="192"/>
      <c r="V575" s="192"/>
      <c r="W575" s="192"/>
      <c r="X575" s="192"/>
      <c r="Y575" s="192"/>
      <c r="Z575" s="192"/>
      <c r="AA575" s="192"/>
      <c r="AB575" s="192"/>
      <c r="AC575" s="192"/>
      <c r="AD575" s="192"/>
      <c r="AE575" s="192"/>
      <c r="AF575" s="192"/>
      <c r="AG575" s="192"/>
      <c r="AH575" s="192"/>
      <c r="AI575" s="192"/>
    </row>
    <row r="576" spans="1:35" ht="15.75" customHeight="1">
      <c r="A576" s="192"/>
      <c r="B576" s="192"/>
      <c r="C576" s="192"/>
      <c r="D576" s="192"/>
      <c r="E576" s="192"/>
      <c r="F576" s="192"/>
      <c r="G576" s="192"/>
      <c r="H576" s="192"/>
      <c r="I576" s="192"/>
      <c r="J576" s="192"/>
      <c r="K576" s="192"/>
      <c r="L576" s="192"/>
      <c r="M576" s="192"/>
      <c r="N576" s="192"/>
      <c r="O576" s="192"/>
      <c r="P576" s="192"/>
      <c r="Q576" s="192"/>
      <c r="R576" s="192"/>
      <c r="S576" s="192"/>
      <c r="T576" s="192"/>
      <c r="U576" s="192"/>
      <c r="V576" s="192"/>
      <c r="W576" s="192"/>
      <c r="X576" s="192"/>
      <c r="Y576" s="192"/>
      <c r="Z576" s="192"/>
      <c r="AA576" s="192"/>
      <c r="AB576" s="192"/>
      <c r="AC576" s="192"/>
      <c r="AD576" s="192"/>
      <c r="AE576" s="192"/>
      <c r="AF576" s="192"/>
      <c r="AG576" s="192"/>
      <c r="AH576" s="192"/>
      <c r="AI576" s="192"/>
    </row>
    <row r="577" spans="1:35" ht="15.75" customHeight="1">
      <c r="A577" s="192"/>
      <c r="B577" s="192"/>
      <c r="C577" s="192"/>
      <c r="D577" s="192"/>
      <c r="E577" s="192"/>
      <c r="F577" s="192"/>
      <c r="G577" s="192"/>
      <c r="H577" s="192"/>
      <c r="I577" s="192"/>
      <c r="J577" s="192"/>
      <c r="K577" s="192"/>
      <c r="L577" s="192"/>
      <c r="M577" s="192"/>
      <c r="N577" s="192"/>
      <c r="O577" s="192"/>
      <c r="P577" s="192"/>
      <c r="Q577" s="192"/>
      <c r="R577" s="192"/>
      <c r="S577" s="192"/>
      <c r="T577" s="192"/>
      <c r="U577" s="192"/>
      <c r="V577" s="192"/>
      <c r="W577" s="192"/>
      <c r="X577" s="192"/>
      <c r="Y577" s="192"/>
      <c r="Z577" s="192"/>
      <c r="AA577" s="192"/>
      <c r="AB577" s="192"/>
      <c r="AC577" s="192"/>
      <c r="AD577" s="192"/>
      <c r="AE577" s="192"/>
      <c r="AF577" s="192"/>
      <c r="AG577" s="192"/>
      <c r="AH577" s="192"/>
      <c r="AI577" s="192"/>
    </row>
    <row r="578" spans="1:35" ht="15.75" customHeight="1">
      <c r="A578" s="192"/>
      <c r="B578" s="192"/>
      <c r="C578" s="192"/>
      <c r="D578" s="192"/>
      <c r="E578" s="192"/>
      <c r="F578" s="192"/>
      <c r="G578" s="192"/>
      <c r="H578" s="192"/>
      <c r="I578" s="192"/>
      <c r="J578" s="192"/>
      <c r="K578" s="192"/>
      <c r="L578" s="192"/>
      <c r="M578" s="192"/>
      <c r="N578" s="192"/>
      <c r="O578" s="192"/>
      <c r="P578" s="192"/>
      <c r="Q578" s="192"/>
      <c r="R578" s="192"/>
      <c r="S578" s="192"/>
      <c r="T578" s="192"/>
      <c r="U578" s="192"/>
      <c r="V578" s="192"/>
      <c r="W578" s="192"/>
      <c r="X578" s="192"/>
      <c r="Y578" s="192"/>
      <c r="Z578" s="192"/>
      <c r="AA578" s="192"/>
      <c r="AB578" s="192"/>
      <c r="AC578" s="192"/>
      <c r="AD578" s="192"/>
      <c r="AE578" s="192"/>
      <c r="AF578" s="192"/>
      <c r="AG578" s="192"/>
      <c r="AH578" s="192"/>
      <c r="AI578" s="192"/>
    </row>
    <row r="579" spans="1:35" ht="15.75" customHeight="1">
      <c r="A579" s="192"/>
      <c r="B579" s="192"/>
      <c r="C579" s="192"/>
      <c r="D579" s="192"/>
      <c r="E579" s="192"/>
      <c r="F579" s="192"/>
      <c r="G579" s="192"/>
      <c r="H579" s="192"/>
      <c r="I579" s="192"/>
      <c r="J579" s="192"/>
      <c r="K579" s="192"/>
      <c r="L579" s="192"/>
      <c r="M579" s="192"/>
      <c r="N579" s="192"/>
      <c r="O579" s="192"/>
      <c r="P579" s="192"/>
      <c r="Q579" s="192"/>
      <c r="R579" s="192"/>
      <c r="S579" s="192"/>
      <c r="T579" s="192"/>
      <c r="U579" s="192"/>
      <c r="V579" s="192"/>
      <c r="W579" s="192"/>
      <c r="X579" s="192"/>
      <c r="Y579" s="192"/>
      <c r="Z579" s="192"/>
      <c r="AA579" s="192"/>
      <c r="AB579" s="192"/>
      <c r="AC579" s="192"/>
      <c r="AD579" s="192"/>
      <c r="AE579" s="192"/>
      <c r="AF579" s="192"/>
      <c r="AG579" s="192"/>
      <c r="AH579" s="192"/>
      <c r="AI579" s="192"/>
    </row>
    <row r="580" spans="1:35" ht="15.75" customHeight="1">
      <c r="A580" s="192"/>
      <c r="B580" s="192"/>
      <c r="C580" s="192"/>
      <c r="D580" s="192"/>
      <c r="E580" s="192"/>
      <c r="F580" s="192"/>
      <c r="G580" s="192"/>
      <c r="H580" s="192"/>
      <c r="I580" s="192"/>
      <c r="J580" s="192"/>
      <c r="K580" s="192"/>
      <c r="L580" s="192"/>
      <c r="M580" s="192"/>
      <c r="N580" s="192"/>
      <c r="O580" s="192"/>
      <c r="P580" s="192"/>
      <c r="Q580" s="192"/>
      <c r="R580" s="192"/>
      <c r="S580" s="192"/>
      <c r="T580" s="192"/>
      <c r="U580" s="192"/>
      <c r="V580" s="192"/>
      <c r="W580" s="192"/>
      <c r="X580" s="192"/>
      <c r="Y580" s="192"/>
      <c r="Z580" s="192"/>
      <c r="AA580" s="192"/>
      <c r="AB580" s="192"/>
      <c r="AC580" s="192"/>
      <c r="AD580" s="192"/>
      <c r="AE580" s="192"/>
      <c r="AF580" s="192"/>
      <c r="AG580" s="192"/>
      <c r="AH580" s="192"/>
      <c r="AI580" s="192"/>
    </row>
    <row r="581" spans="1:35" ht="15.75" customHeight="1">
      <c r="A581" s="192"/>
      <c r="B581" s="192"/>
      <c r="C581" s="192"/>
      <c r="D581" s="192"/>
      <c r="E581" s="192"/>
      <c r="F581" s="192"/>
      <c r="G581" s="192"/>
      <c r="H581" s="192"/>
      <c r="I581" s="192"/>
      <c r="J581" s="192"/>
      <c r="K581" s="192"/>
      <c r="L581" s="192"/>
      <c r="M581" s="192"/>
      <c r="N581" s="192"/>
      <c r="O581" s="192"/>
      <c r="P581" s="192"/>
      <c r="Q581" s="192"/>
      <c r="R581" s="192"/>
      <c r="S581" s="192"/>
      <c r="T581" s="192"/>
      <c r="U581" s="192"/>
      <c r="V581" s="192"/>
      <c r="W581" s="192"/>
      <c r="X581" s="192"/>
      <c r="Y581" s="192"/>
      <c r="Z581" s="192"/>
      <c r="AA581" s="192"/>
      <c r="AB581" s="192"/>
      <c r="AC581" s="192"/>
      <c r="AD581" s="192"/>
      <c r="AE581" s="192"/>
      <c r="AF581" s="192"/>
      <c r="AG581" s="192"/>
      <c r="AH581" s="192"/>
      <c r="AI581" s="192"/>
    </row>
    <row r="582" spans="1:35" ht="15.75" customHeight="1">
      <c r="A582" s="192"/>
      <c r="B582" s="192"/>
      <c r="C582" s="192"/>
      <c r="D582" s="192"/>
      <c r="E582" s="192"/>
      <c r="F582" s="192"/>
      <c r="G582" s="192"/>
      <c r="H582" s="192"/>
      <c r="I582" s="192"/>
      <c r="J582" s="192"/>
      <c r="K582" s="192"/>
      <c r="L582" s="192"/>
      <c r="M582" s="192"/>
      <c r="N582" s="192"/>
      <c r="O582" s="192"/>
      <c r="P582" s="192"/>
      <c r="Q582" s="192"/>
      <c r="R582" s="192"/>
      <c r="S582" s="192"/>
      <c r="T582" s="192"/>
      <c r="U582" s="192"/>
      <c r="V582" s="192"/>
      <c r="W582" s="192"/>
      <c r="X582" s="192"/>
      <c r="Y582" s="192"/>
      <c r="Z582" s="192"/>
      <c r="AA582" s="192"/>
      <c r="AB582" s="192"/>
      <c r="AC582" s="192"/>
      <c r="AD582" s="192"/>
      <c r="AE582" s="192"/>
      <c r="AF582" s="192"/>
      <c r="AG582" s="192"/>
      <c r="AH582" s="192"/>
      <c r="AI582" s="192"/>
    </row>
    <row r="583" spans="1:35" ht="15.75" customHeight="1">
      <c r="A583" s="192"/>
      <c r="B583" s="192"/>
      <c r="C583" s="192"/>
      <c r="D583" s="192"/>
      <c r="E583" s="192"/>
      <c r="F583" s="192"/>
      <c r="G583" s="192"/>
      <c r="H583" s="192"/>
      <c r="I583" s="192"/>
      <c r="J583" s="192"/>
      <c r="K583" s="192"/>
      <c r="L583" s="192"/>
      <c r="M583" s="192"/>
      <c r="N583" s="192"/>
      <c r="O583" s="192"/>
      <c r="P583" s="192"/>
      <c r="Q583" s="192"/>
      <c r="R583" s="192"/>
      <c r="S583" s="192"/>
      <c r="T583" s="192"/>
      <c r="U583" s="192"/>
      <c r="V583" s="192"/>
      <c r="W583" s="192"/>
      <c r="X583" s="192"/>
      <c r="Y583" s="192"/>
      <c r="Z583" s="192"/>
      <c r="AA583" s="192"/>
      <c r="AB583" s="192"/>
      <c r="AC583" s="192"/>
      <c r="AD583" s="192"/>
      <c r="AE583" s="192"/>
      <c r="AF583" s="192"/>
      <c r="AG583" s="192"/>
      <c r="AH583" s="192"/>
      <c r="AI583" s="192"/>
    </row>
    <row r="584" spans="1:35" ht="15.75" customHeight="1">
      <c r="A584" s="192"/>
      <c r="B584" s="192"/>
      <c r="C584" s="192"/>
      <c r="D584" s="192"/>
      <c r="E584" s="192"/>
      <c r="F584" s="192"/>
      <c r="G584" s="192"/>
      <c r="H584" s="192"/>
      <c r="I584" s="192"/>
      <c r="J584" s="192"/>
      <c r="K584" s="192"/>
      <c r="L584" s="192"/>
      <c r="M584" s="192"/>
      <c r="N584" s="192"/>
      <c r="O584" s="192"/>
      <c r="P584" s="192"/>
      <c r="Q584" s="192"/>
      <c r="R584" s="192"/>
      <c r="S584" s="192"/>
      <c r="T584" s="192"/>
      <c r="U584" s="192"/>
      <c r="V584" s="192"/>
      <c r="W584" s="192"/>
      <c r="X584" s="192"/>
      <c r="Y584" s="192"/>
      <c r="Z584" s="192"/>
      <c r="AA584" s="192"/>
      <c r="AB584" s="192"/>
      <c r="AC584" s="192"/>
      <c r="AD584" s="192"/>
      <c r="AE584" s="192"/>
      <c r="AF584" s="192"/>
      <c r="AG584" s="192"/>
      <c r="AH584" s="192"/>
      <c r="AI584" s="192"/>
    </row>
    <row r="585" spans="1:35" ht="15.75" customHeight="1">
      <c r="A585" s="192"/>
      <c r="B585" s="192"/>
      <c r="C585" s="192"/>
      <c r="D585" s="192"/>
      <c r="E585" s="192"/>
      <c r="F585" s="192"/>
      <c r="G585" s="192"/>
      <c r="H585" s="192"/>
      <c r="I585" s="192"/>
      <c r="J585" s="192"/>
      <c r="K585" s="192"/>
      <c r="L585" s="192"/>
      <c r="M585" s="192"/>
      <c r="N585" s="192"/>
      <c r="O585" s="192"/>
      <c r="P585" s="192"/>
      <c r="Q585" s="192"/>
      <c r="R585" s="192"/>
      <c r="S585" s="192"/>
      <c r="T585" s="192"/>
      <c r="U585" s="192"/>
      <c r="V585" s="192"/>
      <c r="W585" s="192"/>
      <c r="X585" s="192"/>
      <c r="Y585" s="192"/>
      <c r="Z585" s="192"/>
      <c r="AA585" s="192"/>
      <c r="AB585" s="192"/>
      <c r="AC585" s="192"/>
      <c r="AD585" s="192"/>
      <c r="AE585" s="192"/>
      <c r="AF585" s="192"/>
      <c r="AG585" s="192"/>
      <c r="AH585" s="192"/>
      <c r="AI585" s="192"/>
    </row>
    <row r="586" spans="1:35" ht="15.75" customHeight="1">
      <c r="A586" s="192"/>
      <c r="B586" s="192"/>
      <c r="C586" s="192"/>
      <c r="D586" s="192"/>
      <c r="E586" s="192"/>
      <c r="F586" s="192"/>
      <c r="G586" s="192"/>
      <c r="H586" s="192"/>
      <c r="I586" s="192"/>
      <c r="J586" s="192"/>
      <c r="K586" s="192"/>
      <c r="L586" s="192"/>
      <c r="M586" s="192"/>
      <c r="N586" s="192"/>
      <c r="O586" s="192"/>
      <c r="P586" s="192"/>
      <c r="Q586" s="192"/>
      <c r="R586" s="192"/>
      <c r="S586" s="192"/>
      <c r="T586" s="192"/>
      <c r="U586" s="192"/>
      <c r="V586" s="192"/>
      <c r="W586" s="192"/>
      <c r="X586" s="192"/>
      <c r="Y586" s="192"/>
      <c r="Z586" s="192"/>
      <c r="AA586" s="192"/>
      <c r="AB586" s="192"/>
      <c r="AC586" s="192"/>
      <c r="AD586" s="192"/>
      <c r="AE586" s="192"/>
      <c r="AF586" s="192"/>
      <c r="AG586" s="192"/>
      <c r="AH586" s="192"/>
      <c r="AI586" s="192"/>
    </row>
    <row r="587" spans="1:35" ht="15.75" customHeight="1">
      <c r="A587" s="192"/>
      <c r="B587" s="192"/>
      <c r="C587" s="192"/>
      <c r="D587" s="192"/>
      <c r="E587" s="192"/>
      <c r="F587" s="192"/>
      <c r="G587" s="192"/>
      <c r="H587" s="192"/>
      <c r="I587" s="192"/>
      <c r="J587" s="192"/>
      <c r="K587" s="192"/>
      <c r="L587" s="192"/>
      <c r="M587" s="192"/>
      <c r="N587" s="192"/>
      <c r="O587" s="192"/>
      <c r="P587" s="192"/>
      <c r="Q587" s="192"/>
      <c r="R587" s="192"/>
      <c r="S587" s="192"/>
      <c r="T587" s="192"/>
      <c r="U587" s="192"/>
      <c r="V587" s="192"/>
      <c r="W587" s="192"/>
      <c r="X587" s="192"/>
      <c r="Y587" s="192"/>
      <c r="Z587" s="192"/>
      <c r="AA587" s="192"/>
      <c r="AB587" s="192"/>
      <c r="AC587" s="192"/>
      <c r="AD587" s="192"/>
      <c r="AE587" s="192"/>
      <c r="AF587" s="192"/>
      <c r="AG587" s="192"/>
      <c r="AH587" s="192"/>
      <c r="AI587" s="192"/>
    </row>
    <row r="588" spans="1:35" ht="15.75" customHeight="1">
      <c r="A588" s="192"/>
      <c r="B588" s="192"/>
      <c r="C588" s="192"/>
      <c r="D588" s="192"/>
      <c r="E588" s="192"/>
      <c r="F588" s="192"/>
      <c r="G588" s="192"/>
      <c r="H588" s="192"/>
      <c r="I588" s="192"/>
      <c r="J588" s="192"/>
      <c r="K588" s="192"/>
      <c r="L588" s="192"/>
      <c r="M588" s="192"/>
      <c r="N588" s="192"/>
      <c r="O588" s="192"/>
      <c r="P588" s="192"/>
      <c r="Q588" s="192"/>
      <c r="R588" s="192"/>
      <c r="S588" s="192"/>
      <c r="T588" s="192"/>
      <c r="U588" s="192"/>
      <c r="V588" s="192"/>
      <c r="W588" s="192"/>
      <c r="X588" s="192"/>
      <c r="Y588" s="192"/>
      <c r="Z588" s="192"/>
      <c r="AA588" s="192"/>
      <c r="AB588" s="192"/>
      <c r="AC588" s="192"/>
      <c r="AD588" s="192"/>
      <c r="AE588" s="192"/>
      <c r="AF588" s="192"/>
      <c r="AG588" s="192"/>
      <c r="AH588" s="192"/>
      <c r="AI588" s="192"/>
    </row>
    <row r="589" spans="1:35" ht="15.75" customHeight="1">
      <c r="A589" s="192"/>
      <c r="B589" s="192"/>
      <c r="C589" s="192"/>
      <c r="D589" s="192"/>
      <c r="E589" s="192"/>
      <c r="F589" s="192"/>
      <c r="G589" s="192"/>
      <c r="H589" s="192"/>
      <c r="I589" s="192"/>
      <c r="J589" s="192"/>
      <c r="K589" s="192"/>
      <c r="L589" s="192"/>
      <c r="M589" s="192"/>
      <c r="N589" s="192"/>
      <c r="O589" s="192"/>
      <c r="P589" s="192"/>
      <c r="Q589" s="192"/>
      <c r="R589" s="192"/>
      <c r="S589" s="192"/>
      <c r="T589" s="192"/>
      <c r="U589" s="192"/>
      <c r="V589" s="192"/>
      <c r="W589" s="192"/>
      <c r="X589" s="192"/>
      <c r="Y589" s="192"/>
      <c r="Z589" s="192"/>
      <c r="AA589" s="192"/>
      <c r="AB589" s="192"/>
      <c r="AC589" s="192"/>
      <c r="AD589" s="192"/>
      <c r="AE589" s="192"/>
      <c r="AF589" s="192"/>
      <c r="AG589" s="192"/>
      <c r="AH589" s="192"/>
      <c r="AI589" s="192"/>
    </row>
    <row r="590" spans="1:35" ht="15.75" customHeight="1">
      <c r="A590" s="192"/>
      <c r="B590" s="192"/>
      <c r="C590" s="192"/>
      <c r="D590" s="192"/>
      <c r="E590" s="192"/>
      <c r="F590" s="192"/>
      <c r="G590" s="192"/>
      <c r="H590" s="192"/>
      <c r="I590" s="192"/>
      <c r="J590" s="192"/>
      <c r="K590" s="192"/>
      <c r="L590" s="192"/>
      <c r="M590" s="192"/>
      <c r="N590" s="192"/>
      <c r="O590" s="192"/>
      <c r="P590" s="192"/>
      <c r="Q590" s="192"/>
      <c r="R590" s="192"/>
      <c r="S590" s="192"/>
      <c r="T590" s="192"/>
      <c r="U590" s="192"/>
      <c r="V590" s="192"/>
      <c r="W590" s="192"/>
      <c r="X590" s="192"/>
      <c r="Y590" s="192"/>
      <c r="Z590" s="192"/>
      <c r="AA590" s="192"/>
      <c r="AB590" s="192"/>
      <c r="AC590" s="192"/>
      <c r="AD590" s="192"/>
      <c r="AE590" s="192"/>
      <c r="AF590" s="192"/>
      <c r="AG590" s="192"/>
      <c r="AH590" s="192"/>
      <c r="AI590" s="192"/>
    </row>
    <row r="591" spans="1:35" ht="15.75" customHeight="1">
      <c r="A591" s="192"/>
      <c r="B591" s="192"/>
      <c r="C591" s="192"/>
      <c r="D591" s="192"/>
      <c r="E591" s="192"/>
      <c r="F591" s="192"/>
      <c r="G591" s="192"/>
      <c r="H591" s="192"/>
      <c r="I591" s="192"/>
      <c r="J591" s="192"/>
      <c r="K591" s="192"/>
      <c r="L591" s="192"/>
      <c r="M591" s="192"/>
      <c r="N591" s="192"/>
      <c r="O591" s="192"/>
      <c r="P591" s="192"/>
      <c r="Q591" s="192"/>
      <c r="R591" s="192"/>
      <c r="S591" s="192"/>
      <c r="T591" s="192"/>
      <c r="U591" s="192"/>
      <c r="V591" s="192"/>
      <c r="W591" s="192"/>
      <c r="X591" s="192"/>
      <c r="Y591" s="192"/>
      <c r="Z591" s="192"/>
      <c r="AA591" s="192"/>
      <c r="AB591" s="192"/>
      <c r="AC591" s="192"/>
      <c r="AD591" s="192"/>
      <c r="AE591" s="192"/>
      <c r="AF591" s="192"/>
      <c r="AG591" s="192"/>
      <c r="AH591" s="192"/>
      <c r="AI591" s="192"/>
    </row>
    <row r="592" spans="1:35" ht="15.75" customHeight="1">
      <c r="A592" s="192"/>
      <c r="B592" s="192"/>
      <c r="C592" s="192"/>
      <c r="D592" s="192"/>
      <c r="E592" s="192"/>
      <c r="F592" s="192"/>
      <c r="G592" s="192"/>
      <c r="H592" s="192"/>
      <c r="I592" s="192"/>
      <c r="J592" s="192"/>
      <c r="K592" s="192"/>
      <c r="L592" s="192"/>
      <c r="M592" s="192"/>
      <c r="N592" s="192"/>
      <c r="O592" s="192"/>
      <c r="P592" s="192"/>
      <c r="Q592" s="192"/>
      <c r="R592" s="192"/>
      <c r="S592" s="192"/>
      <c r="T592" s="192"/>
      <c r="U592" s="192"/>
      <c r="V592" s="192"/>
      <c r="W592" s="192"/>
      <c r="X592" s="192"/>
      <c r="Y592" s="192"/>
      <c r="Z592" s="192"/>
      <c r="AA592" s="192"/>
      <c r="AB592" s="192"/>
      <c r="AC592" s="192"/>
      <c r="AD592" s="192"/>
      <c r="AE592" s="192"/>
      <c r="AF592" s="192"/>
      <c r="AG592" s="192"/>
      <c r="AH592" s="192"/>
      <c r="AI592" s="192"/>
    </row>
    <row r="593" spans="1:35" ht="15.75" customHeight="1">
      <c r="A593" s="192"/>
      <c r="B593" s="192"/>
      <c r="C593" s="192"/>
      <c r="D593" s="192"/>
      <c r="E593" s="192"/>
      <c r="F593" s="192"/>
      <c r="G593" s="192"/>
      <c r="H593" s="192"/>
      <c r="I593" s="192"/>
      <c r="J593" s="192"/>
      <c r="K593" s="192"/>
      <c r="L593" s="192"/>
      <c r="M593" s="192"/>
      <c r="N593" s="192"/>
      <c r="O593" s="192"/>
      <c r="P593" s="192"/>
      <c r="Q593" s="192"/>
      <c r="R593" s="192"/>
      <c r="S593" s="192"/>
      <c r="T593" s="192"/>
      <c r="U593" s="192"/>
      <c r="V593" s="192"/>
      <c r="W593" s="192"/>
      <c r="X593" s="192"/>
      <c r="Y593" s="192"/>
      <c r="Z593" s="192"/>
      <c r="AA593" s="192"/>
      <c r="AB593" s="192"/>
      <c r="AC593" s="192"/>
      <c r="AD593" s="192"/>
      <c r="AE593" s="192"/>
      <c r="AF593" s="192"/>
      <c r="AG593" s="192"/>
      <c r="AH593" s="192"/>
      <c r="AI593" s="192"/>
    </row>
    <row r="594" spans="1:35" ht="15.75" customHeight="1">
      <c r="A594" s="192"/>
      <c r="B594" s="192"/>
      <c r="C594" s="192"/>
      <c r="D594" s="192"/>
      <c r="E594" s="192"/>
      <c r="F594" s="192"/>
      <c r="G594" s="192"/>
      <c r="H594" s="192"/>
      <c r="I594" s="192"/>
      <c r="J594" s="192"/>
      <c r="K594" s="192"/>
      <c r="L594" s="192"/>
      <c r="M594" s="192"/>
      <c r="N594" s="192"/>
      <c r="O594" s="192"/>
      <c r="P594" s="192"/>
      <c r="Q594" s="192"/>
      <c r="R594" s="192"/>
      <c r="S594" s="192"/>
      <c r="T594" s="192"/>
      <c r="U594" s="192"/>
      <c r="V594" s="192"/>
      <c r="W594" s="192"/>
      <c r="X594" s="192"/>
      <c r="Y594" s="192"/>
      <c r="Z594" s="192"/>
      <c r="AA594" s="192"/>
      <c r="AB594" s="192"/>
      <c r="AC594" s="192"/>
      <c r="AD594" s="192"/>
      <c r="AE594" s="192"/>
      <c r="AF594" s="192"/>
      <c r="AG594" s="192"/>
      <c r="AH594" s="192"/>
      <c r="AI594" s="192"/>
    </row>
    <row r="595" spans="1:35" ht="15.75" customHeight="1">
      <c r="A595" s="192"/>
      <c r="B595" s="192"/>
      <c r="C595" s="192"/>
      <c r="D595" s="192"/>
      <c r="E595" s="192"/>
      <c r="F595" s="192"/>
      <c r="G595" s="192"/>
      <c r="H595" s="192"/>
      <c r="I595" s="192"/>
      <c r="J595" s="192"/>
      <c r="K595" s="192"/>
      <c r="L595" s="192"/>
      <c r="M595" s="192"/>
      <c r="N595" s="192"/>
      <c r="O595" s="192"/>
      <c r="P595" s="192"/>
      <c r="Q595" s="192"/>
      <c r="R595" s="192"/>
      <c r="S595" s="192"/>
      <c r="T595" s="192"/>
      <c r="U595" s="192"/>
      <c r="V595" s="192"/>
      <c r="W595" s="192"/>
      <c r="X595" s="192"/>
      <c r="Y595" s="192"/>
      <c r="Z595" s="192"/>
      <c r="AA595" s="192"/>
      <c r="AB595" s="192"/>
      <c r="AC595" s="192"/>
      <c r="AD595" s="192"/>
      <c r="AE595" s="192"/>
      <c r="AF595" s="192"/>
      <c r="AG595" s="192"/>
      <c r="AH595" s="192"/>
      <c r="AI595" s="192"/>
    </row>
    <row r="596" spans="1:35" ht="15.75" customHeight="1">
      <c r="A596" s="192"/>
      <c r="B596" s="192"/>
      <c r="C596" s="192"/>
      <c r="D596" s="192"/>
      <c r="E596" s="192"/>
      <c r="F596" s="192"/>
      <c r="G596" s="192"/>
      <c r="H596" s="192"/>
      <c r="I596" s="192"/>
      <c r="J596" s="192"/>
      <c r="K596" s="192"/>
      <c r="L596" s="192"/>
      <c r="M596" s="192"/>
      <c r="N596" s="192"/>
      <c r="O596" s="192"/>
      <c r="P596" s="192"/>
      <c r="Q596" s="192"/>
      <c r="R596" s="192"/>
      <c r="S596" s="192"/>
      <c r="T596" s="192"/>
      <c r="U596" s="192"/>
      <c r="V596" s="192"/>
      <c r="W596" s="192"/>
      <c r="X596" s="192"/>
      <c r="Y596" s="192"/>
      <c r="Z596" s="192"/>
      <c r="AA596" s="192"/>
      <c r="AB596" s="192"/>
      <c r="AC596" s="192"/>
      <c r="AD596" s="192"/>
      <c r="AE596" s="192"/>
      <c r="AF596" s="192"/>
      <c r="AG596" s="192"/>
      <c r="AH596" s="192"/>
      <c r="AI596" s="192"/>
    </row>
    <row r="597" spans="1:35" ht="15.75" customHeight="1">
      <c r="A597" s="192"/>
      <c r="B597" s="192"/>
      <c r="C597" s="192"/>
      <c r="D597" s="192"/>
      <c r="E597" s="192"/>
      <c r="F597" s="192"/>
      <c r="G597" s="192"/>
      <c r="H597" s="192"/>
      <c r="I597" s="192"/>
      <c r="J597" s="192"/>
      <c r="K597" s="192"/>
      <c r="L597" s="192"/>
      <c r="M597" s="192"/>
      <c r="N597" s="192"/>
      <c r="O597" s="192"/>
      <c r="P597" s="192"/>
      <c r="Q597" s="192"/>
      <c r="R597" s="192"/>
      <c r="S597" s="192"/>
      <c r="T597" s="192"/>
      <c r="U597" s="192"/>
      <c r="V597" s="192"/>
      <c r="W597" s="192"/>
      <c r="X597" s="192"/>
      <c r="Y597" s="192"/>
      <c r="Z597" s="192"/>
      <c r="AA597" s="192"/>
      <c r="AB597" s="192"/>
      <c r="AC597" s="192"/>
      <c r="AD597" s="192"/>
      <c r="AE597" s="192"/>
      <c r="AF597" s="192"/>
      <c r="AG597" s="192"/>
      <c r="AH597" s="192"/>
      <c r="AI597" s="192"/>
    </row>
    <row r="598" spans="1:35" ht="15.75" customHeight="1">
      <c r="A598" s="192"/>
      <c r="B598" s="192"/>
      <c r="C598" s="192"/>
      <c r="D598" s="192"/>
      <c r="E598" s="192"/>
      <c r="F598" s="192"/>
      <c r="G598" s="192"/>
      <c r="H598" s="192"/>
      <c r="I598" s="192"/>
      <c r="J598" s="192"/>
      <c r="K598" s="192"/>
      <c r="L598" s="192"/>
      <c r="M598" s="192"/>
      <c r="N598" s="192"/>
      <c r="O598" s="192"/>
      <c r="P598" s="192"/>
      <c r="Q598" s="192"/>
      <c r="R598" s="192"/>
      <c r="S598" s="192"/>
      <c r="T598" s="192"/>
      <c r="U598" s="192"/>
      <c r="V598" s="192"/>
      <c r="W598" s="192"/>
      <c r="X598" s="192"/>
      <c r="Y598" s="192"/>
      <c r="Z598" s="192"/>
      <c r="AA598" s="192"/>
      <c r="AB598" s="192"/>
      <c r="AC598" s="192"/>
      <c r="AD598" s="192"/>
      <c r="AE598" s="192"/>
      <c r="AF598" s="192"/>
      <c r="AG598" s="192"/>
      <c r="AH598" s="192"/>
      <c r="AI598" s="192"/>
    </row>
    <row r="599" spans="1:35" ht="15.75" customHeight="1">
      <c r="A599" s="192"/>
      <c r="B599" s="192"/>
      <c r="C599" s="192"/>
      <c r="D599" s="192"/>
      <c r="E599" s="192"/>
      <c r="F599" s="192"/>
      <c r="G599" s="192"/>
      <c r="H599" s="192"/>
      <c r="I599" s="192"/>
      <c r="J599" s="192"/>
      <c r="K599" s="192"/>
      <c r="L599" s="192"/>
      <c r="M599" s="192"/>
      <c r="N599" s="192"/>
      <c r="O599" s="192"/>
      <c r="P599" s="192"/>
      <c r="Q599" s="192"/>
      <c r="R599" s="192"/>
      <c r="S599" s="192"/>
      <c r="T599" s="192"/>
      <c r="U599" s="192"/>
      <c r="V599" s="192"/>
      <c r="W599" s="192"/>
      <c r="X599" s="192"/>
      <c r="Y599" s="192"/>
      <c r="Z599" s="192"/>
      <c r="AA599" s="192"/>
      <c r="AB599" s="192"/>
      <c r="AC599" s="192"/>
      <c r="AD599" s="192"/>
      <c r="AE599" s="192"/>
      <c r="AF599" s="192"/>
      <c r="AG599" s="192"/>
      <c r="AH599" s="192"/>
      <c r="AI599" s="192"/>
    </row>
    <row r="600" spans="1:35" ht="15.75" customHeight="1">
      <c r="A600" s="192"/>
      <c r="B600" s="192"/>
      <c r="C600" s="192"/>
      <c r="D600" s="192"/>
      <c r="E600" s="192"/>
      <c r="F600" s="192"/>
      <c r="G600" s="192"/>
      <c r="H600" s="192"/>
      <c r="I600" s="192"/>
      <c r="J600" s="192"/>
      <c r="K600" s="192"/>
      <c r="L600" s="192"/>
      <c r="M600" s="192"/>
      <c r="N600" s="192"/>
      <c r="O600" s="192"/>
      <c r="P600" s="192"/>
      <c r="Q600" s="192"/>
      <c r="R600" s="192"/>
      <c r="S600" s="192"/>
      <c r="T600" s="192"/>
      <c r="U600" s="192"/>
      <c r="V600" s="192"/>
      <c r="W600" s="192"/>
      <c r="X600" s="192"/>
      <c r="Y600" s="192"/>
      <c r="Z600" s="192"/>
      <c r="AA600" s="192"/>
      <c r="AB600" s="192"/>
      <c r="AC600" s="192"/>
      <c r="AD600" s="192"/>
      <c r="AE600" s="192"/>
      <c r="AF600" s="192"/>
      <c r="AG600" s="192"/>
      <c r="AH600" s="192"/>
      <c r="AI600" s="192"/>
    </row>
    <row r="601" spans="1:35" ht="15.75" customHeight="1">
      <c r="A601" s="192"/>
      <c r="B601" s="192"/>
      <c r="C601" s="192"/>
      <c r="D601" s="192"/>
      <c r="E601" s="192"/>
      <c r="F601" s="192"/>
      <c r="G601" s="192"/>
      <c r="H601" s="192"/>
      <c r="I601" s="192"/>
      <c r="J601" s="192"/>
      <c r="K601" s="192"/>
      <c r="L601" s="192"/>
      <c r="M601" s="192"/>
      <c r="N601" s="192"/>
      <c r="O601" s="192"/>
      <c r="P601" s="192"/>
      <c r="Q601" s="192"/>
      <c r="R601" s="192"/>
      <c r="S601" s="192"/>
      <c r="T601" s="192"/>
      <c r="U601" s="192"/>
      <c r="V601" s="192"/>
      <c r="W601" s="192"/>
      <c r="X601" s="192"/>
      <c r="Y601" s="192"/>
      <c r="Z601" s="192"/>
      <c r="AA601" s="192"/>
      <c r="AB601" s="192"/>
      <c r="AC601" s="192"/>
      <c r="AD601" s="192"/>
      <c r="AE601" s="192"/>
      <c r="AF601" s="192"/>
      <c r="AG601" s="192"/>
      <c r="AH601" s="192"/>
      <c r="AI601" s="192"/>
    </row>
    <row r="602" spans="1:35" ht="15.75" customHeight="1">
      <c r="A602" s="192"/>
      <c r="B602" s="192"/>
      <c r="C602" s="192"/>
      <c r="D602" s="192"/>
      <c r="E602" s="192"/>
      <c r="F602" s="192"/>
      <c r="G602" s="192"/>
      <c r="H602" s="192"/>
      <c r="I602" s="192"/>
      <c r="J602" s="192"/>
      <c r="K602" s="192"/>
      <c r="L602" s="192"/>
      <c r="M602" s="192"/>
      <c r="N602" s="192"/>
      <c r="O602" s="192"/>
      <c r="P602" s="192"/>
      <c r="Q602" s="192"/>
      <c r="R602" s="192"/>
      <c r="S602" s="192"/>
      <c r="T602" s="192"/>
      <c r="U602" s="192"/>
      <c r="V602" s="192"/>
      <c r="W602" s="192"/>
      <c r="X602" s="192"/>
      <c r="Y602" s="192"/>
      <c r="Z602" s="192"/>
      <c r="AA602" s="192"/>
      <c r="AB602" s="192"/>
      <c r="AC602" s="192"/>
      <c r="AD602" s="192"/>
      <c r="AE602" s="192"/>
      <c r="AF602" s="192"/>
      <c r="AG602" s="192"/>
      <c r="AH602" s="192"/>
      <c r="AI602" s="192"/>
    </row>
    <row r="603" spans="1:35" ht="15.75" customHeight="1">
      <c r="A603" s="192"/>
      <c r="B603" s="192"/>
      <c r="C603" s="192"/>
      <c r="D603" s="192"/>
      <c r="E603" s="192"/>
      <c r="F603" s="192"/>
      <c r="G603" s="192"/>
      <c r="H603" s="192"/>
      <c r="I603" s="192"/>
      <c r="J603" s="192"/>
      <c r="K603" s="192"/>
      <c r="L603" s="192"/>
      <c r="M603" s="192"/>
      <c r="N603" s="192"/>
      <c r="O603" s="192"/>
      <c r="P603" s="192"/>
      <c r="Q603" s="192"/>
      <c r="R603" s="192"/>
      <c r="S603" s="192"/>
      <c r="T603" s="192"/>
      <c r="U603" s="192"/>
      <c r="V603" s="192"/>
      <c r="W603" s="192"/>
      <c r="X603" s="192"/>
      <c r="Y603" s="192"/>
      <c r="Z603" s="192"/>
      <c r="AA603" s="192"/>
      <c r="AB603" s="192"/>
      <c r="AC603" s="192"/>
      <c r="AD603" s="192"/>
      <c r="AE603" s="192"/>
      <c r="AF603" s="192"/>
      <c r="AG603" s="192"/>
      <c r="AH603" s="192"/>
      <c r="AI603" s="192"/>
    </row>
    <row r="604" spans="1:35" ht="15.75" customHeight="1">
      <c r="A604" s="192"/>
      <c r="B604" s="192"/>
      <c r="C604" s="192"/>
      <c r="D604" s="192"/>
      <c r="E604" s="192"/>
      <c r="F604" s="192"/>
      <c r="G604" s="192"/>
      <c r="H604" s="192"/>
      <c r="I604" s="192"/>
      <c r="J604" s="192"/>
      <c r="K604" s="192"/>
      <c r="L604" s="192"/>
      <c r="M604" s="192"/>
      <c r="N604" s="192"/>
      <c r="O604" s="192"/>
      <c r="P604" s="192"/>
      <c r="Q604" s="192"/>
      <c r="R604" s="192"/>
      <c r="S604" s="192"/>
      <c r="T604" s="192"/>
      <c r="U604" s="192"/>
      <c r="V604" s="192"/>
      <c r="W604" s="192"/>
      <c r="X604" s="192"/>
      <c r="Y604" s="192"/>
      <c r="Z604" s="192"/>
      <c r="AA604" s="192"/>
      <c r="AB604" s="192"/>
      <c r="AC604" s="192"/>
      <c r="AD604" s="192"/>
      <c r="AE604" s="192"/>
      <c r="AF604" s="192"/>
      <c r="AG604" s="192"/>
      <c r="AH604" s="192"/>
      <c r="AI604" s="192"/>
    </row>
    <row r="605" spans="1:35" ht="15.75" customHeight="1">
      <c r="A605" s="192"/>
      <c r="B605" s="192"/>
      <c r="C605" s="192"/>
      <c r="D605" s="192"/>
      <c r="E605" s="192"/>
      <c r="F605" s="192"/>
      <c r="G605" s="192"/>
      <c r="H605" s="192"/>
      <c r="I605" s="192"/>
      <c r="J605" s="192"/>
      <c r="K605" s="192"/>
      <c r="L605" s="192"/>
      <c r="M605" s="192"/>
      <c r="N605" s="192"/>
      <c r="O605" s="192"/>
      <c r="P605" s="192"/>
      <c r="Q605" s="192"/>
      <c r="R605" s="192"/>
      <c r="S605" s="192"/>
      <c r="T605" s="192"/>
      <c r="U605" s="192"/>
      <c r="V605" s="192"/>
      <c r="W605" s="192"/>
      <c r="X605" s="192"/>
      <c r="Y605" s="192"/>
      <c r="Z605" s="192"/>
      <c r="AA605" s="192"/>
      <c r="AB605" s="192"/>
      <c r="AC605" s="192"/>
      <c r="AD605" s="192"/>
      <c r="AE605" s="192"/>
      <c r="AF605" s="192"/>
      <c r="AG605" s="192"/>
      <c r="AH605" s="192"/>
      <c r="AI605" s="192"/>
    </row>
    <row r="606" spans="1:35" ht="15.75" customHeight="1">
      <c r="A606" s="192"/>
      <c r="B606" s="192"/>
      <c r="C606" s="192"/>
      <c r="D606" s="192"/>
      <c r="E606" s="192"/>
      <c r="F606" s="192"/>
      <c r="G606" s="192"/>
      <c r="H606" s="192"/>
      <c r="I606" s="192"/>
      <c r="J606" s="192"/>
      <c r="K606" s="192"/>
      <c r="L606" s="192"/>
      <c r="M606" s="192"/>
      <c r="N606" s="192"/>
      <c r="O606" s="192"/>
      <c r="P606" s="192"/>
      <c r="Q606" s="192"/>
      <c r="R606" s="192"/>
      <c r="S606" s="192"/>
      <c r="T606" s="192"/>
      <c r="U606" s="192"/>
      <c r="V606" s="192"/>
      <c r="W606" s="192"/>
      <c r="X606" s="192"/>
      <c r="Y606" s="192"/>
      <c r="Z606" s="192"/>
      <c r="AA606" s="192"/>
      <c r="AB606" s="192"/>
      <c r="AC606" s="192"/>
      <c r="AD606" s="192"/>
      <c r="AE606" s="192"/>
      <c r="AF606" s="192"/>
      <c r="AG606" s="192"/>
      <c r="AH606" s="192"/>
      <c r="AI606" s="192"/>
    </row>
    <row r="607" spans="1:35" ht="15.75" customHeight="1">
      <c r="A607" s="192"/>
      <c r="B607" s="192"/>
      <c r="C607" s="192"/>
      <c r="D607" s="192"/>
      <c r="E607" s="192"/>
      <c r="F607" s="192"/>
      <c r="G607" s="192"/>
      <c r="H607" s="192"/>
      <c r="I607" s="192"/>
      <c r="J607" s="192"/>
      <c r="K607" s="192"/>
      <c r="L607" s="192"/>
      <c r="M607" s="192"/>
      <c r="N607" s="192"/>
      <c r="O607" s="192"/>
      <c r="P607" s="192"/>
      <c r="Q607" s="192"/>
      <c r="R607" s="192"/>
      <c r="S607" s="192"/>
      <c r="T607" s="192"/>
      <c r="U607" s="192"/>
      <c r="V607" s="192"/>
      <c r="W607" s="192"/>
      <c r="X607" s="192"/>
      <c r="Y607" s="192"/>
      <c r="Z607" s="192"/>
      <c r="AA607" s="192"/>
      <c r="AB607" s="192"/>
      <c r="AC607" s="192"/>
      <c r="AD607" s="192"/>
      <c r="AE607" s="192"/>
      <c r="AF607" s="192"/>
      <c r="AG607" s="192"/>
      <c r="AH607" s="192"/>
      <c r="AI607" s="192"/>
    </row>
    <row r="608" spans="1:35" ht="15.75" customHeight="1">
      <c r="A608" s="192"/>
      <c r="B608" s="192"/>
      <c r="C608" s="192"/>
      <c r="D608" s="192"/>
      <c r="E608" s="192"/>
      <c r="F608" s="192"/>
      <c r="G608" s="192"/>
      <c r="H608" s="192"/>
      <c r="I608" s="192"/>
      <c r="J608" s="192"/>
      <c r="K608" s="192"/>
      <c r="L608" s="192"/>
      <c r="M608" s="192"/>
      <c r="N608" s="192"/>
      <c r="O608" s="192"/>
      <c r="P608" s="192"/>
      <c r="Q608" s="192"/>
      <c r="R608" s="192"/>
      <c r="S608" s="192"/>
      <c r="T608" s="192"/>
      <c r="U608" s="192"/>
      <c r="V608" s="192"/>
      <c r="W608" s="192"/>
      <c r="X608" s="192"/>
      <c r="Y608" s="192"/>
      <c r="Z608" s="192"/>
      <c r="AA608" s="192"/>
      <c r="AB608" s="192"/>
      <c r="AC608" s="192"/>
      <c r="AD608" s="192"/>
      <c r="AE608" s="192"/>
      <c r="AF608" s="192"/>
      <c r="AG608" s="192"/>
      <c r="AH608" s="192"/>
      <c r="AI608" s="192"/>
    </row>
    <row r="609" spans="1:35" ht="15.75" customHeight="1">
      <c r="A609" s="192"/>
      <c r="B609" s="192"/>
      <c r="C609" s="192"/>
      <c r="D609" s="192"/>
      <c r="E609" s="192"/>
      <c r="F609" s="192"/>
      <c r="G609" s="192"/>
      <c r="H609" s="192"/>
      <c r="I609" s="192"/>
      <c r="J609" s="192"/>
      <c r="K609" s="192"/>
      <c r="L609" s="192"/>
      <c r="M609" s="192"/>
      <c r="N609" s="192"/>
      <c r="O609" s="192"/>
      <c r="P609" s="192"/>
      <c r="Q609" s="192"/>
      <c r="R609" s="192"/>
      <c r="S609" s="192"/>
      <c r="T609" s="192"/>
      <c r="U609" s="192"/>
      <c r="V609" s="192"/>
      <c r="W609" s="192"/>
      <c r="X609" s="192"/>
      <c r="Y609" s="192"/>
      <c r="Z609" s="192"/>
      <c r="AA609" s="192"/>
      <c r="AB609" s="192"/>
      <c r="AC609" s="192"/>
      <c r="AD609" s="192"/>
      <c r="AE609" s="192"/>
      <c r="AF609" s="192"/>
      <c r="AG609" s="192"/>
      <c r="AH609" s="192"/>
      <c r="AI609" s="192"/>
    </row>
    <row r="610" spans="1:35" ht="15.75" customHeight="1">
      <c r="A610" s="192"/>
      <c r="B610" s="192"/>
      <c r="C610" s="192"/>
      <c r="D610" s="192"/>
      <c r="E610" s="192"/>
      <c r="F610" s="192"/>
      <c r="G610" s="192"/>
      <c r="H610" s="192"/>
      <c r="I610" s="192"/>
      <c r="J610" s="192"/>
      <c r="K610" s="192"/>
      <c r="L610" s="192"/>
      <c r="M610" s="192"/>
      <c r="N610" s="192"/>
      <c r="O610" s="192"/>
      <c r="P610" s="192"/>
      <c r="Q610" s="192"/>
      <c r="R610" s="192"/>
      <c r="S610" s="192"/>
      <c r="T610" s="192"/>
      <c r="U610" s="192"/>
      <c r="V610" s="192"/>
      <c r="W610" s="192"/>
      <c r="X610" s="192"/>
      <c r="Y610" s="192"/>
      <c r="Z610" s="192"/>
      <c r="AA610" s="192"/>
      <c r="AB610" s="192"/>
      <c r="AC610" s="192"/>
      <c r="AD610" s="192"/>
      <c r="AE610" s="192"/>
      <c r="AF610" s="192"/>
      <c r="AG610" s="192"/>
      <c r="AH610" s="192"/>
      <c r="AI610" s="192"/>
    </row>
    <row r="611" spans="1:35" ht="15.75" customHeight="1">
      <c r="A611" s="192"/>
      <c r="B611" s="192"/>
      <c r="C611" s="192"/>
      <c r="D611" s="192"/>
      <c r="E611" s="192"/>
      <c r="F611" s="192"/>
      <c r="G611" s="192"/>
      <c r="H611" s="192"/>
      <c r="I611" s="192"/>
      <c r="J611" s="192"/>
      <c r="K611" s="192"/>
      <c r="L611" s="192"/>
      <c r="M611" s="192"/>
      <c r="N611" s="192"/>
      <c r="O611" s="192"/>
      <c r="P611" s="192"/>
      <c r="Q611" s="192"/>
      <c r="R611" s="192"/>
      <c r="S611" s="192"/>
      <c r="T611" s="192"/>
      <c r="U611" s="192"/>
      <c r="V611" s="192"/>
      <c r="W611" s="192"/>
      <c r="X611" s="192"/>
      <c r="Y611" s="192"/>
      <c r="Z611" s="192"/>
      <c r="AA611" s="192"/>
      <c r="AB611" s="192"/>
      <c r="AC611" s="192"/>
      <c r="AD611" s="192"/>
      <c r="AE611" s="192"/>
      <c r="AF611" s="192"/>
      <c r="AG611" s="192"/>
      <c r="AH611" s="192"/>
      <c r="AI611" s="192"/>
    </row>
    <row r="612" spans="1:35" ht="15.75" customHeight="1">
      <c r="A612" s="192"/>
      <c r="B612" s="192"/>
      <c r="C612" s="192"/>
      <c r="D612" s="192"/>
      <c r="E612" s="192"/>
      <c r="F612" s="192"/>
      <c r="G612" s="192"/>
      <c r="H612" s="192"/>
      <c r="I612" s="192"/>
      <c r="J612" s="192"/>
      <c r="K612" s="192"/>
      <c r="L612" s="192"/>
      <c r="M612" s="192"/>
      <c r="N612" s="192"/>
      <c r="O612" s="192"/>
      <c r="P612" s="192"/>
      <c r="Q612" s="192"/>
      <c r="R612" s="192"/>
      <c r="S612" s="192"/>
      <c r="T612" s="192"/>
      <c r="U612" s="192"/>
      <c r="V612" s="192"/>
      <c r="W612" s="192"/>
      <c r="X612" s="192"/>
      <c r="Y612" s="192"/>
      <c r="Z612" s="192"/>
      <c r="AA612" s="192"/>
      <c r="AB612" s="192"/>
      <c r="AC612" s="192"/>
      <c r="AD612" s="192"/>
      <c r="AE612" s="192"/>
      <c r="AF612" s="192"/>
      <c r="AG612" s="192"/>
      <c r="AH612" s="192"/>
      <c r="AI612" s="192"/>
    </row>
    <row r="613" spans="1:35" ht="15.75" customHeight="1">
      <c r="A613" s="192"/>
      <c r="B613" s="192"/>
      <c r="C613" s="192"/>
      <c r="D613" s="192"/>
      <c r="E613" s="192"/>
      <c r="F613" s="192"/>
      <c r="G613" s="192"/>
      <c r="H613" s="192"/>
      <c r="I613" s="192"/>
      <c r="J613" s="192"/>
      <c r="K613" s="192"/>
      <c r="L613" s="192"/>
      <c r="M613" s="192"/>
      <c r="N613" s="192"/>
      <c r="O613" s="192"/>
      <c r="P613" s="192"/>
      <c r="Q613" s="192"/>
      <c r="R613" s="192"/>
      <c r="S613" s="192"/>
      <c r="T613" s="192"/>
      <c r="U613" s="192"/>
      <c r="V613" s="192"/>
      <c r="W613" s="192"/>
      <c r="X613" s="192"/>
      <c r="Y613" s="192"/>
      <c r="Z613" s="192"/>
      <c r="AA613" s="192"/>
      <c r="AB613" s="192"/>
      <c r="AC613" s="192"/>
      <c r="AD613" s="192"/>
      <c r="AE613" s="192"/>
      <c r="AF613" s="192"/>
      <c r="AG613" s="192"/>
      <c r="AH613" s="192"/>
      <c r="AI613" s="192"/>
    </row>
    <row r="614" spans="1:35" ht="15.75" customHeight="1">
      <c r="A614" s="192"/>
      <c r="B614" s="192"/>
      <c r="C614" s="192"/>
      <c r="D614" s="192"/>
      <c r="E614" s="192"/>
      <c r="F614" s="192"/>
      <c r="G614" s="192"/>
      <c r="H614" s="192"/>
      <c r="I614" s="192"/>
      <c r="J614" s="192"/>
      <c r="K614" s="192"/>
      <c r="L614" s="192"/>
      <c r="M614" s="192"/>
      <c r="N614" s="192"/>
      <c r="O614" s="192"/>
      <c r="P614" s="192"/>
      <c r="Q614" s="192"/>
      <c r="R614" s="192"/>
      <c r="S614" s="192"/>
      <c r="T614" s="192"/>
      <c r="U614" s="192"/>
      <c r="V614" s="192"/>
      <c r="W614" s="192"/>
      <c r="X614" s="192"/>
      <c r="Y614" s="192"/>
      <c r="Z614" s="192"/>
      <c r="AA614" s="192"/>
      <c r="AB614" s="192"/>
      <c r="AC614" s="192"/>
      <c r="AD614" s="192"/>
      <c r="AE614" s="192"/>
      <c r="AF614" s="192"/>
      <c r="AG614" s="192"/>
      <c r="AH614" s="192"/>
      <c r="AI614" s="192"/>
    </row>
    <row r="615" spans="1:35" ht="15.75" customHeight="1">
      <c r="A615" s="192"/>
      <c r="B615" s="192"/>
      <c r="C615" s="192"/>
      <c r="D615" s="192"/>
      <c r="E615" s="192"/>
      <c r="F615" s="192"/>
      <c r="G615" s="192"/>
      <c r="H615" s="192"/>
      <c r="I615" s="192"/>
      <c r="J615" s="192"/>
      <c r="K615" s="192"/>
      <c r="L615" s="192"/>
      <c r="M615" s="192"/>
      <c r="N615" s="192"/>
      <c r="O615" s="192"/>
      <c r="P615" s="192"/>
      <c r="Q615" s="192"/>
      <c r="R615" s="192"/>
      <c r="S615" s="192"/>
      <c r="T615" s="192"/>
      <c r="U615" s="192"/>
      <c r="V615" s="192"/>
      <c r="W615" s="192"/>
      <c r="X615" s="192"/>
      <c r="Y615" s="192"/>
      <c r="Z615" s="192"/>
      <c r="AA615" s="192"/>
      <c r="AB615" s="192"/>
      <c r="AC615" s="192"/>
      <c r="AD615" s="192"/>
      <c r="AE615" s="192"/>
      <c r="AF615" s="192"/>
      <c r="AG615" s="192"/>
      <c r="AH615" s="192"/>
      <c r="AI615" s="192"/>
    </row>
    <row r="616" spans="1:35" ht="15.75" customHeight="1">
      <c r="A616" s="192"/>
      <c r="B616" s="192"/>
      <c r="C616" s="192"/>
      <c r="D616" s="192"/>
      <c r="E616" s="192"/>
      <c r="F616" s="192"/>
      <c r="G616" s="192"/>
      <c r="H616" s="192"/>
      <c r="I616" s="192"/>
      <c r="J616" s="192"/>
      <c r="K616" s="192"/>
      <c r="L616" s="192"/>
      <c r="M616" s="192"/>
      <c r="N616" s="192"/>
      <c r="O616" s="192"/>
      <c r="P616" s="192"/>
      <c r="Q616" s="192"/>
      <c r="R616" s="192"/>
      <c r="S616" s="192"/>
      <c r="T616" s="192"/>
      <c r="U616" s="192"/>
      <c r="V616" s="192"/>
      <c r="W616" s="192"/>
      <c r="X616" s="192"/>
      <c r="Y616" s="192"/>
      <c r="Z616" s="192"/>
      <c r="AA616" s="192"/>
      <c r="AB616" s="192"/>
      <c r="AC616" s="192"/>
      <c r="AD616" s="192"/>
      <c r="AE616" s="192"/>
      <c r="AF616" s="192"/>
      <c r="AG616" s="192"/>
      <c r="AH616" s="192"/>
      <c r="AI616" s="192"/>
    </row>
    <row r="617" spans="1:35" ht="15.75" customHeight="1">
      <c r="A617" s="192"/>
      <c r="B617" s="192"/>
      <c r="C617" s="192"/>
      <c r="D617" s="192"/>
      <c r="E617" s="192"/>
      <c r="F617" s="192"/>
      <c r="G617" s="192"/>
      <c r="H617" s="192"/>
      <c r="I617" s="192"/>
      <c r="J617" s="192"/>
      <c r="K617" s="192"/>
      <c r="L617" s="192"/>
      <c r="M617" s="192"/>
      <c r="N617" s="192"/>
      <c r="O617" s="192"/>
      <c r="P617" s="192"/>
      <c r="Q617" s="192"/>
      <c r="R617" s="192"/>
      <c r="S617" s="192"/>
      <c r="T617" s="192"/>
      <c r="U617" s="192"/>
      <c r="V617" s="192"/>
      <c r="W617" s="192"/>
      <c r="X617" s="192"/>
      <c r="Y617" s="192"/>
      <c r="Z617" s="192"/>
      <c r="AA617" s="192"/>
      <c r="AB617" s="192"/>
      <c r="AC617" s="192"/>
      <c r="AD617" s="192"/>
      <c r="AE617" s="192"/>
      <c r="AF617" s="192"/>
      <c r="AG617" s="192"/>
      <c r="AH617" s="192"/>
      <c r="AI617" s="192"/>
    </row>
    <row r="618" spans="1:35" ht="15.75" customHeight="1">
      <c r="A618" s="192"/>
      <c r="B618" s="192"/>
      <c r="C618" s="192"/>
      <c r="D618" s="192"/>
      <c r="E618" s="192"/>
      <c r="F618" s="192"/>
      <c r="G618" s="192"/>
      <c r="H618" s="192"/>
      <c r="I618" s="192"/>
      <c r="J618" s="192"/>
      <c r="K618" s="192"/>
      <c r="L618" s="192"/>
      <c r="M618" s="192"/>
      <c r="N618" s="192"/>
      <c r="O618" s="192"/>
      <c r="P618" s="192"/>
      <c r="Q618" s="192"/>
      <c r="R618" s="192"/>
      <c r="S618" s="192"/>
      <c r="T618" s="192"/>
      <c r="U618" s="192"/>
      <c r="V618" s="192"/>
      <c r="W618" s="192"/>
      <c r="X618" s="192"/>
      <c r="Y618" s="192"/>
      <c r="Z618" s="192"/>
      <c r="AA618" s="192"/>
      <c r="AB618" s="192"/>
      <c r="AC618" s="192"/>
      <c r="AD618" s="192"/>
      <c r="AE618" s="192"/>
      <c r="AF618" s="192"/>
      <c r="AG618" s="192"/>
      <c r="AH618" s="192"/>
      <c r="AI618" s="192"/>
    </row>
    <row r="619" spans="1:35" ht="15.75" customHeight="1">
      <c r="A619" s="192"/>
      <c r="B619" s="192"/>
      <c r="C619" s="192"/>
      <c r="D619" s="192"/>
      <c r="E619" s="192"/>
      <c r="F619" s="192"/>
      <c r="G619" s="192"/>
      <c r="H619" s="192"/>
      <c r="I619" s="192"/>
      <c r="J619" s="192"/>
      <c r="K619" s="192"/>
      <c r="L619" s="192"/>
      <c r="M619" s="192"/>
      <c r="N619" s="192"/>
      <c r="O619" s="192"/>
      <c r="P619" s="192"/>
      <c r="Q619" s="192"/>
      <c r="R619" s="192"/>
      <c r="S619" s="192"/>
      <c r="T619" s="192"/>
      <c r="U619" s="192"/>
      <c r="V619" s="192"/>
      <c r="W619" s="192"/>
      <c r="X619" s="192"/>
      <c r="Y619" s="192"/>
      <c r="Z619" s="192"/>
      <c r="AA619" s="192"/>
      <c r="AB619" s="192"/>
      <c r="AC619" s="192"/>
      <c r="AD619" s="192"/>
      <c r="AE619" s="192"/>
      <c r="AF619" s="192"/>
      <c r="AG619" s="192"/>
      <c r="AH619" s="192"/>
      <c r="AI619" s="192"/>
    </row>
    <row r="620" spans="1:35" ht="15.75" customHeight="1">
      <c r="A620" s="192"/>
      <c r="B620" s="192"/>
      <c r="C620" s="192"/>
      <c r="D620" s="192"/>
      <c r="E620" s="192"/>
      <c r="F620" s="192"/>
      <c r="G620" s="192"/>
      <c r="H620" s="192"/>
      <c r="I620" s="192"/>
      <c r="J620" s="192"/>
      <c r="K620" s="192"/>
      <c r="L620" s="192"/>
      <c r="M620" s="192"/>
      <c r="N620" s="192"/>
      <c r="O620" s="192"/>
      <c r="P620" s="192"/>
      <c r="Q620" s="192"/>
      <c r="R620" s="192"/>
      <c r="S620" s="192"/>
      <c r="T620" s="192"/>
      <c r="U620" s="192"/>
      <c r="V620" s="192"/>
      <c r="W620" s="192"/>
      <c r="X620" s="192"/>
      <c r="Y620" s="192"/>
      <c r="Z620" s="192"/>
      <c r="AA620" s="192"/>
      <c r="AB620" s="192"/>
      <c r="AC620" s="192"/>
      <c r="AD620" s="192"/>
      <c r="AE620" s="192"/>
      <c r="AF620" s="192"/>
      <c r="AG620" s="192"/>
      <c r="AH620" s="192"/>
      <c r="AI620" s="192"/>
    </row>
    <row r="621" spans="1:35" ht="15.75" customHeight="1">
      <c r="A621" s="192"/>
      <c r="B621" s="192"/>
      <c r="C621" s="192"/>
      <c r="D621" s="192"/>
      <c r="E621" s="192"/>
      <c r="F621" s="192"/>
      <c r="G621" s="192"/>
      <c r="H621" s="192"/>
      <c r="I621" s="192"/>
      <c r="J621" s="192"/>
      <c r="K621" s="192"/>
      <c r="L621" s="192"/>
      <c r="M621" s="192"/>
      <c r="N621" s="192"/>
      <c r="O621" s="192"/>
      <c r="P621" s="192"/>
      <c r="Q621" s="192"/>
      <c r="R621" s="192"/>
      <c r="S621" s="192"/>
      <c r="T621" s="192"/>
      <c r="U621" s="192"/>
      <c r="V621" s="192"/>
      <c r="W621" s="192"/>
      <c r="X621" s="192"/>
      <c r="Y621" s="192"/>
      <c r="Z621" s="192"/>
      <c r="AA621" s="192"/>
      <c r="AB621" s="192"/>
      <c r="AC621" s="192"/>
      <c r="AD621" s="192"/>
      <c r="AE621" s="192"/>
      <c r="AF621" s="192"/>
      <c r="AG621" s="192"/>
      <c r="AH621" s="192"/>
      <c r="AI621" s="192"/>
    </row>
    <row r="622" spans="1:35" ht="15.75" customHeight="1">
      <c r="A622" s="192"/>
      <c r="B622" s="192"/>
      <c r="C622" s="192"/>
      <c r="D622" s="192"/>
      <c r="E622" s="192"/>
      <c r="F622" s="192"/>
      <c r="G622" s="192"/>
      <c r="H622" s="192"/>
      <c r="I622" s="192"/>
      <c r="J622" s="192"/>
      <c r="K622" s="192"/>
      <c r="L622" s="192"/>
      <c r="M622" s="192"/>
      <c r="N622" s="192"/>
      <c r="O622" s="192"/>
      <c r="P622" s="192"/>
      <c r="Q622" s="192"/>
      <c r="R622" s="192"/>
      <c r="S622" s="192"/>
      <c r="T622" s="192"/>
      <c r="U622" s="192"/>
      <c r="V622" s="192"/>
      <c r="W622" s="192"/>
      <c r="X622" s="192"/>
      <c r="Y622" s="192"/>
      <c r="Z622" s="192"/>
      <c r="AA622" s="192"/>
      <c r="AB622" s="192"/>
      <c r="AC622" s="192"/>
      <c r="AD622" s="192"/>
      <c r="AE622" s="192"/>
      <c r="AF622" s="192"/>
      <c r="AG622" s="192"/>
      <c r="AH622" s="192"/>
      <c r="AI622" s="192"/>
    </row>
    <row r="623" spans="1:35" ht="15.75" customHeight="1">
      <c r="A623" s="192"/>
      <c r="B623" s="192"/>
      <c r="C623" s="192"/>
      <c r="D623" s="192"/>
      <c r="E623" s="192"/>
      <c r="F623" s="192"/>
      <c r="G623" s="192"/>
      <c r="H623" s="192"/>
      <c r="I623" s="192"/>
      <c r="J623" s="192"/>
      <c r="K623" s="192"/>
      <c r="L623" s="192"/>
      <c r="M623" s="192"/>
      <c r="N623" s="192"/>
      <c r="O623" s="192"/>
      <c r="P623" s="192"/>
      <c r="Q623" s="192"/>
      <c r="R623" s="192"/>
      <c r="S623" s="192"/>
      <c r="T623" s="192"/>
      <c r="U623" s="192"/>
      <c r="V623" s="192"/>
      <c r="W623" s="192"/>
      <c r="X623" s="192"/>
      <c r="Y623" s="192"/>
      <c r="Z623" s="192"/>
      <c r="AA623" s="192"/>
      <c r="AB623" s="192"/>
      <c r="AC623" s="192"/>
      <c r="AD623" s="192"/>
      <c r="AE623" s="192"/>
      <c r="AF623" s="192"/>
      <c r="AG623" s="192"/>
      <c r="AH623" s="192"/>
      <c r="AI623" s="192"/>
    </row>
    <row r="624" spans="1:35" ht="15.75" customHeight="1">
      <c r="A624" s="192"/>
      <c r="B624" s="192"/>
      <c r="C624" s="192"/>
      <c r="D624" s="192"/>
      <c r="E624" s="192"/>
      <c r="F624" s="192"/>
      <c r="G624" s="192"/>
      <c r="H624" s="192"/>
      <c r="I624" s="192"/>
      <c r="J624" s="192"/>
      <c r="K624" s="192"/>
      <c r="L624" s="192"/>
      <c r="M624" s="192"/>
      <c r="N624" s="192"/>
      <c r="O624" s="192"/>
      <c r="P624" s="192"/>
      <c r="Q624" s="192"/>
      <c r="R624" s="192"/>
      <c r="S624" s="192"/>
      <c r="T624" s="192"/>
      <c r="U624" s="192"/>
      <c r="V624" s="192"/>
      <c r="W624" s="192"/>
      <c r="X624" s="192"/>
      <c r="Y624" s="192"/>
      <c r="Z624" s="192"/>
      <c r="AA624" s="192"/>
      <c r="AB624" s="192"/>
      <c r="AC624" s="192"/>
      <c r="AD624" s="192"/>
      <c r="AE624" s="192"/>
      <c r="AF624" s="192"/>
      <c r="AG624" s="192"/>
      <c r="AH624" s="192"/>
      <c r="AI624" s="192"/>
    </row>
    <row r="625" spans="1:35" ht="15.75" customHeight="1">
      <c r="A625" s="192"/>
      <c r="B625" s="192"/>
      <c r="C625" s="192"/>
      <c r="D625" s="192"/>
      <c r="E625" s="192"/>
      <c r="F625" s="192"/>
      <c r="G625" s="192"/>
      <c r="H625" s="192"/>
      <c r="I625" s="192"/>
      <c r="J625" s="192"/>
      <c r="K625" s="192"/>
      <c r="L625" s="192"/>
      <c r="M625" s="192"/>
      <c r="N625" s="192"/>
      <c r="O625" s="192"/>
      <c r="P625" s="192"/>
      <c r="Q625" s="192"/>
      <c r="R625" s="192"/>
      <c r="S625" s="192"/>
      <c r="T625" s="192"/>
      <c r="U625" s="192"/>
      <c r="V625" s="192"/>
      <c r="W625" s="192"/>
      <c r="X625" s="192"/>
      <c r="Y625" s="192"/>
      <c r="Z625" s="192"/>
      <c r="AA625" s="192"/>
      <c r="AB625" s="192"/>
      <c r="AC625" s="192"/>
      <c r="AD625" s="192"/>
      <c r="AE625" s="192"/>
      <c r="AF625" s="192"/>
      <c r="AG625" s="192"/>
      <c r="AH625" s="192"/>
      <c r="AI625" s="192"/>
    </row>
    <row r="626" spans="1:35" ht="15.75" customHeight="1">
      <c r="A626" s="192"/>
      <c r="B626" s="192"/>
      <c r="C626" s="192"/>
      <c r="D626" s="192"/>
      <c r="E626" s="192"/>
      <c r="F626" s="192"/>
      <c r="G626" s="192"/>
      <c r="H626" s="192"/>
      <c r="I626" s="192"/>
      <c r="J626" s="192"/>
      <c r="K626" s="192"/>
      <c r="L626" s="192"/>
      <c r="M626" s="192"/>
      <c r="N626" s="192"/>
      <c r="O626" s="192"/>
      <c r="P626" s="192"/>
      <c r="Q626" s="192"/>
      <c r="R626" s="192"/>
      <c r="S626" s="192"/>
      <c r="T626" s="192"/>
      <c r="U626" s="192"/>
      <c r="V626" s="192"/>
      <c r="W626" s="192"/>
      <c r="X626" s="192"/>
      <c r="Y626" s="192"/>
      <c r="Z626" s="192"/>
      <c r="AA626" s="192"/>
      <c r="AB626" s="192"/>
      <c r="AC626" s="192"/>
      <c r="AD626" s="192"/>
      <c r="AE626" s="192"/>
      <c r="AF626" s="192"/>
      <c r="AG626" s="192"/>
      <c r="AH626" s="192"/>
      <c r="AI626" s="192"/>
    </row>
    <row r="627" spans="1:35" ht="15.75" customHeight="1">
      <c r="A627" s="192"/>
      <c r="B627" s="192"/>
      <c r="C627" s="192"/>
      <c r="D627" s="192"/>
      <c r="E627" s="192"/>
      <c r="F627" s="192"/>
      <c r="G627" s="192"/>
      <c r="H627" s="192"/>
      <c r="I627" s="192"/>
      <c r="J627" s="192"/>
      <c r="K627" s="192"/>
      <c r="L627" s="192"/>
      <c r="M627" s="192"/>
      <c r="N627" s="192"/>
      <c r="O627" s="192"/>
      <c r="P627" s="192"/>
      <c r="Q627" s="192"/>
      <c r="R627" s="192"/>
      <c r="S627" s="192"/>
      <c r="T627" s="192"/>
      <c r="U627" s="192"/>
      <c r="V627" s="192"/>
      <c r="W627" s="192"/>
      <c r="X627" s="192"/>
      <c r="Y627" s="192"/>
      <c r="Z627" s="192"/>
      <c r="AA627" s="192"/>
      <c r="AB627" s="192"/>
      <c r="AC627" s="192"/>
      <c r="AD627" s="192"/>
      <c r="AE627" s="192"/>
      <c r="AF627" s="192"/>
      <c r="AG627" s="192"/>
      <c r="AH627" s="192"/>
      <c r="AI627" s="192"/>
    </row>
    <row r="628" spans="1:35" ht="15.75" customHeight="1">
      <c r="A628" s="192"/>
      <c r="B628" s="192"/>
      <c r="C628" s="192"/>
      <c r="D628" s="192"/>
      <c r="E628" s="192"/>
      <c r="F628" s="192"/>
      <c r="G628" s="192"/>
      <c r="H628" s="192"/>
      <c r="I628" s="192"/>
      <c r="J628" s="192"/>
      <c r="K628" s="192"/>
      <c r="L628" s="192"/>
      <c r="M628" s="192"/>
      <c r="N628" s="192"/>
      <c r="O628" s="192"/>
      <c r="P628" s="192"/>
      <c r="Q628" s="192"/>
      <c r="R628" s="192"/>
      <c r="S628" s="192"/>
      <c r="T628" s="192"/>
      <c r="U628" s="192"/>
      <c r="V628" s="192"/>
      <c r="W628" s="192"/>
      <c r="X628" s="192"/>
      <c r="Y628" s="192"/>
      <c r="Z628" s="192"/>
      <c r="AA628" s="192"/>
      <c r="AB628" s="192"/>
      <c r="AC628" s="192"/>
      <c r="AD628" s="192"/>
      <c r="AE628" s="192"/>
      <c r="AF628" s="192"/>
      <c r="AG628" s="192"/>
      <c r="AH628" s="192"/>
      <c r="AI628" s="192"/>
    </row>
    <row r="629" spans="1:35" ht="15.75" customHeight="1">
      <c r="A629" s="192"/>
      <c r="B629" s="192"/>
      <c r="C629" s="192"/>
      <c r="D629" s="192"/>
      <c r="E629" s="192"/>
      <c r="F629" s="192"/>
      <c r="G629" s="192"/>
      <c r="H629" s="192"/>
      <c r="I629" s="192"/>
      <c r="J629" s="192"/>
      <c r="K629" s="192"/>
      <c r="L629" s="192"/>
      <c r="M629" s="192"/>
      <c r="N629" s="192"/>
      <c r="O629" s="192"/>
      <c r="P629" s="192"/>
      <c r="Q629" s="192"/>
      <c r="R629" s="192"/>
      <c r="S629" s="192"/>
      <c r="T629" s="192"/>
      <c r="U629" s="192"/>
      <c r="V629" s="192"/>
      <c r="W629" s="192"/>
      <c r="X629" s="192"/>
      <c r="Y629" s="192"/>
      <c r="Z629" s="192"/>
      <c r="AA629" s="192"/>
      <c r="AB629" s="192"/>
      <c r="AC629" s="192"/>
      <c r="AD629" s="192"/>
      <c r="AE629" s="192"/>
      <c r="AF629" s="192"/>
      <c r="AG629" s="192"/>
      <c r="AH629" s="192"/>
      <c r="AI629" s="192"/>
    </row>
    <row r="630" spans="1:35" ht="15.75" customHeight="1">
      <c r="A630" s="192"/>
      <c r="B630" s="192"/>
      <c r="C630" s="192"/>
      <c r="D630" s="192"/>
      <c r="E630" s="192"/>
      <c r="F630" s="192"/>
      <c r="G630" s="192"/>
      <c r="H630" s="192"/>
      <c r="I630" s="192"/>
      <c r="J630" s="192"/>
      <c r="K630" s="192"/>
      <c r="L630" s="192"/>
      <c r="M630" s="192"/>
      <c r="N630" s="192"/>
      <c r="O630" s="192"/>
      <c r="P630" s="192"/>
      <c r="Q630" s="192"/>
      <c r="R630" s="192"/>
      <c r="S630" s="192"/>
      <c r="T630" s="192"/>
      <c r="U630" s="192"/>
      <c r="V630" s="192"/>
      <c r="W630" s="192"/>
      <c r="X630" s="192"/>
      <c r="Y630" s="192"/>
      <c r="Z630" s="192"/>
      <c r="AA630" s="192"/>
      <c r="AB630" s="192"/>
      <c r="AC630" s="192"/>
      <c r="AD630" s="192"/>
      <c r="AE630" s="192"/>
      <c r="AF630" s="192"/>
      <c r="AG630" s="192"/>
      <c r="AH630" s="192"/>
      <c r="AI630" s="192"/>
    </row>
    <row r="631" spans="1:35" ht="15.75" customHeight="1">
      <c r="A631" s="192"/>
      <c r="B631" s="192"/>
      <c r="C631" s="192"/>
      <c r="D631" s="192"/>
      <c r="E631" s="192"/>
      <c r="F631" s="192"/>
      <c r="G631" s="192"/>
      <c r="H631" s="192"/>
      <c r="I631" s="192"/>
      <c r="J631" s="192"/>
      <c r="K631" s="192"/>
      <c r="L631" s="192"/>
      <c r="M631" s="192"/>
      <c r="N631" s="192"/>
      <c r="O631" s="192"/>
      <c r="P631" s="192"/>
      <c r="Q631" s="192"/>
      <c r="R631" s="192"/>
      <c r="S631" s="192"/>
      <c r="T631" s="192"/>
      <c r="U631" s="192"/>
      <c r="V631" s="192"/>
      <c r="W631" s="192"/>
      <c r="X631" s="192"/>
      <c r="Y631" s="192"/>
      <c r="Z631" s="192"/>
      <c r="AA631" s="192"/>
      <c r="AB631" s="192"/>
      <c r="AC631" s="192"/>
      <c r="AD631" s="192"/>
      <c r="AE631" s="192"/>
      <c r="AF631" s="192"/>
      <c r="AG631" s="192"/>
      <c r="AH631" s="192"/>
      <c r="AI631" s="192"/>
    </row>
    <row r="632" spans="1:35" ht="15.75" customHeight="1">
      <c r="A632" s="192"/>
      <c r="B632" s="192"/>
      <c r="C632" s="192"/>
      <c r="D632" s="192"/>
      <c r="E632" s="192"/>
      <c r="F632" s="192"/>
      <c r="G632" s="192"/>
      <c r="H632" s="192"/>
      <c r="I632" s="192"/>
      <c r="J632" s="192"/>
      <c r="K632" s="192"/>
      <c r="L632" s="192"/>
      <c r="M632" s="192"/>
      <c r="N632" s="192"/>
      <c r="O632" s="192"/>
      <c r="P632" s="192"/>
      <c r="Q632" s="192"/>
      <c r="R632" s="192"/>
      <c r="S632" s="192"/>
      <c r="T632" s="192"/>
      <c r="U632" s="192"/>
      <c r="V632" s="192"/>
      <c r="W632" s="192"/>
      <c r="X632" s="192"/>
      <c r="Y632" s="192"/>
      <c r="Z632" s="192"/>
      <c r="AA632" s="192"/>
      <c r="AB632" s="192"/>
      <c r="AC632" s="192"/>
      <c r="AD632" s="192"/>
      <c r="AE632" s="192"/>
      <c r="AF632" s="192"/>
      <c r="AG632" s="192"/>
      <c r="AH632" s="192"/>
      <c r="AI632" s="192"/>
    </row>
    <row r="633" spans="1:35" ht="15.75" customHeight="1">
      <c r="A633" s="192"/>
      <c r="B633" s="192"/>
      <c r="C633" s="192"/>
      <c r="D633" s="192"/>
      <c r="E633" s="192"/>
      <c r="F633" s="192"/>
      <c r="G633" s="192"/>
      <c r="H633" s="192"/>
      <c r="I633" s="192"/>
      <c r="J633" s="192"/>
      <c r="K633" s="192"/>
      <c r="L633" s="192"/>
      <c r="M633" s="192"/>
      <c r="N633" s="192"/>
      <c r="O633" s="192"/>
      <c r="P633" s="192"/>
      <c r="Q633" s="192"/>
      <c r="R633" s="192"/>
      <c r="S633" s="192"/>
      <c r="T633" s="192"/>
      <c r="U633" s="192"/>
      <c r="V633" s="192"/>
      <c r="W633" s="192"/>
      <c r="X633" s="192"/>
      <c r="Y633" s="192"/>
      <c r="Z633" s="192"/>
      <c r="AA633" s="192"/>
      <c r="AB633" s="192"/>
      <c r="AC633" s="192"/>
      <c r="AD633" s="192"/>
      <c r="AE633" s="192"/>
      <c r="AF633" s="192"/>
      <c r="AG633" s="192"/>
      <c r="AH633" s="192"/>
      <c r="AI633" s="192"/>
    </row>
    <row r="634" spans="1:35" ht="15.75" customHeight="1">
      <c r="A634" s="192"/>
      <c r="B634" s="192"/>
      <c r="C634" s="192"/>
      <c r="D634" s="192"/>
      <c r="E634" s="192"/>
      <c r="F634" s="192"/>
      <c r="G634" s="192"/>
      <c r="H634" s="192"/>
      <c r="I634" s="192"/>
      <c r="J634" s="192"/>
      <c r="K634" s="192"/>
      <c r="L634" s="192"/>
      <c r="M634" s="192"/>
      <c r="N634" s="192"/>
      <c r="O634" s="192"/>
      <c r="P634" s="192"/>
      <c r="Q634" s="192"/>
      <c r="R634" s="192"/>
      <c r="S634" s="192"/>
      <c r="T634" s="192"/>
      <c r="U634" s="192"/>
      <c r="V634" s="192"/>
      <c r="W634" s="192"/>
      <c r="X634" s="192"/>
      <c r="Y634" s="192"/>
      <c r="Z634" s="192"/>
      <c r="AA634" s="192"/>
      <c r="AB634" s="192"/>
      <c r="AC634" s="192"/>
      <c r="AD634" s="192"/>
      <c r="AE634" s="192"/>
      <c r="AF634" s="192"/>
      <c r="AG634" s="192"/>
      <c r="AH634" s="192"/>
      <c r="AI634" s="192"/>
    </row>
    <row r="635" spans="1:35" ht="15.75" customHeight="1">
      <c r="A635" s="192"/>
      <c r="B635" s="192"/>
      <c r="C635" s="192"/>
      <c r="D635" s="192"/>
      <c r="E635" s="192"/>
      <c r="F635" s="192"/>
      <c r="G635" s="192"/>
      <c r="H635" s="192"/>
      <c r="I635" s="192"/>
      <c r="J635" s="192"/>
      <c r="K635" s="192"/>
      <c r="L635" s="192"/>
      <c r="M635" s="192"/>
      <c r="N635" s="192"/>
      <c r="O635" s="192"/>
      <c r="P635" s="192"/>
      <c r="Q635" s="192"/>
      <c r="R635" s="192"/>
      <c r="S635" s="192"/>
      <c r="T635" s="192"/>
      <c r="U635" s="192"/>
      <c r="V635" s="192"/>
      <c r="W635" s="192"/>
      <c r="X635" s="192"/>
      <c r="Y635" s="192"/>
      <c r="Z635" s="192"/>
      <c r="AA635" s="192"/>
      <c r="AB635" s="192"/>
      <c r="AC635" s="192"/>
      <c r="AD635" s="192"/>
      <c r="AE635" s="192"/>
      <c r="AF635" s="192"/>
      <c r="AG635" s="192"/>
      <c r="AH635" s="192"/>
      <c r="AI635" s="192"/>
    </row>
    <row r="636" spans="1:35" ht="15.75" customHeight="1">
      <c r="A636" s="192"/>
      <c r="B636" s="192"/>
      <c r="C636" s="192"/>
      <c r="D636" s="192"/>
      <c r="E636" s="192"/>
      <c r="F636" s="192"/>
      <c r="G636" s="192"/>
      <c r="H636" s="192"/>
      <c r="I636" s="192"/>
      <c r="J636" s="192"/>
      <c r="K636" s="192"/>
      <c r="L636" s="192"/>
      <c r="M636" s="192"/>
      <c r="N636" s="192"/>
      <c r="O636" s="192"/>
      <c r="P636" s="192"/>
      <c r="Q636" s="192"/>
      <c r="R636" s="192"/>
      <c r="S636" s="192"/>
      <c r="T636" s="192"/>
      <c r="U636" s="192"/>
      <c r="V636" s="192"/>
      <c r="W636" s="192"/>
      <c r="X636" s="192"/>
      <c r="Y636" s="192"/>
      <c r="Z636" s="192"/>
      <c r="AA636" s="192"/>
      <c r="AB636" s="192"/>
      <c r="AC636" s="192"/>
      <c r="AD636" s="192"/>
      <c r="AE636" s="192"/>
      <c r="AF636" s="192"/>
      <c r="AG636" s="192"/>
      <c r="AH636" s="192"/>
      <c r="AI636" s="192"/>
    </row>
    <row r="637" spans="1:35" ht="15.75" customHeight="1">
      <c r="A637" s="192"/>
      <c r="B637" s="192"/>
      <c r="C637" s="192"/>
      <c r="D637" s="192"/>
      <c r="E637" s="192"/>
      <c r="F637" s="192"/>
      <c r="G637" s="192"/>
      <c r="H637" s="192"/>
      <c r="I637" s="192"/>
      <c r="J637" s="192"/>
      <c r="K637" s="192"/>
      <c r="L637" s="192"/>
      <c r="M637" s="192"/>
      <c r="N637" s="192"/>
      <c r="O637" s="192"/>
      <c r="P637" s="192"/>
      <c r="Q637" s="192"/>
      <c r="R637" s="192"/>
      <c r="S637" s="192"/>
      <c r="T637" s="192"/>
      <c r="U637" s="192"/>
      <c r="V637" s="192"/>
      <c r="W637" s="192"/>
      <c r="X637" s="192"/>
      <c r="Y637" s="192"/>
      <c r="Z637" s="192"/>
      <c r="AA637" s="192"/>
      <c r="AB637" s="192"/>
      <c r="AC637" s="192"/>
      <c r="AD637" s="192"/>
      <c r="AE637" s="192"/>
      <c r="AF637" s="192"/>
      <c r="AG637" s="192"/>
      <c r="AH637" s="192"/>
      <c r="AI637" s="192"/>
    </row>
    <row r="638" spans="1:35" ht="15.75" customHeight="1">
      <c r="A638" s="192"/>
      <c r="B638" s="192"/>
      <c r="C638" s="192"/>
      <c r="D638" s="192"/>
      <c r="E638" s="192"/>
      <c r="F638" s="192"/>
      <c r="G638" s="192"/>
      <c r="H638" s="192"/>
      <c r="I638" s="192"/>
      <c r="J638" s="192"/>
      <c r="K638" s="192"/>
      <c r="L638" s="192"/>
      <c r="M638" s="192"/>
      <c r="N638" s="192"/>
      <c r="O638" s="192"/>
      <c r="P638" s="192"/>
      <c r="Q638" s="192"/>
      <c r="R638" s="192"/>
      <c r="S638" s="192"/>
      <c r="T638" s="192"/>
      <c r="U638" s="192"/>
      <c r="V638" s="192"/>
      <c r="W638" s="192"/>
      <c r="X638" s="192"/>
      <c r="Y638" s="192"/>
      <c r="Z638" s="192"/>
      <c r="AA638" s="192"/>
      <c r="AB638" s="192"/>
      <c r="AC638" s="192"/>
      <c r="AD638" s="192"/>
      <c r="AE638" s="192"/>
      <c r="AF638" s="192"/>
      <c r="AG638" s="192"/>
      <c r="AH638" s="192"/>
      <c r="AI638" s="192"/>
    </row>
    <row r="639" spans="1:35" ht="15.75" customHeight="1">
      <c r="A639" s="192"/>
      <c r="B639" s="192"/>
      <c r="C639" s="192"/>
      <c r="D639" s="192"/>
      <c r="E639" s="192"/>
      <c r="F639" s="192"/>
      <c r="G639" s="192"/>
      <c r="H639" s="192"/>
      <c r="I639" s="192"/>
      <c r="J639" s="192"/>
      <c r="K639" s="192"/>
      <c r="L639" s="192"/>
      <c r="M639" s="192"/>
      <c r="N639" s="192"/>
      <c r="O639" s="192"/>
      <c r="P639" s="192"/>
      <c r="Q639" s="192"/>
      <c r="R639" s="192"/>
      <c r="S639" s="192"/>
      <c r="T639" s="192"/>
      <c r="U639" s="192"/>
      <c r="V639" s="192"/>
      <c r="W639" s="192"/>
      <c r="X639" s="192"/>
      <c r="Y639" s="192"/>
      <c r="Z639" s="192"/>
      <c r="AA639" s="192"/>
      <c r="AB639" s="192"/>
      <c r="AC639" s="192"/>
      <c r="AD639" s="192"/>
      <c r="AE639" s="192"/>
      <c r="AF639" s="192"/>
      <c r="AG639" s="192"/>
      <c r="AH639" s="192"/>
      <c r="AI639" s="192"/>
    </row>
    <row r="640" spans="1:35" ht="15.75" customHeight="1">
      <c r="A640" s="192"/>
      <c r="B640" s="192"/>
      <c r="C640" s="192"/>
      <c r="D640" s="192"/>
      <c r="E640" s="192"/>
      <c r="F640" s="192"/>
      <c r="G640" s="192"/>
      <c r="H640" s="192"/>
      <c r="I640" s="192"/>
      <c r="J640" s="192"/>
      <c r="K640" s="192"/>
      <c r="L640" s="192"/>
      <c r="M640" s="192"/>
      <c r="N640" s="192"/>
      <c r="O640" s="192"/>
      <c r="P640" s="192"/>
      <c r="Q640" s="192"/>
      <c r="R640" s="192"/>
      <c r="S640" s="192"/>
      <c r="T640" s="192"/>
      <c r="U640" s="192"/>
      <c r="V640" s="192"/>
      <c r="W640" s="192"/>
      <c r="X640" s="192"/>
      <c r="Y640" s="192"/>
      <c r="Z640" s="192"/>
      <c r="AA640" s="192"/>
      <c r="AB640" s="192"/>
      <c r="AC640" s="192"/>
      <c r="AD640" s="192"/>
      <c r="AE640" s="192"/>
      <c r="AF640" s="192"/>
      <c r="AG640" s="192"/>
      <c r="AH640" s="192"/>
      <c r="AI640" s="192"/>
    </row>
    <row r="641" spans="1:35" ht="15.75" customHeight="1">
      <c r="A641" s="192"/>
      <c r="B641" s="192"/>
      <c r="C641" s="192"/>
      <c r="D641" s="192"/>
      <c r="E641" s="192"/>
      <c r="F641" s="192"/>
      <c r="G641" s="192"/>
      <c r="H641" s="192"/>
      <c r="I641" s="192"/>
      <c r="J641" s="192"/>
      <c r="K641" s="192"/>
      <c r="L641" s="192"/>
      <c r="M641" s="192"/>
      <c r="N641" s="192"/>
      <c r="O641" s="192"/>
      <c r="P641" s="192"/>
      <c r="Q641" s="192"/>
      <c r="R641" s="192"/>
      <c r="S641" s="192"/>
      <c r="T641" s="192"/>
      <c r="U641" s="192"/>
      <c r="V641" s="192"/>
      <c r="W641" s="192"/>
      <c r="X641" s="192"/>
      <c r="Y641" s="192"/>
      <c r="Z641" s="192"/>
      <c r="AA641" s="192"/>
      <c r="AB641" s="192"/>
      <c r="AC641" s="192"/>
      <c r="AD641" s="192"/>
      <c r="AE641" s="192"/>
      <c r="AF641" s="192"/>
      <c r="AG641" s="192"/>
      <c r="AH641" s="192"/>
      <c r="AI641" s="192"/>
    </row>
    <row r="642" spans="1:35" ht="15.75" customHeight="1">
      <c r="A642" s="192"/>
      <c r="B642" s="192"/>
      <c r="C642" s="192"/>
      <c r="D642" s="192"/>
      <c r="E642" s="192"/>
      <c r="F642" s="192"/>
      <c r="G642" s="192"/>
      <c r="H642" s="192"/>
      <c r="I642" s="192"/>
      <c r="J642" s="192"/>
      <c r="K642" s="192"/>
      <c r="L642" s="192"/>
      <c r="M642" s="192"/>
      <c r="N642" s="192"/>
      <c r="O642" s="192"/>
      <c r="P642" s="192"/>
      <c r="Q642" s="192"/>
      <c r="R642" s="192"/>
      <c r="S642" s="192"/>
      <c r="T642" s="192"/>
      <c r="U642" s="192"/>
      <c r="V642" s="192"/>
      <c r="W642" s="192"/>
      <c r="X642" s="192"/>
      <c r="Y642" s="192"/>
      <c r="Z642" s="192"/>
      <c r="AA642" s="192"/>
      <c r="AB642" s="192"/>
      <c r="AC642" s="192"/>
      <c r="AD642" s="192"/>
      <c r="AE642" s="192"/>
      <c r="AF642" s="192"/>
      <c r="AG642" s="192"/>
      <c r="AH642" s="192"/>
      <c r="AI642" s="192"/>
    </row>
    <row r="643" spans="1:35" ht="15.75" customHeight="1">
      <c r="A643" s="192"/>
      <c r="B643" s="192"/>
      <c r="C643" s="192"/>
      <c r="D643" s="192"/>
      <c r="E643" s="192"/>
      <c r="F643" s="192"/>
      <c r="G643" s="192"/>
      <c r="H643" s="192"/>
      <c r="I643" s="192"/>
      <c r="J643" s="192"/>
      <c r="K643" s="192"/>
      <c r="L643" s="192"/>
      <c r="M643" s="192"/>
      <c r="N643" s="192"/>
      <c r="O643" s="192"/>
      <c r="P643" s="192"/>
      <c r="Q643" s="192"/>
      <c r="R643" s="192"/>
      <c r="S643" s="192"/>
      <c r="T643" s="192"/>
      <c r="U643" s="192"/>
      <c r="V643" s="192"/>
      <c r="W643" s="192"/>
      <c r="X643" s="192"/>
      <c r="Y643" s="192"/>
      <c r="Z643" s="192"/>
      <c r="AA643" s="192"/>
      <c r="AB643" s="192"/>
      <c r="AC643" s="192"/>
      <c r="AD643" s="192"/>
      <c r="AE643" s="192"/>
      <c r="AF643" s="192"/>
      <c r="AG643" s="192"/>
      <c r="AH643" s="192"/>
      <c r="AI643" s="192"/>
    </row>
    <row r="644" spans="1:35" ht="15.75" customHeight="1">
      <c r="A644" s="192"/>
      <c r="B644" s="192"/>
      <c r="C644" s="192"/>
      <c r="D644" s="192"/>
      <c r="E644" s="192"/>
      <c r="F644" s="192"/>
      <c r="G644" s="192"/>
      <c r="H644" s="192"/>
      <c r="I644" s="192"/>
      <c r="J644" s="192"/>
      <c r="K644" s="192"/>
      <c r="L644" s="192"/>
      <c r="M644" s="192"/>
      <c r="N644" s="192"/>
      <c r="O644" s="192"/>
      <c r="P644" s="192"/>
      <c r="Q644" s="192"/>
      <c r="R644" s="192"/>
      <c r="S644" s="192"/>
      <c r="T644" s="192"/>
      <c r="U644" s="192"/>
      <c r="V644" s="192"/>
      <c r="W644" s="192"/>
      <c r="X644" s="192"/>
      <c r="Y644" s="192"/>
      <c r="Z644" s="192"/>
      <c r="AA644" s="192"/>
      <c r="AB644" s="192"/>
      <c r="AC644" s="192"/>
      <c r="AD644" s="192"/>
      <c r="AE644" s="192"/>
      <c r="AF644" s="192"/>
      <c r="AG644" s="192"/>
      <c r="AH644" s="192"/>
      <c r="AI644" s="192"/>
    </row>
    <row r="645" spans="1:35" ht="15.75" customHeight="1">
      <c r="A645" s="192"/>
      <c r="B645" s="192"/>
      <c r="C645" s="192"/>
      <c r="D645" s="192"/>
      <c r="E645" s="192"/>
      <c r="F645" s="192"/>
      <c r="G645" s="192"/>
      <c r="H645" s="192"/>
      <c r="I645" s="192"/>
      <c r="J645" s="192"/>
      <c r="K645" s="192"/>
      <c r="L645" s="192"/>
      <c r="M645" s="192"/>
      <c r="N645" s="192"/>
      <c r="O645" s="192"/>
      <c r="P645" s="192"/>
      <c r="Q645" s="192"/>
      <c r="R645" s="192"/>
      <c r="S645" s="192"/>
      <c r="T645" s="192"/>
      <c r="U645" s="192"/>
      <c r="V645" s="192"/>
      <c r="W645" s="192"/>
      <c r="X645" s="192"/>
      <c r="Y645" s="192"/>
      <c r="Z645" s="192"/>
      <c r="AA645" s="192"/>
      <c r="AB645" s="192"/>
      <c r="AC645" s="192"/>
      <c r="AD645" s="192"/>
      <c r="AE645" s="192"/>
      <c r="AF645" s="192"/>
      <c r="AG645" s="192"/>
      <c r="AH645" s="192"/>
      <c r="AI645" s="192"/>
    </row>
    <row r="646" spans="1:35" ht="15.75" customHeight="1">
      <c r="A646" s="192"/>
      <c r="B646" s="192"/>
      <c r="C646" s="192"/>
      <c r="D646" s="192"/>
      <c r="E646" s="192"/>
      <c r="F646" s="192"/>
      <c r="G646" s="192"/>
      <c r="H646" s="192"/>
      <c r="I646" s="192"/>
      <c r="J646" s="192"/>
      <c r="K646" s="192"/>
      <c r="L646" s="192"/>
      <c r="M646" s="192"/>
      <c r="N646" s="192"/>
      <c r="O646" s="192"/>
      <c r="P646" s="192"/>
      <c r="Q646" s="192"/>
      <c r="R646" s="192"/>
      <c r="S646" s="192"/>
      <c r="T646" s="192"/>
      <c r="U646" s="192"/>
      <c r="V646" s="192"/>
      <c r="W646" s="192"/>
      <c r="X646" s="192"/>
      <c r="Y646" s="192"/>
      <c r="Z646" s="192"/>
      <c r="AA646" s="192"/>
      <c r="AB646" s="192"/>
      <c r="AC646" s="192"/>
      <c r="AD646" s="192"/>
      <c r="AE646" s="192"/>
      <c r="AF646" s="192"/>
      <c r="AG646" s="192"/>
      <c r="AH646" s="192"/>
      <c r="AI646" s="192"/>
    </row>
    <row r="647" spans="1:35" ht="15.75" customHeight="1">
      <c r="A647" s="192"/>
      <c r="B647" s="192"/>
      <c r="C647" s="192"/>
      <c r="D647" s="192"/>
      <c r="E647" s="192"/>
      <c r="F647" s="192"/>
      <c r="G647" s="192"/>
      <c r="H647" s="192"/>
      <c r="I647" s="192"/>
      <c r="J647" s="192"/>
      <c r="K647" s="192"/>
      <c r="L647" s="192"/>
      <c r="M647" s="192"/>
      <c r="N647" s="192"/>
      <c r="O647" s="192"/>
      <c r="P647" s="192"/>
      <c r="Q647" s="192"/>
      <c r="R647" s="192"/>
      <c r="S647" s="192"/>
      <c r="T647" s="192"/>
      <c r="U647" s="192"/>
      <c r="V647" s="192"/>
      <c r="W647" s="192"/>
      <c r="X647" s="192"/>
      <c r="Y647" s="192"/>
      <c r="Z647" s="192"/>
      <c r="AA647" s="192"/>
      <c r="AB647" s="192"/>
      <c r="AC647" s="192"/>
      <c r="AD647" s="192"/>
      <c r="AE647" s="192"/>
      <c r="AF647" s="192"/>
      <c r="AG647" s="192"/>
      <c r="AH647" s="192"/>
      <c r="AI647" s="192"/>
    </row>
    <row r="648" spans="1:35" ht="15.75" customHeight="1">
      <c r="A648" s="192"/>
      <c r="B648" s="192"/>
      <c r="C648" s="192"/>
      <c r="D648" s="192"/>
      <c r="E648" s="192"/>
      <c r="F648" s="192"/>
      <c r="G648" s="192"/>
      <c r="H648" s="192"/>
      <c r="I648" s="192"/>
      <c r="J648" s="192"/>
      <c r="K648" s="192"/>
      <c r="L648" s="192"/>
      <c r="M648" s="192"/>
      <c r="N648" s="192"/>
      <c r="O648" s="192"/>
      <c r="P648" s="192"/>
      <c r="Q648" s="192"/>
      <c r="R648" s="192"/>
      <c r="S648" s="192"/>
      <c r="T648" s="192"/>
      <c r="U648" s="192"/>
      <c r="V648" s="192"/>
      <c r="W648" s="192"/>
      <c r="X648" s="192"/>
      <c r="Y648" s="192"/>
      <c r="Z648" s="192"/>
      <c r="AA648" s="192"/>
      <c r="AB648" s="192"/>
      <c r="AC648" s="192"/>
      <c r="AD648" s="192"/>
      <c r="AE648" s="192"/>
      <c r="AF648" s="192"/>
      <c r="AG648" s="192"/>
      <c r="AH648" s="192"/>
      <c r="AI648" s="192"/>
    </row>
    <row r="649" spans="1:35" ht="15.75" customHeight="1">
      <c r="A649" s="192"/>
      <c r="B649" s="192"/>
      <c r="C649" s="192"/>
      <c r="D649" s="192"/>
      <c r="E649" s="192"/>
      <c r="F649" s="192"/>
      <c r="G649" s="192"/>
      <c r="H649" s="192"/>
      <c r="I649" s="192"/>
      <c r="J649" s="192"/>
      <c r="K649" s="192"/>
      <c r="L649" s="192"/>
      <c r="M649" s="192"/>
      <c r="N649" s="192"/>
      <c r="O649" s="192"/>
      <c r="P649" s="192"/>
      <c r="Q649" s="192"/>
      <c r="R649" s="192"/>
      <c r="S649" s="192"/>
      <c r="T649" s="192"/>
      <c r="U649" s="192"/>
      <c r="V649" s="192"/>
      <c r="W649" s="192"/>
      <c r="X649" s="192"/>
      <c r="Y649" s="192"/>
      <c r="Z649" s="192"/>
      <c r="AA649" s="192"/>
      <c r="AB649" s="192"/>
      <c r="AC649" s="192"/>
      <c r="AD649" s="192"/>
      <c r="AE649" s="192"/>
      <c r="AF649" s="192"/>
      <c r="AG649" s="192"/>
      <c r="AH649" s="192"/>
      <c r="AI649" s="192"/>
    </row>
    <row r="650" spans="1:35" ht="15.75" customHeight="1">
      <c r="A650" s="192"/>
      <c r="B650" s="192"/>
      <c r="C650" s="192"/>
      <c r="D650" s="192"/>
      <c r="E650" s="192"/>
      <c r="F650" s="192"/>
      <c r="G650" s="192"/>
      <c r="H650" s="192"/>
      <c r="I650" s="192"/>
      <c r="J650" s="192"/>
      <c r="K650" s="192"/>
      <c r="L650" s="192"/>
      <c r="M650" s="192"/>
      <c r="N650" s="192"/>
      <c r="O650" s="192"/>
      <c r="P650" s="192"/>
      <c r="Q650" s="192"/>
      <c r="R650" s="192"/>
      <c r="S650" s="192"/>
      <c r="T650" s="192"/>
      <c r="U650" s="192"/>
      <c r="V650" s="192"/>
      <c r="W650" s="192"/>
      <c r="X650" s="192"/>
      <c r="Y650" s="192"/>
      <c r="Z650" s="192"/>
      <c r="AA650" s="192"/>
      <c r="AB650" s="192"/>
      <c r="AC650" s="192"/>
      <c r="AD650" s="192"/>
      <c r="AE650" s="192"/>
      <c r="AF650" s="192"/>
      <c r="AG650" s="192"/>
      <c r="AH650" s="192"/>
      <c r="AI650" s="192"/>
    </row>
    <row r="651" spans="1:35" ht="15.75" customHeight="1">
      <c r="A651" s="192"/>
      <c r="B651" s="192"/>
      <c r="C651" s="192"/>
      <c r="D651" s="192"/>
      <c r="E651" s="192"/>
      <c r="F651" s="192"/>
      <c r="G651" s="192"/>
      <c r="H651" s="192"/>
      <c r="I651" s="192"/>
      <c r="J651" s="192"/>
      <c r="K651" s="192"/>
      <c r="L651" s="192"/>
      <c r="M651" s="192"/>
      <c r="N651" s="192"/>
      <c r="O651" s="192"/>
      <c r="P651" s="192"/>
      <c r="Q651" s="192"/>
      <c r="R651" s="192"/>
      <c r="S651" s="192"/>
      <c r="T651" s="192"/>
      <c r="U651" s="192"/>
      <c r="V651" s="192"/>
      <c r="W651" s="192"/>
      <c r="X651" s="192"/>
      <c r="Y651" s="192"/>
      <c r="Z651" s="192"/>
      <c r="AA651" s="192"/>
      <c r="AB651" s="192"/>
      <c r="AC651" s="192"/>
      <c r="AD651" s="192"/>
      <c r="AE651" s="192"/>
      <c r="AF651" s="192"/>
      <c r="AG651" s="192"/>
      <c r="AH651" s="192"/>
      <c r="AI651" s="192"/>
    </row>
    <row r="652" spans="1:35" ht="15.75" customHeight="1">
      <c r="A652" s="192"/>
      <c r="B652" s="192"/>
      <c r="C652" s="192"/>
      <c r="D652" s="192"/>
      <c r="E652" s="192"/>
      <c r="F652" s="192"/>
      <c r="G652" s="192"/>
      <c r="H652" s="192"/>
      <c r="I652" s="192"/>
      <c r="J652" s="192"/>
      <c r="K652" s="192"/>
      <c r="L652" s="192"/>
      <c r="M652" s="192"/>
      <c r="N652" s="192"/>
      <c r="O652" s="192"/>
      <c r="P652" s="192"/>
      <c r="Q652" s="192"/>
      <c r="R652" s="192"/>
      <c r="S652" s="192"/>
      <c r="T652" s="192"/>
      <c r="U652" s="192"/>
      <c r="V652" s="192"/>
      <c r="W652" s="192"/>
      <c r="X652" s="192"/>
      <c r="Y652" s="192"/>
      <c r="Z652" s="192"/>
      <c r="AA652" s="192"/>
      <c r="AB652" s="192"/>
      <c r="AC652" s="192"/>
      <c r="AD652" s="192"/>
      <c r="AE652" s="192"/>
      <c r="AF652" s="192"/>
      <c r="AG652" s="192"/>
      <c r="AH652" s="192"/>
      <c r="AI652" s="192"/>
    </row>
    <row r="653" spans="1:35" ht="15.75" customHeight="1">
      <c r="A653" s="192"/>
      <c r="B653" s="192"/>
      <c r="C653" s="192"/>
      <c r="D653" s="192"/>
      <c r="E653" s="192"/>
      <c r="F653" s="192"/>
      <c r="G653" s="192"/>
      <c r="H653" s="192"/>
      <c r="I653" s="192"/>
      <c r="J653" s="192"/>
      <c r="K653" s="192"/>
      <c r="L653" s="192"/>
      <c r="M653" s="192"/>
      <c r="N653" s="192"/>
      <c r="O653" s="192"/>
      <c r="P653" s="192"/>
      <c r="Q653" s="192"/>
      <c r="R653" s="192"/>
      <c r="S653" s="192"/>
      <c r="T653" s="192"/>
      <c r="U653" s="192"/>
      <c r="V653" s="192"/>
      <c r="W653" s="192"/>
      <c r="X653" s="192"/>
      <c r="Y653" s="192"/>
      <c r="Z653" s="192"/>
      <c r="AA653" s="192"/>
      <c r="AB653" s="192"/>
      <c r="AC653" s="192"/>
      <c r="AD653" s="192"/>
      <c r="AE653" s="192"/>
      <c r="AF653" s="192"/>
      <c r="AG653" s="192"/>
      <c r="AH653" s="192"/>
      <c r="AI653" s="192"/>
    </row>
    <row r="654" spans="1:35" ht="15.75" customHeight="1">
      <c r="A654" s="192"/>
      <c r="B654" s="192"/>
      <c r="C654" s="192"/>
      <c r="D654" s="192"/>
      <c r="E654" s="192"/>
      <c r="F654" s="192"/>
      <c r="G654" s="192"/>
      <c r="H654" s="192"/>
      <c r="I654" s="192"/>
      <c r="J654" s="192"/>
      <c r="K654" s="192"/>
      <c r="L654" s="192"/>
      <c r="M654" s="192"/>
      <c r="N654" s="192"/>
      <c r="O654" s="192"/>
      <c r="P654" s="192"/>
      <c r="Q654" s="192"/>
      <c r="R654" s="192"/>
      <c r="S654" s="192"/>
      <c r="T654" s="192"/>
      <c r="U654" s="192"/>
      <c r="V654" s="192"/>
      <c r="W654" s="192"/>
      <c r="X654" s="192"/>
      <c r="Y654" s="192"/>
      <c r="Z654" s="192"/>
      <c r="AA654" s="192"/>
      <c r="AB654" s="192"/>
      <c r="AC654" s="192"/>
      <c r="AD654" s="192"/>
      <c r="AE654" s="192"/>
      <c r="AF654" s="192"/>
      <c r="AG654" s="192"/>
      <c r="AH654" s="192"/>
      <c r="AI654" s="192"/>
    </row>
    <row r="655" spans="1:35" ht="15.75" customHeight="1">
      <c r="A655" s="192"/>
      <c r="B655" s="192"/>
      <c r="C655" s="192"/>
      <c r="D655" s="192"/>
      <c r="E655" s="192"/>
      <c r="F655" s="192"/>
      <c r="G655" s="192"/>
      <c r="H655" s="192"/>
      <c r="I655" s="192"/>
      <c r="J655" s="192"/>
      <c r="K655" s="192"/>
      <c r="L655" s="192"/>
      <c r="M655" s="192"/>
      <c r="N655" s="192"/>
      <c r="O655" s="192"/>
      <c r="P655" s="192"/>
      <c r="Q655" s="192"/>
      <c r="R655" s="192"/>
      <c r="S655" s="192"/>
      <c r="T655" s="192"/>
      <c r="U655" s="192"/>
      <c r="V655" s="192"/>
      <c r="W655" s="192"/>
      <c r="X655" s="192"/>
      <c r="Y655" s="192"/>
      <c r="Z655" s="192"/>
      <c r="AA655" s="192"/>
      <c r="AB655" s="192"/>
      <c r="AC655" s="192"/>
      <c r="AD655" s="192"/>
      <c r="AE655" s="192"/>
      <c r="AF655" s="192"/>
      <c r="AG655" s="192"/>
      <c r="AH655" s="192"/>
      <c r="AI655" s="192"/>
    </row>
    <row r="656" spans="1:35" ht="15.75" customHeight="1">
      <c r="A656" s="192"/>
      <c r="B656" s="192"/>
      <c r="C656" s="192"/>
      <c r="D656" s="192"/>
      <c r="E656" s="192"/>
      <c r="F656" s="192"/>
      <c r="G656" s="192"/>
      <c r="H656" s="192"/>
      <c r="I656" s="192"/>
      <c r="J656" s="192"/>
      <c r="K656" s="192"/>
      <c r="L656" s="192"/>
      <c r="M656" s="192"/>
      <c r="N656" s="192"/>
      <c r="O656" s="192"/>
      <c r="P656" s="192"/>
      <c r="Q656" s="192"/>
      <c r="R656" s="192"/>
      <c r="S656" s="192"/>
      <c r="T656" s="192"/>
      <c r="U656" s="192"/>
      <c r="V656" s="192"/>
      <c r="W656" s="192"/>
      <c r="X656" s="192"/>
      <c r="Y656" s="192"/>
      <c r="Z656" s="192"/>
      <c r="AA656" s="192"/>
      <c r="AB656" s="192"/>
      <c r="AC656" s="192"/>
      <c r="AD656" s="192"/>
      <c r="AE656" s="192"/>
      <c r="AF656" s="192"/>
      <c r="AG656" s="192"/>
      <c r="AH656" s="192"/>
      <c r="AI656" s="192"/>
    </row>
    <row r="657" spans="1:35" ht="15.75" customHeight="1">
      <c r="A657" s="192"/>
      <c r="B657" s="192"/>
      <c r="C657" s="192"/>
      <c r="D657" s="192"/>
      <c r="E657" s="192"/>
      <c r="F657" s="192"/>
      <c r="G657" s="192"/>
      <c r="H657" s="192"/>
      <c r="I657" s="192"/>
      <c r="J657" s="192"/>
      <c r="K657" s="192"/>
      <c r="L657" s="192"/>
      <c r="M657" s="192"/>
      <c r="N657" s="192"/>
      <c r="O657" s="192"/>
      <c r="P657" s="192"/>
      <c r="Q657" s="192"/>
      <c r="R657" s="192"/>
      <c r="S657" s="192"/>
      <c r="T657" s="192"/>
      <c r="U657" s="192"/>
      <c r="V657" s="192"/>
      <c r="W657" s="192"/>
      <c r="X657" s="192"/>
      <c r="Y657" s="192"/>
      <c r="Z657" s="192"/>
      <c r="AA657" s="192"/>
      <c r="AB657" s="192"/>
      <c r="AC657" s="192"/>
      <c r="AD657" s="192"/>
      <c r="AE657" s="192"/>
      <c r="AF657" s="192"/>
      <c r="AG657" s="192"/>
      <c r="AH657" s="192"/>
      <c r="AI657" s="192"/>
    </row>
    <row r="658" spans="1:35" ht="15.75" customHeight="1">
      <c r="A658" s="192"/>
      <c r="B658" s="192"/>
      <c r="C658" s="192"/>
      <c r="D658" s="192"/>
      <c r="E658" s="192"/>
      <c r="F658" s="192"/>
      <c r="G658" s="192"/>
      <c r="H658" s="192"/>
      <c r="I658" s="192"/>
      <c r="J658" s="192"/>
      <c r="K658" s="192"/>
      <c r="L658" s="192"/>
      <c r="M658" s="192"/>
      <c r="N658" s="192"/>
      <c r="O658" s="192"/>
      <c r="P658" s="192"/>
      <c r="Q658" s="192"/>
      <c r="R658" s="192"/>
      <c r="S658" s="192"/>
      <c r="T658" s="192"/>
      <c r="U658" s="192"/>
      <c r="V658" s="192"/>
      <c r="W658" s="192"/>
      <c r="X658" s="192"/>
      <c r="Y658" s="192"/>
      <c r="Z658" s="192"/>
      <c r="AA658" s="192"/>
      <c r="AB658" s="192"/>
      <c r="AC658" s="192"/>
      <c r="AD658" s="192"/>
      <c r="AE658" s="192"/>
      <c r="AF658" s="192"/>
      <c r="AG658" s="192"/>
      <c r="AH658" s="192"/>
      <c r="AI658" s="192"/>
    </row>
    <row r="659" spans="1:35" ht="15.75" customHeight="1">
      <c r="A659" s="192"/>
      <c r="B659" s="192"/>
      <c r="C659" s="192"/>
      <c r="D659" s="192"/>
      <c r="E659" s="192"/>
      <c r="F659" s="192"/>
      <c r="G659" s="192"/>
      <c r="H659" s="192"/>
      <c r="I659" s="192"/>
      <c r="J659" s="192"/>
      <c r="K659" s="192"/>
      <c r="L659" s="192"/>
      <c r="M659" s="192"/>
      <c r="N659" s="192"/>
      <c r="O659" s="192"/>
      <c r="P659" s="192"/>
      <c r="Q659" s="192"/>
      <c r="R659" s="192"/>
      <c r="S659" s="192"/>
      <c r="T659" s="192"/>
      <c r="U659" s="192"/>
      <c r="V659" s="192"/>
      <c r="W659" s="192"/>
      <c r="X659" s="192"/>
      <c r="Y659" s="192"/>
      <c r="Z659" s="192"/>
      <c r="AA659" s="192"/>
      <c r="AB659" s="192"/>
      <c r="AC659" s="192"/>
      <c r="AD659" s="192"/>
      <c r="AE659" s="192"/>
      <c r="AF659" s="192"/>
      <c r="AG659" s="192"/>
      <c r="AH659" s="192"/>
      <c r="AI659" s="192"/>
    </row>
    <row r="660" spans="1:35" ht="15.75" customHeight="1">
      <c r="A660" s="192"/>
      <c r="B660" s="192"/>
      <c r="C660" s="192"/>
      <c r="D660" s="192"/>
      <c r="E660" s="192"/>
      <c r="F660" s="192"/>
      <c r="G660" s="192"/>
      <c r="H660" s="192"/>
      <c r="I660" s="192"/>
      <c r="J660" s="192"/>
      <c r="K660" s="192"/>
      <c r="L660" s="192"/>
      <c r="M660" s="192"/>
      <c r="N660" s="192"/>
      <c r="O660" s="192"/>
      <c r="P660" s="192"/>
      <c r="Q660" s="192"/>
      <c r="R660" s="192"/>
      <c r="S660" s="192"/>
      <c r="T660" s="192"/>
      <c r="U660" s="192"/>
      <c r="V660" s="192"/>
      <c r="W660" s="192"/>
      <c r="X660" s="192"/>
      <c r="Y660" s="192"/>
      <c r="Z660" s="192"/>
      <c r="AA660" s="192"/>
      <c r="AB660" s="192"/>
      <c r="AC660" s="192"/>
      <c r="AD660" s="192"/>
      <c r="AE660" s="192"/>
      <c r="AF660" s="192"/>
      <c r="AG660" s="192"/>
      <c r="AH660" s="192"/>
      <c r="AI660" s="192"/>
    </row>
    <row r="661" spans="1:35" ht="15.75" customHeight="1">
      <c r="A661" s="192"/>
      <c r="B661" s="192"/>
      <c r="C661" s="192"/>
      <c r="D661" s="192"/>
      <c r="E661" s="192"/>
      <c r="F661" s="192"/>
      <c r="G661" s="192"/>
      <c r="H661" s="192"/>
      <c r="I661" s="192"/>
      <c r="J661" s="192"/>
      <c r="K661" s="192"/>
      <c r="L661" s="192"/>
      <c r="M661" s="192"/>
      <c r="N661" s="192"/>
      <c r="O661" s="192"/>
      <c r="P661" s="192"/>
      <c r="Q661" s="192"/>
      <c r="R661" s="192"/>
      <c r="S661" s="192"/>
      <c r="T661" s="192"/>
      <c r="U661" s="192"/>
      <c r="V661" s="192"/>
      <c r="W661" s="192"/>
      <c r="X661" s="192"/>
      <c r="Y661" s="192"/>
      <c r="Z661" s="192"/>
      <c r="AA661" s="192"/>
      <c r="AB661" s="192"/>
      <c r="AC661" s="192"/>
      <c r="AD661" s="192"/>
      <c r="AE661" s="192"/>
      <c r="AF661" s="192"/>
      <c r="AG661" s="192"/>
      <c r="AH661" s="192"/>
      <c r="AI661" s="192"/>
    </row>
    <row r="662" spans="1:35" ht="15.75" customHeight="1">
      <c r="A662" s="192"/>
      <c r="B662" s="192"/>
      <c r="C662" s="192"/>
      <c r="D662" s="192"/>
      <c r="E662" s="192"/>
      <c r="F662" s="192"/>
      <c r="G662" s="192"/>
      <c r="H662" s="192"/>
      <c r="I662" s="192"/>
      <c r="J662" s="192"/>
      <c r="K662" s="192"/>
      <c r="L662" s="192"/>
      <c r="M662" s="192"/>
      <c r="N662" s="192"/>
      <c r="O662" s="192"/>
      <c r="P662" s="192"/>
      <c r="Q662" s="192"/>
      <c r="R662" s="192"/>
      <c r="S662" s="192"/>
      <c r="T662" s="192"/>
      <c r="U662" s="192"/>
      <c r="V662" s="192"/>
      <c r="W662" s="192"/>
      <c r="X662" s="192"/>
      <c r="Y662" s="192"/>
      <c r="Z662" s="192"/>
      <c r="AA662" s="192"/>
      <c r="AB662" s="192"/>
      <c r="AC662" s="192"/>
      <c r="AD662" s="192"/>
      <c r="AE662" s="192"/>
      <c r="AF662" s="192"/>
      <c r="AG662" s="192"/>
      <c r="AH662" s="192"/>
      <c r="AI662" s="192"/>
    </row>
    <row r="663" spans="1:35" ht="15.75" customHeight="1">
      <c r="A663" s="192"/>
      <c r="B663" s="192"/>
      <c r="C663" s="192"/>
      <c r="D663" s="192"/>
      <c r="E663" s="192"/>
      <c r="F663" s="192"/>
      <c r="G663" s="192"/>
      <c r="H663" s="192"/>
      <c r="I663" s="192"/>
      <c r="J663" s="192"/>
      <c r="K663" s="192"/>
      <c r="L663" s="192"/>
      <c r="M663" s="192"/>
      <c r="N663" s="192"/>
      <c r="O663" s="192"/>
      <c r="P663" s="192"/>
      <c r="Q663" s="192"/>
      <c r="R663" s="192"/>
      <c r="S663" s="192"/>
      <c r="T663" s="192"/>
      <c r="U663" s="192"/>
      <c r="V663" s="192"/>
      <c r="W663" s="192"/>
      <c r="X663" s="192"/>
      <c r="Y663" s="192"/>
      <c r="Z663" s="192"/>
      <c r="AA663" s="192"/>
      <c r="AB663" s="192"/>
      <c r="AC663" s="192"/>
      <c r="AD663" s="192"/>
      <c r="AE663" s="192"/>
      <c r="AF663" s="192"/>
      <c r="AG663" s="192"/>
      <c r="AH663" s="192"/>
      <c r="AI663" s="192"/>
    </row>
    <row r="664" spans="1:35" ht="15.75" customHeight="1">
      <c r="A664" s="192"/>
      <c r="B664" s="192"/>
      <c r="C664" s="192"/>
      <c r="D664" s="192"/>
      <c r="E664" s="192"/>
      <c r="F664" s="192"/>
      <c r="G664" s="192"/>
      <c r="H664" s="192"/>
      <c r="I664" s="192"/>
      <c r="J664" s="192"/>
      <c r="K664" s="192"/>
      <c r="L664" s="192"/>
      <c r="M664" s="192"/>
      <c r="N664" s="192"/>
      <c r="O664" s="192"/>
      <c r="P664" s="192"/>
      <c r="Q664" s="192"/>
      <c r="R664" s="192"/>
      <c r="S664" s="192"/>
      <c r="T664" s="192"/>
      <c r="U664" s="192"/>
      <c r="V664" s="192"/>
      <c r="W664" s="192"/>
      <c r="X664" s="192"/>
      <c r="Y664" s="192"/>
      <c r="Z664" s="192"/>
      <c r="AA664" s="192"/>
      <c r="AB664" s="192"/>
      <c r="AC664" s="192"/>
      <c r="AD664" s="192"/>
      <c r="AE664" s="192"/>
      <c r="AF664" s="192"/>
      <c r="AG664" s="192"/>
      <c r="AH664" s="192"/>
      <c r="AI664" s="192"/>
    </row>
    <row r="665" spans="1:35" ht="15.75" customHeight="1">
      <c r="A665" s="192"/>
      <c r="B665" s="192"/>
      <c r="C665" s="192"/>
      <c r="D665" s="192"/>
      <c r="E665" s="192"/>
      <c r="F665" s="192"/>
      <c r="G665" s="192"/>
      <c r="H665" s="192"/>
      <c r="I665" s="192"/>
      <c r="J665" s="192"/>
      <c r="K665" s="192"/>
      <c r="L665" s="192"/>
      <c r="M665" s="192"/>
      <c r="N665" s="192"/>
      <c r="O665" s="192"/>
      <c r="P665" s="192"/>
      <c r="Q665" s="192"/>
      <c r="R665" s="192"/>
      <c r="S665" s="192"/>
      <c r="T665" s="192"/>
      <c r="U665" s="192"/>
      <c r="V665" s="192"/>
      <c r="W665" s="192"/>
      <c r="X665" s="192"/>
      <c r="Y665" s="192"/>
      <c r="Z665" s="192"/>
      <c r="AA665" s="192"/>
      <c r="AB665" s="192"/>
      <c r="AC665" s="192"/>
      <c r="AD665" s="192"/>
      <c r="AE665" s="192"/>
      <c r="AF665" s="192"/>
      <c r="AG665" s="192"/>
      <c r="AH665" s="192"/>
      <c r="AI665" s="192"/>
    </row>
    <row r="666" spans="1:35" ht="15.75" customHeight="1">
      <c r="A666" s="192"/>
      <c r="B666" s="192"/>
      <c r="C666" s="192"/>
      <c r="D666" s="192"/>
      <c r="E666" s="192"/>
      <c r="F666" s="192"/>
      <c r="G666" s="192"/>
      <c r="H666" s="192"/>
      <c r="I666" s="192"/>
      <c r="J666" s="192"/>
      <c r="K666" s="192"/>
      <c r="L666" s="192"/>
      <c r="M666" s="192"/>
      <c r="N666" s="192"/>
      <c r="O666" s="192"/>
      <c r="P666" s="192"/>
      <c r="Q666" s="192"/>
      <c r="R666" s="192"/>
      <c r="S666" s="192"/>
      <c r="T666" s="192"/>
      <c r="U666" s="192"/>
      <c r="V666" s="192"/>
      <c r="W666" s="192"/>
      <c r="X666" s="192"/>
      <c r="Y666" s="192"/>
      <c r="Z666" s="192"/>
      <c r="AA666" s="192"/>
      <c r="AB666" s="192"/>
      <c r="AC666" s="192"/>
      <c r="AD666" s="192"/>
      <c r="AE666" s="192"/>
      <c r="AF666" s="192"/>
      <c r="AG666" s="192"/>
      <c r="AH666" s="192"/>
      <c r="AI666" s="192"/>
    </row>
    <row r="667" spans="1:35" ht="15.75" customHeight="1">
      <c r="A667" s="192"/>
      <c r="B667" s="192"/>
      <c r="C667" s="192"/>
      <c r="D667" s="192"/>
      <c r="E667" s="192"/>
      <c r="F667" s="192"/>
      <c r="G667" s="192"/>
      <c r="H667" s="192"/>
      <c r="I667" s="192"/>
      <c r="J667" s="192"/>
      <c r="K667" s="192"/>
      <c r="L667" s="192"/>
      <c r="M667" s="192"/>
      <c r="N667" s="192"/>
      <c r="O667" s="192"/>
      <c r="P667" s="192"/>
      <c r="Q667" s="192"/>
      <c r="R667" s="192"/>
      <c r="S667" s="192"/>
      <c r="T667" s="192"/>
      <c r="U667" s="192"/>
      <c r="V667" s="192"/>
      <c r="W667" s="192"/>
      <c r="X667" s="192"/>
      <c r="Y667" s="192"/>
      <c r="Z667" s="192"/>
      <c r="AA667" s="192"/>
      <c r="AB667" s="192"/>
      <c r="AC667" s="192"/>
      <c r="AD667" s="192"/>
      <c r="AE667" s="192"/>
      <c r="AF667" s="192"/>
      <c r="AG667" s="192"/>
      <c r="AH667" s="192"/>
      <c r="AI667" s="192"/>
    </row>
    <row r="668" spans="1:35" ht="15.75" customHeight="1">
      <c r="A668" s="192"/>
      <c r="B668" s="192"/>
      <c r="C668" s="192"/>
      <c r="D668" s="192"/>
      <c r="E668" s="192"/>
      <c r="F668" s="192"/>
      <c r="G668" s="192"/>
      <c r="H668" s="192"/>
      <c r="I668" s="192"/>
      <c r="J668" s="192"/>
      <c r="K668" s="192"/>
      <c r="L668" s="192"/>
      <c r="M668" s="192"/>
      <c r="N668" s="192"/>
      <c r="O668" s="192"/>
      <c r="P668" s="192"/>
      <c r="Q668" s="192"/>
      <c r="R668" s="192"/>
      <c r="S668" s="192"/>
      <c r="T668" s="192"/>
      <c r="U668" s="192"/>
      <c r="V668" s="192"/>
      <c r="W668" s="192"/>
      <c r="X668" s="192"/>
      <c r="Y668" s="192"/>
      <c r="Z668" s="192"/>
      <c r="AA668" s="192"/>
      <c r="AB668" s="192"/>
      <c r="AC668" s="192"/>
      <c r="AD668" s="192"/>
      <c r="AE668" s="192"/>
      <c r="AF668" s="192"/>
      <c r="AG668" s="192"/>
      <c r="AH668" s="192"/>
      <c r="AI668" s="192"/>
    </row>
    <row r="669" spans="1:35" ht="15.75" customHeight="1">
      <c r="A669" s="192"/>
      <c r="B669" s="192"/>
      <c r="C669" s="192"/>
      <c r="D669" s="192"/>
      <c r="E669" s="192"/>
      <c r="F669" s="192"/>
      <c r="G669" s="192"/>
      <c r="H669" s="192"/>
      <c r="I669" s="192"/>
      <c r="J669" s="192"/>
      <c r="K669" s="192"/>
      <c r="L669" s="192"/>
      <c r="M669" s="192"/>
      <c r="N669" s="192"/>
      <c r="O669" s="192"/>
      <c r="P669" s="192"/>
      <c r="Q669" s="192"/>
      <c r="R669" s="192"/>
      <c r="S669" s="192"/>
      <c r="T669" s="192"/>
      <c r="U669" s="192"/>
      <c r="V669" s="192"/>
      <c r="W669" s="192"/>
      <c r="X669" s="192"/>
      <c r="Y669" s="192"/>
      <c r="Z669" s="192"/>
      <c r="AA669" s="192"/>
      <c r="AB669" s="192"/>
      <c r="AC669" s="192"/>
      <c r="AD669" s="192"/>
      <c r="AE669" s="192"/>
      <c r="AF669" s="192"/>
      <c r="AG669" s="192"/>
      <c r="AH669" s="192"/>
      <c r="AI669" s="192"/>
    </row>
    <row r="670" spans="1:35" ht="15.75" customHeight="1">
      <c r="A670" s="192"/>
      <c r="B670" s="192"/>
      <c r="C670" s="192"/>
      <c r="D670" s="192"/>
      <c r="E670" s="192"/>
      <c r="F670" s="192"/>
      <c r="G670" s="192"/>
      <c r="H670" s="192"/>
      <c r="I670" s="192"/>
      <c r="J670" s="192"/>
      <c r="K670" s="192"/>
      <c r="L670" s="192"/>
      <c r="M670" s="192"/>
      <c r="N670" s="192"/>
      <c r="O670" s="192"/>
      <c r="P670" s="192"/>
      <c r="Q670" s="192"/>
      <c r="R670" s="192"/>
      <c r="S670" s="192"/>
      <c r="T670" s="192"/>
      <c r="U670" s="192"/>
      <c r="V670" s="192"/>
      <c r="W670" s="192"/>
      <c r="X670" s="192"/>
      <c r="Y670" s="192"/>
      <c r="Z670" s="192"/>
      <c r="AA670" s="192"/>
      <c r="AB670" s="192"/>
      <c r="AC670" s="192"/>
      <c r="AD670" s="192"/>
      <c r="AE670" s="192"/>
      <c r="AF670" s="192"/>
      <c r="AG670" s="192"/>
      <c r="AH670" s="192"/>
      <c r="AI670" s="192"/>
    </row>
    <row r="671" spans="1:35" ht="15.75" customHeight="1">
      <c r="A671" s="192"/>
      <c r="B671" s="192"/>
      <c r="C671" s="192"/>
      <c r="D671" s="192"/>
      <c r="E671" s="192"/>
      <c r="F671" s="192"/>
      <c r="G671" s="192"/>
      <c r="H671" s="192"/>
      <c r="I671" s="192"/>
      <c r="J671" s="192"/>
      <c r="K671" s="192"/>
      <c r="L671" s="192"/>
      <c r="M671" s="192"/>
      <c r="N671" s="192"/>
      <c r="O671" s="192"/>
      <c r="P671" s="192"/>
      <c r="Q671" s="192"/>
      <c r="R671" s="192"/>
      <c r="S671" s="192"/>
      <c r="T671" s="192"/>
      <c r="U671" s="192"/>
      <c r="V671" s="192"/>
      <c r="W671" s="192"/>
      <c r="X671" s="192"/>
      <c r="Y671" s="192"/>
      <c r="Z671" s="192"/>
      <c r="AA671" s="192"/>
      <c r="AB671" s="192"/>
      <c r="AC671" s="192"/>
      <c r="AD671" s="192"/>
      <c r="AE671" s="192"/>
      <c r="AF671" s="192"/>
      <c r="AG671" s="192"/>
      <c r="AH671" s="192"/>
      <c r="AI671" s="192"/>
    </row>
    <row r="672" spans="1:35" ht="15.75" customHeight="1">
      <c r="A672" s="192"/>
      <c r="B672" s="192"/>
      <c r="C672" s="192"/>
      <c r="D672" s="192"/>
      <c r="E672" s="192"/>
      <c r="F672" s="192"/>
      <c r="G672" s="192"/>
      <c r="H672" s="192"/>
      <c r="I672" s="192"/>
      <c r="J672" s="192"/>
      <c r="K672" s="192"/>
      <c r="L672" s="192"/>
      <c r="M672" s="192"/>
      <c r="N672" s="192"/>
      <c r="O672" s="192"/>
      <c r="P672" s="192"/>
      <c r="Q672" s="192"/>
      <c r="R672" s="192"/>
      <c r="S672" s="192"/>
      <c r="T672" s="192"/>
      <c r="U672" s="192"/>
      <c r="V672" s="192"/>
      <c r="W672" s="192"/>
      <c r="X672" s="192"/>
      <c r="Y672" s="192"/>
      <c r="Z672" s="192"/>
      <c r="AA672" s="192"/>
      <c r="AB672" s="192"/>
      <c r="AC672" s="192"/>
      <c r="AD672" s="192"/>
      <c r="AE672" s="192"/>
      <c r="AF672" s="192"/>
      <c r="AG672" s="192"/>
      <c r="AH672" s="192"/>
      <c r="AI672" s="192"/>
    </row>
    <row r="673" spans="1:35" ht="15.75" customHeight="1">
      <c r="A673" s="192"/>
      <c r="B673" s="192"/>
      <c r="C673" s="192"/>
      <c r="D673" s="192"/>
      <c r="E673" s="192"/>
      <c r="F673" s="192"/>
      <c r="G673" s="192"/>
      <c r="H673" s="192"/>
      <c r="I673" s="192"/>
      <c r="J673" s="192"/>
      <c r="K673" s="192"/>
      <c r="L673" s="192"/>
      <c r="M673" s="192"/>
      <c r="N673" s="192"/>
      <c r="O673" s="192"/>
      <c r="P673" s="192"/>
      <c r="Q673" s="192"/>
      <c r="R673" s="192"/>
      <c r="S673" s="192"/>
      <c r="T673" s="192"/>
      <c r="U673" s="192"/>
      <c r="V673" s="192"/>
      <c r="W673" s="192"/>
      <c r="X673" s="192"/>
      <c r="Y673" s="192"/>
      <c r="Z673" s="192"/>
      <c r="AA673" s="192"/>
      <c r="AB673" s="192"/>
      <c r="AC673" s="192"/>
      <c r="AD673" s="192"/>
      <c r="AE673" s="192"/>
      <c r="AF673" s="192"/>
      <c r="AG673" s="192"/>
      <c r="AH673" s="192"/>
      <c r="AI673" s="192"/>
    </row>
    <row r="674" spans="1:35" ht="15.75" customHeight="1">
      <c r="A674" s="192"/>
      <c r="B674" s="192"/>
      <c r="C674" s="192"/>
      <c r="D674" s="192"/>
      <c r="E674" s="192"/>
      <c r="F674" s="192"/>
      <c r="G674" s="192"/>
      <c r="H674" s="192"/>
      <c r="I674" s="192"/>
      <c r="J674" s="192"/>
      <c r="K674" s="192"/>
      <c r="L674" s="192"/>
      <c r="M674" s="192"/>
      <c r="N674" s="192"/>
      <c r="O674" s="192"/>
      <c r="P674" s="192"/>
      <c r="Q674" s="192"/>
      <c r="R674" s="192"/>
      <c r="S674" s="192"/>
      <c r="T674" s="192"/>
      <c r="U674" s="192"/>
      <c r="V674" s="192"/>
      <c r="W674" s="192"/>
      <c r="X674" s="192"/>
      <c r="Y674" s="192"/>
      <c r="Z674" s="192"/>
      <c r="AA674" s="192"/>
      <c r="AB674" s="192"/>
      <c r="AC674" s="192"/>
      <c r="AD674" s="192"/>
      <c r="AE674" s="192"/>
      <c r="AF674" s="192"/>
      <c r="AG674" s="192"/>
      <c r="AH674" s="192"/>
      <c r="AI674" s="192"/>
    </row>
    <row r="675" spans="1:35" ht="15.75" customHeight="1">
      <c r="A675" s="192"/>
      <c r="B675" s="192"/>
      <c r="C675" s="192"/>
      <c r="D675" s="192"/>
      <c r="E675" s="192"/>
      <c r="F675" s="192"/>
      <c r="G675" s="192"/>
      <c r="H675" s="192"/>
      <c r="I675" s="192"/>
      <c r="J675" s="192"/>
      <c r="K675" s="192"/>
      <c r="L675" s="192"/>
      <c r="M675" s="192"/>
      <c r="N675" s="192"/>
      <c r="O675" s="192"/>
      <c r="P675" s="192"/>
      <c r="Q675" s="192"/>
      <c r="R675" s="192"/>
      <c r="S675" s="192"/>
      <c r="T675" s="192"/>
      <c r="U675" s="192"/>
      <c r="V675" s="192"/>
      <c r="W675" s="192"/>
      <c r="X675" s="192"/>
      <c r="Y675" s="192"/>
      <c r="Z675" s="192"/>
      <c r="AA675" s="192"/>
      <c r="AB675" s="192"/>
      <c r="AC675" s="192"/>
      <c r="AD675" s="192"/>
      <c r="AE675" s="192"/>
      <c r="AF675" s="192"/>
      <c r="AG675" s="192"/>
      <c r="AH675" s="192"/>
      <c r="AI675" s="192"/>
    </row>
    <row r="676" spans="1:35" ht="15.75" customHeight="1">
      <c r="A676" s="192"/>
      <c r="B676" s="192"/>
      <c r="C676" s="192"/>
      <c r="D676" s="192"/>
      <c r="E676" s="192"/>
      <c r="F676" s="192"/>
      <c r="G676" s="192"/>
      <c r="H676" s="192"/>
      <c r="I676" s="192"/>
      <c r="J676" s="192"/>
      <c r="K676" s="192"/>
      <c r="L676" s="192"/>
      <c r="M676" s="192"/>
      <c r="N676" s="192"/>
      <c r="O676" s="192"/>
      <c r="P676" s="192"/>
      <c r="Q676" s="192"/>
      <c r="R676" s="192"/>
      <c r="S676" s="192"/>
      <c r="T676" s="192"/>
      <c r="U676" s="192"/>
      <c r="V676" s="192"/>
      <c r="W676" s="192"/>
      <c r="X676" s="192"/>
      <c r="Y676" s="192"/>
      <c r="Z676" s="192"/>
      <c r="AA676" s="192"/>
      <c r="AB676" s="192"/>
      <c r="AC676" s="192"/>
      <c r="AD676" s="192"/>
      <c r="AE676" s="192"/>
      <c r="AF676" s="192"/>
      <c r="AG676" s="192"/>
      <c r="AH676" s="192"/>
      <c r="AI676" s="192"/>
    </row>
    <row r="677" spans="1:35" ht="15.75" customHeight="1">
      <c r="A677" s="192"/>
      <c r="B677" s="192"/>
      <c r="C677" s="192"/>
      <c r="D677" s="192"/>
      <c r="E677" s="192"/>
      <c r="F677" s="192"/>
      <c r="G677" s="192"/>
      <c r="H677" s="192"/>
      <c r="I677" s="192"/>
      <c r="J677" s="192"/>
      <c r="K677" s="192"/>
      <c r="L677" s="192"/>
      <c r="M677" s="192"/>
      <c r="N677" s="192"/>
      <c r="O677" s="192"/>
      <c r="P677" s="192"/>
      <c r="Q677" s="192"/>
      <c r="R677" s="192"/>
      <c r="S677" s="192"/>
      <c r="T677" s="192"/>
      <c r="U677" s="192"/>
      <c r="V677" s="192"/>
      <c r="W677" s="192"/>
      <c r="X677" s="192"/>
      <c r="Y677" s="192"/>
      <c r="Z677" s="192"/>
      <c r="AA677" s="192"/>
      <c r="AB677" s="192"/>
      <c r="AC677" s="192"/>
      <c r="AD677" s="192"/>
      <c r="AE677" s="192"/>
      <c r="AF677" s="192"/>
      <c r="AG677" s="192"/>
      <c r="AH677" s="192"/>
      <c r="AI677" s="192"/>
    </row>
    <row r="678" spans="1:35" ht="15.75" customHeight="1">
      <c r="A678" s="192"/>
      <c r="B678" s="192"/>
      <c r="C678" s="192"/>
      <c r="D678" s="192"/>
      <c r="E678" s="192"/>
      <c r="F678" s="192"/>
      <c r="G678" s="192"/>
      <c r="H678" s="192"/>
      <c r="I678" s="192"/>
      <c r="J678" s="192"/>
      <c r="K678" s="192"/>
      <c r="L678" s="192"/>
      <c r="M678" s="192"/>
      <c r="N678" s="192"/>
      <c r="O678" s="192"/>
      <c r="P678" s="192"/>
      <c r="Q678" s="192"/>
      <c r="R678" s="192"/>
      <c r="S678" s="192"/>
      <c r="T678" s="192"/>
      <c r="U678" s="192"/>
      <c r="V678" s="192"/>
      <c r="W678" s="192"/>
      <c r="X678" s="192"/>
      <c r="Y678" s="192"/>
      <c r="Z678" s="192"/>
      <c r="AA678" s="192"/>
      <c r="AB678" s="192"/>
      <c r="AC678" s="192"/>
      <c r="AD678" s="192"/>
      <c r="AE678" s="192"/>
      <c r="AF678" s="192"/>
      <c r="AG678" s="192"/>
      <c r="AH678" s="192"/>
      <c r="AI678" s="192"/>
    </row>
    <row r="679" spans="1:35" ht="15.75" customHeight="1">
      <c r="A679" s="192"/>
      <c r="B679" s="192"/>
      <c r="C679" s="192"/>
      <c r="D679" s="192"/>
      <c r="E679" s="192"/>
      <c r="F679" s="192"/>
      <c r="G679" s="192"/>
      <c r="H679" s="192"/>
      <c r="I679" s="192"/>
      <c r="J679" s="192"/>
      <c r="K679" s="192"/>
      <c r="L679" s="192"/>
      <c r="M679" s="192"/>
      <c r="N679" s="192"/>
      <c r="O679" s="192"/>
      <c r="P679" s="192"/>
      <c r="Q679" s="192"/>
      <c r="R679" s="192"/>
      <c r="S679" s="192"/>
      <c r="T679" s="192"/>
      <c r="U679" s="192"/>
      <c r="V679" s="192"/>
      <c r="W679" s="192"/>
      <c r="X679" s="192"/>
      <c r="Y679" s="192"/>
      <c r="Z679" s="192"/>
      <c r="AA679" s="192"/>
      <c r="AB679" s="192"/>
      <c r="AC679" s="192"/>
      <c r="AD679" s="192"/>
      <c r="AE679" s="192"/>
      <c r="AF679" s="192"/>
      <c r="AG679" s="192"/>
      <c r="AH679" s="192"/>
      <c r="AI679" s="192"/>
    </row>
    <row r="680" spans="1:35" ht="15.75" customHeight="1">
      <c r="A680" s="192"/>
      <c r="B680" s="192"/>
      <c r="C680" s="192"/>
      <c r="D680" s="192"/>
      <c r="E680" s="192"/>
      <c r="F680" s="192"/>
      <c r="G680" s="192"/>
      <c r="H680" s="192"/>
      <c r="I680" s="192"/>
      <c r="J680" s="192"/>
      <c r="K680" s="192"/>
      <c r="L680" s="192"/>
      <c r="M680" s="192"/>
      <c r="N680" s="192"/>
      <c r="O680" s="192"/>
      <c r="P680" s="192"/>
      <c r="Q680" s="192"/>
      <c r="R680" s="192"/>
      <c r="S680" s="192"/>
      <c r="T680" s="192"/>
      <c r="U680" s="192"/>
      <c r="V680" s="192"/>
      <c r="W680" s="192"/>
      <c r="X680" s="192"/>
      <c r="Y680" s="192"/>
      <c r="Z680" s="192"/>
      <c r="AA680" s="192"/>
      <c r="AB680" s="192"/>
      <c r="AC680" s="192"/>
      <c r="AD680" s="192"/>
      <c r="AE680" s="192"/>
      <c r="AF680" s="192"/>
      <c r="AG680" s="192"/>
      <c r="AH680" s="192"/>
      <c r="AI680" s="192"/>
    </row>
    <row r="681" spans="1:35" ht="15.75" customHeight="1">
      <c r="A681" s="192"/>
      <c r="B681" s="192"/>
      <c r="C681" s="192"/>
      <c r="D681" s="192"/>
      <c r="E681" s="192"/>
      <c r="F681" s="192"/>
      <c r="G681" s="192"/>
      <c r="H681" s="192"/>
      <c r="I681" s="192"/>
      <c r="J681" s="192"/>
      <c r="K681" s="192"/>
      <c r="L681" s="192"/>
      <c r="M681" s="192"/>
      <c r="N681" s="192"/>
      <c r="O681" s="192"/>
      <c r="P681" s="192"/>
      <c r="Q681" s="192"/>
      <c r="R681" s="192"/>
      <c r="S681" s="192"/>
      <c r="T681" s="192"/>
      <c r="U681" s="192"/>
      <c r="V681" s="192"/>
      <c r="W681" s="192"/>
      <c r="X681" s="192"/>
      <c r="Y681" s="192"/>
      <c r="Z681" s="192"/>
      <c r="AA681" s="192"/>
      <c r="AB681" s="192"/>
      <c r="AC681" s="192"/>
      <c r="AD681" s="192"/>
      <c r="AE681" s="192"/>
      <c r="AF681" s="192"/>
      <c r="AG681" s="192"/>
      <c r="AH681" s="192"/>
      <c r="AI681" s="192"/>
    </row>
    <row r="682" spans="1:35" ht="15.75" customHeight="1">
      <c r="A682" s="192"/>
      <c r="B682" s="192"/>
      <c r="C682" s="192"/>
      <c r="D682" s="192"/>
      <c r="E682" s="192"/>
      <c r="F682" s="192"/>
      <c r="G682" s="192"/>
      <c r="H682" s="192"/>
      <c r="I682" s="192"/>
      <c r="J682" s="192"/>
      <c r="K682" s="192"/>
      <c r="L682" s="192"/>
      <c r="M682" s="192"/>
      <c r="N682" s="192"/>
      <c r="O682" s="192"/>
      <c r="P682" s="192"/>
      <c r="Q682" s="192"/>
      <c r="R682" s="192"/>
      <c r="S682" s="192"/>
      <c r="T682" s="192"/>
      <c r="U682" s="192"/>
      <c r="V682" s="192"/>
      <c r="W682" s="192"/>
      <c r="X682" s="192"/>
      <c r="Y682" s="192"/>
      <c r="Z682" s="192"/>
      <c r="AA682" s="192"/>
      <c r="AB682" s="192"/>
      <c r="AC682" s="192"/>
      <c r="AD682" s="192"/>
      <c r="AE682" s="192"/>
      <c r="AF682" s="192"/>
      <c r="AG682" s="192"/>
      <c r="AH682" s="192"/>
      <c r="AI682" s="192"/>
    </row>
    <row r="683" spans="1:35" ht="15.75" customHeight="1">
      <c r="A683" s="192"/>
      <c r="B683" s="192"/>
      <c r="C683" s="192"/>
      <c r="D683" s="192"/>
      <c r="E683" s="192"/>
      <c r="F683" s="192"/>
      <c r="G683" s="192"/>
      <c r="H683" s="192"/>
      <c r="I683" s="192"/>
      <c r="J683" s="192"/>
      <c r="K683" s="192"/>
      <c r="L683" s="192"/>
      <c r="M683" s="192"/>
      <c r="N683" s="192"/>
      <c r="O683" s="192"/>
      <c r="P683" s="192"/>
      <c r="Q683" s="192"/>
      <c r="R683" s="192"/>
      <c r="S683" s="192"/>
      <c r="T683" s="192"/>
      <c r="U683" s="192"/>
      <c r="V683" s="192"/>
      <c r="W683" s="192"/>
      <c r="X683" s="192"/>
      <c r="Y683" s="192"/>
      <c r="Z683" s="192"/>
      <c r="AA683" s="192"/>
      <c r="AB683" s="192"/>
      <c r="AC683" s="192"/>
      <c r="AD683" s="192"/>
      <c r="AE683" s="192"/>
      <c r="AF683" s="192"/>
      <c r="AG683" s="192"/>
      <c r="AH683" s="192"/>
      <c r="AI683" s="192"/>
    </row>
    <row r="684" spans="1:35" ht="15.75" customHeight="1">
      <c r="A684" s="192"/>
      <c r="B684" s="192"/>
      <c r="C684" s="192"/>
      <c r="D684" s="192"/>
      <c r="E684" s="192"/>
      <c r="F684" s="192"/>
      <c r="G684" s="192"/>
      <c r="H684" s="192"/>
      <c r="I684" s="192"/>
      <c r="J684" s="192"/>
      <c r="K684" s="192"/>
      <c r="L684" s="192"/>
      <c r="M684" s="192"/>
      <c r="N684" s="192"/>
      <c r="O684" s="192"/>
      <c r="P684" s="192"/>
      <c r="Q684" s="192"/>
      <c r="R684" s="192"/>
      <c r="S684" s="192"/>
      <c r="T684" s="192"/>
      <c r="U684" s="192"/>
      <c r="V684" s="192"/>
      <c r="W684" s="192"/>
      <c r="X684" s="192"/>
      <c r="Y684" s="192"/>
      <c r="Z684" s="192"/>
      <c r="AA684" s="192"/>
      <c r="AB684" s="192"/>
      <c r="AC684" s="192"/>
      <c r="AD684" s="192"/>
      <c r="AE684" s="192"/>
      <c r="AF684" s="192"/>
      <c r="AG684" s="192"/>
      <c r="AH684" s="192"/>
      <c r="AI684" s="192"/>
    </row>
    <row r="685" spans="1:35" ht="15.75" customHeight="1">
      <c r="A685" s="192"/>
      <c r="B685" s="192"/>
      <c r="C685" s="192"/>
      <c r="D685" s="192"/>
      <c r="E685" s="192"/>
      <c r="F685" s="192"/>
      <c r="G685" s="192"/>
      <c r="H685" s="192"/>
      <c r="I685" s="192"/>
      <c r="J685" s="192"/>
      <c r="K685" s="192"/>
      <c r="L685" s="192"/>
      <c r="M685" s="192"/>
      <c r="N685" s="192"/>
      <c r="O685" s="192"/>
      <c r="P685" s="192"/>
      <c r="Q685" s="192"/>
      <c r="R685" s="192"/>
      <c r="S685" s="192"/>
      <c r="T685" s="192"/>
      <c r="U685" s="192"/>
      <c r="V685" s="192"/>
      <c r="W685" s="192"/>
      <c r="X685" s="192"/>
      <c r="Y685" s="192"/>
      <c r="Z685" s="192"/>
      <c r="AA685" s="192"/>
      <c r="AB685" s="192"/>
      <c r="AC685" s="192"/>
      <c r="AD685" s="192"/>
      <c r="AE685" s="192"/>
      <c r="AF685" s="192"/>
      <c r="AG685" s="192"/>
      <c r="AH685" s="192"/>
      <c r="AI685" s="192"/>
    </row>
    <row r="686" spans="1:35" ht="15.75" customHeight="1">
      <c r="A686" s="192"/>
      <c r="B686" s="192"/>
      <c r="C686" s="192"/>
      <c r="D686" s="192"/>
      <c r="E686" s="192"/>
      <c r="F686" s="192"/>
      <c r="G686" s="192"/>
      <c r="H686" s="192"/>
      <c r="I686" s="192"/>
      <c r="J686" s="192"/>
      <c r="K686" s="192"/>
      <c r="L686" s="192"/>
      <c r="M686" s="192"/>
      <c r="N686" s="192"/>
      <c r="O686" s="192"/>
      <c r="P686" s="192"/>
      <c r="Q686" s="192"/>
      <c r="R686" s="192"/>
      <c r="S686" s="192"/>
      <c r="T686" s="192"/>
      <c r="U686" s="192"/>
      <c r="V686" s="192"/>
      <c r="W686" s="192"/>
      <c r="X686" s="192"/>
      <c r="Y686" s="192"/>
      <c r="Z686" s="192"/>
      <c r="AA686" s="192"/>
      <c r="AB686" s="192"/>
      <c r="AC686" s="192"/>
      <c r="AD686" s="192"/>
      <c r="AE686" s="192"/>
      <c r="AF686" s="192"/>
      <c r="AG686" s="192"/>
      <c r="AH686" s="192"/>
      <c r="AI686" s="192"/>
    </row>
    <row r="687" spans="1:35" ht="15.75" customHeight="1">
      <c r="A687" s="192"/>
      <c r="B687" s="192"/>
      <c r="C687" s="192"/>
      <c r="D687" s="192"/>
      <c r="E687" s="192"/>
      <c r="F687" s="192"/>
      <c r="G687" s="192"/>
      <c r="H687" s="192"/>
      <c r="I687" s="192"/>
      <c r="J687" s="192"/>
      <c r="K687" s="192"/>
      <c r="L687" s="192"/>
      <c r="M687" s="192"/>
      <c r="N687" s="192"/>
      <c r="O687" s="192"/>
      <c r="P687" s="192"/>
      <c r="Q687" s="192"/>
      <c r="R687" s="192"/>
      <c r="S687" s="192"/>
      <c r="T687" s="192"/>
      <c r="U687" s="192"/>
      <c r="V687" s="192"/>
      <c r="W687" s="192"/>
      <c r="X687" s="192"/>
      <c r="Y687" s="192"/>
      <c r="Z687" s="192"/>
      <c r="AA687" s="192"/>
      <c r="AB687" s="192"/>
      <c r="AC687" s="192"/>
      <c r="AD687" s="192"/>
      <c r="AE687" s="192"/>
      <c r="AF687" s="192"/>
      <c r="AG687" s="192"/>
      <c r="AH687" s="192"/>
      <c r="AI687" s="192"/>
    </row>
    <row r="688" spans="1:35" ht="15.75" customHeight="1">
      <c r="A688" s="192"/>
      <c r="B688" s="192"/>
      <c r="C688" s="192"/>
      <c r="D688" s="192"/>
      <c r="E688" s="192"/>
      <c r="F688" s="192"/>
      <c r="G688" s="192"/>
      <c r="H688" s="192"/>
      <c r="I688" s="192"/>
      <c r="J688" s="192"/>
      <c r="K688" s="192"/>
      <c r="L688" s="192"/>
      <c r="M688" s="192"/>
      <c r="N688" s="192"/>
      <c r="O688" s="192"/>
      <c r="P688" s="192"/>
      <c r="Q688" s="192"/>
      <c r="R688" s="192"/>
      <c r="S688" s="192"/>
      <c r="T688" s="192"/>
      <c r="U688" s="192"/>
      <c r="V688" s="192"/>
      <c r="W688" s="192"/>
      <c r="X688" s="192"/>
      <c r="Y688" s="192"/>
      <c r="Z688" s="192"/>
      <c r="AA688" s="192"/>
      <c r="AB688" s="192"/>
      <c r="AC688" s="192"/>
      <c r="AD688" s="192"/>
      <c r="AE688" s="192"/>
      <c r="AF688" s="192"/>
      <c r="AG688" s="192"/>
      <c r="AH688" s="192"/>
      <c r="AI688" s="192"/>
    </row>
    <row r="689" spans="1:35" ht="15.75" customHeight="1">
      <c r="A689" s="192"/>
      <c r="B689" s="192"/>
      <c r="C689" s="192"/>
      <c r="D689" s="192"/>
      <c r="E689" s="192"/>
      <c r="F689" s="192"/>
      <c r="G689" s="192"/>
      <c r="H689" s="192"/>
      <c r="I689" s="192"/>
      <c r="J689" s="192"/>
      <c r="K689" s="192"/>
      <c r="L689" s="192"/>
      <c r="M689" s="192"/>
      <c r="N689" s="192"/>
      <c r="O689" s="192"/>
      <c r="P689" s="192"/>
      <c r="Q689" s="192"/>
      <c r="R689" s="192"/>
      <c r="S689" s="192"/>
      <c r="T689" s="192"/>
      <c r="U689" s="192"/>
      <c r="V689" s="192"/>
      <c r="W689" s="192"/>
      <c r="X689" s="192"/>
      <c r="Y689" s="192"/>
      <c r="Z689" s="192"/>
      <c r="AA689" s="192"/>
      <c r="AB689" s="192"/>
      <c r="AC689" s="192"/>
      <c r="AD689" s="192"/>
      <c r="AE689" s="192"/>
      <c r="AF689" s="192"/>
      <c r="AG689" s="192"/>
      <c r="AH689" s="192"/>
      <c r="AI689" s="192"/>
    </row>
    <row r="690" spans="1:35" ht="15.75" customHeight="1">
      <c r="A690" s="192"/>
      <c r="B690" s="192"/>
      <c r="C690" s="192"/>
      <c r="D690" s="192"/>
      <c r="E690" s="192"/>
      <c r="F690" s="192"/>
      <c r="G690" s="192"/>
      <c r="H690" s="192"/>
      <c r="I690" s="192"/>
      <c r="J690" s="192"/>
      <c r="K690" s="192"/>
      <c r="L690" s="192"/>
      <c r="M690" s="192"/>
      <c r="N690" s="192"/>
      <c r="O690" s="192"/>
      <c r="P690" s="192"/>
      <c r="Q690" s="192"/>
      <c r="R690" s="192"/>
      <c r="S690" s="192"/>
      <c r="T690" s="192"/>
      <c r="U690" s="192"/>
      <c r="V690" s="192"/>
      <c r="W690" s="192"/>
      <c r="X690" s="192"/>
      <c r="Y690" s="192"/>
      <c r="Z690" s="192"/>
      <c r="AA690" s="192"/>
      <c r="AB690" s="192"/>
      <c r="AC690" s="192"/>
      <c r="AD690" s="192"/>
      <c r="AE690" s="192"/>
      <c r="AF690" s="192"/>
      <c r="AG690" s="192"/>
      <c r="AH690" s="192"/>
      <c r="AI690" s="192"/>
    </row>
    <row r="691" spans="1:35" ht="15.75" customHeight="1">
      <c r="A691" s="192"/>
      <c r="B691" s="192"/>
      <c r="C691" s="192"/>
      <c r="D691" s="192"/>
      <c r="E691" s="192"/>
      <c r="F691" s="192"/>
      <c r="G691" s="192"/>
      <c r="H691" s="192"/>
      <c r="I691" s="192"/>
      <c r="J691" s="192"/>
      <c r="K691" s="192"/>
      <c r="L691" s="192"/>
      <c r="M691" s="192"/>
      <c r="N691" s="192"/>
      <c r="O691" s="192"/>
      <c r="P691" s="192"/>
      <c r="Q691" s="192"/>
      <c r="R691" s="192"/>
      <c r="S691" s="192"/>
      <c r="T691" s="192"/>
      <c r="U691" s="192"/>
      <c r="V691" s="192"/>
      <c r="W691" s="192"/>
      <c r="X691" s="192"/>
      <c r="Y691" s="192"/>
      <c r="Z691" s="192"/>
      <c r="AA691" s="192"/>
      <c r="AB691" s="192"/>
      <c r="AC691" s="192"/>
      <c r="AD691" s="192"/>
      <c r="AE691" s="192"/>
      <c r="AF691" s="192"/>
      <c r="AG691" s="192"/>
      <c r="AH691" s="192"/>
      <c r="AI691" s="192"/>
    </row>
    <row r="692" spans="1:35" ht="15.75" customHeight="1">
      <c r="A692" s="192"/>
      <c r="B692" s="192"/>
      <c r="C692" s="192"/>
      <c r="D692" s="192"/>
      <c r="E692" s="192"/>
      <c r="F692" s="192"/>
      <c r="G692" s="192"/>
      <c r="H692" s="192"/>
      <c r="I692" s="192"/>
      <c r="J692" s="192"/>
      <c r="K692" s="192"/>
      <c r="L692" s="192"/>
      <c r="M692" s="192"/>
      <c r="N692" s="192"/>
      <c r="O692" s="192"/>
      <c r="P692" s="192"/>
      <c r="Q692" s="192"/>
      <c r="R692" s="192"/>
      <c r="S692" s="192"/>
      <c r="T692" s="192"/>
      <c r="U692" s="192"/>
      <c r="V692" s="192"/>
      <c r="W692" s="192"/>
      <c r="X692" s="192"/>
      <c r="Y692" s="192"/>
      <c r="Z692" s="192"/>
      <c r="AA692" s="192"/>
      <c r="AB692" s="192"/>
      <c r="AC692" s="192"/>
      <c r="AD692" s="192"/>
      <c r="AE692" s="192"/>
      <c r="AF692" s="192"/>
      <c r="AG692" s="192"/>
      <c r="AH692" s="192"/>
      <c r="AI692" s="192"/>
    </row>
    <row r="693" spans="1:35" ht="15.75" customHeight="1">
      <c r="A693" s="192"/>
      <c r="B693" s="192"/>
      <c r="C693" s="192"/>
      <c r="D693" s="192"/>
      <c r="E693" s="192"/>
      <c r="F693" s="192"/>
      <c r="G693" s="192"/>
      <c r="H693" s="192"/>
      <c r="I693" s="192"/>
      <c r="J693" s="192"/>
      <c r="K693" s="192"/>
      <c r="L693" s="192"/>
      <c r="M693" s="192"/>
      <c r="N693" s="192"/>
      <c r="O693" s="192"/>
      <c r="P693" s="192"/>
      <c r="Q693" s="192"/>
      <c r="R693" s="192"/>
      <c r="S693" s="192"/>
      <c r="T693" s="192"/>
      <c r="U693" s="192"/>
      <c r="V693" s="192"/>
      <c r="W693" s="192"/>
      <c r="X693" s="192"/>
      <c r="Y693" s="192"/>
      <c r="Z693" s="192"/>
      <c r="AA693" s="192"/>
      <c r="AB693" s="192"/>
      <c r="AC693" s="192"/>
      <c r="AD693" s="192"/>
      <c r="AE693" s="192"/>
      <c r="AF693" s="192"/>
      <c r="AG693" s="192"/>
      <c r="AH693" s="192"/>
      <c r="AI693" s="192"/>
    </row>
    <row r="694" spans="1:35" ht="15.75" customHeight="1">
      <c r="A694" s="192"/>
      <c r="B694" s="192"/>
      <c r="C694" s="192"/>
      <c r="D694" s="192"/>
      <c r="E694" s="192"/>
      <c r="F694" s="192"/>
      <c r="G694" s="192"/>
      <c r="H694" s="192"/>
      <c r="I694" s="192"/>
      <c r="J694" s="192"/>
      <c r="K694" s="192"/>
      <c r="L694" s="192"/>
      <c r="M694" s="192"/>
      <c r="N694" s="192"/>
      <c r="O694" s="192"/>
      <c r="P694" s="192"/>
      <c r="Q694" s="192"/>
      <c r="R694" s="192"/>
      <c r="S694" s="192"/>
      <c r="T694" s="192"/>
      <c r="U694" s="192"/>
      <c r="V694" s="192"/>
      <c r="W694" s="192"/>
      <c r="X694" s="192"/>
      <c r="Y694" s="192"/>
      <c r="Z694" s="192"/>
      <c r="AA694" s="192"/>
      <c r="AB694" s="192"/>
      <c r="AC694" s="192"/>
      <c r="AD694" s="192"/>
      <c r="AE694" s="192"/>
      <c r="AF694" s="192"/>
      <c r="AG694" s="192"/>
      <c r="AH694" s="192"/>
      <c r="AI694" s="192"/>
    </row>
    <row r="695" spans="1:35" ht="15.75" customHeight="1">
      <c r="A695" s="192"/>
      <c r="B695" s="192"/>
      <c r="C695" s="192"/>
      <c r="D695" s="192"/>
      <c r="E695" s="192"/>
      <c r="F695" s="192"/>
      <c r="G695" s="192"/>
      <c r="H695" s="192"/>
      <c r="I695" s="192"/>
      <c r="J695" s="192"/>
      <c r="K695" s="192"/>
      <c r="L695" s="192"/>
      <c r="M695" s="192"/>
      <c r="N695" s="192"/>
      <c r="O695" s="192"/>
      <c r="P695" s="192"/>
      <c r="Q695" s="192"/>
      <c r="R695" s="192"/>
      <c r="S695" s="192"/>
      <c r="T695" s="192"/>
      <c r="U695" s="192"/>
      <c r="V695" s="192"/>
      <c r="W695" s="192"/>
      <c r="X695" s="192"/>
      <c r="Y695" s="192"/>
      <c r="Z695" s="192"/>
      <c r="AA695" s="192"/>
      <c r="AB695" s="192"/>
      <c r="AC695" s="192"/>
      <c r="AD695" s="192"/>
      <c r="AE695" s="192"/>
      <c r="AF695" s="192"/>
      <c r="AG695" s="192"/>
      <c r="AH695" s="192"/>
      <c r="AI695" s="192"/>
    </row>
    <row r="696" spans="1:35" ht="15.75" customHeight="1">
      <c r="A696" s="192"/>
      <c r="B696" s="192"/>
      <c r="C696" s="192"/>
      <c r="D696" s="192"/>
      <c r="E696" s="192"/>
      <c r="F696" s="192"/>
      <c r="G696" s="192"/>
      <c r="H696" s="192"/>
      <c r="I696" s="192"/>
      <c r="J696" s="192"/>
      <c r="K696" s="192"/>
      <c r="L696" s="192"/>
      <c r="M696" s="192"/>
      <c r="N696" s="192"/>
      <c r="O696" s="192"/>
      <c r="P696" s="192"/>
      <c r="Q696" s="192"/>
      <c r="R696" s="192"/>
      <c r="S696" s="192"/>
      <c r="T696" s="192"/>
      <c r="U696" s="192"/>
      <c r="V696" s="192"/>
      <c r="W696" s="192"/>
      <c r="X696" s="192"/>
      <c r="Y696" s="192"/>
      <c r="Z696" s="192"/>
      <c r="AA696" s="192"/>
      <c r="AB696" s="192"/>
      <c r="AC696" s="192"/>
      <c r="AD696" s="192"/>
      <c r="AE696" s="192"/>
      <c r="AF696" s="192"/>
      <c r="AG696" s="192"/>
      <c r="AH696" s="192"/>
      <c r="AI696" s="192"/>
    </row>
    <row r="697" spans="1:35" ht="15.75" customHeight="1">
      <c r="A697" s="192"/>
      <c r="B697" s="192"/>
      <c r="C697" s="192"/>
      <c r="D697" s="192"/>
      <c r="E697" s="192"/>
      <c r="F697" s="192"/>
      <c r="G697" s="192"/>
      <c r="H697" s="192"/>
      <c r="I697" s="192"/>
      <c r="J697" s="192"/>
      <c r="K697" s="192"/>
      <c r="L697" s="192"/>
      <c r="M697" s="192"/>
      <c r="N697" s="192"/>
      <c r="O697" s="192"/>
      <c r="P697" s="192"/>
      <c r="Q697" s="192"/>
      <c r="R697" s="192"/>
      <c r="S697" s="192"/>
      <c r="T697" s="192"/>
      <c r="U697" s="192"/>
      <c r="V697" s="192"/>
      <c r="W697" s="192"/>
      <c r="X697" s="192"/>
      <c r="Y697" s="192"/>
      <c r="Z697" s="192"/>
      <c r="AA697" s="192"/>
      <c r="AB697" s="192"/>
      <c r="AC697" s="192"/>
      <c r="AD697" s="192"/>
      <c r="AE697" s="192"/>
      <c r="AF697" s="192"/>
      <c r="AG697" s="192"/>
      <c r="AH697" s="192"/>
      <c r="AI697" s="192"/>
    </row>
    <row r="698" spans="1:35" ht="15.75" customHeight="1">
      <c r="A698" s="192"/>
      <c r="B698" s="192"/>
      <c r="C698" s="192"/>
      <c r="D698" s="192"/>
      <c r="E698" s="192"/>
      <c r="F698" s="192"/>
      <c r="G698" s="192"/>
      <c r="H698" s="192"/>
      <c r="I698" s="192"/>
      <c r="J698" s="192"/>
      <c r="K698" s="192"/>
      <c r="L698" s="192"/>
      <c r="M698" s="192"/>
      <c r="N698" s="192"/>
      <c r="O698" s="192"/>
      <c r="P698" s="192"/>
      <c r="Q698" s="192"/>
      <c r="R698" s="192"/>
      <c r="S698" s="192"/>
      <c r="T698" s="192"/>
      <c r="U698" s="192"/>
      <c r="V698" s="192"/>
      <c r="W698" s="192"/>
      <c r="X698" s="192"/>
      <c r="Y698" s="192"/>
      <c r="Z698" s="192"/>
      <c r="AA698" s="192"/>
      <c r="AB698" s="192"/>
      <c r="AC698" s="192"/>
      <c r="AD698" s="192"/>
      <c r="AE698" s="192"/>
      <c r="AF698" s="192"/>
      <c r="AG698" s="192"/>
      <c r="AH698" s="192"/>
      <c r="AI698" s="192"/>
    </row>
    <row r="699" spans="1:35" ht="15.75" customHeight="1">
      <c r="A699" s="192"/>
      <c r="B699" s="192"/>
      <c r="C699" s="192"/>
      <c r="D699" s="192"/>
      <c r="E699" s="192"/>
      <c r="F699" s="192"/>
      <c r="G699" s="192"/>
      <c r="H699" s="192"/>
      <c r="I699" s="192"/>
      <c r="J699" s="192"/>
      <c r="K699" s="192"/>
      <c r="L699" s="192"/>
      <c r="M699" s="192"/>
      <c r="N699" s="192"/>
      <c r="O699" s="192"/>
      <c r="P699" s="192"/>
      <c r="Q699" s="192"/>
      <c r="R699" s="192"/>
      <c r="S699" s="192"/>
      <c r="T699" s="192"/>
      <c r="U699" s="192"/>
      <c r="V699" s="192"/>
      <c r="W699" s="192"/>
      <c r="X699" s="192"/>
      <c r="Y699" s="192"/>
      <c r="Z699" s="192"/>
      <c r="AA699" s="192"/>
      <c r="AB699" s="192"/>
      <c r="AC699" s="192"/>
      <c r="AD699" s="192"/>
      <c r="AE699" s="192"/>
      <c r="AF699" s="192"/>
      <c r="AG699" s="192"/>
      <c r="AH699" s="192"/>
      <c r="AI699" s="192"/>
    </row>
    <row r="700" spans="1:35" ht="15.75" customHeight="1">
      <c r="A700" s="192"/>
      <c r="B700" s="192"/>
      <c r="C700" s="192"/>
      <c r="D700" s="192"/>
      <c r="E700" s="192"/>
      <c r="F700" s="192"/>
      <c r="G700" s="192"/>
      <c r="H700" s="192"/>
      <c r="I700" s="192"/>
      <c r="J700" s="192"/>
      <c r="K700" s="192"/>
      <c r="L700" s="192"/>
      <c r="M700" s="192"/>
      <c r="N700" s="192"/>
      <c r="O700" s="192"/>
      <c r="P700" s="192"/>
      <c r="Q700" s="192"/>
      <c r="R700" s="192"/>
      <c r="S700" s="192"/>
      <c r="T700" s="192"/>
      <c r="U700" s="192"/>
      <c r="V700" s="192"/>
      <c r="W700" s="192"/>
      <c r="X700" s="192"/>
      <c r="Y700" s="192"/>
      <c r="Z700" s="192"/>
      <c r="AA700" s="192"/>
      <c r="AB700" s="192"/>
      <c r="AC700" s="192"/>
      <c r="AD700" s="192"/>
      <c r="AE700" s="192"/>
      <c r="AF700" s="192"/>
      <c r="AG700" s="192"/>
      <c r="AH700" s="192"/>
      <c r="AI700" s="192"/>
    </row>
    <row r="701" spans="1:35" ht="15.75" customHeight="1">
      <c r="A701" s="192"/>
      <c r="B701" s="192"/>
      <c r="C701" s="192"/>
      <c r="D701" s="192"/>
      <c r="E701" s="192"/>
      <c r="F701" s="192"/>
      <c r="G701" s="192"/>
      <c r="H701" s="192"/>
      <c r="I701" s="192"/>
      <c r="J701" s="192"/>
      <c r="K701" s="192"/>
      <c r="L701" s="192"/>
      <c r="M701" s="192"/>
      <c r="N701" s="192"/>
      <c r="O701" s="192"/>
      <c r="P701" s="192"/>
      <c r="Q701" s="192"/>
      <c r="R701" s="192"/>
      <c r="S701" s="192"/>
      <c r="T701" s="192"/>
      <c r="U701" s="192"/>
      <c r="V701" s="192"/>
      <c r="W701" s="192"/>
      <c r="X701" s="192"/>
      <c r="Y701" s="192"/>
      <c r="Z701" s="192"/>
      <c r="AA701" s="192"/>
      <c r="AB701" s="192"/>
      <c r="AC701" s="192"/>
      <c r="AD701" s="192"/>
      <c r="AE701" s="192"/>
      <c r="AF701" s="192"/>
      <c r="AG701" s="192"/>
      <c r="AH701" s="192"/>
      <c r="AI701" s="192"/>
    </row>
    <row r="702" spans="1:35" ht="15.75" customHeight="1">
      <c r="A702" s="192"/>
      <c r="B702" s="192"/>
      <c r="C702" s="192"/>
      <c r="D702" s="192"/>
      <c r="E702" s="192"/>
      <c r="F702" s="192"/>
      <c r="G702" s="192"/>
      <c r="H702" s="192"/>
      <c r="I702" s="192"/>
      <c r="J702" s="192"/>
      <c r="K702" s="192"/>
      <c r="L702" s="192"/>
      <c r="M702" s="192"/>
      <c r="N702" s="192"/>
      <c r="O702" s="192"/>
      <c r="P702" s="192"/>
      <c r="Q702" s="192"/>
      <c r="R702" s="192"/>
      <c r="S702" s="192"/>
      <c r="T702" s="192"/>
      <c r="U702" s="192"/>
      <c r="V702" s="192"/>
      <c r="W702" s="192"/>
      <c r="X702" s="192"/>
      <c r="Y702" s="192"/>
      <c r="Z702" s="192"/>
      <c r="AA702" s="192"/>
      <c r="AB702" s="192"/>
      <c r="AC702" s="192"/>
      <c r="AD702" s="192"/>
      <c r="AE702" s="192"/>
      <c r="AF702" s="192"/>
      <c r="AG702" s="192"/>
      <c r="AH702" s="192"/>
      <c r="AI702" s="192"/>
    </row>
    <row r="703" spans="1:35" ht="15.75" customHeight="1">
      <c r="A703" s="192"/>
      <c r="B703" s="192"/>
      <c r="C703" s="192"/>
      <c r="D703" s="192"/>
      <c r="E703" s="192"/>
      <c r="F703" s="192"/>
      <c r="G703" s="192"/>
      <c r="H703" s="192"/>
      <c r="I703" s="192"/>
      <c r="J703" s="192"/>
      <c r="K703" s="192"/>
      <c r="L703" s="192"/>
      <c r="M703" s="192"/>
      <c r="N703" s="192"/>
      <c r="O703" s="192"/>
      <c r="P703" s="192"/>
      <c r="Q703" s="192"/>
      <c r="R703" s="192"/>
      <c r="S703" s="192"/>
      <c r="T703" s="192"/>
      <c r="U703" s="192"/>
      <c r="V703" s="192"/>
      <c r="W703" s="192"/>
      <c r="X703" s="192"/>
      <c r="Y703" s="192"/>
      <c r="Z703" s="192"/>
      <c r="AA703" s="192"/>
      <c r="AB703" s="192"/>
      <c r="AC703" s="192"/>
      <c r="AD703" s="192"/>
      <c r="AE703" s="192"/>
      <c r="AF703" s="192"/>
      <c r="AG703" s="192"/>
      <c r="AH703" s="192"/>
      <c r="AI703" s="192"/>
    </row>
    <row r="704" spans="1:35" ht="15.75" customHeight="1">
      <c r="A704" s="192"/>
      <c r="B704" s="192"/>
      <c r="C704" s="192"/>
      <c r="D704" s="192"/>
      <c r="E704" s="192"/>
      <c r="F704" s="192"/>
      <c r="G704" s="192"/>
      <c r="H704" s="192"/>
      <c r="I704" s="192"/>
      <c r="J704" s="192"/>
      <c r="K704" s="192"/>
      <c r="L704" s="192"/>
      <c r="M704" s="192"/>
      <c r="N704" s="192"/>
      <c r="O704" s="192"/>
      <c r="P704" s="192"/>
      <c r="Q704" s="192"/>
      <c r="R704" s="192"/>
      <c r="S704" s="192"/>
      <c r="T704" s="192"/>
      <c r="U704" s="192"/>
      <c r="V704" s="192"/>
      <c r="W704" s="192"/>
      <c r="X704" s="192"/>
      <c r="Y704" s="192"/>
      <c r="Z704" s="192"/>
      <c r="AA704" s="192"/>
      <c r="AB704" s="192"/>
      <c r="AC704" s="192"/>
      <c r="AD704" s="192"/>
      <c r="AE704" s="192"/>
      <c r="AF704" s="192"/>
      <c r="AG704" s="192"/>
      <c r="AH704" s="192"/>
      <c r="AI704" s="192"/>
    </row>
    <row r="705" spans="1:35" ht="15.75" customHeight="1">
      <c r="A705" s="192"/>
      <c r="B705" s="192"/>
      <c r="C705" s="192"/>
      <c r="D705" s="192"/>
      <c r="E705" s="192"/>
      <c r="F705" s="192"/>
      <c r="G705" s="192"/>
      <c r="H705" s="192"/>
      <c r="I705" s="192"/>
      <c r="J705" s="192"/>
      <c r="K705" s="192"/>
      <c r="L705" s="192"/>
      <c r="M705" s="192"/>
      <c r="N705" s="192"/>
      <c r="O705" s="192"/>
      <c r="P705" s="192"/>
      <c r="Q705" s="192"/>
      <c r="R705" s="192"/>
      <c r="S705" s="192"/>
      <c r="T705" s="192"/>
      <c r="U705" s="192"/>
      <c r="V705" s="192"/>
      <c r="W705" s="192"/>
      <c r="X705" s="192"/>
      <c r="Y705" s="192"/>
      <c r="Z705" s="192"/>
      <c r="AA705" s="192"/>
      <c r="AB705" s="192"/>
      <c r="AC705" s="192"/>
      <c r="AD705" s="192"/>
      <c r="AE705" s="192"/>
      <c r="AF705" s="192"/>
      <c r="AG705" s="192"/>
      <c r="AH705" s="192"/>
      <c r="AI705" s="192"/>
    </row>
    <row r="706" spans="1:35" ht="15.75" customHeight="1">
      <c r="A706" s="192"/>
      <c r="B706" s="192"/>
      <c r="C706" s="192"/>
      <c r="D706" s="192"/>
      <c r="E706" s="192"/>
      <c r="F706" s="192"/>
      <c r="G706" s="192"/>
      <c r="H706" s="192"/>
      <c r="I706" s="192"/>
      <c r="J706" s="192"/>
      <c r="K706" s="192"/>
      <c r="L706" s="192"/>
      <c r="M706" s="192"/>
      <c r="N706" s="192"/>
      <c r="O706" s="192"/>
      <c r="P706" s="192"/>
      <c r="Q706" s="192"/>
      <c r="R706" s="192"/>
      <c r="S706" s="192"/>
      <c r="T706" s="192"/>
      <c r="U706" s="192"/>
      <c r="V706" s="192"/>
      <c r="W706" s="192"/>
      <c r="X706" s="192"/>
      <c r="Y706" s="192"/>
      <c r="Z706" s="192"/>
      <c r="AA706" s="192"/>
      <c r="AB706" s="192"/>
      <c r="AC706" s="192"/>
      <c r="AD706" s="192"/>
      <c r="AE706" s="192"/>
      <c r="AF706" s="192"/>
      <c r="AG706" s="192"/>
      <c r="AH706" s="192"/>
      <c r="AI706" s="192"/>
    </row>
    <row r="707" spans="1:35" ht="15.75" customHeight="1">
      <c r="A707" s="192"/>
      <c r="B707" s="192"/>
      <c r="C707" s="192"/>
      <c r="D707" s="192"/>
      <c r="E707" s="192"/>
      <c r="F707" s="192"/>
      <c r="G707" s="192"/>
      <c r="H707" s="192"/>
      <c r="I707" s="192"/>
      <c r="J707" s="192"/>
      <c r="K707" s="192"/>
      <c r="L707" s="192"/>
      <c r="M707" s="192"/>
      <c r="N707" s="192"/>
      <c r="O707" s="192"/>
      <c r="P707" s="192"/>
      <c r="Q707" s="192"/>
      <c r="R707" s="192"/>
      <c r="S707" s="192"/>
      <c r="T707" s="192"/>
      <c r="U707" s="192"/>
      <c r="V707" s="192"/>
      <c r="W707" s="192"/>
      <c r="X707" s="192"/>
      <c r="Y707" s="192"/>
      <c r="Z707" s="192"/>
      <c r="AA707" s="192"/>
      <c r="AB707" s="192"/>
      <c r="AC707" s="192"/>
      <c r="AD707" s="192"/>
      <c r="AE707" s="192"/>
      <c r="AF707" s="192"/>
      <c r="AG707" s="192"/>
      <c r="AH707" s="192"/>
      <c r="AI707" s="192"/>
    </row>
    <row r="708" spans="1:35" ht="15.75" customHeight="1">
      <c r="A708" s="192"/>
      <c r="B708" s="192"/>
      <c r="C708" s="192"/>
      <c r="D708" s="192"/>
      <c r="E708" s="192"/>
      <c r="F708" s="192"/>
      <c r="G708" s="192"/>
      <c r="H708" s="192"/>
      <c r="I708" s="192"/>
      <c r="J708" s="192"/>
      <c r="K708" s="192"/>
      <c r="L708" s="192"/>
      <c r="M708" s="192"/>
      <c r="N708" s="192"/>
      <c r="O708" s="192"/>
      <c r="P708" s="192"/>
      <c r="Q708" s="192"/>
      <c r="R708" s="192"/>
      <c r="S708" s="192"/>
      <c r="T708" s="192"/>
      <c r="U708" s="192"/>
      <c r="V708" s="192"/>
      <c r="W708" s="192"/>
      <c r="X708" s="192"/>
      <c r="Y708" s="192"/>
      <c r="Z708" s="192"/>
      <c r="AA708" s="192"/>
      <c r="AB708" s="192"/>
      <c r="AC708" s="192"/>
      <c r="AD708" s="192"/>
      <c r="AE708" s="192"/>
      <c r="AF708" s="192"/>
      <c r="AG708" s="192"/>
      <c r="AH708" s="192"/>
      <c r="AI708" s="192"/>
    </row>
    <row r="709" spans="1:35" ht="15.75" customHeight="1">
      <c r="A709" s="192"/>
      <c r="B709" s="192"/>
      <c r="C709" s="192"/>
      <c r="D709" s="192"/>
      <c r="E709" s="192"/>
      <c r="F709" s="192"/>
      <c r="G709" s="192"/>
      <c r="H709" s="192"/>
      <c r="I709" s="192"/>
      <c r="J709" s="192"/>
      <c r="K709" s="192"/>
      <c r="L709" s="192"/>
      <c r="M709" s="192"/>
      <c r="N709" s="192"/>
      <c r="O709" s="192"/>
      <c r="P709" s="192"/>
      <c r="Q709" s="192"/>
      <c r="R709" s="192"/>
      <c r="S709" s="192"/>
      <c r="T709" s="192"/>
      <c r="U709" s="192"/>
      <c r="V709" s="192"/>
      <c r="W709" s="192"/>
      <c r="X709" s="192"/>
      <c r="Y709" s="192"/>
      <c r="Z709" s="192"/>
      <c r="AA709" s="192"/>
      <c r="AB709" s="192"/>
      <c r="AC709" s="192"/>
      <c r="AD709" s="192"/>
      <c r="AE709" s="192"/>
      <c r="AF709" s="192"/>
      <c r="AG709" s="192"/>
      <c r="AH709" s="192"/>
      <c r="AI709" s="192"/>
    </row>
    <row r="710" spans="1:35" ht="15.75" customHeight="1">
      <c r="A710" s="192"/>
      <c r="B710" s="192"/>
      <c r="C710" s="192"/>
      <c r="D710" s="192"/>
      <c r="E710" s="192"/>
      <c r="F710" s="192"/>
      <c r="G710" s="192"/>
      <c r="H710" s="192"/>
      <c r="I710" s="192"/>
      <c r="J710" s="192"/>
      <c r="K710" s="192"/>
      <c r="L710" s="192"/>
      <c r="M710" s="192"/>
      <c r="N710" s="192"/>
      <c r="O710" s="192"/>
      <c r="P710" s="192"/>
      <c r="Q710" s="192"/>
      <c r="R710" s="192"/>
      <c r="S710" s="192"/>
      <c r="T710" s="192"/>
      <c r="U710" s="192"/>
      <c r="V710" s="192"/>
      <c r="W710" s="192"/>
      <c r="X710" s="192"/>
      <c r="Y710" s="192"/>
      <c r="Z710" s="192"/>
      <c r="AA710" s="192"/>
      <c r="AB710" s="192"/>
      <c r="AC710" s="192"/>
      <c r="AD710" s="192"/>
      <c r="AE710" s="192"/>
      <c r="AF710" s="192"/>
      <c r="AG710" s="192"/>
      <c r="AH710" s="192"/>
      <c r="AI710" s="192"/>
    </row>
    <row r="711" spans="1:35" ht="15.75" customHeight="1">
      <c r="A711" s="192"/>
      <c r="B711" s="192"/>
      <c r="C711" s="192"/>
      <c r="D711" s="192"/>
      <c r="E711" s="192"/>
      <c r="F711" s="192"/>
      <c r="G711" s="192"/>
      <c r="H711" s="192"/>
      <c r="I711" s="192"/>
      <c r="J711" s="192"/>
      <c r="K711" s="192"/>
      <c r="L711" s="192"/>
      <c r="M711" s="192"/>
      <c r="N711" s="192"/>
      <c r="O711" s="192"/>
      <c r="P711" s="192"/>
      <c r="Q711" s="192"/>
      <c r="R711" s="192"/>
      <c r="S711" s="192"/>
      <c r="T711" s="192"/>
      <c r="U711" s="192"/>
      <c r="V711" s="192"/>
      <c r="W711" s="192"/>
      <c r="X711" s="192"/>
      <c r="Y711" s="192"/>
      <c r="Z711" s="192"/>
      <c r="AA711" s="192"/>
      <c r="AB711" s="192"/>
      <c r="AC711" s="192"/>
      <c r="AD711" s="192"/>
      <c r="AE711" s="192"/>
      <c r="AF711" s="192"/>
      <c r="AG711" s="192"/>
      <c r="AH711" s="192"/>
      <c r="AI711" s="192"/>
    </row>
    <row r="712" spans="1:35" ht="15.75" customHeight="1">
      <c r="A712" s="192"/>
      <c r="B712" s="192"/>
      <c r="C712" s="192"/>
      <c r="D712" s="192"/>
      <c r="E712" s="192"/>
      <c r="F712" s="192"/>
      <c r="G712" s="192"/>
      <c r="H712" s="192"/>
      <c r="I712" s="192"/>
      <c r="J712" s="192"/>
      <c r="K712" s="192"/>
      <c r="L712" s="192"/>
      <c r="M712" s="192"/>
      <c r="N712" s="192"/>
      <c r="O712" s="192"/>
      <c r="P712" s="192"/>
      <c r="Q712" s="192"/>
      <c r="R712" s="192"/>
      <c r="S712" s="192"/>
      <c r="T712" s="192"/>
      <c r="U712" s="192"/>
      <c r="V712" s="192"/>
      <c r="W712" s="192"/>
      <c r="X712" s="192"/>
      <c r="Y712" s="192"/>
      <c r="Z712" s="192"/>
      <c r="AA712" s="192"/>
      <c r="AB712" s="192"/>
      <c r="AC712" s="192"/>
      <c r="AD712" s="192"/>
      <c r="AE712" s="192"/>
      <c r="AF712" s="192"/>
      <c r="AG712" s="192"/>
      <c r="AH712" s="192"/>
      <c r="AI712" s="192"/>
    </row>
    <row r="713" spans="1:35" ht="15.75" customHeight="1">
      <c r="A713" s="192"/>
      <c r="B713" s="192"/>
      <c r="C713" s="192"/>
      <c r="D713" s="192"/>
      <c r="E713" s="192"/>
      <c r="F713" s="192"/>
      <c r="G713" s="192"/>
      <c r="H713" s="192"/>
      <c r="I713" s="192"/>
      <c r="J713" s="192"/>
      <c r="K713" s="192"/>
      <c r="L713" s="192"/>
      <c r="M713" s="192"/>
      <c r="N713" s="192"/>
      <c r="O713" s="192"/>
      <c r="P713" s="192"/>
      <c r="Q713" s="192"/>
      <c r="R713" s="192"/>
      <c r="S713" s="192"/>
      <c r="T713" s="192"/>
      <c r="U713" s="192"/>
      <c r="V713" s="192"/>
      <c r="W713" s="192"/>
      <c r="X713" s="192"/>
      <c r="Y713" s="192"/>
      <c r="Z713" s="192"/>
      <c r="AA713" s="192"/>
      <c r="AB713" s="192"/>
      <c r="AC713" s="192"/>
      <c r="AD713" s="192"/>
      <c r="AE713" s="192"/>
      <c r="AF713" s="192"/>
      <c r="AG713" s="192"/>
      <c r="AH713" s="192"/>
      <c r="AI713" s="192"/>
    </row>
    <row r="714" spans="1:35" ht="15.75" customHeight="1">
      <c r="A714" s="192"/>
      <c r="B714" s="192"/>
      <c r="C714" s="192"/>
      <c r="D714" s="192"/>
      <c r="E714" s="192"/>
      <c r="F714" s="192"/>
      <c r="G714" s="192"/>
      <c r="H714" s="192"/>
      <c r="I714" s="192"/>
      <c r="J714" s="192"/>
      <c r="K714" s="192"/>
      <c r="L714" s="192"/>
      <c r="M714" s="192"/>
      <c r="N714" s="192"/>
      <c r="O714" s="192"/>
      <c r="P714" s="192"/>
      <c r="Q714" s="192"/>
      <c r="R714" s="192"/>
      <c r="S714" s="192"/>
      <c r="T714" s="192"/>
      <c r="U714" s="192"/>
      <c r="V714" s="192"/>
      <c r="W714" s="192"/>
      <c r="X714" s="192"/>
      <c r="Y714" s="192"/>
      <c r="Z714" s="192"/>
      <c r="AA714" s="192"/>
      <c r="AB714" s="192"/>
      <c r="AC714" s="192"/>
      <c r="AD714" s="192"/>
      <c r="AE714" s="192"/>
      <c r="AF714" s="192"/>
      <c r="AG714" s="192"/>
      <c r="AH714" s="192"/>
      <c r="AI714" s="192"/>
    </row>
    <row r="715" spans="1:35" ht="15.75" customHeight="1">
      <c r="A715" s="192"/>
      <c r="B715" s="192"/>
      <c r="C715" s="192"/>
      <c r="D715" s="192"/>
      <c r="E715" s="192"/>
      <c r="F715" s="192"/>
      <c r="G715" s="192"/>
      <c r="H715" s="192"/>
      <c r="I715" s="192"/>
      <c r="J715" s="192"/>
      <c r="K715" s="192"/>
      <c r="L715" s="192"/>
      <c r="M715" s="192"/>
      <c r="N715" s="192"/>
      <c r="O715" s="192"/>
      <c r="P715" s="192"/>
      <c r="Q715" s="192"/>
      <c r="R715" s="192"/>
      <c r="S715" s="192"/>
      <c r="T715" s="192"/>
      <c r="U715" s="192"/>
      <c r="V715" s="192"/>
      <c r="W715" s="192"/>
      <c r="X715" s="192"/>
      <c r="Y715" s="192"/>
      <c r="Z715" s="192"/>
      <c r="AA715" s="192"/>
      <c r="AB715" s="192"/>
      <c r="AC715" s="192"/>
      <c r="AD715" s="192"/>
      <c r="AE715" s="192"/>
      <c r="AF715" s="192"/>
      <c r="AG715" s="192"/>
      <c r="AH715" s="192"/>
      <c r="AI715" s="192"/>
    </row>
    <row r="716" spans="1:35" ht="15.75" customHeight="1">
      <c r="A716" s="192"/>
      <c r="B716" s="192"/>
      <c r="C716" s="192"/>
      <c r="D716" s="192"/>
      <c r="E716" s="192"/>
      <c r="F716" s="192"/>
      <c r="G716" s="192"/>
      <c r="H716" s="192"/>
      <c r="I716" s="192"/>
      <c r="J716" s="192"/>
      <c r="K716" s="192"/>
      <c r="L716" s="192"/>
      <c r="M716" s="192"/>
      <c r="N716" s="192"/>
      <c r="O716" s="192"/>
      <c r="P716" s="192"/>
      <c r="Q716" s="192"/>
      <c r="R716" s="192"/>
      <c r="S716" s="192"/>
      <c r="T716" s="192"/>
      <c r="U716" s="192"/>
      <c r="V716" s="192"/>
      <c r="W716" s="192"/>
      <c r="X716" s="192"/>
      <c r="Y716" s="192"/>
      <c r="Z716" s="192"/>
      <c r="AA716" s="192"/>
      <c r="AB716" s="192"/>
      <c r="AC716" s="192"/>
      <c r="AD716" s="192"/>
      <c r="AE716" s="192"/>
      <c r="AF716" s="192"/>
      <c r="AG716" s="192"/>
      <c r="AH716" s="192"/>
      <c r="AI716" s="192"/>
    </row>
    <row r="717" spans="1:35" ht="15.75" customHeight="1">
      <c r="A717" s="192"/>
      <c r="B717" s="192"/>
      <c r="C717" s="192"/>
      <c r="D717" s="192"/>
      <c r="E717" s="192"/>
      <c r="F717" s="192"/>
      <c r="G717" s="192"/>
      <c r="H717" s="192"/>
      <c r="I717" s="192"/>
      <c r="J717" s="192"/>
      <c r="K717" s="192"/>
      <c r="L717" s="192"/>
      <c r="M717" s="192"/>
      <c r="N717" s="192"/>
      <c r="O717" s="192"/>
      <c r="P717" s="192"/>
      <c r="Q717" s="192"/>
      <c r="R717" s="192"/>
      <c r="S717" s="192"/>
      <c r="T717" s="192"/>
      <c r="U717" s="192"/>
      <c r="V717" s="192"/>
      <c r="W717" s="192"/>
      <c r="X717" s="192"/>
      <c r="Y717" s="192"/>
      <c r="Z717" s="192"/>
      <c r="AA717" s="192"/>
      <c r="AB717" s="192"/>
      <c r="AC717" s="192"/>
      <c r="AD717" s="192"/>
      <c r="AE717" s="192"/>
      <c r="AF717" s="192"/>
      <c r="AG717" s="192"/>
      <c r="AH717" s="192"/>
      <c r="AI717" s="192"/>
    </row>
    <row r="718" spans="1:35" ht="15.75" customHeight="1">
      <c r="A718" s="192"/>
      <c r="B718" s="192"/>
      <c r="C718" s="192"/>
      <c r="D718" s="192"/>
      <c r="E718" s="192"/>
      <c r="F718" s="192"/>
      <c r="G718" s="192"/>
      <c r="H718" s="192"/>
      <c r="I718" s="192"/>
      <c r="J718" s="192"/>
      <c r="K718" s="192"/>
      <c r="L718" s="192"/>
      <c r="M718" s="192"/>
      <c r="N718" s="192"/>
      <c r="O718" s="192"/>
      <c r="P718" s="192"/>
      <c r="Q718" s="192"/>
      <c r="R718" s="192"/>
      <c r="S718" s="192"/>
      <c r="T718" s="192"/>
      <c r="U718" s="192"/>
      <c r="V718" s="192"/>
      <c r="W718" s="192"/>
      <c r="X718" s="192"/>
      <c r="Y718" s="192"/>
      <c r="Z718" s="192"/>
      <c r="AA718" s="192"/>
      <c r="AB718" s="192"/>
      <c r="AC718" s="192"/>
      <c r="AD718" s="192"/>
      <c r="AE718" s="192"/>
      <c r="AF718" s="192"/>
      <c r="AG718" s="192"/>
      <c r="AH718" s="192"/>
      <c r="AI718" s="192"/>
    </row>
    <row r="719" spans="1:35" ht="15.75" customHeight="1">
      <c r="A719" s="192"/>
      <c r="B719" s="192"/>
      <c r="C719" s="192"/>
      <c r="D719" s="192"/>
      <c r="E719" s="192"/>
      <c r="F719" s="192"/>
      <c r="G719" s="192"/>
      <c r="H719" s="192"/>
      <c r="I719" s="192"/>
      <c r="J719" s="192"/>
      <c r="K719" s="192"/>
      <c r="L719" s="192"/>
      <c r="M719" s="192"/>
      <c r="N719" s="192"/>
      <c r="O719" s="192"/>
      <c r="P719" s="192"/>
      <c r="Q719" s="192"/>
      <c r="R719" s="192"/>
      <c r="S719" s="192"/>
      <c r="T719" s="192"/>
      <c r="U719" s="192"/>
      <c r="V719" s="192"/>
      <c r="W719" s="192"/>
      <c r="X719" s="192"/>
      <c r="Y719" s="192"/>
      <c r="Z719" s="192"/>
      <c r="AA719" s="192"/>
      <c r="AB719" s="192"/>
      <c r="AC719" s="192"/>
      <c r="AD719" s="192"/>
      <c r="AE719" s="192"/>
      <c r="AF719" s="192"/>
      <c r="AG719" s="192"/>
      <c r="AH719" s="192"/>
      <c r="AI719" s="192"/>
    </row>
    <row r="720" spans="1:35" ht="15.75" customHeight="1">
      <c r="A720" s="192"/>
      <c r="B720" s="192"/>
      <c r="C720" s="192"/>
      <c r="D720" s="192"/>
      <c r="E720" s="192"/>
      <c r="F720" s="192"/>
      <c r="G720" s="192"/>
      <c r="H720" s="192"/>
      <c r="I720" s="192"/>
      <c r="J720" s="192"/>
      <c r="K720" s="192"/>
      <c r="L720" s="192"/>
      <c r="M720" s="192"/>
      <c r="N720" s="192"/>
      <c r="O720" s="192"/>
      <c r="P720" s="192"/>
      <c r="Q720" s="192"/>
      <c r="R720" s="192"/>
      <c r="S720" s="192"/>
      <c r="T720" s="192"/>
      <c r="U720" s="192"/>
      <c r="V720" s="192"/>
      <c r="W720" s="192"/>
      <c r="X720" s="192"/>
      <c r="Y720" s="192"/>
      <c r="Z720" s="192"/>
      <c r="AA720" s="192"/>
      <c r="AB720" s="192"/>
      <c r="AC720" s="192"/>
      <c r="AD720" s="192"/>
      <c r="AE720" s="192"/>
      <c r="AF720" s="192"/>
      <c r="AG720" s="192"/>
      <c r="AH720" s="192"/>
      <c r="AI720" s="192"/>
    </row>
    <row r="721" spans="1:35" ht="15.75" customHeight="1">
      <c r="A721" s="192"/>
      <c r="B721" s="192"/>
      <c r="C721" s="192"/>
      <c r="D721" s="192"/>
      <c r="E721" s="192"/>
      <c r="F721" s="192"/>
      <c r="G721" s="192"/>
      <c r="H721" s="192"/>
      <c r="I721" s="192"/>
      <c r="J721" s="192"/>
      <c r="K721" s="192"/>
      <c r="L721" s="192"/>
      <c r="M721" s="192"/>
      <c r="N721" s="192"/>
      <c r="O721" s="192"/>
      <c r="P721" s="192"/>
      <c r="Q721" s="192"/>
      <c r="R721" s="192"/>
      <c r="S721" s="192"/>
      <c r="T721" s="192"/>
      <c r="U721" s="192"/>
      <c r="V721" s="192"/>
      <c r="W721" s="192"/>
      <c r="X721" s="192"/>
      <c r="Y721" s="192"/>
      <c r="Z721" s="192"/>
      <c r="AA721" s="192"/>
      <c r="AB721" s="192"/>
      <c r="AC721" s="192"/>
      <c r="AD721" s="192"/>
      <c r="AE721" s="192"/>
      <c r="AF721" s="192"/>
      <c r="AG721" s="192"/>
      <c r="AH721" s="192"/>
      <c r="AI721" s="192"/>
    </row>
    <row r="722" spans="1:35" ht="15.75" customHeight="1">
      <c r="A722" s="192"/>
      <c r="B722" s="192"/>
      <c r="C722" s="192"/>
      <c r="D722" s="192"/>
      <c r="E722" s="192"/>
      <c r="F722" s="192"/>
      <c r="G722" s="192"/>
      <c r="H722" s="192"/>
      <c r="I722" s="192"/>
      <c r="J722" s="192"/>
      <c r="K722" s="192"/>
      <c r="L722" s="192"/>
      <c r="M722" s="192"/>
      <c r="N722" s="192"/>
      <c r="O722" s="192"/>
      <c r="P722" s="192"/>
      <c r="Q722" s="192"/>
      <c r="R722" s="192"/>
      <c r="S722" s="192"/>
      <c r="T722" s="192"/>
      <c r="U722" s="192"/>
      <c r="V722" s="192"/>
      <c r="W722" s="192"/>
      <c r="X722" s="192"/>
      <c r="Y722" s="192"/>
      <c r="Z722" s="192"/>
      <c r="AA722" s="192"/>
      <c r="AB722" s="192"/>
      <c r="AC722" s="192"/>
      <c r="AD722" s="192"/>
      <c r="AE722" s="192"/>
      <c r="AF722" s="192"/>
      <c r="AG722" s="192"/>
      <c r="AH722" s="192"/>
      <c r="AI722" s="192"/>
    </row>
    <row r="723" spans="1:35" ht="15.75" customHeight="1">
      <c r="A723" s="192"/>
      <c r="B723" s="192"/>
      <c r="C723" s="192"/>
      <c r="D723" s="192"/>
      <c r="E723" s="192"/>
      <c r="F723" s="192"/>
      <c r="G723" s="192"/>
      <c r="H723" s="192"/>
      <c r="I723" s="192"/>
      <c r="J723" s="192"/>
      <c r="K723" s="192"/>
      <c r="L723" s="192"/>
      <c r="M723" s="192"/>
      <c r="N723" s="192"/>
      <c r="O723" s="192"/>
      <c r="P723" s="192"/>
      <c r="Q723" s="192"/>
      <c r="R723" s="192"/>
      <c r="S723" s="192"/>
      <c r="T723" s="192"/>
      <c r="U723" s="192"/>
      <c r="V723" s="192"/>
      <c r="W723" s="192"/>
      <c r="X723" s="192"/>
      <c r="Y723" s="192"/>
      <c r="Z723" s="192"/>
      <c r="AA723" s="192"/>
      <c r="AB723" s="192"/>
      <c r="AC723" s="192"/>
      <c r="AD723" s="192"/>
      <c r="AE723" s="192"/>
      <c r="AF723" s="192"/>
      <c r="AG723" s="192"/>
      <c r="AH723" s="192"/>
      <c r="AI723" s="192"/>
    </row>
    <row r="724" spans="1:35" ht="15.75" customHeight="1">
      <c r="A724" s="192"/>
      <c r="B724" s="192"/>
      <c r="C724" s="192"/>
      <c r="D724" s="192"/>
      <c r="E724" s="192"/>
      <c r="F724" s="192"/>
      <c r="G724" s="192"/>
      <c r="H724" s="192"/>
      <c r="I724" s="192"/>
      <c r="J724" s="192"/>
      <c r="K724" s="192"/>
      <c r="L724" s="192"/>
      <c r="M724" s="192"/>
      <c r="N724" s="192"/>
      <c r="O724" s="192"/>
      <c r="P724" s="192"/>
      <c r="Q724" s="192"/>
      <c r="R724" s="192"/>
      <c r="S724" s="192"/>
      <c r="T724" s="192"/>
      <c r="U724" s="192"/>
      <c r="V724" s="192"/>
      <c r="W724" s="192"/>
      <c r="X724" s="192"/>
      <c r="Y724" s="192"/>
      <c r="Z724" s="192"/>
      <c r="AA724" s="192"/>
      <c r="AB724" s="192"/>
      <c r="AC724" s="192"/>
      <c r="AD724" s="192"/>
      <c r="AE724" s="192"/>
      <c r="AF724" s="192"/>
      <c r="AG724" s="192"/>
      <c r="AH724" s="192"/>
      <c r="AI724" s="192"/>
    </row>
    <row r="725" spans="1:35" ht="15.75" customHeight="1">
      <c r="A725" s="192"/>
      <c r="B725" s="192"/>
      <c r="C725" s="192"/>
      <c r="D725" s="192"/>
      <c r="E725" s="192"/>
      <c r="F725" s="192"/>
      <c r="G725" s="192"/>
      <c r="H725" s="192"/>
      <c r="I725" s="192"/>
      <c r="J725" s="192"/>
      <c r="K725" s="192"/>
      <c r="L725" s="192"/>
      <c r="M725" s="192"/>
      <c r="N725" s="192"/>
      <c r="O725" s="192"/>
      <c r="P725" s="192"/>
      <c r="Q725" s="192"/>
      <c r="R725" s="192"/>
      <c r="S725" s="192"/>
      <c r="T725" s="192"/>
      <c r="U725" s="192"/>
      <c r="V725" s="192"/>
      <c r="W725" s="192"/>
      <c r="X725" s="192"/>
      <c r="Y725" s="192"/>
      <c r="Z725" s="192"/>
      <c r="AA725" s="192"/>
      <c r="AB725" s="192"/>
      <c r="AC725" s="192"/>
      <c r="AD725" s="192"/>
      <c r="AE725" s="192"/>
      <c r="AF725" s="192"/>
      <c r="AG725" s="192"/>
      <c r="AH725" s="192"/>
      <c r="AI725" s="192"/>
    </row>
    <row r="726" spans="1:35" ht="15.75" customHeight="1">
      <c r="A726" s="192"/>
      <c r="B726" s="192"/>
      <c r="C726" s="192"/>
      <c r="D726" s="192"/>
      <c r="E726" s="192"/>
      <c r="F726" s="192"/>
      <c r="G726" s="192"/>
      <c r="H726" s="192"/>
      <c r="I726" s="192"/>
      <c r="J726" s="192"/>
      <c r="K726" s="192"/>
      <c r="L726" s="192"/>
      <c r="M726" s="192"/>
      <c r="N726" s="192"/>
      <c r="O726" s="192"/>
      <c r="P726" s="192"/>
      <c r="Q726" s="192"/>
      <c r="R726" s="192"/>
      <c r="S726" s="192"/>
      <c r="T726" s="192"/>
      <c r="U726" s="192"/>
      <c r="V726" s="192"/>
      <c r="W726" s="192"/>
      <c r="X726" s="192"/>
      <c r="Y726" s="192"/>
      <c r="Z726" s="192"/>
      <c r="AA726" s="192"/>
      <c r="AB726" s="192"/>
      <c r="AC726" s="192"/>
      <c r="AD726" s="192"/>
      <c r="AE726" s="192"/>
      <c r="AF726" s="192"/>
      <c r="AG726" s="192"/>
      <c r="AH726" s="192"/>
      <c r="AI726" s="192"/>
    </row>
    <row r="727" spans="1:35" ht="15.75" customHeight="1">
      <c r="A727" s="192"/>
      <c r="B727" s="192"/>
      <c r="C727" s="192"/>
      <c r="D727" s="192"/>
      <c r="E727" s="192"/>
      <c r="F727" s="192"/>
      <c r="G727" s="192"/>
      <c r="H727" s="192"/>
      <c r="I727" s="192"/>
      <c r="J727" s="192"/>
      <c r="K727" s="192"/>
      <c r="L727" s="192"/>
      <c r="M727" s="192"/>
      <c r="N727" s="192"/>
      <c r="O727" s="192"/>
      <c r="P727" s="192"/>
      <c r="Q727" s="192"/>
      <c r="R727" s="192"/>
      <c r="S727" s="192"/>
      <c r="T727" s="192"/>
      <c r="U727" s="192"/>
      <c r="V727" s="192"/>
      <c r="W727" s="192"/>
      <c r="X727" s="192"/>
      <c r="Y727" s="192"/>
      <c r="Z727" s="192"/>
      <c r="AA727" s="192"/>
      <c r="AB727" s="192"/>
      <c r="AC727" s="192"/>
      <c r="AD727" s="192"/>
      <c r="AE727" s="192"/>
      <c r="AF727" s="192"/>
      <c r="AG727" s="192"/>
      <c r="AH727" s="192"/>
      <c r="AI727" s="192"/>
    </row>
    <row r="728" spans="1:35" ht="15.75" customHeight="1">
      <c r="A728" s="192"/>
      <c r="B728" s="192"/>
      <c r="C728" s="192"/>
      <c r="D728" s="192"/>
      <c r="E728" s="192"/>
      <c r="F728" s="192"/>
      <c r="G728" s="192"/>
      <c r="H728" s="192"/>
      <c r="I728" s="192"/>
      <c r="J728" s="192"/>
      <c r="K728" s="192"/>
      <c r="L728" s="192"/>
      <c r="M728" s="192"/>
      <c r="N728" s="192"/>
      <c r="O728" s="192"/>
      <c r="P728" s="192"/>
      <c r="Q728" s="192"/>
      <c r="R728" s="192"/>
      <c r="S728" s="192"/>
      <c r="T728" s="192"/>
      <c r="U728" s="192"/>
      <c r="V728" s="192"/>
      <c r="W728" s="192"/>
      <c r="X728" s="192"/>
      <c r="Y728" s="192"/>
      <c r="Z728" s="192"/>
      <c r="AA728" s="192"/>
      <c r="AB728" s="192"/>
      <c r="AC728" s="192"/>
      <c r="AD728" s="192"/>
      <c r="AE728" s="192"/>
      <c r="AF728" s="192"/>
      <c r="AG728" s="192"/>
      <c r="AH728" s="192"/>
      <c r="AI728" s="192"/>
    </row>
    <row r="729" spans="1:35" ht="15.75" customHeight="1">
      <c r="A729" s="192"/>
      <c r="B729" s="192"/>
      <c r="C729" s="192"/>
      <c r="D729" s="192"/>
      <c r="E729" s="192"/>
      <c r="F729" s="192"/>
      <c r="G729" s="192"/>
      <c r="H729" s="192"/>
      <c r="I729" s="192"/>
      <c r="J729" s="192"/>
      <c r="K729" s="192"/>
      <c r="L729" s="192"/>
      <c r="M729" s="192"/>
      <c r="N729" s="192"/>
      <c r="O729" s="192"/>
      <c r="P729" s="192"/>
      <c r="Q729" s="192"/>
      <c r="R729" s="192"/>
      <c r="S729" s="192"/>
      <c r="T729" s="192"/>
      <c r="U729" s="192"/>
      <c r="V729" s="192"/>
      <c r="W729" s="192"/>
      <c r="X729" s="192"/>
      <c r="Y729" s="192"/>
      <c r="Z729" s="192"/>
      <c r="AA729" s="192"/>
      <c r="AB729" s="192"/>
      <c r="AC729" s="192"/>
      <c r="AD729" s="192"/>
      <c r="AE729" s="192"/>
      <c r="AF729" s="192"/>
      <c r="AG729" s="192"/>
      <c r="AH729" s="192"/>
      <c r="AI729" s="192"/>
    </row>
    <row r="730" spans="1:35" ht="15.75" customHeight="1">
      <c r="A730" s="192"/>
      <c r="B730" s="192"/>
      <c r="C730" s="192"/>
      <c r="D730" s="192"/>
      <c r="E730" s="192"/>
      <c r="F730" s="192"/>
      <c r="G730" s="192"/>
      <c r="H730" s="192"/>
      <c r="I730" s="192"/>
      <c r="J730" s="192"/>
      <c r="K730" s="192"/>
      <c r="L730" s="192"/>
      <c r="M730" s="192"/>
      <c r="N730" s="192"/>
      <c r="O730" s="192"/>
      <c r="P730" s="192"/>
      <c r="Q730" s="192"/>
      <c r="R730" s="192"/>
      <c r="S730" s="192"/>
      <c r="T730" s="192"/>
      <c r="U730" s="192"/>
      <c r="V730" s="192"/>
      <c r="W730" s="192"/>
      <c r="X730" s="192"/>
      <c r="Y730" s="192"/>
      <c r="Z730" s="192"/>
      <c r="AA730" s="192"/>
      <c r="AB730" s="192"/>
      <c r="AC730" s="192"/>
      <c r="AD730" s="192"/>
      <c r="AE730" s="192"/>
      <c r="AF730" s="192"/>
      <c r="AG730" s="192"/>
      <c r="AH730" s="192"/>
      <c r="AI730" s="192"/>
    </row>
    <row r="731" spans="1:35" ht="15.75" customHeight="1">
      <c r="A731" s="192"/>
      <c r="B731" s="192"/>
      <c r="C731" s="192"/>
      <c r="D731" s="192"/>
      <c r="E731" s="192"/>
      <c r="F731" s="192"/>
      <c r="G731" s="192"/>
      <c r="H731" s="192"/>
      <c r="I731" s="192"/>
      <c r="J731" s="192"/>
      <c r="K731" s="192"/>
      <c r="L731" s="192"/>
      <c r="M731" s="192"/>
      <c r="N731" s="192"/>
      <c r="O731" s="192"/>
      <c r="P731" s="192"/>
      <c r="Q731" s="192"/>
      <c r="R731" s="192"/>
      <c r="S731" s="192"/>
      <c r="T731" s="192"/>
      <c r="U731" s="192"/>
      <c r="V731" s="192"/>
      <c r="W731" s="192"/>
      <c r="X731" s="192"/>
      <c r="Y731" s="192"/>
      <c r="Z731" s="192"/>
      <c r="AA731" s="192"/>
      <c r="AB731" s="192"/>
      <c r="AC731" s="192"/>
      <c r="AD731" s="192"/>
      <c r="AE731" s="192"/>
      <c r="AF731" s="192"/>
      <c r="AG731" s="192"/>
      <c r="AH731" s="192"/>
      <c r="AI731" s="192"/>
    </row>
    <row r="732" spans="1:35" ht="15.75" customHeight="1">
      <c r="A732" s="192"/>
      <c r="B732" s="192"/>
      <c r="C732" s="192"/>
      <c r="D732" s="192"/>
      <c r="E732" s="192"/>
      <c r="F732" s="192"/>
      <c r="G732" s="192"/>
      <c r="H732" s="192"/>
      <c r="I732" s="192"/>
      <c r="J732" s="192"/>
      <c r="K732" s="192"/>
      <c r="L732" s="192"/>
      <c r="M732" s="192"/>
      <c r="N732" s="192"/>
      <c r="O732" s="192"/>
      <c r="P732" s="192"/>
      <c r="Q732" s="192"/>
      <c r="R732" s="192"/>
      <c r="S732" s="192"/>
      <c r="T732" s="192"/>
      <c r="U732" s="192"/>
      <c r="V732" s="192"/>
      <c r="W732" s="192"/>
      <c r="X732" s="192"/>
      <c r="Y732" s="192"/>
      <c r="Z732" s="192"/>
      <c r="AA732" s="192"/>
      <c r="AB732" s="192"/>
      <c r="AC732" s="192"/>
      <c r="AD732" s="192"/>
      <c r="AE732" s="192"/>
      <c r="AF732" s="192"/>
      <c r="AG732" s="192"/>
      <c r="AH732" s="192"/>
      <c r="AI732" s="192"/>
    </row>
    <row r="733" spans="1:35" ht="15.75" customHeight="1">
      <c r="A733" s="192"/>
      <c r="B733" s="192"/>
      <c r="C733" s="192"/>
      <c r="D733" s="192"/>
      <c r="E733" s="192"/>
      <c r="F733" s="192"/>
      <c r="G733" s="192"/>
      <c r="H733" s="192"/>
      <c r="I733" s="192"/>
      <c r="J733" s="192"/>
      <c r="K733" s="192"/>
      <c r="L733" s="192"/>
      <c r="M733" s="192"/>
      <c r="N733" s="192"/>
      <c r="O733" s="192"/>
      <c r="P733" s="192"/>
      <c r="Q733" s="192"/>
      <c r="R733" s="192"/>
      <c r="S733" s="192"/>
      <c r="T733" s="192"/>
      <c r="U733" s="192"/>
      <c r="V733" s="192"/>
      <c r="W733" s="192"/>
      <c r="X733" s="192"/>
      <c r="Y733" s="192"/>
      <c r="Z733" s="192"/>
      <c r="AA733" s="192"/>
      <c r="AB733" s="192"/>
      <c r="AC733" s="192"/>
      <c r="AD733" s="192"/>
      <c r="AE733" s="192"/>
      <c r="AF733" s="192"/>
      <c r="AG733" s="192"/>
      <c r="AH733" s="192"/>
      <c r="AI733" s="192"/>
    </row>
    <row r="734" spans="1:35" ht="15.75" customHeight="1">
      <c r="A734" s="192"/>
      <c r="B734" s="192"/>
      <c r="C734" s="192"/>
      <c r="D734" s="192"/>
      <c r="E734" s="192"/>
      <c r="F734" s="192"/>
      <c r="G734" s="192"/>
      <c r="H734" s="192"/>
      <c r="I734" s="192"/>
      <c r="J734" s="192"/>
      <c r="K734" s="192"/>
      <c r="L734" s="192"/>
      <c r="M734" s="192"/>
      <c r="N734" s="192"/>
      <c r="O734" s="192"/>
      <c r="P734" s="192"/>
      <c r="Q734" s="192"/>
      <c r="R734" s="192"/>
      <c r="S734" s="192"/>
      <c r="T734" s="192"/>
      <c r="U734" s="192"/>
      <c r="V734" s="192"/>
      <c r="W734" s="192"/>
      <c r="X734" s="192"/>
      <c r="Y734" s="192"/>
      <c r="Z734" s="192"/>
      <c r="AA734" s="192"/>
      <c r="AB734" s="192"/>
      <c r="AC734" s="192"/>
      <c r="AD734" s="192"/>
      <c r="AE734" s="192"/>
      <c r="AF734" s="192"/>
      <c r="AG734" s="192"/>
      <c r="AH734" s="192"/>
      <c r="AI734" s="192"/>
    </row>
    <row r="735" spans="1:35" ht="15.75" customHeight="1">
      <c r="A735" s="192"/>
      <c r="B735" s="192"/>
      <c r="C735" s="192"/>
      <c r="D735" s="192"/>
      <c r="E735" s="192"/>
      <c r="F735" s="192"/>
      <c r="G735" s="192"/>
      <c r="H735" s="192"/>
      <c r="I735" s="192"/>
      <c r="J735" s="192"/>
      <c r="K735" s="192"/>
      <c r="L735" s="192"/>
      <c r="M735" s="192"/>
      <c r="N735" s="192"/>
      <c r="O735" s="192"/>
      <c r="P735" s="192"/>
      <c r="Q735" s="192"/>
      <c r="R735" s="192"/>
      <c r="S735" s="192"/>
      <c r="T735" s="192"/>
      <c r="U735" s="192"/>
      <c r="V735" s="192"/>
      <c r="W735" s="192"/>
      <c r="X735" s="192"/>
      <c r="Y735" s="192"/>
      <c r="Z735" s="192"/>
      <c r="AA735" s="192"/>
      <c r="AB735" s="192"/>
      <c r="AC735" s="192"/>
      <c r="AD735" s="192"/>
      <c r="AE735" s="192"/>
      <c r="AF735" s="192"/>
      <c r="AG735" s="192"/>
      <c r="AH735" s="192"/>
      <c r="AI735" s="192"/>
    </row>
    <row r="736" spans="1:35" ht="15.75" customHeight="1">
      <c r="A736" s="192"/>
      <c r="B736" s="192"/>
      <c r="C736" s="192"/>
      <c r="D736" s="192"/>
      <c r="E736" s="192"/>
      <c r="F736" s="192"/>
      <c r="G736" s="192"/>
      <c r="H736" s="192"/>
      <c r="I736" s="192"/>
      <c r="J736" s="192"/>
      <c r="K736" s="192"/>
      <c r="L736" s="192"/>
      <c r="M736" s="192"/>
      <c r="N736" s="192"/>
      <c r="O736" s="192"/>
      <c r="P736" s="192"/>
      <c r="Q736" s="192"/>
      <c r="R736" s="192"/>
      <c r="S736" s="192"/>
      <c r="T736" s="192"/>
      <c r="U736" s="192"/>
      <c r="V736" s="192"/>
      <c r="W736" s="192"/>
      <c r="X736" s="192"/>
      <c r="Y736" s="192"/>
      <c r="Z736" s="192"/>
      <c r="AA736" s="192"/>
      <c r="AB736" s="192"/>
      <c r="AC736" s="192"/>
      <c r="AD736" s="192"/>
      <c r="AE736" s="192"/>
      <c r="AF736" s="192"/>
      <c r="AG736" s="192"/>
      <c r="AH736" s="192"/>
      <c r="AI736" s="192"/>
    </row>
    <row r="737" spans="1:35" ht="15.75" customHeight="1">
      <c r="A737" s="192"/>
      <c r="B737" s="192"/>
      <c r="C737" s="192"/>
      <c r="D737" s="192"/>
      <c r="E737" s="192"/>
      <c r="F737" s="192"/>
      <c r="G737" s="192"/>
      <c r="H737" s="192"/>
      <c r="I737" s="192"/>
      <c r="J737" s="192"/>
      <c r="K737" s="192"/>
      <c r="L737" s="192"/>
      <c r="M737" s="192"/>
      <c r="N737" s="192"/>
      <c r="O737" s="192"/>
      <c r="P737" s="192"/>
      <c r="Q737" s="192"/>
      <c r="R737" s="192"/>
      <c r="S737" s="192"/>
      <c r="T737" s="192"/>
      <c r="U737" s="192"/>
      <c r="V737" s="192"/>
      <c r="W737" s="192"/>
      <c r="X737" s="192"/>
      <c r="Y737" s="192"/>
      <c r="Z737" s="192"/>
      <c r="AA737" s="192"/>
      <c r="AB737" s="192"/>
      <c r="AC737" s="192"/>
      <c r="AD737" s="192"/>
      <c r="AE737" s="192"/>
      <c r="AF737" s="192"/>
      <c r="AG737" s="192"/>
      <c r="AH737" s="192"/>
      <c r="AI737" s="192"/>
    </row>
    <row r="738" spans="1:35" ht="15.75" customHeight="1">
      <c r="A738" s="192"/>
      <c r="B738" s="192"/>
      <c r="C738" s="192"/>
      <c r="D738" s="192"/>
      <c r="E738" s="192"/>
      <c r="F738" s="192"/>
      <c r="G738" s="192"/>
      <c r="H738" s="192"/>
      <c r="I738" s="192"/>
      <c r="J738" s="192"/>
      <c r="K738" s="192"/>
      <c r="L738" s="192"/>
      <c r="M738" s="192"/>
      <c r="N738" s="192"/>
      <c r="O738" s="192"/>
      <c r="P738" s="192"/>
      <c r="Q738" s="192"/>
      <c r="R738" s="192"/>
      <c r="S738" s="192"/>
      <c r="T738" s="192"/>
      <c r="U738" s="192"/>
      <c r="V738" s="192"/>
      <c r="W738" s="192"/>
      <c r="X738" s="192"/>
      <c r="Y738" s="192"/>
      <c r="Z738" s="192"/>
      <c r="AA738" s="192"/>
      <c r="AB738" s="192"/>
      <c r="AC738" s="192"/>
      <c r="AD738" s="192"/>
      <c r="AE738" s="192"/>
      <c r="AF738" s="192"/>
      <c r="AG738" s="192"/>
      <c r="AH738" s="192"/>
      <c r="AI738" s="192"/>
    </row>
    <row r="739" spans="1:35" ht="15.75" customHeight="1">
      <c r="A739" s="192"/>
      <c r="B739" s="192"/>
      <c r="C739" s="192"/>
      <c r="D739" s="192"/>
      <c r="E739" s="192"/>
      <c r="F739" s="192"/>
      <c r="G739" s="192"/>
      <c r="H739" s="192"/>
      <c r="I739" s="192"/>
      <c r="J739" s="192"/>
      <c r="K739" s="192"/>
      <c r="L739" s="192"/>
      <c r="M739" s="192"/>
      <c r="N739" s="192"/>
      <c r="O739" s="192"/>
      <c r="P739" s="192"/>
      <c r="Q739" s="192"/>
      <c r="R739" s="192"/>
      <c r="S739" s="192"/>
      <c r="T739" s="192"/>
      <c r="U739" s="192"/>
      <c r="V739" s="192"/>
      <c r="W739" s="192"/>
      <c r="X739" s="192"/>
      <c r="Y739" s="192"/>
      <c r="Z739" s="192"/>
      <c r="AA739" s="192"/>
      <c r="AB739" s="192"/>
      <c r="AC739" s="192"/>
      <c r="AD739" s="192"/>
      <c r="AE739" s="192"/>
      <c r="AF739" s="192"/>
      <c r="AG739" s="192"/>
      <c r="AH739" s="192"/>
      <c r="AI739" s="192"/>
    </row>
    <row r="740" spans="1:35" ht="15.75" customHeight="1">
      <c r="A740" s="192"/>
      <c r="B740" s="192"/>
      <c r="C740" s="192"/>
      <c r="D740" s="192"/>
      <c r="E740" s="192"/>
      <c r="F740" s="192"/>
      <c r="G740" s="192"/>
      <c r="H740" s="192"/>
      <c r="I740" s="192"/>
      <c r="J740" s="192"/>
      <c r="K740" s="192"/>
      <c r="L740" s="192"/>
      <c r="M740" s="192"/>
      <c r="N740" s="192"/>
      <c r="O740" s="192"/>
      <c r="P740" s="192"/>
      <c r="Q740" s="192"/>
      <c r="R740" s="192"/>
      <c r="S740" s="192"/>
      <c r="T740" s="192"/>
      <c r="U740" s="192"/>
      <c r="V740" s="192"/>
      <c r="W740" s="192"/>
      <c r="X740" s="192"/>
      <c r="Y740" s="192"/>
      <c r="Z740" s="192"/>
      <c r="AA740" s="192"/>
      <c r="AB740" s="192"/>
      <c r="AC740" s="192"/>
      <c r="AD740" s="192"/>
      <c r="AE740" s="192"/>
      <c r="AF740" s="192"/>
      <c r="AG740" s="192"/>
      <c r="AH740" s="192"/>
      <c r="AI740" s="192"/>
    </row>
    <row r="741" spans="1:35" ht="15.75" customHeight="1">
      <c r="A741" s="192"/>
      <c r="B741" s="192"/>
      <c r="C741" s="192"/>
      <c r="D741" s="192"/>
      <c r="E741" s="192"/>
      <c r="F741" s="192"/>
      <c r="G741" s="192"/>
      <c r="H741" s="192"/>
      <c r="I741" s="192"/>
      <c r="J741" s="192"/>
      <c r="K741" s="192"/>
      <c r="L741" s="192"/>
      <c r="M741" s="192"/>
      <c r="N741" s="192"/>
      <c r="O741" s="192"/>
      <c r="P741" s="192"/>
      <c r="Q741" s="192"/>
      <c r="R741" s="192"/>
      <c r="S741" s="192"/>
      <c r="T741" s="192"/>
      <c r="U741" s="192"/>
      <c r="V741" s="192"/>
      <c r="W741" s="192"/>
      <c r="X741" s="192"/>
      <c r="Y741" s="192"/>
      <c r="Z741" s="192"/>
      <c r="AA741" s="192"/>
      <c r="AB741" s="192"/>
      <c r="AC741" s="192"/>
      <c r="AD741" s="192"/>
      <c r="AE741" s="192"/>
      <c r="AF741" s="192"/>
      <c r="AG741" s="192"/>
      <c r="AH741" s="192"/>
      <c r="AI741" s="192"/>
    </row>
    <row r="742" spans="1:35" ht="15.75" customHeight="1">
      <c r="A742" s="192"/>
      <c r="B742" s="192"/>
      <c r="C742" s="192"/>
      <c r="D742" s="192"/>
      <c r="E742" s="192"/>
      <c r="F742" s="192"/>
      <c r="G742" s="192"/>
      <c r="H742" s="192"/>
      <c r="I742" s="192"/>
      <c r="J742" s="192"/>
      <c r="K742" s="192"/>
      <c r="L742" s="192"/>
      <c r="M742" s="192"/>
      <c r="N742" s="192"/>
      <c r="O742" s="192"/>
      <c r="P742" s="192"/>
      <c r="Q742" s="192"/>
      <c r="R742" s="192"/>
      <c r="S742" s="192"/>
      <c r="T742" s="192"/>
      <c r="U742" s="192"/>
      <c r="V742" s="192"/>
      <c r="W742" s="192"/>
      <c r="X742" s="192"/>
      <c r="Y742" s="192"/>
      <c r="Z742" s="192"/>
      <c r="AA742" s="192"/>
      <c r="AB742" s="192"/>
      <c r="AC742" s="192"/>
      <c r="AD742" s="192"/>
      <c r="AE742" s="192"/>
      <c r="AF742" s="192"/>
      <c r="AG742" s="192"/>
      <c r="AH742" s="192"/>
      <c r="AI742" s="192"/>
    </row>
    <row r="743" spans="1:35" ht="15.75" customHeight="1">
      <c r="A743" s="192"/>
      <c r="B743" s="192"/>
      <c r="C743" s="192"/>
      <c r="D743" s="192"/>
      <c r="E743" s="192"/>
      <c r="F743" s="192"/>
      <c r="G743" s="192"/>
      <c r="H743" s="192"/>
      <c r="I743" s="192"/>
      <c r="J743" s="192"/>
      <c r="K743" s="192"/>
      <c r="L743" s="192"/>
      <c r="M743" s="192"/>
      <c r="N743" s="192"/>
      <c r="O743" s="192"/>
      <c r="P743" s="192"/>
      <c r="Q743" s="192"/>
      <c r="R743" s="192"/>
      <c r="S743" s="192"/>
      <c r="T743" s="192"/>
      <c r="U743" s="192"/>
      <c r="V743" s="192"/>
      <c r="W743" s="192"/>
      <c r="X743" s="192"/>
      <c r="Y743" s="192"/>
      <c r="Z743" s="192"/>
      <c r="AA743" s="192"/>
      <c r="AB743" s="192"/>
      <c r="AC743" s="192"/>
      <c r="AD743" s="192"/>
      <c r="AE743" s="192"/>
      <c r="AF743" s="192"/>
      <c r="AG743" s="192"/>
      <c r="AH743" s="192"/>
      <c r="AI743" s="192"/>
    </row>
    <row r="744" spans="1:35" ht="15.75" customHeight="1">
      <c r="A744" s="192"/>
      <c r="B744" s="192"/>
      <c r="C744" s="192"/>
      <c r="D744" s="192"/>
      <c r="E744" s="192"/>
      <c r="F744" s="192"/>
      <c r="G744" s="192"/>
      <c r="H744" s="192"/>
      <c r="I744" s="192"/>
      <c r="J744" s="192"/>
      <c r="K744" s="192"/>
      <c r="L744" s="192"/>
      <c r="M744" s="192"/>
      <c r="N744" s="192"/>
      <c r="O744" s="192"/>
      <c r="P744" s="192"/>
      <c r="Q744" s="192"/>
      <c r="R744" s="192"/>
      <c r="S744" s="192"/>
      <c r="T744" s="192"/>
      <c r="U744" s="192"/>
      <c r="V744" s="192"/>
      <c r="W744" s="192"/>
      <c r="X744" s="192"/>
      <c r="Y744" s="192"/>
      <c r="Z744" s="192"/>
      <c r="AA744" s="192"/>
      <c r="AB744" s="192"/>
      <c r="AC744" s="192"/>
      <c r="AD744" s="192"/>
      <c r="AE744" s="192"/>
      <c r="AF744" s="192"/>
      <c r="AG744" s="192"/>
      <c r="AH744" s="192"/>
      <c r="AI744" s="192"/>
    </row>
    <row r="745" spans="1:35" ht="15.75" customHeight="1">
      <c r="A745" s="192"/>
      <c r="B745" s="192"/>
      <c r="C745" s="192"/>
      <c r="D745" s="192"/>
      <c r="E745" s="192"/>
      <c r="F745" s="192"/>
      <c r="G745" s="192"/>
      <c r="H745" s="192"/>
      <c r="I745" s="192"/>
      <c r="J745" s="192"/>
      <c r="K745" s="192"/>
      <c r="L745" s="192"/>
      <c r="M745" s="192"/>
      <c r="N745" s="192"/>
      <c r="O745" s="192"/>
      <c r="P745" s="192"/>
      <c r="Q745" s="192"/>
      <c r="R745" s="192"/>
      <c r="S745" s="192"/>
      <c r="T745" s="192"/>
      <c r="U745" s="192"/>
      <c r="V745" s="192"/>
      <c r="W745" s="192"/>
      <c r="X745" s="192"/>
      <c r="Y745" s="192"/>
      <c r="Z745" s="192"/>
      <c r="AA745" s="192"/>
      <c r="AB745" s="192"/>
      <c r="AC745" s="192"/>
      <c r="AD745" s="192"/>
      <c r="AE745" s="192"/>
      <c r="AF745" s="192"/>
      <c r="AG745" s="192"/>
      <c r="AH745" s="192"/>
      <c r="AI745" s="192"/>
    </row>
    <row r="746" spans="1:35" ht="15.75" customHeight="1">
      <c r="A746" s="192"/>
      <c r="B746" s="192"/>
      <c r="C746" s="192"/>
      <c r="D746" s="192"/>
      <c r="E746" s="192"/>
      <c r="F746" s="192"/>
      <c r="G746" s="192"/>
      <c r="H746" s="192"/>
      <c r="I746" s="192"/>
      <c r="J746" s="192"/>
      <c r="K746" s="192"/>
      <c r="L746" s="192"/>
      <c r="M746" s="192"/>
      <c r="N746" s="192"/>
      <c r="O746" s="192"/>
      <c r="P746" s="192"/>
      <c r="Q746" s="192"/>
      <c r="R746" s="192"/>
      <c r="S746" s="192"/>
      <c r="T746" s="192"/>
      <c r="U746" s="192"/>
      <c r="V746" s="192"/>
      <c r="W746" s="192"/>
      <c r="X746" s="192"/>
      <c r="Y746" s="192"/>
      <c r="Z746" s="192"/>
      <c r="AA746" s="192"/>
      <c r="AB746" s="192"/>
      <c r="AC746" s="192"/>
      <c r="AD746" s="192"/>
      <c r="AE746" s="192"/>
      <c r="AF746" s="192"/>
      <c r="AG746" s="192"/>
      <c r="AH746" s="192"/>
      <c r="AI746" s="192"/>
    </row>
    <row r="747" spans="1:35" ht="15.75" customHeight="1">
      <c r="A747" s="192"/>
      <c r="B747" s="192"/>
      <c r="C747" s="192"/>
      <c r="D747" s="192"/>
      <c r="E747" s="192"/>
      <c r="F747" s="192"/>
      <c r="G747" s="192"/>
      <c r="H747" s="192"/>
      <c r="I747" s="192"/>
      <c r="J747" s="192"/>
      <c r="K747" s="192"/>
      <c r="L747" s="192"/>
      <c r="M747" s="192"/>
      <c r="N747" s="192"/>
      <c r="O747" s="192"/>
      <c r="P747" s="192"/>
      <c r="Q747" s="192"/>
      <c r="R747" s="192"/>
      <c r="S747" s="192"/>
      <c r="T747" s="192"/>
      <c r="U747" s="192"/>
      <c r="V747" s="192"/>
      <c r="W747" s="192"/>
      <c r="X747" s="192"/>
      <c r="Y747" s="192"/>
      <c r="Z747" s="192"/>
      <c r="AA747" s="192"/>
      <c r="AB747" s="192"/>
      <c r="AC747" s="192"/>
      <c r="AD747" s="192"/>
      <c r="AE747" s="192"/>
      <c r="AF747" s="192"/>
      <c r="AG747" s="192"/>
      <c r="AH747" s="192"/>
      <c r="AI747" s="192"/>
    </row>
    <row r="748" spans="1:35" ht="15.75" customHeight="1">
      <c r="A748" s="192"/>
      <c r="B748" s="192"/>
      <c r="C748" s="192"/>
      <c r="D748" s="192"/>
      <c r="E748" s="192"/>
      <c r="F748" s="192"/>
      <c r="G748" s="192"/>
      <c r="H748" s="192"/>
      <c r="I748" s="192"/>
      <c r="J748" s="192"/>
      <c r="K748" s="192"/>
      <c r="L748" s="192"/>
      <c r="M748" s="192"/>
      <c r="N748" s="192"/>
      <c r="O748" s="192"/>
      <c r="P748" s="192"/>
      <c r="Q748" s="192"/>
      <c r="R748" s="192"/>
      <c r="S748" s="192"/>
      <c r="T748" s="192"/>
      <c r="U748" s="192"/>
      <c r="V748" s="192"/>
      <c r="W748" s="192"/>
      <c r="X748" s="192"/>
      <c r="Y748" s="192"/>
      <c r="Z748" s="192"/>
      <c r="AA748" s="192"/>
      <c r="AB748" s="192"/>
      <c r="AC748" s="192"/>
      <c r="AD748" s="192"/>
      <c r="AE748" s="192"/>
      <c r="AF748" s="192"/>
      <c r="AG748" s="192"/>
      <c r="AH748" s="192"/>
      <c r="AI748" s="192"/>
    </row>
    <row r="749" spans="1:35" ht="15.75" customHeight="1">
      <c r="A749" s="192"/>
      <c r="B749" s="192"/>
      <c r="C749" s="192"/>
      <c r="D749" s="192"/>
      <c r="E749" s="192"/>
      <c r="F749" s="192"/>
      <c r="G749" s="192"/>
      <c r="H749" s="192"/>
      <c r="I749" s="192"/>
      <c r="J749" s="192"/>
      <c r="K749" s="192"/>
      <c r="L749" s="192"/>
      <c r="M749" s="192"/>
      <c r="N749" s="192"/>
      <c r="O749" s="192"/>
      <c r="P749" s="192"/>
      <c r="Q749" s="192"/>
      <c r="R749" s="192"/>
      <c r="S749" s="192"/>
      <c r="T749" s="192"/>
      <c r="U749" s="192"/>
      <c r="V749" s="192"/>
      <c r="W749" s="192"/>
      <c r="X749" s="192"/>
      <c r="Y749" s="192"/>
      <c r="Z749" s="192"/>
      <c r="AA749" s="192"/>
      <c r="AB749" s="192"/>
      <c r="AC749" s="192"/>
      <c r="AD749" s="192"/>
      <c r="AE749" s="192"/>
      <c r="AF749" s="192"/>
      <c r="AG749" s="192"/>
      <c r="AH749" s="192"/>
      <c r="AI749" s="192"/>
    </row>
    <row r="750" spans="1:35" ht="15.75" customHeight="1">
      <c r="A750" s="192"/>
      <c r="B750" s="192"/>
      <c r="C750" s="192"/>
      <c r="D750" s="192"/>
      <c r="E750" s="192"/>
      <c r="F750" s="192"/>
      <c r="G750" s="192"/>
      <c r="H750" s="192"/>
      <c r="I750" s="192"/>
      <c r="J750" s="192"/>
      <c r="K750" s="192"/>
      <c r="L750" s="192"/>
      <c r="M750" s="192"/>
      <c r="N750" s="192"/>
      <c r="O750" s="192"/>
      <c r="P750" s="192"/>
      <c r="Q750" s="192"/>
      <c r="R750" s="192"/>
      <c r="S750" s="192"/>
      <c r="T750" s="192"/>
      <c r="U750" s="192"/>
      <c r="V750" s="192"/>
      <c r="W750" s="192"/>
      <c r="X750" s="192"/>
      <c r="Y750" s="192"/>
      <c r="Z750" s="192"/>
      <c r="AA750" s="192"/>
      <c r="AB750" s="192"/>
      <c r="AC750" s="192"/>
      <c r="AD750" s="192"/>
      <c r="AE750" s="192"/>
      <c r="AF750" s="192"/>
      <c r="AG750" s="192"/>
      <c r="AH750" s="192"/>
      <c r="AI750" s="192"/>
    </row>
    <row r="751" spans="1:35" ht="15.75" customHeight="1">
      <c r="A751" s="192"/>
      <c r="B751" s="192"/>
      <c r="C751" s="192"/>
      <c r="D751" s="192"/>
      <c r="E751" s="192"/>
      <c r="F751" s="192"/>
      <c r="G751" s="192"/>
      <c r="H751" s="192"/>
      <c r="I751" s="192"/>
      <c r="J751" s="192"/>
      <c r="K751" s="192"/>
      <c r="L751" s="192"/>
      <c r="M751" s="192"/>
      <c r="N751" s="192"/>
      <c r="O751" s="192"/>
      <c r="P751" s="192"/>
      <c r="Q751" s="192"/>
      <c r="R751" s="192"/>
      <c r="S751" s="192"/>
      <c r="T751" s="192"/>
      <c r="U751" s="192"/>
      <c r="V751" s="192"/>
      <c r="W751" s="192"/>
      <c r="X751" s="192"/>
      <c r="Y751" s="192"/>
      <c r="Z751" s="192"/>
      <c r="AA751" s="192"/>
      <c r="AB751" s="192"/>
      <c r="AC751" s="192"/>
      <c r="AD751" s="192"/>
      <c r="AE751" s="192"/>
      <c r="AF751" s="192"/>
      <c r="AG751" s="192"/>
      <c r="AH751" s="192"/>
      <c r="AI751" s="192"/>
    </row>
    <row r="752" spans="1:35" ht="15.75" customHeight="1">
      <c r="A752" s="192"/>
      <c r="B752" s="192"/>
      <c r="C752" s="192"/>
      <c r="D752" s="192"/>
      <c r="E752" s="192"/>
      <c r="F752" s="192"/>
      <c r="G752" s="192"/>
      <c r="H752" s="192"/>
      <c r="I752" s="192"/>
      <c r="J752" s="192"/>
      <c r="K752" s="192"/>
      <c r="L752" s="192"/>
      <c r="M752" s="192"/>
      <c r="N752" s="192"/>
      <c r="O752" s="192"/>
      <c r="P752" s="192"/>
      <c r="Q752" s="192"/>
      <c r="R752" s="192"/>
      <c r="S752" s="192"/>
      <c r="T752" s="192"/>
      <c r="U752" s="192"/>
      <c r="V752" s="192"/>
      <c r="W752" s="192"/>
      <c r="X752" s="192"/>
      <c r="Y752" s="192"/>
      <c r="Z752" s="192"/>
      <c r="AA752" s="192"/>
      <c r="AB752" s="192"/>
      <c r="AC752" s="192"/>
      <c r="AD752" s="192"/>
      <c r="AE752" s="192"/>
      <c r="AF752" s="192"/>
      <c r="AG752" s="192"/>
      <c r="AH752" s="192"/>
      <c r="AI752" s="192"/>
    </row>
    <row r="753" spans="1:35" ht="15.75" customHeight="1">
      <c r="A753" s="192"/>
      <c r="B753" s="192"/>
      <c r="C753" s="192"/>
      <c r="D753" s="192"/>
      <c r="E753" s="192"/>
      <c r="F753" s="192"/>
      <c r="G753" s="192"/>
      <c r="H753" s="192"/>
      <c r="I753" s="192"/>
      <c r="J753" s="192"/>
      <c r="K753" s="192"/>
      <c r="L753" s="192"/>
      <c r="M753" s="192"/>
      <c r="N753" s="192"/>
      <c r="O753" s="192"/>
      <c r="P753" s="192"/>
      <c r="Q753" s="192"/>
      <c r="R753" s="192"/>
      <c r="S753" s="192"/>
      <c r="T753" s="192"/>
      <c r="U753" s="192"/>
      <c r="V753" s="192"/>
      <c r="W753" s="192"/>
      <c r="X753" s="192"/>
      <c r="Y753" s="192"/>
      <c r="Z753" s="192"/>
      <c r="AA753" s="192"/>
      <c r="AB753" s="192"/>
      <c r="AC753" s="192"/>
      <c r="AD753" s="192"/>
      <c r="AE753" s="192"/>
      <c r="AF753" s="192"/>
      <c r="AG753" s="192"/>
      <c r="AH753" s="192"/>
      <c r="AI753" s="192"/>
    </row>
    <row r="754" spans="1:35" ht="15.75" customHeight="1">
      <c r="A754" s="192"/>
      <c r="B754" s="192"/>
      <c r="C754" s="192"/>
      <c r="D754" s="192"/>
      <c r="E754" s="192"/>
      <c r="F754" s="192"/>
      <c r="G754" s="192"/>
      <c r="H754" s="192"/>
      <c r="I754" s="192"/>
      <c r="J754" s="192"/>
      <c r="K754" s="192"/>
      <c r="L754" s="192"/>
      <c r="M754" s="192"/>
      <c r="N754" s="192"/>
      <c r="O754" s="192"/>
      <c r="P754" s="192"/>
      <c r="Q754" s="192"/>
      <c r="R754" s="192"/>
      <c r="S754" s="192"/>
      <c r="T754" s="192"/>
      <c r="U754" s="192"/>
      <c r="V754" s="192"/>
      <c r="W754" s="192"/>
      <c r="X754" s="192"/>
      <c r="Y754" s="192"/>
      <c r="Z754" s="192"/>
      <c r="AA754" s="192"/>
      <c r="AB754" s="192"/>
      <c r="AC754" s="192"/>
      <c r="AD754" s="192"/>
      <c r="AE754" s="192"/>
      <c r="AF754" s="192"/>
      <c r="AG754" s="192"/>
      <c r="AH754" s="192"/>
      <c r="AI754" s="192"/>
    </row>
    <row r="755" spans="1:35" ht="15.75" customHeight="1">
      <c r="A755" s="192"/>
      <c r="B755" s="192"/>
      <c r="C755" s="192"/>
      <c r="D755" s="192"/>
      <c r="E755" s="192"/>
      <c r="F755" s="192"/>
      <c r="G755" s="192"/>
      <c r="H755" s="192"/>
      <c r="I755" s="192"/>
      <c r="J755" s="192"/>
      <c r="K755" s="192"/>
      <c r="L755" s="192"/>
      <c r="M755" s="192"/>
      <c r="N755" s="192"/>
      <c r="O755" s="192"/>
      <c r="P755" s="192"/>
      <c r="Q755" s="192"/>
      <c r="R755" s="192"/>
      <c r="S755" s="192"/>
      <c r="T755" s="192"/>
      <c r="U755" s="192"/>
      <c r="V755" s="192"/>
      <c r="W755" s="192"/>
      <c r="X755" s="192"/>
      <c r="Y755" s="192"/>
      <c r="Z755" s="192"/>
      <c r="AA755" s="192"/>
      <c r="AB755" s="192"/>
      <c r="AC755" s="192"/>
      <c r="AD755" s="192"/>
      <c r="AE755" s="192"/>
      <c r="AF755" s="192"/>
      <c r="AG755" s="192"/>
      <c r="AH755" s="192"/>
      <c r="AI755" s="192"/>
    </row>
    <row r="756" spans="1:35" ht="15.75" customHeight="1">
      <c r="A756" s="192"/>
      <c r="B756" s="192"/>
      <c r="C756" s="192"/>
      <c r="D756" s="192"/>
      <c r="E756" s="192"/>
      <c r="F756" s="192"/>
      <c r="G756" s="192"/>
      <c r="H756" s="192"/>
      <c r="I756" s="192"/>
      <c r="J756" s="192"/>
      <c r="K756" s="192"/>
      <c r="L756" s="192"/>
      <c r="M756" s="192"/>
      <c r="N756" s="192"/>
      <c r="O756" s="192"/>
      <c r="P756" s="192"/>
      <c r="Q756" s="192"/>
      <c r="R756" s="192"/>
      <c r="S756" s="192"/>
      <c r="T756" s="192"/>
      <c r="U756" s="192"/>
      <c r="V756" s="192"/>
      <c r="W756" s="192"/>
      <c r="X756" s="192"/>
      <c r="Y756" s="192"/>
      <c r="Z756" s="192"/>
      <c r="AA756" s="192"/>
      <c r="AB756" s="192"/>
      <c r="AC756" s="192"/>
      <c r="AD756" s="192"/>
      <c r="AE756" s="192"/>
      <c r="AF756" s="192"/>
      <c r="AG756" s="192"/>
      <c r="AH756" s="192"/>
      <c r="AI756" s="192"/>
    </row>
    <row r="757" spans="1:35" ht="15.75" customHeight="1">
      <c r="A757" s="192"/>
      <c r="B757" s="192"/>
      <c r="C757" s="192"/>
      <c r="D757" s="192"/>
      <c r="E757" s="192"/>
      <c r="F757" s="192"/>
      <c r="G757" s="192"/>
      <c r="H757" s="192"/>
      <c r="I757" s="192"/>
      <c r="J757" s="192"/>
      <c r="K757" s="192"/>
      <c r="L757" s="192"/>
      <c r="M757" s="192"/>
      <c r="N757" s="192"/>
      <c r="O757" s="192"/>
      <c r="P757" s="192"/>
      <c r="Q757" s="192"/>
      <c r="R757" s="192"/>
      <c r="S757" s="192"/>
      <c r="T757" s="192"/>
      <c r="U757" s="192"/>
      <c r="V757" s="192"/>
      <c r="W757" s="192"/>
      <c r="X757" s="192"/>
      <c r="Y757" s="192"/>
      <c r="Z757" s="192"/>
      <c r="AA757" s="192"/>
      <c r="AB757" s="192"/>
      <c r="AC757" s="192"/>
      <c r="AD757" s="192"/>
      <c r="AE757" s="192"/>
      <c r="AF757" s="192"/>
      <c r="AG757" s="192"/>
      <c r="AH757" s="192"/>
      <c r="AI757" s="192"/>
    </row>
    <row r="758" spans="1:35" ht="15.75" customHeight="1">
      <c r="A758" s="192"/>
      <c r="B758" s="192"/>
      <c r="C758" s="192"/>
      <c r="D758" s="192"/>
      <c r="E758" s="192"/>
      <c r="F758" s="192"/>
      <c r="G758" s="192"/>
      <c r="H758" s="192"/>
      <c r="I758" s="192"/>
      <c r="J758" s="192"/>
      <c r="K758" s="192"/>
      <c r="L758" s="192"/>
      <c r="M758" s="192"/>
      <c r="N758" s="192"/>
      <c r="O758" s="192"/>
      <c r="P758" s="192"/>
      <c r="Q758" s="192"/>
      <c r="R758" s="192"/>
      <c r="S758" s="192"/>
      <c r="T758" s="192"/>
      <c r="U758" s="192"/>
      <c r="V758" s="192"/>
      <c r="W758" s="192"/>
      <c r="X758" s="192"/>
      <c r="Y758" s="192"/>
      <c r="Z758" s="192"/>
      <c r="AA758" s="192"/>
      <c r="AB758" s="192"/>
      <c r="AC758" s="192"/>
      <c r="AD758" s="192"/>
      <c r="AE758" s="192"/>
      <c r="AF758" s="192"/>
      <c r="AG758" s="192"/>
      <c r="AH758" s="192"/>
      <c r="AI758" s="192"/>
    </row>
    <row r="759" spans="1:35" ht="15.75" customHeight="1">
      <c r="A759" s="192"/>
      <c r="B759" s="192"/>
      <c r="C759" s="192"/>
      <c r="D759" s="192"/>
      <c r="E759" s="192"/>
      <c r="F759" s="192"/>
      <c r="G759" s="192"/>
      <c r="H759" s="192"/>
      <c r="I759" s="192"/>
      <c r="J759" s="192"/>
      <c r="K759" s="192"/>
      <c r="L759" s="192"/>
      <c r="M759" s="192"/>
      <c r="N759" s="192"/>
      <c r="O759" s="192"/>
      <c r="P759" s="192"/>
      <c r="Q759" s="192"/>
      <c r="R759" s="192"/>
      <c r="S759" s="192"/>
      <c r="T759" s="192"/>
      <c r="U759" s="192"/>
      <c r="V759" s="192"/>
      <c r="W759" s="192"/>
      <c r="X759" s="192"/>
      <c r="Y759" s="192"/>
      <c r="Z759" s="192"/>
      <c r="AA759" s="192"/>
      <c r="AB759" s="192"/>
      <c r="AC759" s="192"/>
      <c r="AD759" s="192"/>
      <c r="AE759" s="192"/>
      <c r="AF759" s="192"/>
      <c r="AG759" s="192"/>
      <c r="AH759" s="192"/>
      <c r="AI759" s="192"/>
    </row>
    <row r="760" spans="1:35" ht="15.75" customHeight="1">
      <c r="A760" s="192"/>
      <c r="B760" s="192"/>
      <c r="C760" s="192"/>
      <c r="D760" s="192"/>
      <c r="E760" s="192"/>
      <c r="F760" s="192"/>
      <c r="G760" s="192"/>
      <c r="H760" s="192"/>
      <c r="I760" s="192"/>
      <c r="J760" s="192"/>
      <c r="K760" s="192"/>
      <c r="L760" s="192"/>
      <c r="M760" s="192"/>
      <c r="N760" s="192"/>
      <c r="O760" s="192"/>
      <c r="P760" s="192"/>
      <c r="Q760" s="192"/>
      <c r="R760" s="192"/>
      <c r="S760" s="192"/>
      <c r="T760" s="192"/>
      <c r="U760" s="192"/>
      <c r="V760" s="192"/>
      <c r="W760" s="192"/>
      <c r="X760" s="192"/>
      <c r="Y760" s="192"/>
      <c r="Z760" s="192"/>
      <c r="AA760" s="192"/>
      <c r="AB760" s="192"/>
      <c r="AC760" s="192"/>
      <c r="AD760" s="192"/>
      <c r="AE760" s="192"/>
      <c r="AF760" s="192"/>
      <c r="AG760" s="192"/>
      <c r="AH760" s="192"/>
      <c r="AI760" s="192"/>
    </row>
    <row r="761" spans="1:35" ht="15.75" customHeight="1">
      <c r="A761" s="192"/>
      <c r="B761" s="192"/>
      <c r="C761" s="192"/>
      <c r="D761" s="192"/>
      <c r="E761" s="192"/>
      <c r="F761" s="192"/>
      <c r="G761" s="192"/>
      <c r="H761" s="192"/>
      <c r="I761" s="192"/>
      <c r="J761" s="192"/>
      <c r="K761" s="192"/>
      <c r="L761" s="192"/>
      <c r="M761" s="192"/>
      <c r="N761" s="192"/>
      <c r="O761" s="192"/>
      <c r="P761" s="192"/>
      <c r="Q761" s="192"/>
      <c r="R761" s="192"/>
      <c r="S761" s="192"/>
      <c r="T761" s="192"/>
      <c r="U761" s="192"/>
      <c r="V761" s="192"/>
      <c r="W761" s="192"/>
      <c r="X761" s="192"/>
      <c r="Y761" s="192"/>
      <c r="Z761" s="192"/>
      <c r="AA761" s="192"/>
      <c r="AB761" s="192"/>
      <c r="AC761" s="192"/>
      <c r="AD761" s="192"/>
      <c r="AE761" s="192"/>
      <c r="AF761" s="192"/>
      <c r="AG761" s="192"/>
      <c r="AH761" s="192"/>
      <c r="AI761" s="192"/>
    </row>
    <row r="762" spans="1:35" ht="15.75" customHeight="1">
      <c r="A762" s="192"/>
      <c r="B762" s="192"/>
      <c r="C762" s="192"/>
      <c r="D762" s="192"/>
      <c r="E762" s="192"/>
      <c r="F762" s="192"/>
      <c r="G762" s="192"/>
      <c r="H762" s="192"/>
      <c r="I762" s="192"/>
      <c r="J762" s="192"/>
      <c r="K762" s="192"/>
      <c r="L762" s="192"/>
      <c r="M762" s="192"/>
      <c r="N762" s="192"/>
      <c r="O762" s="192"/>
      <c r="P762" s="192"/>
      <c r="Q762" s="192"/>
      <c r="R762" s="192"/>
      <c r="S762" s="192"/>
      <c r="T762" s="192"/>
      <c r="U762" s="192"/>
      <c r="V762" s="192"/>
      <c r="W762" s="192"/>
      <c r="X762" s="192"/>
      <c r="Y762" s="192"/>
      <c r="Z762" s="192"/>
      <c r="AA762" s="192"/>
      <c r="AB762" s="192"/>
      <c r="AC762" s="192"/>
      <c r="AD762" s="192"/>
      <c r="AE762" s="192"/>
      <c r="AF762" s="192"/>
      <c r="AG762" s="192"/>
      <c r="AH762" s="192"/>
      <c r="AI762" s="192"/>
    </row>
    <row r="763" spans="1:35" ht="15.75" customHeight="1">
      <c r="A763" s="192"/>
      <c r="B763" s="192"/>
      <c r="C763" s="192"/>
      <c r="D763" s="192"/>
      <c r="E763" s="192"/>
      <c r="F763" s="192"/>
      <c r="G763" s="192"/>
      <c r="H763" s="192"/>
      <c r="I763" s="192"/>
      <c r="J763" s="192"/>
      <c r="K763" s="192"/>
      <c r="L763" s="192"/>
      <c r="M763" s="192"/>
      <c r="N763" s="192"/>
      <c r="O763" s="192"/>
      <c r="P763" s="192"/>
      <c r="Q763" s="192"/>
      <c r="R763" s="192"/>
      <c r="S763" s="192"/>
      <c r="T763" s="192"/>
      <c r="U763" s="192"/>
      <c r="V763" s="192"/>
      <c r="W763" s="192"/>
      <c r="X763" s="192"/>
      <c r="Y763" s="192"/>
      <c r="Z763" s="192"/>
      <c r="AA763" s="192"/>
      <c r="AB763" s="192"/>
      <c r="AC763" s="192"/>
      <c r="AD763" s="192"/>
      <c r="AE763" s="192"/>
      <c r="AF763" s="192"/>
      <c r="AG763" s="192"/>
      <c r="AH763" s="192"/>
      <c r="AI763" s="192"/>
    </row>
    <row r="764" spans="1:35" ht="15.75" customHeight="1">
      <c r="A764" s="192"/>
      <c r="B764" s="192"/>
      <c r="C764" s="192"/>
      <c r="D764" s="192"/>
      <c r="E764" s="192"/>
      <c r="F764" s="192"/>
      <c r="G764" s="192"/>
      <c r="H764" s="192"/>
      <c r="I764" s="192"/>
      <c r="J764" s="192"/>
      <c r="K764" s="192"/>
      <c r="L764" s="192"/>
      <c r="M764" s="192"/>
      <c r="N764" s="192"/>
      <c r="O764" s="192"/>
      <c r="P764" s="192"/>
      <c r="Q764" s="192"/>
      <c r="R764" s="192"/>
      <c r="S764" s="192"/>
      <c r="T764" s="192"/>
      <c r="U764" s="192"/>
      <c r="V764" s="192"/>
      <c r="W764" s="192"/>
      <c r="X764" s="192"/>
      <c r="Y764" s="192"/>
      <c r="Z764" s="192"/>
      <c r="AA764" s="192"/>
      <c r="AB764" s="192"/>
      <c r="AC764" s="192"/>
      <c r="AD764" s="192"/>
      <c r="AE764" s="192"/>
      <c r="AF764" s="192"/>
      <c r="AG764" s="192"/>
      <c r="AH764" s="192"/>
      <c r="AI764" s="192"/>
    </row>
    <row r="765" spans="1:35" ht="15.75" customHeight="1">
      <c r="A765" s="192"/>
      <c r="B765" s="192"/>
      <c r="C765" s="192"/>
      <c r="D765" s="192"/>
      <c r="E765" s="192"/>
      <c r="F765" s="192"/>
      <c r="G765" s="192"/>
      <c r="H765" s="192"/>
      <c r="I765" s="192"/>
      <c r="J765" s="192"/>
      <c r="K765" s="192"/>
      <c r="L765" s="192"/>
      <c r="M765" s="192"/>
      <c r="N765" s="192"/>
      <c r="O765" s="192"/>
      <c r="P765" s="192"/>
      <c r="Q765" s="192"/>
      <c r="R765" s="192"/>
      <c r="S765" s="192"/>
      <c r="T765" s="192"/>
      <c r="U765" s="192"/>
      <c r="V765" s="192"/>
      <c r="W765" s="192"/>
      <c r="X765" s="192"/>
      <c r="Y765" s="192"/>
      <c r="Z765" s="192"/>
      <c r="AA765" s="192"/>
      <c r="AB765" s="192"/>
      <c r="AC765" s="192"/>
      <c r="AD765" s="192"/>
      <c r="AE765" s="192"/>
      <c r="AF765" s="192"/>
      <c r="AG765" s="192"/>
      <c r="AH765" s="192"/>
      <c r="AI765" s="192"/>
    </row>
    <row r="766" spans="1:35" ht="15.75" customHeight="1">
      <c r="A766" s="192"/>
      <c r="B766" s="192"/>
      <c r="C766" s="192"/>
      <c r="D766" s="192"/>
      <c r="E766" s="192"/>
      <c r="F766" s="192"/>
      <c r="G766" s="192"/>
      <c r="H766" s="192"/>
      <c r="I766" s="192"/>
      <c r="J766" s="192"/>
      <c r="K766" s="192"/>
      <c r="L766" s="192"/>
      <c r="M766" s="192"/>
      <c r="N766" s="192"/>
      <c r="O766" s="192"/>
      <c r="P766" s="192"/>
      <c r="Q766" s="192"/>
      <c r="R766" s="192"/>
      <c r="S766" s="192"/>
      <c r="T766" s="192"/>
      <c r="U766" s="192"/>
      <c r="V766" s="192"/>
      <c r="W766" s="192"/>
      <c r="X766" s="192"/>
      <c r="Y766" s="192"/>
      <c r="Z766" s="192"/>
      <c r="AA766" s="192"/>
      <c r="AB766" s="192"/>
      <c r="AC766" s="192"/>
      <c r="AD766" s="192"/>
      <c r="AE766" s="192"/>
      <c r="AF766" s="192"/>
      <c r="AG766" s="192"/>
      <c r="AH766" s="192"/>
      <c r="AI766" s="192"/>
    </row>
    <row r="767" spans="1:35" ht="15.75" customHeight="1">
      <c r="A767" s="192"/>
      <c r="B767" s="192"/>
      <c r="C767" s="192"/>
      <c r="D767" s="192"/>
      <c r="E767" s="192"/>
      <c r="F767" s="192"/>
      <c r="G767" s="192"/>
      <c r="H767" s="192"/>
      <c r="I767" s="192"/>
      <c r="J767" s="192"/>
      <c r="K767" s="192"/>
      <c r="L767" s="192"/>
      <c r="M767" s="192"/>
      <c r="N767" s="192"/>
      <c r="O767" s="192"/>
      <c r="P767" s="192"/>
      <c r="Q767" s="192"/>
      <c r="R767" s="192"/>
      <c r="S767" s="192"/>
      <c r="T767" s="192"/>
      <c r="U767" s="192"/>
      <c r="V767" s="192"/>
      <c r="W767" s="192"/>
      <c r="X767" s="192"/>
      <c r="Y767" s="192"/>
      <c r="Z767" s="192"/>
      <c r="AA767" s="192"/>
      <c r="AB767" s="192"/>
      <c r="AC767" s="192"/>
      <c r="AD767" s="192"/>
      <c r="AE767" s="192"/>
      <c r="AF767" s="192"/>
      <c r="AG767" s="192"/>
      <c r="AH767" s="192"/>
      <c r="AI767" s="192"/>
    </row>
    <row r="768" spans="1:35" ht="15.75" customHeight="1">
      <c r="A768" s="192"/>
      <c r="B768" s="192"/>
      <c r="C768" s="192"/>
      <c r="D768" s="192"/>
      <c r="E768" s="192"/>
      <c r="F768" s="192"/>
      <c r="G768" s="192"/>
      <c r="H768" s="192"/>
      <c r="I768" s="192"/>
      <c r="J768" s="192"/>
      <c r="K768" s="192"/>
      <c r="L768" s="192"/>
      <c r="M768" s="192"/>
      <c r="N768" s="192"/>
      <c r="O768" s="192"/>
      <c r="P768" s="192"/>
      <c r="Q768" s="192"/>
      <c r="R768" s="192"/>
      <c r="S768" s="192"/>
      <c r="T768" s="192"/>
      <c r="U768" s="192"/>
      <c r="V768" s="192"/>
      <c r="W768" s="192"/>
      <c r="X768" s="192"/>
      <c r="Y768" s="192"/>
      <c r="Z768" s="192"/>
      <c r="AA768" s="192"/>
      <c r="AB768" s="192"/>
      <c r="AC768" s="192"/>
      <c r="AD768" s="192"/>
      <c r="AE768" s="192"/>
      <c r="AF768" s="192"/>
      <c r="AG768" s="192"/>
      <c r="AH768" s="192"/>
      <c r="AI768" s="192"/>
    </row>
    <row r="769" spans="1:35" ht="15.75" customHeight="1">
      <c r="A769" s="192"/>
      <c r="B769" s="192"/>
      <c r="C769" s="192"/>
      <c r="D769" s="192"/>
      <c r="E769" s="192"/>
      <c r="F769" s="192"/>
      <c r="G769" s="192"/>
      <c r="H769" s="192"/>
      <c r="I769" s="192"/>
      <c r="J769" s="192"/>
      <c r="K769" s="192"/>
      <c r="L769" s="192"/>
      <c r="M769" s="192"/>
      <c r="N769" s="192"/>
      <c r="O769" s="192"/>
      <c r="P769" s="192"/>
      <c r="Q769" s="192"/>
      <c r="R769" s="192"/>
      <c r="S769" s="192"/>
      <c r="T769" s="192"/>
      <c r="U769" s="192"/>
      <c r="V769" s="192"/>
      <c r="W769" s="192"/>
      <c r="X769" s="192"/>
      <c r="Y769" s="192"/>
      <c r="Z769" s="192"/>
      <c r="AA769" s="192"/>
      <c r="AB769" s="192"/>
      <c r="AC769" s="192"/>
      <c r="AD769" s="192"/>
      <c r="AE769" s="192"/>
      <c r="AF769" s="192"/>
      <c r="AG769" s="192"/>
      <c r="AH769" s="192"/>
      <c r="AI769" s="192"/>
    </row>
    <row r="770" spans="1:35" ht="15.75" customHeight="1">
      <c r="A770" s="192"/>
      <c r="B770" s="192"/>
      <c r="C770" s="192"/>
      <c r="D770" s="192"/>
      <c r="E770" s="192"/>
      <c r="F770" s="192"/>
      <c r="G770" s="192"/>
      <c r="H770" s="192"/>
      <c r="I770" s="192"/>
      <c r="J770" s="192"/>
      <c r="K770" s="192"/>
      <c r="L770" s="192"/>
      <c r="M770" s="192"/>
      <c r="N770" s="192"/>
      <c r="O770" s="192"/>
      <c r="P770" s="192"/>
      <c r="Q770" s="192"/>
      <c r="R770" s="192"/>
      <c r="S770" s="192"/>
      <c r="T770" s="192"/>
      <c r="U770" s="192"/>
      <c r="V770" s="192"/>
      <c r="W770" s="192"/>
      <c r="X770" s="192"/>
      <c r="Y770" s="192"/>
      <c r="Z770" s="192"/>
      <c r="AA770" s="192"/>
      <c r="AB770" s="192"/>
      <c r="AC770" s="192"/>
      <c r="AD770" s="192"/>
      <c r="AE770" s="192"/>
      <c r="AF770" s="192"/>
      <c r="AG770" s="192"/>
      <c r="AH770" s="192"/>
      <c r="AI770" s="192"/>
    </row>
    <row r="771" spans="1:35" ht="15.75" customHeight="1">
      <c r="A771" s="192"/>
      <c r="B771" s="192"/>
      <c r="C771" s="192"/>
      <c r="D771" s="192"/>
      <c r="E771" s="192"/>
      <c r="F771" s="192"/>
      <c r="G771" s="192"/>
      <c r="H771" s="192"/>
      <c r="I771" s="192"/>
      <c r="J771" s="192"/>
      <c r="K771" s="192"/>
      <c r="L771" s="192"/>
      <c r="M771" s="192"/>
      <c r="N771" s="192"/>
      <c r="O771" s="192"/>
      <c r="P771" s="192"/>
      <c r="Q771" s="192"/>
      <c r="R771" s="192"/>
      <c r="S771" s="192"/>
      <c r="T771" s="192"/>
      <c r="U771" s="192"/>
      <c r="V771" s="192"/>
      <c r="W771" s="192"/>
      <c r="X771" s="192"/>
      <c r="Y771" s="192"/>
      <c r="Z771" s="192"/>
      <c r="AA771" s="192"/>
      <c r="AB771" s="192"/>
      <c r="AC771" s="192"/>
      <c r="AD771" s="192"/>
      <c r="AE771" s="192"/>
      <c r="AF771" s="192"/>
      <c r="AG771" s="192"/>
      <c r="AH771" s="192"/>
      <c r="AI771" s="192"/>
    </row>
    <row r="772" spans="1:35" ht="15.75" customHeight="1">
      <c r="A772" s="192"/>
      <c r="B772" s="192"/>
      <c r="C772" s="192"/>
      <c r="D772" s="192"/>
      <c r="E772" s="192"/>
      <c r="F772" s="192"/>
      <c r="G772" s="192"/>
      <c r="H772" s="192"/>
      <c r="I772" s="192"/>
      <c r="J772" s="192"/>
      <c r="K772" s="192"/>
      <c r="L772" s="192"/>
      <c r="M772" s="192"/>
      <c r="N772" s="192"/>
      <c r="O772" s="192"/>
      <c r="P772" s="192"/>
      <c r="Q772" s="192"/>
      <c r="R772" s="192"/>
      <c r="S772" s="192"/>
      <c r="T772" s="192"/>
      <c r="U772" s="192"/>
      <c r="V772" s="192"/>
      <c r="W772" s="192"/>
      <c r="X772" s="192"/>
      <c r="Y772" s="192"/>
      <c r="Z772" s="192"/>
      <c r="AA772" s="192"/>
      <c r="AB772" s="192"/>
      <c r="AC772" s="192"/>
      <c r="AD772" s="192"/>
      <c r="AE772" s="192"/>
      <c r="AF772" s="192"/>
      <c r="AG772" s="192"/>
      <c r="AH772" s="192"/>
      <c r="AI772" s="192"/>
    </row>
    <row r="773" spans="1:35" ht="15.75" customHeight="1">
      <c r="A773" s="192"/>
      <c r="B773" s="192"/>
      <c r="C773" s="192"/>
      <c r="D773" s="192"/>
      <c r="E773" s="192"/>
      <c r="F773" s="192"/>
      <c r="G773" s="192"/>
      <c r="H773" s="192"/>
      <c r="I773" s="192"/>
      <c r="J773" s="192"/>
      <c r="K773" s="192"/>
      <c r="L773" s="192"/>
      <c r="M773" s="192"/>
      <c r="N773" s="192"/>
      <c r="O773" s="192"/>
      <c r="P773" s="192"/>
      <c r="Q773" s="192"/>
      <c r="R773" s="192"/>
      <c r="S773" s="192"/>
      <c r="T773" s="192"/>
      <c r="U773" s="192"/>
      <c r="V773" s="192"/>
      <c r="W773" s="192"/>
      <c r="X773" s="192"/>
      <c r="Y773" s="192"/>
      <c r="Z773" s="192"/>
      <c r="AA773" s="192"/>
      <c r="AB773" s="192"/>
      <c r="AC773" s="192"/>
      <c r="AD773" s="192"/>
      <c r="AE773" s="192"/>
      <c r="AF773" s="192"/>
      <c r="AG773" s="192"/>
      <c r="AH773" s="192"/>
      <c r="AI773" s="192"/>
    </row>
    <row r="774" spans="1:35" ht="15.75" customHeight="1">
      <c r="A774" s="192"/>
      <c r="B774" s="192"/>
      <c r="C774" s="192"/>
      <c r="D774" s="192"/>
      <c r="E774" s="192"/>
      <c r="F774" s="192"/>
      <c r="G774" s="192"/>
      <c r="H774" s="192"/>
      <c r="I774" s="192"/>
      <c r="J774" s="192"/>
      <c r="K774" s="192"/>
      <c r="L774" s="192"/>
      <c r="M774" s="192"/>
      <c r="N774" s="192"/>
      <c r="O774" s="192"/>
      <c r="P774" s="192"/>
      <c r="Q774" s="192"/>
      <c r="R774" s="192"/>
      <c r="S774" s="192"/>
      <c r="T774" s="192"/>
      <c r="U774" s="192"/>
      <c r="V774" s="192"/>
      <c r="W774" s="192"/>
      <c r="X774" s="192"/>
      <c r="Y774" s="192"/>
      <c r="Z774" s="192"/>
      <c r="AA774" s="192"/>
      <c r="AB774" s="192"/>
      <c r="AC774" s="192"/>
      <c r="AD774" s="192"/>
      <c r="AE774" s="192"/>
      <c r="AF774" s="192"/>
      <c r="AG774" s="192"/>
      <c r="AH774" s="192"/>
      <c r="AI774" s="192"/>
    </row>
    <row r="775" spans="1:35" ht="15.75" customHeight="1">
      <c r="A775" s="192"/>
      <c r="B775" s="192"/>
      <c r="C775" s="192"/>
      <c r="D775" s="192"/>
      <c r="E775" s="192"/>
      <c r="F775" s="192"/>
      <c r="G775" s="192"/>
      <c r="H775" s="192"/>
      <c r="I775" s="192"/>
      <c r="J775" s="192"/>
      <c r="K775" s="192"/>
      <c r="L775" s="192"/>
      <c r="M775" s="192"/>
      <c r="N775" s="192"/>
      <c r="O775" s="192"/>
      <c r="P775" s="192"/>
      <c r="Q775" s="192"/>
      <c r="R775" s="192"/>
      <c r="S775" s="192"/>
      <c r="T775" s="192"/>
      <c r="U775" s="192"/>
      <c r="V775" s="192"/>
      <c r="W775" s="192"/>
      <c r="X775" s="192"/>
      <c r="Y775" s="192"/>
      <c r="Z775" s="192"/>
      <c r="AA775" s="192"/>
      <c r="AB775" s="192"/>
      <c r="AC775" s="192"/>
      <c r="AD775" s="192"/>
      <c r="AE775" s="192"/>
      <c r="AF775" s="192"/>
      <c r="AG775" s="192"/>
      <c r="AH775" s="192"/>
      <c r="AI775" s="192"/>
    </row>
    <row r="776" spans="1:35" ht="15.75" customHeight="1">
      <c r="A776" s="192"/>
      <c r="B776" s="192"/>
      <c r="C776" s="192"/>
      <c r="D776" s="192"/>
      <c r="E776" s="192"/>
      <c r="F776" s="192"/>
      <c r="G776" s="192"/>
      <c r="H776" s="192"/>
      <c r="I776" s="192"/>
      <c r="J776" s="192"/>
      <c r="K776" s="192"/>
      <c r="L776" s="192"/>
      <c r="M776" s="192"/>
      <c r="N776" s="192"/>
      <c r="O776" s="192"/>
      <c r="P776" s="192"/>
      <c r="Q776" s="192"/>
      <c r="R776" s="192"/>
      <c r="S776" s="192"/>
      <c r="T776" s="192"/>
      <c r="U776" s="192"/>
      <c r="V776" s="192"/>
      <c r="W776" s="192"/>
      <c r="X776" s="192"/>
      <c r="Y776" s="192"/>
      <c r="Z776" s="192"/>
      <c r="AA776" s="192"/>
      <c r="AB776" s="192"/>
      <c r="AC776" s="192"/>
      <c r="AD776" s="192"/>
      <c r="AE776" s="192"/>
      <c r="AF776" s="192"/>
      <c r="AG776" s="192"/>
      <c r="AH776" s="192"/>
      <c r="AI776" s="192"/>
    </row>
    <row r="777" spans="1:35" ht="15.75" customHeight="1">
      <c r="A777" s="192"/>
      <c r="B777" s="192"/>
      <c r="C777" s="192"/>
      <c r="D777" s="192"/>
      <c r="E777" s="192"/>
      <c r="F777" s="192"/>
      <c r="G777" s="192"/>
      <c r="H777" s="192"/>
      <c r="I777" s="192"/>
      <c r="J777" s="192"/>
      <c r="K777" s="192"/>
      <c r="L777" s="192"/>
      <c r="M777" s="192"/>
      <c r="N777" s="192"/>
      <c r="O777" s="192"/>
      <c r="P777" s="192"/>
      <c r="Q777" s="192"/>
      <c r="R777" s="192"/>
      <c r="S777" s="192"/>
      <c r="T777" s="192"/>
      <c r="U777" s="192"/>
      <c r="V777" s="192"/>
      <c r="W777" s="192"/>
      <c r="X777" s="192"/>
      <c r="Y777" s="192"/>
      <c r="Z777" s="192"/>
      <c r="AA777" s="192"/>
      <c r="AB777" s="192"/>
      <c r="AC777" s="192"/>
      <c r="AD777" s="192"/>
      <c r="AE777" s="192"/>
      <c r="AF777" s="192"/>
      <c r="AG777" s="192"/>
      <c r="AH777" s="192"/>
      <c r="AI777" s="192"/>
    </row>
    <row r="778" spans="1:35" ht="15.75" customHeight="1">
      <c r="A778" s="192"/>
      <c r="B778" s="192"/>
      <c r="C778" s="192"/>
      <c r="D778" s="192"/>
      <c r="E778" s="192"/>
      <c r="F778" s="192"/>
      <c r="G778" s="192"/>
      <c r="H778" s="192"/>
      <c r="I778" s="192"/>
      <c r="J778" s="192"/>
      <c r="K778" s="192"/>
      <c r="L778" s="192"/>
      <c r="M778" s="192"/>
      <c r="N778" s="192"/>
      <c r="O778" s="192"/>
      <c r="P778" s="192"/>
      <c r="Q778" s="192"/>
      <c r="R778" s="192"/>
      <c r="S778" s="192"/>
      <c r="T778" s="192"/>
      <c r="U778" s="192"/>
      <c r="V778" s="192"/>
      <c r="W778" s="192"/>
      <c r="X778" s="192"/>
      <c r="Y778" s="192"/>
      <c r="Z778" s="192"/>
      <c r="AA778" s="192"/>
      <c r="AB778" s="192"/>
      <c r="AC778" s="192"/>
      <c r="AD778" s="192"/>
      <c r="AE778" s="192"/>
      <c r="AF778" s="192"/>
      <c r="AG778" s="192"/>
      <c r="AH778" s="192"/>
      <c r="AI778" s="192"/>
    </row>
    <row r="779" spans="1:35" ht="15.75" customHeight="1">
      <c r="A779" s="192"/>
      <c r="B779" s="192"/>
      <c r="C779" s="192"/>
      <c r="D779" s="192"/>
      <c r="E779" s="192"/>
      <c r="F779" s="192"/>
      <c r="G779" s="192"/>
      <c r="H779" s="192"/>
      <c r="I779" s="192"/>
      <c r="J779" s="192"/>
      <c r="K779" s="192"/>
      <c r="L779" s="192"/>
      <c r="M779" s="192"/>
      <c r="N779" s="192"/>
      <c r="O779" s="192"/>
      <c r="P779" s="192"/>
      <c r="Q779" s="192"/>
      <c r="R779" s="192"/>
      <c r="S779" s="192"/>
      <c r="T779" s="192"/>
      <c r="U779" s="192"/>
      <c r="V779" s="192"/>
      <c r="W779" s="192"/>
      <c r="X779" s="192"/>
      <c r="Y779" s="192"/>
      <c r="Z779" s="192"/>
      <c r="AA779" s="192"/>
      <c r="AB779" s="192"/>
      <c r="AC779" s="192"/>
      <c r="AD779" s="192"/>
      <c r="AE779" s="192"/>
      <c r="AF779" s="192"/>
      <c r="AG779" s="192"/>
      <c r="AH779" s="192"/>
      <c r="AI779" s="192"/>
    </row>
    <row r="780" spans="1:35" ht="15.75" customHeight="1">
      <c r="A780" s="192"/>
      <c r="B780" s="192"/>
      <c r="C780" s="192"/>
      <c r="D780" s="192"/>
      <c r="E780" s="192"/>
      <c r="F780" s="192"/>
      <c r="G780" s="192"/>
      <c r="H780" s="192"/>
      <c r="I780" s="192"/>
      <c r="J780" s="192"/>
      <c r="K780" s="192"/>
      <c r="L780" s="192"/>
      <c r="M780" s="192"/>
      <c r="N780" s="192"/>
      <c r="O780" s="192"/>
      <c r="P780" s="192"/>
      <c r="Q780" s="192"/>
      <c r="R780" s="192"/>
      <c r="S780" s="192"/>
      <c r="T780" s="192"/>
      <c r="U780" s="192"/>
      <c r="V780" s="192"/>
      <c r="W780" s="192"/>
      <c r="X780" s="192"/>
      <c r="Y780" s="192"/>
      <c r="Z780" s="192"/>
      <c r="AA780" s="192"/>
      <c r="AB780" s="192"/>
      <c r="AC780" s="192"/>
      <c r="AD780" s="192"/>
      <c r="AE780" s="192"/>
      <c r="AF780" s="192"/>
      <c r="AG780" s="192"/>
      <c r="AH780" s="192"/>
      <c r="AI780" s="192"/>
    </row>
    <row r="781" spans="1:35" ht="15.75" customHeight="1">
      <c r="A781" s="192"/>
      <c r="B781" s="192"/>
      <c r="C781" s="192"/>
      <c r="D781" s="192"/>
      <c r="E781" s="192"/>
      <c r="F781" s="192"/>
      <c r="G781" s="192"/>
      <c r="H781" s="192"/>
      <c r="I781" s="192"/>
      <c r="J781" s="192"/>
      <c r="K781" s="192"/>
      <c r="L781" s="192"/>
      <c r="M781" s="192"/>
      <c r="N781" s="192"/>
      <c r="O781" s="192"/>
      <c r="P781" s="192"/>
      <c r="Q781" s="192"/>
      <c r="R781" s="192"/>
      <c r="S781" s="192"/>
      <c r="T781" s="192"/>
      <c r="U781" s="192"/>
      <c r="V781" s="192"/>
      <c r="W781" s="192"/>
      <c r="X781" s="192"/>
      <c r="Y781" s="192"/>
      <c r="Z781" s="192"/>
      <c r="AA781" s="192"/>
      <c r="AB781" s="192"/>
      <c r="AC781" s="192"/>
      <c r="AD781" s="192"/>
      <c r="AE781" s="192"/>
      <c r="AF781" s="192"/>
      <c r="AG781" s="192"/>
      <c r="AH781" s="192"/>
      <c r="AI781" s="192"/>
    </row>
    <row r="782" spans="1:35" ht="15.75" customHeight="1">
      <c r="A782" s="192"/>
      <c r="B782" s="192"/>
      <c r="C782" s="192"/>
      <c r="D782" s="192"/>
      <c r="E782" s="192"/>
      <c r="F782" s="192"/>
      <c r="G782" s="192"/>
      <c r="H782" s="192"/>
      <c r="I782" s="192"/>
      <c r="J782" s="192"/>
      <c r="K782" s="192"/>
      <c r="L782" s="192"/>
      <c r="M782" s="192"/>
      <c r="N782" s="192"/>
      <c r="O782" s="192"/>
      <c r="P782" s="192"/>
      <c r="Q782" s="192"/>
      <c r="R782" s="192"/>
      <c r="S782" s="192"/>
      <c r="T782" s="192"/>
      <c r="U782" s="192"/>
      <c r="V782" s="192"/>
      <c r="W782" s="192"/>
      <c r="X782" s="192"/>
      <c r="Y782" s="192"/>
      <c r="Z782" s="192"/>
      <c r="AA782" s="192"/>
      <c r="AB782" s="192"/>
      <c r="AC782" s="192"/>
      <c r="AD782" s="192"/>
      <c r="AE782" s="192"/>
      <c r="AF782" s="192"/>
      <c r="AG782" s="192"/>
      <c r="AH782" s="192"/>
      <c r="AI782" s="192"/>
    </row>
    <row r="783" spans="1:35" ht="15.75" customHeight="1">
      <c r="A783" s="192"/>
      <c r="B783" s="192"/>
      <c r="C783" s="192"/>
      <c r="D783" s="192"/>
      <c r="E783" s="192"/>
      <c r="F783" s="192"/>
      <c r="G783" s="192"/>
      <c r="H783" s="192"/>
      <c r="I783" s="192"/>
      <c r="J783" s="192"/>
      <c r="K783" s="192"/>
      <c r="L783" s="192"/>
      <c r="M783" s="192"/>
      <c r="N783" s="192"/>
      <c r="O783" s="192"/>
      <c r="P783" s="192"/>
      <c r="Q783" s="192"/>
      <c r="R783" s="192"/>
      <c r="S783" s="192"/>
      <c r="T783" s="192"/>
      <c r="U783" s="192"/>
      <c r="V783" s="192"/>
      <c r="W783" s="192"/>
      <c r="X783" s="192"/>
      <c r="Y783" s="192"/>
      <c r="Z783" s="192"/>
      <c r="AA783" s="192"/>
      <c r="AB783" s="192"/>
      <c r="AC783" s="192"/>
      <c r="AD783" s="192"/>
      <c r="AE783" s="192"/>
      <c r="AF783" s="192"/>
      <c r="AG783" s="192"/>
      <c r="AH783" s="192"/>
      <c r="AI783" s="192"/>
    </row>
    <row r="784" spans="1:35" ht="15.75" customHeight="1">
      <c r="A784" s="192"/>
      <c r="B784" s="192"/>
      <c r="C784" s="192"/>
      <c r="D784" s="192"/>
      <c r="E784" s="192"/>
      <c r="F784" s="192"/>
      <c r="G784" s="192"/>
      <c r="H784" s="192"/>
      <c r="I784" s="192"/>
      <c r="J784" s="192"/>
      <c r="K784" s="192"/>
      <c r="L784" s="192"/>
      <c r="M784" s="192"/>
      <c r="N784" s="192"/>
      <c r="O784" s="192"/>
      <c r="P784" s="192"/>
      <c r="Q784" s="192"/>
      <c r="R784" s="192"/>
      <c r="S784" s="192"/>
      <c r="T784" s="192"/>
      <c r="U784" s="192"/>
      <c r="V784" s="192"/>
      <c r="W784" s="192"/>
      <c r="X784" s="192"/>
      <c r="Y784" s="192"/>
      <c r="Z784" s="192"/>
      <c r="AA784" s="192"/>
      <c r="AB784" s="192"/>
      <c r="AC784" s="192"/>
      <c r="AD784" s="192"/>
      <c r="AE784" s="192"/>
      <c r="AF784" s="192"/>
      <c r="AG784" s="192"/>
      <c r="AH784" s="192"/>
      <c r="AI784" s="192"/>
    </row>
    <row r="785" spans="1:35" ht="15.75" customHeight="1">
      <c r="A785" s="192"/>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c r="AA785" s="192"/>
      <c r="AB785" s="192"/>
      <c r="AC785" s="192"/>
      <c r="AD785" s="192"/>
      <c r="AE785" s="192"/>
      <c r="AF785" s="192"/>
      <c r="AG785" s="192"/>
      <c r="AH785" s="192"/>
      <c r="AI785" s="192"/>
    </row>
    <row r="786" spans="1:35" ht="15.75" customHeight="1">
      <c r="A786" s="192"/>
      <c r="B786" s="192"/>
      <c r="C786" s="192"/>
      <c r="D786" s="192"/>
      <c r="E786" s="192"/>
      <c r="F786" s="192"/>
      <c r="G786" s="192"/>
      <c r="H786" s="192"/>
      <c r="I786" s="192"/>
      <c r="J786" s="192"/>
      <c r="K786" s="192"/>
      <c r="L786" s="192"/>
      <c r="M786" s="192"/>
      <c r="N786" s="192"/>
      <c r="O786" s="192"/>
      <c r="P786" s="192"/>
      <c r="Q786" s="192"/>
      <c r="R786" s="192"/>
      <c r="S786" s="192"/>
      <c r="T786" s="192"/>
      <c r="U786" s="192"/>
      <c r="V786" s="192"/>
      <c r="W786" s="192"/>
      <c r="X786" s="192"/>
      <c r="Y786" s="192"/>
      <c r="Z786" s="192"/>
      <c r="AA786" s="192"/>
      <c r="AB786" s="192"/>
      <c r="AC786" s="192"/>
      <c r="AD786" s="192"/>
      <c r="AE786" s="192"/>
      <c r="AF786" s="192"/>
      <c r="AG786" s="192"/>
      <c r="AH786" s="192"/>
      <c r="AI786" s="192"/>
    </row>
    <row r="787" spans="1:35" ht="15.75" customHeight="1">
      <c r="A787" s="192"/>
      <c r="B787" s="192"/>
      <c r="C787" s="192"/>
      <c r="D787" s="192"/>
      <c r="E787" s="192"/>
      <c r="F787" s="192"/>
      <c r="G787" s="192"/>
      <c r="H787" s="192"/>
      <c r="I787" s="192"/>
      <c r="J787" s="192"/>
      <c r="K787" s="192"/>
      <c r="L787" s="192"/>
      <c r="M787" s="192"/>
      <c r="N787" s="192"/>
      <c r="O787" s="192"/>
      <c r="P787" s="192"/>
      <c r="Q787" s="192"/>
      <c r="R787" s="192"/>
      <c r="S787" s="192"/>
      <c r="T787" s="192"/>
      <c r="U787" s="192"/>
      <c r="V787" s="192"/>
      <c r="W787" s="192"/>
      <c r="X787" s="192"/>
      <c r="Y787" s="192"/>
      <c r="Z787" s="192"/>
      <c r="AA787" s="192"/>
      <c r="AB787" s="192"/>
      <c r="AC787" s="192"/>
      <c r="AD787" s="192"/>
      <c r="AE787" s="192"/>
      <c r="AF787" s="192"/>
      <c r="AG787" s="192"/>
      <c r="AH787" s="192"/>
      <c r="AI787" s="192"/>
    </row>
    <row r="788" spans="1:35" ht="15.75" customHeight="1">
      <c r="A788" s="192"/>
      <c r="B788" s="192"/>
      <c r="C788" s="192"/>
      <c r="D788" s="192"/>
      <c r="E788" s="192"/>
      <c r="F788" s="192"/>
      <c r="G788" s="192"/>
      <c r="H788" s="192"/>
      <c r="I788" s="192"/>
      <c r="J788" s="192"/>
      <c r="K788" s="192"/>
      <c r="L788" s="192"/>
      <c r="M788" s="192"/>
      <c r="N788" s="192"/>
      <c r="O788" s="192"/>
      <c r="P788" s="192"/>
      <c r="Q788" s="192"/>
      <c r="R788" s="192"/>
      <c r="S788" s="192"/>
      <c r="T788" s="192"/>
      <c r="U788" s="192"/>
      <c r="V788" s="192"/>
      <c r="W788" s="192"/>
      <c r="X788" s="192"/>
      <c r="Y788" s="192"/>
      <c r="Z788" s="192"/>
      <c r="AA788" s="192"/>
      <c r="AB788" s="192"/>
      <c r="AC788" s="192"/>
      <c r="AD788" s="192"/>
      <c r="AE788" s="192"/>
      <c r="AF788" s="192"/>
      <c r="AG788" s="192"/>
      <c r="AH788" s="192"/>
      <c r="AI788" s="192"/>
    </row>
    <row r="789" spans="1:35" ht="15.75" customHeight="1">
      <c r="A789" s="192"/>
      <c r="B789" s="192"/>
      <c r="C789" s="192"/>
      <c r="D789" s="192"/>
      <c r="E789" s="192"/>
      <c r="F789" s="192"/>
      <c r="G789" s="192"/>
      <c r="H789" s="192"/>
      <c r="I789" s="192"/>
      <c r="J789" s="192"/>
      <c r="K789" s="192"/>
      <c r="L789" s="192"/>
      <c r="M789" s="192"/>
      <c r="N789" s="192"/>
      <c r="O789" s="192"/>
      <c r="P789" s="192"/>
      <c r="Q789" s="192"/>
      <c r="R789" s="192"/>
      <c r="S789" s="192"/>
      <c r="T789" s="192"/>
      <c r="U789" s="192"/>
      <c r="V789" s="192"/>
      <c r="W789" s="192"/>
      <c r="X789" s="192"/>
      <c r="Y789" s="192"/>
      <c r="Z789" s="192"/>
      <c r="AA789" s="192"/>
      <c r="AB789" s="192"/>
      <c r="AC789" s="192"/>
      <c r="AD789" s="192"/>
      <c r="AE789" s="192"/>
      <c r="AF789" s="192"/>
      <c r="AG789" s="192"/>
      <c r="AH789" s="192"/>
      <c r="AI789" s="192"/>
    </row>
    <row r="790" spans="1:35" ht="15.75" customHeight="1">
      <c r="A790" s="192"/>
      <c r="B790" s="192"/>
      <c r="C790" s="192"/>
      <c r="D790" s="192"/>
      <c r="E790" s="192"/>
      <c r="F790" s="192"/>
      <c r="G790" s="192"/>
      <c r="H790" s="192"/>
      <c r="I790" s="192"/>
      <c r="J790" s="192"/>
      <c r="K790" s="192"/>
      <c r="L790" s="192"/>
      <c r="M790" s="192"/>
      <c r="N790" s="192"/>
      <c r="O790" s="192"/>
      <c r="P790" s="192"/>
      <c r="Q790" s="192"/>
      <c r="R790" s="192"/>
      <c r="S790" s="192"/>
      <c r="T790" s="192"/>
      <c r="U790" s="192"/>
      <c r="V790" s="192"/>
      <c r="W790" s="192"/>
      <c r="X790" s="192"/>
      <c r="Y790" s="192"/>
      <c r="Z790" s="192"/>
      <c r="AA790" s="192"/>
      <c r="AB790" s="192"/>
      <c r="AC790" s="192"/>
      <c r="AD790" s="192"/>
      <c r="AE790" s="192"/>
      <c r="AF790" s="192"/>
      <c r="AG790" s="192"/>
      <c r="AH790" s="192"/>
      <c r="AI790" s="192"/>
    </row>
    <row r="791" spans="1:35" ht="15.75" customHeight="1">
      <c r="A791" s="192"/>
      <c r="B791" s="192"/>
      <c r="C791" s="192"/>
      <c r="D791" s="192"/>
      <c r="E791" s="192"/>
      <c r="F791" s="192"/>
      <c r="G791" s="192"/>
      <c r="H791" s="192"/>
      <c r="I791" s="192"/>
      <c r="J791" s="192"/>
      <c r="K791" s="192"/>
      <c r="L791" s="192"/>
      <c r="M791" s="192"/>
      <c r="N791" s="192"/>
      <c r="O791" s="192"/>
      <c r="P791" s="192"/>
      <c r="Q791" s="192"/>
      <c r="R791" s="192"/>
      <c r="S791" s="192"/>
      <c r="T791" s="192"/>
      <c r="U791" s="192"/>
      <c r="V791" s="192"/>
      <c r="W791" s="192"/>
      <c r="X791" s="192"/>
      <c r="Y791" s="192"/>
      <c r="Z791" s="192"/>
      <c r="AA791" s="192"/>
      <c r="AB791" s="192"/>
      <c r="AC791" s="192"/>
      <c r="AD791" s="192"/>
      <c r="AE791" s="192"/>
      <c r="AF791" s="192"/>
      <c r="AG791" s="192"/>
      <c r="AH791" s="192"/>
      <c r="AI791" s="192"/>
    </row>
    <row r="792" spans="1:35" ht="15.75" customHeight="1">
      <c r="A792" s="192"/>
      <c r="B792" s="192"/>
      <c r="C792" s="192"/>
      <c r="D792" s="192"/>
      <c r="E792" s="192"/>
      <c r="F792" s="192"/>
      <c r="G792" s="192"/>
      <c r="H792" s="192"/>
      <c r="I792" s="192"/>
      <c r="J792" s="192"/>
      <c r="K792" s="192"/>
      <c r="L792" s="192"/>
      <c r="M792" s="192"/>
      <c r="N792" s="192"/>
      <c r="O792" s="192"/>
      <c r="P792" s="192"/>
      <c r="Q792" s="192"/>
      <c r="R792" s="192"/>
      <c r="S792" s="192"/>
      <c r="T792" s="192"/>
      <c r="U792" s="192"/>
      <c r="V792" s="192"/>
      <c r="W792" s="192"/>
      <c r="X792" s="192"/>
      <c r="Y792" s="192"/>
      <c r="Z792" s="192"/>
      <c r="AA792" s="192"/>
      <c r="AB792" s="192"/>
      <c r="AC792" s="192"/>
      <c r="AD792" s="192"/>
      <c r="AE792" s="192"/>
      <c r="AF792" s="192"/>
      <c r="AG792" s="192"/>
      <c r="AH792" s="192"/>
      <c r="AI792" s="192"/>
    </row>
    <row r="793" spans="1:35" ht="15.75" customHeight="1">
      <c r="A793" s="192"/>
      <c r="B793" s="192"/>
      <c r="C793" s="192"/>
      <c r="D793" s="192"/>
      <c r="E793" s="192"/>
      <c r="F793" s="192"/>
      <c r="G793" s="192"/>
      <c r="H793" s="192"/>
      <c r="I793" s="192"/>
      <c r="J793" s="192"/>
      <c r="K793" s="192"/>
      <c r="L793" s="192"/>
      <c r="M793" s="192"/>
      <c r="N793" s="192"/>
      <c r="O793" s="192"/>
      <c r="P793" s="192"/>
      <c r="Q793" s="192"/>
      <c r="R793" s="192"/>
      <c r="S793" s="192"/>
      <c r="T793" s="192"/>
      <c r="U793" s="192"/>
      <c r="V793" s="192"/>
      <c r="W793" s="192"/>
      <c r="X793" s="192"/>
      <c r="Y793" s="192"/>
      <c r="Z793" s="192"/>
      <c r="AA793" s="192"/>
      <c r="AB793" s="192"/>
      <c r="AC793" s="192"/>
      <c r="AD793" s="192"/>
      <c r="AE793" s="192"/>
      <c r="AF793" s="192"/>
      <c r="AG793" s="192"/>
      <c r="AH793" s="192"/>
      <c r="AI793" s="192"/>
    </row>
    <row r="794" spans="1:35" ht="15.75" customHeight="1">
      <c r="A794" s="192"/>
      <c r="B794" s="192"/>
      <c r="C794" s="192"/>
      <c r="D794" s="192"/>
      <c r="E794" s="192"/>
      <c r="F794" s="192"/>
      <c r="G794" s="192"/>
      <c r="H794" s="192"/>
      <c r="I794" s="192"/>
      <c r="J794" s="192"/>
      <c r="K794" s="192"/>
      <c r="L794" s="192"/>
      <c r="M794" s="192"/>
      <c r="N794" s="192"/>
      <c r="O794" s="192"/>
      <c r="P794" s="192"/>
      <c r="Q794" s="192"/>
      <c r="R794" s="192"/>
      <c r="S794" s="192"/>
      <c r="T794" s="192"/>
      <c r="U794" s="192"/>
      <c r="V794" s="192"/>
      <c r="W794" s="192"/>
      <c r="X794" s="192"/>
      <c r="Y794" s="192"/>
      <c r="Z794" s="192"/>
      <c r="AA794" s="192"/>
      <c r="AB794" s="192"/>
      <c r="AC794" s="192"/>
      <c r="AD794" s="192"/>
      <c r="AE794" s="192"/>
      <c r="AF794" s="192"/>
      <c r="AG794" s="192"/>
      <c r="AH794" s="192"/>
      <c r="AI794" s="192"/>
    </row>
    <row r="795" spans="1:35" ht="15.75" customHeight="1">
      <c r="A795" s="192"/>
      <c r="B795" s="192"/>
      <c r="C795" s="192"/>
      <c r="D795" s="192"/>
      <c r="E795" s="192"/>
      <c r="F795" s="192"/>
      <c r="G795" s="192"/>
      <c r="H795" s="192"/>
      <c r="I795" s="192"/>
      <c r="J795" s="192"/>
      <c r="K795" s="192"/>
      <c r="L795" s="192"/>
      <c r="M795" s="192"/>
      <c r="N795" s="192"/>
      <c r="O795" s="192"/>
      <c r="P795" s="192"/>
      <c r="Q795" s="192"/>
      <c r="R795" s="192"/>
      <c r="S795" s="192"/>
      <c r="T795" s="192"/>
      <c r="U795" s="192"/>
      <c r="V795" s="192"/>
      <c r="W795" s="192"/>
      <c r="X795" s="192"/>
      <c r="Y795" s="192"/>
      <c r="Z795" s="192"/>
      <c r="AA795" s="192"/>
      <c r="AB795" s="192"/>
      <c r="AC795" s="192"/>
      <c r="AD795" s="192"/>
      <c r="AE795" s="192"/>
      <c r="AF795" s="192"/>
      <c r="AG795" s="192"/>
      <c r="AH795" s="192"/>
      <c r="AI795" s="192"/>
    </row>
    <row r="796" spans="1:35" ht="15.75" customHeight="1">
      <c r="A796" s="192"/>
      <c r="B796" s="192"/>
      <c r="C796" s="192"/>
      <c r="D796" s="192"/>
      <c r="E796" s="192"/>
      <c r="F796" s="192"/>
      <c r="G796" s="192"/>
      <c r="H796" s="192"/>
      <c r="I796" s="192"/>
      <c r="J796" s="192"/>
      <c r="K796" s="192"/>
      <c r="L796" s="192"/>
      <c r="M796" s="192"/>
      <c r="N796" s="192"/>
      <c r="O796" s="192"/>
      <c r="P796" s="192"/>
      <c r="Q796" s="192"/>
      <c r="R796" s="192"/>
      <c r="S796" s="192"/>
      <c r="T796" s="192"/>
      <c r="U796" s="192"/>
      <c r="V796" s="192"/>
      <c r="W796" s="192"/>
      <c r="X796" s="192"/>
      <c r="Y796" s="192"/>
      <c r="Z796" s="192"/>
      <c r="AA796" s="192"/>
      <c r="AB796" s="192"/>
      <c r="AC796" s="192"/>
      <c r="AD796" s="192"/>
      <c r="AE796" s="192"/>
      <c r="AF796" s="192"/>
      <c r="AG796" s="192"/>
      <c r="AH796" s="192"/>
      <c r="AI796" s="192"/>
    </row>
    <row r="797" spans="1:35" ht="15.75" customHeight="1">
      <c r="A797" s="192"/>
      <c r="B797" s="192"/>
      <c r="C797" s="192"/>
      <c r="D797" s="192"/>
      <c r="E797" s="192"/>
      <c r="F797" s="192"/>
      <c r="G797" s="192"/>
      <c r="H797" s="192"/>
      <c r="I797" s="192"/>
      <c r="J797" s="192"/>
      <c r="K797" s="192"/>
      <c r="L797" s="192"/>
      <c r="M797" s="192"/>
      <c r="N797" s="192"/>
      <c r="O797" s="192"/>
      <c r="P797" s="192"/>
      <c r="Q797" s="192"/>
      <c r="R797" s="192"/>
      <c r="S797" s="192"/>
      <c r="T797" s="192"/>
      <c r="U797" s="192"/>
      <c r="V797" s="192"/>
      <c r="W797" s="192"/>
      <c r="X797" s="192"/>
      <c r="Y797" s="192"/>
      <c r="Z797" s="192"/>
      <c r="AA797" s="192"/>
      <c r="AB797" s="192"/>
      <c r="AC797" s="192"/>
      <c r="AD797" s="192"/>
      <c r="AE797" s="192"/>
      <c r="AF797" s="192"/>
      <c r="AG797" s="192"/>
      <c r="AH797" s="192"/>
      <c r="AI797" s="192"/>
    </row>
    <row r="798" spans="1:35" ht="15.75" customHeight="1">
      <c r="A798" s="192"/>
      <c r="B798" s="192"/>
      <c r="C798" s="192"/>
      <c r="D798" s="192"/>
      <c r="E798" s="192"/>
      <c r="F798" s="192"/>
      <c r="G798" s="192"/>
      <c r="H798" s="192"/>
      <c r="I798" s="192"/>
      <c r="J798" s="192"/>
      <c r="K798" s="192"/>
      <c r="L798" s="192"/>
      <c r="M798" s="192"/>
      <c r="N798" s="192"/>
      <c r="O798" s="192"/>
      <c r="P798" s="192"/>
      <c r="Q798" s="192"/>
      <c r="R798" s="192"/>
      <c r="S798" s="192"/>
      <c r="T798" s="192"/>
      <c r="U798" s="192"/>
      <c r="V798" s="192"/>
      <c r="W798" s="192"/>
      <c r="X798" s="192"/>
      <c r="Y798" s="192"/>
      <c r="Z798" s="192"/>
      <c r="AA798" s="192"/>
      <c r="AB798" s="192"/>
      <c r="AC798" s="192"/>
      <c r="AD798" s="192"/>
      <c r="AE798" s="192"/>
      <c r="AF798" s="192"/>
      <c r="AG798" s="192"/>
      <c r="AH798" s="192"/>
      <c r="AI798" s="192"/>
    </row>
    <row r="799" spans="1:35" ht="15.75" customHeight="1">
      <c r="A799" s="192"/>
      <c r="B799" s="192"/>
      <c r="C799" s="192"/>
      <c r="D799" s="192"/>
      <c r="E799" s="192"/>
      <c r="F799" s="192"/>
      <c r="G799" s="192"/>
      <c r="H799" s="192"/>
      <c r="I799" s="192"/>
      <c r="J799" s="192"/>
      <c r="K799" s="192"/>
      <c r="L799" s="192"/>
      <c r="M799" s="192"/>
      <c r="N799" s="192"/>
      <c r="O799" s="192"/>
      <c r="P799" s="192"/>
      <c r="Q799" s="192"/>
      <c r="R799" s="192"/>
      <c r="S799" s="192"/>
      <c r="T799" s="192"/>
      <c r="U799" s="192"/>
      <c r="V799" s="192"/>
      <c r="W799" s="192"/>
      <c r="X799" s="192"/>
      <c r="Y799" s="192"/>
      <c r="Z799" s="192"/>
      <c r="AA799" s="192"/>
      <c r="AB799" s="192"/>
      <c r="AC799" s="192"/>
      <c r="AD799" s="192"/>
      <c r="AE799" s="192"/>
      <c r="AF799" s="192"/>
      <c r="AG799" s="192"/>
      <c r="AH799" s="192"/>
      <c r="AI799" s="192"/>
    </row>
    <row r="800" spans="1:35" ht="15.75" customHeight="1">
      <c r="A800" s="192"/>
      <c r="B800" s="192"/>
      <c r="C800" s="192"/>
      <c r="D800" s="192"/>
      <c r="E800" s="192"/>
      <c r="F800" s="192"/>
      <c r="G800" s="192"/>
      <c r="H800" s="192"/>
      <c r="I800" s="192"/>
      <c r="J800" s="192"/>
      <c r="K800" s="192"/>
      <c r="L800" s="192"/>
      <c r="M800" s="192"/>
      <c r="N800" s="192"/>
      <c r="O800" s="192"/>
      <c r="P800" s="192"/>
      <c r="Q800" s="192"/>
      <c r="R800" s="192"/>
      <c r="S800" s="192"/>
      <c r="T800" s="192"/>
      <c r="U800" s="192"/>
      <c r="V800" s="192"/>
      <c r="W800" s="192"/>
      <c r="X800" s="192"/>
      <c r="Y800" s="192"/>
      <c r="Z800" s="192"/>
      <c r="AA800" s="192"/>
      <c r="AB800" s="192"/>
      <c r="AC800" s="192"/>
      <c r="AD800" s="192"/>
      <c r="AE800" s="192"/>
      <c r="AF800" s="192"/>
      <c r="AG800" s="192"/>
      <c r="AH800" s="192"/>
      <c r="AI800" s="192"/>
    </row>
    <row r="801" spans="1:35" ht="15.75" customHeight="1">
      <c r="A801" s="192"/>
      <c r="B801" s="192"/>
      <c r="C801" s="192"/>
      <c r="D801" s="192"/>
      <c r="E801" s="192"/>
      <c r="F801" s="192"/>
      <c r="G801" s="192"/>
      <c r="H801" s="192"/>
      <c r="I801" s="192"/>
      <c r="J801" s="192"/>
      <c r="K801" s="192"/>
      <c r="L801" s="192"/>
      <c r="M801" s="192"/>
      <c r="N801" s="192"/>
      <c r="O801" s="192"/>
      <c r="P801" s="192"/>
      <c r="Q801" s="192"/>
      <c r="R801" s="192"/>
      <c r="S801" s="192"/>
      <c r="T801" s="192"/>
      <c r="U801" s="192"/>
      <c r="V801" s="192"/>
      <c r="W801" s="192"/>
      <c r="X801" s="192"/>
      <c r="Y801" s="192"/>
      <c r="Z801" s="192"/>
      <c r="AA801" s="192"/>
      <c r="AB801" s="192"/>
      <c r="AC801" s="192"/>
      <c r="AD801" s="192"/>
      <c r="AE801" s="192"/>
      <c r="AF801" s="192"/>
      <c r="AG801" s="192"/>
      <c r="AH801" s="192"/>
      <c r="AI801" s="192"/>
    </row>
    <row r="802" spans="1:35" ht="15.75" customHeight="1">
      <c r="A802" s="192"/>
      <c r="B802" s="192"/>
      <c r="C802" s="192"/>
      <c r="D802" s="192"/>
      <c r="E802" s="192"/>
      <c r="F802" s="192"/>
      <c r="G802" s="192"/>
      <c r="H802" s="192"/>
      <c r="I802" s="192"/>
      <c r="J802" s="192"/>
      <c r="K802" s="192"/>
      <c r="L802" s="192"/>
      <c r="M802" s="192"/>
      <c r="N802" s="192"/>
      <c r="O802" s="192"/>
      <c r="P802" s="192"/>
      <c r="Q802" s="192"/>
      <c r="R802" s="192"/>
      <c r="S802" s="192"/>
      <c r="T802" s="192"/>
      <c r="U802" s="192"/>
      <c r="V802" s="192"/>
      <c r="W802" s="192"/>
      <c r="X802" s="192"/>
      <c r="Y802" s="192"/>
      <c r="Z802" s="192"/>
      <c r="AA802" s="192"/>
      <c r="AB802" s="192"/>
      <c r="AC802" s="192"/>
      <c r="AD802" s="192"/>
      <c r="AE802" s="192"/>
      <c r="AF802" s="192"/>
      <c r="AG802" s="192"/>
      <c r="AH802" s="192"/>
      <c r="AI802" s="192"/>
    </row>
    <row r="803" spans="1:35" ht="15.75" customHeight="1">
      <c r="A803" s="192"/>
      <c r="B803" s="192"/>
      <c r="C803" s="192"/>
      <c r="D803" s="192"/>
      <c r="E803" s="192"/>
      <c r="F803" s="192"/>
      <c r="G803" s="192"/>
      <c r="H803" s="192"/>
      <c r="I803" s="192"/>
      <c r="J803" s="192"/>
      <c r="K803" s="192"/>
      <c r="L803" s="192"/>
      <c r="M803" s="192"/>
      <c r="N803" s="192"/>
      <c r="O803" s="192"/>
      <c r="P803" s="192"/>
      <c r="Q803" s="192"/>
      <c r="R803" s="192"/>
      <c r="S803" s="192"/>
      <c r="T803" s="192"/>
      <c r="U803" s="192"/>
      <c r="V803" s="192"/>
      <c r="W803" s="192"/>
      <c r="X803" s="192"/>
      <c r="Y803" s="192"/>
      <c r="Z803" s="192"/>
      <c r="AA803" s="192"/>
      <c r="AB803" s="192"/>
      <c r="AC803" s="192"/>
      <c r="AD803" s="192"/>
      <c r="AE803" s="192"/>
      <c r="AF803" s="192"/>
      <c r="AG803" s="192"/>
      <c r="AH803" s="192"/>
      <c r="AI803" s="192"/>
    </row>
    <row r="804" spans="1:35" ht="15.75" customHeight="1">
      <c r="A804" s="192"/>
      <c r="B804" s="192"/>
      <c r="C804" s="192"/>
      <c r="D804" s="192"/>
      <c r="E804" s="192"/>
      <c r="F804" s="192"/>
      <c r="G804" s="192"/>
      <c r="H804" s="192"/>
      <c r="I804" s="192"/>
      <c r="J804" s="192"/>
      <c r="K804" s="192"/>
      <c r="L804" s="192"/>
      <c r="M804" s="192"/>
      <c r="N804" s="192"/>
      <c r="O804" s="192"/>
      <c r="P804" s="192"/>
      <c r="Q804" s="192"/>
      <c r="R804" s="192"/>
      <c r="S804" s="192"/>
      <c r="T804" s="192"/>
      <c r="U804" s="192"/>
      <c r="V804" s="192"/>
      <c r="W804" s="192"/>
      <c r="X804" s="192"/>
      <c r="Y804" s="192"/>
      <c r="Z804" s="192"/>
      <c r="AA804" s="192"/>
      <c r="AB804" s="192"/>
      <c r="AC804" s="192"/>
      <c r="AD804" s="192"/>
      <c r="AE804" s="192"/>
      <c r="AF804" s="192"/>
      <c r="AG804" s="192"/>
      <c r="AH804" s="192"/>
      <c r="AI804" s="192"/>
    </row>
    <row r="805" spans="1:35" ht="15.75" customHeight="1">
      <c r="A805" s="192"/>
      <c r="B805" s="192"/>
      <c r="C805" s="192"/>
      <c r="D805" s="192"/>
      <c r="E805" s="192"/>
      <c r="F805" s="192"/>
      <c r="G805" s="192"/>
      <c r="H805" s="192"/>
      <c r="I805" s="192"/>
      <c r="J805" s="192"/>
      <c r="K805" s="192"/>
      <c r="L805" s="192"/>
      <c r="M805" s="192"/>
      <c r="N805" s="192"/>
      <c r="O805" s="192"/>
      <c r="P805" s="192"/>
      <c r="Q805" s="192"/>
      <c r="R805" s="192"/>
      <c r="S805" s="192"/>
      <c r="T805" s="192"/>
      <c r="U805" s="192"/>
      <c r="V805" s="192"/>
      <c r="W805" s="192"/>
      <c r="X805" s="192"/>
      <c r="Y805" s="192"/>
      <c r="Z805" s="192"/>
      <c r="AA805" s="192"/>
      <c r="AB805" s="192"/>
      <c r="AC805" s="192"/>
      <c r="AD805" s="192"/>
      <c r="AE805" s="192"/>
      <c r="AF805" s="192"/>
      <c r="AG805" s="192"/>
      <c r="AH805" s="192"/>
      <c r="AI805" s="192"/>
    </row>
    <row r="806" spans="1:35" ht="15.75" customHeight="1">
      <c r="A806" s="192"/>
      <c r="B806" s="192"/>
      <c r="C806" s="192"/>
      <c r="D806" s="192"/>
      <c r="E806" s="192"/>
      <c r="F806" s="192"/>
      <c r="G806" s="192"/>
      <c r="H806" s="192"/>
      <c r="I806" s="192"/>
      <c r="J806" s="192"/>
      <c r="K806" s="192"/>
      <c r="L806" s="192"/>
      <c r="M806" s="192"/>
      <c r="N806" s="192"/>
      <c r="O806" s="192"/>
      <c r="P806" s="192"/>
      <c r="Q806" s="192"/>
      <c r="R806" s="192"/>
      <c r="S806" s="192"/>
      <c r="T806" s="192"/>
      <c r="U806" s="192"/>
      <c r="V806" s="192"/>
      <c r="W806" s="192"/>
      <c r="X806" s="192"/>
      <c r="Y806" s="192"/>
      <c r="Z806" s="192"/>
      <c r="AA806" s="192"/>
      <c r="AB806" s="192"/>
      <c r="AC806" s="192"/>
      <c r="AD806" s="192"/>
      <c r="AE806" s="192"/>
      <c r="AF806" s="192"/>
      <c r="AG806" s="192"/>
      <c r="AH806" s="192"/>
      <c r="AI806" s="192"/>
    </row>
    <row r="807" spans="1:35" ht="15.75" customHeight="1">
      <c r="A807" s="192"/>
      <c r="B807" s="192"/>
      <c r="C807" s="192"/>
      <c r="D807" s="192"/>
      <c r="E807" s="192"/>
      <c r="F807" s="192"/>
      <c r="G807" s="192"/>
      <c r="H807" s="192"/>
      <c r="I807" s="192"/>
      <c r="J807" s="192"/>
      <c r="K807" s="192"/>
      <c r="L807" s="192"/>
      <c r="M807" s="192"/>
      <c r="N807" s="192"/>
      <c r="O807" s="192"/>
      <c r="P807" s="192"/>
      <c r="Q807" s="192"/>
      <c r="R807" s="192"/>
      <c r="S807" s="192"/>
      <c r="T807" s="192"/>
      <c r="U807" s="192"/>
      <c r="V807" s="192"/>
      <c r="W807" s="192"/>
      <c r="X807" s="192"/>
      <c r="Y807" s="192"/>
      <c r="Z807" s="192"/>
      <c r="AA807" s="192"/>
      <c r="AB807" s="192"/>
      <c r="AC807" s="192"/>
      <c r="AD807" s="192"/>
      <c r="AE807" s="192"/>
      <c r="AF807" s="192"/>
      <c r="AG807" s="192"/>
      <c r="AH807" s="192"/>
      <c r="AI807" s="192"/>
    </row>
    <row r="808" spans="1:35" ht="15.75" customHeight="1">
      <c r="A808" s="192"/>
      <c r="B808" s="192"/>
      <c r="C808" s="192"/>
      <c r="D808" s="192"/>
      <c r="E808" s="192"/>
      <c r="F808" s="192"/>
      <c r="G808" s="192"/>
      <c r="H808" s="192"/>
      <c r="I808" s="192"/>
      <c r="J808" s="192"/>
      <c r="K808" s="192"/>
      <c r="L808" s="192"/>
      <c r="M808" s="192"/>
      <c r="N808" s="192"/>
      <c r="O808" s="192"/>
      <c r="P808" s="192"/>
      <c r="Q808" s="192"/>
      <c r="R808" s="192"/>
      <c r="S808" s="192"/>
      <c r="T808" s="192"/>
      <c r="U808" s="192"/>
      <c r="V808" s="192"/>
      <c r="W808" s="192"/>
      <c r="X808" s="192"/>
      <c r="Y808" s="192"/>
      <c r="Z808" s="192"/>
      <c r="AA808" s="192"/>
      <c r="AB808" s="192"/>
      <c r="AC808" s="192"/>
      <c r="AD808" s="192"/>
      <c r="AE808" s="192"/>
      <c r="AF808" s="192"/>
      <c r="AG808" s="192"/>
      <c r="AH808" s="192"/>
      <c r="AI808" s="192"/>
    </row>
    <row r="809" spans="1:35" ht="15.75" customHeight="1">
      <c r="A809" s="192"/>
      <c r="B809" s="192"/>
      <c r="C809" s="192"/>
      <c r="D809" s="192"/>
      <c r="E809" s="192"/>
      <c r="F809" s="192"/>
      <c r="G809" s="192"/>
      <c r="H809" s="192"/>
      <c r="I809" s="192"/>
      <c r="J809" s="192"/>
      <c r="K809" s="192"/>
      <c r="L809" s="192"/>
      <c r="M809" s="192"/>
      <c r="N809" s="192"/>
      <c r="O809" s="192"/>
      <c r="P809" s="192"/>
      <c r="Q809" s="192"/>
      <c r="R809" s="192"/>
      <c r="S809" s="192"/>
      <c r="T809" s="192"/>
      <c r="U809" s="192"/>
      <c r="V809" s="192"/>
      <c r="W809" s="192"/>
      <c r="X809" s="192"/>
      <c r="Y809" s="192"/>
      <c r="Z809" s="192"/>
      <c r="AA809" s="192"/>
      <c r="AB809" s="192"/>
      <c r="AC809" s="192"/>
      <c r="AD809" s="192"/>
      <c r="AE809" s="192"/>
      <c r="AF809" s="192"/>
      <c r="AG809" s="192"/>
      <c r="AH809" s="192"/>
      <c r="AI809" s="192"/>
    </row>
    <row r="810" spans="1:35" ht="15.75" customHeight="1">
      <c r="A810" s="192"/>
      <c r="B810" s="192"/>
      <c r="C810" s="192"/>
      <c r="D810" s="192"/>
      <c r="E810" s="192"/>
      <c r="F810" s="192"/>
      <c r="G810" s="192"/>
      <c r="H810" s="192"/>
      <c r="I810" s="192"/>
      <c r="J810" s="192"/>
      <c r="K810" s="192"/>
      <c r="L810" s="192"/>
      <c r="M810" s="192"/>
      <c r="N810" s="192"/>
      <c r="O810" s="192"/>
      <c r="P810" s="192"/>
      <c r="Q810" s="192"/>
      <c r="R810" s="192"/>
      <c r="S810" s="192"/>
      <c r="T810" s="192"/>
      <c r="U810" s="192"/>
      <c r="V810" s="192"/>
      <c r="W810" s="192"/>
      <c r="X810" s="192"/>
      <c r="Y810" s="192"/>
      <c r="Z810" s="192"/>
      <c r="AA810" s="192"/>
      <c r="AB810" s="192"/>
      <c r="AC810" s="192"/>
      <c r="AD810" s="192"/>
      <c r="AE810" s="192"/>
      <c r="AF810" s="192"/>
      <c r="AG810" s="192"/>
      <c r="AH810" s="192"/>
      <c r="AI810" s="192"/>
    </row>
    <row r="811" spans="1:35" ht="15.75" customHeight="1">
      <c r="A811" s="192"/>
      <c r="B811" s="192"/>
      <c r="C811" s="192"/>
      <c r="D811" s="192"/>
      <c r="E811" s="192"/>
      <c r="F811" s="192"/>
      <c r="G811" s="192"/>
      <c r="H811" s="192"/>
      <c r="I811" s="192"/>
      <c r="J811" s="192"/>
      <c r="K811" s="192"/>
      <c r="L811" s="192"/>
      <c r="M811" s="192"/>
      <c r="N811" s="192"/>
      <c r="O811" s="192"/>
      <c r="P811" s="192"/>
      <c r="Q811" s="192"/>
      <c r="R811" s="192"/>
      <c r="S811" s="192"/>
      <c r="T811" s="192"/>
      <c r="U811" s="192"/>
      <c r="V811" s="192"/>
      <c r="W811" s="192"/>
      <c r="X811" s="192"/>
      <c r="Y811" s="192"/>
      <c r="Z811" s="192"/>
      <c r="AA811" s="192"/>
      <c r="AB811" s="192"/>
      <c r="AC811" s="192"/>
      <c r="AD811" s="192"/>
      <c r="AE811" s="192"/>
      <c r="AF811" s="192"/>
      <c r="AG811" s="192"/>
      <c r="AH811" s="192"/>
      <c r="AI811" s="192"/>
    </row>
    <row r="812" spans="1:35" ht="15.75" customHeight="1">
      <c r="A812" s="192"/>
      <c r="B812" s="192"/>
      <c r="C812" s="192"/>
      <c r="D812" s="192"/>
      <c r="E812" s="192"/>
      <c r="F812" s="192"/>
      <c r="G812" s="192"/>
      <c r="H812" s="192"/>
      <c r="I812" s="192"/>
      <c r="J812" s="192"/>
      <c r="K812" s="192"/>
      <c r="L812" s="192"/>
      <c r="M812" s="192"/>
      <c r="N812" s="192"/>
      <c r="O812" s="192"/>
      <c r="P812" s="192"/>
      <c r="Q812" s="192"/>
      <c r="R812" s="192"/>
      <c r="S812" s="192"/>
      <c r="T812" s="192"/>
      <c r="U812" s="192"/>
      <c r="V812" s="192"/>
      <c r="W812" s="192"/>
      <c r="X812" s="192"/>
      <c r="Y812" s="192"/>
      <c r="Z812" s="192"/>
      <c r="AA812" s="192"/>
      <c r="AB812" s="192"/>
      <c r="AC812" s="192"/>
      <c r="AD812" s="192"/>
      <c r="AE812" s="192"/>
      <c r="AF812" s="192"/>
      <c r="AG812" s="192"/>
      <c r="AH812" s="192"/>
      <c r="AI812" s="192"/>
    </row>
    <row r="813" spans="1:35" ht="15.75" customHeight="1">
      <c r="A813" s="192"/>
      <c r="B813" s="192"/>
      <c r="C813" s="192"/>
      <c r="D813" s="192"/>
      <c r="E813" s="192"/>
      <c r="F813" s="192"/>
      <c r="G813" s="192"/>
      <c r="H813" s="192"/>
      <c r="I813" s="192"/>
      <c r="J813" s="192"/>
      <c r="K813" s="192"/>
      <c r="L813" s="192"/>
      <c r="M813" s="192"/>
      <c r="N813" s="192"/>
      <c r="O813" s="192"/>
      <c r="P813" s="192"/>
      <c r="Q813" s="192"/>
      <c r="R813" s="192"/>
      <c r="S813" s="192"/>
      <c r="T813" s="192"/>
      <c r="U813" s="192"/>
      <c r="V813" s="192"/>
      <c r="W813" s="192"/>
      <c r="X813" s="192"/>
      <c r="Y813" s="192"/>
      <c r="Z813" s="192"/>
      <c r="AA813" s="192"/>
      <c r="AB813" s="192"/>
      <c r="AC813" s="192"/>
      <c r="AD813" s="192"/>
      <c r="AE813" s="192"/>
      <c r="AF813" s="192"/>
      <c r="AG813" s="192"/>
      <c r="AH813" s="192"/>
      <c r="AI813" s="192"/>
    </row>
    <row r="814" spans="1:35" ht="15.75" customHeight="1">
      <c r="A814" s="192"/>
      <c r="B814" s="192"/>
      <c r="C814" s="192"/>
      <c r="D814" s="192"/>
      <c r="E814" s="192"/>
      <c r="F814" s="192"/>
      <c r="G814" s="192"/>
      <c r="H814" s="192"/>
      <c r="I814" s="192"/>
      <c r="J814" s="192"/>
      <c r="K814" s="192"/>
      <c r="L814" s="192"/>
      <c r="M814" s="192"/>
      <c r="N814" s="192"/>
      <c r="O814" s="192"/>
      <c r="P814" s="192"/>
      <c r="Q814" s="192"/>
      <c r="R814" s="192"/>
      <c r="S814" s="192"/>
      <c r="T814" s="192"/>
      <c r="U814" s="192"/>
      <c r="V814" s="192"/>
      <c r="W814" s="192"/>
      <c r="X814" s="192"/>
      <c r="Y814" s="192"/>
      <c r="Z814" s="192"/>
      <c r="AA814" s="192"/>
      <c r="AB814" s="192"/>
      <c r="AC814" s="192"/>
      <c r="AD814" s="192"/>
      <c r="AE814" s="192"/>
      <c r="AF814" s="192"/>
      <c r="AG814" s="192"/>
      <c r="AH814" s="192"/>
      <c r="AI814" s="192"/>
    </row>
    <row r="815" spans="1:35" ht="15.75" customHeight="1">
      <c r="A815" s="192"/>
      <c r="B815" s="192"/>
      <c r="C815" s="192"/>
      <c r="D815" s="192"/>
      <c r="E815" s="192"/>
      <c r="F815" s="192"/>
      <c r="G815" s="192"/>
      <c r="H815" s="192"/>
      <c r="I815" s="192"/>
      <c r="J815" s="192"/>
      <c r="K815" s="192"/>
      <c r="L815" s="192"/>
      <c r="M815" s="192"/>
      <c r="N815" s="192"/>
      <c r="O815" s="192"/>
      <c r="P815" s="192"/>
      <c r="Q815" s="192"/>
      <c r="R815" s="192"/>
      <c r="S815" s="192"/>
      <c r="T815" s="192"/>
      <c r="U815" s="192"/>
      <c r="V815" s="192"/>
      <c r="W815" s="192"/>
      <c r="X815" s="192"/>
      <c r="Y815" s="192"/>
      <c r="Z815" s="192"/>
      <c r="AA815" s="192"/>
      <c r="AB815" s="192"/>
      <c r="AC815" s="192"/>
      <c r="AD815" s="192"/>
      <c r="AE815" s="192"/>
      <c r="AF815" s="192"/>
      <c r="AG815" s="192"/>
      <c r="AH815" s="192"/>
      <c r="AI815" s="192"/>
    </row>
    <row r="816" spans="1:35" ht="15.75" customHeight="1">
      <c r="A816" s="192"/>
      <c r="B816" s="192"/>
      <c r="C816" s="192"/>
      <c r="D816" s="192"/>
      <c r="E816" s="192"/>
      <c r="F816" s="192"/>
      <c r="G816" s="192"/>
      <c r="H816" s="192"/>
      <c r="I816" s="192"/>
      <c r="J816" s="192"/>
      <c r="K816" s="192"/>
      <c r="L816" s="192"/>
      <c r="M816" s="192"/>
      <c r="N816" s="192"/>
      <c r="O816" s="192"/>
      <c r="P816" s="192"/>
      <c r="Q816" s="192"/>
      <c r="R816" s="192"/>
      <c r="S816" s="192"/>
      <c r="T816" s="192"/>
      <c r="U816" s="192"/>
      <c r="V816" s="192"/>
      <c r="W816" s="192"/>
      <c r="X816" s="192"/>
      <c r="Y816" s="192"/>
      <c r="Z816" s="192"/>
      <c r="AA816" s="192"/>
      <c r="AB816" s="192"/>
      <c r="AC816" s="192"/>
      <c r="AD816" s="192"/>
      <c r="AE816" s="192"/>
      <c r="AF816" s="192"/>
      <c r="AG816" s="192"/>
      <c r="AH816" s="192"/>
      <c r="AI816" s="192"/>
    </row>
    <row r="817" spans="1:35" ht="15.75" customHeight="1">
      <c r="A817" s="192"/>
      <c r="B817" s="192"/>
      <c r="C817" s="192"/>
      <c r="D817" s="192"/>
      <c r="E817" s="192"/>
      <c r="F817" s="192"/>
      <c r="G817" s="192"/>
      <c r="H817" s="192"/>
      <c r="I817" s="192"/>
      <c r="J817" s="192"/>
      <c r="K817" s="192"/>
      <c r="L817" s="192"/>
      <c r="M817" s="192"/>
      <c r="N817" s="192"/>
      <c r="O817" s="192"/>
      <c r="P817" s="192"/>
      <c r="Q817" s="192"/>
      <c r="R817" s="192"/>
      <c r="S817" s="192"/>
      <c r="T817" s="192"/>
      <c r="U817" s="192"/>
      <c r="V817" s="192"/>
      <c r="W817" s="192"/>
      <c r="X817" s="192"/>
      <c r="Y817" s="192"/>
      <c r="Z817" s="192"/>
      <c r="AA817" s="192"/>
      <c r="AB817" s="192"/>
      <c r="AC817" s="192"/>
      <c r="AD817" s="192"/>
      <c r="AE817" s="192"/>
      <c r="AF817" s="192"/>
      <c r="AG817" s="192"/>
      <c r="AH817" s="192"/>
      <c r="AI817" s="192"/>
    </row>
    <row r="818" spans="1:35" ht="15.75" customHeight="1">
      <c r="A818" s="192"/>
      <c r="B818" s="192"/>
      <c r="C818" s="192"/>
      <c r="D818" s="192"/>
      <c r="E818" s="192"/>
      <c r="F818" s="192"/>
      <c r="G818" s="192"/>
      <c r="H818" s="192"/>
      <c r="I818" s="192"/>
      <c r="J818" s="192"/>
      <c r="K818" s="192"/>
      <c r="L818" s="192"/>
      <c r="M818" s="192"/>
      <c r="N818" s="192"/>
      <c r="O818" s="192"/>
      <c r="P818" s="192"/>
      <c r="Q818" s="192"/>
      <c r="R818" s="192"/>
      <c r="S818" s="192"/>
      <c r="T818" s="192"/>
      <c r="U818" s="192"/>
      <c r="V818" s="192"/>
      <c r="W818" s="192"/>
      <c r="X818" s="192"/>
      <c r="Y818" s="192"/>
      <c r="Z818" s="192"/>
      <c r="AA818" s="192"/>
      <c r="AB818" s="192"/>
      <c r="AC818" s="192"/>
      <c r="AD818" s="192"/>
      <c r="AE818" s="192"/>
      <c r="AF818" s="192"/>
      <c r="AG818" s="192"/>
      <c r="AH818" s="192"/>
      <c r="AI818" s="192"/>
    </row>
    <row r="819" spans="1:35" ht="15.75" customHeight="1">
      <c r="A819" s="192"/>
      <c r="B819" s="192"/>
      <c r="C819" s="192"/>
      <c r="D819" s="192"/>
      <c r="E819" s="192"/>
      <c r="F819" s="192"/>
      <c r="G819" s="192"/>
      <c r="H819" s="192"/>
      <c r="I819" s="192"/>
      <c r="J819" s="192"/>
      <c r="K819" s="192"/>
      <c r="L819" s="192"/>
      <c r="M819" s="192"/>
      <c r="N819" s="192"/>
      <c r="O819" s="192"/>
      <c r="P819" s="192"/>
      <c r="Q819" s="192"/>
      <c r="R819" s="192"/>
      <c r="S819" s="192"/>
      <c r="T819" s="192"/>
      <c r="U819" s="192"/>
      <c r="V819" s="192"/>
      <c r="W819" s="192"/>
      <c r="X819" s="192"/>
      <c r="Y819" s="192"/>
      <c r="Z819" s="192"/>
      <c r="AA819" s="192"/>
      <c r="AB819" s="192"/>
      <c r="AC819" s="192"/>
      <c r="AD819" s="192"/>
      <c r="AE819" s="192"/>
      <c r="AF819" s="192"/>
      <c r="AG819" s="192"/>
      <c r="AH819" s="192"/>
      <c r="AI819" s="192"/>
    </row>
    <row r="820" spans="1:35" ht="15.75" customHeight="1">
      <c r="A820" s="192"/>
      <c r="B820" s="192"/>
      <c r="C820" s="192"/>
      <c r="D820" s="192"/>
      <c r="E820" s="192"/>
      <c r="F820" s="192"/>
      <c r="G820" s="192"/>
      <c r="H820" s="192"/>
      <c r="I820" s="192"/>
      <c r="J820" s="192"/>
      <c r="K820" s="192"/>
      <c r="L820" s="192"/>
      <c r="M820" s="192"/>
      <c r="N820" s="192"/>
      <c r="O820" s="192"/>
      <c r="P820" s="192"/>
      <c r="Q820" s="192"/>
      <c r="R820" s="192"/>
      <c r="S820" s="192"/>
      <c r="T820" s="192"/>
      <c r="U820" s="192"/>
      <c r="V820" s="192"/>
      <c r="W820" s="192"/>
      <c r="X820" s="192"/>
      <c r="Y820" s="192"/>
      <c r="Z820" s="192"/>
      <c r="AA820" s="192"/>
      <c r="AB820" s="192"/>
      <c r="AC820" s="192"/>
      <c r="AD820" s="192"/>
      <c r="AE820" s="192"/>
      <c r="AF820" s="192"/>
      <c r="AG820" s="192"/>
      <c r="AH820" s="192"/>
      <c r="AI820" s="192"/>
    </row>
    <row r="821" spans="1:35" ht="15.75" customHeight="1">
      <c r="A821" s="192"/>
      <c r="B821" s="192"/>
      <c r="C821" s="192"/>
      <c r="D821" s="192"/>
      <c r="E821" s="192"/>
      <c r="F821" s="192"/>
      <c r="G821" s="192"/>
      <c r="H821" s="192"/>
      <c r="I821" s="192"/>
      <c r="J821" s="192"/>
      <c r="K821" s="192"/>
      <c r="L821" s="192"/>
      <c r="M821" s="192"/>
      <c r="N821" s="192"/>
      <c r="O821" s="192"/>
      <c r="P821" s="192"/>
      <c r="Q821" s="192"/>
      <c r="R821" s="192"/>
      <c r="S821" s="192"/>
      <c r="T821" s="192"/>
      <c r="U821" s="192"/>
      <c r="V821" s="192"/>
      <c r="W821" s="192"/>
      <c r="X821" s="192"/>
      <c r="Y821" s="192"/>
      <c r="Z821" s="192"/>
      <c r="AA821" s="192"/>
      <c r="AB821" s="192"/>
      <c r="AC821" s="192"/>
      <c r="AD821" s="192"/>
      <c r="AE821" s="192"/>
      <c r="AF821" s="192"/>
      <c r="AG821" s="192"/>
      <c r="AH821" s="192"/>
      <c r="AI821" s="192"/>
    </row>
    <row r="822" spans="1:35" ht="15.75" customHeight="1">
      <c r="A822" s="192"/>
      <c r="B822" s="192"/>
      <c r="C822" s="192"/>
      <c r="D822" s="192"/>
      <c r="E822" s="192"/>
      <c r="F822" s="192"/>
      <c r="G822" s="192"/>
      <c r="H822" s="192"/>
      <c r="I822" s="192"/>
      <c r="J822" s="192"/>
      <c r="K822" s="192"/>
      <c r="L822" s="192"/>
      <c r="M822" s="192"/>
      <c r="N822" s="192"/>
      <c r="O822" s="192"/>
      <c r="P822" s="192"/>
      <c r="Q822" s="192"/>
      <c r="R822" s="192"/>
      <c r="S822" s="192"/>
      <c r="T822" s="192"/>
      <c r="U822" s="192"/>
      <c r="V822" s="192"/>
      <c r="W822" s="192"/>
      <c r="X822" s="192"/>
      <c r="Y822" s="192"/>
      <c r="Z822" s="192"/>
      <c r="AA822" s="192"/>
      <c r="AB822" s="192"/>
      <c r="AC822" s="192"/>
      <c r="AD822" s="192"/>
      <c r="AE822" s="192"/>
      <c r="AF822" s="192"/>
      <c r="AG822" s="192"/>
      <c r="AH822" s="192"/>
      <c r="AI822" s="192"/>
    </row>
    <row r="823" spans="1:35" ht="15.75" customHeight="1">
      <c r="A823" s="192"/>
      <c r="B823" s="192"/>
      <c r="C823" s="192"/>
      <c r="D823" s="192"/>
      <c r="E823" s="192"/>
      <c r="F823" s="192"/>
      <c r="G823" s="192"/>
      <c r="H823" s="192"/>
      <c r="I823" s="192"/>
      <c r="J823" s="192"/>
      <c r="K823" s="192"/>
      <c r="L823" s="192"/>
      <c r="M823" s="192"/>
      <c r="N823" s="192"/>
      <c r="O823" s="192"/>
      <c r="P823" s="192"/>
      <c r="Q823" s="192"/>
      <c r="R823" s="192"/>
      <c r="S823" s="192"/>
      <c r="T823" s="192"/>
      <c r="U823" s="192"/>
      <c r="V823" s="192"/>
      <c r="W823" s="192"/>
      <c r="X823" s="192"/>
      <c r="Y823" s="192"/>
      <c r="Z823" s="192"/>
      <c r="AA823" s="192"/>
      <c r="AB823" s="192"/>
      <c r="AC823" s="192"/>
      <c r="AD823" s="192"/>
      <c r="AE823" s="192"/>
      <c r="AF823" s="192"/>
      <c r="AG823" s="192"/>
      <c r="AH823" s="192"/>
      <c r="AI823" s="192"/>
    </row>
    <row r="824" spans="1:35" ht="15.75" customHeight="1">
      <c r="A824" s="192"/>
      <c r="B824" s="192"/>
      <c r="C824" s="192"/>
      <c r="D824" s="192"/>
      <c r="E824" s="192"/>
      <c r="F824" s="192"/>
      <c r="G824" s="192"/>
      <c r="H824" s="192"/>
      <c r="I824" s="192"/>
      <c r="J824" s="192"/>
      <c r="K824" s="192"/>
      <c r="L824" s="192"/>
      <c r="M824" s="192"/>
      <c r="N824" s="192"/>
      <c r="O824" s="192"/>
      <c r="P824" s="192"/>
      <c r="Q824" s="192"/>
      <c r="R824" s="192"/>
      <c r="S824" s="192"/>
      <c r="T824" s="192"/>
      <c r="U824" s="192"/>
      <c r="V824" s="192"/>
      <c r="W824" s="192"/>
      <c r="X824" s="192"/>
      <c r="Y824" s="192"/>
      <c r="Z824" s="192"/>
      <c r="AA824" s="192"/>
      <c r="AB824" s="192"/>
      <c r="AC824" s="192"/>
      <c r="AD824" s="192"/>
      <c r="AE824" s="192"/>
      <c r="AF824" s="192"/>
      <c r="AG824" s="192"/>
      <c r="AH824" s="192"/>
      <c r="AI824" s="192"/>
    </row>
    <row r="825" spans="1:35" ht="15.75" customHeight="1">
      <c r="A825" s="192"/>
      <c r="B825" s="192"/>
      <c r="C825" s="192"/>
      <c r="D825" s="192"/>
      <c r="E825" s="192"/>
      <c r="F825" s="192"/>
      <c r="G825" s="192"/>
      <c r="H825" s="192"/>
      <c r="I825" s="192"/>
      <c r="J825" s="192"/>
      <c r="K825" s="192"/>
      <c r="L825" s="192"/>
      <c r="M825" s="192"/>
      <c r="N825" s="192"/>
      <c r="O825" s="192"/>
      <c r="P825" s="192"/>
      <c r="Q825" s="192"/>
      <c r="R825" s="192"/>
      <c r="S825" s="192"/>
      <c r="T825" s="192"/>
      <c r="U825" s="192"/>
      <c r="V825" s="192"/>
      <c r="W825" s="192"/>
      <c r="X825" s="192"/>
      <c r="Y825" s="192"/>
      <c r="Z825" s="192"/>
      <c r="AA825" s="192"/>
      <c r="AB825" s="192"/>
      <c r="AC825" s="192"/>
      <c r="AD825" s="192"/>
      <c r="AE825" s="192"/>
      <c r="AF825" s="192"/>
      <c r="AG825" s="192"/>
      <c r="AH825" s="192"/>
      <c r="AI825" s="192"/>
    </row>
    <row r="826" spans="1:35" ht="15.75" customHeight="1">
      <c r="A826" s="192"/>
      <c r="B826" s="192"/>
      <c r="C826" s="192"/>
      <c r="D826" s="192"/>
      <c r="E826" s="192"/>
      <c r="F826" s="192"/>
      <c r="G826" s="192"/>
      <c r="H826" s="192"/>
      <c r="I826" s="192"/>
      <c r="J826" s="192"/>
      <c r="K826" s="192"/>
      <c r="L826" s="192"/>
      <c r="M826" s="192"/>
      <c r="N826" s="192"/>
      <c r="O826" s="192"/>
      <c r="P826" s="192"/>
      <c r="Q826" s="192"/>
      <c r="R826" s="192"/>
      <c r="S826" s="192"/>
      <c r="T826" s="192"/>
      <c r="U826" s="192"/>
      <c r="V826" s="192"/>
      <c r="W826" s="192"/>
      <c r="X826" s="192"/>
      <c r="Y826" s="192"/>
      <c r="Z826" s="192"/>
      <c r="AA826" s="192"/>
      <c r="AB826" s="192"/>
      <c r="AC826" s="192"/>
      <c r="AD826" s="192"/>
      <c r="AE826" s="192"/>
      <c r="AF826" s="192"/>
      <c r="AG826" s="192"/>
      <c r="AH826" s="192"/>
      <c r="AI826" s="192"/>
    </row>
    <row r="827" spans="1:35" ht="15.75" customHeight="1">
      <c r="A827" s="192"/>
      <c r="B827" s="192"/>
      <c r="C827" s="192"/>
      <c r="D827" s="192"/>
      <c r="E827" s="192"/>
      <c r="F827" s="192"/>
      <c r="G827" s="192"/>
      <c r="H827" s="192"/>
      <c r="I827" s="192"/>
      <c r="J827" s="192"/>
      <c r="K827" s="192"/>
      <c r="L827" s="192"/>
      <c r="M827" s="192"/>
      <c r="N827" s="192"/>
      <c r="O827" s="192"/>
      <c r="P827" s="192"/>
      <c r="Q827" s="192"/>
      <c r="R827" s="192"/>
      <c r="S827" s="192"/>
      <c r="T827" s="192"/>
      <c r="U827" s="192"/>
      <c r="V827" s="192"/>
      <c r="W827" s="192"/>
      <c r="X827" s="192"/>
      <c r="Y827" s="192"/>
      <c r="Z827" s="192"/>
      <c r="AA827" s="192"/>
      <c r="AB827" s="192"/>
      <c r="AC827" s="192"/>
      <c r="AD827" s="192"/>
      <c r="AE827" s="192"/>
      <c r="AF827" s="192"/>
      <c r="AG827" s="192"/>
      <c r="AH827" s="192"/>
      <c r="AI827" s="192"/>
    </row>
    <row r="828" spans="1:35" ht="15.75" customHeight="1">
      <c r="A828" s="192"/>
      <c r="B828" s="192"/>
      <c r="C828" s="192"/>
      <c r="D828" s="192"/>
      <c r="E828" s="192"/>
      <c r="F828" s="192"/>
      <c r="G828" s="192"/>
      <c r="H828" s="192"/>
      <c r="I828" s="192"/>
      <c r="J828" s="192"/>
      <c r="K828" s="192"/>
      <c r="L828" s="192"/>
      <c r="M828" s="192"/>
      <c r="N828" s="192"/>
      <c r="O828" s="192"/>
      <c r="P828" s="192"/>
      <c r="Q828" s="192"/>
      <c r="R828" s="192"/>
      <c r="S828" s="192"/>
      <c r="T828" s="192"/>
      <c r="U828" s="192"/>
      <c r="V828" s="192"/>
      <c r="W828" s="192"/>
      <c r="X828" s="192"/>
      <c r="Y828" s="192"/>
      <c r="Z828" s="192"/>
      <c r="AA828" s="192"/>
      <c r="AB828" s="192"/>
      <c r="AC828" s="192"/>
      <c r="AD828" s="192"/>
      <c r="AE828" s="192"/>
      <c r="AF828" s="192"/>
      <c r="AG828" s="192"/>
      <c r="AH828" s="192"/>
      <c r="AI828" s="192"/>
    </row>
    <row r="829" spans="1:35" ht="15.75" customHeight="1">
      <c r="A829" s="192"/>
      <c r="B829" s="192"/>
      <c r="C829" s="192"/>
      <c r="D829" s="192"/>
      <c r="E829" s="192"/>
      <c r="F829" s="192"/>
      <c r="G829" s="192"/>
      <c r="H829" s="192"/>
      <c r="I829" s="192"/>
      <c r="J829" s="192"/>
      <c r="K829" s="192"/>
      <c r="L829" s="192"/>
      <c r="M829" s="192"/>
      <c r="N829" s="192"/>
      <c r="O829" s="192"/>
      <c r="P829" s="192"/>
      <c r="Q829" s="192"/>
      <c r="R829" s="192"/>
      <c r="S829" s="192"/>
      <c r="T829" s="192"/>
      <c r="U829" s="192"/>
      <c r="V829" s="192"/>
      <c r="W829" s="192"/>
      <c r="X829" s="192"/>
      <c r="Y829" s="192"/>
      <c r="Z829" s="192"/>
      <c r="AA829" s="192"/>
      <c r="AB829" s="192"/>
      <c r="AC829" s="192"/>
      <c r="AD829" s="192"/>
      <c r="AE829" s="192"/>
      <c r="AF829" s="192"/>
      <c r="AG829" s="192"/>
      <c r="AH829" s="192"/>
      <c r="AI829" s="192"/>
    </row>
    <row r="830" spans="1:35" ht="15.75" customHeight="1">
      <c r="A830" s="192"/>
      <c r="B830" s="192"/>
      <c r="C830" s="192"/>
      <c r="D830" s="192"/>
      <c r="E830" s="192"/>
      <c r="F830" s="192"/>
      <c r="G830" s="192"/>
      <c r="H830" s="192"/>
      <c r="I830" s="192"/>
      <c r="J830" s="192"/>
      <c r="K830" s="192"/>
      <c r="L830" s="192"/>
      <c r="M830" s="192"/>
      <c r="N830" s="192"/>
      <c r="O830" s="192"/>
      <c r="P830" s="192"/>
      <c r="Q830" s="192"/>
      <c r="R830" s="192"/>
      <c r="S830" s="192"/>
      <c r="T830" s="192"/>
      <c r="U830" s="192"/>
      <c r="V830" s="192"/>
      <c r="W830" s="192"/>
      <c r="X830" s="192"/>
      <c r="Y830" s="192"/>
      <c r="Z830" s="192"/>
      <c r="AA830" s="192"/>
      <c r="AB830" s="192"/>
      <c r="AC830" s="192"/>
      <c r="AD830" s="192"/>
      <c r="AE830" s="192"/>
      <c r="AF830" s="192"/>
      <c r="AG830" s="192"/>
      <c r="AH830" s="192"/>
      <c r="AI830" s="192"/>
    </row>
    <row r="831" spans="1:35" ht="15.75" customHeight="1">
      <c r="A831" s="192"/>
      <c r="B831" s="192"/>
      <c r="C831" s="192"/>
      <c r="D831" s="192"/>
      <c r="E831" s="192"/>
      <c r="F831" s="192"/>
      <c r="G831" s="192"/>
      <c r="H831" s="192"/>
      <c r="I831" s="192"/>
      <c r="J831" s="192"/>
      <c r="K831" s="192"/>
      <c r="L831" s="192"/>
      <c r="M831" s="192"/>
      <c r="N831" s="192"/>
      <c r="O831" s="192"/>
      <c r="P831" s="192"/>
      <c r="Q831" s="192"/>
      <c r="R831" s="192"/>
      <c r="S831" s="192"/>
      <c r="T831" s="192"/>
      <c r="U831" s="192"/>
      <c r="V831" s="192"/>
      <c r="W831" s="192"/>
      <c r="X831" s="192"/>
      <c r="Y831" s="192"/>
      <c r="Z831" s="192"/>
      <c r="AA831" s="192"/>
      <c r="AB831" s="192"/>
      <c r="AC831" s="192"/>
      <c r="AD831" s="192"/>
      <c r="AE831" s="192"/>
      <c r="AF831" s="192"/>
      <c r="AG831" s="192"/>
      <c r="AH831" s="192"/>
      <c r="AI831" s="192"/>
    </row>
    <row r="832" spans="1:35" ht="15.75" customHeight="1">
      <c r="A832" s="192"/>
      <c r="B832" s="192"/>
      <c r="C832" s="192"/>
      <c r="D832" s="192"/>
      <c r="E832" s="192"/>
      <c r="F832" s="192"/>
      <c r="G832" s="192"/>
      <c r="H832" s="192"/>
      <c r="I832" s="192"/>
      <c r="J832" s="192"/>
      <c r="K832" s="192"/>
      <c r="L832" s="192"/>
      <c r="M832" s="192"/>
      <c r="N832" s="192"/>
      <c r="O832" s="192"/>
      <c r="P832" s="192"/>
      <c r="Q832" s="192"/>
      <c r="R832" s="192"/>
      <c r="S832" s="192"/>
      <c r="T832" s="192"/>
      <c r="U832" s="192"/>
      <c r="V832" s="192"/>
      <c r="W832" s="192"/>
      <c r="X832" s="192"/>
      <c r="Y832" s="192"/>
      <c r="Z832" s="192"/>
      <c r="AA832" s="192"/>
      <c r="AB832" s="192"/>
      <c r="AC832" s="192"/>
      <c r="AD832" s="192"/>
      <c r="AE832" s="192"/>
      <c r="AF832" s="192"/>
      <c r="AG832" s="192"/>
      <c r="AH832" s="192"/>
      <c r="AI832" s="192"/>
    </row>
    <row r="833" spans="1:35" ht="15.75" customHeight="1">
      <c r="A833" s="192"/>
      <c r="B833" s="192"/>
      <c r="C833" s="192"/>
      <c r="D833" s="192"/>
      <c r="E833" s="192"/>
      <c r="F833" s="192"/>
      <c r="G833" s="192"/>
      <c r="H833" s="192"/>
      <c r="I833" s="192"/>
      <c r="J833" s="192"/>
      <c r="K833" s="192"/>
      <c r="L833" s="192"/>
      <c r="M833" s="192"/>
      <c r="N833" s="192"/>
      <c r="O833" s="192"/>
      <c r="P833" s="192"/>
      <c r="Q833" s="192"/>
      <c r="R833" s="192"/>
      <c r="S833" s="192"/>
      <c r="T833" s="192"/>
      <c r="U833" s="192"/>
      <c r="V833" s="192"/>
      <c r="W833" s="192"/>
      <c r="X833" s="192"/>
      <c r="Y833" s="192"/>
      <c r="Z833" s="192"/>
      <c r="AA833" s="192"/>
      <c r="AB833" s="192"/>
      <c r="AC833" s="192"/>
      <c r="AD833" s="192"/>
      <c r="AE833" s="192"/>
      <c r="AF833" s="192"/>
      <c r="AG833" s="192"/>
      <c r="AH833" s="192"/>
      <c r="AI833" s="192"/>
    </row>
    <row r="834" spans="1:35" ht="15.75" customHeight="1">
      <c r="A834" s="192"/>
      <c r="B834" s="192"/>
      <c r="C834" s="192"/>
      <c r="D834" s="192"/>
      <c r="E834" s="192"/>
      <c r="F834" s="192"/>
      <c r="G834" s="192"/>
      <c r="H834" s="192"/>
      <c r="I834" s="192"/>
      <c r="J834" s="192"/>
      <c r="K834" s="192"/>
      <c r="L834" s="192"/>
      <c r="M834" s="192"/>
      <c r="N834" s="192"/>
      <c r="O834" s="192"/>
      <c r="P834" s="192"/>
      <c r="Q834" s="192"/>
      <c r="R834" s="192"/>
      <c r="S834" s="192"/>
      <c r="T834" s="192"/>
      <c r="U834" s="192"/>
      <c r="V834" s="192"/>
      <c r="W834" s="192"/>
      <c r="X834" s="192"/>
      <c r="Y834" s="192"/>
      <c r="Z834" s="192"/>
      <c r="AA834" s="192"/>
      <c r="AB834" s="192"/>
      <c r="AC834" s="192"/>
      <c r="AD834" s="192"/>
      <c r="AE834" s="192"/>
      <c r="AF834" s="192"/>
      <c r="AG834" s="192"/>
      <c r="AH834" s="192"/>
      <c r="AI834" s="192"/>
    </row>
    <row r="835" spans="1:35" ht="15.75" customHeight="1">
      <c r="A835" s="192"/>
      <c r="B835" s="192"/>
      <c r="C835" s="192"/>
      <c r="D835" s="192"/>
      <c r="E835" s="192"/>
      <c r="F835" s="192"/>
      <c r="G835" s="192"/>
      <c r="H835" s="192"/>
      <c r="I835" s="192"/>
      <c r="J835" s="192"/>
      <c r="K835" s="192"/>
      <c r="L835" s="192"/>
      <c r="M835" s="192"/>
      <c r="N835" s="192"/>
      <c r="O835" s="192"/>
      <c r="P835" s="192"/>
      <c r="Q835" s="192"/>
      <c r="R835" s="192"/>
      <c r="S835" s="192"/>
      <c r="T835" s="192"/>
      <c r="U835" s="192"/>
      <c r="V835" s="192"/>
      <c r="W835" s="192"/>
      <c r="X835" s="192"/>
      <c r="Y835" s="192"/>
      <c r="Z835" s="192"/>
      <c r="AA835" s="192"/>
      <c r="AB835" s="192"/>
      <c r="AC835" s="192"/>
      <c r="AD835" s="192"/>
      <c r="AE835" s="192"/>
      <c r="AF835" s="192"/>
      <c r="AG835" s="192"/>
      <c r="AH835" s="192"/>
      <c r="AI835" s="192"/>
    </row>
    <row r="836" spans="1:35" ht="15.75" customHeight="1">
      <c r="A836" s="192"/>
      <c r="B836" s="192"/>
      <c r="C836" s="192"/>
      <c r="D836" s="192"/>
      <c r="E836" s="192"/>
      <c r="F836" s="192"/>
      <c r="G836" s="192"/>
      <c r="H836" s="192"/>
      <c r="I836" s="192"/>
      <c r="J836" s="192"/>
      <c r="K836" s="192"/>
      <c r="L836" s="192"/>
      <c r="M836" s="192"/>
      <c r="N836" s="192"/>
      <c r="O836" s="192"/>
      <c r="P836" s="192"/>
      <c r="Q836" s="192"/>
      <c r="R836" s="192"/>
      <c r="S836" s="192"/>
      <c r="T836" s="192"/>
      <c r="U836" s="192"/>
      <c r="V836" s="192"/>
      <c r="W836" s="192"/>
      <c r="X836" s="192"/>
      <c r="Y836" s="192"/>
      <c r="Z836" s="192"/>
      <c r="AA836" s="192"/>
      <c r="AB836" s="192"/>
      <c r="AC836" s="192"/>
      <c r="AD836" s="192"/>
      <c r="AE836" s="192"/>
      <c r="AF836" s="192"/>
      <c r="AG836" s="192"/>
      <c r="AH836" s="192"/>
      <c r="AI836" s="192"/>
    </row>
    <row r="837" spans="1:35" ht="15.75" customHeight="1">
      <c r="A837" s="192"/>
      <c r="B837" s="192"/>
      <c r="C837" s="192"/>
      <c r="D837" s="192"/>
      <c r="E837" s="192"/>
      <c r="F837" s="192"/>
      <c r="G837" s="192"/>
      <c r="H837" s="192"/>
      <c r="I837" s="192"/>
      <c r="J837" s="192"/>
      <c r="K837" s="192"/>
      <c r="L837" s="192"/>
      <c r="M837" s="192"/>
      <c r="N837" s="192"/>
      <c r="O837" s="192"/>
      <c r="P837" s="192"/>
      <c r="Q837" s="192"/>
      <c r="R837" s="192"/>
      <c r="S837" s="192"/>
      <c r="T837" s="192"/>
      <c r="U837" s="192"/>
      <c r="V837" s="192"/>
      <c r="W837" s="192"/>
      <c r="X837" s="192"/>
      <c r="Y837" s="192"/>
      <c r="Z837" s="192"/>
      <c r="AA837" s="192"/>
      <c r="AB837" s="192"/>
      <c r="AC837" s="192"/>
      <c r="AD837" s="192"/>
      <c r="AE837" s="192"/>
      <c r="AF837" s="192"/>
      <c r="AG837" s="192"/>
      <c r="AH837" s="192"/>
      <c r="AI837" s="192"/>
    </row>
    <row r="838" spans="1:35" ht="15.75" customHeight="1">
      <c r="A838" s="192"/>
      <c r="B838" s="192"/>
      <c r="C838" s="192"/>
      <c r="D838" s="192"/>
      <c r="E838" s="192"/>
      <c r="F838" s="192"/>
      <c r="G838" s="192"/>
      <c r="H838" s="192"/>
      <c r="I838" s="192"/>
      <c r="J838" s="192"/>
      <c r="K838" s="192"/>
      <c r="L838" s="192"/>
      <c r="M838" s="192"/>
      <c r="N838" s="192"/>
      <c r="O838" s="192"/>
      <c r="P838" s="192"/>
      <c r="Q838" s="192"/>
      <c r="R838" s="192"/>
      <c r="S838" s="192"/>
      <c r="T838" s="192"/>
      <c r="U838" s="192"/>
      <c r="V838" s="192"/>
      <c r="W838" s="192"/>
      <c r="X838" s="192"/>
      <c r="Y838" s="192"/>
      <c r="Z838" s="192"/>
      <c r="AA838" s="192"/>
      <c r="AB838" s="192"/>
      <c r="AC838" s="192"/>
      <c r="AD838" s="192"/>
      <c r="AE838" s="192"/>
      <c r="AF838" s="192"/>
      <c r="AG838" s="192"/>
      <c r="AH838" s="192"/>
      <c r="AI838" s="192"/>
    </row>
    <row r="839" spans="1:35" ht="15.75" customHeight="1">
      <c r="A839" s="192"/>
      <c r="B839" s="192"/>
      <c r="C839" s="192"/>
      <c r="D839" s="192"/>
      <c r="E839" s="192"/>
      <c r="F839" s="192"/>
      <c r="G839" s="192"/>
      <c r="H839" s="192"/>
      <c r="I839" s="192"/>
      <c r="J839" s="192"/>
      <c r="K839" s="192"/>
      <c r="L839" s="192"/>
      <c r="M839" s="192"/>
      <c r="N839" s="192"/>
      <c r="O839" s="192"/>
      <c r="P839" s="192"/>
      <c r="Q839" s="192"/>
      <c r="R839" s="192"/>
      <c r="S839" s="192"/>
      <c r="T839" s="192"/>
      <c r="U839" s="192"/>
      <c r="V839" s="192"/>
      <c r="W839" s="192"/>
      <c r="X839" s="192"/>
      <c r="Y839" s="192"/>
      <c r="Z839" s="192"/>
      <c r="AA839" s="192"/>
      <c r="AB839" s="192"/>
      <c r="AC839" s="192"/>
      <c r="AD839" s="192"/>
      <c r="AE839" s="192"/>
      <c r="AF839" s="192"/>
      <c r="AG839" s="192"/>
      <c r="AH839" s="192"/>
      <c r="AI839" s="192"/>
    </row>
    <row r="840" spans="1:35" ht="15.75" customHeight="1">
      <c r="A840" s="192"/>
      <c r="B840" s="192"/>
      <c r="C840" s="192"/>
      <c r="D840" s="192"/>
      <c r="E840" s="192"/>
      <c r="F840" s="192"/>
      <c r="G840" s="192"/>
      <c r="H840" s="192"/>
      <c r="I840" s="192"/>
      <c r="J840" s="192"/>
      <c r="K840" s="192"/>
      <c r="L840" s="192"/>
      <c r="M840" s="192"/>
      <c r="N840" s="192"/>
      <c r="O840" s="192"/>
      <c r="P840" s="192"/>
      <c r="Q840" s="192"/>
      <c r="R840" s="192"/>
      <c r="S840" s="192"/>
      <c r="T840" s="192"/>
      <c r="U840" s="192"/>
      <c r="V840" s="192"/>
      <c r="W840" s="192"/>
      <c r="X840" s="192"/>
      <c r="Y840" s="192"/>
      <c r="Z840" s="192"/>
      <c r="AA840" s="192"/>
      <c r="AB840" s="192"/>
      <c r="AC840" s="192"/>
      <c r="AD840" s="192"/>
      <c r="AE840" s="192"/>
      <c r="AF840" s="192"/>
      <c r="AG840" s="192"/>
      <c r="AH840" s="192"/>
      <c r="AI840" s="192"/>
    </row>
    <row r="841" spans="1:35" ht="15.75" customHeight="1">
      <c r="A841" s="192"/>
      <c r="B841" s="192"/>
      <c r="C841" s="192"/>
      <c r="D841" s="192"/>
      <c r="E841" s="192"/>
      <c r="F841" s="192"/>
      <c r="G841" s="192"/>
      <c r="H841" s="192"/>
      <c r="I841" s="192"/>
      <c r="J841" s="192"/>
      <c r="K841" s="192"/>
      <c r="L841" s="192"/>
      <c r="M841" s="192"/>
      <c r="N841" s="192"/>
      <c r="O841" s="192"/>
      <c r="P841" s="192"/>
      <c r="Q841" s="192"/>
      <c r="R841" s="192"/>
      <c r="S841" s="192"/>
      <c r="T841" s="192"/>
      <c r="U841" s="192"/>
      <c r="V841" s="192"/>
      <c r="W841" s="192"/>
      <c r="X841" s="192"/>
      <c r="Y841" s="192"/>
      <c r="Z841" s="192"/>
      <c r="AA841" s="192"/>
      <c r="AB841" s="192"/>
      <c r="AC841" s="192"/>
      <c r="AD841" s="192"/>
      <c r="AE841" s="192"/>
      <c r="AF841" s="192"/>
      <c r="AG841" s="192"/>
      <c r="AH841" s="192"/>
      <c r="AI841" s="192"/>
    </row>
    <row r="842" spans="1:35" ht="15.75" customHeight="1">
      <c r="A842" s="192"/>
      <c r="B842" s="192"/>
      <c r="C842" s="192"/>
      <c r="D842" s="192"/>
      <c r="E842" s="192"/>
      <c r="F842" s="192"/>
      <c r="G842" s="192"/>
      <c r="H842" s="192"/>
      <c r="I842" s="192"/>
      <c r="J842" s="192"/>
      <c r="K842" s="192"/>
      <c r="L842" s="192"/>
      <c r="M842" s="192"/>
      <c r="N842" s="192"/>
      <c r="O842" s="192"/>
      <c r="P842" s="192"/>
      <c r="Q842" s="192"/>
      <c r="R842" s="192"/>
      <c r="S842" s="192"/>
      <c r="T842" s="192"/>
      <c r="U842" s="192"/>
      <c r="V842" s="192"/>
      <c r="W842" s="192"/>
      <c r="X842" s="192"/>
      <c r="Y842" s="192"/>
      <c r="Z842" s="192"/>
      <c r="AA842" s="192"/>
      <c r="AB842" s="192"/>
      <c r="AC842" s="192"/>
      <c r="AD842" s="192"/>
      <c r="AE842" s="192"/>
      <c r="AF842" s="192"/>
      <c r="AG842" s="192"/>
      <c r="AH842" s="192"/>
      <c r="AI842" s="192"/>
    </row>
    <row r="843" spans="1:35" ht="15.75" customHeight="1">
      <c r="A843" s="192"/>
      <c r="B843" s="192"/>
      <c r="C843" s="192"/>
      <c r="D843" s="192"/>
      <c r="E843" s="192"/>
      <c r="F843" s="192"/>
      <c r="G843" s="192"/>
      <c r="H843" s="192"/>
      <c r="I843" s="192"/>
      <c r="J843" s="192"/>
      <c r="K843" s="192"/>
      <c r="L843" s="192"/>
      <c r="M843" s="192"/>
      <c r="N843" s="192"/>
      <c r="O843" s="192"/>
      <c r="P843" s="192"/>
      <c r="Q843" s="192"/>
      <c r="R843" s="192"/>
      <c r="S843" s="192"/>
      <c r="T843" s="192"/>
      <c r="U843" s="192"/>
      <c r="V843" s="192"/>
      <c r="W843" s="192"/>
      <c r="X843" s="192"/>
      <c r="Y843" s="192"/>
      <c r="Z843" s="192"/>
      <c r="AA843" s="192"/>
      <c r="AB843" s="192"/>
      <c r="AC843" s="192"/>
      <c r="AD843" s="192"/>
      <c r="AE843" s="192"/>
      <c r="AF843" s="192"/>
      <c r="AG843" s="192"/>
      <c r="AH843" s="192"/>
      <c r="AI843" s="192"/>
    </row>
    <row r="844" spans="1:35" ht="15.75" customHeight="1">
      <c r="A844" s="192"/>
      <c r="B844" s="192"/>
      <c r="C844" s="192"/>
      <c r="D844" s="192"/>
      <c r="E844" s="192"/>
      <c r="F844" s="192"/>
      <c r="G844" s="192"/>
      <c r="H844" s="192"/>
      <c r="I844" s="192"/>
      <c r="J844" s="192"/>
      <c r="K844" s="192"/>
      <c r="L844" s="192"/>
      <c r="M844" s="192"/>
      <c r="N844" s="192"/>
      <c r="O844" s="192"/>
      <c r="P844" s="192"/>
      <c r="Q844" s="192"/>
      <c r="R844" s="192"/>
      <c r="S844" s="192"/>
      <c r="T844" s="192"/>
      <c r="U844" s="192"/>
      <c r="V844" s="192"/>
      <c r="W844" s="192"/>
      <c r="X844" s="192"/>
      <c r="Y844" s="192"/>
      <c r="Z844" s="192"/>
      <c r="AA844" s="192"/>
      <c r="AB844" s="192"/>
      <c r="AC844" s="192"/>
      <c r="AD844" s="192"/>
      <c r="AE844" s="192"/>
      <c r="AF844" s="192"/>
      <c r="AG844" s="192"/>
      <c r="AH844" s="192"/>
      <c r="AI844" s="192"/>
    </row>
    <row r="845" spans="1:35" ht="15.75" customHeight="1">
      <c r="A845" s="192"/>
      <c r="B845" s="192"/>
      <c r="C845" s="192"/>
      <c r="D845" s="192"/>
      <c r="E845" s="192"/>
      <c r="F845" s="192"/>
      <c r="G845" s="192"/>
      <c r="H845" s="192"/>
      <c r="I845" s="192"/>
      <c r="J845" s="192"/>
      <c r="K845" s="192"/>
      <c r="L845" s="192"/>
      <c r="M845" s="192"/>
      <c r="N845" s="192"/>
      <c r="O845" s="192"/>
      <c r="P845" s="192"/>
      <c r="Q845" s="192"/>
      <c r="R845" s="192"/>
      <c r="S845" s="192"/>
      <c r="T845" s="192"/>
      <c r="U845" s="192"/>
      <c r="V845" s="192"/>
      <c r="W845" s="192"/>
      <c r="X845" s="192"/>
      <c r="Y845" s="192"/>
      <c r="Z845" s="192"/>
      <c r="AA845" s="192"/>
      <c r="AB845" s="192"/>
      <c r="AC845" s="192"/>
      <c r="AD845" s="192"/>
      <c r="AE845" s="192"/>
      <c r="AF845" s="192"/>
      <c r="AG845" s="192"/>
      <c r="AH845" s="192"/>
      <c r="AI845" s="192"/>
    </row>
    <row r="846" spans="1:35" ht="15.75" customHeight="1">
      <c r="A846" s="192"/>
      <c r="B846" s="192"/>
      <c r="C846" s="192"/>
      <c r="D846" s="192"/>
      <c r="E846" s="192"/>
      <c r="F846" s="192"/>
      <c r="G846" s="192"/>
      <c r="H846" s="192"/>
      <c r="I846" s="192"/>
      <c r="J846" s="192"/>
      <c r="K846" s="192"/>
      <c r="L846" s="192"/>
      <c r="M846" s="192"/>
      <c r="N846" s="192"/>
      <c r="O846" s="192"/>
      <c r="P846" s="192"/>
      <c r="Q846" s="192"/>
      <c r="R846" s="192"/>
      <c r="S846" s="192"/>
      <c r="T846" s="192"/>
      <c r="U846" s="192"/>
      <c r="V846" s="192"/>
      <c r="W846" s="192"/>
      <c r="X846" s="192"/>
      <c r="Y846" s="192"/>
      <c r="Z846" s="192"/>
      <c r="AA846" s="192"/>
      <c r="AB846" s="192"/>
      <c r="AC846" s="192"/>
      <c r="AD846" s="192"/>
      <c r="AE846" s="192"/>
      <c r="AF846" s="192"/>
      <c r="AG846" s="192"/>
      <c r="AH846" s="192"/>
      <c r="AI846" s="192"/>
    </row>
    <row r="847" spans="1:35" ht="15.75" customHeight="1">
      <c r="A847" s="192"/>
      <c r="B847" s="192"/>
      <c r="C847" s="192"/>
      <c r="D847" s="192"/>
      <c r="E847" s="192"/>
      <c r="F847" s="192"/>
      <c r="G847" s="192"/>
      <c r="H847" s="192"/>
      <c r="I847" s="192"/>
      <c r="J847" s="192"/>
      <c r="K847" s="192"/>
      <c r="L847" s="192"/>
      <c r="M847" s="192"/>
      <c r="N847" s="192"/>
      <c r="O847" s="192"/>
      <c r="P847" s="192"/>
      <c r="Q847" s="192"/>
      <c r="R847" s="192"/>
      <c r="S847" s="192"/>
      <c r="T847" s="192"/>
      <c r="U847" s="192"/>
      <c r="V847" s="192"/>
      <c r="W847" s="192"/>
      <c r="X847" s="192"/>
      <c r="Y847" s="192"/>
      <c r="Z847" s="192"/>
      <c r="AA847" s="192"/>
      <c r="AB847" s="192"/>
      <c r="AC847" s="192"/>
      <c r="AD847" s="192"/>
      <c r="AE847" s="192"/>
      <c r="AF847" s="192"/>
      <c r="AG847" s="192"/>
      <c r="AH847" s="192"/>
      <c r="AI847" s="192"/>
    </row>
    <row r="848" spans="1:35" ht="15.75" customHeight="1">
      <c r="A848" s="192"/>
      <c r="B848" s="192"/>
      <c r="C848" s="192"/>
      <c r="D848" s="192"/>
      <c r="E848" s="192"/>
      <c r="F848" s="192"/>
      <c r="G848" s="192"/>
      <c r="H848" s="192"/>
      <c r="I848" s="192"/>
      <c r="J848" s="192"/>
      <c r="K848" s="192"/>
      <c r="L848" s="192"/>
      <c r="M848" s="192"/>
      <c r="N848" s="192"/>
      <c r="O848" s="192"/>
      <c r="P848" s="192"/>
      <c r="Q848" s="192"/>
      <c r="R848" s="192"/>
      <c r="S848" s="192"/>
      <c r="T848" s="192"/>
      <c r="U848" s="192"/>
      <c r="V848" s="192"/>
      <c r="W848" s="192"/>
      <c r="X848" s="192"/>
      <c r="Y848" s="192"/>
      <c r="Z848" s="192"/>
      <c r="AA848" s="192"/>
      <c r="AB848" s="192"/>
      <c r="AC848" s="192"/>
      <c r="AD848" s="192"/>
      <c r="AE848" s="192"/>
      <c r="AF848" s="192"/>
      <c r="AG848" s="192"/>
      <c r="AH848" s="192"/>
      <c r="AI848" s="192"/>
    </row>
    <row r="849" spans="1:35" ht="15.75" customHeight="1">
      <c r="A849" s="192"/>
      <c r="B849" s="192"/>
      <c r="C849" s="192"/>
      <c r="D849" s="192"/>
      <c r="E849" s="192"/>
      <c r="F849" s="192"/>
      <c r="G849" s="192"/>
      <c r="H849" s="192"/>
      <c r="I849" s="192"/>
      <c r="J849" s="192"/>
      <c r="K849" s="192"/>
      <c r="L849" s="192"/>
      <c r="M849" s="192"/>
      <c r="N849" s="192"/>
      <c r="O849" s="192"/>
      <c r="P849" s="192"/>
      <c r="Q849" s="192"/>
      <c r="R849" s="192"/>
      <c r="S849" s="192"/>
      <c r="T849" s="192"/>
      <c r="U849" s="192"/>
      <c r="V849" s="192"/>
      <c r="W849" s="192"/>
      <c r="X849" s="192"/>
      <c r="Y849" s="192"/>
      <c r="Z849" s="192"/>
      <c r="AA849" s="192"/>
      <c r="AB849" s="192"/>
      <c r="AC849" s="192"/>
      <c r="AD849" s="192"/>
      <c r="AE849" s="192"/>
      <c r="AF849" s="192"/>
      <c r="AG849" s="192"/>
      <c r="AH849" s="192"/>
      <c r="AI849" s="192"/>
    </row>
    <row r="850" spans="1:35" ht="15.75" customHeight="1">
      <c r="A850" s="192"/>
      <c r="B850" s="192"/>
      <c r="C850" s="192"/>
      <c r="D850" s="192"/>
      <c r="E850" s="192"/>
      <c r="F850" s="192"/>
      <c r="G850" s="192"/>
      <c r="H850" s="192"/>
      <c r="I850" s="192"/>
      <c r="J850" s="192"/>
      <c r="K850" s="192"/>
      <c r="L850" s="192"/>
      <c r="M850" s="192"/>
      <c r="N850" s="192"/>
      <c r="O850" s="192"/>
      <c r="P850" s="192"/>
      <c r="Q850" s="192"/>
      <c r="R850" s="192"/>
      <c r="S850" s="192"/>
      <c r="T850" s="192"/>
      <c r="U850" s="192"/>
      <c r="V850" s="192"/>
      <c r="W850" s="192"/>
      <c r="X850" s="192"/>
      <c r="Y850" s="192"/>
      <c r="Z850" s="192"/>
      <c r="AA850" s="192"/>
      <c r="AB850" s="192"/>
      <c r="AC850" s="192"/>
      <c r="AD850" s="192"/>
      <c r="AE850" s="192"/>
      <c r="AF850" s="192"/>
      <c r="AG850" s="192"/>
      <c r="AH850" s="192"/>
      <c r="AI850" s="192"/>
    </row>
    <row r="851" spans="1:35" ht="15.75" customHeight="1">
      <c r="A851" s="192"/>
      <c r="B851" s="192"/>
      <c r="C851" s="192"/>
      <c r="D851" s="192"/>
      <c r="E851" s="192"/>
      <c r="F851" s="192"/>
      <c r="G851" s="192"/>
      <c r="H851" s="192"/>
      <c r="I851" s="192"/>
      <c r="J851" s="192"/>
      <c r="K851" s="192"/>
      <c r="L851" s="192"/>
      <c r="M851" s="192"/>
      <c r="N851" s="192"/>
      <c r="O851" s="192"/>
      <c r="P851" s="192"/>
      <c r="Q851" s="192"/>
      <c r="R851" s="192"/>
      <c r="S851" s="192"/>
      <c r="T851" s="192"/>
      <c r="U851" s="192"/>
      <c r="V851" s="192"/>
      <c r="W851" s="192"/>
      <c r="X851" s="192"/>
      <c r="Y851" s="192"/>
      <c r="Z851" s="192"/>
      <c r="AA851" s="192"/>
      <c r="AB851" s="192"/>
      <c r="AC851" s="192"/>
      <c r="AD851" s="192"/>
      <c r="AE851" s="192"/>
      <c r="AF851" s="192"/>
      <c r="AG851" s="192"/>
      <c r="AH851" s="192"/>
      <c r="AI851" s="192"/>
    </row>
    <row r="852" spans="1:35" ht="15.75" customHeight="1">
      <c r="A852" s="192"/>
      <c r="B852" s="192"/>
      <c r="C852" s="192"/>
      <c r="D852" s="192"/>
      <c r="E852" s="192"/>
      <c r="F852" s="192"/>
      <c r="G852" s="192"/>
      <c r="H852" s="192"/>
      <c r="I852" s="192"/>
      <c r="J852" s="192"/>
      <c r="K852" s="192"/>
      <c r="L852" s="192"/>
      <c r="M852" s="192"/>
      <c r="N852" s="192"/>
      <c r="O852" s="192"/>
      <c r="P852" s="192"/>
      <c r="Q852" s="192"/>
      <c r="R852" s="192"/>
      <c r="S852" s="192"/>
      <c r="T852" s="192"/>
      <c r="U852" s="192"/>
      <c r="V852" s="192"/>
      <c r="W852" s="192"/>
      <c r="X852" s="192"/>
      <c r="Y852" s="192"/>
      <c r="Z852" s="192"/>
      <c r="AA852" s="192"/>
      <c r="AB852" s="192"/>
      <c r="AC852" s="192"/>
      <c r="AD852" s="192"/>
      <c r="AE852" s="192"/>
      <c r="AF852" s="192"/>
      <c r="AG852" s="192"/>
      <c r="AH852" s="192"/>
      <c r="AI852" s="192"/>
    </row>
    <row r="853" spans="1:35" ht="15.75" customHeight="1">
      <c r="A853" s="192"/>
      <c r="B853" s="192"/>
      <c r="C853" s="192"/>
      <c r="D853" s="192"/>
      <c r="E853" s="192"/>
      <c r="F853" s="192"/>
      <c r="G853" s="192"/>
      <c r="H853" s="192"/>
      <c r="I853" s="192"/>
      <c r="J853" s="192"/>
      <c r="K853" s="192"/>
      <c r="L853" s="192"/>
      <c r="M853" s="192"/>
      <c r="N853" s="192"/>
      <c r="O853" s="192"/>
      <c r="P853" s="192"/>
      <c r="Q853" s="192"/>
      <c r="R853" s="192"/>
      <c r="S853" s="192"/>
      <c r="T853" s="192"/>
      <c r="U853" s="192"/>
      <c r="V853" s="192"/>
      <c r="W853" s="192"/>
      <c r="X853" s="192"/>
      <c r="Y853" s="192"/>
      <c r="Z853" s="192"/>
      <c r="AA853" s="192"/>
      <c r="AB853" s="192"/>
      <c r="AC853" s="192"/>
      <c r="AD853" s="192"/>
      <c r="AE853" s="192"/>
      <c r="AF853" s="192"/>
      <c r="AG853" s="192"/>
      <c r="AH853" s="192"/>
      <c r="AI853" s="192"/>
    </row>
    <row r="854" spans="1:35" ht="15.75" customHeight="1">
      <c r="A854" s="192"/>
      <c r="B854" s="192"/>
      <c r="C854" s="192"/>
      <c r="D854" s="192"/>
      <c r="E854" s="192"/>
      <c r="F854" s="192"/>
      <c r="G854" s="192"/>
      <c r="H854" s="192"/>
      <c r="I854" s="192"/>
      <c r="J854" s="192"/>
      <c r="K854" s="192"/>
      <c r="L854" s="192"/>
      <c r="M854" s="192"/>
      <c r="N854" s="192"/>
      <c r="O854" s="192"/>
      <c r="P854" s="192"/>
      <c r="Q854" s="192"/>
      <c r="R854" s="192"/>
      <c r="S854" s="192"/>
      <c r="T854" s="192"/>
      <c r="U854" s="192"/>
      <c r="V854" s="192"/>
      <c r="W854" s="192"/>
      <c r="X854" s="192"/>
      <c r="Y854" s="192"/>
      <c r="Z854" s="192"/>
      <c r="AA854" s="192"/>
      <c r="AB854" s="192"/>
      <c r="AC854" s="192"/>
      <c r="AD854" s="192"/>
      <c r="AE854" s="192"/>
      <c r="AF854" s="192"/>
      <c r="AG854" s="192"/>
      <c r="AH854" s="192"/>
      <c r="AI854" s="192"/>
    </row>
    <row r="855" spans="1:35" ht="15.75" customHeight="1">
      <c r="A855" s="192"/>
      <c r="B855" s="192"/>
      <c r="C855" s="192"/>
      <c r="D855" s="192"/>
      <c r="E855" s="192"/>
      <c r="F855" s="192"/>
      <c r="G855" s="192"/>
      <c r="H855" s="192"/>
      <c r="I855" s="192"/>
      <c r="J855" s="192"/>
      <c r="K855" s="192"/>
      <c r="L855" s="192"/>
      <c r="M855" s="192"/>
      <c r="N855" s="192"/>
      <c r="O855" s="192"/>
      <c r="P855" s="192"/>
      <c r="Q855" s="192"/>
      <c r="R855" s="192"/>
      <c r="S855" s="192"/>
      <c r="T855" s="192"/>
      <c r="U855" s="192"/>
      <c r="V855" s="192"/>
      <c r="W855" s="192"/>
      <c r="X855" s="192"/>
      <c r="Y855" s="192"/>
      <c r="Z855" s="192"/>
      <c r="AA855" s="192"/>
      <c r="AB855" s="192"/>
      <c r="AC855" s="192"/>
      <c r="AD855" s="192"/>
      <c r="AE855" s="192"/>
      <c r="AF855" s="192"/>
      <c r="AG855" s="192"/>
      <c r="AH855" s="192"/>
      <c r="AI855" s="192"/>
    </row>
    <row r="856" spans="1:35" ht="15.75" customHeight="1">
      <c r="A856" s="192"/>
      <c r="B856" s="192"/>
      <c r="C856" s="192"/>
      <c r="D856" s="192"/>
      <c r="E856" s="192"/>
      <c r="F856" s="192"/>
      <c r="G856" s="192"/>
      <c r="H856" s="192"/>
      <c r="I856" s="192"/>
      <c r="J856" s="192"/>
      <c r="K856" s="192"/>
      <c r="L856" s="192"/>
      <c r="M856" s="192"/>
      <c r="N856" s="192"/>
      <c r="O856" s="192"/>
      <c r="P856" s="192"/>
      <c r="Q856" s="192"/>
      <c r="R856" s="192"/>
      <c r="S856" s="192"/>
      <c r="T856" s="192"/>
      <c r="U856" s="192"/>
      <c r="V856" s="192"/>
      <c r="W856" s="192"/>
      <c r="X856" s="192"/>
      <c r="Y856" s="192"/>
      <c r="Z856" s="192"/>
      <c r="AA856" s="192"/>
      <c r="AB856" s="192"/>
      <c r="AC856" s="192"/>
      <c r="AD856" s="192"/>
      <c r="AE856" s="192"/>
      <c r="AF856" s="192"/>
      <c r="AG856" s="192"/>
      <c r="AH856" s="192"/>
      <c r="AI856" s="192"/>
    </row>
    <row r="857" spans="1:35" ht="15.75" customHeight="1">
      <c r="A857" s="192"/>
      <c r="B857" s="192"/>
      <c r="C857" s="192"/>
      <c r="D857" s="192"/>
      <c r="E857" s="192"/>
      <c r="F857" s="192"/>
      <c r="G857" s="192"/>
      <c r="H857" s="192"/>
      <c r="I857" s="192"/>
      <c r="J857" s="192"/>
      <c r="K857" s="192"/>
      <c r="L857" s="192"/>
      <c r="M857" s="192"/>
      <c r="N857" s="192"/>
      <c r="O857" s="192"/>
      <c r="P857" s="192"/>
      <c r="Q857" s="192"/>
      <c r="R857" s="192"/>
      <c r="S857" s="192"/>
      <c r="T857" s="192"/>
      <c r="U857" s="192"/>
      <c r="V857" s="192"/>
      <c r="W857" s="192"/>
      <c r="X857" s="192"/>
      <c r="Y857" s="192"/>
      <c r="Z857" s="192"/>
      <c r="AA857" s="192"/>
      <c r="AB857" s="192"/>
      <c r="AC857" s="192"/>
      <c r="AD857" s="192"/>
      <c r="AE857" s="192"/>
      <c r="AF857" s="192"/>
      <c r="AG857" s="192"/>
      <c r="AH857" s="192"/>
      <c r="AI857" s="192"/>
    </row>
    <row r="858" spans="1:35" ht="15.75" customHeight="1">
      <c r="A858" s="192"/>
      <c r="B858" s="192"/>
      <c r="C858" s="192"/>
      <c r="D858" s="192"/>
      <c r="E858" s="192"/>
      <c r="F858" s="192"/>
      <c r="G858" s="192"/>
      <c r="H858" s="192"/>
      <c r="I858" s="192"/>
      <c r="J858" s="192"/>
      <c r="K858" s="192"/>
      <c r="L858" s="192"/>
      <c r="M858" s="192"/>
      <c r="N858" s="192"/>
      <c r="O858" s="192"/>
      <c r="P858" s="192"/>
      <c r="Q858" s="192"/>
      <c r="R858" s="192"/>
      <c r="S858" s="192"/>
      <c r="T858" s="192"/>
      <c r="U858" s="192"/>
      <c r="V858" s="192"/>
      <c r="W858" s="192"/>
      <c r="X858" s="192"/>
      <c r="Y858" s="192"/>
      <c r="Z858" s="192"/>
      <c r="AA858" s="192"/>
      <c r="AB858" s="192"/>
      <c r="AC858" s="192"/>
      <c r="AD858" s="192"/>
      <c r="AE858" s="192"/>
      <c r="AF858" s="192"/>
      <c r="AG858" s="192"/>
      <c r="AH858" s="192"/>
      <c r="AI858" s="192"/>
    </row>
    <row r="859" spans="1:35" ht="15.75" customHeight="1">
      <c r="A859" s="192"/>
      <c r="B859" s="192"/>
      <c r="C859" s="192"/>
      <c r="D859" s="192"/>
      <c r="E859" s="192"/>
      <c r="F859" s="192"/>
      <c r="G859" s="192"/>
      <c r="H859" s="192"/>
      <c r="I859" s="192"/>
      <c r="J859" s="192"/>
      <c r="K859" s="192"/>
      <c r="L859" s="192"/>
      <c r="M859" s="192"/>
      <c r="N859" s="192"/>
      <c r="O859" s="192"/>
      <c r="P859" s="192"/>
      <c r="Q859" s="192"/>
      <c r="R859" s="192"/>
      <c r="S859" s="192"/>
      <c r="T859" s="192"/>
      <c r="U859" s="192"/>
      <c r="V859" s="192"/>
      <c r="W859" s="192"/>
      <c r="X859" s="192"/>
      <c r="Y859" s="192"/>
      <c r="Z859" s="192"/>
      <c r="AA859" s="192"/>
      <c r="AB859" s="192"/>
      <c r="AC859" s="192"/>
      <c r="AD859" s="192"/>
      <c r="AE859" s="192"/>
      <c r="AF859" s="192"/>
      <c r="AG859" s="192"/>
      <c r="AH859" s="192"/>
      <c r="AI859" s="192"/>
    </row>
    <row r="860" spans="1:35" ht="15.75" customHeight="1">
      <c r="A860" s="192"/>
      <c r="B860" s="192"/>
      <c r="C860" s="192"/>
      <c r="D860" s="192"/>
      <c r="E860" s="192"/>
      <c r="F860" s="192"/>
      <c r="G860" s="192"/>
      <c r="H860" s="192"/>
      <c r="I860" s="192"/>
      <c r="J860" s="192"/>
      <c r="K860" s="192"/>
      <c r="L860" s="192"/>
      <c r="M860" s="192"/>
      <c r="N860" s="192"/>
      <c r="O860" s="192"/>
      <c r="P860" s="192"/>
      <c r="Q860" s="192"/>
      <c r="R860" s="192"/>
      <c r="S860" s="192"/>
      <c r="T860" s="192"/>
      <c r="U860" s="192"/>
      <c r="V860" s="192"/>
      <c r="W860" s="192"/>
      <c r="X860" s="192"/>
      <c r="Y860" s="192"/>
      <c r="Z860" s="192"/>
      <c r="AA860" s="192"/>
      <c r="AB860" s="192"/>
      <c r="AC860" s="192"/>
      <c r="AD860" s="192"/>
      <c r="AE860" s="192"/>
      <c r="AF860" s="192"/>
      <c r="AG860" s="192"/>
      <c r="AH860" s="192"/>
      <c r="AI860" s="192"/>
    </row>
    <row r="861" spans="1:35" ht="15.75" customHeight="1">
      <c r="A861" s="192"/>
      <c r="B861" s="192"/>
      <c r="C861" s="192"/>
      <c r="D861" s="192"/>
      <c r="E861" s="192"/>
      <c r="F861" s="192"/>
      <c r="G861" s="192"/>
      <c r="H861" s="192"/>
      <c r="I861" s="192"/>
      <c r="J861" s="192"/>
      <c r="K861" s="192"/>
      <c r="L861" s="192"/>
      <c r="M861" s="192"/>
      <c r="N861" s="192"/>
      <c r="O861" s="192"/>
      <c r="P861" s="192"/>
      <c r="Q861" s="192"/>
      <c r="R861" s="192"/>
      <c r="S861" s="192"/>
      <c r="T861" s="192"/>
      <c r="U861" s="192"/>
      <c r="V861" s="192"/>
      <c r="W861" s="192"/>
      <c r="X861" s="192"/>
      <c r="Y861" s="192"/>
      <c r="Z861" s="192"/>
      <c r="AA861" s="192"/>
      <c r="AB861" s="192"/>
      <c r="AC861" s="192"/>
      <c r="AD861" s="192"/>
      <c r="AE861" s="192"/>
      <c r="AF861" s="192"/>
      <c r="AG861" s="192"/>
      <c r="AH861" s="192"/>
      <c r="AI861" s="192"/>
    </row>
    <row r="862" spans="1:35" ht="15.75" customHeight="1">
      <c r="A862" s="192"/>
      <c r="B862" s="192"/>
      <c r="C862" s="192"/>
      <c r="D862" s="192"/>
      <c r="E862" s="192"/>
      <c r="F862" s="192"/>
      <c r="G862" s="192"/>
      <c r="H862" s="192"/>
      <c r="I862" s="192"/>
      <c r="J862" s="192"/>
      <c r="K862" s="192"/>
      <c r="L862" s="192"/>
      <c r="M862" s="192"/>
      <c r="N862" s="192"/>
      <c r="O862" s="192"/>
      <c r="P862" s="192"/>
      <c r="Q862" s="192"/>
      <c r="R862" s="192"/>
      <c r="S862" s="192"/>
      <c r="T862" s="192"/>
      <c r="U862" s="192"/>
      <c r="V862" s="192"/>
      <c r="W862" s="192"/>
      <c r="X862" s="192"/>
      <c r="Y862" s="192"/>
      <c r="Z862" s="192"/>
      <c r="AA862" s="192"/>
      <c r="AB862" s="192"/>
      <c r="AC862" s="192"/>
      <c r="AD862" s="192"/>
      <c r="AE862" s="192"/>
      <c r="AF862" s="192"/>
      <c r="AG862" s="192"/>
      <c r="AH862" s="192"/>
      <c r="AI862" s="192"/>
    </row>
    <row r="863" spans="1:35" ht="15.75" customHeight="1">
      <c r="A863" s="192"/>
      <c r="B863" s="192"/>
      <c r="C863" s="192"/>
      <c r="D863" s="192"/>
      <c r="E863" s="192"/>
      <c r="F863" s="192"/>
      <c r="G863" s="192"/>
      <c r="H863" s="192"/>
      <c r="I863" s="192"/>
      <c r="J863" s="192"/>
      <c r="K863" s="192"/>
      <c r="L863" s="192"/>
      <c r="M863" s="192"/>
      <c r="N863" s="192"/>
      <c r="O863" s="192"/>
      <c r="P863" s="192"/>
      <c r="Q863" s="192"/>
      <c r="R863" s="192"/>
      <c r="S863" s="192"/>
      <c r="T863" s="192"/>
      <c r="U863" s="192"/>
      <c r="V863" s="192"/>
      <c r="W863" s="192"/>
      <c r="X863" s="192"/>
      <c r="Y863" s="192"/>
      <c r="Z863" s="192"/>
      <c r="AA863" s="192"/>
      <c r="AB863" s="192"/>
      <c r="AC863" s="192"/>
      <c r="AD863" s="192"/>
      <c r="AE863" s="192"/>
      <c r="AF863" s="192"/>
      <c r="AG863" s="192"/>
      <c r="AH863" s="192"/>
      <c r="AI863" s="192"/>
    </row>
    <row r="864" spans="1:35" ht="15.75" customHeight="1">
      <c r="A864" s="192"/>
      <c r="B864" s="192"/>
      <c r="C864" s="192"/>
      <c r="D864" s="192"/>
      <c r="E864" s="192"/>
      <c r="F864" s="192"/>
      <c r="G864" s="192"/>
      <c r="H864" s="192"/>
      <c r="I864" s="192"/>
      <c r="J864" s="192"/>
      <c r="K864" s="192"/>
      <c r="L864" s="192"/>
      <c r="M864" s="192"/>
      <c r="N864" s="192"/>
      <c r="O864" s="192"/>
      <c r="P864" s="192"/>
      <c r="Q864" s="192"/>
      <c r="R864" s="192"/>
      <c r="S864" s="192"/>
      <c r="T864" s="192"/>
      <c r="U864" s="192"/>
      <c r="V864" s="192"/>
      <c r="W864" s="192"/>
      <c r="X864" s="192"/>
      <c r="Y864" s="192"/>
      <c r="Z864" s="192"/>
      <c r="AA864" s="192"/>
      <c r="AB864" s="192"/>
      <c r="AC864" s="192"/>
      <c r="AD864" s="192"/>
      <c r="AE864" s="192"/>
      <c r="AF864" s="192"/>
      <c r="AG864" s="192"/>
      <c r="AH864" s="192"/>
      <c r="AI864" s="192"/>
    </row>
    <row r="865" spans="1:35" ht="15.75" customHeight="1">
      <c r="A865" s="192"/>
      <c r="B865" s="192"/>
      <c r="C865" s="192"/>
      <c r="D865" s="192"/>
      <c r="E865" s="192"/>
      <c r="F865" s="192"/>
      <c r="G865" s="192"/>
      <c r="H865" s="192"/>
      <c r="I865" s="192"/>
      <c r="J865" s="192"/>
      <c r="K865" s="192"/>
      <c r="L865" s="192"/>
      <c r="M865" s="192"/>
      <c r="N865" s="192"/>
      <c r="O865" s="192"/>
      <c r="P865" s="192"/>
      <c r="Q865" s="192"/>
      <c r="R865" s="192"/>
      <c r="S865" s="192"/>
      <c r="T865" s="192"/>
      <c r="U865" s="192"/>
      <c r="V865" s="192"/>
      <c r="W865" s="192"/>
      <c r="X865" s="192"/>
      <c r="Y865" s="192"/>
      <c r="Z865" s="192"/>
      <c r="AA865" s="192"/>
      <c r="AB865" s="192"/>
      <c r="AC865" s="192"/>
      <c r="AD865" s="192"/>
      <c r="AE865" s="192"/>
      <c r="AF865" s="192"/>
      <c r="AG865" s="192"/>
      <c r="AH865" s="192"/>
      <c r="AI865" s="192"/>
    </row>
    <row r="866" spans="1:35" ht="15.75" customHeight="1">
      <c r="A866" s="192"/>
      <c r="B866" s="192"/>
      <c r="C866" s="192"/>
      <c r="D866" s="192"/>
      <c r="E866" s="192"/>
      <c r="F866" s="192"/>
      <c r="G866" s="192"/>
      <c r="H866" s="192"/>
      <c r="I866" s="192"/>
      <c r="J866" s="192"/>
      <c r="K866" s="192"/>
      <c r="L866" s="192"/>
      <c r="M866" s="192"/>
      <c r="N866" s="192"/>
      <c r="O866" s="192"/>
      <c r="P866" s="192"/>
      <c r="Q866" s="192"/>
      <c r="R866" s="192"/>
      <c r="S866" s="192"/>
      <c r="T866" s="192"/>
      <c r="U866" s="192"/>
      <c r="V866" s="192"/>
      <c r="W866" s="192"/>
      <c r="X866" s="192"/>
      <c r="Y866" s="192"/>
      <c r="Z866" s="192"/>
      <c r="AA866" s="192"/>
      <c r="AB866" s="192"/>
      <c r="AC866" s="192"/>
      <c r="AD866" s="192"/>
      <c r="AE866" s="192"/>
      <c r="AF866" s="192"/>
      <c r="AG866" s="192"/>
      <c r="AH866" s="192"/>
      <c r="AI866" s="192"/>
    </row>
    <row r="867" spans="1:35" ht="15.75" customHeight="1">
      <c r="A867" s="192"/>
      <c r="B867" s="192"/>
      <c r="C867" s="192"/>
      <c r="D867" s="192"/>
      <c r="E867" s="192"/>
      <c r="F867" s="192"/>
      <c r="G867" s="192"/>
      <c r="H867" s="192"/>
      <c r="I867" s="192"/>
      <c r="J867" s="192"/>
      <c r="K867" s="192"/>
      <c r="L867" s="192"/>
      <c r="M867" s="192"/>
      <c r="N867" s="192"/>
      <c r="O867" s="192"/>
      <c r="P867" s="192"/>
      <c r="Q867" s="192"/>
      <c r="R867" s="192"/>
      <c r="S867" s="192"/>
      <c r="T867" s="192"/>
      <c r="U867" s="192"/>
      <c r="V867" s="192"/>
      <c r="W867" s="192"/>
      <c r="X867" s="192"/>
      <c r="Y867" s="192"/>
      <c r="Z867" s="192"/>
      <c r="AA867" s="192"/>
      <c r="AB867" s="192"/>
      <c r="AC867" s="192"/>
      <c r="AD867" s="192"/>
      <c r="AE867" s="192"/>
      <c r="AF867" s="192"/>
      <c r="AG867" s="192"/>
      <c r="AH867" s="192"/>
      <c r="AI867" s="192"/>
    </row>
    <row r="868" spans="1:35" ht="15.75" customHeight="1">
      <c r="A868" s="192"/>
      <c r="B868" s="192"/>
      <c r="C868" s="192"/>
      <c r="D868" s="192"/>
      <c r="E868" s="192"/>
      <c r="F868" s="192"/>
      <c r="G868" s="192"/>
      <c r="H868" s="192"/>
      <c r="I868" s="192"/>
      <c r="J868" s="192"/>
      <c r="K868" s="192"/>
      <c r="L868" s="192"/>
      <c r="M868" s="192"/>
      <c r="N868" s="192"/>
      <c r="O868" s="192"/>
      <c r="P868" s="192"/>
      <c r="Q868" s="192"/>
      <c r="R868" s="192"/>
      <c r="S868" s="192"/>
      <c r="T868" s="192"/>
      <c r="U868" s="192"/>
      <c r="V868" s="192"/>
      <c r="W868" s="192"/>
      <c r="X868" s="192"/>
      <c r="Y868" s="192"/>
      <c r="Z868" s="192"/>
      <c r="AA868" s="192"/>
      <c r="AB868" s="192"/>
      <c r="AC868" s="192"/>
      <c r="AD868" s="192"/>
      <c r="AE868" s="192"/>
      <c r="AF868" s="192"/>
      <c r="AG868" s="192"/>
      <c r="AH868" s="192"/>
      <c r="AI868" s="192"/>
    </row>
    <row r="869" spans="1:35" ht="15.75" customHeight="1">
      <c r="A869" s="192"/>
      <c r="B869" s="192"/>
      <c r="C869" s="192"/>
      <c r="D869" s="192"/>
      <c r="E869" s="192"/>
      <c r="F869" s="192"/>
      <c r="G869" s="192"/>
      <c r="H869" s="192"/>
      <c r="I869" s="192"/>
      <c r="J869" s="192"/>
      <c r="K869" s="192"/>
      <c r="L869" s="192"/>
      <c r="M869" s="192"/>
      <c r="N869" s="192"/>
      <c r="O869" s="192"/>
      <c r="P869" s="192"/>
      <c r="Q869" s="192"/>
      <c r="R869" s="192"/>
      <c r="S869" s="192"/>
      <c r="T869" s="192"/>
      <c r="U869" s="192"/>
      <c r="V869" s="192"/>
      <c r="W869" s="192"/>
      <c r="X869" s="192"/>
      <c r="Y869" s="192"/>
      <c r="Z869" s="192"/>
      <c r="AA869" s="192"/>
      <c r="AB869" s="192"/>
      <c r="AC869" s="192"/>
      <c r="AD869" s="192"/>
      <c r="AE869" s="192"/>
      <c r="AF869" s="192"/>
      <c r="AG869" s="192"/>
      <c r="AH869" s="192"/>
      <c r="AI869" s="192"/>
    </row>
    <row r="870" spans="1:35" ht="15.75" customHeight="1">
      <c r="A870" s="192"/>
      <c r="B870" s="192"/>
      <c r="C870" s="192"/>
      <c r="D870" s="192"/>
      <c r="E870" s="192"/>
      <c r="F870" s="192"/>
      <c r="G870" s="192"/>
      <c r="H870" s="192"/>
      <c r="I870" s="192"/>
      <c r="J870" s="192"/>
      <c r="K870" s="192"/>
      <c r="L870" s="192"/>
      <c r="M870" s="192"/>
      <c r="N870" s="192"/>
      <c r="O870" s="192"/>
      <c r="P870" s="192"/>
      <c r="Q870" s="192"/>
      <c r="R870" s="192"/>
      <c r="S870" s="192"/>
      <c r="T870" s="192"/>
      <c r="U870" s="192"/>
      <c r="V870" s="192"/>
      <c r="W870" s="192"/>
      <c r="X870" s="192"/>
      <c r="Y870" s="192"/>
      <c r="Z870" s="192"/>
      <c r="AA870" s="192"/>
      <c r="AB870" s="192"/>
      <c r="AC870" s="192"/>
      <c r="AD870" s="192"/>
      <c r="AE870" s="192"/>
      <c r="AF870" s="192"/>
      <c r="AG870" s="192"/>
      <c r="AH870" s="192"/>
      <c r="AI870" s="192"/>
    </row>
    <row r="871" spans="1:35" ht="15.75" customHeight="1">
      <c r="A871" s="192"/>
      <c r="B871" s="192"/>
      <c r="C871" s="192"/>
      <c r="D871" s="192"/>
      <c r="E871" s="192"/>
      <c r="F871" s="192"/>
      <c r="G871" s="192"/>
      <c r="H871" s="192"/>
      <c r="I871" s="192"/>
      <c r="J871" s="192"/>
      <c r="K871" s="192"/>
      <c r="L871" s="192"/>
      <c r="M871" s="192"/>
      <c r="N871" s="192"/>
      <c r="O871" s="192"/>
      <c r="P871" s="192"/>
      <c r="Q871" s="192"/>
      <c r="R871" s="192"/>
      <c r="S871" s="192"/>
      <c r="T871" s="192"/>
      <c r="U871" s="192"/>
      <c r="V871" s="192"/>
      <c r="W871" s="192"/>
      <c r="X871" s="192"/>
      <c r="Y871" s="192"/>
      <c r="Z871" s="192"/>
      <c r="AA871" s="192"/>
      <c r="AB871" s="192"/>
      <c r="AC871" s="192"/>
      <c r="AD871" s="192"/>
      <c r="AE871" s="192"/>
      <c r="AF871" s="192"/>
      <c r="AG871" s="192"/>
      <c r="AH871" s="192"/>
      <c r="AI871" s="192"/>
    </row>
    <row r="872" spans="1:35" ht="15.75" customHeight="1">
      <c r="A872" s="192"/>
      <c r="B872" s="192"/>
      <c r="C872" s="192"/>
      <c r="D872" s="192"/>
      <c r="E872" s="192"/>
      <c r="F872" s="192"/>
      <c r="G872" s="192"/>
      <c r="H872" s="192"/>
      <c r="I872" s="192"/>
      <c r="J872" s="192"/>
      <c r="K872" s="192"/>
      <c r="L872" s="192"/>
      <c r="M872" s="192"/>
      <c r="N872" s="192"/>
      <c r="O872" s="192"/>
      <c r="P872" s="192"/>
      <c r="Q872" s="192"/>
      <c r="R872" s="192"/>
      <c r="S872" s="192"/>
      <c r="T872" s="192"/>
      <c r="U872" s="192"/>
      <c r="V872" s="192"/>
      <c r="W872" s="192"/>
      <c r="X872" s="192"/>
      <c r="Y872" s="192"/>
      <c r="Z872" s="192"/>
      <c r="AA872" s="192"/>
      <c r="AB872" s="192"/>
      <c r="AC872" s="192"/>
      <c r="AD872" s="192"/>
      <c r="AE872" s="192"/>
      <c r="AF872" s="192"/>
      <c r="AG872" s="192"/>
      <c r="AH872" s="192"/>
      <c r="AI872" s="192"/>
    </row>
    <row r="873" spans="1:35" ht="15.75" customHeight="1">
      <c r="A873" s="192"/>
      <c r="B873" s="192"/>
      <c r="C873" s="192"/>
      <c r="D873" s="192"/>
      <c r="E873" s="192"/>
      <c r="F873" s="192"/>
      <c r="G873" s="192"/>
      <c r="H873" s="192"/>
      <c r="I873" s="192"/>
      <c r="J873" s="192"/>
      <c r="K873" s="192"/>
      <c r="L873" s="192"/>
      <c r="M873" s="192"/>
      <c r="N873" s="192"/>
      <c r="O873" s="192"/>
      <c r="P873" s="192"/>
      <c r="Q873" s="192"/>
      <c r="R873" s="192"/>
      <c r="S873" s="192"/>
      <c r="T873" s="192"/>
      <c r="U873" s="192"/>
      <c r="V873" s="192"/>
      <c r="W873" s="192"/>
      <c r="X873" s="192"/>
      <c r="Y873" s="192"/>
      <c r="Z873" s="192"/>
      <c r="AA873" s="192"/>
      <c r="AB873" s="192"/>
      <c r="AC873" s="192"/>
      <c r="AD873" s="192"/>
      <c r="AE873" s="192"/>
      <c r="AF873" s="192"/>
      <c r="AG873" s="192"/>
      <c r="AH873" s="192"/>
      <c r="AI873" s="192"/>
    </row>
    <row r="874" spans="1:35" ht="15.75" customHeight="1">
      <c r="A874" s="192"/>
      <c r="B874" s="192"/>
      <c r="C874" s="192"/>
      <c r="D874" s="192"/>
      <c r="E874" s="192"/>
      <c r="F874" s="192"/>
      <c r="G874" s="192"/>
      <c r="H874" s="192"/>
      <c r="I874" s="192"/>
      <c r="J874" s="192"/>
      <c r="K874" s="192"/>
      <c r="L874" s="192"/>
      <c r="M874" s="192"/>
      <c r="N874" s="192"/>
      <c r="O874" s="192"/>
      <c r="P874" s="192"/>
      <c r="Q874" s="192"/>
      <c r="R874" s="192"/>
      <c r="S874" s="192"/>
      <c r="T874" s="192"/>
      <c r="U874" s="192"/>
      <c r="V874" s="192"/>
      <c r="W874" s="192"/>
      <c r="X874" s="192"/>
      <c r="Y874" s="192"/>
      <c r="Z874" s="192"/>
      <c r="AA874" s="192"/>
      <c r="AB874" s="192"/>
      <c r="AC874" s="192"/>
      <c r="AD874" s="192"/>
      <c r="AE874" s="192"/>
      <c r="AF874" s="192"/>
      <c r="AG874" s="192"/>
      <c r="AH874" s="192"/>
      <c r="AI874" s="192"/>
    </row>
    <row r="875" spans="1:35" ht="15.75" customHeight="1">
      <c r="A875" s="192"/>
      <c r="B875" s="192"/>
      <c r="C875" s="192"/>
      <c r="D875" s="192"/>
      <c r="E875" s="192"/>
      <c r="F875" s="192"/>
      <c r="G875" s="192"/>
      <c r="H875" s="192"/>
      <c r="I875" s="192"/>
      <c r="J875" s="192"/>
      <c r="K875" s="192"/>
      <c r="L875" s="192"/>
      <c r="M875" s="192"/>
      <c r="N875" s="192"/>
      <c r="O875" s="192"/>
      <c r="P875" s="192"/>
      <c r="Q875" s="192"/>
      <c r="R875" s="192"/>
      <c r="S875" s="192"/>
      <c r="T875" s="192"/>
      <c r="U875" s="192"/>
      <c r="V875" s="192"/>
      <c r="W875" s="192"/>
      <c r="X875" s="192"/>
      <c r="Y875" s="192"/>
      <c r="Z875" s="192"/>
      <c r="AA875" s="192"/>
      <c r="AB875" s="192"/>
      <c r="AC875" s="192"/>
      <c r="AD875" s="192"/>
      <c r="AE875" s="192"/>
      <c r="AF875" s="192"/>
      <c r="AG875" s="192"/>
      <c r="AH875" s="192"/>
      <c r="AI875" s="192"/>
    </row>
    <row r="876" spans="1:35" ht="15.75" customHeight="1">
      <c r="A876" s="192"/>
      <c r="B876" s="192"/>
      <c r="C876" s="192"/>
      <c r="D876" s="192"/>
      <c r="E876" s="192"/>
      <c r="F876" s="192"/>
      <c r="G876" s="192"/>
      <c r="H876" s="192"/>
      <c r="I876" s="192"/>
      <c r="J876" s="192"/>
      <c r="K876" s="192"/>
      <c r="L876" s="192"/>
      <c r="M876" s="192"/>
      <c r="N876" s="192"/>
      <c r="O876" s="192"/>
      <c r="P876" s="192"/>
      <c r="Q876" s="192"/>
      <c r="R876" s="192"/>
      <c r="S876" s="192"/>
      <c r="T876" s="192"/>
      <c r="U876" s="192"/>
      <c r="V876" s="192"/>
      <c r="W876" s="192"/>
      <c r="X876" s="192"/>
      <c r="Y876" s="192"/>
      <c r="Z876" s="192"/>
      <c r="AA876" s="192"/>
      <c r="AB876" s="192"/>
      <c r="AC876" s="192"/>
      <c r="AD876" s="192"/>
      <c r="AE876" s="192"/>
      <c r="AF876" s="192"/>
      <c r="AG876" s="192"/>
      <c r="AH876" s="192"/>
      <c r="AI876" s="192"/>
    </row>
    <row r="877" spans="1:35" ht="15.75" customHeight="1">
      <c r="A877" s="192"/>
      <c r="B877" s="192"/>
      <c r="C877" s="192"/>
      <c r="D877" s="192"/>
      <c r="E877" s="192"/>
      <c r="F877" s="192"/>
      <c r="G877" s="192"/>
      <c r="H877" s="192"/>
      <c r="I877" s="192"/>
      <c r="J877" s="192"/>
      <c r="K877" s="192"/>
      <c r="L877" s="192"/>
      <c r="M877" s="192"/>
      <c r="N877" s="192"/>
      <c r="O877" s="192"/>
      <c r="P877" s="192"/>
      <c r="Q877" s="192"/>
      <c r="R877" s="192"/>
      <c r="S877" s="192"/>
      <c r="T877" s="192"/>
      <c r="U877" s="192"/>
      <c r="V877" s="192"/>
      <c r="W877" s="192"/>
      <c r="X877" s="192"/>
      <c r="Y877" s="192"/>
      <c r="Z877" s="192"/>
      <c r="AA877" s="192"/>
      <c r="AB877" s="192"/>
      <c r="AC877" s="192"/>
      <c r="AD877" s="192"/>
      <c r="AE877" s="192"/>
      <c r="AF877" s="192"/>
      <c r="AG877" s="192"/>
      <c r="AH877" s="192"/>
      <c r="AI877" s="192"/>
    </row>
    <row r="878" spans="1:35" ht="15.75" customHeight="1">
      <c r="A878" s="192"/>
      <c r="B878" s="192"/>
      <c r="C878" s="192"/>
      <c r="D878" s="192"/>
      <c r="E878" s="192"/>
      <c r="F878" s="192"/>
      <c r="G878" s="192"/>
      <c r="H878" s="192"/>
      <c r="I878" s="192"/>
      <c r="J878" s="192"/>
      <c r="K878" s="192"/>
      <c r="L878" s="192"/>
      <c r="M878" s="192"/>
      <c r="N878" s="192"/>
      <c r="O878" s="192"/>
      <c r="P878" s="192"/>
      <c r="Q878" s="192"/>
      <c r="R878" s="192"/>
      <c r="S878" s="192"/>
      <c r="T878" s="192"/>
      <c r="U878" s="192"/>
      <c r="V878" s="192"/>
      <c r="W878" s="192"/>
      <c r="X878" s="192"/>
      <c r="Y878" s="192"/>
      <c r="Z878" s="192"/>
      <c r="AA878" s="192"/>
      <c r="AB878" s="192"/>
      <c r="AC878" s="192"/>
      <c r="AD878" s="192"/>
      <c r="AE878" s="192"/>
      <c r="AF878" s="192"/>
      <c r="AG878" s="192"/>
      <c r="AH878" s="192"/>
      <c r="AI878" s="192"/>
    </row>
    <row r="879" spans="1:35" ht="15.75" customHeight="1">
      <c r="A879" s="192"/>
      <c r="B879" s="192"/>
      <c r="C879" s="192"/>
      <c r="D879" s="192"/>
      <c r="E879" s="192"/>
      <c r="F879" s="192"/>
      <c r="G879" s="192"/>
      <c r="H879" s="192"/>
      <c r="I879" s="192"/>
      <c r="J879" s="192"/>
      <c r="K879" s="192"/>
      <c r="L879" s="192"/>
      <c r="M879" s="192"/>
      <c r="N879" s="192"/>
      <c r="O879" s="192"/>
      <c r="P879" s="192"/>
      <c r="Q879" s="192"/>
      <c r="R879" s="192"/>
      <c r="S879" s="192"/>
      <c r="T879" s="192"/>
      <c r="U879" s="192"/>
      <c r="V879" s="192"/>
      <c r="W879" s="192"/>
      <c r="X879" s="192"/>
      <c r="Y879" s="192"/>
      <c r="Z879" s="192"/>
      <c r="AA879" s="192"/>
      <c r="AB879" s="192"/>
      <c r="AC879" s="192"/>
      <c r="AD879" s="192"/>
      <c r="AE879" s="192"/>
      <c r="AF879" s="192"/>
      <c r="AG879" s="192"/>
      <c r="AH879" s="192"/>
      <c r="AI879" s="192"/>
    </row>
    <row r="880" spans="1:35" ht="15.75" customHeight="1">
      <c r="A880" s="192"/>
      <c r="B880" s="192"/>
      <c r="C880" s="192"/>
      <c r="D880" s="192"/>
      <c r="E880" s="192"/>
      <c r="F880" s="192"/>
      <c r="G880" s="192"/>
      <c r="H880" s="192"/>
      <c r="I880" s="192"/>
      <c r="J880" s="192"/>
      <c r="K880" s="192"/>
      <c r="L880" s="192"/>
      <c r="M880" s="192"/>
      <c r="N880" s="192"/>
      <c r="O880" s="192"/>
      <c r="P880" s="192"/>
      <c r="Q880" s="192"/>
      <c r="R880" s="192"/>
      <c r="S880" s="192"/>
      <c r="T880" s="192"/>
      <c r="U880" s="192"/>
      <c r="V880" s="192"/>
      <c r="W880" s="192"/>
      <c r="X880" s="192"/>
      <c r="Y880" s="192"/>
      <c r="Z880" s="192"/>
      <c r="AA880" s="192"/>
      <c r="AB880" s="192"/>
      <c r="AC880" s="192"/>
      <c r="AD880" s="192"/>
      <c r="AE880" s="192"/>
      <c r="AF880" s="192"/>
      <c r="AG880" s="192"/>
      <c r="AH880" s="192"/>
      <c r="AI880" s="192"/>
    </row>
    <row r="881" spans="1:35" ht="15.75" customHeight="1">
      <c r="A881" s="192"/>
      <c r="B881" s="192"/>
      <c r="C881" s="192"/>
      <c r="D881" s="192"/>
      <c r="E881" s="192"/>
      <c r="F881" s="192"/>
      <c r="G881" s="192"/>
      <c r="H881" s="192"/>
      <c r="I881" s="192"/>
      <c r="J881" s="192"/>
      <c r="K881" s="192"/>
      <c r="L881" s="192"/>
      <c r="M881" s="192"/>
      <c r="N881" s="192"/>
      <c r="O881" s="192"/>
      <c r="P881" s="192"/>
      <c r="Q881" s="192"/>
      <c r="R881" s="192"/>
      <c r="S881" s="192"/>
      <c r="T881" s="192"/>
      <c r="U881" s="192"/>
      <c r="V881" s="192"/>
      <c r="W881" s="192"/>
      <c r="X881" s="192"/>
      <c r="Y881" s="192"/>
      <c r="Z881" s="192"/>
      <c r="AA881" s="192"/>
      <c r="AB881" s="192"/>
      <c r="AC881" s="192"/>
      <c r="AD881" s="192"/>
      <c r="AE881" s="192"/>
      <c r="AF881" s="192"/>
      <c r="AG881" s="192"/>
      <c r="AH881" s="192"/>
      <c r="AI881" s="192"/>
    </row>
    <row r="882" spans="1:35" ht="15.75" customHeight="1">
      <c r="A882" s="192"/>
      <c r="B882" s="192"/>
      <c r="C882" s="192"/>
      <c r="D882" s="192"/>
      <c r="E882" s="192"/>
      <c r="F882" s="192"/>
      <c r="G882" s="192"/>
      <c r="H882" s="192"/>
      <c r="I882" s="192"/>
      <c r="J882" s="192"/>
      <c r="K882" s="192"/>
      <c r="L882" s="192"/>
      <c r="M882" s="192"/>
      <c r="N882" s="192"/>
      <c r="O882" s="192"/>
      <c r="P882" s="192"/>
      <c r="Q882" s="192"/>
      <c r="R882" s="192"/>
      <c r="S882" s="192"/>
      <c r="T882" s="192"/>
      <c r="U882" s="192"/>
      <c r="V882" s="192"/>
      <c r="W882" s="192"/>
      <c r="X882" s="192"/>
      <c r="Y882" s="192"/>
      <c r="Z882" s="192"/>
      <c r="AA882" s="192"/>
      <c r="AB882" s="192"/>
      <c r="AC882" s="192"/>
      <c r="AD882" s="192"/>
      <c r="AE882" s="192"/>
      <c r="AF882" s="192"/>
      <c r="AG882" s="192"/>
      <c r="AH882" s="192"/>
      <c r="AI882" s="192"/>
    </row>
    <row r="883" spans="1:35" ht="15.75" customHeight="1">
      <c r="A883" s="192"/>
      <c r="B883" s="192"/>
      <c r="C883" s="192"/>
      <c r="D883" s="192"/>
      <c r="E883" s="192"/>
      <c r="F883" s="192"/>
      <c r="G883" s="192"/>
      <c r="H883" s="192"/>
      <c r="I883" s="192"/>
      <c r="J883" s="192"/>
      <c r="K883" s="192"/>
      <c r="L883" s="192"/>
      <c r="M883" s="192"/>
      <c r="N883" s="192"/>
      <c r="O883" s="192"/>
      <c r="P883" s="192"/>
      <c r="Q883" s="192"/>
      <c r="R883" s="192"/>
      <c r="S883" s="192"/>
      <c r="T883" s="192"/>
      <c r="U883" s="192"/>
      <c r="V883" s="192"/>
      <c r="W883" s="192"/>
      <c r="X883" s="192"/>
      <c r="Y883" s="192"/>
      <c r="Z883" s="192"/>
      <c r="AA883" s="192"/>
      <c r="AB883" s="192"/>
      <c r="AC883" s="192"/>
      <c r="AD883" s="192"/>
      <c r="AE883" s="192"/>
      <c r="AF883" s="192"/>
      <c r="AG883" s="192"/>
      <c r="AH883" s="192"/>
      <c r="AI883" s="192"/>
    </row>
    <row r="884" spans="1:35" ht="15.75" customHeight="1">
      <c r="A884" s="192"/>
      <c r="B884" s="192"/>
      <c r="C884" s="192"/>
      <c r="D884" s="192"/>
      <c r="E884" s="192"/>
      <c r="F884" s="192"/>
      <c r="G884" s="192"/>
      <c r="H884" s="192"/>
      <c r="I884" s="192"/>
      <c r="J884" s="192"/>
      <c r="K884" s="192"/>
      <c r="L884" s="192"/>
      <c r="M884" s="192"/>
      <c r="N884" s="192"/>
      <c r="O884" s="192"/>
      <c r="P884" s="192"/>
      <c r="Q884" s="192"/>
      <c r="R884" s="192"/>
      <c r="S884" s="192"/>
      <c r="T884" s="192"/>
      <c r="U884" s="192"/>
      <c r="V884" s="192"/>
      <c r="W884" s="192"/>
      <c r="X884" s="192"/>
      <c r="Y884" s="192"/>
      <c r="Z884" s="192"/>
      <c r="AA884" s="192"/>
      <c r="AB884" s="192"/>
      <c r="AC884" s="192"/>
      <c r="AD884" s="192"/>
      <c r="AE884" s="192"/>
      <c r="AF884" s="192"/>
      <c r="AG884" s="192"/>
      <c r="AH884" s="192"/>
      <c r="AI884" s="192"/>
    </row>
    <row r="885" spans="1:35" ht="15.75" customHeight="1">
      <c r="A885" s="192"/>
      <c r="B885" s="192"/>
      <c r="C885" s="192"/>
      <c r="D885" s="192"/>
      <c r="E885" s="192"/>
      <c r="F885" s="192"/>
      <c r="G885" s="192"/>
      <c r="H885" s="192"/>
      <c r="I885" s="192"/>
      <c r="J885" s="192"/>
      <c r="K885" s="192"/>
      <c r="L885" s="192"/>
      <c r="M885" s="192"/>
      <c r="N885" s="192"/>
      <c r="O885" s="192"/>
      <c r="P885" s="192"/>
      <c r="Q885" s="192"/>
      <c r="R885" s="192"/>
      <c r="S885" s="192"/>
      <c r="T885" s="192"/>
      <c r="U885" s="192"/>
      <c r="V885" s="192"/>
      <c r="W885" s="192"/>
      <c r="X885" s="192"/>
      <c r="Y885" s="192"/>
      <c r="Z885" s="192"/>
      <c r="AA885" s="192"/>
      <c r="AB885" s="192"/>
      <c r="AC885" s="192"/>
      <c r="AD885" s="192"/>
      <c r="AE885" s="192"/>
      <c r="AF885" s="192"/>
      <c r="AG885" s="192"/>
      <c r="AH885" s="192"/>
      <c r="AI885" s="192"/>
    </row>
    <row r="886" spans="1:35" ht="15.75" customHeight="1">
      <c r="A886" s="192"/>
      <c r="B886" s="192"/>
      <c r="C886" s="192"/>
      <c r="D886" s="192"/>
      <c r="E886" s="192"/>
      <c r="F886" s="192"/>
      <c r="G886" s="192"/>
      <c r="H886" s="192"/>
      <c r="I886" s="192"/>
      <c r="J886" s="192"/>
      <c r="K886" s="192"/>
      <c r="L886" s="192"/>
      <c r="M886" s="192"/>
      <c r="N886" s="192"/>
      <c r="O886" s="192"/>
      <c r="P886" s="192"/>
      <c r="Q886" s="192"/>
      <c r="R886" s="192"/>
      <c r="S886" s="192"/>
      <c r="T886" s="192"/>
      <c r="U886" s="192"/>
      <c r="V886" s="192"/>
      <c r="W886" s="192"/>
      <c r="X886" s="192"/>
      <c r="Y886" s="192"/>
      <c r="Z886" s="192"/>
      <c r="AA886" s="192"/>
      <c r="AB886" s="192"/>
      <c r="AC886" s="192"/>
      <c r="AD886" s="192"/>
      <c r="AE886" s="192"/>
      <c r="AF886" s="192"/>
      <c r="AG886" s="192"/>
      <c r="AH886" s="192"/>
      <c r="AI886" s="192"/>
    </row>
    <row r="887" spans="1:35" ht="15.75" customHeight="1">
      <c r="A887" s="192"/>
      <c r="B887" s="192"/>
      <c r="C887" s="192"/>
      <c r="D887" s="192"/>
      <c r="E887" s="192"/>
      <c r="F887" s="192"/>
      <c r="G887" s="192"/>
      <c r="H887" s="192"/>
      <c r="I887" s="192"/>
      <c r="J887" s="192"/>
      <c r="K887" s="192"/>
      <c r="L887" s="192"/>
      <c r="M887" s="192"/>
      <c r="N887" s="192"/>
      <c r="O887" s="192"/>
      <c r="P887" s="192"/>
      <c r="Q887" s="192"/>
      <c r="R887" s="192"/>
      <c r="S887" s="192"/>
      <c r="T887" s="192"/>
      <c r="U887" s="192"/>
      <c r="V887" s="192"/>
      <c r="W887" s="192"/>
      <c r="X887" s="192"/>
      <c r="Y887" s="192"/>
      <c r="Z887" s="192"/>
      <c r="AA887" s="192"/>
      <c r="AB887" s="192"/>
      <c r="AC887" s="192"/>
      <c r="AD887" s="192"/>
      <c r="AE887" s="192"/>
      <c r="AF887" s="192"/>
      <c r="AG887" s="192"/>
      <c r="AH887" s="192"/>
      <c r="AI887" s="192"/>
    </row>
    <row r="888" spans="1:35" ht="15.75" customHeight="1">
      <c r="A888" s="192"/>
      <c r="B888" s="192"/>
      <c r="C888" s="192"/>
      <c r="D888" s="192"/>
      <c r="E888" s="192"/>
      <c r="F888" s="192"/>
      <c r="G888" s="192"/>
      <c r="H888" s="192"/>
      <c r="I888" s="192"/>
      <c r="J888" s="192"/>
      <c r="K888" s="192"/>
      <c r="L888" s="192"/>
      <c r="M888" s="192"/>
      <c r="N888" s="192"/>
      <c r="O888" s="192"/>
      <c r="P888" s="192"/>
      <c r="Q888" s="192"/>
      <c r="R888" s="192"/>
      <c r="S888" s="192"/>
      <c r="T888" s="192"/>
      <c r="U888" s="192"/>
      <c r="V888" s="192"/>
      <c r="W888" s="192"/>
      <c r="X888" s="192"/>
      <c r="Y888" s="192"/>
      <c r="Z888" s="192"/>
      <c r="AA888" s="192"/>
      <c r="AB888" s="192"/>
      <c r="AC888" s="192"/>
      <c r="AD888" s="192"/>
      <c r="AE888" s="192"/>
      <c r="AF888" s="192"/>
      <c r="AG888" s="192"/>
      <c r="AH888" s="192"/>
      <c r="AI888" s="192"/>
    </row>
    <row r="889" spans="1:35" ht="15.75" customHeight="1">
      <c r="A889" s="192"/>
      <c r="B889" s="192"/>
      <c r="C889" s="192"/>
      <c r="D889" s="192"/>
      <c r="E889" s="192"/>
      <c r="F889" s="192"/>
      <c r="G889" s="192"/>
      <c r="H889" s="192"/>
      <c r="I889" s="192"/>
      <c r="J889" s="192"/>
      <c r="K889" s="192"/>
      <c r="L889" s="192"/>
      <c r="M889" s="192"/>
      <c r="N889" s="192"/>
      <c r="O889" s="192"/>
      <c r="P889" s="192"/>
      <c r="Q889" s="192"/>
      <c r="R889" s="192"/>
      <c r="S889" s="192"/>
      <c r="T889" s="192"/>
      <c r="U889" s="192"/>
      <c r="V889" s="192"/>
      <c r="W889" s="192"/>
      <c r="X889" s="192"/>
      <c r="Y889" s="192"/>
      <c r="Z889" s="192"/>
      <c r="AA889" s="192"/>
      <c r="AB889" s="192"/>
      <c r="AC889" s="192"/>
      <c r="AD889" s="192"/>
      <c r="AE889" s="192"/>
      <c r="AF889" s="192"/>
      <c r="AG889" s="192"/>
      <c r="AH889" s="192"/>
      <c r="AI889" s="192"/>
    </row>
    <row r="890" spans="1:35" ht="15.75" customHeight="1">
      <c r="A890" s="192"/>
      <c r="B890" s="192"/>
      <c r="C890" s="192"/>
      <c r="D890" s="192"/>
      <c r="E890" s="192"/>
      <c r="F890" s="192"/>
      <c r="G890" s="192"/>
      <c r="H890" s="192"/>
      <c r="I890" s="192"/>
      <c r="J890" s="192"/>
      <c r="K890" s="192"/>
      <c r="L890" s="192"/>
      <c r="M890" s="192"/>
      <c r="N890" s="192"/>
      <c r="O890" s="192"/>
      <c r="P890" s="192"/>
      <c r="Q890" s="192"/>
      <c r="R890" s="192"/>
      <c r="S890" s="192"/>
      <c r="T890" s="192"/>
      <c r="U890" s="192"/>
      <c r="V890" s="192"/>
      <c r="W890" s="192"/>
      <c r="X890" s="192"/>
      <c r="Y890" s="192"/>
      <c r="Z890" s="192"/>
      <c r="AA890" s="192"/>
      <c r="AB890" s="192"/>
      <c r="AC890" s="192"/>
      <c r="AD890" s="192"/>
      <c r="AE890" s="192"/>
      <c r="AF890" s="192"/>
      <c r="AG890" s="192"/>
      <c r="AH890" s="192"/>
      <c r="AI890" s="192"/>
    </row>
    <row r="891" spans="1:35" ht="15.75" customHeight="1">
      <c r="A891" s="192"/>
      <c r="B891" s="192"/>
      <c r="C891" s="192"/>
      <c r="D891" s="192"/>
      <c r="E891" s="192"/>
      <c r="F891" s="192"/>
      <c r="G891" s="192"/>
      <c r="H891" s="192"/>
      <c r="I891" s="192"/>
      <c r="J891" s="192"/>
      <c r="K891" s="192"/>
      <c r="L891" s="192"/>
      <c r="M891" s="192"/>
      <c r="N891" s="192"/>
      <c r="O891" s="192"/>
      <c r="P891" s="192"/>
      <c r="Q891" s="192"/>
      <c r="R891" s="192"/>
      <c r="S891" s="192"/>
      <c r="T891" s="192"/>
      <c r="U891" s="192"/>
      <c r="V891" s="192"/>
      <c r="W891" s="192"/>
      <c r="X891" s="192"/>
      <c r="Y891" s="192"/>
      <c r="Z891" s="192"/>
      <c r="AA891" s="192"/>
      <c r="AB891" s="192"/>
      <c r="AC891" s="192"/>
      <c r="AD891" s="192"/>
      <c r="AE891" s="192"/>
      <c r="AF891" s="192"/>
      <c r="AG891" s="192"/>
      <c r="AH891" s="192"/>
      <c r="AI891" s="192"/>
    </row>
    <row r="892" spans="1:35" ht="15.75" customHeight="1">
      <c r="A892" s="192"/>
      <c r="B892" s="192"/>
      <c r="C892" s="192"/>
      <c r="D892" s="192"/>
      <c r="E892" s="192"/>
      <c r="F892" s="192"/>
      <c r="G892" s="192"/>
      <c r="H892" s="192"/>
      <c r="I892" s="192"/>
      <c r="J892" s="192"/>
      <c r="K892" s="192"/>
      <c r="L892" s="192"/>
      <c r="M892" s="192"/>
      <c r="N892" s="192"/>
      <c r="O892" s="192"/>
      <c r="P892" s="192"/>
      <c r="Q892" s="192"/>
      <c r="R892" s="192"/>
      <c r="S892" s="192"/>
      <c r="T892" s="192"/>
      <c r="U892" s="192"/>
      <c r="V892" s="192"/>
      <c r="W892" s="192"/>
      <c r="X892" s="192"/>
      <c r="Y892" s="192"/>
      <c r="Z892" s="192"/>
      <c r="AA892" s="192"/>
      <c r="AB892" s="192"/>
      <c r="AC892" s="192"/>
      <c r="AD892" s="192"/>
      <c r="AE892" s="192"/>
      <c r="AF892" s="192"/>
      <c r="AG892" s="192"/>
      <c r="AH892" s="192"/>
      <c r="AI892" s="192"/>
    </row>
    <row r="893" spans="1:35" ht="15.75" customHeight="1">
      <c r="A893" s="192"/>
      <c r="B893" s="192"/>
      <c r="C893" s="192"/>
      <c r="D893" s="192"/>
      <c r="E893" s="192"/>
      <c r="F893" s="192"/>
      <c r="G893" s="192"/>
      <c r="H893" s="192"/>
      <c r="I893" s="192"/>
      <c r="J893" s="192"/>
      <c r="K893" s="192"/>
      <c r="L893" s="192"/>
      <c r="M893" s="192"/>
      <c r="N893" s="192"/>
      <c r="O893" s="192"/>
      <c r="P893" s="192"/>
      <c r="Q893" s="192"/>
      <c r="R893" s="192"/>
      <c r="S893" s="192"/>
      <c r="T893" s="192"/>
      <c r="U893" s="192"/>
      <c r="V893" s="192"/>
      <c r="W893" s="192"/>
      <c r="X893" s="192"/>
      <c r="Y893" s="192"/>
      <c r="Z893" s="192"/>
      <c r="AA893" s="192"/>
      <c r="AB893" s="192"/>
      <c r="AC893" s="192"/>
      <c r="AD893" s="192"/>
      <c r="AE893" s="192"/>
      <c r="AF893" s="192"/>
      <c r="AG893" s="192"/>
      <c r="AH893" s="192"/>
      <c r="AI893" s="192"/>
    </row>
    <row r="894" spans="1:35" ht="15.75" customHeight="1">
      <c r="A894" s="192"/>
      <c r="B894" s="192"/>
      <c r="C894" s="192"/>
      <c r="D894" s="192"/>
      <c r="E894" s="192"/>
      <c r="F894" s="192"/>
      <c r="G894" s="192"/>
      <c r="H894" s="192"/>
      <c r="I894" s="192"/>
      <c r="J894" s="192"/>
      <c r="K894" s="192"/>
      <c r="L894" s="192"/>
      <c r="M894" s="192"/>
      <c r="N894" s="192"/>
      <c r="O894" s="192"/>
      <c r="P894" s="192"/>
      <c r="Q894" s="192"/>
      <c r="R894" s="192"/>
      <c r="S894" s="192"/>
      <c r="T894" s="192"/>
      <c r="U894" s="192"/>
      <c r="V894" s="192"/>
      <c r="W894" s="192"/>
      <c r="X894" s="192"/>
      <c r="Y894" s="192"/>
      <c r="Z894" s="192"/>
      <c r="AA894" s="192"/>
      <c r="AB894" s="192"/>
      <c r="AC894" s="192"/>
      <c r="AD894" s="192"/>
      <c r="AE894" s="192"/>
      <c r="AF894" s="192"/>
      <c r="AG894" s="192"/>
      <c r="AH894" s="192"/>
      <c r="AI894" s="192"/>
    </row>
    <row r="895" spans="1:35" ht="15.75" customHeight="1">
      <c r="A895" s="192"/>
      <c r="B895" s="192"/>
      <c r="C895" s="192"/>
      <c r="D895" s="192"/>
      <c r="E895" s="192"/>
      <c r="F895" s="192"/>
      <c r="G895" s="192"/>
      <c r="H895" s="192"/>
      <c r="I895" s="192"/>
      <c r="J895" s="192"/>
      <c r="K895" s="192"/>
      <c r="L895" s="192"/>
      <c r="M895" s="192"/>
      <c r="N895" s="192"/>
      <c r="O895" s="192"/>
      <c r="P895" s="192"/>
      <c r="Q895" s="192"/>
      <c r="R895" s="192"/>
      <c r="S895" s="192"/>
      <c r="T895" s="192"/>
      <c r="U895" s="192"/>
      <c r="V895" s="192"/>
      <c r="W895" s="192"/>
      <c r="X895" s="192"/>
      <c r="Y895" s="192"/>
      <c r="Z895" s="192"/>
      <c r="AA895" s="192"/>
      <c r="AB895" s="192"/>
      <c r="AC895" s="192"/>
      <c r="AD895" s="192"/>
      <c r="AE895" s="192"/>
      <c r="AF895" s="192"/>
      <c r="AG895" s="192"/>
      <c r="AH895" s="192"/>
      <c r="AI895" s="192"/>
    </row>
    <row r="896" spans="1:35" ht="15.75" customHeight="1">
      <c r="A896" s="192"/>
      <c r="B896" s="192"/>
      <c r="C896" s="192"/>
      <c r="D896" s="192"/>
      <c r="E896" s="192"/>
      <c r="F896" s="192"/>
      <c r="G896" s="192"/>
      <c r="H896" s="192"/>
      <c r="I896" s="192"/>
      <c r="J896" s="192"/>
      <c r="K896" s="192"/>
      <c r="L896" s="192"/>
      <c r="M896" s="192"/>
      <c r="N896" s="192"/>
      <c r="O896" s="192"/>
      <c r="P896" s="192"/>
      <c r="Q896" s="192"/>
      <c r="R896" s="192"/>
      <c r="S896" s="192"/>
      <c r="T896" s="192"/>
      <c r="U896" s="192"/>
      <c r="V896" s="192"/>
      <c r="W896" s="192"/>
      <c r="X896" s="192"/>
      <c r="Y896" s="192"/>
      <c r="Z896" s="192"/>
      <c r="AA896" s="192"/>
      <c r="AB896" s="192"/>
      <c r="AC896" s="192"/>
      <c r="AD896" s="192"/>
      <c r="AE896" s="192"/>
      <c r="AF896" s="192"/>
      <c r="AG896" s="192"/>
      <c r="AH896" s="192"/>
      <c r="AI896" s="192"/>
    </row>
    <row r="897" spans="1:35" ht="15.75" customHeight="1">
      <c r="A897" s="192"/>
      <c r="B897" s="192"/>
      <c r="C897" s="192"/>
      <c r="D897" s="192"/>
      <c r="E897" s="192"/>
      <c r="F897" s="192"/>
      <c r="G897" s="192"/>
      <c r="H897" s="192"/>
      <c r="I897" s="192"/>
      <c r="J897" s="192"/>
      <c r="K897" s="192"/>
      <c r="L897" s="192"/>
      <c r="M897" s="192"/>
      <c r="N897" s="192"/>
      <c r="O897" s="192"/>
      <c r="P897" s="192"/>
      <c r="Q897" s="192"/>
      <c r="R897" s="192"/>
      <c r="S897" s="192"/>
      <c r="T897" s="192"/>
      <c r="U897" s="192"/>
      <c r="V897" s="192"/>
      <c r="W897" s="192"/>
      <c r="X897" s="192"/>
      <c r="Y897" s="192"/>
      <c r="Z897" s="192"/>
      <c r="AA897" s="192"/>
      <c r="AB897" s="192"/>
      <c r="AC897" s="192"/>
      <c r="AD897" s="192"/>
      <c r="AE897" s="192"/>
      <c r="AF897" s="192"/>
      <c r="AG897" s="192"/>
      <c r="AH897" s="192"/>
      <c r="AI897" s="192"/>
    </row>
    <row r="898" spans="1:35" ht="15.75" customHeight="1">
      <c r="A898" s="192"/>
      <c r="B898" s="192"/>
      <c r="C898" s="192"/>
      <c r="D898" s="192"/>
      <c r="E898" s="192"/>
      <c r="F898" s="192"/>
      <c r="G898" s="192"/>
      <c r="H898" s="192"/>
      <c r="I898" s="192"/>
      <c r="J898" s="192"/>
      <c r="K898" s="192"/>
      <c r="L898" s="192"/>
      <c r="M898" s="192"/>
      <c r="N898" s="192"/>
      <c r="O898" s="192"/>
      <c r="P898" s="192"/>
      <c r="Q898" s="192"/>
      <c r="R898" s="192"/>
      <c r="S898" s="192"/>
      <c r="T898" s="192"/>
      <c r="U898" s="192"/>
      <c r="V898" s="192"/>
      <c r="W898" s="192"/>
      <c r="X898" s="192"/>
      <c r="Y898" s="192"/>
      <c r="Z898" s="192"/>
      <c r="AA898" s="192"/>
      <c r="AB898" s="192"/>
      <c r="AC898" s="192"/>
      <c r="AD898" s="192"/>
      <c r="AE898" s="192"/>
      <c r="AF898" s="192"/>
      <c r="AG898" s="192"/>
      <c r="AH898" s="192"/>
      <c r="AI898" s="192"/>
    </row>
    <row r="899" spans="1:35" ht="15.75" customHeight="1">
      <c r="A899" s="192"/>
      <c r="B899" s="192"/>
      <c r="C899" s="192"/>
      <c r="D899" s="192"/>
      <c r="E899" s="192"/>
      <c r="F899" s="192"/>
      <c r="G899" s="192"/>
      <c r="H899" s="192"/>
      <c r="I899" s="192"/>
      <c r="J899" s="192"/>
      <c r="K899" s="192"/>
      <c r="L899" s="192"/>
      <c r="M899" s="192"/>
      <c r="N899" s="192"/>
      <c r="O899" s="192"/>
      <c r="P899" s="192"/>
      <c r="Q899" s="192"/>
      <c r="R899" s="192"/>
      <c r="S899" s="192"/>
      <c r="T899" s="192"/>
      <c r="U899" s="192"/>
      <c r="V899" s="192"/>
      <c r="W899" s="192"/>
      <c r="X899" s="192"/>
      <c r="Y899" s="192"/>
      <c r="Z899" s="192"/>
      <c r="AA899" s="192"/>
      <c r="AB899" s="192"/>
      <c r="AC899" s="192"/>
      <c r="AD899" s="192"/>
      <c r="AE899" s="192"/>
      <c r="AF899" s="192"/>
      <c r="AG899" s="192"/>
      <c r="AH899" s="192"/>
      <c r="AI899" s="192"/>
    </row>
    <row r="900" spans="1:35" ht="15.75" customHeight="1">
      <c r="A900" s="192"/>
      <c r="B900" s="192"/>
      <c r="C900" s="192"/>
      <c r="D900" s="192"/>
      <c r="E900" s="192"/>
      <c r="F900" s="192"/>
      <c r="G900" s="192"/>
      <c r="H900" s="192"/>
      <c r="I900" s="192"/>
      <c r="J900" s="192"/>
      <c r="K900" s="192"/>
      <c r="L900" s="192"/>
      <c r="M900" s="192"/>
      <c r="N900" s="192"/>
      <c r="O900" s="192"/>
      <c r="P900" s="192"/>
      <c r="Q900" s="192"/>
      <c r="R900" s="192"/>
      <c r="S900" s="192"/>
      <c r="T900" s="192"/>
      <c r="U900" s="192"/>
      <c r="V900" s="192"/>
      <c r="W900" s="192"/>
      <c r="X900" s="192"/>
      <c r="Y900" s="192"/>
      <c r="Z900" s="192"/>
      <c r="AA900" s="192"/>
      <c r="AB900" s="192"/>
      <c r="AC900" s="192"/>
      <c r="AD900" s="192"/>
      <c r="AE900" s="192"/>
      <c r="AF900" s="192"/>
      <c r="AG900" s="192"/>
      <c r="AH900" s="192"/>
      <c r="AI900" s="192"/>
    </row>
    <row r="901" spans="1:35" ht="15.75" customHeight="1">
      <c r="A901" s="192"/>
      <c r="B901" s="192"/>
      <c r="C901" s="192"/>
      <c r="D901" s="192"/>
      <c r="E901" s="192"/>
      <c r="F901" s="192"/>
      <c r="G901" s="192"/>
      <c r="H901" s="192"/>
      <c r="I901" s="192"/>
      <c r="J901" s="192"/>
      <c r="K901" s="192"/>
      <c r="L901" s="192"/>
      <c r="M901" s="192"/>
      <c r="N901" s="192"/>
      <c r="O901" s="192"/>
      <c r="P901" s="192"/>
      <c r="Q901" s="192"/>
      <c r="R901" s="192"/>
      <c r="S901" s="192"/>
      <c r="T901" s="192"/>
      <c r="U901" s="192"/>
      <c r="V901" s="192"/>
      <c r="W901" s="192"/>
      <c r="X901" s="192"/>
      <c r="Y901" s="192"/>
      <c r="Z901" s="192"/>
      <c r="AA901" s="192"/>
      <c r="AB901" s="192"/>
      <c r="AC901" s="192"/>
      <c r="AD901" s="192"/>
      <c r="AE901" s="192"/>
      <c r="AF901" s="192"/>
      <c r="AG901" s="192"/>
      <c r="AH901" s="192"/>
      <c r="AI901" s="192"/>
    </row>
    <row r="902" spans="1:35" ht="15.75" customHeight="1">
      <c r="A902" s="192"/>
      <c r="B902" s="192"/>
      <c r="C902" s="192"/>
      <c r="D902" s="192"/>
      <c r="E902" s="192"/>
      <c r="F902" s="192"/>
      <c r="G902" s="192"/>
      <c r="H902" s="192"/>
      <c r="I902" s="192"/>
      <c r="J902" s="192"/>
      <c r="K902" s="192"/>
      <c r="L902" s="192"/>
      <c r="M902" s="192"/>
      <c r="N902" s="192"/>
      <c r="O902" s="192"/>
      <c r="P902" s="192"/>
      <c r="Q902" s="192"/>
      <c r="R902" s="192"/>
      <c r="S902" s="192"/>
      <c r="T902" s="192"/>
      <c r="U902" s="192"/>
      <c r="V902" s="192"/>
      <c r="W902" s="192"/>
      <c r="X902" s="192"/>
      <c r="Y902" s="192"/>
      <c r="Z902" s="192"/>
      <c r="AA902" s="192"/>
      <c r="AB902" s="192"/>
      <c r="AC902" s="192"/>
      <c r="AD902" s="192"/>
      <c r="AE902" s="192"/>
      <c r="AF902" s="192"/>
      <c r="AG902" s="192"/>
      <c r="AH902" s="192"/>
      <c r="AI902" s="192"/>
    </row>
    <row r="903" spans="1:35" ht="15.75" customHeight="1">
      <c r="A903" s="192"/>
      <c r="B903" s="192"/>
      <c r="C903" s="192"/>
      <c r="D903" s="192"/>
      <c r="E903" s="192"/>
      <c r="F903" s="192"/>
      <c r="G903" s="192"/>
      <c r="H903" s="192"/>
      <c r="I903" s="192"/>
      <c r="J903" s="192"/>
      <c r="K903" s="192"/>
      <c r="L903" s="192"/>
      <c r="M903" s="192"/>
      <c r="N903" s="192"/>
      <c r="O903" s="192"/>
      <c r="P903" s="192"/>
      <c r="Q903" s="192"/>
      <c r="R903" s="192"/>
      <c r="S903" s="192"/>
      <c r="T903" s="192"/>
      <c r="U903" s="192"/>
      <c r="V903" s="192"/>
      <c r="W903" s="192"/>
      <c r="X903" s="192"/>
      <c r="Y903" s="192"/>
      <c r="Z903" s="192"/>
      <c r="AA903" s="192"/>
      <c r="AB903" s="192"/>
      <c r="AC903" s="192"/>
      <c r="AD903" s="192"/>
      <c r="AE903" s="192"/>
      <c r="AF903" s="192"/>
      <c r="AG903" s="192"/>
      <c r="AH903" s="192"/>
      <c r="AI903" s="192"/>
    </row>
    <row r="904" spans="1:35" ht="15.75" customHeight="1">
      <c r="A904" s="192"/>
      <c r="B904" s="192"/>
      <c r="C904" s="192"/>
      <c r="D904" s="192"/>
      <c r="E904" s="192"/>
      <c r="F904" s="192"/>
      <c r="G904" s="192"/>
      <c r="H904" s="192"/>
      <c r="I904" s="192"/>
      <c r="J904" s="192"/>
      <c r="K904" s="192"/>
      <c r="L904" s="192"/>
      <c r="M904" s="192"/>
      <c r="N904" s="192"/>
      <c r="O904" s="192"/>
      <c r="P904" s="192"/>
      <c r="Q904" s="192"/>
      <c r="R904" s="192"/>
      <c r="S904" s="192"/>
      <c r="T904" s="192"/>
      <c r="U904" s="192"/>
      <c r="V904" s="192"/>
      <c r="W904" s="192"/>
      <c r="X904" s="192"/>
      <c r="Y904" s="192"/>
      <c r="Z904" s="192"/>
      <c r="AA904" s="192"/>
      <c r="AB904" s="192"/>
      <c r="AC904" s="192"/>
      <c r="AD904" s="192"/>
      <c r="AE904" s="192"/>
      <c r="AF904" s="192"/>
      <c r="AG904" s="192"/>
      <c r="AH904" s="192"/>
      <c r="AI904" s="192"/>
    </row>
    <row r="905" spans="1:35" ht="15.75" customHeight="1">
      <c r="A905" s="192"/>
      <c r="B905" s="192"/>
      <c r="C905" s="192"/>
      <c r="D905" s="192"/>
      <c r="E905" s="192"/>
      <c r="F905" s="192"/>
      <c r="G905" s="192"/>
      <c r="H905" s="192"/>
      <c r="I905" s="192"/>
      <c r="J905" s="192"/>
      <c r="K905" s="192"/>
      <c r="L905" s="192"/>
      <c r="M905" s="192"/>
      <c r="N905" s="192"/>
      <c r="O905" s="192"/>
      <c r="P905" s="192"/>
      <c r="Q905" s="192"/>
      <c r="R905" s="192"/>
      <c r="S905" s="192"/>
      <c r="T905" s="192"/>
      <c r="U905" s="192"/>
      <c r="V905" s="192"/>
      <c r="W905" s="192"/>
      <c r="X905" s="192"/>
      <c r="Y905" s="192"/>
      <c r="Z905" s="192"/>
      <c r="AA905" s="192"/>
      <c r="AB905" s="192"/>
      <c r="AC905" s="192"/>
      <c r="AD905" s="192"/>
      <c r="AE905" s="192"/>
      <c r="AF905" s="192"/>
      <c r="AG905" s="192"/>
      <c r="AH905" s="192"/>
      <c r="AI905" s="192"/>
    </row>
    <row r="906" spans="1:35" ht="15.75" customHeight="1">
      <c r="A906" s="192"/>
      <c r="B906" s="192"/>
      <c r="C906" s="192"/>
      <c r="D906" s="192"/>
      <c r="E906" s="192"/>
      <c r="F906" s="192"/>
      <c r="G906" s="192"/>
      <c r="H906" s="192"/>
      <c r="I906" s="192"/>
      <c r="J906" s="192"/>
      <c r="K906" s="192"/>
      <c r="L906" s="192"/>
      <c r="M906" s="192"/>
      <c r="N906" s="192"/>
      <c r="O906" s="192"/>
      <c r="P906" s="192"/>
      <c r="Q906" s="192"/>
      <c r="R906" s="192"/>
      <c r="S906" s="192"/>
      <c r="T906" s="192"/>
      <c r="U906" s="192"/>
      <c r="V906" s="192"/>
      <c r="W906" s="192"/>
      <c r="X906" s="192"/>
      <c r="Y906" s="192"/>
      <c r="Z906" s="192"/>
      <c r="AA906" s="192"/>
      <c r="AB906" s="192"/>
      <c r="AC906" s="192"/>
      <c r="AD906" s="192"/>
      <c r="AE906" s="192"/>
      <c r="AF906" s="192"/>
      <c r="AG906" s="192"/>
      <c r="AH906" s="192"/>
      <c r="AI906" s="192"/>
    </row>
    <row r="907" spans="1:35" ht="15.75" customHeight="1">
      <c r="A907" s="192"/>
      <c r="B907" s="192"/>
      <c r="C907" s="192"/>
      <c r="D907" s="192"/>
      <c r="E907" s="192"/>
      <c r="F907" s="192"/>
      <c r="G907" s="192"/>
      <c r="H907" s="192"/>
      <c r="I907" s="192"/>
      <c r="J907" s="192"/>
      <c r="K907" s="192"/>
      <c r="L907" s="192"/>
      <c r="M907" s="192"/>
      <c r="N907" s="192"/>
      <c r="O907" s="192"/>
      <c r="P907" s="192"/>
      <c r="Q907" s="192"/>
      <c r="R907" s="192"/>
      <c r="S907" s="192"/>
      <c r="T907" s="192"/>
      <c r="U907" s="192"/>
      <c r="V907" s="192"/>
      <c r="W907" s="192"/>
      <c r="X907" s="192"/>
      <c r="Y907" s="192"/>
      <c r="Z907" s="192"/>
      <c r="AA907" s="192"/>
      <c r="AB907" s="192"/>
      <c r="AC907" s="192"/>
      <c r="AD907" s="192"/>
      <c r="AE907" s="192"/>
      <c r="AF907" s="192"/>
      <c r="AG907" s="192"/>
      <c r="AH907" s="192"/>
      <c r="AI907" s="192"/>
    </row>
    <row r="908" spans="1:35" ht="15.75" customHeight="1">
      <c r="A908" s="192"/>
      <c r="B908" s="192"/>
      <c r="C908" s="192"/>
      <c r="D908" s="192"/>
      <c r="E908" s="192"/>
      <c r="F908" s="192"/>
      <c r="G908" s="192"/>
      <c r="H908" s="192"/>
      <c r="I908" s="192"/>
      <c r="J908" s="192"/>
      <c r="K908" s="192"/>
      <c r="L908" s="192"/>
      <c r="M908" s="192"/>
      <c r="N908" s="192"/>
      <c r="O908" s="192"/>
      <c r="P908" s="192"/>
      <c r="Q908" s="192"/>
      <c r="R908" s="192"/>
      <c r="S908" s="192"/>
      <c r="T908" s="192"/>
      <c r="U908" s="192"/>
      <c r="V908" s="192"/>
      <c r="W908" s="192"/>
      <c r="X908" s="192"/>
      <c r="Y908" s="192"/>
      <c r="Z908" s="192"/>
      <c r="AA908" s="192"/>
      <c r="AB908" s="192"/>
      <c r="AC908" s="192"/>
      <c r="AD908" s="192"/>
      <c r="AE908" s="192"/>
      <c r="AF908" s="192"/>
      <c r="AG908" s="192"/>
      <c r="AH908" s="192"/>
      <c r="AI908" s="192"/>
    </row>
    <row r="909" spans="1:35" ht="15.75" customHeight="1">
      <c r="A909" s="192"/>
      <c r="B909" s="192"/>
      <c r="C909" s="192"/>
      <c r="D909" s="192"/>
      <c r="E909" s="192"/>
      <c r="F909" s="192"/>
      <c r="G909" s="192"/>
      <c r="H909" s="192"/>
      <c r="I909" s="192"/>
      <c r="J909" s="192"/>
      <c r="K909" s="192"/>
      <c r="L909" s="192"/>
      <c r="M909" s="192"/>
      <c r="N909" s="192"/>
      <c r="O909" s="192"/>
      <c r="P909" s="192"/>
      <c r="Q909" s="192"/>
      <c r="R909" s="192"/>
      <c r="S909" s="192"/>
      <c r="T909" s="192"/>
      <c r="U909" s="192"/>
      <c r="V909" s="192"/>
      <c r="W909" s="192"/>
      <c r="X909" s="192"/>
      <c r="Y909" s="192"/>
      <c r="Z909" s="192"/>
      <c r="AA909" s="192"/>
      <c r="AB909" s="192"/>
      <c r="AC909" s="192"/>
      <c r="AD909" s="192"/>
      <c r="AE909" s="192"/>
      <c r="AF909" s="192"/>
      <c r="AG909" s="192"/>
      <c r="AH909" s="192"/>
      <c r="AI909" s="192"/>
    </row>
    <row r="910" spans="1:35" ht="15.75" customHeight="1">
      <c r="A910" s="192"/>
      <c r="B910" s="192"/>
      <c r="C910" s="192"/>
      <c r="D910" s="192"/>
      <c r="E910" s="192"/>
      <c r="F910" s="192"/>
      <c r="G910" s="192"/>
      <c r="H910" s="192"/>
      <c r="I910" s="192"/>
      <c r="J910" s="192"/>
      <c r="K910" s="192"/>
      <c r="L910" s="192"/>
      <c r="M910" s="192"/>
      <c r="N910" s="192"/>
      <c r="O910" s="192"/>
      <c r="P910" s="192"/>
      <c r="Q910" s="192"/>
      <c r="R910" s="192"/>
      <c r="S910" s="192"/>
      <c r="T910" s="192"/>
      <c r="U910" s="192"/>
      <c r="V910" s="192"/>
      <c r="W910" s="192"/>
      <c r="X910" s="192"/>
      <c r="Y910" s="192"/>
      <c r="Z910" s="192"/>
      <c r="AA910" s="192"/>
      <c r="AB910" s="192"/>
      <c r="AC910" s="192"/>
      <c r="AD910" s="192"/>
      <c r="AE910" s="192"/>
      <c r="AF910" s="192"/>
      <c r="AG910" s="192"/>
      <c r="AH910" s="192"/>
      <c r="AI910" s="192"/>
    </row>
    <row r="911" spans="1:35" ht="15.75" customHeight="1">
      <c r="A911" s="192"/>
      <c r="B911" s="192"/>
      <c r="C911" s="192"/>
      <c r="D911" s="192"/>
      <c r="E911" s="192"/>
      <c r="F911" s="192"/>
      <c r="G911" s="192"/>
      <c r="H911" s="192"/>
      <c r="I911" s="192"/>
      <c r="J911" s="192"/>
      <c r="K911" s="192"/>
      <c r="L911" s="192"/>
      <c r="M911" s="192"/>
      <c r="N911" s="192"/>
      <c r="O911" s="192"/>
      <c r="P911" s="192"/>
      <c r="Q911" s="192"/>
      <c r="R911" s="192"/>
      <c r="S911" s="192"/>
      <c r="T911" s="192"/>
      <c r="U911" s="192"/>
      <c r="V911" s="192"/>
      <c r="W911" s="192"/>
      <c r="X911" s="192"/>
      <c r="Y911" s="192"/>
      <c r="Z911" s="192"/>
      <c r="AA911" s="192"/>
      <c r="AB911" s="192"/>
      <c r="AC911" s="192"/>
      <c r="AD911" s="192"/>
      <c r="AE911" s="192"/>
      <c r="AF911" s="192"/>
      <c r="AG911" s="192"/>
      <c r="AH911" s="192"/>
      <c r="AI911" s="192"/>
    </row>
    <row r="912" spans="1:35" ht="15.75" customHeight="1">
      <c r="A912" s="192"/>
      <c r="B912" s="192"/>
      <c r="C912" s="192"/>
      <c r="D912" s="192"/>
      <c r="E912" s="192"/>
      <c r="F912" s="192"/>
      <c r="G912" s="192"/>
      <c r="H912" s="192"/>
      <c r="I912" s="192"/>
      <c r="J912" s="192"/>
      <c r="K912" s="192"/>
      <c r="L912" s="192"/>
      <c r="M912" s="192"/>
      <c r="N912" s="192"/>
      <c r="O912" s="192"/>
      <c r="P912" s="192"/>
      <c r="Q912" s="192"/>
      <c r="R912" s="192"/>
      <c r="S912" s="192"/>
      <c r="T912" s="192"/>
      <c r="U912" s="192"/>
      <c r="V912" s="192"/>
      <c r="W912" s="192"/>
      <c r="X912" s="192"/>
      <c r="Y912" s="192"/>
      <c r="Z912" s="192"/>
      <c r="AA912" s="192"/>
      <c r="AB912" s="192"/>
      <c r="AC912" s="192"/>
      <c r="AD912" s="192"/>
      <c r="AE912" s="192"/>
      <c r="AF912" s="192"/>
      <c r="AG912" s="192"/>
      <c r="AH912" s="192"/>
      <c r="AI912" s="192"/>
    </row>
    <row r="913" spans="1:35" ht="15.75" customHeight="1">
      <c r="A913" s="192"/>
      <c r="B913" s="192"/>
      <c r="C913" s="192"/>
      <c r="D913" s="192"/>
      <c r="E913" s="192"/>
      <c r="F913" s="192"/>
      <c r="G913" s="192"/>
      <c r="H913" s="192"/>
      <c r="I913" s="192"/>
      <c r="J913" s="192"/>
      <c r="K913" s="192"/>
      <c r="L913" s="192"/>
      <c r="M913" s="192"/>
      <c r="N913" s="192"/>
      <c r="O913" s="192"/>
      <c r="P913" s="192"/>
      <c r="Q913" s="192"/>
      <c r="R913" s="192"/>
      <c r="S913" s="192"/>
      <c r="T913" s="192"/>
      <c r="U913" s="192"/>
      <c r="V913" s="192"/>
      <c r="W913" s="192"/>
      <c r="X913" s="192"/>
      <c r="Y913" s="192"/>
      <c r="Z913" s="192"/>
      <c r="AA913" s="192"/>
      <c r="AB913" s="192"/>
      <c r="AC913" s="192"/>
      <c r="AD913" s="192"/>
      <c r="AE913" s="192"/>
      <c r="AF913" s="192"/>
      <c r="AG913" s="192"/>
      <c r="AH913" s="192"/>
      <c r="AI913" s="192"/>
    </row>
    <row r="914" spans="1:35" ht="15.75" customHeight="1">
      <c r="A914" s="192"/>
      <c r="B914" s="192"/>
      <c r="C914" s="192"/>
      <c r="D914" s="192"/>
      <c r="E914" s="192"/>
      <c r="F914" s="192"/>
      <c r="G914" s="192"/>
      <c r="H914" s="192"/>
      <c r="I914" s="192"/>
      <c r="J914" s="192"/>
      <c r="K914" s="192"/>
      <c r="L914" s="192"/>
      <c r="M914" s="192"/>
      <c r="N914" s="192"/>
      <c r="O914" s="192"/>
      <c r="P914" s="192"/>
      <c r="Q914" s="192"/>
      <c r="R914" s="192"/>
      <c r="S914" s="192"/>
      <c r="T914" s="192"/>
      <c r="U914" s="192"/>
      <c r="V914" s="192"/>
      <c r="W914" s="192"/>
      <c r="X914" s="192"/>
      <c r="Y914" s="192"/>
      <c r="Z914" s="192"/>
      <c r="AA914" s="192"/>
      <c r="AB914" s="192"/>
      <c r="AC914" s="192"/>
      <c r="AD914" s="192"/>
      <c r="AE914" s="192"/>
      <c r="AF914" s="192"/>
      <c r="AG914" s="192"/>
      <c r="AH914" s="192"/>
      <c r="AI914" s="192"/>
    </row>
    <row r="915" spans="1:35" ht="15.75" customHeight="1">
      <c r="A915" s="192"/>
      <c r="B915" s="192"/>
      <c r="C915" s="192"/>
      <c r="D915" s="192"/>
      <c r="E915" s="192"/>
      <c r="F915" s="192"/>
      <c r="G915" s="192"/>
      <c r="H915" s="192"/>
      <c r="I915" s="192"/>
      <c r="J915" s="192"/>
      <c r="K915" s="192"/>
      <c r="L915" s="192"/>
      <c r="M915" s="192"/>
      <c r="N915" s="192"/>
      <c r="O915" s="192"/>
      <c r="P915" s="192"/>
      <c r="Q915" s="192"/>
      <c r="R915" s="192"/>
      <c r="S915" s="192"/>
      <c r="T915" s="192"/>
      <c r="U915" s="192"/>
      <c r="V915" s="192"/>
      <c r="W915" s="192"/>
      <c r="X915" s="192"/>
      <c r="Y915" s="192"/>
      <c r="Z915" s="192"/>
      <c r="AA915" s="192"/>
      <c r="AB915" s="192"/>
      <c r="AC915" s="192"/>
      <c r="AD915" s="192"/>
      <c r="AE915" s="192"/>
      <c r="AF915" s="192"/>
      <c r="AG915" s="192"/>
      <c r="AH915" s="192"/>
      <c r="AI915" s="192"/>
    </row>
    <row r="916" spans="1:35" ht="15.75" customHeight="1">
      <c r="A916" s="192"/>
      <c r="B916" s="192"/>
      <c r="C916" s="192"/>
      <c r="D916" s="192"/>
      <c r="E916" s="192"/>
      <c r="F916" s="192"/>
      <c r="G916" s="192"/>
      <c r="H916" s="192"/>
      <c r="I916" s="192"/>
      <c r="J916" s="192"/>
      <c r="K916" s="192"/>
      <c r="L916" s="192"/>
      <c r="M916" s="192"/>
      <c r="N916" s="192"/>
      <c r="O916" s="192"/>
      <c r="P916" s="192"/>
      <c r="Q916" s="192"/>
      <c r="R916" s="192"/>
      <c r="S916" s="192"/>
      <c r="T916" s="192"/>
      <c r="U916" s="192"/>
      <c r="V916" s="192"/>
      <c r="W916" s="192"/>
      <c r="X916" s="192"/>
      <c r="Y916" s="192"/>
      <c r="Z916" s="192"/>
      <c r="AA916" s="192"/>
      <c r="AB916" s="192"/>
      <c r="AC916" s="192"/>
      <c r="AD916" s="192"/>
      <c r="AE916" s="192"/>
      <c r="AF916" s="192"/>
      <c r="AG916" s="192"/>
      <c r="AH916" s="192"/>
      <c r="AI916" s="192"/>
    </row>
    <row r="917" spans="1:35" ht="15.75" customHeight="1">
      <c r="A917" s="192"/>
      <c r="B917" s="192"/>
      <c r="C917" s="192"/>
      <c r="D917" s="192"/>
      <c r="E917" s="192"/>
      <c r="F917" s="192"/>
      <c r="G917" s="192"/>
      <c r="H917" s="192"/>
      <c r="I917" s="192"/>
      <c r="J917" s="192"/>
      <c r="K917" s="192"/>
      <c r="L917" s="192"/>
      <c r="M917" s="192"/>
      <c r="N917" s="192"/>
      <c r="O917" s="192"/>
      <c r="P917" s="192"/>
      <c r="Q917" s="192"/>
      <c r="R917" s="192"/>
      <c r="S917" s="192"/>
      <c r="T917" s="192"/>
      <c r="U917" s="192"/>
      <c r="V917" s="192"/>
      <c r="W917" s="192"/>
      <c r="X917" s="192"/>
      <c r="Y917" s="192"/>
      <c r="Z917" s="192"/>
      <c r="AA917" s="192"/>
      <c r="AB917" s="192"/>
      <c r="AC917" s="192"/>
      <c r="AD917" s="192"/>
      <c r="AE917" s="192"/>
      <c r="AF917" s="192"/>
      <c r="AG917" s="192"/>
      <c r="AH917" s="192"/>
      <c r="AI917" s="192"/>
    </row>
    <row r="918" spans="1:35" ht="15.75" customHeight="1">
      <c r="A918" s="192"/>
      <c r="B918" s="192"/>
      <c r="C918" s="192"/>
      <c r="D918" s="192"/>
      <c r="E918" s="192"/>
      <c r="F918" s="192"/>
      <c r="G918" s="192"/>
      <c r="H918" s="192"/>
      <c r="I918" s="192"/>
      <c r="J918" s="192"/>
      <c r="K918" s="192"/>
      <c r="L918" s="192"/>
      <c r="M918" s="192"/>
      <c r="N918" s="192"/>
      <c r="O918" s="192"/>
      <c r="P918" s="192"/>
      <c r="Q918" s="192"/>
      <c r="R918" s="192"/>
      <c r="S918" s="192"/>
      <c r="T918" s="192"/>
      <c r="U918" s="192"/>
      <c r="V918" s="192"/>
      <c r="W918" s="192"/>
      <c r="X918" s="192"/>
      <c r="Y918" s="192"/>
      <c r="Z918" s="192"/>
      <c r="AA918" s="192"/>
      <c r="AB918" s="192"/>
      <c r="AC918" s="192"/>
      <c r="AD918" s="192"/>
      <c r="AE918" s="192"/>
      <c r="AF918" s="192"/>
      <c r="AG918" s="192"/>
      <c r="AH918" s="192"/>
      <c r="AI918" s="192"/>
    </row>
    <row r="919" spans="1:35" ht="15.75" customHeight="1">
      <c r="A919" s="192"/>
      <c r="B919" s="192"/>
      <c r="C919" s="192"/>
      <c r="D919" s="192"/>
      <c r="E919" s="192"/>
      <c r="F919" s="192"/>
      <c r="G919" s="192"/>
      <c r="H919" s="192"/>
      <c r="I919" s="192"/>
      <c r="J919" s="192"/>
      <c r="K919" s="192"/>
      <c r="L919" s="192"/>
      <c r="M919" s="192"/>
      <c r="N919" s="192"/>
      <c r="O919" s="192"/>
      <c r="P919" s="192"/>
      <c r="Q919" s="192"/>
      <c r="R919" s="192"/>
      <c r="S919" s="192"/>
      <c r="T919" s="192"/>
      <c r="U919" s="192"/>
      <c r="V919" s="192"/>
      <c r="W919" s="192"/>
      <c r="X919" s="192"/>
      <c r="Y919" s="192"/>
      <c r="Z919" s="192"/>
      <c r="AA919" s="192"/>
      <c r="AB919" s="192"/>
      <c r="AC919" s="192"/>
      <c r="AD919" s="192"/>
      <c r="AE919" s="192"/>
      <c r="AF919" s="192"/>
      <c r="AG919" s="192"/>
      <c r="AH919" s="192"/>
      <c r="AI919" s="192"/>
    </row>
    <row r="920" spans="1:35" ht="15.75" customHeight="1">
      <c r="A920" s="192"/>
      <c r="B920" s="192"/>
      <c r="C920" s="192"/>
      <c r="D920" s="192"/>
      <c r="E920" s="192"/>
      <c r="F920" s="192"/>
      <c r="G920" s="192"/>
      <c r="H920" s="192"/>
      <c r="I920" s="192"/>
      <c r="J920" s="192"/>
      <c r="K920" s="192"/>
      <c r="L920" s="192"/>
      <c r="M920" s="192"/>
      <c r="N920" s="192"/>
      <c r="O920" s="192"/>
      <c r="P920" s="192"/>
      <c r="Q920" s="192"/>
      <c r="R920" s="192"/>
      <c r="S920" s="192"/>
      <c r="T920" s="192"/>
      <c r="U920" s="192"/>
      <c r="V920" s="192"/>
      <c r="W920" s="192"/>
      <c r="X920" s="192"/>
      <c r="Y920" s="192"/>
      <c r="Z920" s="192"/>
      <c r="AA920" s="192"/>
      <c r="AB920" s="192"/>
      <c r="AC920" s="192"/>
      <c r="AD920" s="192"/>
      <c r="AE920" s="192"/>
      <c r="AF920" s="192"/>
      <c r="AG920" s="192"/>
      <c r="AH920" s="192"/>
      <c r="AI920" s="192"/>
    </row>
    <row r="921" spans="1:35" ht="15.75" customHeight="1">
      <c r="A921" s="192"/>
      <c r="B921" s="192"/>
      <c r="C921" s="192"/>
      <c r="D921" s="192"/>
      <c r="E921" s="192"/>
      <c r="F921" s="192"/>
      <c r="G921" s="192"/>
      <c r="H921" s="192"/>
      <c r="I921" s="192"/>
      <c r="J921" s="192"/>
      <c r="K921" s="192"/>
      <c r="L921" s="192"/>
      <c r="M921" s="192"/>
      <c r="N921" s="192"/>
      <c r="O921" s="192"/>
      <c r="P921" s="192"/>
      <c r="Q921" s="192"/>
      <c r="R921" s="192"/>
      <c r="S921" s="192"/>
      <c r="T921" s="192"/>
      <c r="U921" s="192"/>
      <c r="V921" s="192"/>
      <c r="W921" s="192"/>
      <c r="X921" s="192"/>
      <c r="Y921" s="192"/>
      <c r="Z921" s="192"/>
      <c r="AA921" s="192"/>
      <c r="AB921" s="192"/>
      <c r="AC921" s="192"/>
      <c r="AD921" s="192"/>
      <c r="AE921" s="192"/>
      <c r="AF921" s="192"/>
      <c r="AG921" s="192"/>
      <c r="AH921" s="192"/>
      <c r="AI921" s="192"/>
    </row>
    <row r="922" spans="1:35" ht="15.75" customHeight="1">
      <c r="A922" s="192"/>
      <c r="B922" s="192"/>
      <c r="C922" s="192"/>
      <c r="D922" s="192"/>
      <c r="E922" s="192"/>
      <c r="F922" s="192"/>
      <c r="G922" s="192"/>
      <c r="H922" s="192"/>
      <c r="I922" s="192"/>
      <c r="J922" s="192"/>
      <c r="K922" s="192"/>
      <c r="L922" s="192"/>
      <c r="M922" s="192"/>
      <c r="N922" s="192"/>
      <c r="O922" s="192"/>
      <c r="P922" s="192"/>
      <c r="Q922" s="192"/>
      <c r="R922" s="192"/>
      <c r="S922" s="192"/>
      <c r="T922" s="192"/>
      <c r="U922" s="192"/>
      <c r="V922" s="192"/>
      <c r="W922" s="192"/>
      <c r="X922" s="192"/>
      <c r="Y922" s="192"/>
      <c r="Z922" s="192"/>
      <c r="AA922" s="192"/>
      <c r="AB922" s="192"/>
      <c r="AC922" s="192"/>
      <c r="AD922" s="192"/>
      <c r="AE922" s="192"/>
      <c r="AF922" s="192"/>
      <c r="AG922" s="192"/>
      <c r="AH922" s="192"/>
      <c r="AI922" s="192"/>
    </row>
    <row r="923" spans="1:35" ht="15.75" customHeight="1">
      <c r="A923" s="192"/>
      <c r="B923" s="192"/>
      <c r="C923" s="192"/>
      <c r="D923" s="192"/>
      <c r="E923" s="192"/>
      <c r="F923" s="192"/>
      <c r="G923" s="192"/>
      <c r="H923" s="192"/>
      <c r="I923" s="192"/>
      <c r="J923" s="192"/>
      <c r="K923" s="192"/>
      <c r="L923" s="192"/>
      <c r="M923" s="192"/>
      <c r="N923" s="192"/>
      <c r="O923" s="192"/>
      <c r="P923" s="192"/>
      <c r="Q923" s="192"/>
      <c r="R923" s="192"/>
      <c r="S923" s="192"/>
      <c r="T923" s="192"/>
      <c r="U923" s="192"/>
      <c r="V923" s="192"/>
      <c r="W923" s="192"/>
      <c r="X923" s="192"/>
      <c r="Y923" s="192"/>
      <c r="Z923" s="192"/>
      <c r="AA923" s="192"/>
      <c r="AB923" s="192"/>
      <c r="AC923" s="192"/>
      <c r="AD923" s="192"/>
      <c r="AE923" s="192"/>
      <c r="AF923" s="192"/>
      <c r="AG923" s="192"/>
      <c r="AH923" s="192"/>
      <c r="AI923" s="192"/>
    </row>
    <row r="924" spans="1:35" ht="15.75" customHeight="1">
      <c r="A924" s="192"/>
      <c r="B924" s="192"/>
      <c r="C924" s="192"/>
      <c r="D924" s="192"/>
      <c r="E924" s="192"/>
      <c r="F924" s="192"/>
      <c r="G924" s="192"/>
      <c r="H924" s="192"/>
      <c r="I924" s="192"/>
      <c r="J924" s="192"/>
      <c r="K924" s="192"/>
      <c r="L924" s="192"/>
      <c r="M924" s="192"/>
      <c r="N924" s="192"/>
      <c r="O924" s="192"/>
      <c r="P924" s="192"/>
      <c r="Q924" s="192"/>
      <c r="R924" s="192"/>
      <c r="S924" s="192"/>
      <c r="T924" s="192"/>
      <c r="U924" s="192"/>
      <c r="V924" s="192"/>
      <c r="W924" s="192"/>
      <c r="X924" s="192"/>
      <c r="Y924" s="192"/>
      <c r="Z924" s="192"/>
      <c r="AA924" s="192"/>
      <c r="AB924" s="192"/>
      <c r="AC924" s="192"/>
      <c r="AD924" s="192"/>
      <c r="AE924" s="192"/>
      <c r="AF924" s="192"/>
      <c r="AG924" s="192"/>
      <c r="AH924" s="192"/>
      <c r="AI924" s="192"/>
    </row>
    <row r="925" spans="1:35" ht="15.75" customHeight="1">
      <c r="A925" s="192"/>
      <c r="B925" s="192"/>
      <c r="C925" s="192"/>
      <c r="D925" s="192"/>
      <c r="E925" s="192"/>
      <c r="F925" s="192"/>
      <c r="G925" s="192"/>
      <c r="H925" s="192"/>
      <c r="I925" s="192"/>
      <c r="J925" s="192"/>
      <c r="K925" s="192"/>
      <c r="L925" s="192"/>
      <c r="M925" s="192"/>
      <c r="N925" s="192"/>
      <c r="O925" s="192"/>
      <c r="P925" s="192"/>
      <c r="Q925" s="192"/>
      <c r="R925" s="192"/>
      <c r="S925" s="192"/>
      <c r="T925" s="192"/>
      <c r="U925" s="192"/>
      <c r="V925" s="192"/>
      <c r="W925" s="192"/>
      <c r="X925" s="192"/>
      <c r="Y925" s="192"/>
      <c r="Z925" s="192"/>
      <c r="AA925" s="192"/>
      <c r="AB925" s="192"/>
      <c r="AC925" s="192"/>
      <c r="AD925" s="192"/>
      <c r="AE925" s="192"/>
      <c r="AF925" s="192"/>
      <c r="AG925" s="192"/>
      <c r="AH925" s="192"/>
      <c r="AI925" s="192"/>
    </row>
    <row r="926" spans="1:35" ht="15.75" customHeight="1">
      <c r="A926" s="192"/>
      <c r="B926" s="192"/>
      <c r="C926" s="192"/>
      <c r="D926" s="192"/>
      <c r="E926" s="192"/>
      <c r="F926" s="192"/>
      <c r="G926" s="192"/>
      <c r="H926" s="192"/>
      <c r="I926" s="192"/>
      <c r="J926" s="192"/>
      <c r="K926" s="192"/>
      <c r="L926" s="192"/>
      <c r="M926" s="192"/>
      <c r="N926" s="192"/>
      <c r="O926" s="192"/>
      <c r="P926" s="192"/>
      <c r="Q926" s="192"/>
      <c r="R926" s="192"/>
      <c r="S926" s="192"/>
      <c r="T926" s="192"/>
      <c r="U926" s="192"/>
      <c r="V926" s="192"/>
      <c r="W926" s="192"/>
      <c r="X926" s="192"/>
      <c r="Y926" s="192"/>
      <c r="Z926" s="192"/>
      <c r="AA926" s="192"/>
      <c r="AB926" s="192"/>
      <c r="AC926" s="192"/>
      <c r="AD926" s="192"/>
      <c r="AE926" s="192"/>
      <c r="AF926" s="192"/>
      <c r="AG926" s="192"/>
      <c r="AH926" s="192"/>
      <c r="AI926" s="192"/>
    </row>
    <row r="927" spans="1:35" ht="15.75" customHeight="1">
      <c r="A927" s="192"/>
      <c r="B927" s="192"/>
      <c r="C927" s="192"/>
      <c r="D927" s="192"/>
      <c r="E927" s="192"/>
      <c r="F927" s="192"/>
      <c r="G927" s="192"/>
      <c r="H927" s="192"/>
      <c r="I927" s="192"/>
      <c r="J927" s="192"/>
      <c r="K927" s="192"/>
      <c r="L927" s="192"/>
      <c r="M927" s="192"/>
      <c r="N927" s="192"/>
      <c r="O927" s="192"/>
      <c r="P927" s="192"/>
      <c r="Q927" s="192"/>
      <c r="R927" s="192"/>
      <c r="S927" s="192"/>
      <c r="T927" s="192"/>
      <c r="U927" s="192"/>
      <c r="V927" s="192"/>
      <c r="W927" s="192"/>
      <c r="X927" s="192"/>
      <c r="Y927" s="192"/>
      <c r="Z927" s="192"/>
      <c r="AA927" s="192"/>
      <c r="AB927" s="192"/>
      <c r="AC927" s="192"/>
      <c r="AD927" s="192"/>
      <c r="AE927" s="192"/>
      <c r="AF927" s="192"/>
      <c r="AG927" s="192"/>
      <c r="AH927" s="192"/>
      <c r="AI927" s="192"/>
    </row>
    <row r="928" spans="1:35" ht="15.75" customHeight="1">
      <c r="A928" s="192"/>
      <c r="B928" s="192"/>
      <c r="C928" s="192"/>
      <c r="D928" s="192"/>
      <c r="E928" s="192"/>
      <c r="F928" s="192"/>
      <c r="G928" s="192"/>
      <c r="H928" s="192"/>
      <c r="I928" s="192"/>
      <c r="J928" s="192"/>
      <c r="K928" s="192"/>
      <c r="L928" s="192"/>
      <c r="M928" s="192"/>
      <c r="N928" s="192"/>
      <c r="O928" s="192"/>
      <c r="P928" s="192"/>
      <c r="Q928" s="192"/>
      <c r="R928" s="192"/>
      <c r="S928" s="192"/>
      <c r="T928" s="192"/>
      <c r="U928" s="192"/>
      <c r="V928" s="192"/>
      <c r="W928" s="192"/>
      <c r="X928" s="192"/>
      <c r="Y928" s="192"/>
      <c r="Z928" s="192"/>
      <c r="AA928" s="192"/>
      <c r="AB928" s="192"/>
      <c r="AC928" s="192"/>
      <c r="AD928" s="192"/>
      <c r="AE928" s="192"/>
      <c r="AF928" s="192"/>
      <c r="AG928" s="192"/>
      <c r="AH928" s="192"/>
      <c r="AI928" s="192"/>
    </row>
    <row r="929" spans="1:35" ht="15.75" customHeight="1">
      <c r="A929" s="192"/>
      <c r="B929" s="192"/>
      <c r="C929" s="192"/>
      <c r="D929" s="192"/>
      <c r="E929" s="192"/>
      <c r="F929" s="192"/>
      <c r="G929" s="192"/>
      <c r="H929" s="192"/>
      <c r="I929" s="192"/>
      <c r="J929" s="192"/>
      <c r="K929" s="192"/>
      <c r="L929" s="192"/>
      <c r="M929" s="192"/>
      <c r="N929" s="192"/>
      <c r="O929" s="192"/>
      <c r="P929" s="192"/>
      <c r="Q929" s="192"/>
      <c r="R929" s="192"/>
      <c r="S929" s="192"/>
      <c r="T929" s="192"/>
      <c r="U929" s="192"/>
      <c r="V929" s="192"/>
      <c r="W929" s="192"/>
      <c r="X929" s="192"/>
      <c r="Y929" s="192"/>
      <c r="Z929" s="192"/>
      <c r="AA929" s="192"/>
      <c r="AB929" s="192"/>
      <c r="AC929" s="192"/>
      <c r="AD929" s="192"/>
      <c r="AE929" s="192"/>
      <c r="AF929" s="192"/>
      <c r="AG929" s="192"/>
      <c r="AH929" s="192"/>
      <c r="AI929" s="192"/>
    </row>
    <row r="930" spans="1:35" ht="15.75" customHeight="1">
      <c r="A930" s="192"/>
      <c r="B930" s="192"/>
      <c r="C930" s="192"/>
      <c r="D930" s="192"/>
      <c r="E930" s="192"/>
      <c r="F930" s="192"/>
      <c r="G930" s="192"/>
      <c r="H930" s="192"/>
      <c r="I930" s="192"/>
      <c r="J930" s="192"/>
      <c r="K930" s="192"/>
      <c r="L930" s="192"/>
      <c r="M930" s="192"/>
      <c r="N930" s="192"/>
      <c r="O930" s="192"/>
      <c r="P930" s="192"/>
      <c r="Q930" s="192"/>
      <c r="R930" s="192"/>
      <c r="S930" s="192"/>
      <c r="T930" s="192"/>
      <c r="U930" s="192"/>
      <c r="V930" s="192"/>
      <c r="W930" s="192"/>
      <c r="X930" s="192"/>
      <c r="Y930" s="192"/>
      <c r="Z930" s="192"/>
      <c r="AA930" s="192"/>
      <c r="AB930" s="192"/>
      <c r="AC930" s="192"/>
      <c r="AD930" s="192"/>
      <c r="AE930" s="192"/>
      <c r="AF930" s="192"/>
      <c r="AG930" s="192"/>
      <c r="AH930" s="192"/>
      <c r="AI930" s="192"/>
    </row>
    <row r="931" spans="1:35" ht="15.75" customHeight="1">
      <c r="A931" s="192"/>
      <c r="B931" s="192"/>
      <c r="C931" s="192"/>
      <c r="D931" s="192"/>
      <c r="E931" s="192"/>
      <c r="F931" s="192"/>
      <c r="G931" s="192"/>
      <c r="H931" s="192"/>
      <c r="I931" s="192"/>
      <c r="J931" s="192"/>
      <c r="K931" s="192"/>
      <c r="L931" s="192"/>
      <c r="M931" s="192"/>
      <c r="N931" s="192"/>
      <c r="O931" s="192"/>
      <c r="P931" s="192"/>
      <c r="Q931" s="192"/>
      <c r="R931" s="192"/>
      <c r="S931" s="192"/>
      <c r="T931" s="192"/>
      <c r="U931" s="192"/>
      <c r="V931" s="192"/>
      <c r="W931" s="192"/>
      <c r="X931" s="192"/>
      <c r="Y931" s="192"/>
      <c r="Z931" s="192"/>
      <c r="AA931" s="192"/>
      <c r="AB931" s="192"/>
      <c r="AC931" s="192"/>
      <c r="AD931" s="192"/>
      <c r="AE931" s="192"/>
      <c r="AF931" s="192"/>
      <c r="AG931" s="192"/>
      <c r="AH931" s="192"/>
      <c r="AI931" s="192"/>
    </row>
    <row r="932" spans="1:35" ht="15.75" customHeight="1">
      <c r="A932" s="192"/>
      <c r="B932" s="192"/>
      <c r="C932" s="192"/>
      <c r="D932" s="192"/>
      <c r="E932" s="192"/>
      <c r="F932" s="192"/>
      <c r="G932" s="192"/>
      <c r="H932" s="192"/>
      <c r="I932" s="192"/>
      <c r="J932" s="192"/>
      <c r="K932" s="192"/>
      <c r="L932" s="192"/>
      <c r="M932" s="192"/>
      <c r="N932" s="192"/>
      <c r="O932" s="192"/>
      <c r="P932" s="192"/>
      <c r="Q932" s="192"/>
      <c r="R932" s="192"/>
      <c r="S932" s="192"/>
      <c r="T932" s="192"/>
      <c r="U932" s="192"/>
      <c r="V932" s="192"/>
      <c r="W932" s="192"/>
      <c r="X932" s="192"/>
      <c r="Y932" s="192"/>
      <c r="Z932" s="192"/>
      <c r="AA932" s="192"/>
      <c r="AB932" s="192"/>
      <c r="AC932" s="192"/>
      <c r="AD932" s="192"/>
      <c r="AE932" s="192"/>
      <c r="AF932" s="192"/>
      <c r="AG932" s="192"/>
      <c r="AH932" s="192"/>
      <c r="AI932" s="192"/>
    </row>
    <row r="933" spans="1:35" ht="15.75" customHeight="1">
      <c r="A933" s="192"/>
      <c r="B933" s="192"/>
      <c r="C933" s="192"/>
      <c r="D933" s="192"/>
      <c r="E933" s="192"/>
      <c r="F933" s="192"/>
      <c r="G933" s="192"/>
      <c r="H933" s="192"/>
      <c r="I933" s="192"/>
      <c r="J933" s="192"/>
      <c r="K933" s="192"/>
      <c r="L933" s="192"/>
      <c r="M933" s="192"/>
      <c r="N933" s="192"/>
      <c r="O933" s="192"/>
      <c r="P933" s="192"/>
      <c r="Q933" s="192"/>
      <c r="R933" s="192"/>
      <c r="S933" s="192"/>
      <c r="T933" s="192"/>
      <c r="U933" s="192"/>
      <c r="V933" s="192"/>
      <c r="W933" s="192"/>
      <c r="X933" s="192"/>
      <c r="Y933" s="192"/>
      <c r="Z933" s="192"/>
      <c r="AA933" s="192"/>
      <c r="AB933" s="192"/>
      <c r="AC933" s="192"/>
      <c r="AD933" s="192"/>
      <c r="AE933" s="192"/>
      <c r="AF933" s="192"/>
      <c r="AG933" s="192"/>
      <c r="AH933" s="192"/>
      <c r="AI933" s="192"/>
    </row>
    <row r="934" spans="1:35" ht="15.75" customHeight="1">
      <c r="A934" s="192"/>
      <c r="B934" s="192"/>
      <c r="C934" s="192"/>
      <c r="D934" s="192"/>
      <c r="E934" s="192"/>
      <c r="F934" s="192"/>
      <c r="G934" s="192"/>
      <c r="H934" s="192"/>
      <c r="I934" s="192"/>
      <c r="J934" s="192"/>
      <c r="K934" s="192"/>
      <c r="L934" s="192"/>
      <c r="M934" s="192"/>
      <c r="N934" s="192"/>
      <c r="O934" s="192"/>
      <c r="P934" s="192"/>
      <c r="Q934" s="192"/>
      <c r="R934" s="192"/>
      <c r="S934" s="192"/>
      <c r="T934" s="192"/>
      <c r="U934" s="192"/>
      <c r="V934" s="192"/>
      <c r="W934" s="192"/>
      <c r="X934" s="192"/>
      <c r="Y934" s="192"/>
      <c r="Z934" s="192"/>
      <c r="AA934" s="192"/>
      <c r="AB934" s="192"/>
      <c r="AC934" s="192"/>
      <c r="AD934" s="192"/>
      <c r="AE934" s="192"/>
      <c r="AF934" s="192"/>
      <c r="AG934" s="192"/>
      <c r="AH934" s="192"/>
      <c r="AI934" s="192"/>
    </row>
    <row r="935" spans="1:35" ht="15.75" customHeight="1">
      <c r="A935" s="192"/>
      <c r="B935" s="192"/>
      <c r="C935" s="192"/>
      <c r="D935" s="192"/>
      <c r="E935" s="192"/>
      <c r="F935" s="192"/>
      <c r="G935" s="192"/>
      <c r="H935" s="192"/>
      <c r="I935" s="192"/>
      <c r="J935" s="192"/>
      <c r="K935" s="192"/>
      <c r="L935" s="192"/>
      <c r="M935" s="192"/>
      <c r="N935" s="192"/>
      <c r="O935" s="192"/>
      <c r="P935" s="192"/>
      <c r="Q935" s="192"/>
      <c r="R935" s="192"/>
      <c r="S935" s="192"/>
      <c r="T935" s="192"/>
      <c r="U935" s="192"/>
      <c r="V935" s="192"/>
      <c r="W935" s="192"/>
      <c r="X935" s="192"/>
      <c r="Y935" s="192"/>
      <c r="Z935" s="192"/>
      <c r="AA935" s="192"/>
      <c r="AB935" s="192"/>
      <c r="AC935" s="192"/>
      <c r="AD935" s="192"/>
      <c r="AE935" s="192"/>
      <c r="AF935" s="192"/>
      <c r="AG935" s="192"/>
      <c r="AH935" s="192"/>
      <c r="AI935" s="192"/>
    </row>
    <row r="936" spans="1:35" ht="15.75" customHeight="1">
      <c r="A936" s="192"/>
      <c r="B936" s="192"/>
      <c r="C936" s="192"/>
      <c r="D936" s="192"/>
      <c r="E936" s="192"/>
      <c r="F936" s="192"/>
      <c r="G936" s="192"/>
      <c r="H936" s="192"/>
      <c r="I936" s="192"/>
      <c r="J936" s="192"/>
      <c r="K936" s="192"/>
      <c r="L936" s="192"/>
      <c r="M936" s="192"/>
      <c r="N936" s="192"/>
      <c r="O936" s="192"/>
      <c r="P936" s="192"/>
      <c r="Q936" s="192"/>
      <c r="R936" s="192"/>
      <c r="S936" s="192"/>
      <c r="T936" s="192"/>
      <c r="U936" s="192"/>
      <c r="V936" s="192"/>
      <c r="W936" s="192"/>
      <c r="X936" s="192"/>
      <c r="Y936" s="192"/>
      <c r="Z936" s="192"/>
      <c r="AA936" s="192"/>
      <c r="AB936" s="192"/>
      <c r="AC936" s="192"/>
      <c r="AD936" s="192"/>
      <c r="AE936" s="192"/>
      <c r="AF936" s="192"/>
      <c r="AG936" s="192"/>
      <c r="AH936" s="192"/>
      <c r="AI936" s="192"/>
    </row>
    <row r="937" spans="1:35" ht="15.75" customHeight="1">
      <c r="A937" s="192"/>
      <c r="B937" s="192"/>
      <c r="C937" s="192"/>
      <c r="D937" s="192"/>
      <c r="E937" s="192"/>
      <c r="F937" s="192"/>
      <c r="G937" s="192"/>
      <c r="H937" s="192"/>
      <c r="I937" s="192"/>
      <c r="J937" s="192"/>
      <c r="K937" s="192"/>
      <c r="L937" s="192"/>
      <c r="M937" s="192"/>
      <c r="N937" s="192"/>
      <c r="O937" s="192"/>
      <c r="P937" s="192"/>
      <c r="Q937" s="192"/>
      <c r="R937" s="192"/>
      <c r="S937" s="192"/>
      <c r="T937" s="192"/>
      <c r="U937" s="192"/>
      <c r="V937" s="192"/>
      <c r="W937" s="192"/>
      <c r="X937" s="192"/>
      <c r="Y937" s="192"/>
      <c r="Z937" s="192"/>
      <c r="AA937" s="192"/>
      <c r="AB937" s="192"/>
      <c r="AC937" s="192"/>
      <c r="AD937" s="192"/>
      <c r="AE937" s="192"/>
      <c r="AF937" s="192"/>
      <c r="AG937" s="192"/>
      <c r="AH937" s="192"/>
      <c r="AI937" s="192"/>
    </row>
    <row r="938" spans="1:35" ht="15.75" customHeight="1">
      <c r="A938" s="192"/>
      <c r="B938" s="192"/>
      <c r="C938" s="192"/>
      <c r="D938" s="192"/>
      <c r="E938" s="192"/>
      <c r="F938" s="192"/>
      <c r="G938" s="192"/>
      <c r="H938" s="192"/>
      <c r="I938" s="192"/>
      <c r="J938" s="192"/>
      <c r="K938" s="192"/>
      <c r="L938" s="192"/>
      <c r="M938" s="192"/>
      <c r="N938" s="192"/>
      <c r="O938" s="192"/>
      <c r="P938" s="192"/>
      <c r="Q938" s="192"/>
      <c r="R938" s="192"/>
      <c r="S938" s="192"/>
      <c r="T938" s="192"/>
      <c r="U938" s="192"/>
      <c r="V938" s="192"/>
      <c r="W938" s="192"/>
      <c r="X938" s="192"/>
      <c r="Y938" s="192"/>
      <c r="Z938" s="192"/>
      <c r="AA938" s="192"/>
      <c r="AB938" s="192"/>
      <c r="AC938" s="192"/>
      <c r="AD938" s="192"/>
      <c r="AE938" s="192"/>
      <c r="AF938" s="192"/>
      <c r="AG938" s="192"/>
      <c r="AH938" s="192"/>
      <c r="AI938" s="192"/>
    </row>
    <row r="939" spans="1:35" ht="15.75" customHeight="1">
      <c r="A939" s="192"/>
      <c r="B939" s="192"/>
      <c r="C939" s="192"/>
      <c r="D939" s="192"/>
      <c r="E939" s="192"/>
      <c r="F939" s="192"/>
      <c r="G939" s="192"/>
      <c r="H939" s="192"/>
      <c r="I939" s="192"/>
      <c r="J939" s="192"/>
      <c r="K939" s="192"/>
      <c r="L939" s="192"/>
      <c r="M939" s="192"/>
      <c r="N939" s="192"/>
      <c r="O939" s="192"/>
      <c r="P939" s="192"/>
      <c r="Q939" s="192"/>
      <c r="R939" s="192"/>
      <c r="S939" s="192"/>
      <c r="T939" s="192"/>
      <c r="U939" s="192"/>
      <c r="V939" s="192"/>
      <c r="W939" s="192"/>
      <c r="X939" s="192"/>
      <c r="Y939" s="192"/>
      <c r="Z939" s="192"/>
      <c r="AA939" s="192"/>
      <c r="AB939" s="192"/>
      <c r="AC939" s="192"/>
      <c r="AD939" s="192"/>
      <c r="AE939" s="192"/>
      <c r="AF939" s="192"/>
      <c r="AG939" s="192"/>
      <c r="AH939" s="192"/>
      <c r="AI939" s="192"/>
    </row>
    <row r="940" spans="1:35" ht="15.75" customHeight="1">
      <c r="A940" s="192"/>
      <c r="B940" s="192"/>
      <c r="C940" s="192"/>
      <c r="D940" s="192"/>
      <c r="E940" s="192"/>
      <c r="F940" s="192"/>
      <c r="G940" s="192"/>
      <c r="H940" s="192"/>
      <c r="I940" s="192"/>
      <c r="J940" s="192"/>
      <c r="K940" s="192"/>
      <c r="L940" s="192"/>
      <c r="M940" s="192"/>
      <c r="N940" s="192"/>
      <c r="O940" s="192"/>
      <c r="P940" s="192"/>
      <c r="Q940" s="192"/>
      <c r="R940" s="192"/>
      <c r="S940" s="192"/>
      <c r="T940" s="192"/>
      <c r="U940" s="192"/>
      <c r="V940" s="192"/>
      <c r="W940" s="192"/>
      <c r="X940" s="192"/>
      <c r="Y940" s="192"/>
      <c r="Z940" s="192"/>
      <c r="AA940" s="192"/>
      <c r="AB940" s="192"/>
      <c r="AC940" s="192"/>
      <c r="AD940" s="192"/>
      <c r="AE940" s="192"/>
      <c r="AF940" s="192"/>
      <c r="AG940" s="192"/>
      <c r="AH940" s="192"/>
      <c r="AI940" s="192"/>
    </row>
    <row r="941" spans="1:35" ht="15.75" customHeight="1">
      <c r="A941" s="192"/>
      <c r="B941" s="192"/>
      <c r="C941" s="192"/>
      <c r="D941" s="192"/>
      <c r="E941" s="192"/>
      <c r="F941" s="192"/>
      <c r="G941" s="192"/>
      <c r="H941" s="192"/>
      <c r="I941" s="192"/>
      <c r="J941" s="192"/>
      <c r="K941" s="192"/>
      <c r="L941" s="192"/>
      <c r="M941" s="192"/>
      <c r="N941" s="192"/>
      <c r="O941" s="192"/>
      <c r="P941" s="192"/>
      <c r="Q941" s="192"/>
      <c r="R941" s="192"/>
      <c r="S941" s="192"/>
      <c r="T941" s="192"/>
      <c r="U941" s="192"/>
      <c r="V941" s="192"/>
      <c r="W941" s="192"/>
      <c r="X941" s="192"/>
      <c r="Y941" s="192"/>
      <c r="Z941" s="192"/>
      <c r="AA941" s="192"/>
      <c r="AB941" s="192"/>
      <c r="AC941" s="192"/>
      <c r="AD941" s="192"/>
      <c r="AE941" s="192"/>
      <c r="AF941" s="192"/>
      <c r="AG941" s="192"/>
      <c r="AH941" s="192"/>
      <c r="AI941" s="192"/>
    </row>
    <row r="942" spans="1:35" ht="15.75" customHeight="1">
      <c r="A942" s="192"/>
      <c r="B942" s="192"/>
      <c r="C942" s="192"/>
      <c r="D942" s="192"/>
      <c r="E942" s="192"/>
      <c r="F942" s="192"/>
      <c r="G942" s="192"/>
      <c r="H942" s="192"/>
      <c r="I942" s="192"/>
      <c r="J942" s="192"/>
      <c r="K942" s="192"/>
      <c r="L942" s="192"/>
      <c r="M942" s="192"/>
      <c r="N942" s="192"/>
      <c r="O942" s="192"/>
      <c r="P942" s="192"/>
      <c r="Q942" s="192"/>
      <c r="R942" s="192"/>
      <c r="S942" s="192"/>
      <c r="T942" s="192"/>
      <c r="U942" s="192"/>
      <c r="V942" s="192"/>
      <c r="W942" s="192"/>
      <c r="X942" s="192"/>
      <c r="Y942" s="192"/>
      <c r="Z942" s="192"/>
      <c r="AA942" s="192"/>
      <c r="AB942" s="192"/>
      <c r="AC942" s="192"/>
      <c r="AD942" s="192"/>
      <c r="AE942" s="192"/>
      <c r="AF942" s="192"/>
      <c r="AG942" s="192"/>
      <c r="AH942" s="192"/>
      <c r="AI942" s="192"/>
    </row>
    <row r="943" spans="1:35" ht="15.75" customHeight="1">
      <c r="A943" s="192"/>
      <c r="B943" s="192"/>
      <c r="C943" s="192"/>
      <c r="D943" s="192"/>
      <c r="E943" s="192"/>
      <c r="F943" s="192"/>
      <c r="G943" s="192"/>
      <c r="H943" s="192"/>
      <c r="I943" s="192"/>
      <c r="J943" s="192"/>
      <c r="K943" s="192"/>
      <c r="L943" s="192"/>
      <c r="M943" s="192"/>
      <c r="N943" s="192"/>
      <c r="O943" s="192"/>
      <c r="P943" s="192"/>
      <c r="Q943" s="192"/>
      <c r="R943" s="192"/>
      <c r="S943" s="192"/>
      <c r="T943" s="192"/>
      <c r="U943" s="192"/>
      <c r="V943" s="192"/>
      <c r="W943" s="192"/>
      <c r="X943" s="192"/>
      <c r="Y943" s="192"/>
      <c r="Z943" s="192"/>
      <c r="AA943" s="192"/>
      <c r="AB943" s="192"/>
      <c r="AC943" s="192"/>
      <c r="AD943" s="192"/>
      <c r="AE943" s="192"/>
      <c r="AF943" s="192"/>
      <c r="AG943" s="192"/>
      <c r="AH943" s="192"/>
      <c r="AI943" s="192"/>
    </row>
    <row r="944" spans="1:35" ht="15.75" customHeight="1">
      <c r="A944" s="192"/>
      <c r="B944" s="192"/>
      <c r="C944" s="192"/>
      <c r="D944" s="192"/>
      <c r="E944" s="192"/>
      <c r="F944" s="192"/>
      <c r="G944" s="192"/>
      <c r="H944" s="192"/>
      <c r="I944" s="192"/>
      <c r="J944" s="192"/>
      <c r="K944" s="192"/>
      <c r="L944" s="192"/>
      <c r="M944" s="192"/>
      <c r="N944" s="192"/>
      <c r="O944" s="192"/>
      <c r="P944" s="192"/>
      <c r="Q944" s="192"/>
      <c r="R944" s="192"/>
      <c r="S944" s="192"/>
      <c r="T944" s="192"/>
      <c r="U944" s="192"/>
      <c r="V944" s="192"/>
      <c r="W944" s="192"/>
      <c r="X944" s="192"/>
      <c r="Y944" s="192"/>
      <c r="Z944" s="192"/>
      <c r="AA944" s="192"/>
      <c r="AB944" s="192"/>
      <c r="AC944" s="192"/>
      <c r="AD944" s="192"/>
      <c r="AE944" s="192"/>
      <c r="AF944" s="192"/>
      <c r="AG944" s="192"/>
      <c r="AH944" s="192"/>
      <c r="AI944" s="192"/>
    </row>
    <row r="945" spans="1:35" ht="15.75" customHeight="1">
      <c r="A945" s="192"/>
      <c r="B945" s="192"/>
      <c r="C945" s="192"/>
      <c r="D945" s="192"/>
      <c r="E945" s="192"/>
      <c r="F945" s="192"/>
      <c r="G945" s="192"/>
      <c r="H945" s="192"/>
      <c r="I945" s="192"/>
      <c r="J945" s="192"/>
      <c r="K945" s="192"/>
      <c r="L945" s="192"/>
      <c r="M945" s="192"/>
      <c r="N945" s="192"/>
      <c r="O945" s="192"/>
      <c r="P945" s="192"/>
      <c r="Q945" s="192"/>
      <c r="R945" s="192"/>
      <c r="S945" s="192"/>
      <c r="T945" s="192"/>
      <c r="U945" s="192"/>
      <c r="V945" s="192"/>
      <c r="W945" s="192"/>
      <c r="X945" s="192"/>
      <c r="Y945" s="192"/>
      <c r="Z945" s="192"/>
      <c r="AA945" s="192"/>
      <c r="AB945" s="192"/>
      <c r="AC945" s="192"/>
      <c r="AD945" s="192"/>
      <c r="AE945" s="192"/>
      <c r="AF945" s="192"/>
      <c r="AG945" s="192"/>
      <c r="AH945" s="192"/>
      <c r="AI945" s="192"/>
    </row>
    <row r="946" spans="1:35" ht="15.75" customHeight="1">
      <c r="A946" s="192"/>
      <c r="B946" s="192"/>
      <c r="C946" s="192"/>
      <c r="D946" s="192"/>
      <c r="E946" s="192"/>
      <c r="F946" s="192"/>
      <c r="G946" s="192"/>
      <c r="H946" s="192"/>
      <c r="I946" s="192"/>
      <c r="J946" s="192"/>
      <c r="K946" s="192"/>
      <c r="L946" s="192"/>
      <c r="M946" s="192"/>
      <c r="N946" s="192"/>
      <c r="O946" s="192"/>
      <c r="P946" s="192"/>
      <c r="Q946" s="192"/>
      <c r="R946" s="192"/>
      <c r="S946" s="192"/>
      <c r="T946" s="192"/>
      <c r="U946" s="192"/>
      <c r="V946" s="192"/>
      <c r="W946" s="192"/>
      <c r="X946" s="192"/>
      <c r="Y946" s="192"/>
      <c r="Z946" s="192"/>
      <c r="AA946" s="192"/>
      <c r="AB946" s="192"/>
      <c r="AC946" s="192"/>
      <c r="AD946" s="192"/>
      <c r="AE946" s="192"/>
      <c r="AF946" s="192"/>
      <c r="AG946" s="192"/>
      <c r="AH946" s="192"/>
      <c r="AI946" s="192"/>
    </row>
    <row r="947" spans="1:35" ht="15.75" customHeight="1">
      <c r="A947" s="192"/>
      <c r="B947" s="192"/>
      <c r="C947" s="192"/>
      <c r="D947" s="192"/>
      <c r="E947" s="192"/>
      <c r="F947" s="192"/>
      <c r="G947" s="192"/>
      <c r="H947" s="192"/>
      <c r="I947" s="192"/>
      <c r="J947" s="192"/>
      <c r="K947" s="192"/>
      <c r="L947" s="192"/>
      <c r="M947" s="192"/>
      <c r="N947" s="192"/>
      <c r="O947" s="192"/>
      <c r="P947" s="192"/>
      <c r="Q947" s="192"/>
      <c r="R947" s="192"/>
      <c r="S947" s="192"/>
      <c r="T947" s="192"/>
      <c r="U947" s="192"/>
      <c r="V947" s="192"/>
      <c r="W947" s="192"/>
      <c r="X947" s="192"/>
      <c r="Y947" s="192"/>
      <c r="Z947" s="192"/>
      <c r="AA947" s="192"/>
      <c r="AB947" s="192"/>
      <c r="AC947" s="192"/>
      <c r="AD947" s="192"/>
      <c r="AE947" s="192"/>
      <c r="AF947" s="192"/>
      <c r="AG947" s="192"/>
      <c r="AH947" s="192"/>
      <c r="AI947" s="192"/>
    </row>
    <row r="948" spans="1:35" ht="15.75" customHeight="1">
      <c r="A948" s="192"/>
      <c r="B948" s="192"/>
      <c r="C948" s="192"/>
      <c r="D948" s="192"/>
      <c r="E948" s="192"/>
      <c r="F948" s="192"/>
      <c r="G948" s="192"/>
      <c r="H948" s="192"/>
      <c r="I948" s="192"/>
      <c r="J948" s="192"/>
      <c r="K948" s="192"/>
      <c r="L948" s="192"/>
      <c r="M948" s="192"/>
      <c r="N948" s="192"/>
      <c r="O948" s="192"/>
      <c r="P948" s="192"/>
      <c r="Q948" s="192"/>
      <c r="R948" s="192"/>
      <c r="S948" s="192"/>
      <c r="T948" s="192"/>
      <c r="U948" s="192"/>
      <c r="V948" s="192"/>
      <c r="W948" s="192"/>
      <c r="X948" s="192"/>
      <c r="Y948" s="192"/>
      <c r="Z948" s="192"/>
      <c r="AA948" s="192"/>
      <c r="AB948" s="192"/>
      <c r="AC948" s="192"/>
      <c r="AD948" s="192"/>
      <c r="AE948" s="192"/>
      <c r="AF948" s="192"/>
      <c r="AG948" s="192"/>
      <c r="AH948" s="192"/>
      <c r="AI948" s="192"/>
    </row>
    <row r="949" spans="1:35" ht="15.75" customHeight="1">
      <c r="A949" s="192"/>
      <c r="B949" s="192"/>
      <c r="C949" s="192"/>
      <c r="D949" s="192"/>
      <c r="E949" s="192"/>
      <c r="F949" s="192"/>
      <c r="G949" s="192"/>
      <c r="H949" s="192"/>
      <c r="I949" s="192"/>
      <c r="J949" s="192"/>
      <c r="K949" s="192"/>
      <c r="L949" s="192"/>
      <c r="M949" s="192"/>
      <c r="N949" s="192"/>
      <c r="O949" s="192"/>
      <c r="P949" s="192"/>
      <c r="Q949" s="192"/>
      <c r="R949" s="192"/>
      <c r="S949" s="192"/>
      <c r="T949" s="192"/>
      <c r="U949" s="192"/>
      <c r="V949" s="192"/>
      <c r="W949" s="192"/>
      <c r="X949" s="192"/>
      <c r="Y949" s="192"/>
      <c r="Z949" s="192"/>
      <c r="AA949" s="192"/>
      <c r="AB949" s="192"/>
      <c r="AC949" s="192"/>
      <c r="AD949" s="192"/>
      <c r="AE949" s="192"/>
      <c r="AF949" s="192"/>
      <c r="AG949" s="192"/>
      <c r="AH949" s="192"/>
      <c r="AI949" s="192"/>
    </row>
    <row r="950" spans="1:35" ht="15.75" customHeight="1">
      <c r="A950" s="192"/>
      <c r="B950" s="192"/>
      <c r="C950" s="192"/>
      <c r="D950" s="192"/>
      <c r="E950" s="192"/>
      <c r="F950" s="192"/>
      <c r="G950" s="192"/>
      <c r="H950" s="192"/>
      <c r="I950" s="192"/>
      <c r="J950" s="192"/>
      <c r="K950" s="192"/>
      <c r="L950" s="192"/>
      <c r="M950" s="192"/>
      <c r="N950" s="192"/>
      <c r="O950" s="192"/>
      <c r="P950" s="192"/>
      <c r="Q950" s="192"/>
      <c r="R950" s="192"/>
      <c r="S950" s="192"/>
      <c r="T950" s="192"/>
      <c r="U950" s="192"/>
      <c r="V950" s="192"/>
      <c r="W950" s="192"/>
      <c r="X950" s="192"/>
      <c r="Y950" s="192"/>
      <c r="Z950" s="192"/>
      <c r="AA950" s="192"/>
      <c r="AB950" s="192"/>
      <c r="AC950" s="192"/>
      <c r="AD950" s="192"/>
      <c r="AE950" s="192"/>
      <c r="AF950" s="192"/>
      <c r="AG950" s="192"/>
      <c r="AH950" s="192"/>
      <c r="AI950" s="192"/>
    </row>
    <row r="951" spans="1:35" ht="15.75" customHeight="1">
      <c r="A951" s="192"/>
      <c r="B951" s="192"/>
      <c r="C951" s="192"/>
      <c r="D951" s="192"/>
      <c r="E951" s="192"/>
      <c r="F951" s="192"/>
      <c r="G951" s="192"/>
      <c r="H951" s="192"/>
      <c r="I951" s="192"/>
      <c r="J951" s="192"/>
      <c r="K951" s="192"/>
      <c r="L951" s="192"/>
      <c r="M951" s="192"/>
      <c r="N951" s="192"/>
      <c r="O951" s="192"/>
      <c r="P951" s="192"/>
      <c r="Q951" s="192"/>
      <c r="R951" s="192"/>
      <c r="S951" s="192"/>
      <c r="T951" s="192"/>
      <c r="U951" s="192"/>
      <c r="V951" s="192"/>
      <c r="W951" s="192"/>
      <c r="X951" s="192"/>
      <c r="Y951" s="192"/>
      <c r="Z951" s="192"/>
      <c r="AA951" s="192"/>
      <c r="AB951" s="192"/>
      <c r="AC951" s="192"/>
      <c r="AD951" s="192"/>
      <c r="AE951" s="192"/>
      <c r="AF951" s="192"/>
      <c r="AG951" s="192"/>
      <c r="AH951" s="192"/>
      <c r="AI951" s="192"/>
    </row>
    <row r="952" spans="1:35" ht="15.75" customHeight="1">
      <c r="A952" s="192"/>
      <c r="B952" s="192"/>
      <c r="C952" s="192"/>
      <c r="D952" s="192"/>
      <c r="E952" s="192"/>
      <c r="F952" s="192"/>
      <c r="G952" s="192"/>
      <c r="H952" s="192"/>
      <c r="I952" s="192"/>
      <c r="J952" s="192"/>
      <c r="K952" s="192"/>
      <c r="L952" s="192"/>
      <c r="M952" s="192"/>
      <c r="N952" s="192"/>
      <c r="O952" s="192"/>
      <c r="P952" s="192"/>
      <c r="Q952" s="192"/>
      <c r="R952" s="192"/>
      <c r="S952" s="192"/>
      <c r="T952" s="192"/>
      <c r="U952" s="192"/>
      <c r="V952" s="192"/>
      <c r="W952" s="192"/>
      <c r="X952" s="192"/>
      <c r="Y952" s="192"/>
      <c r="Z952" s="192"/>
      <c r="AA952" s="192"/>
      <c r="AB952" s="192"/>
      <c r="AC952" s="192"/>
      <c r="AD952" s="192"/>
      <c r="AE952" s="192"/>
      <c r="AF952" s="192"/>
      <c r="AG952" s="192"/>
      <c r="AH952" s="192"/>
      <c r="AI952" s="192"/>
    </row>
    <row r="953" spans="1:35" ht="15.75" customHeight="1">
      <c r="A953" s="192"/>
      <c r="B953" s="192"/>
      <c r="C953" s="192"/>
      <c r="D953" s="192"/>
      <c r="E953" s="192"/>
      <c r="F953" s="192"/>
      <c r="G953" s="192"/>
      <c r="H953" s="192"/>
      <c r="I953" s="192"/>
      <c r="J953" s="192"/>
      <c r="K953" s="192"/>
      <c r="L953" s="192"/>
      <c r="M953" s="192"/>
      <c r="N953" s="192"/>
      <c r="O953" s="192"/>
      <c r="P953" s="192"/>
      <c r="Q953" s="192"/>
      <c r="R953" s="192"/>
      <c r="S953" s="192"/>
      <c r="T953" s="192"/>
      <c r="U953" s="192"/>
      <c r="V953" s="192"/>
      <c r="W953" s="192"/>
      <c r="X953" s="192"/>
      <c r="Y953" s="192"/>
      <c r="Z953" s="192"/>
      <c r="AA953" s="192"/>
      <c r="AB953" s="192"/>
      <c r="AC953" s="192"/>
      <c r="AD953" s="192"/>
      <c r="AE953" s="192"/>
      <c r="AF953" s="192"/>
      <c r="AG953" s="192"/>
      <c r="AH953" s="192"/>
      <c r="AI953" s="192"/>
    </row>
    <row r="954" spans="1:35" ht="15.75" customHeight="1">
      <c r="A954" s="192"/>
      <c r="B954" s="192"/>
      <c r="C954" s="192"/>
      <c r="D954" s="192"/>
      <c r="E954" s="192"/>
      <c r="F954" s="192"/>
      <c r="G954" s="192"/>
      <c r="H954" s="192"/>
      <c r="I954" s="192"/>
      <c r="J954" s="192"/>
      <c r="K954" s="192"/>
      <c r="L954" s="192"/>
      <c r="M954" s="192"/>
      <c r="N954" s="192"/>
      <c r="O954" s="192"/>
      <c r="P954" s="192"/>
      <c r="Q954" s="192"/>
      <c r="R954" s="192"/>
      <c r="S954" s="192"/>
      <c r="T954" s="192"/>
      <c r="U954" s="192"/>
      <c r="V954" s="192"/>
      <c r="W954" s="192"/>
      <c r="X954" s="192"/>
      <c r="Y954" s="192"/>
      <c r="Z954" s="192"/>
      <c r="AA954" s="192"/>
      <c r="AB954" s="192"/>
      <c r="AC954" s="192"/>
      <c r="AD954" s="192"/>
      <c r="AE954" s="192"/>
      <c r="AF954" s="192"/>
      <c r="AG954" s="192"/>
      <c r="AH954" s="192"/>
      <c r="AI954" s="192"/>
    </row>
    <row r="955" spans="1:35" ht="15.75" customHeight="1">
      <c r="A955" s="192"/>
      <c r="B955" s="192"/>
      <c r="C955" s="192"/>
      <c r="D955" s="192"/>
      <c r="E955" s="192"/>
      <c r="F955" s="192"/>
      <c r="G955" s="192"/>
      <c r="H955" s="192"/>
      <c r="I955" s="192"/>
      <c r="J955" s="192"/>
      <c r="K955" s="192"/>
      <c r="L955" s="192"/>
      <c r="M955" s="192"/>
      <c r="N955" s="192"/>
      <c r="O955" s="192"/>
      <c r="P955" s="192"/>
      <c r="Q955" s="192"/>
      <c r="R955" s="192"/>
      <c r="S955" s="192"/>
      <c r="T955" s="192"/>
      <c r="U955" s="192"/>
      <c r="V955" s="192"/>
      <c r="W955" s="192"/>
      <c r="X955" s="192"/>
      <c r="Y955" s="192"/>
      <c r="Z955" s="192"/>
      <c r="AA955" s="192"/>
      <c r="AB955" s="192"/>
      <c r="AC955" s="192"/>
      <c r="AD955" s="192"/>
      <c r="AE955" s="192"/>
      <c r="AF955" s="192"/>
      <c r="AG955" s="192"/>
      <c r="AH955" s="192"/>
      <c r="AI955" s="192"/>
    </row>
    <row r="956" spans="1:35" ht="15.75" customHeight="1">
      <c r="A956" s="192"/>
      <c r="B956" s="192"/>
      <c r="C956" s="192"/>
      <c r="D956" s="192"/>
      <c r="E956" s="192"/>
      <c r="F956" s="192"/>
      <c r="G956" s="192"/>
      <c r="H956" s="192"/>
      <c r="I956" s="192"/>
      <c r="J956" s="192"/>
      <c r="K956" s="192"/>
      <c r="L956" s="192"/>
      <c r="M956" s="192"/>
      <c r="N956" s="192"/>
      <c r="O956" s="192"/>
      <c r="P956" s="192"/>
      <c r="Q956" s="192"/>
      <c r="R956" s="192"/>
      <c r="S956" s="192"/>
      <c r="T956" s="192"/>
      <c r="U956" s="192"/>
      <c r="V956" s="192"/>
      <c r="W956" s="192"/>
      <c r="X956" s="192"/>
      <c r="Y956" s="192"/>
      <c r="Z956" s="192"/>
      <c r="AA956" s="192"/>
      <c r="AB956" s="192"/>
      <c r="AC956" s="192"/>
      <c r="AD956" s="192"/>
      <c r="AE956" s="192"/>
      <c r="AF956" s="192"/>
      <c r="AG956" s="192"/>
      <c r="AH956" s="192"/>
      <c r="AI956" s="192"/>
    </row>
    <row r="957" spans="1:35" ht="15.75" customHeight="1">
      <c r="A957" s="192"/>
      <c r="B957" s="192"/>
      <c r="C957" s="192"/>
      <c r="D957" s="192"/>
      <c r="E957" s="192"/>
      <c r="F957" s="192"/>
      <c r="G957" s="192"/>
      <c r="H957" s="192"/>
      <c r="I957" s="192"/>
      <c r="J957" s="192"/>
      <c r="K957" s="192"/>
      <c r="L957" s="192"/>
      <c r="M957" s="192"/>
      <c r="N957" s="192"/>
      <c r="O957" s="192"/>
      <c r="P957" s="192"/>
      <c r="Q957" s="192"/>
      <c r="R957" s="192"/>
      <c r="S957" s="192"/>
      <c r="T957" s="192"/>
      <c r="U957" s="192"/>
      <c r="V957" s="192"/>
      <c r="W957" s="192"/>
      <c r="X957" s="192"/>
      <c r="Y957" s="192"/>
      <c r="Z957" s="192"/>
      <c r="AA957" s="192"/>
      <c r="AB957" s="192"/>
      <c r="AC957" s="192"/>
      <c r="AD957" s="192"/>
      <c r="AE957" s="192"/>
      <c r="AF957" s="192"/>
      <c r="AG957" s="192"/>
      <c r="AH957" s="192"/>
      <c r="AI957" s="192"/>
    </row>
    <row r="958" spans="1:35" ht="15.75" customHeight="1">
      <c r="A958" s="192"/>
      <c r="B958" s="192"/>
      <c r="C958" s="192"/>
      <c r="D958" s="192"/>
      <c r="E958" s="192"/>
      <c r="F958" s="192"/>
      <c r="G958" s="192"/>
      <c r="H958" s="192"/>
      <c r="I958" s="192"/>
      <c r="J958" s="192"/>
      <c r="K958" s="192"/>
      <c r="L958" s="192"/>
      <c r="M958" s="192"/>
      <c r="N958" s="192"/>
      <c r="O958" s="192"/>
      <c r="P958" s="192"/>
      <c r="Q958" s="192"/>
      <c r="R958" s="192"/>
      <c r="S958" s="192"/>
      <c r="T958" s="192"/>
      <c r="U958" s="192"/>
      <c r="V958" s="192"/>
      <c r="W958" s="192"/>
      <c r="X958" s="192"/>
      <c r="Y958" s="192"/>
      <c r="Z958" s="192"/>
      <c r="AA958" s="192"/>
      <c r="AB958" s="192"/>
      <c r="AC958" s="192"/>
      <c r="AD958" s="192"/>
      <c r="AE958" s="192"/>
      <c r="AF958" s="192"/>
      <c r="AG958" s="192"/>
      <c r="AH958" s="192"/>
      <c r="AI958" s="192"/>
    </row>
    <row r="959" spans="1:35" ht="15.75" customHeight="1">
      <c r="A959" s="192"/>
      <c r="B959" s="192"/>
      <c r="C959" s="192"/>
      <c r="D959" s="192"/>
      <c r="E959" s="192"/>
      <c r="F959" s="192"/>
      <c r="G959" s="192"/>
      <c r="H959" s="192"/>
      <c r="I959" s="192"/>
      <c r="J959" s="192"/>
      <c r="K959" s="192"/>
      <c r="L959" s="192"/>
      <c r="M959" s="192"/>
      <c r="N959" s="192"/>
      <c r="O959" s="192"/>
      <c r="P959" s="192"/>
      <c r="Q959" s="192"/>
      <c r="R959" s="192"/>
      <c r="S959" s="192"/>
      <c r="T959" s="192"/>
      <c r="U959" s="192"/>
      <c r="V959" s="192"/>
      <c r="W959" s="192"/>
      <c r="X959" s="192"/>
      <c r="Y959" s="192"/>
      <c r="Z959" s="192"/>
      <c r="AA959" s="192"/>
      <c r="AB959" s="192"/>
      <c r="AC959" s="192"/>
      <c r="AD959" s="192"/>
      <c r="AE959" s="192"/>
      <c r="AF959" s="192"/>
      <c r="AG959" s="192"/>
      <c r="AH959" s="192"/>
      <c r="AI959" s="192"/>
    </row>
    <row r="960" spans="1:35" ht="15.75" customHeight="1">
      <c r="A960" s="192"/>
      <c r="B960" s="192"/>
      <c r="C960" s="192"/>
      <c r="D960" s="192"/>
      <c r="E960" s="192"/>
      <c r="F960" s="192"/>
      <c r="G960" s="192"/>
      <c r="H960" s="192"/>
      <c r="I960" s="192"/>
      <c r="J960" s="192"/>
      <c r="K960" s="192"/>
      <c r="L960" s="192"/>
      <c r="M960" s="192"/>
      <c r="N960" s="192"/>
      <c r="O960" s="192"/>
      <c r="P960" s="192"/>
      <c r="Q960" s="192"/>
      <c r="R960" s="192"/>
      <c r="S960" s="192"/>
      <c r="T960" s="192"/>
      <c r="U960" s="192"/>
      <c r="V960" s="192"/>
      <c r="W960" s="192"/>
      <c r="X960" s="192"/>
      <c r="Y960" s="192"/>
      <c r="Z960" s="192"/>
      <c r="AA960" s="192"/>
      <c r="AB960" s="192"/>
      <c r="AC960" s="192"/>
      <c r="AD960" s="192"/>
      <c r="AE960" s="192"/>
      <c r="AF960" s="192"/>
      <c r="AG960" s="192"/>
      <c r="AH960" s="192"/>
      <c r="AI960" s="192"/>
    </row>
    <row r="961" spans="1:35" ht="15.75" customHeight="1">
      <c r="A961" s="192"/>
      <c r="B961" s="192"/>
      <c r="C961" s="192"/>
      <c r="D961" s="192"/>
      <c r="E961" s="192"/>
      <c r="F961" s="192"/>
      <c r="G961" s="192"/>
      <c r="H961" s="192"/>
      <c r="I961" s="192"/>
      <c r="J961" s="192"/>
      <c r="K961" s="192"/>
      <c r="L961" s="192"/>
      <c r="M961" s="192"/>
      <c r="N961" s="192"/>
      <c r="O961" s="192"/>
      <c r="P961" s="192"/>
      <c r="Q961" s="192"/>
      <c r="R961" s="192"/>
      <c r="S961" s="192"/>
      <c r="T961" s="192"/>
      <c r="U961" s="192"/>
      <c r="V961" s="192"/>
      <c r="W961" s="192"/>
      <c r="X961" s="192"/>
      <c r="Y961" s="192"/>
      <c r="Z961" s="192"/>
      <c r="AA961" s="192"/>
      <c r="AB961" s="192"/>
      <c r="AC961" s="192"/>
      <c r="AD961" s="192"/>
      <c r="AE961" s="192"/>
      <c r="AF961" s="192"/>
      <c r="AG961" s="192"/>
      <c r="AH961" s="192"/>
      <c r="AI961" s="192"/>
    </row>
    <row r="962" spans="1:35" ht="15.75" customHeight="1">
      <c r="A962" s="192"/>
      <c r="B962" s="192"/>
      <c r="C962" s="192"/>
      <c r="D962" s="192"/>
      <c r="E962" s="192"/>
      <c r="F962" s="192"/>
      <c r="G962" s="192"/>
      <c r="H962" s="192"/>
      <c r="I962" s="192"/>
      <c r="J962" s="192"/>
      <c r="K962" s="192"/>
      <c r="L962" s="192"/>
      <c r="M962" s="192"/>
      <c r="N962" s="192"/>
      <c r="O962" s="192"/>
      <c r="P962" s="192"/>
      <c r="Q962" s="192"/>
      <c r="R962" s="192"/>
      <c r="S962" s="192"/>
      <c r="T962" s="192"/>
      <c r="U962" s="192"/>
      <c r="V962" s="192"/>
      <c r="W962" s="192"/>
      <c r="X962" s="192"/>
      <c r="Y962" s="192"/>
      <c r="Z962" s="192"/>
      <c r="AA962" s="192"/>
      <c r="AB962" s="192"/>
      <c r="AC962" s="192"/>
      <c r="AD962" s="192"/>
      <c r="AE962" s="192"/>
      <c r="AF962" s="192"/>
      <c r="AG962" s="192"/>
      <c r="AH962" s="192"/>
      <c r="AI962" s="192"/>
    </row>
    <row r="963" spans="1:35" ht="15.75" customHeight="1">
      <c r="A963" s="192"/>
      <c r="B963" s="192"/>
      <c r="C963" s="192"/>
      <c r="D963" s="192"/>
      <c r="E963" s="192"/>
      <c r="F963" s="192"/>
      <c r="G963" s="192"/>
      <c r="H963" s="192"/>
      <c r="I963" s="192"/>
      <c r="J963" s="192"/>
      <c r="K963" s="192"/>
      <c r="L963" s="192"/>
      <c r="M963" s="192"/>
      <c r="N963" s="192"/>
      <c r="O963" s="192"/>
      <c r="P963" s="192"/>
      <c r="Q963" s="192"/>
      <c r="R963" s="192"/>
      <c r="S963" s="192"/>
      <c r="T963" s="192"/>
      <c r="U963" s="192"/>
      <c r="V963" s="192"/>
      <c r="W963" s="192"/>
      <c r="X963" s="192"/>
      <c r="Y963" s="192"/>
      <c r="Z963" s="192"/>
      <c r="AA963" s="192"/>
      <c r="AB963" s="192"/>
      <c r="AC963" s="192"/>
      <c r="AD963" s="192"/>
      <c r="AE963" s="192"/>
      <c r="AF963" s="192"/>
      <c r="AG963" s="192"/>
      <c r="AH963" s="192"/>
      <c r="AI963" s="192"/>
    </row>
    <row r="964" spans="1:35" ht="15.75" customHeight="1">
      <c r="A964" s="192"/>
      <c r="B964" s="192"/>
      <c r="C964" s="192"/>
      <c r="D964" s="192"/>
      <c r="E964" s="192"/>
      <c r="F964" s="192"/>
      <c r="G964" s="192"/>
      <c r="H964" s="192"/>
      <c r="I964" s="192"/>
      <c r="J964" s="192"/>
      <c r="K964" s="192"/>
      <c r="L964" s="192"/>
      <c r="M964" s="192"/>
      <c r="N964" s="192"/>
      <c r="O964" s="192"/>
      <c r="P964" s="192"/>
      <c r="Q964" s="192"/>
      <c r="R964" s="192"/>
      <c r="S964" s="192"/>
      <c r="T964" s="192"/>
      <c r="U964" s="192"/>
      <c r="V964" s="192"/>
      <c r="W964" s="192"/>
      <c r="X964" s="192"/>
      <c r="Y964" s="192"/>
      <c r="Z964" s="192"/>
      <c r="AA964" s="192"/>
      <c r="AB964" s="192"/>
      <c r="AC964" s="192"/>
      <c r="AD964" s="192"/>
      <c r="AE964" s="192"/>
      <c r="AF964" s="192"/>
      <c r="AG964" s="192"/>
      <c r="AH964" s="192"/>
      <c r="AI964" s="192"/>
    </row>
    <row r="965" spans="1:35" ht="15.75" customHeight="1">
      <c r="A965" s="192"/>
      <c r="B965" s="192"/>
      <c r="C965" s="192"/>
      <c r="D965" s="192"/>
      <c r="E965" s="192"/>
      <c r="F965" s="192"/>
      <c r="G965" s="192"/>
      <c r="H965" s="192"/>
      <c r="I965" s="192"/>
      <c r="J965" s="192"/>
      <c r="K965" s="192"/>
      <c r="L965" s="192"/>
      <c r="M965" s="192"/>
      <c r="N965" s="192"/>
      <c r="O965" s="192"/>
      <c r="P965" s="192"/>
      <c r="Q965" s="192"/>
      <c r="R965" s="192"/>
      <c r="S965" s="192"/>
      <c r="T965" s="192"/>
      <c r="U965" s="192"/>
      <c r="V965" s="192"/>
      <c r="W965" s="192"/>
      <c r="X965" s="192"/>
      <c r="Y965" s="192"/>
      <c r="Z965" s="192"/>
      <c r="AA965" s="192"/>
      <c r="AB965" s="192"/>
      <c r="AC965" s="192"/>
      <c r="AD965" s="192"/>
      <c r="AE965" s="192"/>
      <c r="AF965" s="192"/>
      <c r="AG965" s="192"/>
      <c r="AH965" s="192"/>
      <c r="AI965" s="192"/>
    </row>
    <row r="966" spans="1:35" ht="15.75" customHeight="1">
      <c r="A966" s="192"/>
      <c r="B966" s="192"/>
      <c r="C966" s="192"/>
      <c r="D966" s="192"/>
      <c r="E966" s="192"/>
      <c r="F966" s="192"/>
      <c r="G966" s="192"/>
      <c r="H966" s="192"/>
      <c r="I966" s="192"/>
      <c r="J966" s="192"/>
      <c r="K966" s="192"/>
      <c r="L966" s="192"/>
      <c r="M966" s="192"/>
      <c r="N966" s="192"/>
      <c r="O966" s="192"/>
      <c r="P966" s="192"/>
      <c r="Q966" s="192"/>
      <c r="R966" s="192"/>
      <c r="S966" s="192"/>
      <c r="T966" s="192"/>
      <c r="U966" s="192"/>
      <c r="V966" s="192"/>
      <c r="W966" s="192"/>
      <c r="X966" s="192"/>
      <c r="Y966" s="192"/>
      <c r="Z966" s="192"/>
      <c r="AA966" s="192"/>
      <c r="AB966" s="192"/>
      <c r="AC966" s="192"/>
      <c r="AD966" s="192"/>
      <c r="AE966" s="192"/>
      <c r="AF966" s="192"/>
      <c r="AG966" s="192"/>
      <c r="AH966" s="192"/>
      <c r="AI966" s="192"/>
    </row>
    <row r="967" spans="1:35" ht="15.75" customHeight="1">
      <c r="A967" s="192"/>
      <c r="B967" s="192"/>
      <c r="C967" s="192"/>
      <c r="D967" s="192"/>
      <c r="E967" s="192"/>
      <c r="F967" s="192"/>
      <c r="G967" s="192"/>
      <c r="H967" s="192"/>
      <c r="I967" s="192"/>
      <c r="J967" s="192"/>
      <c r="K967" s="192"/>
      <c r="L967" s="192"/>
      <c r="M967" s="192"/>
      <c r="N967" s="192"/>
      <c r="O967" s="192"/>
      <c r="P967" s="192"/>
      <c r="Q967" s="192"/>
      <c r="R967" s="192"/>
      <c r="S967" s="192"/>
      <c r="T967" s="192"/>
      <c r="U967" s="192"/>
      <c r="V967" s="192"/>
      <c r="W967" s="192"/>
      <c r="X967" s="192"/>
      <c r="Y967" s="192"/>
      <c r="Z967" s="192"/>
      <c r="AA967" s="192"/>
      <c r="AB967" s="192"/>
      <c r="AC967" s="192"/>
      <c r="AD967" s="192"/>
      <c r="AE967" s="192"/>
      <c r="AF967" s="192"/>
      <c r="AG967" s="192"/>
      <c r="AH967" s="192"/>
      <c r="AI967" s="192"/>
    </row>
    <row r="968" spans="1:35" ht="15.75" customHeight="1">
      <c r="A968" s="192"/>
      <c r="B968" s="192"/>
      <c r="C968" s="192"/>
      <c r="D968" s="192"/>
      <c r="E968" s="192"/>
      <c r="F968" s="192"/>
      <c r="G968" s="192"/>
      <c r="H968" s="192"/>
      <c r="I968" s="192"/>
      <c r="J968" s="192"/>
      <c r="K968" s="192"/>
      <c r="L968" s="192"/>
      <c r="M968" s="192"/>
      <c r="N968" s="192"/>
      <c r="O968" s="192"/>
      <c r="P968" s="192"/>
      <c r="Q968" s="192"/>
      <c r="R968" s="192"/>
      <c r="S968" s="192"/>
      <c r="T968" s="192"/>
      <c r="U968" s="192"/>
      <c r="V968" s="192"/>
      <c r="W968" s="192"/>
      <c r="X968" s="192"/>
      <c r="Y968" s="192"/>
      <c r="Z968" s="192"/>
      <c r="AA968" s="192"/>
      <c r="AB968" s="192"/>
      <c r="AC968" s="192"/>
      <c r="AD968" s="192"/>
      <c r="AE968" s="192"/>
      <c r="AF968" s="192"/>
      <c r="AG968" s="192"/>
      <c r="AH968" s="192"/>
      <c r="AI968" s="192"/>
    </row>
    <row r="969" spans="1:35" ht="15.75" customHeight="1">
      <c r="A969" s="192"/>
      <c r="B969" s="192"/>
      <c r="C969" s="192"/>
      <c r="D969" s="192"/>
      <c r="E969" s="192"/>
      <c r="F969" s="192"/>
      <c r="G969" s="192"/>
      <c r="H969" s="192"/>
      <c r="I969" s="192"/>
      <c r="J969" s="192"/>
      <c r="K969" s="192"/>
      <c r="L969" s="192"/>
      <c r="M969" s="192"/>
      <c r="N969" s="192"/>
      <c r="O969" s="192"/>
      <c r="P969" s="192"/>
      <c r="Q969" s="192"/>
      <c r="R969" s="192"/>
      <c r="S969" s="192"/>
      <c r="T969" s="192"/>
      <c r="U969" s="192"/>
      <c r="V969" s="192"/>
      <c r="W969" s="192"/>
      <c r="X969" s="192"/>
      <c r="Y969" s="192"/>
      <c r="Z969" s="192"/>
      <c r="AA969" s="192"/>
      <c r="AB969" s="192"/>
      <c r="AC969" s="192"/>
      <c r="AD969" s="192"/>
      <c r="AE969" s="192"/>
      <c r="AF969" s="192"/>
      <c r="AG969" s="192"/>
      <c r="AH969" s="192"/>
      <c r="AI969" s="192"/>
    </row>
    <row r="970" spans="1:35" ht="15.75" customHeight="1">
      <c r="A970" s="192"/>
      <c r="B970" s="192"/>
      <c r="C970" s="192"/>
      <c r="D970" s="192"/>
      <c r="E970" s="192"/>
      <c r="F970" s="192"/>
      <c r="G970" s="192"/>
      <c r="H970" s="192"/>
      <c r="I970" s="192"/>
      <c r="J970" s="192"/>
      <c r="K970" s="192"/>
      <c r="L970" s="192"/>
      <c r="M970" s="192"/>
      <c r="N970" s="192"/>
      <c r="O970" s="192"/>
      <c r="P970" s="192"/>
      <c r="Q970" s="192"/>
      <c r="R970" s="192"/>
      <c r="S970" s="192"/>
      <c r="T970" s="192"/>
      <c r="U970" s="192"/>
      <c r="V970" s="192"/>
      <c r="W970" s="192"/>
      <c r="X970" s="192"/>
      <c r="Y970" s="192"/>
      <c r="Z970" s="192"/>
      <c r="AA970" s="192"/>
      <c r="AB970" s="192"/>
      <c r="AC970" s="192"/>
      <c r="AD970" s="192"/>
      <c r="AE970" s="192"/>
      <c r="AF970" s="192"/>
      <c r="AG970" s="192"/>
      <c r="AH970" s="192"/>
      <c r="AI970" s="192"/>
    </row>
    <row r="971" spans="1:35" ht="15.75" customHeight="1">
      <c r="A971" s="192"/>
      <c r="B971" s="192"/>
      <c r="C971" s="192"/>
      <c r="D971" s="192"/>
      <c r="E971" s="192"/>
      <c r="F971" s="192"/>
      <c r="G971" s="192"/>
      <c r="H971" s="192"/>
      <c r="I971" s="192"/>
      <c r="J971" s="192"/>
      <c r="K971" s="192"/>
      <c r="L971" s="192"/>
      <c r="M971" s="192"/>
      <c r="N971" s="192"/>
      <c r="O971" s="192"/>
      <c r="P971" s="192"/>
      <c r="Q971" s="192"/>
      <c r="R971" s="192"/>
      <c r="S971" s="192"/>
      <c r="T971" s="192"/>
      <c r="U971" s="192"/>
      <c r="V971" s="192"/>
      <c r="W971" s="192"/>
      <c r="X971" s="192"/>
      <c r="Y971" s="192"/>
      <c r="Z971" s="192"/>
      <c r="AA971" s="192"/>
      <c r="AB971" s="192"/>
      <c r="AC971" s="192"/>
      <c r="AD971" s="192"/>
      <c r="AE971" s="192"/>
      <c r="AF971" s="192"/>
      <c r="AG971" s="192"/>
      <c r="AH971" s="192"/>
      <c r="AI971" s="192"/>
    </row>
    <row r="972" spans="1:35" ht="15.75" customHeight="1">
      <c r="A972" s="192"/>
      <c r="B972" s="192"/>
      <c r="C972" s="192"/>
      <c r="D972" s="192"/>
      <c r="E972" s="192"/>
      <c r="F972" s="192"/>
      <c r="G972" s="192"/>
      <c r="H972" s="192"/>
      <c r="I972" s="192"/>
      <c r="J972" s="192"/>
      <c r="K972" s="192"/>
      <c r="L972" s="192"/>
      <c r="M972" s="192"/>
      <c r="N972" s="192"/>
      <c r="O972" s="192"/>
      <c r="P972" s="192"/>
      <c r="Q972" s="192"/>
      <c r="R972" s="192"/>
      <c r="S972" s="192"/>
      <c r="T972" s="192"/>
      <c r="U972" s="192"/>
      <c r="V972" s="192"/>
      <c r="W972" s="192"/>
      <c r="X972" s="192"/>
      <c r="Y972" s="192"/>
      <c r="Z972" s="192"/>
      <c r="AA972" s="192"/>
      <c r="AB972" s="192"/>
      <c r="AC972" s="192"/>
      <c r="AD972" s="192"/>
      <c r="AE972" s="192"/>
      <c r="AF972" s="192"/>
      <c r="AG972" s="192"/>
      <c r="AH972" s="192"/>
      <c r="AI972" s="192"/>
    </row>
    <row r="973" spans="1:35" ht="15.75" customHeight="1">
      <c r="A973" s="192"/>
      <c r="B973" s="192"/>
      <c r="C973" s="192"/>
      <c r="D973" s="192"/>
      <c r="E973" s="192"/>
      <c r="F973" s="192"/>
      <c r="G973" s="192"/>
      <c r="H973" s="192"/>
      <c r="I973" s="192"/>
      <c r="J973" s="192"/>
      <c r="K973" s="192"/>
      <c r="L973" s="192"/>
      <c r="M973" s="192"/>
      <c r="N973" s="192"/>
      <c r="O973" s="192"/>
      <c r="P973" s="192"/>
      <c r="Q973" s="192"/>
      <c r="R973" s="192"/>
      <c r="S973" s="192"/>
      <c r="T973" s="192"/>
      <c r="U973" s="192"/>
      <c r="V973" s="192"/>
      <c r="W973" s="192"/>
      <c r="X973" s="192"/>
      <c r="Y973" s="192"/>
      <c r="Z973" s="192"/>
      <c r="AA973" s="192"/>
      <c r="AB973" s="192"/>
      <c r="AC973" s="192"/>
      <c r="AD973" s="192"/>
      <c r="AE973" s="192"/>
      <c r="AF973" s="192"/>
      <c r="AG973" s="192"/>
      <c r="AH973" s="192"/>
      <c r="AI973" s="192"/>
    </row>
    <row r="974" spans="1:35" ht="15.75" customHeight="1">
      <c r="A974" s="192"/>
      <c r="B974" s="192"/>
      <c r="C974" s="192"/>
      <c r="D974" s="192"/>
      <c r="E974" s="192"/>
      <c r="F974" s="192"/>
      <c r="G974" s="192"/>
      <c r="H974" s="192"/>
      <c r="I974" s="192"/>
      <c r="J974" s="192"/>
      <c r="K974" s="192"/>
      <c r="L974" s="192"/>
      <c r="M974" s="192"/>
      <c r="N974" s="192"/>
      <c r="O974" s="192"/>
      <c r="P974" s="192"/>
      <c r="Q974" s="192"/>
      <c r="R974" s="192"/>
      <c r="S974" s="192"/>
      <c r="T974" s="192"/>
      <c r="U974" s="192"/>
      <c r="V974" s="192"/>
      <c r="W974" s="192"/>
      <c r="X974" s="192"/>
      <c r="Y974" s="192"/>
      <c r="Z974" s="192"/>
      <c r="AA974" s="192"/>
      <c r="AB974" s="192"/>
      <c r="AC974" s="192"/>
      <c r="AD974" s="192"/>
      <c r="AE974" s="192"/>
      <c r="AF974" s="192"/>
      <c r="AG974" s="192"/>
      <c r="AH974" s="192"/>
      <c r="AI974" s="192"/>
    </row>
    <row r="975" spans="1:35" ht="15.75" customHeight="1">
      <c r="A975" s="192"/>
      <c r="B975" s="192"/>
      <c r="C975" s="192"/>
      <c r="D975" s="192"/>
      <c r="E975" s="192"/>
      <c r="F975" s="192"/>
      <c r="G975" s="192"/>
      <c r="H975" s="192"/>
      <c r="I975" s="192"/>
      <c r="J975" s="192"/>
      <c r="K975" s="192"/>
      <c r="L975" s="192"/>
      <c r="M975" s="192"/>
      <c r="N975" s="192"/>
      <c r="O975" s="192"/>
      <c r="P975" s="192"/>
      <c r="Q975" s="192"/>
      <c r="R975" s="192"/>
      <c r="S975" s="192"/>
      <c r="T975" s="192"/>
      <c r="U975" s="192"/>
      <c r="V975" s="192"/>
      <c r="W975" s="192"/>
      <c r="X975" s="192"/>
      <c r="Y975" s="192"/>
      <c r="Z975" s="192"/>
      <c r="AA975" s="192"/>
      <c r="AB975" s="192"/>
      <c r="AC975" s="192"/>
      <c r="AD975" s="192"/>
      <c r="AE975" s="192"/>
      <c r="AF975" s="192"/>
      <c r="AG975" s="192"/>
      <c r="AH975" s="192"/>
      <c r="AI975" s="192"/>
    </row>
    <row r="976" spans="1:35" ht="15.75" customHeight="1">
      <c r="A976" s="192"/>
      <c r="B976" s="192"/>
      <c r="C976" s="192"/>
      <c r="D976" s="192"/>
      <c r="E976" s="192"/>
      <c r="F976" s="192"/>
      <c r="G976" s="192"/>
      <c r="H976" s="192"/>
      <c r="I976" s="192"/>
      <c r="J976" s="192"/>
      <c r="K976" s="192"/>
      <c r="L976" s="192"/>
      <c r="M976" s="192"/>
      <c r="N976" s="192"/>
      <c r="O976" s="192"/>
      <c r="P976" s="192"/>
      <c r="Q976" s="192"/>
      <c r="R976" s="192"/>
      <c r="S976" s="192"/>
      <c r="T976" s="192"/>
      <c r="U976" s="192"/>
      <c r="V976" s="192"/>
      <c r="W976" s="192"/>
      <c r="X976" s="192"/>
      <c r="Y976" s="192"/>
      <c r="Z976" s="192"/>
      <c r="AA976" s="192"/>
      <c r="AB976" s="192"/>
      <c r="AC976" s="192"/>
      <c r="AD976" s="192"/>
      <c r="AE976" s="192"/>
      <c r="AF976" s="192"/>
      <c r="AG976" s="192"/>
      <c r="AH976" s="192"/>
      <c r="AI976" s="192"/>
    </row>
    <row r="977" spans="1:35" ht="15.75" customHeight="1">
      <c r="A977" s="192"/>
      <c r="B977" s="192"/>
      <c r="C977" s="192"/>
      <c r="D977" s="192"/>
      <c r="E977" s="192"/>
      <c r="F977" s="192"/>
      <c r="G977" s="192"/>
      <c r="H977" s="192"/>
      <c r="I977" s="192"/>
      <c r="J977" s="192"/>
      <c r="K977" s="192"/>
      <c r="L977" s="192"/>
      <c r="M977" s="192"/>
      <c r="N977" s="192"/>
      <c r="O977" s="192"/>
      <c r="P977" s="192"/>
      <c r="Q977" s="192"/>
      <c r="R977" s="192"/>
      <c r="S977" s="192"/>
      <c r="T977" s="192"/>
      <c r="U977" s="192"/>
      <c r="V977" s="192"/>
      <c r="W977" s="192"/>
      <c r="X977" s="192"/>
      <c r="Y977" s="192"/>
      <c r="Z977" s="192"/>
      <c r="AA977" s="192"/>
      <c r="AB977" s="192"/>
      <c r="AC977" s="192"/>
      <c r="AD977" s="192"/>
      <c r="AE977" s="192"/>
      <c r="AF977" s="192"/>
      <c r="AG977" s="192"/>
      <c r="AH977" s="192"/>
      <c r="AI977" s="192"/>
    </row>
    <row r="978" spans="1:35" ht="15.75" customHeight="1">
      <c r="A978" s="192"/>
      <c r="B978" s="192"/>
      <c r="C978" s="192"/>
      <c r="D978" s="192"/>
      <c r="E978" s="192"/>
      <c r="F978" s="192"/>
      <c r="G978" s="192"/>
      <c r="H978" s="192"/>
      <c r="I978" s="192"/>
      <c r="J978" s="192"/>
      <c r="K978" s="192"/>
      <c r="L978" s="192"/>
      <c r="M978" s="192"/>
      <c r="N978" s="192"/>
      <c r="O978" s="192"/>
      <c r="P978" s="192"/>
      <c r="Q978" s="192"/>
      <c r="R978" s="192"/>
      <c r="S978" s="192"/>
      <c r="T978" s="192"/>
      <c r="U978" s="192"/>
      <c r="V978" s="192"/>
      <c r="W978" s="192"/>
      <c r="X978" s="192"/>
      <c r="Y978" s="192"/>
      <c r="Z978" s="192"/>
      <c r="AA978" s="192"/>
      <c r="AB978" s="192"/>
      <c r="AC978" s="192"/>
      <c r="AD978" s="192"/>
      <c r="AE978" s="192"/>
      <c r="AF978" s="192"/>
      <c r="AG978" s="192"/>
      <c r="AH978" s="192"/>
      <c r="AI978" s="192"/>
    </row>
    <row r="979" spans="1:35" ht="15.75" customHeight="1">
      <c r="A979" s="192"/>
      <c r="B979" s="192"/>
      <c r="C979" s="192"/>
      <c r="D979" s="192"/>
      <c r="E979" s="192"/>
      <c r="F979" s="192"/>
      <c r="G979" s="192"/>
      <c r="H979" s="192"/>
      <c r="I979" s="192"/>
      <c r="J979" s="192"/>
      <c r="K979" s="192"/>
      <c r="L979" s="192"/>
      <c r="M979" s="192"/>
      <c r="N979" s="192"/>
      <c r="O979" s="192"/>
      <c r="P979" s="192"/>
      <c r="Q979" s="192"/>
      <c r="R979" s="192"/>
      <c r="S979" s="192"/>
      <c r="T979" s="192"/>
      <c r="U979" s="192"/>
      <c r="V979" s="192"/>
      <c r="W979" s="192"/>
      <c r="X979" s="192"/>
      <c r="Y979" s="192"/>
      <c r="Z979" s="192"/>
      <c r="AA979" s="192"/>
      <c r="AB979" s="192"/>
      <c r="AC979" s="192"/>
      <c r="AD979" s="192"/>
      <c r="AE979" s="192"/>
      <c r="AF979" s="192"/>
      <c r="AG979" s="192"/>
      <c r="AH979" s="192"/>
      <c r="AI979" s="192"/>
    </row>
    <row r="980" spans="1:35" ht="15.75" customHeight="1">
      <c r="A980" s="192"/>
      <c r="B980" s="192"/>
      <c r="C980" s="192"/>
      <c r="D980" s="192"/>
      <c r="E980" s="192"/>
      <c r="F980" s="192"/>
      <c r="G980" s="192"/>
      <c r="H980" s="192"/>
      <c r="I980" s="192"/>
      <c r="J980" s="192"/>
      <c r="K980" s="192"/>
      <c r="L980" s="192"/>
      <c r="M980" s="192"/>
      <c r="N980" s="192"/>
      <c r="O980" s="192"/>
      <c r="P980" s="192"/>
      <c r="Q980" s="192"/>
      <c r="R980" s="192"/>
      <c r="S980" s="192"/>
      <c r="T980" s="192"/>
      <c r="U980" s="192"/>
      <c r="V980" s="192"/>
      <c r="W980" s="192"/>
      <c r="X980" s="192"/>
      <c r="Y980" s="192"/>
      <c r="Z980" s="192"/>
      <c r="AA980" s="192"/>
      <c r="AB980" s="192"/>
      <c r="AC980" s="192"/>
      <c r="AD980" s="192"/>
      <c r="AE980" s="192"/>
      <c r="AF980" s="192"/>
      <c r="AG980" s="192"/>
      <c r="AH980" s="192"/>
      <c r="AI980" s="192"/>
    </row>
    <row r="981" spans="1:35" ht="15.75" customHeight="1">
      <c r="A981" s="192"/>
      <c r="B981" s="192"/>
      <c r="C981" s="192"/>
      <c r="D981" s="192"/>
      <c r="E981" s="192"/>
      <c r="F981" s="192"/>
      <c r="G981" s="192"/>
      <c r="H981" s="192"/>
      <c r="I981" s="192"/>
      <c r="J981" s="192"/>
      <c r="K981" s="192"/>
      <c r="L981" s="192"/>
      <c r="M981" s="192"/>
      <c r="N981" s="192"/>
      <c r="O981" s="192"/>
      <c r="P981" s="192"/>
      <c r="Q981" s="192"/>
      <c r="R981" s="192"/>
      <c r="S981" s="192"/>
      <c r="T981" s="192"/>
      <c r="U981" s="192"/>
      <c r="V981" s="192"/>
      <c r="W981" s="192"/>
      <c r="X981" s="192"/>
      <c r="Y981" s="192"/>
      <c r="Z981" s="192"/>
      <c r="AA981" s="192"/>
      <c r="AB981" s="192"/>
      <c r="AC981" s="192"/>
      <c r="AD981" s="192"/>
      <c r="AE981" s="192"/>
      <c r="AF981" s="192"/>
      <c r="AG981" s="192"/>
      <c r="AH981" s="192"/>
      <c r="AI981" s="192"/>
    </row>
    <row r="982" spans="1:35" ht="15.75" customHeight="1">
      <c r="A982" s="192"/>
      <c r="B982" s="192"/>
      <c r="C982" s="192"/>
      <c r="D982" s="192"/>
      <c r="E982" s="192"/>
      <c r="F982" s="192"/>
      <c r="G982" s="192"/>
      <c r="H982" s="192"/>
      <c r="I982" s="192"/>
      <c r="J982" s="192"/>
      <c r="K982" s="192"/>
      <c r="L982" s="192"/>
      <c r="M982" s="192"/>
      <c r="N982" s="192"/>
      <c r="O982" s="192"/>
      <c r="P982" s="192"/>
      <c r="Q982" s="192"/>
      <c r="R982" s="192"/>
      <c r="S982" s="192"/>
      <c r="T982" s="192"/>
      <c r="U982" s="192"/>
      <c r="V982" s="192"/>
      <c r="W982" s="192"/>
      <c r="X982" s="192"/>
      <c r="Y982" s="192"/>
      <c r="Z982" s="192"/>
      <c r="AA982" s="192"/>
      <c r="AB982" s="192"/>
      <c r="AC982" s="192"/>
      <c r="AD982" s="192"/>
      <c r="AE982" s="192"/>
      <c r="AF982" s="192"/>
      <c r="AG982" s="192"/>
      <c r="AH982" s="192"/>
      <c r="AI982" s="192"/>
    </row>
    <row r="983" spans="1:35" ht="15.75" customHeight="1">
      <c r="A983" s="192"/>
      <c r="B983" s="192"/>
      <c r="C983" s="192"/>
      <c r="D983" s="192"/>
      <c r="E983" s="192"/>
      <c r="F983" s="192"/>
      <c r="G983" s="192"/>
      <c r="H983" s="192"/>
      <c r="I983" s="192"/>
      <c r="J983" s="192"/>
      <c r="K983" s="192"/>
      <c r="L983" s="192"/>
      <c r="M983" s="192"/>
      <c r="N983" s="192"/>
      <c r="O983" s="192"/>
      <c r="P983" s="192"/>
      <c r="Q983" s="192"/>
      <c r="R983" s="192"/>
      <c r="S983" s="192"/>
      <c r="T983" s="192"/>
      <c r="U983" s="192"/>
      <c r="V983" s="192"/>
      <c r="W983" s="192"/>
      <c r="X983" s="192"/>
      <c r="Y983" s="192"/>
      <c r="Z983" s="192"/>
      <c r="AA983" s="192"/>
      <c r="AB983" s="192"/>
      <c r="AC983" s="192"/>
      <c r="AD983" s="192"/>
      <c r="AE983" s="192"/>
      <c r="AF983" s="192"/>
      <c r="AG983" s="192"/>
      <c r="AH983" s="192"/>
      <c r="AI983" s="192"/>
    </row>
    <row r="984" spans="1:35" ht="15.75" customHeight="1">
      <c r="A984" s="192"/>
      <c r="B984" s="192"/>
      <c r="C984" s="192"/>
      <c r="D984" s="192"/>
      <c r="E984" s="192"/>
      <c r="F984" s="192"/>
      <c r="G984" s="192"/>
      <c r="H984" s="192"/>
      <c r="I984" s="192"/>
      <c r="J984" s="192"/>
      <c r="K984" s="192"/>
      <c r="L984" s="192"/>
      <c r="M984" s="192"/>
      <c r="N984" s="192"/>
      <c r="O984" s="192"/>
      <c r="P984" s="192"/>
      <c r="Q984" s="192"/>
      <c r="R984" s="192"/>
      <c r="S984" s="192"/>
      <c r="T984" s="192"/>
      <c r="U984" s="192"/>
      <c r="V984" s="192"/>
      <c r="W984" s="192"/>
      <c r="X984" s="192"/>
      <c r="Y984" s="192"/>
      <c r="Z984" s="192"/>
      <c r="AA984" s="192"/>
      <c r="AB984" s="192"/>
      <c r="AC984" s="192"/>
      <c r="AD984" s="192"/>
      <c r="AE984" s="192"/>
      <c r="AF984" s="192"/>
      <c r="AG984" s="192"/>
      <c r="AH984" s="192"/>
      <c r="AI984" s="192"/>
    </row>
    <row r="985" spans="1:35" ht="15.75" customHeight="1">
      <c r="A985" s="192"/>
      <c r="B985" s="192"/>
      <c r="C985" s="192"/>
      <c r="D985" s="192"/>
      <c r="E985" s="192"/>
      <c r="F985" s="192"/>
      <c r="G985" s="192"/>
      <c r="H985" s="192"/>
      <c r="I985" s="192"/>
      <c r="J985" s="192"/>
      <c r="K985" s="192"/>
      <c r="L985" s="192"/>
      <c r="M985" s="192"/>
      <c r="N985" s="192"/>
      <c r="O985" s="192"/>
      <c r="P985" s="192"/>
      <c r="Q985" s="192"/>
      <c r="R985" s="192"/>
      <c r="S985" s="192"/>
      <c r="T985" s="192"/>
      <c r="U985" s="192"/>
      <c r="V985" s="192"/>
      <c r="W985" s="192"/>
      <c r="X985" s="192"/>
      <c r="Y985" s="192"/>
      <c r="Z985" s="192"/>
      <c r="AA985" s="192"/>
      <c r="AB985" s="192"/>
      <c r="AC985" s="192"/>
      <c r="AD985" s="192"/>
      <c r="AE985" s="192"/>
      <c r="AF985" s="192"/>
      <c r="AG985" s="192"/>
      <c r="AH985" s="192"/>
      <c r="AI985" s="192"/>
    </row>
    <row r="986" spans="1:35" ht="15.75" customHeight="1">
      <c r="A986" s="192"/>
      <c r="B986" s="192"/>
      <c r="C986" s="192"/>
      <c r="D986" s="192"/>
      <c r="E986" s="192"/>
      <c r="F986" s="192"/>
      <c r="G986" s="192"/>
      <c r="H986" s="192"/>
      <c r="I986" s="192"/>
      <c r="J986" s="192"/>
      <c r="K986" s="192"/>
      <c r="L986" s="192"/>
      <c r="M986" s="192"/>
      <c r="N986" s="192"/>
      <c r="O986" s="192"/>
      <c r="P986" s="192"/>
      <c r="Q986" s="192"/>
      <c r="R986" s="192"/>
      <c r="S986" s="192"/>
      <c r="T986" s="192"/>
      <c r="U986" s="192"/>
      <c r="V986" s="192"/>
      <c r="W986" s="192"/>
      <c r="X986" s="192"/>
      <c r="Y986" s="192"/>
      <c r="Z986" s="192"/>
      <c r="AA986" s="192"/>
      <c r="AB986" s="192"/>
      <c r="AC986" s="192"/>
      <c r="AD986" s="192"/>
      <c r="AE986" s="192"/>
      <c r="AF986" s="192"/>
      <c r="AG986" s="192"/>
      <c r="AH986" s="192"/>
      <c r="AI986" s="192"/>
    </row>
    <row r="987" spans="1:35" ht="15.75" customHeight="1">
      <c r="A987" s="192"/>
      <c r="B987" s="192"/>
      <c r="C987" s="192"/>
      <c r="D987" s="192"/>
      <c r="E987" s="192"/>
      <c r="F987" s="192"/>
      <c r="G987" s="192"/>
      <c r="H987" s="192"/>
      <c r="I987" s="192"/>
      <c r="J987" s="192"/>
      <c r="K987" s="192"/>
      <c r="L987" s="192"/>
      <c r="M987" s="192"/>
      <c r="N987" s="192"/>
      <c r="O987" s="192"/>
      <c r="P987" s="192"/>
      <c r="Q987" s="192"/>
      <c r="R987" s="192"/>
      <c r="S987" s="192"/>
      <c r="T987" s="192"/>
      <c r="U987" s="192"/>
      <c r="V987" s="192"/>
      <c r="W987" s="192"/>
      <c r="X987" s="192"/>
      <c r="Y987" s="192"/>
      <c r="Z987" s="192"/>
      <c r="AA987" s="192"/>
      <c r="AB987" s="192"/>
      <c r="AC987" s="192"/>
      <c r="AD987" s="192"/>
      <c r="AE987" s="192"/>
      <c r="AF987" s="192"/>
      <c r="AG987" s="192"/>
      <c r="AH987" s="192"/>
      <c r="AI987" s="192"/>
    </row>
    <row r="988" spans="1:35" ht="15.75" customHeight="1">
      <c r="A988" s="192"/>
      <c r="B988" s="192"/>
      <c r="C988" s="192"/>
      <c r="D988" s="192"/>
      <c r="E988" s="192"/>
      <c r="F988" s="192"/>
      <c r="G988" s="192"/>
      <c r="H988" s="192"/>
      <c r="I988" s="192"/>
      <c r="J988" s="192"/>
      <c r="K988" s="192"/>
      <c r="L988" s="192"/>
      <c r="M988" s="192"/>
      <c r="N988" s="192"/>
      <c r="O988" s="192"/>
      <c r="P988" s="192"/>
      <c r="Q988" s="192"/>
      <c r="R988" s="192"/>
      <c r="S988" s="192"/>
      <c r="T988" s="192"/>
      <c r="U988" s="192"/>
      <c r="V988" s="192"/>
      <c r="W988" s="192"/>
      <c r="X988" s="192"/>
      <c r="Y988" s="192"/>
      <c r="Z988" s="192"/>
      <c r="AA988" s="192"/>
      <c r="AB988" s="192"/>
      <c r="AC988" s="192"/>
      <c r="AD988" s="192"/>
      <c r="AE988" s="192"/>
      <c r="AF988" s="192"/>
      <c r="AG988" s="192"/>
      <c r="AH988" s="192"/>
      <c r="AI988" s="192"/>
    </row>
    <row r="989" spans="1:35" ht="15.75" customHeight="1">
      <c r="A989" s="192"/>
      <c r="B989" s="192"/>
      <c r="C989" s="192"/>
      <c r="D989" s="192"/>
      <c r="E989" s="192"/>
      <c r="F989" s="192"/>
      <c r="G989" s="192"/>
      <c r="H989" s="192"/>
      <c r="I989" s="192"/>
      <c r="J989" s="192"/>
      <c r="K989" s="192"/>
      <c r="L989" s="192"/>
      <c r="M989" s="192"/>
      <c r="N989" s="192"/>
      <c r="O989" s="192"/>
      <c r="P989" s="192"/>
      <c r="Q989" s="192"/>
      <c r="R989" s="192"/>
      <c r="S989" s="192"/>
      <c r="T989" s="192"/>
      <c r="U989" s="192"/>
      <c r="V989" s="192"/>
      <c r="W989" s="192"/>
      <c r="X989" s="192"/>
      <c r="Y989" s="192"/>
      <c r="Z989" s="192"/>
      <c r="AA989" s="192"/>
      <c r="AB989" s="192"/>
      <c r="AC989" s="192"/>
      <c r="AD989" s="192"/>
      <c r="AE989" s="192"/>
      <c r="AF989" s="192"/>
      <c r="AG989" s="192"/>
      <c r="AH989" s="192"/>
      <c r="AI989" s="192"/>
    </row>
    <row r="990" spans="1:35" ht="15.75" customHeight="1">
      <c r="A990" s="192"/>
      <c r="B990" s="192"/>
      <c r="C990" s="192"/>
      <c r="D990" s="192"/>
      <c r="E990" s="192"/>
      <c r="F990" s="192"/>
      <c r="G990" s="192"/>
      <c r="H990" s="192"/>
      <c r="I990" s="192"/>
      <c r="J990" s="192"/>
      <c r="K990" s="192"/>
      <c r="L990" s="192"/>
      <c r="M990" s="192"/>
      <c r="N990" s="192"/>
      <c r="O990" s="192"/>
      <c r="P990" s="192"/>
      <c r="Q990" s="192"/>
      <c r="R990" s="192"/>
      <c r="S990" s="192"/>
      <c r="T990" s="192"/>
      <c r="U990" s="192"/>
      <c r="V990" s="192"/>
      <c r="W990" s="192"/>
      <c r="X990" s="192"/>
      <c r="Y990" s="192"/>
      <c r="Z990" s="192"/>
      <c r="AA990" s="192"/>
      <c r="AB990" s="192"/>
      <c r="AC990" s="192"/>
      <c r="AD990" s="192"/>
      <c r="AE990" s="192"/>
      <c r="AF990" s="192"/>
      <c r="AG990" s="192"/>
      <c r="AH990" s="192"/>
      <c r="AI990" s="192"/>
    </row>
    <row r="991" spans="1:35" ht="15.75" customHeight="1">
      <c r="A991" s="192"/>
      <c r="B991" s="192"/>
      <c r="C991" s="192"/>
      <c r="D991" s="192"/>
      <c r="E991" s="192"/>
      <c r="F991" s="192"/>
      <c r="G991" s="192"/>
      <c r="H991" s="192"/>
      <c r="I991" s="192"/>
      <c r="J991" s="192"/>
      <c r="K991" s="192"/>
      <c r="L991" s="192"/>
      <c r="M991" s="192"/>
      <c r="N991" s="192"/>
      <c r="O991" s="192"/>
      <c r="P991" s="192"/>
      <c r="Q991" s="192"/>
      <c r="R991" s="192"/>
      <c r="S991" s="192"/>
      <c r="T991" s="192"/>
      <c r="U991" s="192"/>
      <c r="V991" s="192"/>
      <c r="W991" s="192"/>
      <c r="X991" s="192"/>
      <c r="Y991" s="192"/>
      <c r="Z991" s="192"/>
      <c r="AA991" s="192"/>
      <c r="AB991" s="192"/>
      <c r="AC991" s="192"/>
      <c r="AD991" s="192"/>
      <c r="AE991" s="192"/>
      <c r="AF991" s="192"/>
      <c r="AG991" s="192"/>
      <c r="AH991" s="192"/>
      <c r="AI991" s="192"/>
    </row>
    <row r="992" spans="1:35" ht="15.75" customHeight="1">
      <c r="A992" s="192"/>
      <c r="B992" s="192"/>
      <c r="C992" s="192"/>
      <c r="D992" s="192"/>
      <c r="E992" s="192"/>
      <c r="F992" s="192"/>
      <c r="G992" s="192"/>
      <c r="H992" s="192"/>
      <c r="I992" s="192"/>
      <c r="J992" s="192"/>
      <c r="K992" s="192"/>
      <c r="L992" s="192"/>
      <c r="M992" s="192"/>
      <c r="N992" s="192"/>
      <c r="O992" s="192"/>
      <c r="P992" s="192"/>
      <c r="Q992" s="192"/>
      <c r="R992" s="192"/>
      <c r="S992" s="192"/>
      <c r="T992" s="192"/>
      <c r="U992" s="192"/>
      <c r="V992" s="192"/>
      <c r="W992" s="192"/>
      <c r="X992" s="192"/>
      <c r="Y992" s="192"/>
      <c r="Z992" s="192"/>
      <c r="AA992" s="192"/>
      <c r="AB992" s="192"/>
      <c r="AC992" s="192"/>
      <c r="AD992" s="192"/>
      <c r="AE992" s="192"/>
      <c r="AF992" s="192"/>
      <c r="AG992" s="192"/>
      <c r="AH992" s="192"/>
      <c r="AI992" s="192"/>
    </row>
    <row r="993" spans="1:35" ht="15.75" customHeight="1">
      <c r="A993" s="192"/>
      <c r="B993" s="192"/>
      <c r="C993" s="192"/>
      <c r="D993" s="192"/>
      <c r="E993" s="192"/>
      <c r="F993" s="192"/>
      <c r="G993" s="192"/>
      <c r="H993" s="192"/>
      <c r="I993" s="192"/>
      <c r="J993" s="192"/>
      <c r="K993" s="192"/>
      <c r="L993" s="192"/>
      <c r="M993" s="192"/>
      <c r="N993" s="192"/>
      <c r="O993" s="192"/>
      <c r="P993" s="192"/>
      <c r="Q993" s="192"/>
      <c r="R993" s="192"/>
      <c r="S993" s="192"/>
      <c r="T993" s="192"/>
      <c r="U993" s="192"/>
      <c r="V993" s="192"/>
      <c r="W993" s="192"/>
      <c r="X993" s="192"/>
      <c r="Y993" s="192"/>
      <c r="Z993" s="192"/>
      <c r="AA993" s="192"/>
      <c r="AB993" s="192"/>
      <c r="AC993" s="192"/>
      <c r="AD993" s="192"/>
      <c r="AE993" s="192"/>
      <c r="AF993" s="192"/>
      <c r="AG993" s="192"/>
      <c r="AH993" s="192"/>
      <c r="AI993" s="192"/>
    </row>
    <row r="994" spans="1:35" ht="15.75" customHeight="1">
      <c r="A994" s="192"/>
      <c r="B994" s="192"/>
      <c r="C994" s="192"/>
      <c r="D994" s="192"/>
      <c r="E994" s="192"/>
      <c r="F994" s="192"/>
      <c r="G994" s="192"/>
      <c r="H994" s="192"/>
      <c r="I994" s="192"/>
      <c r="J994" s="192"/>
      <c r="K994" s="192"/>
      <c r="L994" s="192"/>
      <c r="M994" s="192"/>
      <c r="N994" s="192"/>
      <c r="O994" s="192"/>
      <c r="P994" s="192"/>
      <c r="Q994" s="192"/>
      <c r="R994" s="192"/>
      <c r="S994" s="192"/>
      <c r="T994" s="192"/>
      <c r="U994" s="192"/>
      <c r="V994" s="192"/>
      <c r="W994" s="192"/>
      <c r="X994" s="192"/>
      <c r="Y994" s="192"/>
      <c r="Z994" s="192"/>
      <c r="AA994" s="192"/>
      <c r="AB994" s="192"/>
      <c r="AC994" s="192"/>
      <c r="AD994" s="192"/>
      <c r="AE994" s="192"/>
      <c r="AF994" s="192"/>
      <c r="AG994" s="192"/>
      <c r="AH994" s="192"/>
      <c r="AI994" s="192"/>
    </row>
    <row r="995" spans="1:35" ht="15.75" customHeight="1">
      <c r="A995" s="192"/>
      <c r="B995" s="192"/>
      <c r="C995" s="192"/>
      <c r="D995" s="192"/>
      <c r="E995" s="192"/>
      <c r="F995" s="192"/>
      <c r="G995" s="192"/>
      <c r="H995" s="192"/>
      <c r="I995" s="192"/>
      <c r="J995" s="192"/>
      <c r="K995" s="192"/>
      <c r="L995" s="192"/>
      <c r="M995" s="192"/>
      <c r="N995" s="192"/>
      <c r="O995" s="192"/>
      <c r="P995" s="192"/>
      <c r="Q995" s="192"/>
      <c r="R995" s="192"/>
      <c r="S995" s="192"/>
      <c r="T995" s="192"/>
      <c r="U995" s="192"/>
      <c r="V995" s="192"/>
      <c r="W995" s="192"/>
      <c r="X995" s="192"/>
      <c r="Y995" s="192"/>
      <c r="Z995" s="192"/>
      <c r="AA995" s="192"/>
      <c r="AB995" s="192"/>
      <c r="AC995" s="192"/>
      <c r="AD995" s="192"/>
      <c r="AE995" s="192"/>
      <c r="AF995" s="192"/>
      <c r="AG995" s="192"/>
      <c r="AH995" s="192"/>
      <c r="AI995" s="192"/>
    </row>
    <row r="996" spans="1:35" ht="15.75" customHeight="1">
      <c r="A996" s="192"/>
      <c r="B996" s="192"/>
      <c r="C996" s="192"/>
      <c r="D996" s="192"/>
      <c r="E996" s="192"/>
      <c r="F996" s="192"/>
      <c r="G996" s="192"/>
      <c r="H996" s="192"/>
      <c r="I996" s="192"/>
      <c r="J996" s="192"/>
      <c r="K996" s="192"/>
      <c r="L996" s="192"/>
      <c r="M996" s="192"/>
      <c r="N996" s="192"/>
      <c r="O996" s="192"/>
      <c r="P996" s="192"/>
      <c r="Q996" s="192"/>
      <c r="R996" s="192"/>
      <c r="S996" s="192"/>
      <c r="T996" s="192"/>
      <c r="U996" s="192"/>
      <c r="V996" s="192"/>
      <c r="W996" s="192"/>
      <c r="X996" s="192"/>
      <c r="Y996" s="192"/>
      <c r="Z996" s="192"/>
      <c r="AA996" s="192"/>
      <c r="AB996" s="192"/>
      <c r="AC996" s="192"/>
      <c r="AD996" s="192"/>
      <c r="AE996" s="192"/>
      <c r="AF996" s="192"/>
      <c r="AG996" s="192"/>
      <c r="AH996" s="192"/>
      <c r="AI996" s="192"/>
    </row>
    <row r="997" spans="1:35" ht="15.75" customHeight="1">
      <c r="A997" s="192"/>
      <c r="B997" s="192"/>
      <c r="C997" s="192"/>
      <c r="D997" s="192"/>
      <c r="E997" s="192"/>
      <c r="F997" s="192"/>
      <c r="G997" s="192"/>
      <c r="H997" s="192"/>
      <c r="I997" s="192"/>
      <c r="J997" s="192"/>
      <c r="K997" s="192"/>
      <c r="L997" s="192"/>
      <c r="M997" s="192"/>
      <c r="N997" s="192"/>
      <c r="O997" s="192"/>
      <c r="P997" s="192"/>
      <c r="Q997" s="192"/>
      <c r="R997" s="192"/>
      <c r="S997" s="192"/>
      <c r="T997" s="192"/>
      <c r="U997" s="192"/>
      <c r="V997" s="192"/>
      <c r="W997" s="192"/>
      <c r="X997" s="192"/>
      <c r="Y997" s="192"/>
      <c r="Z997" s="192"/>
      <c r="AA997" s="192"/>
      <c r="AB997" s="192"/>
      <c r="AC997" s="192"/>
      <c r="AD997" s="192"/>
      <c r="AE997" s="192"/>
      <c r="AF997" s="192"/>
      <c r="AG997" s="192"/>
      <c r="AH997" s="192"/>
      <c r="AI997" s="192"/>
    </row>
    <row r="998" spans="1:35" ht="15.75" customHeight="1">
      <c r="A998" s="192"/>
      <c r="B998" s="192"/>
      <c r="C998" s="192"/>
      <c r="D998" s="192"/>
      <c r="E998" s="192"/>
      <c r="F998" s="192"/>
      <c r="G998" s="192"/>
      <c r="H998" s="192"/>
      <c r="I998" s="192"/>
      <c r="J998" s="192"/>
      <c r="K998" s="192"/>
      <c r="L998" s="192"/>
      <c r="M998" s="192"/>
      <c r="N998" s="192"/>
      <c r="O998" s="192"/>
      <c r="P998" s="192"/>
      <c r="Q998" s="192"/>
      <c r="R998" s="192"/>
      <c r="S998" s="192"/>
      <c r="T998" s="192"/>
      <c r="U998" s="192"/>
      <c r="V998" s="192"/>
      <c r="W998" s="192"/>
      <c r="X998" s="192"/>
      <c r="Y998" s="192"/>
      <c r="Z998" s="192"/>
      <c r="AA998" s="192"/>
      <c r="AB998" s="192"/>
      <c r="AC998" s="192"/>
      <c r="AD998" s="192"/>
      <c r="AE998" s="192"/>
      <c r="AF998" s="192"/>
      <c r="AG998" s="192"/>
      <c r="AH998" s="192"/>
      <c r="AI998" s="192"/>
    </row>
    <row r="999" spans="1:35" ht="15.75" customHeight="1">
      <c r="A999" s="192"/>
      <c r="B999" s="192"/>
      <c r="C999" s="192"/>
      <c r="D999" s="192"/>
      <c r="E999" s="192"/>
      <c r="F999" s="192"/>
      <c r="G999" s="192"/>
      <c r="H999" s="192"/>
      <c r="I999" s="192"/>
      <c r="J999" s="192"/>
      <c r="K999" s="192"/>
      <c r="L999" s="192"/>
      <c r="M999" s="192"/>
      <c r="N999" s="192"/>
      <c r="O999" s="192"/>
      <c r="P999" s="192"/>
      <c r="Q999" s="192"/>
      <c r="R999" s="192"/>
      <c r="S999" s="192"/>
      <c r="T999" s="192"/>
      <c r="U999" s="192"/>
      <c r="V999" s="192"/>
      <c r="W999" s="192"/>
      <c r="X999" s="192"/>
      <c r="Y999" s="192"/>
      <c r="Z999" s="192"/>
      <c r="AA999" s="192"/>
      <c r="AB999" s="192"/>
      <c r="AC999" s="192"/>
      <c r="AD999" s="192"/>
      <c r="AE999" s="192"/>
      <c r="AF999" s="192"/>
      <c r="AG999" s="192"/>
      <c r="AH999" s="192"/>
      <c r="AI999" s="192"/>
    </row>
    <row r="1000" spans="1:35" ht="15.75" customHeight="1">
      <c r="A1000" s="192"/>
      <c r="B1000" s="192"/>
      <c r="C1000" s="192"/>
      <c r="D1000" s="192"/>
      <c r="E1000" s="192"/>
      <c r="F1000" s="192"/>
      <c r="G1000" s="192"/>
      <c r="H1000" s="192"/>
      <c r="I1000" s="192"/>
      <c r="J1000" s="192"/>
      <c r="K1000" s="192"/>
      <c r="L1000" s="192"/>
      <c r="M1000" s="192"/>
      <c r="N1000" s="192"/>
      <c r="O1000" s="192"/>
      <c r="P1000" s="192"/>
      <c r="Q1000" s="192"/>
      <c r="R1000" s="192"/>
      <c r="S1000" s="192"/>
      <c r="T1000" s="192"/>
      <c r="U1000" s="192"/>
      <c r="V1000" s="192"/>
      <c r="W1000" s="192"/>
      <c r="X1000" s="192"/>
      <c r="Y1000" s="192"/>
      <c r="Z1000" s="192"/>
      <c r="AA1000" s="192"/>
      <c r="AB1000" s="192"/>
      <c r="AC1000" s="192"/>
      <c r="AD1000" s="192"/>
      <c r="AE1000" s="192"/>
      <c r="AF1000" s="192"/>
      <c r="AG1000" s="192"/>
      <c r="AH1000" s="192"/>
      <c r="AI1000" s="192"/>
    </row>
  </sheetData>
  <conditionalFormatting sqref="AF3:AI3 AF6:AI9 AF25:AI26 AF28:AI30 AF57:AI57 AF110:AI110 AF122:AI122 AF135:AI135 AF140:AI141 AF148:AI148 AF150:AI151 AF154:AI154 AF157:AI158 AF162:AI162">
    <cfRule type="cellIs" dxfId="31" priority="2" operator="equal">
      <formula>1</formula>
    </cfRule>
  </conditionalFormatting>
  <conditionalFormatting sqref="AF20:AI20 AF23:AI23 AF52:AI52 AF60:AI60 AF70:AI70 AF102:AI102 AF133:AI133">
    <cfRule type="cellIs" dxfId="30" priority="3" operator="equal">
      <formula>1</formula>
    </cfRule>
  </conditionalFormatting>
  <conditionalFormatting sqref="AF64:AI64 AF67:AI68 AF94:AI94 AF117:AI119 AF160:AI160">
    <cfRule type="cellIs" dxfId="29" priority="1" operator="equal">
      <formula>1</formula>
    </cfRule>
  </conditionalFormatting>
  <conditionalFormatting sqref="AF137:AI137">
    <cfRule type="cellIs" dxfId="28" priority="4" operator="equal">
      <formula>1</formula>
    </cfRule>
  </conditionalFormatting>
  <pageMargins left="0.7" right="0.7" top="0.75" bottom="0.75" header="0" footer="0"/>
  <pageSetup orientation="landscape"/>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outlinePr summaryBelow="0" summaryRight="0"/>
  </sheetPr>
  <dimension ref="A1:O1000"/>
  <sheetViews>
    <sheetView workbookViewId="0"/>
  </sheetViews>
  <sheetFormatPr baseColWidth="10" defaultColWidth="12.5703125" defaultRowHeight="15" customHeight="1"/>
  <cols>
    <col min="1" max="1" width="18.42578125" customWidth="1"/>
    <col min="2" max="2" width="14.42578125" customWidth="1"/>
    <col min="3" max="6" width="12.5703125" customWidth="1"/>
  </cols>
  <sheetData>
    <row r="1" spans="1:15" ht="15.75" customHeight="1">
      <c r="A1" s="112" t="s">
        <v>9</v>
      </c>
      <c r="B1" s="112" t="s">
        <v>4369</v>
      </c>
    </row>
    <row r="2" spans="1:15" ht="15.75" customHeight="1">
      <c r="A2" s="69" t="str">
        <f t="array" ref="A2:A27">TRANSPOSE('Data Base INICIAL NO MODIFICAR'!FB2:GA2)</f>
        <v>No aplica</v>
      </c>
      <c r="B2" s="112">
        <f>SUM('Data Base INICIAL NO MODIFICAR'!FB$3:FB$170)</f>
        <v>22</v>
      </c>
    </row>
    <row r="3" spans="1:15" ht="15.75" customHeight="1">
      <c r="A3" s="112" t="str">
        <v>Buenos Aires</v>
      </c>
      <c r="B3" s="112">
        <f>SUM('Data Base INICIAL NO MODIFICAR'!FC3:FC171)</f>
        <v>25</v>
      </c>
    </row>
    <row r="4" spans="1:15" ht="15.75" customHeight="1">
      <c r="A4" s="112" t="str">
        <v>CABA</v>
      </c>
      <c r="B4" s="112">
        <f>SUM('Data Base INICIAL NO MODIFICAR'!FD3:FD171)</f>
        <v>0</v>
      </c>
      <c r="M4" s="112">
        <f>SUM(B5,B12,B26,B19,B24)</f>
        <v>35</v>
      </c>
      <c r="N4" s="69" t="s">
        <v>4335</v>
      </c>
      <c r="O4" s="252" t="s">
        <v>4336</v>
      </c>
    </row>
    <row r="5" spans="1:15" ht="15.75" customHeight="1">
      <c r="A5" s="112" t="str">
        <v>Catamarca</v>
      </c>
      <c r="B5" s="112">
        <f>SUM('Data Base INICIAL NO MODIFICAR'!FE3:FE171)</f>
        <v>10</v>
      </c>
      <c r="M5" s="112">
        <f>SUM(B6,B9,B11,B16)</f>
        <v>31</v>
      </c>
      <c r="N5" s="69" t="s">
        <v>4337</v>
      </c>
      <c r="O5" s="252" t="s">
        <v>4338</v>
      </c>
    </row>
    <row r="6" spans="1:15" ht="15.75" customHeight="1">
      <c r="A6" s="112" t="str">
        <v>Chaco</v>
      </c>
      <c r="B6" s="112">
        <f>SUM('Data Base INICIAL NO MODIFICAR'!FF3:FF171)</f>
        <v>6</v>
      </c>
      <c r="M6" s="112">
        <f>SUM(B3,B10,B8,B23)</f>
        <v>47</v>
      </c>
      <c r="N6" s="69" t="s">
        <v>34</v>
      </c>
      <c r="O6" s="252" t="s">
        <v>4339</v>
      </c>
    </row>
    <row r="7" spans="1:15" ht="15.75" customHeight="1">
      <c r="A7" s="112" t="str">
        <v>Chubut</v>
      </c>
      <c r="B7" s="112">
        <f>SUM('Data Base INICIAL NO MODIFICAR'!FG3:FG171)</f>
        <v>13</v>
      </c>
      <c r="M7" s="112">
        <f>SUM(B14,B20,B21,B15)</f>
        <v>29</v>
      </c>
      <c r="N7" s="69" t="s">
        <v>4340</v>
      </c>
      <c r="O7" s="252" t="s">
        <v>4341</v>
      </c>
    </row>
    <row r="8" spans="1:15" ht="15.75" customHeight="1">
      <c r="A8" s="112" t="str">
        <v>Córdoba</v>
      </c>
      <c r="B8" s="112">
        <f>SUM('Data Base INICIAL NO MODIFICAR'!FH3:FH171)</f>
        <v>14</v>
      </c>
      <c r="M8" s="208">
        <f>SUM(B7,B13,B17,B22,B25,B18)</f>
        <v>69</v>
      </c>
      <c r="N8" s="69" t="s">
        <v>536</v>
      </c>
      <c r="O8" s="252" t="s">
        <v>4342</v>
      </c>
    </row>
    <row r="9" spans="1:15" ht="15.75" customHeight="1">
      <c r="A9" s="112" t="str">
        <v>Corrientes</v>
      </c>
      <c r="B9" s="112">
        <f>SUM('Data Base INICIAL NO MODIFICAR'!FI3:FI171)</f>
        <v>1</v>
      </c>
      <c r="M9" s="193">
        <f>SUM(M4:M8)</f>
        <v>211</v>
      </c>
    </row>
    <row r="10" spans="1:15" ht="15.75" customHeight="1">
      <c r="A10" s="112" t="str">
        <v>Entre Ríos</v>
      </c>
      <c r="B10" s="112">
        <f>SUM('Data Base INICIAL NO MODIFICAR'!FJ3:FJ171)</f>
        <v>4</v>
      </c>
    </row>
    <row r="11" spans="1:15" ht="15.75" customHeight="1">
      <c r="A11" s="112" t="str">
        <v>Formosa</v>
      </c>
      <c r="B11" s="112">
        <f>SUM('Data Base INICIAL NO MODIFICAR'!FK3:FK171)</f>
        <v>4</v>
      </c>
      <c r="M11" s="112">
        <f>SUM(B12,B19,B26,B11,B6,B24)</f>
        <v>35</v>
      </c>
      <c r="N11" s="69" t="s">
        <v>4370</v>
      </c>
    </row>
    <row r="12" spans="1:15" ht="15.75" customHeight="1">
      <c r="A12" s="112" t="str">
        <v>Jujuy</v>
      </c>
      <c r="B12" s="112">
        <f>SUM('Data Base INICIAL NO MODIFICAR'!FL3:FL171)</f>
        <v>7</v>
      </c>
      <c r="M12" s="208">
        <f>SUM(B13,B3,B21,B23,B8)</f>
        <v>62</v>
      </c>
      <c r="N12" s="69" t="s">
        <v>34</v>
      </c>
    </row>
    <row r="13" spans="1:15" ht="15.75" customHeight="1">
      <c r="A13" s="112" t="str">
        <v>La Pampa</v>
      </c>
      <c r="B13" s="112">
        <f>SUM('Data Base INICIAL NO MODIFICAR'!FM3:FM171)</f>
        <v>14</v>
      </c>
      <c r="M13" s="112">
        <f>SUM(B16,B9,B10)</f>
        <v>25</v>
      </c>
      <c r="N13" s="69" t="s">
        <v>4371</v>
      </c>
    </row>
    <row r="14" spans="1:15" ht="15.75" customHeight="1">
      <c r="A14" s="112" t="str">
        <v>La Rioja</v>
      </c>
      <c r="B14" s="112">
        <f>SUM('Data Base INICIAL NO MODIFICAR'!FN3:FN171)</f>
        <v>1</v>
      </c>
      <c r="M14" s="112">
        <f>SUM(B15,B20,B14,B5)</f>
        <v>34</v>
      </c>
      <c r="N14" s="69" t="s">
        <v>4372</v>
      </c>
    </row>
    <row r="15" spans="1:15" ht="15.75" customHeight="1">
      <c r="A15" s="112" t="str">
        <v>Mendoza</v>
      </c>
      <c r="B15" s="112">
        <f>SUM('Data Base INICIAL NO MODIFICAR'!FO3:FO171)</f>
        <v>10</v>
      </c>
      <c r="M15" s="208">
        <f>SUM(B25,B22,B7,B17,B18)</f>
        <v>55</v>
      </c>
      <c r="N15" s="69" t="s">
        <v>4373</v>
      </c>
    </row>
    <row r="16" spans="1:15" ht="15.75" customHeight="1">
      <c r="A16" s="112" t="str">
        <v>Misiones</v>
      </c>
      <c r="B16" s="112">
        <f>SUM('Data Base INICIAL NO MODIFICAR'!FP3:FP171)</f>
        <v>20</v>
      </c>
    </row>
    <row r="17" spans="1:14" ht="15.75" customHeight="1">
      <c r="A17" s="112" t="str">
        <v>Neuquen</v>
      </c>
      <c r="B17" s="112">
        <f>SUM('Data Base INICIAL NO MODIFICAR'!FQ3:FQ171)</f>
        <v>12</v>
      </c>
    </row>
    <row r="18" spans="1:14" ht="15.75" customHeight="1">
      <c r="A18" s="112" t="str">
        <v>Río Negro</v>
      </c>
      <c r="B18" s="112">
        <f>SUM('Data Base INICIAL NO MODIFICAR'!FR3:FR171)</f>
        <v>10</v>
      </c>
      <c r="M18" s="112">
        <f>SUM(M11:M15)</f>
        <v>211</v>
      </c>
      <c r="N18" s="112">
        <f>SUM(M4:M8)</f>
        <v>211</v>
      </c>
    </row>
    <row r="19" spans="1:14" ht="15.75" customHeight="1">
      <c r="A19" s="112" t="str">
        <v>Salta</v>
      </c>
      <c r="B19" s="112">
        <f>SUM('Data Base INICIAL NO MODIFICAR'!FS3:FS171)</f>
        <v>9</v>
      </c>
    </row>
    <row r="20" spans="1:14" ht="15.75" customHeight="1">
      <c r="A20" s="112" t="str">
        <v>San Juan</v>
      </c>
      <c r="B20" s="112">
        <f>SUM('Data Base INICIAL NO MODIFICAR'!FT3:FT171)</f>
        <v>13</v>
      </c>
    </row>
    <row r="21" spans="1:14" ht="15.75" customHeight="1">
      <c r="A21" s="112" t="str">
        <v>San Luis</v>
      </c>
      <c r="B21" s="112">
        <f>SUM('Data Base INICIAL NO MODIFICAR'!FU3:FU171)</f>
        <v>5</v>
      </c>
    </row>
    <row r="22" spans="1:14" ht="15.75" customHeight="1">
      <c r="A22" s="112" t="str">
        <v>Santa Cruz</v>
      </c>
      <c r="B22" s="112">
        <f>SUM('Data Base INICIAL NO MODIFICAR'!FV3:FV171)</f>
        <v>20</v>
      </c>
    </row>
    <row r="23" spans="1:14" ht="15.75" customHeight="1">
      <c r="A23" s="112" t="str">
        <v>Santa Fe</v>
      </c>
      <c r="B23" s="112">
        <f>SUM('Data Base INICIAL NO MODIFICAR'!FW3:FW171)</f>
        <v>4</v>
      </c>
    </row>
    <row r="24" spans="1:14" ht="15.75" customHeight="1">
      <c r="A24" s="112" t="str">
        <v>Santiago del Estero</v>
      </c>
      <c r="B24" s="112">
        <f>SUM('Data Base INICIAL NO MODIFICAR'!FX3:FX171)</f>
        <v>5</v>
      </c>
    </row>
    <row r="25" spans="1:14" ht="15.75" customHeight="1">
      <c r="A25" s="112" t="str">
        <v>Tierra del Fuego</v>
      </c>
      <c r="B25" s="112">
        <f>SUM('Data Base INICIAL NO MODIFICAR'!FY4:FY171)</f>
        <v>0</v>
      </c>
    </row>
    <row r="26" spans="1:14" ht="15.75" customHeight="1">
      <c r="A26" s="112" t="str">
        <v>Tucuman</v>
      </c>
      <c r="B26" s="112">
        <f>SUM('Data Base INICIAL NO MODIFICAR'!FZ3:FZ171)</f>
        <v>4</v>
      </c>
    </row>
    <row r="27" spans="1:14" ht="15.75" customHeight="1">
      <c r="A27" s="69" t="str">
        <v>No aclara en detalle</v>
      </c>
      <c r="B27" s="112">
        <f>SUM('Data Base INICIAL NO MODIFICAR'!GA3:GA171)</f>
        <v>8</v>
      </c>
    </row>
    <row r="28" spans="1:14" ht="15.75" customHeight="1"/>
    <row r="29" spans="1:14" ht="15.75" customHeight="1"/>
    <row r="30" spans="1:14" ht="15.75" customHeight="1">
      <c r="B30" s="112">
        <f>SUM(B2:B27)</f>
        <v>241</v>
      </c>
    </row>
    <row r="31" spans="1:14" ht="15.75" customHeight="1">
      <c r="I31" s="112" t="s">
        <v>4374</v>
      </c>
    </row>
    <row r="32" spans="1:14" ht="15.75" customHeight="1">
      <c r="I32" s="112" t="s">
        <v>4375</v>
      </c>
    </row>
    <row r="33" spans="9:9" ht="15.75" customHeight="1">
      <c r="I33" s="112" t="s">
        <v>4376</v>
      </c>
    </row>
    <row r="34" spans="9:9" ht="15.75" customHeight="1"/>
    <row r="35" spans="9:9" ht="15.75" customHeight="1"/>
    <row r="36" spans="9:9" ht="15.75" customHeight="1"/>
    <row r="37" spans="9:9" ht="15.75" customHeight="1"/>
    <row r="38" spans="9:9" ht="15.75" customHeight="1"/>
    <row r="39" spans="9:9" ht="15.75" customHeight="1"/>
    <row r="40" spans="9:9" ht="15.75" customHeight="1"/>
    <row r="41" spans="9:9" ht="15.75" customHeight="1"/>
    <row r="42" spans="9:9" ht="15.75" customHeight="1"/>
    <row r="43" spans="9:9" ht="15.75" customHeight="1"/>
    <row r="44" spans="9:9" ht="15.75" customHeight="1"/>
    <row r="45" spans="9:9" ht="15.75" customHeight="1"/>
    <row r="46" spans="9:9" ht="15.75" customHeight="1"/>
    <row r="47" spans="9:9" ht="15.75" customHeight="1"/>
    <row r="48" spans="9:9"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outlinePr summaryBelow="0" summaryRight="0"/>
  </sheetPr>
  <dimension ref="A1:DJ256"/>
  <sheetViews>
    <sheetView workbookViewId="0"/>
  </sheetViews>
  <sheetFormatPr baseColWidth="10" defaultColWidth="12.5703125" defaultRowHeight="15" customHeight="1"/>
  <cols>
    <col min="1" max="3" width="12.5703125" customWidth="1"/>
    <col min="4" max="4" width="21.7109375" customWidth="1"/>
    <col min="5" max="5" width="12.5703125" customWidth="1"/>
    <col min="6" max="6" width="18.5703125" customWidth="1"/>
    <col min="7" max="7" width="23.85546875" customWidth="1"/>
    <col min="8" max="8" width="34.85546875" customWidth="1"/>
  </cols>
  <sheetData>
    <row r="1" spans="1:114" ht="15.75" customHeight="1">
      <c r="A1" s="76" t="s">
        <v>4</v>
      </c>
      <c r="B1" s="76" t="s">
        <v>10</v>
      </c>
      <c r="C1" s="76" t="s">
        <v>8</v>
      </c>
      <c r="D1" s="76" t="s">
        <v>9</v>
      </c>
      <c r="E1" s="76" t="s">
        <v>4377</v>
      </c>
      <c r="F1" s="76" t="s">
        <v>6</v>
      </c>
      <c r="G1" s="76" t="s">
        <v>562</v>
      </c>
      <c r="H1" s="76" t="s">
        <v>4359</v>
      </c>
      <c r="I1" s="76" t="s">
        <v>585</v>
      </c>
      <c r="J1" s="76" t="s">
        <v>590</v>
      </c>
      <c r="K1" s="76" t="s">
        <v>665</v>
      </c>
      <c r="L1" s="76" t="s">
        <v>4378</v>
      </c>
      <c r="M1" s="76" t="s">
        <v>4379</v>
      </c>
      <c r="N1" s="76" t="s">
        <v>694</v>
      </c>
      <c r="O1" s="76" t="s">
        <v>695</v>
      </c>
      <c r="P1" s="76" t="s">
        <v>696</v>
      </c>
      <c r="Q1" s="76" t="s">
        <v>697</v>
      </c>
      <c r="R1" s="76" t="s">
        <v>698</v>
      </c>
      <c r="S1" s="76" t="s">
        <v>699</v>
      </c>
      <c r="T1" s="76" t="s">
        <v>700</v>
      </c>
      <c r="U1" s="76" t="s">
        <v>701</v>
      </c>
      <c r="V1" s="76" t="s">
        <v>702</v>
      </c>
      <c r="W1" s="76" t="s">
        <v>703</v>
      </c>
      <c r="X1" s="76" t="s">
        <v>704</v>
      </c>
      <c r="Y1" s="76" t="s">
        <v>705</v>
      </c>
      <c r="Z1" s="76" t="s">
        <v>706</v>
      </c>
      <c r="AA1" s="76" t="s">
        <v>707</v>
      </c>
      <c r="AB1" s="76" t="s">
        <v>708</v>
      </c>
      <c r="AC1" s="76" t="s">
        <v>709</v>
      </c>
      <c r="AD1" s="76" t="s">
        <v>710</v>
      </c>
      <c r="AE1" s="76" t="s">
        <v>711</v>
      </c>
      <c r="AF1" s="76" t="s">
        <v>712</v>
      </c>
      <c r="AG1" s="76" t="s">
        <v>713</v>
      </c>
      <c r="AH1" s="76" t="s">
        <v>714</v>
      </c>
      <c r="AI1" s="76" t="s">
        <v>715</v>
      </c>
      <c r="AJ1" s="76" t="s">
        <v>716</v>
      </c>
      <c r="AK1" s="76" t="s">
        <v>717</v>
      </c>
      <c r="AL1" s="76" t="s">
        <v>718</v>
      </c>
      <c r="AM1" s="76" t="s">
        <v>719</v>
      </c>
      <c r="AN1" s="76" t="s">
        <v>720</v>
      </c>
      <c r="AO1" s="76" t="s">
        <v>721</v>
      </c>
      <c r="AP1" s="76" t="s">
        <v>722</v>
      </c>
      <c r="AQ1" s="76" t="s">
        <v>723</v>
      </c>
      <c r="AR1" s="76" t="s">
        <v>724</v>
      </c>
      <c r="AS1" s="76" t="s">
        <v>725</v>
      </c>
      <c r="AT1" s="76" t="s">
        <v>726</v>
      </c>
      <c r="AU1" s="76" t="s">
        <v>727</v>
      </c>
      <c r="AV1" s="76" t="s">
        <v>648</v>
      </c>
      <c r="AW1" s="76" t="s">
        <v>656</v>
      </c>
      <c r="AX1" s="76" t="s">
        <v>660</v>
      </c>
      <c r="AY1" s="76" t="s">
        <v>592</v>
      </c>
      <c r="AZ1" s="320" t="s">
        <v>593</v>
      </c>
      <c r="BA1" s="320" t="s">
        <v>594</v>
      </c>
      <c r="BB1" s="320" t="s">
        <v>4380</v>
      </c>
      <c r="BC1" s="76" t="s">
        <v>596</v>
      </c>
      <c r="BD1" s="76" t="s">
        <v>598</v>
      </c>
      <c r="BE1" s="76" t="s">
        <v>4381</v>
      </c>
      <c r="BF1" s="76" t="s">
        <v>4382</v>
      </c>
      <c r="BG1" s="76" t="s">
        <v>600</v>
      </c>
      <c r="BH1" s="76" t="s">
        <v>601</v>
      </c>
      <c r="BI1" s="76" t="s">
        <v>602</v>
      </c>
      <c r="BJ1" s="76" t="s">
        <v>605</v>
      </c>
      <c r="BK1" s="76" t="s">
        <v>1240</v>
      </c>
      <c r="BL1" s="76" t="s">
        <v>612</v>
      </c>
      <c r="BM1" s="76" t="s">
        <v>4383</v>
      </c>
      <c r="BN1" s="76" t="s">
        <v>614</v>
      </c>
      <c r="BO1" s="76" t="s">
        <v>4384</v>
      </c>
      <c r="BP1" s="76" t="s">
        <v>617</v>
      </c>
      <c r="BQ1" s="76" t="s">
        <v>1058</v>
      </c>
      <c r="BR1" s="76" t="s">
        <v>619</v>
      </c>
      <c r="BS1" s="76" t="s">
        <v>624</v>
      </c>
      <c r="BT1" s="321" t="s">
        <v>4385</v>
      </c>
      <c r="BU1" s="76" t="s">
        <v>584</v>
      </c>
      <c r="BV1" s="76" t="s">
        <v>625</v>
      </c>
      <c r="BW1" s="76" t="s">
        <v>4386</v>
      </c>
      <c r="BX1" s="76" t="s">
        <v>728</v>
      </c>
      <c r="BY1" s="76" t="s">
        <v>729</v>
      </c>
      <c r="BZ1" s="76" t="s">
        <v>551</v>
      </c>
      <c r="CA1" s="76" t="s">
        <v>568</v>
      </c>
      <c r="CB1" s="76" t="s">
        <v>4387</v>
      </c>
      <c r="CC1" s="76" t="s">
        <v>4388</v>
      </c>
      <c r="CD1" s="76" t="s">
        <v>730</v>
      </c>
      <c r="CE1" s="76" t="s">
        <v>731</v>
      </c>
      <c r="CF1" s="76" t="s">
        <v>732</v>
      </c>
      <c r="CG1" s="76" t="s">
        <v>733</v>
      </c>
      <c r="CH1" s="76" t="s">
        <v>734</v>
      </c>
      <c r="CI1" s="76" t="s">
        <v>735</v>
      </c>
      <c r="CJ1" s="76" t="s">
        <v>736</v>
      </c>
      <c r="CK1" s="76" t="s">
        <v>585</v>
      </c>
      <c r="CL1" s="76" t="s">
        <v>713</v>
      </c>
      <c r="CM1" s="76" t="s">
        <v>720</v>
      </c>
      <c r="CN1" s="76" t="s">
        <v>721</v>
      </c>
      <c r="CO1" s="76" t="s">
        <v>722</v>
      </c>
      <c r="CP1" s="76" t="s">
        <v>737</v>
      </c>
      <c r="CQ1" s="69"/>
      <c r="CR1" s="69"/>
      <c r="CS1" s="69"/>
      <c r="CT1" s="69"/>
      <c r="CU1" s="69"/>
      <c r="CV1" s="69"/>
      <c r="CW1" s="69"/>
      <c r="CX1" s="69"/>
      <c r="CY1" s="69"/>
      <c r="CZ1" s="69"/>
      <c r="DA1" s="69"/>
      <c r="DB1" s="69"/>
      <c r="DC1" s="69"/>
      <c r="DD1" s="69"/>
      <c r="DE1" s="69"/>
      <c r="DF1" s="69"/>
      <c r="DG1" s="69"/>
      <c r="DH1" s="69"/>
      <c r="DI1" s="69"/>
      <c r="DJ1" s="69"/>
    </row>
    <row r="2" spans="1:114" ht="99.75" customHeight="1">
      <c r="A2" s="148">
        <v>35</v>
      </c>
      <c r="B2" s="7" t="s">
        <v>136</v>
      </c>
      <c r="C2" s="7" t="s">
        <v>135</v>
      </c>
      <c r="D2" s="7">
        <v>2009</v>
      </c>
      <c r="E2" s="7" t="s">
        <v>1099</v>
      </c>
      <c r="F2" s="7" t="s">
        <v>134</v>
      </c>
      <c r="G2" s="7" t="s">
        <v>1100</v>
      </c>
      <c r="H2" s="7"/>
      <c r="I2" s="7"/>
      <c r="J2" s="7"/>
      <c r="K2" s="7"/>
      <c r="L2" s="7"/>
      <c r="M2" s="7"/>
      <c r="N2" s="7"/>
      <c r="O2" s="7"/>
      <c r="P2" s="7"/>
      <c r="Q2" s="7"/>
      <c r="R2" s="7"/>
      <c r="S2" s="7"/>
      <c r="T2" s="7"/>
      <c r="U2" s="7"/>
      <c r="V2" s="7"/>
      <c r="W2" s="7"/>
      <c r="X2" s="7"/>
      <c r="Y2" s="7"/>
      <c r="Z2" s="7"/>
      <c r="AA2" s="7"/>
      <c r="AB2" s="7"/>
      <c r="AC2" s="7"/>
      <c r="AD2" s="7"/>
      <c r="AE2" s="7"/>
      <c r="AF2" s="7"/>
      <c r="AG2" s="7">
        <v>1</v>
      </c>
      <c r="AH2" s="7"/>
      <c r="AI2" s="7"/>
      <c r="AJ2" s="7"/>
      <c r="AK2" s="7"/>
      <c r="AL2" s="7"/>
      <c r="AM2" s="7" t="s">
        <v>1101</v>
      </c>
      <c r="AN2" s="7">
        <v>1</v>
      </c>
      <c r="AO2" s="7"/>
      <c r="AP2" s="7"/>
      <c r="AQ2" s="7" t="s">
        <v>1102</v>
      </c>
      <c r="AR2" s="7" t="s">
        <v>612</v>
      </c>
      <c r="AS2" s="7" t="s">
        <v>1103</v>
      </c>
      <c r="AT2" s="7" t="s">
        <v>909</v>
      </c>
      <c r="AU2" s="7"/>
      <c r="AV2" s="7"/>
      <c r="AW2" s="7"/>
      <c r="AX2" s="7"/>
      <c r="AY2" s="7"/>
      <c r="AZ2" s="7"/>
      <c r="BA2" s="7"/>
      <c r="BB2" s="7"/>
      <c r="BC2" s="7"/>
      <c r="BD2" s="7"/>
      <c r="BE2" s="7"/>
      <c r="BF2" s="7"/>
      <c r="BG2" s="7"/>
      <c r="BH2" s="7"/>
      <c r="BI2" s="7"/>
      <c r="BJ2" s="7"/>
      <c r="BK2" s="7"/>
      <c r="BL2" s="7">
        <v>1</v>
      </c>
      <c r="BM2" s="7"/>
      <c r="BN2" s="7"/>
      <c r="BO2" s="7"/>
      <c r="BP2" s="7"/>
      <c r="BQ2" s="7"/>
      <c r="BR2" s="7"/>
      <c r="BS2" s="7"/>
      <c r="BT2" s="7"/>
      <c r="BU2" s="7"/>
      <c r="BV2" s="7"/>
      <c r="BW2" s="7"/>
      <c r="BX2" s="7" t="s">
        <v>1104</v>
      </c>
      <c r="BY2" s="7"/>
      <c r="BZ2" s="7"/>
      <c r="CA2" s="7"/>
      <c r="CB2" s="7"/>
      <c r="CC2" s="7"/>
      <c r="CD2" s="7"/>
      <c r="CE2" s="7"/>
      <c r="CF2" s="7"/>
      <c r="CG2" s="7"/>
      <c r="CH2" s="7"/>
      <c r="CI2" s="7"/>
      <c r="CJ2" s="7"/>
      <c r="CK2" s="7"/>
      <c r="CL2" s="7"/>
      <c r="CM2" s="7"/>
      <c r="CN2" s="7"/>
      <c r="CO2" s="7"/>
      <c r="CP2" s="7"/>
      <c r="CQ2" s="34"/>
      <c r="CR2" s="34"/>
      <c r="CS2" s="34"/>
      <c r="CT2" s="34"/>
      <c r="CU2" s="34"/>
      <c r="CV2" s="34"/>
      <c r="CW2" s="34"/>
      <c r="CX2" s="34"/>
      <c r="CY2" s="34"/>
      <c r="CZ2" s="34"/>
      <c r="DA2" s="34"/>
      <c r="DB2" s="34"/>
      <c r="DC2" s="34"/>
      <c r="DD2" s="34"/>
      <c r="DE2" s="34"/>
      <c r="DF2" s="34"/>
      <c r="DG2" s="34"/>
      <c r="DH2" s="34"/>
      <c r="DI2" s="34"/>
      <c r="DJ2" s="34"/>
    </row>
    <row r="3" spans="1:114" ht="166.5" customHeight="1">
      <c r="A3" s="322">
        <v>44</v>
      </c>
      <c r="B3" s="7" t="s">
        <v>164</v>
      </c>
      <c r="C3" s="7" t="s">
        <v>163</v>
      </c>
      <c r="D3" s="7">
        <v>2016</v>
      </c>
      <c r="E3" s="7" t="s">
        <v>738</v>
      </c>
      <c r="F3" s="7" t="s">
        <v>162</v>
      </c>
      <c r="G3" s="7" t="s">
        <v>1168</v>
      </c>
      <c r="H3" s="7"/>
      <c r="I3" s="7"/>
      <c r="J3" s="7"/>
      <c r="K3" s="7"/>
      <c r="L3" s="7"/>
      <c r="M3" s="7"/>
      <c r="N3" s="7"/>
      <c r="O3" s="7"/>
      <c r="P3" s="7"/>
      <c r="Q3" s="7"/>
      <c r="R3" s="7"/>
      <c r="S3" s="7"/>
      <c r="T3" s="7"/>
      <c r="U3" s="7"/>
      <c r="V3" s="7"/>
      <c r="W3" s="7"/>
      <c r="X3" s="7"/>
      <c r="Y3" s="7"/>
      <c r="Z3" s="7"/>
      <c r="AA3" s="7"/>
      <c r="AB3" s="7"/>
      <c r="AC3" s="7">
        <v>1</v>
      </c>
      <c r="AD3" s="7"/>
      <c r="AE3" s="7"/>
      <c r="AF3" s="7"/>
      <c r="AG3" s="7"/>
      <c r="AH3" s="7"/>
      <c r="AI3" s="7"/>
      <c r="AJ3" s="7"/>
      <c r="AK3" s="7"/>
      <c r="AL3" s="7"/>
      <c r="AM3" s="7"/>
      <c r="AN3" s="7"/>
      <c r="AO3" s="7"/>
      <c r="AP3" s="7"/>
      <c r="AQ3" s="7"/>
      <c r="AR3" s="7" t="s">
        <v>1169</v>
      </c>
      <c r="AS3" s="7" t="s">
        <v>1170</v>
      </c>
      <c r="AT3" s="7" t="s">
        <v>1047</v>
      </c>
      <c r="AU3" s="7" t="s">
        <v>1171</v>
      </c>
      <c r="AV3" s="7"/>
      <c r="AW3" s="7"/>
      <c r="AX3" s="7"/>
      <c r="AY3" s="7"/>
      <c r="AZ3" s="7"/>
      <c r="BA3" s="7"/>
      <c r="BB3" s="7"/>
      <c r="BC3" s="7"/>
      <c r="BD3" s="7"/>
      <c r="BE3" s="7"/>
      <c r="BF3" s="7"/>
      <c r="BG3" s="7"/>
      <c r="BH3" s="7"/>
      <c r="BI3" s="7"/>
      <c r="BJ3" s="7"/>
      <c r="BK3" s="7"/>
      <c r="BL3" s="7"/>
      <c r="BM3" s="7"/>
      <c r="BN3" s="7"/>
      <c r="BO3" s="7"/>
      <c r="BP3" s="7"/>
      <c r="BQ3" s="7"/>
      <c r="BR3" s="7">
        <v>1</v>
      </c>
      <c r="BS3" s="7"/>
      <c r="BT3" s="7"/>
      <c r="BU3" s="7"/>
      <c r="BV3" s="7"/>
      <c r="BW3" s="7"/>
      <c r="BX3" s="7" t="s">
        <v>1172</v>
      </c>
      <c r="BY3" s="7"/>
      <c r="BZ3" s="7" t="s">
        <v>1173</v>
      </c>
      <c r="CA3" s="7"/>
      <c r="CB3" s="7"/>
      <c r="CC3" s="7"/>
      <c r="CD3" s="7" t="s">
        <v>1174</v>
      </c>
      <c r="CE3" s="7" t="s">
        <v>1175</v>
      </c>
      <c r="CF3" s="7"/>
      <c r="CG3" s="7"/>
      <c r="CH3" s="7"/>
      <c r="CI3" s="7"/>
      <c r="CJ3" s="7"/>
      <c r="CK3" s="7"/>
      <c r="CL3" s="7"/>
      <c r="CM3" s="7"/>
      <c r="CN3" s="7"/>
      <c r="CO3" s="7"/>
      <c r="CP3" s="7"/>
      <c r="CQ3" s="34"/>
      <c r="CR3" s="34"/>
      <c r="CS3" s="34"/>
      <c r="CT3" s="34"/>
      <c r="CU3" s="34"/>
      <c r="CV3" s="34"/>
      <c r="CW3" s="34"/>
      <c r="CX3" s="34"/>
      <c r="CY3" s="34"/>
      <c r="CZ3" s="34"/>
      <c r="DA3" s="34"/>
      <c r="DB3" s="34"/>
      <c r="DC3" s="34"/>
      <c r="DD3" s="34"/>
      <c r="DE3" s="34"/>
      <c r="DF3" s="34"/>
      <c r="DG3" s="34"/>
      <c r="DH3" s="34"/>
      <c r="DI3" s="34"/>
      <c r="DJ3" s="34"/>
    </row>
    <row r="4" spans="1:114" ht="166.5" customHeight="1">
      <c r="A4" s="322">
        <v>45</v>
      </c>
      <c r="B4" s="7" t="s">
        <v>167</v>
      </c>
      <c r="C4" s="7" t="s">
        <v>166</v>
      </c>
      <c r="D4" s="7">
        <v>2008</v>
      </c>
      <c r="E4" s="7" t="s">
        <v>738</v>
      </c>
      <c r="F4" s="7" t="s">
        <v>165</v>
      </c>
      <c r="G4" s="7" t="s">
        <v>1176</v>
      </c>
      <c r="H4" s="7" t="s">
        <v>4389</v>
      </c>
      <c r="I4" s="7" t="s">
        <v>4390</v>
      </c>
      <c r="J4" s="7" t="s">
        <v>4391</v>
      </c>
      <c r="K4" s="7"/>
      <c r="L4" s="7"/>
      <c r="M4" s="7"/>
      <c r="N4" s="7"/>
      <c r="O4" s="7"/>
      <c r="P4" s="7"/>
      <c r="Q4" s="7"/>
      <c r="R4" s="7"/>
      <c r="S4" s="7"/>
      <c r="T4" s="7"/>
      <c r="U4" s="7"/>
      <c r="V4" s="7"/>
      <c r="W4" s="7"/>
      <c r="X4" s="7"/>
      <c r="Y4" s="7"/>
      <c r="Z4" s="7"/>
      <c r="AA4" s="7"/>
      <c r="AB4" s="7"/>
      <c r="AC4" s="7">
        <v>1</v>
      </c>
      <c r="AD4" s="7"/>
      <c r="AE4" s="7"/>
      <c r="AF4" s="7"/>
      <c r="AG4" s="7"/>
      <c r="AH4" s="7"/>
      <c r="AI4" s="7"/>
      <c r="AJ4" s="7"/>
      <c r="AK4" s="7"/>
      <c r="AL4" s="7"/>
      <c r="AM4" s="7"/>
      <c r="AN4" s="7"/>
      <c r="AO4" s="7"/>
      <c r="AP4" s="7"/>
      <c r="AQ4" s="7"/>
      <c r="AR4" s="7" t="s">
        <v>583</v>
      </c>
      <c r="AS4" s="7" t="s">
        <v>1177</v>
      </c>
      <c r="AT4" s="7" t="s">
        <v>1178</v>
      </c>
      <c r="AU4" s="7" t="s">
        <v>1179</v>
      </c>
      <c r="AV4" s="7"/>
      <c r="AW4" s="7"/>
      <c r="AX4" s="7"/>
      <c r="AY4" s="7"/>
      <c r="AZ4" s="7"/>
      <c r="BA4" s="7"/>
      <c r="BB4" s="7"/>
      <c r="BC4" s="7"/>
      <c r="BD4" s="7"/>
      <c r="BE4" s="7"/>
      <c r="BF4" s="7"/>
      <c r="BG4" s="7"/>
      <c r="BH4" s="7"/>
      <c r="BI4" s="7"/>
      <c r="BJ4" s="7"/>
      <c r="BK4" s="7"/>
      <c r="BL4" s="7"/>
      <c r="BM4" s="7"/>
      <c r="BN4" s="7"/>
      <c r="BO4" s="7"/>
      <c r="BP4" s="7"/>
      <c r="BQ4" s="7"/>
      <c r="BR4" s="7"/>
      <c r="BS4" s="7">
        <v>1</v>
      </c>
      <c r="BT4" s="7"/>
      <c r="BU4" s="7"/>
      <c r="BV4" s="7"/>
      <c r="BW4" s="7"/>
      <c r="BX4" s="7" t="s">
        <v>1180</v>
      </c>
      <c r="BY4" s="7"/>
      <c r="BZ4" s="7" t="s">
        <v>1181</v>
      </c>
      <c r="CA4" s="7"/>
      <c r="CB4" s="7"/>
      <c r="CC4" s="7"/>
      <c r="CD4" s="7" t="s">
        <v>1182</v>
      </c>
      <c r="CE4" s="7" t="s">
        <v>1183</v>
      </c>
      <c r="CF4" s="7"/>
      <c r="CG4" s="7"/>
      <c r="CH4" s="7"/>
      <c r="CI4" s="7"/>
      <c r="CJ4" s="7"/>
      <c r="CK4" s="7"/>
      <c r="CL4" s="7"/>
      <c r="CM4" s="7"/>
      <c r="CN4" s="7"/>
      <c r="CO4" s="7"/>
      <c r="CP4" s="7"/>
      <c r="CQ4" s="34"/>
      <c r="CR4" s="34"/>
      <c r="CS4" s="34"/>
      <c r="CT4" s="34"/>
      <c r="CU4" s="34"/>
      <c r="CV4" s="34"/>
      <c r="CW4" s="34"/>
      <c r="CX4" s="34"/>
      <c r="CY4" s="34"/>
      <c r="CZ4" s="34"/>
      <c r="DA4" s="34"/>
      <c r="DB4" s="34"/>
      <c r="DC4" s="34"/>
      <c r="DD4" s="34"/>
      <c r="DE4" s="34"/>
      <c r="DF4" s="34"/>
      <c r="DG4" s="34"/>
      <c r="DH4" s="34"/>
      <c r="DI4" s="34"/>
      <c r="DJ4" s="34"/>
    </row>
    <row r="5" spans="1:114" ht="166.5" customHeight="1">
      <c r="A5" s="322">
        <v>46</v>
      </c>
      <c r="B5" s="7" t="s">
        <v>171</v>
      </c>
      <c r="C5" s="7" t="s">
        <v>170</v>
      </c>
      <c r="D5" s="7">
        <v>2018</v>
      </c>
      <c r="E5" s="7" t="s">
        <v>738</v>
      </c>
      <c r="F5" s="7" t="s">
        <v>169</v>
      </c>
      <c r="G5" s="7" t="s">
        <v>707</v>
      </c>
      <c r="H5" s="7"/>
      <c r="I5" s="7"/>
      <c r="J5" s="7"/>
      <c r="K5" s="7"/>
      <c r="L5" s="7"/>
      <c r="M5" s="7"/>
      <c r="N5" s="7"/>
      <c r="O5" s="7"/>
      <c r="P5" s="7"/>
      <c r="Q5" s="7"/>
      <c r="R5" s="7"/>
      <c r="S5" s="7"/>
      <c r="T5" s="7"/>
      <c r="U5" s="7"/>
      <c r="V5" s="7"/>
      <c r="W5" s="7"/>
      <c r="X5" s="7"/>
      <c r="Y5" s="7"/>
      <c r="Z5" s="7"/>
      <c r="AA5" s="7">
        <v>1</v>
      </c>
      <c r="AB5" s="7"/>
      <c r="AC5" s="7"/>
      <c r="AD5" s="7"/>
      <c r="AE5" s="7"/>
      <c r="AF5" s="7"/>
      <c r="AG5" s="7"/>
      <c r="AH5" s="7"/>
      <c r="AI5" s="7"/>
      <c r="AJ5" s="7"/>
      <c r="AK5" s="7"/>
      <c r="AL5" s="7"/>
      <c r="AM5" s="7"/>
      <c r="AN5" s="7"/>
      <c r="AO5" s="7"/>
      <c r="AP5" s="7"/>
      <c r="AQ5" s="7"/>
      <c r="AR5" s="7" t="s">
        <v>583</v>
      </c>
      <c r="AS5" s="7" t="s">
        <v>1185</v>
      </c>
      <c r="AT5" s="7" t="s">
        <v>1186</v>
      </c>
      <c r="AU5" s="7" t="s">
        <v>1187</v>
      </c>
      <c r="AV5" s="7"/>
      <c r="AW5" s="7"/>
      <c r="AX5" s="7"/>
      <c r="AY5" s="7"/>
      <c r="AZ5" s="7"/>
      <c r="BA5" s="7"/>
      <c r="BB5" s="7"/>
      <c r="BC5" s="7"/>
      <c r="BD5" s="7"/>
      <c r="BE5" s="7"/>
      <c r="BF5" s="7"/>
      <c r="BG5" s="7"/>
      <c r="BH5" s="7"/>
      <c r="BI5" s="7"/>
      <c r="BJ5" s="7"/>
      <c r="BK5" s="7"/>
      <c r="BL5" s="7"/>
      <c r="BM5" s="7"/>
      <c r="BN5" s="7"/>
      <c r="BO5" s="7"/>
      <c r="BP5" s="7"/>
      <c r="BQ5" s="7"/>
      <c r="BR5" s="7"/>
      <c r="BS5" s="7">
        <v>1</v>
      </c>
      <c r="BT5" s="7"/>
      <c r="BU5" s="7"/>
      <c r="BV5" s="7"/>
      <c r="BW5" s="7"/>
      <c r="BX5" s="7" t="s">
        <v>1188</v>
      </c>
      <c r="BY5" s="7"/>
      <c r="BZ5" s="7" t="s">
        <v>1189</v>
      </c>
      <c r="CA5" s="7"/>
      <c r="CB5" s="7"/>
      <c r="CC5" s="7"/>
      <c r="CD5" s="7" t="s">
        <v>4392</v>
      </c>
      <c r="CE5" s="7" t="s">
        <v>1191</v>
      </c>
      <c r="CF5" s="7"/>
      <c r="CG5" s="7"/>
      <c r="CH5" s="7"/>
      <c r="CI5" s="7"/>
      <c r="CJ5" s="7"/>
      <c r="CK5" s="7"/>
      <c r="CL5" s="7"/>
      <c r="CM5" s="7"/>
      <c r="CN5" s="7"/>
      <c r="CO5" s="7"/>
      <c r="CP5" s="7"/>
      <c r="CQ5" s="34"/>
      <c r="CR5" s="34"/>
      <c r="CS5" s="34"/>
      <c r="CT5" s="34"/>
      <c r="CU5" s="34"/>
      <c r="CV5" s="34"/>
      <c r="CW5" s="34"/>
      <c r="CX5" s="34"/>
      <c r="CY5" s="34"/>
      <c r="CZ5" s="34"/>
      <c r="DA5" s="34"/>
      <c r="DB5" s="34"/>
      <c r="DC5" s="34"/>
      <c r="DD5" s="34"/>
      <c r="DE5" s="34"/>
      <c r="DF5" s="34"/>
      <c r="DG5" s="34"/>
      <c r="DH5" s="34"/>
      <c r="DI5" s="34"/>
      <c r="DJ5" s="34"/>
    </row>
    <row r="6" spans="1:114" ht="166.5" customHeight="1">
      <c r="A6" s="148">
        <v>51</v>
      </c>
      <c r="B6" s="7" t="s">
        <v>167</v>
      </c>
      <c r="C6" s="7" t="s">
        <v>188</v>
      </c>
      <c r="D6" s="7">
        <v>2017</v>
      </c>
      <c r="E6" s="7" t="s">
        <v>738</v>
      </c>
      <c r="F6" s="7" t="s">
        <v>187</v>
      </c>
      <c r="G6" s="7" t="s">
        <v>1224</v>
      </c>
      <c r="H6" s="7"/>
      <c r="I6" s="7"/>
      <c r="J6" s="7"/>
      <c r="K6" s="7"/>
      <c r="L6" s="7"/>
      <c r="M6" s="7"/>
      <c r="N6" s="7"/>
      <c r="O6" s="7"/>
      <c r="P6" s="7"/>
      <c r="Q6" s="7"/>
      <c r="R6" s="7"/>
      <c r="S6" s="7"/>
      <c r="T6" s="7"/>
      <c r="U6" s="7"/>
      <c r="V6" s="7"/>
      <c r="W6" s="7"/>
      <c r="X6" s="7"/>
      <c r="Y6" s="7"/>
      <c r="Z6" s="7"/>
      <c r="AA6" s="7">
        <v>1</v>
      </c>
      <c r="AB6" s="7"/>
      <c r="AC6" s="7"/>
      <c r="AD6" s="7"/>
      <c r="AE6" s="7"/>
      <c r="AF6" s="7"/>
      <c r="AG6" s="7"/>
      <c r="AH6" s="7"/>
      <c r="AI6" s="7"/>
      <c r="AJ6" s="7"/>
      <c r="AK6" s="7"/>
      <c r="AL6" s="7"/>
      <c r="AM6" s="7"/>
      <c r="AN6" s="7"/>
      <c r="AO6" s="7"/>
      <c r="AP6" s="7"/>
      <c r="AQ6" s="7"/>
      <c r="AR6" s="7" t="s">
        <v>583</v>
      </c>
      <c r="AS6" s="7" t="s">
        <v>1225</v>
      </c>
      <c r="AT6" s="7" t="s">
        <v>1186</v>
      </c>
      <c r="AU6" s="7" t="s">
        <v>1226</v>
      </c>
      <c r="AV6" s="7"/>
      <c r="AW6" s="7"/>
      <c r="AX6" s="7"/>
      <c r="AY6" s="7"/>
      <c r="AZ6" s="7"/>
      <c r="BA6" s="7"/>
      <c r="BB6" s="7"/>
      <c r="BC6" s="7"/>
      <c r="BD6" s="7"/>
      <c r="BE6" s="7"/>
      <c r="BF6" s="7"/>
      <c r="BG6" s="7"/>
      <c r="BH6" s="7"/>
      <c r="BI6" s="7"/>
      <c r="BJ6" s="7"/>
      <c r="BK6" s="7"/>
      <c r="BL6" s="7"/>
      <c r="BM6" s="7"/>
      <c r="BN6" s="7"/>
      <c r="BO6" s="7"/>
      <c r="BP6" s="7"/>
      <c r="BQ6" s="7"/>
      <c r="BR6" s="7"/>
      <c r="BS6" s="7">
        <v>1</v>
      </c>
      <c r="BT6" s="7"/>
      <c r="BU6" s="7"/>
      <c r="BV6" s="7"/>
      <c r="BW6" s="7"/>
      <c r="BX6" s="7" t="s">
        <v>1227</v>
      </c>
      <c r="BY6" s="7"/>
      <c r="BZ6" s="7" t="s">
        <v>1228</v>
      </c>
      <c r="CA6" s="7"/>
      <c r="CB6" s="7"/>
      <c r="CC6" s="7"/>
      <c r="CD6" s="7" t="s">
        <v>1229</v>
      </c>
      <c r="CE6" s="7" t="s">
        <v>1230</v>
      </c>
      <c r="CF6" s="7" t="s">
        <v>1231</v>
      </c>
      <c r="CG6" s="7"/>
      <c r="CH6" s="7"/>
      <c r="CI6" s="7"/>
      <c r="CJ6" s="7"/>
      <c r="CK6" s="7"/>
      <c r="CL6" s="7"/>
      <c r="CM6" s="7"/>
      <c r="CN6" s="7"/>
      <c r="CO6" s="7"/>
      <c r="CP6" s="7"/>
      <c r="CQ6" s="34"/>
      <c r="CR6" s="34"/>
      <c r="CS6" s="34"/>
      <c r="CT6" s="34"/>
      <c r="CU6" s="34"/>
      <c r="CV6" s="34"/>
      <c r="CW6" s="34"/>
      <c r="CX6" s="34"/>
      <c r="CY6" s="34"/>
      <c r="CZ6" s="34"/>
      <c r="DA6" s="34"/>
      <c r="DB6" s="34"/>
      <c r="DC6" s="34"/>
      <c r="DD6" s="34"/>
      <c r="DE6" s="34"/>
      <c r="DF6" s="34"/>
      <c r="DG6" s="34"/>
      <c r="DH6" s="34"/>
      <c r="DI6" s="34"/>
      <c r="DJ6" s="34"/>
    </row>
    <row r="7" spans="1:114" ht="166.5" customHeight="1">
      <c r="A7" s="323">
        <v>52</v>
      </c>
      <c r="B7" s="7" t="s">
        <v>191</v>
      </c>
      <c r="C7" s="7" t="s">
        <v>190</v>
      </c>
      <c r="D7" s="7">
        <v>2010</v>
      </c>
      <c r="E7" s="7" t="s">
        <v>738</v>
      </c>
      <c r="F7" s="7" t="s">
        <v>189</v>
      </c>
      <c r="G7" s="7" t="s">
        <v>4393</v>
      </c>
      <c r="H7" s="7"/>
      <c r="I7" s="7"/>
      <c r="J7" s="7"/>
      <c r="K7" s="7"/>
      <c r="L7" s="7"/>
      <c r="M7" s="7"/>
      <c r="N7" s="7"/>
      <c r="O7" s="7"/>
      <c r="P7" s="7"/>
      <c r="Q7" s="7"/>
      <c r="R7" s="7"/>
      <c r="S7" s="7"/>
      <c r="T7" s="7"/>
      <c r="U7" s="7"/>
      <c r="V7" s="7"/>
      <c r="W7" s="7"/>
      <c r="X7" s="7"/>
      <c r="Y7" s="7"/>
      <c r="Z7" s="7"/>
      <c r="AA7" s="7"/>
      <c r="AB7" s="7"/>
      <c r="AC7" s="7"/>
      <c r="AD7" s="7"/>
      <c r="AE7" s="7"/>
      <c r="AF7" s="7"/>
      <c r="AG7" s="7">
        <v>1</v>
      </c>
      <c r="AH7" s="7"/>
      <c r="AI7" s="7"/>
      <c r="AJ7" s="7"/>
      <c r="AK7" s="7"/>
      <c r="AL7" s="7"/>
      <c r="AM7" s="7"/>
      <c r="AN7" s="7"/>
      <c r="AO7" s="7"/>
      <c r="AP7" s="7">
        <v>1</v>
      </c>
      <c r="AQ7" s="7"/>
      <c r="AR7" s="7" t="s">
        <v>583</v>
      </c>
      <c r="AS7" s="7" t="s">
        <v>1233</v>
      </c>
      <c r="AT7" s="7" t="s">
        <v>1186</v>
      </c>
      <c r="AU7" s="7"/>
      <c r="AV7" s="7"/>
      <c r="AW7" s="7"/>
      <c r="AX7" s="7"/>
      <c r="AY7" s="7"/>
      <c r="AZ7" s="7"/>
      <c r="BA7" s="7"/>
      <c r="BB7" s="7"/>
      <c r="BC7" s="7"/>
      <c r="BD7" s="7"/>
      <c r="BE7" s="7"/>
      <c r="BF7" s="7"/>
      <c r="BG7" s="7"/>
      <c r="BH7" s="7"/>
      <c r="BI7" s="7"/>
      <c r="BJ7" s="7"/>
      <c r="BK7" s="7"/>
      <c r="BL7" s="7"/>
      <c r="BM7" s="7"/>
      <c r="BN7" s="7"/>
      <c r="BO7" s="7"/>
      <c r="BP7" s="7"/>
      <c r="BQ7" s="7"/>
      <c r="BR7" s="7"/>
      <c r="BS7" s="7">
        <v>1</v>
      </c>
      <c r="BT7" s="7"/>
      <c r="BU7" s="7"/>
      <c r="BV7" s="7"/>
      <c r="BW7" s="7"/>
      <c r="BX7" s="7" t="s">
        <v>1234</v>
      </c>
      <c r="BY7" s="7"/>
      <c r="BZ7" s="7" t="s">
        <v>1235</v>
      </c>
      <c r="CA7" s="7"/>
      <c r="CB7" s="7"/>
      <c r="CC7" s="7"/>
      <c r="CD7" s="7" t="s">
        <v>1236</v>
      </c>
      <c r="CE7" s="7" t="s">
        <v>1237</v>
      </c>
      <c r="CF7" s="7"/>
      <c r="CG7" s="7"/>
      <c r="CH7" s="7"/>
      <c r="CI7" s="7"/>
      <c r="CJ7" s="7"/>
      <c r="CK7" s="7"/>
      <c r="CL7" s="7"/>
      <c r="CM7" s="7"/>
      <c r="CN7" s="7"/>
      <c r="CO7" s="7"/>
      <c r="CP7" s="7"/>
      <c r="CQ7" s="34"/>
      <c r="CR7" s="34"/>
      <c r="CS7" s="34"/>
      <c r="CT7" s="34"/>
      <c r="CU7" s="34"/>
      <c r="CV7" s="34"/>
      <c r="CW7" s="34"/>
      <c r="CX7" s="34"/>
      <c r="CY7" s="34"/>
      <c r="CZ7" s="34"/>
      <c r="DA7" s="34"/>
      <c r="DB7" s="34"/>
      <c r="DC7" s="34"/>
      <c r="DD7" s="34"/>
      <c r="DE7" s="34"/>
      <c r="DF7" s="34"/>
      <c r="DG7" s="34"/>
      <c r="DH7" s="34"/>
      <c r="DI7" s="34"/>
      <c r="DJ7" s="34"/>
    </row>
    <row r="8" spans="1:114" ht="186" customHeight="1">
      <c r="A8" s="323">
        <v>53</v>
      </c>
      <c r="B8" s="7" t="s">
        <v>195</v>
      </c>
      <c r="C8" s="7" t="s">
        <v>194</v>
      </c>
      <c r="D8" s="7">
        <v>2014</v>
      </c>
      <c r="E8" s="7" t="s">
        <v>738</v>
      </c>
      <c r="F8" s="7" t="s">
        <v>193</v>
      </c>
      <c r="G8" s="7" t="s">
        <v>707</v>
      </c>
      <c r="H8" s="7"/>
      <c r="I8" s="7"/>
      <c r="J8" s="7"/>
      <c r="K8" s="7"/>
      <c r="L8" s="7"/>
      <c r="M8" s="7"/>
      <c r="N8" s="7"/>
      <c r="O8" s="7"/>
      <c r="P8" s="7"/>
      <c r="Q8" s="7"/>
      <c r="R8" s="7"/>
      <c r="S8" s="7"/>
      <c r="T8" s="7"/>
      <c r="U8" s="7"/>
      <c r="V8" s="7"/>
      <c r="W8" s="7"/>
      <c r="X8" s="7"/>
      <c r="Y8" s="7"/>
      <c r="Z8" s="7"/>
      <c r="AA8" s="7">
        <v>1</v>
      </c>
      <c r="AB8" s="7"/>
      <c r="AC8" s="7"/>
      <c r="AD8" s="7"/>
      <c r="AE8" s="7"/>
      <c r="AF8" s="7"/>
      <c r="AG8" s="7"/>
      <c r="AH8" s="7"/>
      <c r="AI8" s="7"/>
      <c r="AJ8" s="7"/>
      <c r="AK8" s="7"/>
      <c r="AL8" s="7"/>
      <c r="AM8" s="7"/>
      <c r="AN8" s="7"/>
      <c r="AO8" s="7"/>
      <c r="AP8" s="7"/>
      <c r="AQ8" s="7"/>
      <c r="AR8" s="7" t="s">
        <v>1193</v>
      </c>
      <c r="AS8" s="7" t="s">
        <v>1239</v>
      </c>
      <c r="AT8" s="7" t="s">
        <v>1240</v>
      </c>
      <c r="AU8" s="7" t="s">
        <v>1241</v>
      </c>
      <c r="AV8" s="7"/>
      <c r="AW8" s="7"/>
      <c r="AX8" s="7"/>
      <c r="AY8" s="7"/>
      <c r="AZ8" s="7"/>
      <c r="BA8" s="7"/>
      <c r="BB8" s="7"/>
      <c r="BC8" s="7"/>
      <c r="BD8" s="7"/>
      <c r="BE8" s="7"/>
      <c r="BF8" s="7"/>
      <c r="BG8" s="7"/>
      <c r="BH8" s="7"/>
      <c r="BI8" s="7"/>
      <c r="BJ8" s="7"/>
      <c r="BK8" s="7">
        <v>1</v>
      </c>
      <c r="BL8" s="7"/>
      <c r="BM8" s="7"/>
      <c r="BN8" s="7"/>
      <c r="BO8" s="7"/>
      <c r="BP8" s="7"/>
      <c r="BQ8" s="7">
        <v>1</v>
      </c>
      <c r="BR8" s="7"/>
      <c r="BS8" s="7"/>
      <c r="BT8" s="7">
        <v>1</v>
      </c>
      <c r="BU8" s="7"/>
      <c r="BV8" s="7"/>
      <c r="BW8" s="7"/>
      <c r="BX8" s="7" t="s">
        <v>1242</v>
      </c>
      <c r="BY8" s="7"/>
      <c r="BZ8" s="7" t="s">
        <v>1243</v>
      </c>
      <c r="CA8" s="7"/>
      <c r="CB8" s="7"/>
      <c r="CC8" s="7"/>
      <c r="CD8" s="7" t="s">
        <v>1244</v>
      </c>
      <c r="CE8" s="7" t="s">
        <v>1245</v>
      </c>
      <c r="CF8" s="7"/>
      <c r="CG8" s="7"/>
      <c r="CH8" s="7"/>
      <c r="CI8" s="7"/>
      <c r="CJ8" s="7"/>
      <c r="CK8" s="7"/>
      <c r="CL8" s="7"/>
      <c r="CM8" s="7"/>
      <c r="CN8" s="7"/>
      <c r="CO8" s="7"/>
      <c r="CP8" s="7"/>
      <c r="CQ8" s="34"/>
      <c r="CR8" s="34"/>
      <c r="CS8" s="34"/>
      <c r="CT8" s="34"/>
      <c r="CU8" s="34"/>
      <c r="CV8" s="34"/>
      <c r="CW8" s="34"/>
      <c r="CX8" s="34"/>
      <c r="CY8" s="34"/>
      <c r="CZ8" s="34"/>
      <c r="DA8" s="34"/>
      <c r="DB8" s="34"/>
      <c r="DC8" s="34"/>
      <c r="DD8" s="34"/>
      <c r="DE8" s="34"/>
      <c r="DF8" s="34"/>
      <c r="DG8" s="34"/>
      <c r="DH8" s="34"/>
      <c r="DI8" s="34"/>
      <c r="DJ8" s="34"/>
    </row>
    <row r="9" spans="1:114" ht="166.5" customHeight="1">
      <c r="A9" s="148">
        <v>54</v>
      </c>
      <c r="B9" s="7" t="s">
        <v>199</v>
      </c>
      <c r="C9" s="7" t="s">
        <v>198</v>
      </c>
      <c r="D9" s="7">
        <v>2015</v>
      </c>
      <c r="E9" s="7" t="s">
        <v>738</v>
      </c>
      <c r="F9" s="7" t="s">
        <v>197</v>
      </c>
      <c r="G9" s="7" t="s">
        <v>1246</v>
      </c>
      <c r="H9" s="148"/>
      <c r="I9" s="148"/>
      <c r="J9" s="148"/>
      <c r="K9" s="7"/>
      <c r="L9" s="7"/>
      <c r="M9" s="7"/>
      <c r="N9" s="7"/>
      <c r="O9" s="7"/>
      <c r="P9" s="7"/>
      <c r="Q9" s="7"/>
      <c r="R9" s="7"/>
      <c r="S9" s="7"/>
      <c r="T9" s="7"/>
      <c r="U9" s="7"/>
      <c r="V9" s="7"/>
      <c r="W9" s="7"/>
      <c r="X9" s="7"/>
      <c r="Y9" s="7"/>
      <c r="Z9" s="7"/>
      <c r="AA9" s="7"/>
      <c r="AB9" s="7"/>
      <c r="AC9" s="7"/>
      <c r="AD9" s="7"/>
      <c r="AE9" s="7">
        <v>1</v>
      </c>
      <c r="AF9" s="7"/>
      <c r="AG9" s="7"/>
      <c r="AH9" s="7"/>
      <c r="AI9" s="7"/>
      <c r="AJ9" s="7"/>
      <c r="AK9" s="7"/>
      <c r="AL9" s="7"/>
      <c r="AM9" s="7"/>
      <c r="AN9" s="7"/>
      <c r="AO9" s="7"/>
      <c r="AP9" s="7"/>
      <c r="AQ9" s="7"/>
      <c r="AR9" s="7" t="s">
        <v>1247</v>
      </c>
      <c r="AS9" s="7" t="s">
        <v>1248</v>
      </c>
      <c r="AT9" s="7" t="s">
        <v>1249</v>
      </c>
      <c r="AU9" s="7" t="s">
        <v>1250</v>
      </c>
      <c r="AV9" s="148"/>
      <c r="AW9" s="148"/>
      <c r="AX9" s="148"/>
      <c r="AY9" s="148">
        <v>1</v>
      </c>
      <c r="AZ9" s="7"/>
      <c r="BA9" s="7">
        <v>1</v>
      </c>
      <c r="BB9" s="7">
        <v>1</v>
      </c>
      <c r="BC9" s="7"/>
      <c r="BD9" s="7"/>
      <c r="BE9" s="7"/>
      <c r="BF9" s="7"/>
      <c r="BG9" s="7"/>
      <c r="BH9" s="7"/>
      <c r="BI9" s="7"/>
      <c r="BJ9" s="7"/>
      <c r="BK9" s="7"/>
      <c r="BL9" s="7"/>
      <c r="BM9" s="7"/>
      <c r="BN9" s="7"/>
      <c r="BO9" s="7"/>
      <c r="BP9" s="7"/>
      <c r="BQ9" s="7"/>
      <c r="BR9" s="7"/>
      <c r="BS9" s="7"/>
      <c r="BT9" s="7"/>
      <c r="BU9" s="7">
        <v>1</v>
      </c>
      <c r="BV9" s="7"/>
      <c r="BW9" s="7"/>
      <c r="BX9" s="7" t="s">
        <v>1251</v>
      </c>
      <c r="BY9" s="7"/>
      <c r="BZ9" s="7" t="s">
        <v>1252</v>
      </c>
      <c r="CA9" s="7"/>
      <c r="CB9" s="7"/>
      <c r="CC9" s="7"/>
      <c r="CD9" s="7" t="s">
        <v>4394</v>
      </c>
      <c r="CE9" s="7" t="s">
        <v>1254</v>
      </c>
      <c r="CF9" s="7"/>
      <c r="CG9" s="7"/>
      <c r="CH9" s="7"/>
      <c r="CI9" s="7"/>
      <c r="CJ9" s="7"/>
      <c r="CK9" s="7"/>
      <c r="CL9" s="7"/>
      <c r="CM9" s="7"/>
      <c r="CN9" s="7"/>
      <c r="CO9" s="7"/>
      <c r="CP9" s="7"/>
      <c r="CQ9" s="34"/>
      <c r="CR9" s="34"/>
      <c r="CS9" s="34"/>
      <c r="CT9" s="34"/>
      <c r="CU9" s="34"/>
      <c r="CV9" s="34"/>
      <c r="CW9" s="34"/>
      <c r="CX9" s="34"/>
      <c r="CY9" s="34"/>
      <c r="CZ9" s="34"/>
      <c r="DA9" s="34"/>
      <c r="DB9" s="34"/>
      <c r="DC9" s="34"/>
      <c r="DD9" s="34"/>
      <c r="DE9" s="34"/>
      <c r="DF9" s="34"/>
      <c r="DG9" s="34"/>
      <c r="DH9" s="34"/>
      <c r="DI9" s="34"/>
      <c r="DJ9" s="34"/>
    </row>
    <row r="10" spans="1:114" ht="166.5" customHeight="1">
      <c r="A10" s="323">
        <v>57</v>
      </c>
      <c r="B10" s="7" t="s">
        <v>208</v>
      </c>
      <c r="C10" s="7" t="s">
        <v>207</v>
      </c>
      <c r="D10" s="7">
        <v>2017</v>
      </c>
      <c r="E10" s="7" t="s">
        <v>738</v>
      </c>
      <c r="F10" s="7" t="s">
        <v>206</v>
      </c>
      <c r="G10" s="7" t="s">
        <v>1269</v>
      </c>
      <c r="H10" s="7"/>
      <c r="I10" s="7"/>
      <c r="J10" s="7"/>
      <c r="K10" s="7"/>
      <c r="L10" s="7"/>
      <c r="M10" s="7"/>
      <c r="N10" s="7"/>
      <c r="O10" s="7"/>
      <c r="P10" s="7">
        <v>1</v>
      </c>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t="s">
        <v>1247</v>
      </c>
      <c r="AS10" s="7" t="s">
        <v>1270</v>
      </c>
      <c r="AT10" s="7" t="s">
        <v>584</v>
      </c>
      <c r="AU10" s="7"/>
      <c r="AV10" s="7"/>
      <c r="AW10" s="7"/>
      <c r="AX10" s="7"/>
      <c r="AY10" s="7"/>
      <c r="AZ10" s="7"/>
      <c r="BA10" s="7"/>
      <c r="BB10" s="7"/>
      <c r="BC10" s="7"/>
      <c r="BD10" s="7"/>
      <c r="BE10" s="7"/>
      <c r="BF10" s="7"/>
      <c r="BG10" s="7"/>
      <c r="BH10" s="7"/>
      <c r="BI10" s="7"/>
      <c r="BJ10" s="7"/>
      <c r="BK10" s="7"/>
      <c r="BL10" s="7"/>
      <c r="BM10" s="7"/>
      <c r="BN10" s="7"/>
      <c r="BO10" s="7"/>
      <c r="BP10" s="7"/>
      <c r="BQ10" s="7"/>
      <c r="BR10" s="7"/>
      <c r="BS10" s="7"/>
      <c r="BT10" s="7"/>
      <c r="BU10" s="7">
        <v>1</v>
      </c>
      <c r="BV10" s="7"/>
      <c r="BW10" s="7"/>
      <c r="BX10" s="7" t="s">
        <v>1271</v>
      </c>
      <c r="BY10" s="7"/>
      <c r="BZ10" s="7" t="s">
        <v>1272</v>
      </c>
      <c r="CA10" s="7"/>
      <c r="CB10" s="7"/>
      <c r="CC10" s="7"/>
      <c r="CD10" s="7" t="s">
        <v>1273</v>
      </c>
      <c r="CE10" s="7" t="s">
        <v>1274</v>
      </c>
      <c r="CF10" s="7"/>
      <c r="CG10" s="7"/>
      <c r="CH10" s="7"/>
      <c r="CI10" s="7"/>
      <c r="CJ10" s="7"/>
      <c r="CK10" s="7"/>
      <c r="CL10" s="7"/>
      <c r="CM10" s="7"/>
      <c r="CN10" s="7"/>
      <c r="CO10" s="7"/>
      <c r="CP10" s="7"/>
      <c r="CQ10" s="34"/>
      <c r="CR10" s="34"/>
      <c r="CS10" s="34"/>
      <c r="CT10" s="34"/>
      <c r="CU10" s="34"/>
      <c r="CV10" s="34"/>
      <c r="CW10" s="34"/>
      <c r="CX10" s="34"/>
      <c r="CY10" s="34"/>
      <c r="CZ10" s="34"/>
      <c r="DA10" s="34"/>
      <c r="DB10" s="34"/>
      <c r="DC10" s="34"/>
      <c r="DD10" s="34"/>
      <c r="DE10" s="34"/>
      <c r="DF10" s="34"/>
      <c r="DG10" s="34"/>
      <c r="DH10" s="34"/>
      <c r="DI10" s="34"/>
      <c r="DJ10" s="34"/>
    </row>
    <row r="11" spans="1:114" ht="166.5" customHeight="1">
      <c r="A11" s="323">
        <v>58</v>
      </c>
      <c r="B11" s="7" t="s">
        <v>211</v>
      </c>
      <c r="C11" s="7" t="s">
        <v>210</v>
      </c>
      <c r="D11" s="7">
        <v>2020</v>
      </c>
      <c r="E11" s="7" t="s">
        <v>4395</v>
      </c>
      <c r="F11" s="157" t="s">
        <v>209</v>
      </c>
      <c r="G11" s="148" t="s">
        <v>4396</v>
      </c>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7"/>
      <c r="AJ11" s="7"/>
      <c r="AK11" s="7"/>
      <c r="AL11" s="7">
        <v>1</v>
      </c>
      <c r="AM11" s="7"/>
      <c r="AN11" s="7"/>
      <c r="AO11" s="7"/>
      <c r="AP11" s="7"/>
      <c r="AQ11" s="7" t="s">
        <v>1276</v>
      </c>
      <c r="AR11" s="7" t="s">
        <v>1277</v>
      </c>
      <c r="AS11" s="7" t="s">
        <v>1278</v>
      </c>
      <c r="AT11" s="7" t="s">
        <v>742</v>
      </c>
      <c r="AU11" s="7" t="s">
        <v>1279</v>
      </c>
      <c r="AV11" s="7"/>
      <c r="AW11" s="7"/>
      <c r="AX11" s="7"/>
      <c r="AY11" s="7"/>
      <c r="AZ11" s="7">
        <v>1</v>
      </c>
      <c r="BA11" s="7">
        <v>1</v>
      </c>
      <c r="BB11" s="7">
        <v>1</v>
      </c>
      <c r="BC11" s="7"/>
      <c r="BD11" s="7"/>
      <c r="BE11" s="7"/>
      <c r="BF11" s="7"/>
      <c r="BG11" s="7"/>
      <c r="BH11" s="7"/>
      <c r="BI11" s="7"/>
      <c r="BJ11" s="7"/>
      <c r="BK11" s="7"/>
      <c r="BL11" s="7"/>
      <c r="BM11" s="7"/>
      <c r="BN11" s="7"/>
      <c r="BO11" s="7"/>
      <c r="BP11" s="7"/>
      <c r="BQ11" s="7"/>
      <c r="BR11" s="7"/>
      <c r="BS11" s="7"/>
      <c r="BT11" s="7"/>
      <c r="BU11" s="7"/>
      <c r="BV11" s="7"/>
      <c r="BW11" s="7"/>
      <c r="BX11" s="7" t="s">
        <v>1280</v>
      </c>
      <c r="BY11" s="7"/>
      <c r="BZ11" s="7" t="s">
        <v>1281</v>
      </c>
      <c r="CA11" s="7"/>
      <c r="CB11" s="7"/>
      <c r="CC11" s="7"/>
      <c r="CD11" s="7" t="s">
        <v>1282</v>
      </c>
      <c r="CE11" s="7" t="s">
        <v>1283</v>
      </c>
      <c r="CF11" s="7"/>
      <c r="CG11" s="7"/>
      <c r="CH11" s="7"/>
      <c r="CI11" s="7"/>
      <c r="CJ11" s="7"/>
      <c r="CK11" s="7"/>
      <c r="CL11" s="7"/>
      <c r="CM11" s="7"/>
      <c r="CN11" s="7"/>
      <c r="CO11" s="7"/>
      <c r="CP11" s="7"/>
      <c r="CQ11" s="34"/>
      <c r="CR11" s="34"/>
      <c r="CS11" s="34"/>
      <c r="CT11" s="34"/>
      <c r="CU11" s="34"/>
      <c r="CV11" s="34"/>
      <c r="CW11" s="34"/>
      <c r="CX11" s="34"/>
      <c r="CY11" s="34"/>
      <c r="CZ11" s="34"/>
      <c r="DA11" s="34"/>
      <c r="DB11" s="34"/>
      <c r="DC11" s="34"/>
      <c r="DD11" s="34"/>
      <c r="DE11" s="34"/>
      <c r="DF11" s="34"/>
      <c r="DG11" s="34"/>
      <c r="DH11" s="34"/>
      <c r="DI11" s="34"/>
      <c r="DJ11" s="34"/>
    </row>
    <row r="12" spans="1:114" ht="166.5" customHeight="1">
      <c r="A12" s="323">
        <f t="shared" ref="A12:A13" si="0">A11+1</f>
        <v>59</v>
      </c>
      <c r="B12" s="7"/>
      <c r="C12" s="7" t="s">
        <v>166</v>
      </c>
      <c r="D12" s="7">
        <v>2012</v>
      </c>
      <c r="E12" s="7"/>
      <c r="F12" s="7" t="s">
        <v>267</v>
      </c>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7"/>
      <c r="AJ12" s="7"/>
      <c r="AK12" s="7"/>
      <c r="AL12" s="7"/>
      <c r="AM12" s="7"/>
      <c r="AN12" s="7"/>
      <c r="AO12" s="7"/>
      <c r="AP12" s="7"/>
      <c r="AQ12" s="7"/>
      <c r="AR12" s="7"/>
      <c r="AS12" s="7"/>
      <c r="AT12" s="7"/>
      <c r="AU12" s="7"/>
      <c r="AV12" s="7"/>
      <c r="AW12" s="7"/>
      <c r="AX12" s="7"/>
      <c r="AY12" s="7"/>
      <c r="AZ12" s="7"/>
      <c r="BA12" s="7"/>
      <c r="BB12" s="7"/>
      <c r="BC12" s="7"/>
      <c r="BD12" s="7"/>
      <c r="BE12" s="7"/>
      <c r="BF12" s="7"/>
      <c r="BG12" s="7"/>
      <c r="BH12" s="7"/>
      <c r="BI12" s="7"/>
      <c r="BJ12" s="7"/>
      <c r="BK12" s="7"/>
      <c r="BL12" s="7"/>
      <c r="BM12" s="7"/>
      <c r="BN12" s="7"/>
      <c r="BO12" s="7"/>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34"/>
      <c r="CR12" s="34"/>
      <c r="CS12" s="34"/>
      <c r="CT12" s="34"/>
      <c r="CU12" s="34"/>
      <c r="CV12" s="34"/>
      <c r="CW12" s="34"/>
      <c r="CX12" s="34"/>
      <c r="CY12" s="34"/>
      <c r="CZ12" s="34"/>
      <c r="DA12" s="34"/>
      <c r="DB12" s="34"/>
      <c r="DC12" s="34"/>
      <c r="DD12" s="34"/>
      <c r="DE12" s="34"/>
      <c r="DF12" s="34"/>
      <c r="DG12" s="34"/>
      <c r="DH12" s="34"/>
      <c r="DI12" s="34"/>
      <c r="DJ12" s="34"/>
    </row>
    <row r="13" spans="1:114" ht="166.5" customHeight="1">
      <c r="A13" s="324">
        <f t="shared" si="0"/>
        <v>60</v>
      </c>
      <c r="B13" s="7"/>
      <c r="C13" s="7" t="s">
        <v>4397</v>
      </c>
      <c r="D13" s="7">
        <v>2011</v>
      </c>
      <c r="E13" s="7"/>
      <c r="F13" s="7" t="s">
        <v>3491</v>
      </c>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34"/>
      <c r="CR13" s="34"/>
      <c r="CS13" s="34"/>
      <c r="CT13" s="34"/>
      <c r="CU13" s="34"/>
      <c r="CV13" s="34"/>
      <c r="CW13" s="34"/>
      <c r="CX13" s="34"/>
      <c r="CY13" s="34"/>
      <c r="CZ13" s="34"/>
      <c r="DA13" s="34"/>
      <c r="DB13" s="34"/>
      <c r="DC13" s="34"/>
      <c r="DD13" s="34"/>
      <c r="DE13" s="34"/>
      <c r="DF13" s="34"/>
      <c r="DG13" s="34"/>
      <c r="DH13" s="34"/>
      <c r="DI13" s="34"/>
      <c r="DJ13" s="34"/>
    </row>
    <row r="14" spans="1:114" ht="166.5" customHeight="1">
      <c r="A14" s="325"/>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34"/>
      <c r="CR14" s="34"/>
      <c r="CS14" s="34"/>
      <c r="CT14" s="34"/>
      <c r="CU14" s="34"/>
      <c r="CV14" s="34"/>
      <c r="CW14" s="34"/>
      <c r="CX14" s="34"/>
      <c r="CY14" s="34"/>
      <c r="CZ14" s="34"/>
      <c r="DA14" s="34"/>
      <c r="DB14" s="34"/>
      <c r="DC14" s="34"/>
      <c r="DD14" s="34"/>
      <c r="DE14" s="34"/>
      <c r="DF14" s="34"/>
      <c r="DG14" s="34"/>
      <c r="DH14" s="34"/>
      <c r="DI14" s="34"/>
      <c r="DJ14" s="34"/>
    </row>
    <row r="15" spans="1:114" ht="166.5" customHeight="1">
      <c r="A15" s="323"/>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7"/>
      <c r="AW15" s="7"/>
      <c r="AX15" s="7"/>
      <c r="AY15" s="7"/>
      <c r="AZ15" s="7"/>
      <c r="BA15" s="7"/>
      <c r="BB15" s="7"/>
      <c r="BC15" s="7"/>
      <c r="BD15" s="7"/>
      <c r="BE15" s="7"/>
      <c r="BF15" s="7"/>
      <c r="BG15" s="7"/>
      <c r="BH15" s="7"/>
      <c r="BI15" s="7"/>
      <c r="BJ15" s="7"/>
      <c r="BK15" s="7"/>
      <c r="BL15" s="7"/>
      <c r="BM15" s="7"/>
      <c r="BN15" s="7"/>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34"/>
      <c r="CR15" s="34"/>
      <c r="CS15" s="34"/>
      <c r="CT15" s="34"/>
      <c r="CU15" s="34"/>
      <c r="CV15" s="34"/>
      <c r="CW15" s="34"/>
      <c r="CX15" s="34"/>
      <c r="CY15" s="34"/>
      <c r="CZ15" s="34"/>
      <c r="DA15" s="34"/>
      <c r="DB15" s="34"/>
      <c r="DC15" s="34"/>
      <c r="DD15" s="34"/>
      <c r="DE15" s="34"/>
      <c r="DF15" s="34"/>
      <c r="DG15" s="34"/>
      <c r="DH15" s="34"/>
      <c r="DI15" s="34"/>
      <c r="DJ15" s="34"/>
    </row>
    <row r="16" spans="1:114" ht="166.5" customHeight="1">
      <c r="A16" s="323">
        <f>A15+1</f>
        <v>1</v>
      </c>
      <c r="B16" s="7"/>
      <c r="C16" s="7" t="s">
        <v>4398</v>
      </c>
      <c r="D16" s="7">
        <v>2015</v>
      </c>
      <c r="E16" s="7"/>
      <c r="F16" s="7" t="s">
        <v>3094</v>
      </c>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34"/>
      <c r="CR16" s="34"/>
      <c r="CS16" s="34"/>
      <c r="CT16" s="34"/>
      <c r="CU16" s="34"/>
      <c r="CV16" s="34"/>
      <c r="CW16" s="34"/>
      <c r="CX16" s="34"/>
      <c r="CY16" s="34"/>
      <c r="CZ16" s="34"/>
      <c r="DA16" s="34"/>
      <c r="DB16" s="34"/>
      <c r="DC16" s="34"/>
      <c r="DD16" s="34"/>
      <c r="DE16" s="34"/>
      <c r="DF16" s="34"/>
      <c r="DG16" s="34"/>
      <c r="DH16" s="34"/>
      <c r="DI16" s="34"/>
      <c r="DJ16" s="34"/>
    </row>
    <row r="17" spans="1:114" ht="166.5" customHeight="1">
      <c r="A17" s="324">
        <v>101</v>
      </c>
      <c r="B17" s="7"/>
      <c r="C17" s="7" t="s">
        <v>4399</v>
      </c>
      <c r="D17" s="7">
        <v>2006</v>
      </c>
      <c r="E17" s="7"/>
      <c r="F17" s="7" t="s">
        <v>3768</v>
      </c>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34"/>
      <c r="CR17" s="34"/>
      <c r="CS17" s="34"/>
      <c r="CT17" s="34"/>
      <c r="CU17" s="34"/>
      <c r="CV17" s="34"/>
      <c r="CW17" s="34"/>
      <c r="CX17" s="34"/>
      <c r="CY17" s="34"/>
      <c r="CZ17" s="34"/>
      <c r="DA17" s="34"/>
      <c r="DB17" s="34"/>
      <c r="DC17" s="34"/>
      <c r="DD17" s="34"/>
      <c r="DE17" s="34"/>
      <c r="DF17" s="34"/>
      <c r="DG17" s="34"/>
      <c r="DH17" s="34"/>
      <c r="DI17" s="34"/>
      <c r="DJ17" s="34"/>
    </row>
    <row r="18" spans="1:114" ht="15.75" customHeight="1"/>
    <row r="19" spans="1:114" ht="15.75" customHeight="1"/>
    <row r="20" spans="1:114" ht="15.75" customHeight="1"/>
    <row r="21" spans="1:114" ht="15.75" customHeight="1"/>
    <row r="22" spans="1:114" ht="15.75" customHeight="1"/>
    <row r="23" spans="1:114" ht="15.75" customHeight="1"/>
    <row r="24" spans="1:114" ht="166.5" customHeight="1">
      <c r="A24" s="324">
        <f>'Data Base INICIAL NO MODIFICAR'!D88+1</f>
        <v>87</v>
      </c>
      <c r="B24" s="7"/>
      <c r="C24" s="7" t="s">
        <v>4397</v>
      </c>
      <c r="D24" s="7">
        <v>1997</v>
      </c>
      <c r="E24" s="7"/>
      <c r="F24" s="7" t="s">
        <v>3940</v>
      </c>
      <c r="G24" s="7" t="s">
        <v>4400</v>
      </c>
      <c r="H24" s="7"/>
      <c r="I24" s="7"/>
      <c r="J24" s="7"/>
      <c r="K24" s="7"/>
      <c r="L24" s="7"/>
      <c r="M24" s="7"/>
      <c r="N24" s="7"/>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7"/>
      <c r="BL24" s="7"/>
      <c r="BM24" s="7"/>
      <c r="BN24" s="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34"/>
      <c r="DJ24" s="34"/>
    </row>
    <row r="25" spans="1:114" ht="166.5" customHeight="1">
      <c r="A25" s="5" t="e">
        <f t="shared" ref="A25:B25" si="1">#REF!+1</f>
        <v>#REF!</v>
      </c>
      <c r="B25" s="323" t="e">
        <f t="shared" si="1"/>
        <v>#REF!</v>
      </c>
      <c r="C25" s="7"/>
      <c r="D25" s="7" t="s">
        <v>4401</v>
      </c>
      <c r="E25" s="7">
        <v>2021</v>
      </c>
      <c r="F25" s="7"/>
      <c r="G25" s="7" t="s">
        <v>2159</v>
      </c>
      <c r="H25" s="7" t="s">
        <v>4402</v>
      </c>
      <c r="I25" s="7"/>
      <c r="J25" s="7"/>
      <c r="K25" s="7">
        <v>1</v>
      </c>
      <c r="L25" s="7"/>
      <c r="M25" s="7">
        <v>1</v>
      </c>
      <c r="N25" s="7"/>
      <c r="O25" s="7"/>
      <c r="P25" s="7"/>
      <c r="Q25" s="7"/>
      <c r="R25" s="7"/>
      <c r="S25" s="7"/>
      <c r="T25" s="7"/>
      <c r="U25" s="7"/>
      <c r="V25" s="7"/>
      <c r="W25" s="7">
        <v>1</v>
      </c>
      <c r="X25" s="7"/>
      <c r="Y25" s="7">
        <v>1</v>
      </c>
      <c r="Z25" s="7"/>
      <c r="AA25" s="7"/>
      <c r="AB25" s="7">
        <v>1</v>
      </c>
      <c r="AC25" s="7"/>
      <c r="AD25" s="7"/>
      <c r="AE25" s="7"/>
      <c r="AF25" s="7"/>
      <c r="AG25" s="7"/>
      <c r="AH25" s="7"/>
      <c r="AI25" s="7"/>
      <c r="AJ25" s="7"/>
      <c r="AK25" s="7"/>
      <c r="AL25" s="7"/>
      <c r="AM25" s="7">
        <v>1</v>
      </c>
      <c r="AN25" s="7">
        <v>1</v>
      </c>
      <c r="AO25" s="7"/>
      <c r="AP25" s="7"/>
      <c r="AQ25" s="7"/>
      <c r="AR25" s="7"/>
      <c r="AS25" s="7"/>
      <c r="AT25" s="7"/>
      <c r="AU25" s="7"/>
      <c r="AV25" s="7"/>
      <c r="AW25" s="7"/>
      <c r="AX25" s="7"/>
      <c r="AY25" s="7"/>
      <c r="AZ25" s="7"/>
      <c r="BA25" s="7"/>
      <c r="BB25" s="7"/>
      <c r="BC25" s="7"/>
      <c r="BD25" s="7"/>
      <c r="BE25" s="7">
        <v>1</v>
      </c>
      <c r="BF25" s="7"/>
      <c r="BG25" s="7"/>
      <c r="BH25" s="7"/>
      <c r="BI25" s="7"/>
      <c r="BJ25" s="7"/>
      <c r="BK25" s="7"/>
      <c r="BL25" s="7"/>
      <c r="BM25" s="7"/>
      <c r="BN25" s="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row>
    <row r="26" spans="1:114" ht="15.75" customHeight="1"/>
    <row r="27" spans="1:114" ht="23.25" customHeight="1">
      <c r="A27" s="112"/>
      <c r="B27" s="112"/>
      <c r="C27" s="112"/>
      <c r="D27" s="208" t="s">
        <v>401</v>
      </c>
      <c r="E27" s="208">
        <v>2021</v>
      </c>
      <c r="F27" s="208"/>
      <c r="G27" s="326" t="s">
        <v>2064</v>
      </c>
      <c r="H27" s="327" t="s">
        <v>2065</v>
      </c>
      <c r="I27" s="112"/>
      <c r="J27" s="112"/>
      <c r="K27" s="112"/>
      <c r="L27" s="112"/>
      <c r="M27" s="112"/>
      <c r="N27" s="112"/>
      <c r="O27" s="112"/>
      <c r="P27" s="112"/>
      <c r="Q27" s="112"/>
      <c r="R27" s="112"/>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2"/>
      <c r="BJ27" s="112"/>
      <c r="BK27" s="112"/>
      <c r="BL27" s="112"/>
      <c r="BM27" s="112"/>
      <c r="BN27" s="112"/>
      <c r="BO27" s="112"/>
      <c r="BP27" s="112"/>
      <c r="BQ27" s="112"/>
      <c r="BR27" s="112"/>
      <c r="BS27" s="112"/>
      <c r="BT27" s="112"/>
      <c r="BU27" s="112"/>
      <c r="BV27" s="112"/>
      <c r="BW27" s="112"/>
      <c r="BX27" s="112"/>
      <c r="BY27" s="112"/>
      <c r="BZ27" s="112"/>
      <c r="CA27" s="112"/>
      <c r="CB27" s="112"/>
      <c r="CC27" s="112"/>
      <c r="CD27" s="112"/>
      <c r="CE27" s="112"/>
      <c r="CF27" s="112"/>
      <c r="CG27" s="112"/>
      <c r="CH27" s="112"/>
      <c r="CI27" s="112"/>
      <c r="CJ27" s="112"/>
      <c r="CK27" s="112"/>
      <c r="CL27" s="112"/>
      <c r="CM27" s="112"/>
      <c r="CN27" s="112"/>
      <c r="CO27" s="112"/>
      <c r="CP27" s="112"/>
      <c r="CQ27" s="112"/>
      <c r="CR27" s="112"/>
      <c r="CS27" s="112"/>
      <c r="CT27" s="112"/>
      <c r="CU27" s="112"/>
      <c r="CV27" s="112"/>
      <c r="CW27" s="112"/>
      <c r="CX27" s="112"/>
      <c r="CY27" s="112"/>
      <c r="CZ27" s="112"/>
      <c r="DA27" s="112"/>
      <c r="DB27" s="112"/>
      <c r="DC27" s="112"/>
      <c r="DD27" s="112"/>
      <c r="DE27" s="112"/>
      <c r="DF27" s="112"/>
      <c r="DG27" s="112"/>
      <c r="DH27" s="112"/>
      <c r="DI27" s="112"/>
      <c r="DJ27" s="112"/>
    </row>
    <row r="28" spans="1:114" ht="27" customHeight="1">
      <c r="A28" s="34"/>
      <c r="B28" s="34"/>
      <c r="C28" s="34" t="s">
        <v>4403</v>
      </c>
      <c r="D28" s="112" t="s">
        <v>3355</v>
      </c>
      <c r="E28" s="34">
        <v>2013</v>
      </c>
      <c r="F28" s="34"/>
      <c r="G28" s="34" t="s">
        <v>3356</v>
      </c>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c r="DC28" s="34"/>
      <c r="DD28" s="34"/>
      <c r="DE28" s="34"/>
      <c r="DF28" s="34"/>
      <c r="DG28" s="34"/>
      <c r="DH28" s="34"/>
      <c r="DI28" s="34"/>
      <c r="DJ28" s="34"/>
    </row>
    <row r="29" spans="1:114" ht="22.5" customHeight="1">
      <c r="D29" s="112" t="s">
        <v>4404</v>
      </c>
      <c r="E29" s="112">
        <v>1983</v>
      </c>
      <c r="G29" s="112" t="s">
        <v>4405</v>
      </c>
    </row>
    <row r="30" spans="1:114" ht="19.5" customHeight="1">
      <c r="D30" s="112" t="s">
        <v>4406</v>
      </c>
      <c r="E30" s="112">
        <v>1940</v>
      </c>
      <c r="F30" s="112" t="s">
        <v>579</v>
      </c>
      <c r="G30" s="112" t="s">
        <v>4407</v>
      </c>
    </row>
    <row r="31" spans="1:114" ht="15.75" customHeight="1">
      <c r="D31" s="328" t="s">
        <v>4408</v>
      </c>
      <c r="E31" s="329" t="s">
        <v>4409</v>
      </c>
      <c r="F31" s="112" t="s">
        <v>579</v>
      </c>
      <c r="G31" s="112" t="s">
        <v>4410</v>
      </c>
    </row>
    <row r="32" spans="1:114" ht="15.75" customHeight="1">
      <c r="D32" s="112" t="s">
        <v>4411</v>
      </c>
      <c r="E32" s="112">
        <v>1981</v>
      </c>
      <c r="F32" s="112" t="s">
        <v>579</v>
      </c>
      <c r="G32" s="112" t="s">
        <v>4412</v>
      </c>
    </row>
    <row r="33" spans="1:114" ht="15.75" customHeight="1">
      <c r="D33" s="112" t="s">
        <v>426</v>
      </c>
      <c r="E33" s="330">
        <v>1981</v>
      </c>
      <c r="F33" s="112" t="s">
        <v>579</v>
      </c>
      <c r="G33" s="330" t="s">
        <v>425</v>
      </c>
      <c r="H33" s="136" t="s">
        <v>4413</v>
      </c>
    </row>
    <row r="34" spans="1:114" ht="15.75" customHeight="1">
      <c r="D34" s="331" t="s">
        <v>4414</v>
      </c>
      <c r="E34" s="112">
        <v>2013</v>
      </c>
      <c r="F34" s="112" t="s">
        <v>4415</v>
      </c>
      <c r="G34" s="112" t="s">
        <v>4416</v>
      </c>
      <c r="H34" s="136" t="s">
        <v>4417</v>
      </c>
    </row>
    <row r="35" spans="1:114" ht="15.75" customHeight="1">
      <c r="A35" s="332" t="s">
        <v>4418</v>
      </c>
      <c r="D35" s="112" t="s">
        <v>4419</v>
      </c>
      <c r="E35" s="112">
        <v>2010</v>
      </c>
      <c r="F35" s="112" t="s">
        <v>4420</v>
      </c>
      <c r="G35" s="112" t="s">
        <v>4421</v>
      </c>
    </row>
    <row r="36" spans="1:114" ht="15.75" customHeight="1">
      <c r="A36" s="112" t="s">
        <v>38</v>
      </c>
      <c r="D36" s="112" t="s">
        <v>4422</v>
      </c>
      <c r="E36" s="112">
        <v>2017</v>
      </c>
      <c r="F36" s="112" t="s">
        <v>4423</v>
      </c>
      <c r="G36" s="112" t="s">
        <v>4424</v>
      </c>
    </row>
    <row r="37" spans="1:114" ht="15.75" customHeight="1">
      <c r="D37" s="112" t="s">
        <v>4425</v>
      </c>
      <c r="E37" s="112">
        <v>2008</v>
      </c>
      <c r="F37" s="112" t="s">
        <v>4426</v>
      </c>
      <c r="G37" s="112" t="s">
        <v>4427</v>
      </c>
    </row>
    <row r="38" spans="1:114" ht="15.75" customHeight="1">
      <c r="A38" s="112" t="s">
        <v>4428</v>
      </c>
      <c r="D38" s="112" t="s">
        <v>4429</v>
      </c>
      <c r="E38" s="112">
        <v>2009</v>
      </c>
      <c r="F38" s="112" t="s">
        <v>4430</v>
      </c>
      <c r="G38" s="112" t="s">
        <v>4431</v>
      </c>
    </row>
    <row r="39" spans="1:114" ht="15.75" customHeight="1">
      <c r="D39" s="112" t="s">
        <v>4432</v>
      </c>
      <c r="E39" s="112">
        <v>2008</v>
      </c>
      <c r="F39" s="112" t="s">
        <v>4433</v>
      </c>
      <c r="G39" s="112" t="s">
        <v>4434</v>
      </c>
    </row>
    <row r="40" spans="1:114" ht="15.75" customHeight="1">
      <c r="D40" s="112" t="s">
        <v>4435</v>
      </c>
      <c r="E40" s="112">
        <v>1984</v>
      </c>
      <c r="F40" s="112" t="s">
        <v>579</v>
      </c>
      <c r="G40" s="112" t="s">
        <v>4436</v>
      </c>
    </row>
    <row r="41" spans="1:114" ht="15.75" customHeight="1">
      <c r="D41" s="112" t="s">
        <v>4437</v>
      </c>
      <c r="E41" s="112">
        <v>2005</v>
      </c>
      <c r="F41" s="112" t="s">
        <v>579</v>
      </c>
      <c r="G41" s="112" t="s">
        <v>4438</v>
      </c>
    </row>
    <row r="42" spans="1:114" ht="15.75" customHeight="1">
      <c r="D42" s="112" t="s">
        <v>4439</v>
      </c>
      <c r="E42" s="112">
        <v>2009</v>
      </c>
      <c r="F42" s="112" t="s">
        <v>579</v>
      </c>
      <c r="G42" s="112" t="s">
        <v>4440</v>
      </c>
    </row>
    <row r="43" spans="1:114" ht="15.75" customHeight="1">
      <c r="D43" s="112" t="s">
        <v>458</v>
      </c>
      <c r="E43" s="112">
        <v>2018</v>
      </c>
      <c r="F43" s="112" t="s">
        <v>4441</v>
      </c>
      <c r="G43" s="112" t="s">
        <v>4442</v>
      </c>
    </row>
    <row r="44" spans="1:114" ht="15.75" customHeight="1">
      <c r="D44" s="112" t="s">
        <v>4443</v>
      </c>
      <c r="E44" s="112">
        <v>2005</v>
      </c>
      <c r="F44" s="112" t="s">
        <v>4444</v>
      </c>
      <c r="G44" s="112" t="s">
        <v>4445</v>
      </c>
    </row>
    <row r="45" spans="1:114" ht="15.75" customHeight="1">
      <c r="D45" s="112" t="s">
        <v>4446</v>
      </c>
      <c r="E45" s="112">
        <v>2021</v>
      </c>
      <c r="F45" s="112" t="s">
        <v>738</v>
      </c>
      <c r="G45" s="112" t="s">
        <v>4447</v>
      </c>
    </row>
    <row r="46" spans="1:114" ht="21" customHeight="1">
      <c r="A46" s="34"/>
      <c r="B46" s="34"/>
      <c r="C46" s="34"/>
      <c r="D46" s="165" t="s">
        <v>4399</v>
      </c>
      <c r="E46" s="333">
        <v>2006</v>
      </c>
      <c r="F46" s="165" t="s">
        <v>738</v>
      </c>
      <c r="G46" s="319" t="s">
        <v>3768</v>
      </c>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row>
    <row r="47" spans="1:114" ht="15.75" customHeight="1">
      <c r="D47" s="112" t="s">
        <v>4448</v>
      </c>
      <c r="E47" s="112">
        <v>2019</v>
      </c>
      <c r="F47" s="112" t="s">
        <v>738</v>
      </c>
      <c r="G47" s="112" t="s">
        <v>2422</v>
      </c>
    </row>
    <row r="48" spans="1:114" ht="32.25" customHeight="1">
      <c r="A48" s="334"/>
      <c r="B48" s="319"/>
      <c r="C48" s="319"/>
      <c r="D48" s="319" t="s">
        <v>4449</v>
      </c>
      <c r="E48" s="335">
        <v>2022</v>
      </c>
      <c r="F48" s="319"/>
      <c r="G48" s="319" t="s">
        <v>1925</v>
      </c>
      <c r="H48" s="319" t="s">
        <v>4450</v>
      </c>
      <c r="I48" s="34"/>
      <c r="J48" s="34"/>
      <c r="K48" s="34">
        <v>1</v>
      </c>
      <c r="L48" s="34"/>
      <c r="M48" s="34">
        <v>1</v>
      </c>
      <c r="N48" s="34"/>
      <c r="O48" s="34"/>
      <c r="P48" s="34"/>
      <c r="Q48" s="34"/>
      <c r="R48" s="34"/>
      <c r="S48" s="34"/>
      <c r="T48" s="34"/>
      <c r="U48" s="34"/>
      <c r="V48" s="34"/>
      <c r="W48" s="34">
        <v>1</v>
      </c>
      <c r="X48" s="34"/>
      <c r="Y48" s="34"/>
      <c r="Z48" s="34"/>
      <c r="AA48" s="34"/>
      <c r="AB48" s="34">
        <v>1</v>
      </c>
      <c r="AC48" s="34"/>
      <c r="AD48" s="34"/>
      <c r="AE48" s="34"/>
      <c r="AF48" s="34"/>
      <c r="AG48" s="34"/>
      <c r="AH48" s="34"/>
      <c r="AI48" s="34"/>
      <c r="AJ48" s="34"/>
      <c r="AK48" s="34"/>
      <c r="AL48" s="34"/>
      <c r="AM48" s="34">
        <v>1</v>
      </c>
      <c r="AN48" s="34">
        <v>1</v>
      </c>
      <c r="AO48" s="34"/>
      <c r="AP48" s="34"/>
      <c r="AQ48" s="34"/>
      <c r="AR48" s="34"/>
      <c r="AS48" s="34"/>
      <c r="AT48" s="34"/>
      <c r="AU48" s="34"/>
      <c r="AV48" s="34"/>
      <c r="AW48" s="34"/>
      <c r="AX48" s="34"/>
      <c r="AY48" s="34"/>
      <c r="AZ48" s="34"/>
      <c r="BA48" s="34"/>
      <c r="BB48" s="34"/>
      <c r="BC48" s="34"/>
      <c r="BD48" s="34"/>
      <c r="BE48" s="34"/>
      <c r="BF48" s="34"/>
      <c r="BG48" s="34"/>
      <c r="BH48" s="34">
        <v>1</v>
      </c>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row>
    <row r="49" spans="1:114" ht="15.75" customHeight="1">
      <c r="D49" s="112" t="s">
        <v>4397</v>
      </c>
      <c r="E49" s="112">
        <v>2011</v>
      </c>
      <c r="F49" s="112" t="s">
        <v>738</v>
      </c>
      <c r="G49" s="112" t="s">
        <v>3491</v>
      </c>
    </row>
    <row r="50" spans="1:114" ht="21.75" customHeight="1">
      <c r="A50" s="5"/>
      <c r="B50" s="336"/>
      <c r="C50" s="34"/>
      <c r="D50" s="34" t="s">
        <v>4451</v>
      </c>
      <c r="E50" s="337">
        <v>2022</v>
      </c>
      <c r="F50" s="34" t="s">
        <v>738</v>
      </c>
      <c r="G50" s="34" t="s">
        <v>518</v>
      </c>
      <c r="H50" s="125" t="s">
        <v>4452</v>
      </c>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row>
    <row r="51" spans="1:114" ht="27" customHeight="1">
      <c r="D51" s="208" t="s">
        <v>401</v>
      </c>
      <c r="E51" s="208">
        <v>2021</v>
      </c>
      <c r="F51" s="208"/>
      <c r="G51" s="326" t="s">
        <v>2064</v>
      </c>
      <c r="H51" s="327" t="s">
        <v>2065</v>
      </c>
    </row>
    <row r="52" spans="1:114" ht="25.5" customHeight="1">
      <c r="C52" s="338" t="s">
        <v>4453</v>
      </c>
      <c r="D52" s="7" t="s">
        <v>4454</v>
      </c>
      <c r="E52" s="7">
        <v>2017</v>
      </c>
      <c r="F52" s="148" t="s">
        <v>4455</v>
      </c>
      <c r="G52" s="339" t="s">
        <v>4456</v>
      </c>
    </row>
    <row r="53" spans="1:114" ht="15.75" customHeight="1">
      <c r="D53" s="112" t="s">
        <v>4457</v>
      </c>
      <c r="E53" s="112">
        <v>1997</v>
      </c>
      <c r="F53" s="112" t="s">
        <v>738</v>
      </c>
      <c r="G53" s="112" t="s">
        <v>4458</v>
      </c>
    </row>
    <row r="54" spans="1:114" ht="15.75" customHeight="1">
      <c r="C54" s="112" t="s">
        <v>4459</v>
      </c>
      <c r="D54" s="112" t="s">
        <v>4460</v>
      </c>
      <c r="E54" s="112">
        <v>1983</v>
      </c>
      <c r="F54" s="112" t="s">
        <v>738</v>
      </c>
      <c r="G54" s="340" t="s">
        <v>4461</v>
      </c>
    </row>
    <row r="55" spans="1:114" ht="15.75" customHeight="1">
      <c r="D55" s="340" t="s">
        <v>4462</v>
      </c>
      <c r="E55" s="112">
        <v>2021</v>
      </c>
      <c r="F55" s="112" t="s">
        <v>738</v>
      </c>
      <c r="G55" s="340" t="s">
        <v>2100</v>
      </c>
    </row>
    <row r="56" spans="1:114" ht="15.75" customHeight="1">
      <c r="D56" s="340" t="s">
        <v>4463</v>
      </c>
      <c r="E56" s="112">
        <v>2012</v>
      </c>
      <c r="F56" s="112" t="s">
        <v>4455</v>
      </c>
      <c r="G56" s="340" t="s">
        <v>4464</v>
      </c>
    </row>
    <row r="57" spans="1:114" ht="15.75" customHeight="1"/>
    <row r="58" spans="1:114" ht="15.75" customHeight="1"/>
    <row r="59" spans="1:114" ht="15.75" customHeight="1"/>
    <row r="60" spans="1:114" ht="15.75" customHeight="1"/>
    <row r="61" spans="1:114" ht="15.75" customHeight="1"/>
    <row r="62" spans="1:114" ht="15.75" customHeight="1"/>
    <row r="63" spans="1:114" ht="15.75" customHeight="1"/>
    <row r="64" spans="1:11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sheetData>
  <hyperlinks>
    <hyperlink ref="H33" r:id="rId1" xr:uid="{00000000-0004-0000-0A00-000000000000}"/>
    <hyperlink ref="D34" r:id="rId2" xr:uid="{00000000-0004-0000-0A00-000001000000}"/>
    <hyperlink ref="H34" r:id="rId3" xr:uid="{00000000-0004-0000-0A00-000002000000}"/>
    <hyperlink ref="H50" r:id="rId4" xr:uid="{00000000-0004-0000-0A00-000003000000}"/>
  </hyperlinks>
  <pageMargins left="0.7" right="0.7" top="0.75" bottom="0.75" header="0" footer="0"/>
  <pageSetup orientation="landscape"/>
  <legacy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EH220"/>
  <sheetViews>
    <sheetView workbookViewId="0"/>
  </sheetViews>
  <sheetFormatPr baseColWidth="10" defaultColWidth="12.5703125" defaultRowHeight="15" customHeight="1"/>
  <cols>
    <col min="1" max="138" width="10.5703125" customWidth="1"/>
  </cols>
  <sheetData>
    <row r="1" spans="1:138" ht="12.75" customHeight="1">
      <c r="A1" s="69"/>
      <c r="B1" s="69"/>
      <c r="C1" s="69"/>
      <c r="D1" s="69"/>
      <c r="E1" s="69" t="s">
        <v>549</v>
      </c>
      <c r="F1" s="69"/>
      <c r="G1" s="69"/>
      <c r="H1" s="69"/>
      <c r="I1" s="609" t="s">
        <v>550</v>
      </c>
      <c r="J1" s="562"/>
      <c r="K1" s="562"/>
      <c r="L1" s="562"/>
      <c r="M1" s="563"/>
      <c r="N1" s="610" t="s">
        <v>551</v>
      </c>
      <c r="O1" s="562"/>
      <c r="P1" s="562"/>
      <c r="Q1" s="562"/>
      <c r="R1" s="562"/>
      <c r="S1" s="562"/>
      <c r="T1" s="562"/>
      <c r="U1" s="562"/>
      <c r="V1" s="563"/>
      <c r="W1" s="611" t="s">
        <v>552</v>
      </c>
      <c r="X1" s="562"/>
      <c r="Y1" s="562"/>
      <c r="Z1" s="562"/>
      <c r="AA1" s="562"/>
      <c r="AB1" s="562"/>
      <c r="AC1" s="563"/>
      <c r="AD1" s="341"/>
      <c r="AE1" s="342"/>
      <c r="AF1" s="612" t="s">
        <v>4465</v>
      </c>
      <c r="AG1" s="562"/>
      <c r="AH1" s="562"/>
      <c r="AI1" s="562"/>
      <c r="AJ1" s="562"/>
      <c r="AK1" s="562"/>
      <c r="AL1" s="562"/>
      <c r="AM1" s="563"/>
      <c r="AN1" s="605" t="s">
        <v>556</v>
      </c>
      <c r="AO1" s="562"/>
      <c r="AP1" s="563"/>
      <c r="AQ1" s="613" t="s">
        <v>557</v>
      </c>
      <c r="AR1" s="591"/>
      <c r="AS1" s="591"/>
      <c r="AT1" s="591"/>
      <c r="AU1" s="591"/>
      <c r="AV1" s="591"/>
      <c r="AW1" s="591"/>
      <c r="AX1" s="591"/>
      <c r="AY1" s="591"/>
      <c r="AZ1" s="591"/>
      <c r="BA1" s="591"/>
      <c r="BB1" s="591"/>
      <c r="BC1" s="591"/>
      <c r="BD1" s="591"/>
      <c r="BE1" s="591"/>
      <c r="BF1" s="591"/>
      <c r="BG1" s="591"/>
      <c r="BH1" s="591"/>
      <c r="BI1" s="591"/>
      <c r="BJ1" s="591"/>
      <c r="BK1" s="591"/>
      <c r="BL1" s="591"/>
      <c r="BM1" s="591"/>
      <c r="BN1" s="591"/>
      <c r="BO1" s="591"/>
      <c r="BP1" s="591"/>
      <c r="BQ1" s="591"/>
      <c r="BR1" s="591"/>
      <c r="BS1" s="591"/>
      <c r="BT1" s="591"/>
      <c r="BU1" s="592"/>
      <c r="BV1" s="614" t="s">
        <v>558</v>
      </c>
      <c r="BW1" s="557"/>
      <c r="BX1" s="557"/>
      <c r="BY1" s="557"/>
      <c r="BZ1" s="605"/>
      <c r="CA1" s="562"/>
      <c r="CB1" s="562"/>
      <c r="CC1" s="563"/>
      <c r="CD1" s="606" t="s">
        <v>4359</v>
      </c>
      <c r="CE1" s="598"/>
      <c r="CF1" s="598"/>
      <c r="CG1" s="598"/>
      <c r="CH1" s="598"/>
      <c r="CI1" s="598"/>
      <c r="CJ1" s="607"/>
      <c r="CK1" s="608" t="s">
        <v>736</v>
      </c>
      <c r="CL1" s="598"/>
      <c r="CM1" s="598"/>
      <c r="CN1" s="598"/>
      <c r="CO1" s="598"/>
      <c r="CP1" s="598"/>
      <c r="CQ1" s="598"/>
      <c r="CR1" s="598"/>
      <c r="CS1" s="598"/>
      <c r="CT1" s="598"/>
      <c r="CU1" s="598"/>
      <c r="CV1" s="607"/>
      <c r="CW1" s="69" t="s">
        <v>555</v>
      </c>
      <c r="CX1" s="69"/>
      <c r="CY1" s="69"/>
      <c r="CZ1" s="69"/>
      <c r="DA1" s="69"/>
      <c r="DB1" s="69"/>
      <c r="DC1" s="69"/>
      <c r="DD1" s="69"/>
      <c r="DE1" s="69"/>
      <c r="DF1" s="69"/>
      <c r="DG1" s="69"/>
      <c r="DH1" s="69"/>
      <c r="DI1" s="69"/>
      <c r="DJ1" s="69"/>
      <c r="DK1" s="69"/>
      <c r="DL1" s="69"/>
      <c r="DM1" s="69"/>
      <c r="DN1" s="69"/>
      <c r="DO1" s="69"/>
      <c r="DP1" s="69"/>
      <c r="DQ1" s="69"/>
      <c r="DR1" s="69"/>
      <c r="DS1" s="69"/>
      <c r="DT1" s="69"/>
      <c r="DU1" s="69"/>
      <c r="DV1" s="69"/>
      <c r="DW1" s="69"/>
      <c r="DX1" s="69"/>
      <c r="DY1" s="69"/>
      <c r="DZ1" s="69"/>
      <c r="EA1" s="69"/>
      <c r="EB1" s="69"/>
      <c r="EC1" s="69"/>
      <c r="ED1" s="69"/>
      <c r="EE1" s="69"/>
      <c r="EF1" s="69"/>
      <c r="EG1" s="69"/>
      <c r="EH1" s="69"/>
    </row>
    <row r="2" spans="1:138" ht="12.75" customHeight="1">
      <c r="A2" s="69" t="s">
        <v>4</v>
      </c>
      <c r="B2" s="76" t="s">
        <v>559</v>
      </c>
      <c r="C2" s="76" t="s">
        <v>10</v>
      </c>
      <c r="D2" s="76" t="s">
        <v>8</v>
      </c>
      <c r="E2" s="76" t="s">
        <v>9</v>
      </c>
      <c r="F2" s="76" t="s">
        <v>4377</v>
      </c>
      <c r="G2" s="76" t="s">
        <v>6</v>
      </c>
      <c r="H2" s="76" t="s">
        <v>562</v>
      </c>
      <c r="I2" s="343" t="s">
        <v>563</v>
      </c>
      <c r="J2" s="343" t="s">
        <v>564</v>
      </c>
      <c r="K2" s="343" t="s">
        <v>565</v>
      </c>
      <c r="L2" s="343" t="s">
        <v>566</v>
      </c>
      <c r="M2" s="320" t="s">
        <v>567</v>
      </c>
      <c r="N2" s="76" t="s">
        <v>568</v>
      </c>
      <c r="O2" s="76" t="s">
        <v>570</v>
      </c>
      <c r="P2" s="76" t="s">
        <v>571</v>
      </c>
      <c r="Q2" s="76" t="s">
        <v>572</v>
      </c>
      <c r="R2" s="76" t="s">
        <v>574</v>
      </c>
      <c r="S2" s="76" t="s">
        <v>4466</v>
      </c>
      <c r="T2" s="76" t="s">
        <v>578</v>
      </c>
      <c r="U2" s="76" t="s">
        <v>579</v>
      </c>
      <c r="V2" s="76" t="s">
        <v>580</v>
      </c>
      <c r="W2" s="76" t="s">
        <v>4359</v>
      </c>
      <c r="X2" s="76" t="s">
        <v>140</v>
      </c>
      <c r="Y2" s="76" t="s">
        <v>1047</v>
      </c>
      <c r="Z2" s="76" t="s">
        <v>583</v>
      </c>
      <c r="AA2" s="76" t="s">
        <v>584</v>
      </c>
      <c r="AB2" s="76" t="s">
        <v>585</v>
      </c>
      <c r="AC2" s="76" t="s">
        <v>590</v>
      </c>
      <c r="AD2" s="76" t="s">
        <v>4467</v>
      </c>
      <c r="AE2" s="76" t="s">
        <v>4468</v>
      </c>
      <c r="AF2" s="76" t="s">
        <v>648</v>
      </c>
      <c r="AG2" s="76" t="s">
        <v>4469</v>
      </c>
      <c r="AH2" s="76" t="s">
        <v>656</v>
      </c>
      <c r="AI2" s="76" t="s">
        <v>4470</v>
      </c>
      <c r="AJ2" s="76" t="s">
        <v>4471</v>
      </c>
      <c r="AK2" s="76" t="s">
        <v>660</v>
      </c>
      <c r="AL2" s="76" t="s">
        <v>4472</v>
      </c>
      <c r="AM2" s="76" t="s">
        <v>661</v>
      </c>
      <c r="AN2" s="76" t="s">
        <v>662</v>
      </c>
      <c r="AO2" s="76" t="s">
        <v>663</v>
      </c>
      <c r="AP2" s="76" t="s">
        <v>664</v>
      </c>
      <c r="AQ2" s="76" t="s">
        <v>665</v>
      </c>
      <c r="AR2" s="76" t="s">
        <v>666</v>
      </c>
      <c r="AS2" s="76" t="s">
        <v>672</v>
      </c>
      <c r="AT2" s="76" t="s">
        <v>675</v>
      </c>
      <c r="AU2" s="344" t="s">
        <v>563</v>
      </c>
      <c r="AV2" s="344" t="s">
        <v>694</v>
      </c>
      <c r="AW2" s="344" t="s">
        <v>695</v>
      </c>
      <c r="AX2" s="76" t="s">
        <v>696</v>
      </c>
      <c r="AY2" s="76" t="s">
        <v>697</v>
      </c>
      <c r="AZ2" s="76" t="s">
        <v>698</v>
      </c>
      <c r="BA2" s="76" t="s">
        <v>699</v>
      </c>
      <c r="BB2" s="76" t="s">
        <v>700</v>
      </c>
      <c r="BC2" s="76" t="s">
        <v>701</v>
      </c>
      <c r="BD2" s="76" t="s">
        <v>702</v>
      </c>
      <c r="BE2" s="76" t="s">
        <v>703</v>
      </c>
      <c r="BF2" s="76" t="s">
        <v>704</v>
      </c>
      <c r="BG2" s="76" t="s">
        <v>705</v>
      </c>
      <c r="BH2" s="76" t="s">
        <v>706</v>
      </c>
      <c r="BI2" s="76" t="s">
        <v>707</v>
      </c>
      <c r="BJ2" s="76" t="s">
        <v>708</v>
      </c>
      <c r="BK2" s="76" t="s">
        <v>709</v>
      </c>
      <c r="BL2" s="76" t="s">
        <v>710</v>
      </c>
      <c r="BM2" s="76" t="s">
        <v>711</v>
      </c>
      <c r="BN2" s="76" t="s">
        <v>712</v>
      </c>
      <c r="BO2" s="76" t="s">
        <v>713</v>
      </c>
      <c r="BP2" s="76" t="s">
        <v>714</v>
      </c>
      <c r="BQ2" s="76" t="s">
        <v>715</v>
      </c>
      <c r="BR2" s="76" t="s">
        <v>716</v>
      </c>
      <c r="BS2" s="76" t="s">
        <v>717</v>
      </c>
      <c r="BT2" s="320" t="s">
        <v>718</v>
      </c>
      <c r="BU2" s="76" t="s">
        <v>719</v>
      </c>
      <c r="BV2" s="76" t="s">
        <v>720</v>
      </c>
      <c r="BW2" s="76" t="s">
        <v>721</v>
      </c>
      <c r="BX2" s="76" t="s">
        <v>722</v>
      </c>
      <c r="BY2" s="76" t="s">
        <v>723</v>
      </c>
      <c r="BZ2" s="76" t="s">
        <v>724</v>
      </c>
      <c r="CA2" s="76" t="s">
        <v>725</v>
      </c>
      <c r="CB2" s="76" t="s">
        <v>726</v>
      </c>
      <c r="CC2" s="76" t="s">
        <v>727</v>
      </c>
      <c r="CD2" s="76" t="s">
        <v>592</v>
      </c>
      <c r="CE2" s="320" t="s">
        <v>593</v>
      </c>
      <c r="CF2" s="320" t="s">
        <v>594</v>
      </c>
      <c r="CG2" s="320" t="s">
        <v>4380</v>
      </c>
      <c r="CH2" s="76" t="s">
        <v>596</v>
      </c>
      <c r="CI2" s="76" t="s">
        <v>598</v>
      </c>
      <c r="CJ2" s="76" t="s">
        <v>4381</v>
      </c>
      <c r="CK2" s="76" t="s">
        <v>4382</v>
      </c>
      <c r="CL2" s="76" t="s">
        <v>600</v>
      </c>
      <c r="CM2" s="76" t="s">
        <v>601</v>
      </c>
      <c r="CN2" s="76" t="s">
        <v>602</v>
      </c>
      <c r="CO2" s="76" t="s">
        <v>605</v>
      </c>
      <c r="CP2" s="76" t="s">
        <v>1240</v>
      </c>
      <c r="CQ2" s="76" t="s">
        <v>612</v>
      </c>
      <c r="CR2" s="76" t="s">
        <v>4383</v>
      </c>
      <c r="CS2" s="76" t="s">
        <v>614</v>
      </c>
      <c r="CT2" s="76" t="s">
        <v>4384</v>
      </c>
      <c r="CU2" s="76" t="s">
        <v>617</v>
      </c>
      <c r="CV2" s="76" t="s">
        <v>1058</v>
      </c>
      <c r="CW2" s="76" t="s">
        <v>619</v>
      </c>
      <c r="CX2" s="76" t="s">
        <v>624</v>
      </c>
      <c r="CY2" s="321" t="s">
        <v>4385</v>
      </c>
      <c r="CZ2" s="76" t="s">
        <v>584</v>
      </c>
      <c r="DA2" s="76" t="s">
        <v>625</v>
      </c>
      <c r="DB2" s="76" t="s">
        <v>4386</v>
      </c>
      <c r="DC2" s="76" t="s">
        <v>728</v>
      </c>
      <c r="DD2" s="76" t="s">
        <v>729</v>
      </c>
      <c r="DE2" s="76" t="s">
        <v>551</v>
      </c>
      <c r="DF2" s="76" t="s">
        <v>730</v>
      </c>
      <c r="DG2" s="76" t="s">
        <v>731</v>
      </c>
      <c r="DH2" s="76" t="s">
        <v>732</v>
      </c>
      <c r="DI2" s="76" t="s">
        <v>733</v>
      </c>
      <c r="DJ2" s="76" t="s">
        <v>734</v>
      </c>
      <c r="DK2" s="76" t="s">
        <v>735</v>
      </c>
      <c r="DL2" s="76" t="s">
        <v>736</v>
      </c>
      <c r="DM2" s="76" t="s">
        <v>585</v>
      </c>
      <c r="DN2" s="76" t="s">
        <v>713</v>
      </c>
      <c r="DO2" s="76" t="s">
        <v>720</v>
      </c>
      <c r="DP2" s="76" t="s">
        <v>721</v>
      </c>
      <c r="DQ2" s="76" t="s">
        <v>722</v>
      </c>
      <c r="DR2" s="76" t="s">
        <v>737</v>
      </c>
      <c r="DS2" s="69"/>
      <c r="DT2" s="69"/>
      <c r="DU2" s="69"/>
      <c r="DV2" s="69"/>
      <c r="DW2" s="69"/>
      <c r="DX2" s="69"/>
      <c r="DY2" s="69"/>
      <c r="DZ2" s="69"/>
      <c r="EA2" s="69"/>
      <c r="EB2" s="69"/>
      <c r="EC2" s="69"/>
      <c r="ED2" s="69"/>
      <c r="EE2" s="69"/>
      <c r="EF2" s="69"/>
      <c r="EG2" s="69"/>
      <c r="EH2" s="69"/>
    </row>
    <row r="3" spans="1:138" ht="166.5" customHeight="1">
      <c r="A3" s="5">
        <v>1</v>
      </c>
      <c r="B3" s="148">
        <v>1</v>
      </c>
      <c r="C3" s="7"/>
      <c r="D3" s="7" t="s">
        <v>4462</v>
      </c>
      <c r="E3" s="148">
        <v>2022</v>
      </c>
      <c r="F3" s="7"/>
      <c r="G3" s="7" t="s">
        <v>496</v>
      </c>
      <c r="H3" s="7" t="s">
        <v>4473</v>
      </c>
      <c r="I3" s="7"/>
      <c r="J3" s="148">
        <v>1</v>
      </c>
      <c r="K3" s="7"/>
      <c r="L3" s="7"/>
      <c r="M3" s="7"/>
      <c r="N3" s="7">
        <v>1</v>
      </c>
      <c r="O3" s="7"/>
      <c r="P3" s="7"/>
      <c r="Q3" s="7"/>
      <c r="R3" s="7"/>
      <c r="S3" s="7"/>
      <c r="T3" s="7"/>
      <c r="U3" s="7"/>
      <c r="V3" s="7"/>
      <c r="W3" s="148"/>
      <c r="X3" s="7"/>
      <c r="Y3" s="7"/>
      <c r="Z3" s="7"/>
      <c r="AA3" s="7"/>
      <c r="AB3" s="7"/>
      <c r="AC3" s="7">
        <v>1</v>
      </c>
      <c r="AD3" s="7"/>
      <c r="AE3" s="7"/>
      <c r="AF3" s="7"/>
      <c r="AG3" s="7"/>
      <c r="AH3" s="7"/>
      <c r="AI3" s="7"/>
      <c r="AJ3" s="7"/>
      <c r="AK3" s="7">
        <v>1</v>
      </c>
      <c r="AL3" s="7"/>
      <c r="AM3" s="7"/>
      <c r="AN3" s="7">
        <v>1</v>
      </c>
      <c r="AO3" s="7"/>
      <c r="AP3" s="7"/>
      <c r="AQ3" s="7">
        <v>1</v>
      </c>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148">
        <v>1</v>
      </c>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34"/>
      <c r="DT3" s="34"/>
      <c r="DU3" s="34"/>
      <c r="DV3" s="34"/>
      <c r="DW3" s="34"/>
      <c r="DX3" s="34"/>
      <c r="DY3" s="34"/>
      <c r="DZ3" s="34"/>
      <c r="EA3" s="34"/>
      <c r="EB3" s="34"/>
      <c r="EC3" s="34"/>
      <c r="ED3" s="34"/>
      <c r="EE3" s="34"/>
      <c r="EF3" s="34"/>
      <c r="EG3" s="34"/>
      <c r="EH3" s="34"/>
    </row>
    <row r="4" spans="1:138" ht="171" customHeight="1">
      <c r="A4" s="5">
        <f t="shared" ref="A4:B4" si="0">A3+1</f>
        <v>2</v>
      </c>
      <c r="B4" s="345">
        <f t="shared" si="0"/>
        <v>2</v>
      </c>
      <c r="C4" s="7"/>
      <c r="D4" s="7" t="s">
        <v>4474</v>
      </c>
      <c r="E4" s="148">
        <v>2022</v>
      </c>
      <c r="F4" s="7"/>
      <c r="G4" s="7" t="s">
        <v>513</v>
      </c>
      <c r="H4" s="7" t="s">
        <v>4475</v>
      </c>
      <c r="I4" s="7"/>
      <c r="J4" s="7"/>
      <c r="K4" s="7">
        <v>1</v>
      </c>
      <c r="L4" s="7"/>
      <c r="M4" s="7"/>
      <c r="N4" s="7">
        <v>1</v>
      </c>
      <c r="O4" s="7"/>
      <c r="P4" s="7"/>
      <c r="Q4" s="7"/>
      <c r="R4" s="7"/>
      <c r="S4" s="7"/>
      <c r="T4" s="7"/>
      <c r="U4" s="7"/>
      <c r="V4" s="7"/>
      <c r="W4" s="7"/>
      <c r="X4" s="7"/>
      <c r="Y4" s="7"/>
      <c r="Z4" s="7"/>
      <c r="AA4" s="7"/>
      <c r="AB4" s="7"/>
      <c r="AC4" s="7">
        <v>1</v>
      </c>
      <c r="AD4" s="7"/>
      <c r="AE4" s="7"/>
      <c r="AF4" s="7"/>
      <c r="AG4" s="7"/>
      <c r="AH4" s="7"/>
      <c r="AI4" s="7"/>
      <c r="AJ4" s="7"/>
      <c r="AK4" s="7"/>
      <c r="AL4" s="7"/>
      <c r="AM4" s="7">
        <v>1</v>
      </c>
      <c r="AN4" s="7">
        <v>1</v>
      </c>
      <c r="AO4" s="7"/>
      <c r="AP4" s="7"/>
      <c r="AQ4" s="7">
        <v>1</v>
      </c>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34"/>
      <c r="DT4" s="34"/>
      <c r="DU4" s="34"/>
      <c r="DV4" s="34"/>
      <c r="DW4" s="34"/>
      <c r="DX4" s="34"/>
      <c r="DY4" s="34"/>
      <c r="DZ4" s="34"/>
      <c r="EA4" s="34"/>
      <c r="EB4" s="34"/>
      <c r="EC4" s="34"/>
      <c r="ED4" s="34"/>
      <c r="EE4" s="34"/>
      <c r="EF4" s="34"/>
      <c r="EG4" s="34"/>
      <c r="EH4" s="34"/>
    </row>
    <row r="5" spans="1:138" ht="166.5" customHeight="1">
      <c r="A5" s="5">
        <f t="shared" ref="A5:B5" si="1">A4+1</f>
        <v>3</v>
      </c>
      <c r="B5" s="346">
        <f t="shared" si="1"/>
        <v>3</v>
      </c>
      <c r="C5" s="7"/>
      <c r="D5" s="7" t="s">
        <v>4476</v>
      </c>
      <c r="E5" s="148">
        <v>2022</v>
      </c>
      <c r="F5" s="7" t="s">
        <v>801</v>
      </c>
      <c r="G5" s="7" t="s">
        <v>544</v>
      </c>
      <c r="H5" s="7" t="s">
        <v>4477</v>
      </c>
      <c r="I5" s="7">
        <v>1</v>
      </c>
      <c r="J5" s="7"/>
      <c r="K5" s="7"/>
      <c r="L5" s="7"/>
      <c r="M5" s="7"/>
      <c r="N5" s="7"/>
      <c r="O5" s="7">
        <v>1</v>
      </c>
      <c r="P5" s="7"/>
      <c r="Q5" s="7"/>
      <c r="R5" s="7"/>
      <c r="S5" s="7"/>
      <c r="T5" s="7"/>
      <c r="U5" s="7"/>
      <c r="V5" s="7"/>
      <c r="W5" s="7"/>
      <c r="X5" s="7"/>
      <c r="Y5" s="7"/>
      <c r="Z5" s="7"/>
      <c r="AA5" s="7"/>
      <c r="AB5" s="7"/>
      <c r="AC5" s="7">
        <v>1</v>
      </c>
      <c r="AD5" s="7"/>
      <c r="AE5" s="7"/>
      <c r="AF5" s="7"/>
      <c r="AG5" s="7">
        <v>1</v>
      </c>
      <c r="AH5" s="7"/>
      <c r="AI5" s="7"/>
      <c r="AJ5" s="7"/>
      <c r="AK5" s="7"/>
      <c r="AL5" s="7"/>
      <c r="AM5" s="7"/>
      <c r="AN5" s="7">
        <v>1</v>
      </c>
      <c r="AO5" s="7"/>
      <c r="AP5" s="7"/>
      <c r="AQ5" s="7"/>
      <c r="AR5" s="7"/>
      <c r="AS5" s="7"/>
      <c r="AT5" s="7">
        <v>1</v>
      </c>
      <c r="AU5" s="7">
        <v>1</v>
      </c>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34"/>
      <c r="DT5" s="34"/>
      <c r="DU5" s="34"/>
      <c r="DV5" s="34"/>
      <c r="DW5" s="34"/>
      <c r="DX5" s="34"/>
      <c r="DY5" s="34"/>
      <c r="DZ5" s="34"/>
      <c r="EA5" s="34"/>
      <c r="EB5" s="34"/>
      <c r="EC5" s="34"/>
      <c r="ED5" s="34"/>
      <c r="EE5" s="34"/>
      <c r="EF5" s="34"/>
      <c r="EG5" s="34"/>
      <c r="EH5" s="34"/>
    </row>
    <row r="6" spans="1:138" ht="166.5" customHeight="1">
      <c r="A6" s="5">
        <f t="shared" ref="A6:B6" si="2">A5+1</f>
        <v>4</v>
      </c>
      <c r="B6" s="148">
        <f t="shared" si="2"/>
        <v>4</v>
      </c>
      <c r="C6" s="148"/>
      <c r="D6" s="148" t="s">
        <v>4478</v>
      </c>
      <c r="E6" s="148">
        <v>2015</v>
      </c>
      <c r="F6" s="148" t="s">
        <v>1400</v>
      </c>
      <c r="G6" s="7" t="s">
        <v>4479</v>
      </c>
      <c r="H6" s="7" t="s">
        <v>4480</v>
      </c>
      <c r="I6" s="7"/>
      <c r="J6" s="7"/>
      <c r="K6" s="7"/>
      <c r="L6" s="7">
        <v>1</v>
      </c>
      <c r="M6" s="7"/>
      <c r="N6" s="7">
        <v>1</v>
      </c>
      <c r="O6" s="7"/>
      <c r="P6" s="7"/>
      <c r="Q6" s="7"/>
      <c r="R6" s="7"/>
      <c r="S6" s="7"/>
      <c r="T6" s="7"/>
      <c r="U6" s="7"/>
      <c r="V6" s="7"/>
      <c r="W6" s="7"/>
      <c r="X6" s="7"/>
      <c r="Y6" s="7"/>
      <c r="Z6" s="7"/>
      <c r="AA6" s="7"/>
      <c r="AB6" s="7"/>
      <c r="AC6" s="7">
        <v>1</v>
      </c>
      <c r="AD6" s="7"/>
      <c r="AE6" s="7"/>
      <c r="AF6" s="7"/>
      <c r="AG6" s="7"/>
      <c r="AH6" s="7"/>
      <c r="AI6" s="7"/>
      <c r="AJ6" s="7"/>
      <c r="AK6" s="7">
        <v>1</v>
      </c>
      <c r="AL6" s="7"/>
      <c r="AM6" s="7"/>
      <c r="AN6" s="7">
        <v>1</v>
      </c>
      <c r="AO6" s="7"/>
      <c r="AP6" s="7"/>
      <c r="AQ6" s="7">
        <v>1</v>
      </c>
      <c r="AR6" s="7"/>
      <c r="AS6" s="7"/>
      <c r="AT6" s="7"/>
      <c r="AU6" s="7"/>
      <c r="AV6" s="7">
        <v>1</v>
      </c>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34"/>
      <c r="DT6" s="34"/>
      <c r="DU6" s="34"/>
      <c r="DV6" s="34"/>
      <c r="DW6" s="34"/>
      <c r="DX6" s="34"/>
      <c r="DY6" s="34"/>
      <c r="DZ6" s="34"/>
      <c r="EA6" s="34"/>
      <c r="EB6" s="34"/>
      <c r="EC6" s="34"/>
      <c r="ED6" s="34"/>
      <c r="EE6" s="34"/>
      <c r="EF6" s="34"/>
      <c r="EG6" s="34"/>
      <c r="EH6" s="34"/>
    </row>
    <row r="7" spans="1:138" ht="166.5" customHeight="1">
      <c r="A7" s="5">
        <f t="shared" ref="A7:B7" si="3">A6+1</f>
        <v>5</v>
      </c>
      <c r="B7" s="148">
        <f t="shared" si="3"/>
        <v>5</v>
      </c>
      <c r="C7" s="324"/>
      <c r="D7" s="324" t="s">
        <v>4481</v>
      </c>
      <c r="E7" s="324">
        <v>2016</v>
      </c>
      <c r="F7" s="148" t="s">
        <v>579</v>
      </c>
      <c r="G7" s="7" t="s">
        <v>4482</v>
      </c>
      <c r="H7" s="148" t="s">
        <v>4483</v>
      </c>
      <c r="I7" s="7">
        <v>1</v>
      </c>
      <c r="J7" s="7"/>
      <c r="K7" s="7"/>
      <c r="L7" s="7"/>
      <c r="M7" s="7"/>
      <c r="N7" s="7"/>
      <c r="O7" s="7"/>
      <c r="P7" s="7"/>
      <c r="Q7" s="7"/>
      <c r="R7" s="7"/>
      <c r="S7" s="7"/>
      <c r="T7" s="7"/>
      <c r="U7" s="7">
        <v>1</v>
      </c>
      <c r="V7" s="7"/>
      <c r="W7" s="7"/>
      <c r="X7" s="7"/>
      <c r="Y7" s="7"/>
      <c r="Z7" s="7"/>
      <c r="AA7" s="7"/>
      <c r="AB7" s="7"/>
      <c r="AC7" s="7">
        <v>1</v>
      </c>
      <c r="AD7" s="7"/>
      <c r="AE7" s="7"/>
      <c r="AF7" s="7">
        <v>1</v>
      </c>
      <c r="AG7" s="7"/>
      <c r="AH7" s="7"/>
      <c r="AI7" s="7"/>
      <c r="AJ7" s="7"/>
      <c r="AK7" s="7"/>
      <c r="AL7" s="7"/>
      <c r="AM7" s="7"/>
      <c r="AN7" s="7">
        <v>1</v>
      </c>
      <c r="AO7" s="7"/>
      <c r="AP7" s="7"/>
      <c r="AQ7" s="7"/>
      <c r="AR7" s="7">
        <v>1</v>
      </c>
      <c r="AS7" s="7"/>
      <c r="AT7" s="7"/>
      <c r="AU7" s="7">
        <v>1</v>
      </c>
      <c r="AV7" s="7"/>
      <c r="AW7" s="7"/>
      <c r="AX7" s="7"/>
      <c r="AY7" s="7"/>
      <c r="AZ7" s="7"/>
      <c r="BA7" s="7"/>
      <c r="BB7" s="7"/>
      <c r="BC7" s="7"/>
      <c r="BD7" s="7"/>
      <c r="BE7" s="7"/>
      <c r="BF7" s="7"/>
      <c r="BG7" s="7"/>
      <c r="BH7" s="7"/>
      <c r="BI7" s="7"/>
      <c r="BJ7" s="7"/>
      <c r="BK7" s="7"/>
      <c r="BL7" s="7"/>
      <c r="BM7" s="7"/>
      <c r="BN7" s="7"/>
      <c r="BO7" s="7"/>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34"/>
      <c r="DT7" s="34"/>
      <c r="DU7" s="34"/>
      <c r="DV7" s="34"/>
      <c r="DW7" s="34"/>
      <c r="DX7" s="34"/>
      <c r="DY7" s="34"/>
      <c r="DZ7" s="34"/>
      <c r="EA7" s="34"/>
      <c r="EB7" s="34"/>
      <c r="EC7" s="34"/>
      <c r="ED7" s="34"/>
      <c r="EE7" s="34"/>
      <c r="EF7" s="34"/>
      <c r="EG7" s="34"/>
      <c r="EH7" s="34"/>
    </row>
    <row r="8" spans="1:138" ht="166.5" customHeight="1">
      <c r="A8" s="5">
        <f t="shared" ref="A8:B8" si="4">A7+1</f>
        <v>6</v>
      </c>
      <c r="B8" s="347">
        <f t="shared" si="4"/>
        <v>6</v>
      </c>
      <c r="C8" s="324" t="s">
        <v>4459</v>
      </c>
      <c r="D8" s="324" t="s">
        <v>4460</v>
      </c>
      <c r="E8" s="324">
        <v>1983</v>
      </c>
      <c r="F8" s="324" t="s">
        <v>738</v>
      </c>
      <c r="G8" s="7" t="s">
        <v>4461</v>
      </c>
      <c r="H8" s="7" t="s">
        <v>702</v>
      </c>
      <c r="I8" s="7"/>
      <c r="J8" s="7">
        <v>1</v>
      </c>
      <c r="K8" s="7"/>
      <c r="L8" s="7"/>
      <c r="M8" s="7"/>
      <c r="N8" s="7">
        <v>1</v>
      </c>
      <c r="O8" s="7"/>
      <c r="P8" s="7"/>
      <c r="Q8" s="7"/>
      <c r="R8" s="7"/>
      <c r="S8" s="7"/>
      <c r="T8" s="7"/>
      <c r="U8" s="7"/>
      <c r="V8" s="7"/>
      <c r="W8" s="7"/>
      <c r="X8" s="7"/>
      <c r="Y8" s="7"/>
      <c r="Z8" s="7">
        <v>1</v>
      </c>
      <c r="AA8" s="7"/>
      <c r="AB8" s="7"/>
      <c r="AC8" s="7"/>
      <c r="AD8" s="7"/>
      <c r="AE8" s="7">
        <v>1</v>
      </c>
      <c r="AF8" s="7"/>
      <c r="AG8" s="7"/>
      <c r="AH8" s="7"/>
      <c r="AI8" s="7"/>
      <c r="AJ8" s="7"/>
      <c r="AK8" s="7"/>
      <c r="AL8" s="7"/>
      <c r="AM8" s="7"/>
      <c r="AN8" s="7"/>
      <c r="AO8" s="7"/>
      <c r="AP8" s="7">
        <v>1</v>
      </c>
      <c r="AQ8" s="7">
        <v>1</v>
      </c>
      <c r="AR8" s="7"/>
      <c r="AS8" s="7"/>
      <c r="AT8" s="7"/>
      <c r="AU8" s="7"/>
      <c r="AV8" s="7"/>
      <c r="AW8" s="7"/>
      <c r="AX8" s="7"/>
      <c r="AY8" s="7"/>
      <c r="AZ8" s="7"/>
      <c r="BA8" s="7"/>
      <c r="BB8" s="7"/>
      <c r="BC8" s="7"/>
      <c r="BD8" s="7">
        <v>1</v>
      </c>
      <c r="BE8" s="7"/>
      <c r="BF8" s="7"/>
      <c r="BG8" s="7"/>
      <c r="BH8" s="7"/>
      <c r="BI8" s="7"/>
      <c r="BJ8" s="7"/>
      <c r="BK8" s="7"/>
      <c r="BL8" s="7"/>
      <c r="BM8" s="7"/>
      <c r="BN8" s="7"/>
      <c r="BO8" s="7"/>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34"/>
      <c r="DT8" s="34"/>
      <c r="DU8" s="34"/>
      <c r="DV8" s="34"/>
      <c r="DW8" s="34"/>
      <c r="DX8" s="34"/>
      <c r="DY8" s="34"/>
      <c r="DZ8" s="34"/>
      <c r="EA8" s="34"/>
      <c r="EB8" s="34"/>
      <c r="EC8" s="34"/>
      <c r="ED8" s="34"/>
      <c r="EE8" s="34"/>
      <c r="EF8" s="34"/>
      <c r="EG8" s="34"/>
      <c r="EH8" s="34"/>
    </row>
    <row r="9" spans="1:138" ht="166.5" customHeight="1">
      <c r="A9" s="5">
        <f t="shared" ref="A9:A10" si="5">A8+1</f>
        <v>7</v>
      </c>
      <c r="B9" s="148">
        <v>109</v>
      </c>
      <c r="C9" s="324"/>
      <c r="D9" s="324" t="s">
        <v>4462</v>
      </c>
      <c r="E9" s="324">
        <v>2021</v>
      </c>
      <c r="F9" s="324" t="s">
        <v>738</v>
      </c>
      <c r="G9" s="324" t="s">
        <v>2100</v>
      </c>
      <c r="H9" s="348" t="s">
        <v>4484</v>
      </c>
      <c r="I9" s="7"/>
      <c r="J9" s="148">
        <v>1</v>
      </c>
      <c r="K9" s="7"/>
      <c r="L9" s="7"/>
      <c r="M9" s="7"/>
      <c r="N9" s="7">
        <v>1</v>
      </c>
      <c r="O9" s="7"/>
      <c r="P9" s="7"/>
      <c r="Q9" s="7"/>
      <c r="R9" s="7"/>
      <c r="S9" s="7"/>
      <c r="T9" s="7"/>
      <c r="U9" s="7"/>
      <c r="V9" s="7"/>
      <c r="W9" s="7"/>
      <c r="X9" s="7"/>
      <c r="Y9" s="7"/>
      <c r="Z9" s="7"/>
      <c r="AA9" s="7"/>
      <c r="AB9" s="7"/>
      <c r="AC9" s="7">
        <v>1</v>
      </c>
      <c r="AD9" s="7"/>
      <c r="AE9" s="7"/>
      <c r="AF9" s="7"/>
      <c r="AG9" s="7"/>
      <c r="AH9" s="7"/>
      <c r="AI9" s="7">
        <v>1</v>
      </c>
      <c r="AJ9" s="7"/>
      <c r="AK9" s="7"/>
      <c r="AL9" s="7"/>
      <c r="AM9" s="7"/>
      <c r="AN9" s="7">
        <v>1</v>
      </c>
      <c r="AO9" s="7"/>
      <c r="AP9" s="7"/>
      <c r="AQ9" s="7">
        <v>1</v>
      </c>
      <c r="AR9" s="7"/>
      <c r="AS9" s="7"/>
      <c r="AT9" s="7"/>
      <c r="AU9" s="7"/>
      <c r="AV9" s="7" t="s">
        <v>4485</v>
      </c>
      <c r="AW9" s="7"/>
      <c r="AX9" s="7"/>
      <c r="AY9" s="7"/>
      <c r="AZ9" s="7"/>
      <c r="BA9" s="7"/>
      <c r="BB9" s="7"/>
      <c r="BC9" s="7"/>
      <c r="BD9" s="7"/>
      <c r="BE9" s="7"/>
      <c r="BF9" s="7"/>
      <c r="BG9" s="7"/>
      <c r="BH9" s="7"/>
      <c r="BI9" s="7"/>
      <c r="BJ9" s="7"/>
      <c r="BK9" s="7"/>
      <c r="BL9" s="7"/>
      <c r="BM9" s="7"/>
      <c r="BN9" s="7"/>
      <c r="BO9" s="7"/>
      <c r="BP9" s="7"/>
      <c r="BQ9" s="7"/>
      <c r="BR9" s="7"/>
      <c r="BS9" s="7"/>
      <c r="BT9" s="148">
        <v>1</v>
      </c>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34"/>
      <c r="DT9" s="34"/>
      <c r="DU9" s="34"/>
      <c r="DV9" s="34"/>
      <c r="DW9" s="34"/>
      <c r="DX9" s="34"/>
      <c r="DY9" s="34"/>
      <c r="DZ9" s="34"/>
      <c r="EA9" s="34"/>
      <c r="EB9" s="34"/>
      <c r="EC9" s="34"/>
      <c r="ED9" s="34"/>
      <c r="EE9" s="34"/>
      <c r="EF9" s="34"/>
      <c r="EG9" s="34"/>
      <c r="EH9" s="34"/>
    </row>
    <row r="10" spans="1:138" ht="166.5" customHeight="1">
      <c r="A10" s="5">
        <f t="shared" si="5"/>
        <v>8</v>
      </c>
      <c r="B10" s="349">
        <f>B9+1</f>
        <v>110</v>
      </c>
      <c r="C10" s="148"/>
      <c r="D10" s="350" t="s">
        <v>4463</v>
      </c>
      <c r="E10" s="148">
        <v>2012</v>
      </c>
      <c r="F10" s="148" t="s">
        <v>4486</v>
      </c>
      <c r="G10" s="7" t="s">
        <v>4487</v>
      </c>
      <c r="H10" s="7" t="s">
        <v>4488</v>
      </c>
      <c r="I10" s="7"/>
      <c r="J10" s="7"/>
      <c r="K10" s="148">
        <v>1</v>
      </c>
      <c r="L10" s="7"/>
      <c r="M10" s="7"/>
      <c r="N10" s="7">
        <v>1</v>
      </c>
      <c r="O10" s="7"/>
      <c r="P10" s="7"/>
      <c r="Q10" s="7"/>
      <c r="R10" s="7"/>
      <c r="S10" s="7"/>
      <c r="T10" s="7"/>
      <c r="U10" s="7"/>
      <c r="V10" s="7"/>
      <c r="W10" s="7"/>
      <c r="X10" s="7">
        <v>1</v>
      </c>
      <c r="Y10" s="7"/>
      <c r="Z10" s="7"/>
      <c r="AA10" s="7"/>
      <c r="AB10" s="7"/>
      <c r="AC10" s="7"/>
      <c r="AD10" s="7"/>
      <c r="AE10" s="7"/>
      <c r="AF10" s="7">
        <v>1</v>
      </c>
      <c r="AG10" s="7"/>
      <c r="AH10" s="7"/>
      <c r="AI10" s="7"/>
      <c r="AJ10" s="7"/>
      <c r="AK10" s="7"/>
      <c r="AL10" s="7"/>
      <c r="AM10" s="7"/>
      <c r="AN10" s="7">
        <v>1</v>
      </c>
      <c r="AO10" s="7"/>
      <c r="AP10" s="7"/>
      <c r="AQ10" s="7"/>
      <c r="AR10" s="7"/>
      <c r="AS10" s="7"/>
      <c r="AT10" s="7">
        <v>1</v>
      </c>
      <c r="AU10" s="7"/>
      <c r="AV10" s="7"/>
      <c r="AW10" s="7"/>
      <c r="AX10" s="7"/>
      <c r="AY10" s="7"/>
      <c r="AZ10" s="7"/>
      <c r="BA10" s="7"/>
      <c r="BB10" s="7"/>
      <c r="BC10" s="7"/>
      <c r="BD10" s="7"/>
      <c r="BE10" s="7"/>
      <c r="BF10" s="7"/>
      <c r="BG10" s="7"/>
      <c r="BH10" s="7"/>
      <c r="BI10" s="7">
        <v>1</v>
      </c>
      <c r="BJ10" s="7"/>
      <c r="BK10" s="7"/>
      <c r="BL10" s="7"/>
      <c r="BM10" s="7"/>
      <c r="BN10" s="7"/>
      <c r="BO10" s="7"/>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34"/>
      <c r="DT10" s="34"/>
      <c r="DU10" s="34"/>
      <c r="DV10" s="34"/>
      <c r="DW10" s="34"/>
      <c r="DX10" s="34"/>
      <c r="DY10" s="34"/>
      <c r="DZ10" s="34"/>
      <c r="EA10" s="34"/>
      <c r="EB10" s="34"/>
      <c r="EC10" s="34"/>
      <c r="ED10" s="34"/>
      <c r="EE10" s="34"/>
      <c r="EF10" s="34"/>
      <c r="EG10" s="34"/>
      <c r="EH10" s="34"/>
    </row>
    <row r="11" spans="1:138" ht="12.75" customHeight="1"/>
    <row r="12" spans="1:138" ht="12.75" customHeight="1"/>
    <row r="13" spans="1:138" ht="12.75" customHeight="1"/>
    <row r="14" spans="1:138" ht="12.75" customHeight="1"/>
    <row r="15" spans="1:138" ht="12.75" customHeight="1"/>
    <row r="16" spans="1:138"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sheetData>
  <mergeCells count="10">
    <mergeCell ref="BZ1:CC1"/>
    <mergeCell ref="CD1:CJ1"/>
    <mergeCell ref="CK1:CV1"/>
    <mergeCell ref="I1:M1"/>
    <mergeCell ref="N1:V1"/>
    <mergeCell ref="W1:AC1"/>
    <mergeCell ref="AF1:AM1"/>
    <mergeCell ref="AN1:AP1"/>
    <mergeCell ref="AQ1:BU1"/>
    <mergeCell ref="BV1:BY1"/>
  </mergeCells>
  <pageMargins left="0.7" right="0.7" top="0.75" bottom="0.75" header="0" footer="0"/>
  <pageSetup orientation="landscape"/>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outlinePr summaryBelow="0" summaryRight="0"/>
  </sheetPr>
  <dimension ref="A2:AA1000"/>
  <sheetViews>
    <sheetView workbookViewId="0"/>
  </sheetViews>
  <sheetFormatPr baseColWidth="10" defaultColWidth="12.5703125" defaultRowHeight="15" customHeight="1"/>
  <cols>
    <col min="1" max="1" width="20.7109375" customWidth="1"/>
    <col min="2" max="2" width="8.7109375" customWidth="1"/>
    <col min="3" max="3" width="12.140625" customWidth="1"/>
    <col min="4" max="4" width="6.7109375" customWidth="1"/>
    <col min="5" max="5" width="10" customWidth="1"/>
    <col min="6" max="6" width="6.28515625" customWidth="1"/>
    <col min="7" max="7" width="6.85546875" customWidth="1"/>
    <col min="8" max="8" width="7.85546875" customWidth="1"/>
    <col min="9" max="9" width="9.42578125" customWidth="1"/>
    <col min="10" max="10" width="9.7109375" customWidth="1"/>
    <col min="11" max="11" width="8.28515625" customWidth="1"/>
    <col min="12" max="12" width="5.28515625" customWidth="1"/>
    <col min="13" max="13" width="9.42578125" customWidth="1"/>
    <col min="14" max="14" width="7.7109375" customWidth="1"/>
    <col min="15" max="15" width="8.5703125" customWidth="1"/>
    <col min="16" max="16" width="8.42578125" customWidth="1"/>
    <col min="17" max="17" width="8.28515625" customWidth="1"/>
    <col min="18" max="18" width="9.140625" customWidth="1"/>
    <col min="19" max="19" width="5.28515625" customWidth="1"/>
    <col min="20" max="20" width="8.7109375" customWidth="1"/>
    <col min="21" max="21" width="8.28515625" customWidth="1"/>
    <col min="22" max="22" width="10.28515625" customWidth="1"/>
    <col min="23" max="23" width="8.5703125" customWidth="1"/>
    <col min="24" max="24" width="17.42578125" customWidth="1"/>
    <col min="25" max="25" width="14.28515625" customWidth="1"/>
    <col min="26" max="26" width="8.5703125" customWidth="1"/>
    <col min="27" max="27" width="15" customWidth="1"/>
  </cols>
  <sheetData>
    <row r="2" spans="1:27" ht="12.75">
      <c r="A2" s="246" t="s">
        <v>4359</v>
      </c>
      <c r="B2" s="112" t="s">
        <v>563</v>
      </c>
      <c r="C2" s="112" t="s">
        <v>694</v>
      </c>
      <c r="D2" s="112" t="s">
        <v>695</v>
      </c>
      <c r="E2" s="112" t="s">
        <v>696</v>
      </c>
      <c r="F2" s="112" t="s">
        <v>697</v>
      </c>
      <c r="G2" s="112" t="s">
        <v>698</v>
      </c>
      <c r="H2" s="112" t="s">
        <v>699</v>
      </c>
      <c r="I2" s="112" t="s">
        <v>700</v>
      </c>
      <c r="J2" s="112" t="s">
        <v>701</v>
      </c>
      <c r="K2" s="112" t="s">
        <v>702</v>
      </c>
      <c r="L2" s="112" t="s">
        <v>703</v>
      </c>
      <c r="M2" s="112" t="s">
        <v>704</v>
      </c>
      <c r="N2" s="112" t="s">
        <v>705</v>
      </c>
      <c r="O2" s="112" t="s">
        <v>706</v>
      </c>
      <c r="P2" s="112" t="s">
        <v>707</v>
      </c>
      <c r="Q2" s="112" t="s">
        <v>708</v>
      </c>
      <c r="R2" s="112" t="s">
        <v>709</v>
      </c>
      <c r="S2" s="112" t="s">
        <v>710</v>
      </c>
      <c r="T2" s="112" t="s">
        <v>711</v>
      </c>
      <c r="U2" s="112" t="s">
        <v>712</v>
      </c>
      <c r="V2" s="112" t="s">
        <v>713</v>
      </c>
      <c r="W2" s="112" t="s">
        <v>714</v>
      </c>
      <c r="X2" s="112" t="s">
        <v>715</v>
      </c>
      <c r="Y2" s="112" t="s">
        <v>716</v>
      </c>
      <c r="Z2" s="112" t="s">
        <v>717</v>
      </c>
      <c r="AA2" s="112" t="s">
        <v>718</v>
      </c>
    </row>
    <row r="3" spans="1:27" ht="12.75">
      <c r="A3" s="6">
        <v>1</v>
      </c>
      <c r="B3" s="6"/>
      <c r="C3" s="6">
        <v>1</v>
      </c>
      <c r="D3" s="6"/>
      <c r="E3" s="6"/>
      <c r="F3" s="6"/>
      <c r="G3" s="6"/>
      <c r="H3" s="6">
        <v>1</v>
      </c>
      <c r="I3" s="6"/>
      <c r="J3" s="6"/>
      <c r="K3" s="6"/>
      <c r="L3" s="6"/>
      <c r="M3" s="6"/>
      <c r="N3" s="6"/>
      <c r="O3" s="6"/>
      <c r="P3" s="6"/>
      <c r="Q3" s="6"/>
      <c r="R3" s="6"/>
      <c r="S3" s="6"/>
      <c r="T3" s="6"/>
      <c r="U3" s="6"/>
      <c r="V3" s="6"/>
      <c r="W3" s="6"/>
      <c r="X3" s="6"/>
      <c r="Y3" s="6"/>
      <c r="Z3" s="6"/>
      <c r="AA3" s="6"/>
    </row>
    <row r="4" spans="1:27" ht="12.75">
      <c r="A4" s="6"/>
      <c r="B4" s="6"/>
      <c r="C4" s="6"/>
      <c r="D4" s="6"/>
      <c r="E4" s="6"/>
      <c r="F4" s="6"/>
      <c r="G4" s="6"/>
      <c r="H4" s="6"/>
      <c r="I4" s="6"/>
      <c r="J4" s="6"/>
      <c r="K4" s="6"/>
      <c r="L4" s="6"/>
      <c r="M4" s="6"/>
      <c r="N4" s="6"/>
      <c r="O4" s="6"/>
      <c r="P4" s="6"/>
      <c r="Q4" s="6"/>
      <c r="R4" s="6"/>
      <c r="S4" s="6"/>
      <c r="T4" s="6"/>
      <c r="U4" s="6"/>
      <c r="V4" s="6">
        <v>1</v>
      </c>
      <c r="W4" s="6"/>
      <c r="X4" s="6"/>
      <c r="Y4" s="6"/>
      <c r="Z4" s="6"/>
      <c r="AA4" s="6"/>
    </row>
    <row r="5" spans="1:27" ht="12.75">
      <c r="A5" s="6"/>
      <c r="B5" s="6"/>
      <c r="C5" s="6"/>
      <c r="D5" s="6"/>
      <c r="E5" s="6"/>
      <c r="F5" s="6"/>
      <c r="G5" s="6"/>
      <c r="H5" s="6"/>
      <c r="I5" s="6"/>
      <c r="J5" s="6"/>
      <c r="K5" s="6"/>
      <c r="L5" s="6"/>
      <c r="M5" s="6"/>
      <c r="N5" s="6"/>
      <c r="O5" s="6">
        <v>1</v>
      </c>
      <c r="P5" s="6"/>
      <c r="Q5" s="6"/>
      <c r="R5" s="6"/>
      <c r="S5" s="6"/>
      <c r="T5" s="6"/>
      <c r="U5" s="6"/>
      <c r="V5" s="6"/>
      <c r="W5" s="6"/>
      <c r="X5" s="6"/>
      <c r="Y5" s="6"/>
      <c r="Z5" s="6"/>
      <c r="AA5" s="6"/>
    </row>
    <row r="6" spans="1:27" ht="12.75">
      <c r="A6" s="6">
        <v>1</v>
      </c>
      <c r="B6" s="6"/>
      <c r="C6" s="6"/>
      <c r="D6" s="6"/>
      <c r="E6" s="6"/>
      <c r="F6" s="6"/>
      <c r="G6" s="6"/>
      <c r="H6" s="6"/>
      <c r="I6" s="6"/>
      <c r="J6" s="6"/>
      <c r="K6" s="6"/>
      <c r="L6" s="6"/>
      <c r="M6" s="6"/>
      <c r="N6" s="6"/>
      <c r="O6" s="6"/>
      <c r="P6" s="6"/>
      <c r="Q6" s="6"/>
      <c r="R6" s="6">
        <v>1</v>
      </c>
      <c r="S6" s="6"/>
      <c r="T6" s="6"/>
      <c r="U6" s="6"/>
      <c r="V6" s="6"/>
      <c r="W6" s="6"/>
      <c r="X6" s="6"/>
      <c r="Y6" s="6"/>
      <c r="Z6" s="6"/>
      <c r="AA6" s="6"/>
    </row>
    <row r="7" spans="1:27" ht="12.75">
      <c r="A7" s="6">
        <v>1</v>
      </c>
      <c r="B7" s="6"/>
      <c r="C7" s="6"/>
      <c r="D7" s="6"/>
      <c r="E7" s="6"/>
      <c r="F7" s="6"/>
      <c r="G7" s="6">
        <v>1</v>
      </c>
      <c r="H7" s="6"/>
      <c r="I7" s="6"/>
      <c r="J7" s="6"/>
      <c r="K7" s="6"/>
      <c r="L7" s="6"/>
      <c r="M7" s="6"/>
      <c r="N7" s="6"/>
      <c r="O7" s="6"/>
      <c r="P7" s="6"/>
      <c r="Q7" s="6"/>
      <c r="R7" s="6"/>
      <c r="S7" s="6"/>
      <c r="T7" s="6"/>
      <c r="U7" s="6"/>
      <c r="V7" s="6"/>
      <c r="W7" s="6"/>
      <c r="X7" s="6"/>
      <c r="Y7" s="6"/>
      <c r="Z7" s="6"/>
      <c r="AA7" s="6"/>
    </row>
    <row r="8" spans="1:27" ht="12.75">
      <c r="A8" s="6">
        <v>1</v>
      </c>
      <c r="B8" s="6">
        <v>1</v>
      </c>
      <c r="C8" s="6"/>
      <c r="D8" s="6"/>
      <c r="E8" s="6"/>
      <c r="F8" s="6"/>
      <c r="G8" s="6"/>
      <c r="H8" s="6"/>
      <c r="I8" s="6"/>
      <c r="J8" s="6"/>
      <c r="K8" s="6"/>
      <c r="L8" s="6"/>
      <c r="M8" s="6"/>
      <c r="N8" s="6"/>
      <c r="O8" s="6"/>
      <c r="P8" s="6"/>
      <c r="Q8" s="6"/>
      <c r="R8" s="6"/>
      <c r="S8" s="6"/>
      <c r="T8" s="6"/>
      <c r="U8" s="6"/>
      <c r="V8" s="6"/>
      <c r="W8" s="6"/>
      <c r="X8" s="6"/>
      <c r="Y8" s="6"/>
      <c r="Z8" s="6"/>
      <c r="AA8" s="6"/>
    </row>
    <row r="9" spans="1:27" ht="12.75">
      <c r="A9" s="6">
        <v>1</v>
      </c>
      <c r="B9" s="6"/>
      <c r="C9" s="6"/>
      <c r="D9" s="6"/>
      <c r="E9" s="6"/>
      <c r="F9" s="6"/>
      <c r="G9" s="6"/>
      <c r="H9" s="6"/>
      <c r="I9" s="6"/>
      <c r="J9" s="6"/>
      <c r="K9" s="6"/>
      <c r="L9" s="6"/>
      <c r="M9" s="6"/>
      <c r="N9" s="6"/>
      <c r="O9" s="6">
        <v>1</v>
      </c>
      <c r="P9" s="6"/>
      <c r="Q9" s="6">
        <v>1</v>
      </c>
      <c r="R9" s="6"/>
      <c r="S9" s="6"/>
      <c r="T9" s="6"/>
      <c r="U9" s="6"/>
      <c r="V9" s="6"/>
      <c r="W9" s="6"/>
      <c r="X9" s="6"/>
      <c r="Y9" s="6"/>
      <c r="Z9" s="6"/>
      <c r="AA9" s="6"/>
    </row>
    <row r="10" spans="1:27" ht="12.75">
      <c r="A10" s="6"/>
      <c r="B10" s="6"/>
      <c r="C10" s="6"/>
      <c r="D10" s="6"/>
      <c r="E10" s="6"/>
      <c r="F10" s="6"/>
      <c r="G10" s="6"/>
      <c r="H10" s="6"/>
      <c r="I10" s="6"/>
      <c r="J10" s="6"/>
      <c r="K10" s="6"/>
      <c r="L10" s="6"/>
      <c r="M10" s="6"/>
      <c r="N10" s="6"/>
      <c r="O10" s="6"/>
      <c r="P10" s="6"/>
      <c r="Q10" s="6"/>
      <c r="R10" s="6"/>
      <c r="S10" s="6"/>
      <c r="T10" s="6"/>
      <c r="U10" s="6"/>
      <c r="V10" s="6">
        <v>1</v>
      </c>
      <c r="W10" s="6"/>
      <c r="X10" s="6"/>
      <c r="Y10" s="6"/>
      <c r="Z10" s="6"/>
      <c r="AA10" s="6"/>
    </row>
    <row r="11" spans="1:27" ht="12.75">
      <c r="A11" s="6">
        <v>0</v>
      </c>
      <c r="B11" s="6"/>
      <c r="C11" s="6"/>
      <c r="D11" s="6"/>
      <c r="E11" s="6"/>
      <c r="F11" s="6"/>
      <c r="G11" s="6">
        <v>1</v>
      </c>
      <c r="H11" s="6"/>
      <c r="I11" s="6"/>
      <c r="J11" s="6"/>
      <c r="K11" s="6"/>
      <c r="L11" s="6"/>
      <c r="M11" s="6"/>
      <c r="N11" s="6"/>
      <c r="O11" s="6"/>
      <c r="P11" s="6"/>
      <c r="Q11" s="6"/>
      <c r="R11" s="6"/>
      <c r="S11" s="6"/>
      <c r="T11" s="6"/>
      <c r="U11" s="6"/>
      <c r="V11" s="6">
        <v>1</v>
      </c>
      <c r="W11" s="6"/>
      <c r="X11" s="6"/>
      <c r="Y11" s="6"/>
      <c r="Z11" s="6"/>
      <c r="AA11" s="6"/>
    </row>
    <row r="12" spans="1:27" ht="12.75">
      <c r="A12" s="6">
        <v>1</v>
      </c>
      <c r="B12" s="6"/>
      <c r="C12" s="6"/>
      <c r="D12" s="6"/>
      <c r="E12" s="6"/>
      <c r="F12" s="6"/>
      <c r="G12" s="6">
        <v>1</v>
      </c>
      <c r="H12" s="6"/>
      <c r="I12" s="6"/>
      <c r="J12" s="6"/>
      <c r="K12" s="6"/>
      <c r="L12" s="6"/>
      <c r="M12" s="6">
        <v>1</v>
      </c>
      <c r="N12" s="6"/>
      <c r="O12" s="6"/>
      <c r="P12" s="6"/>
      <c r="Q12" s="6">
        <v>1</v>
      </c>
      <c r="R12" s="6">
        <v>1</v>
      </c>
      <c r="S12" s="6"/>
      <c r="T12" s="6"/>
      <c r="U12" s="6"/>
      <c r="V12" s="6">
        <v>1</v>
      </c>
      <c r="W12" s="6"/>
      <c r="X12" s="6"/>
      <c r="Y12" s="6"/>
      <c r="Z12" s="6"/>
      <c r="AA12" s="6"/>
    </row>
    <row r="13" spans="1:27" ht="12.75">
      <c r="A13" s="6"/>
      <c r="B13" s="5"/>
      <c r="C13" s="6"/>
      <c r="D13" s="6"/>
      <c r="E13" s="6"/>
      <c r="F13" s="6"/>
      <c r="G13" s="6"/>
      <c r="H13" s="6"/>
      <c r="I13" s="6"/>
      <c r="J13" s="6"/>
      <c r="K13" s="6"/>
      <c r="L13" s="6"/>
      <c r="M13" s="6"/>
      <c r="N13" s="6"/>
      <c r="O13" s="6"/>
      <c r="P13" s="6"/>
      <c r="Q13" s="6"/>
      <c r="R13" s="6"/>
      <c r="S13" s="6"/>
      <c r="T13" s="6"/>
      <c r="U13" s="6"/>
      <c r="V13" s="6">
        <v>1</v>
      </c>
      <c r="W13" s="6"/>
      <c r="X13" s="6"/>
      <c r="Y13" s="6"/>
      <c r="Z13" s="6"/>
      <c r="AA13" s="6"/>
    </row>
    <row r="14" spans="1:27" ht="12.75">
      <c r="A14" s="6"/>
      <c r="B14" s="6"/>
      <c r="C14" s="6"/>
      <c r="D14" s="6"/>
      <c r="E14" s="6"/>
      <c r="F14" s="6"/>
      <c r="G14" s="6"/>
      <c r="H14" s="6"/>
      <c r="I14" s="6"/>
      <c r="J14" s="6"/>
      <c r="K14" s="6"/>
      <c r="L14" s="6"/>
      <c r="M14" s="6"/>
      <c r="N14" s="6"/>
      <c r="O14" s="6"/>
      <c r="P14" s="6"/>
      <c r="Q14" s="6">
        <v>1</v>
      </c>
      <c r="R14" s="6"/>
      <c r="S14" s="6"/>
      <c r="T14" s="6"/>
      <c r="U14" s="6"/>
      <c r="V14" s="6"/>
      <c r="W14" s="6"/>
      <c r="X14" s="6"/>
      <c r="Y14" s="6"/>
      <c r="Z14" s="6"/>
      <c r="AA14" s="6"/>
    </row>
    <row r="15" spans="1:27" ht="12.75">
      <c r="A15" s="6">
        <v>0</v>
      </c>
      <c r="B15" s="6"/>
      <c r="C15" s="6"/>
      <c r="D15" s="6"/>
      <c r="E15" s="6"/>
      <c r="F15" s="6"/>
      <c r="G15" s="6">
        <v>1</v>
      </c>
      <c r="H15" s="6"/>
      <c r="I15" s="6"/>
      <c r="J15" s="6"/>
      <c r="K15" s="6"/>
      <c r="L15" s="6"/>
      <c r="M15" s="6"/>
      <c r="N15" s="6"/>
      <c r="O15" s="6"/>
      <c r="P15" s="6"/>
      <c r="Q15" s="6"/>
      <c r="R15" s="6"/>
      <c r="S15" s="6"/>
      <c r="T15" s="6"/>
      <c r="U15" s="6"/>
      <c r="V15" s="6"/>
      <c r="W15" s="6"/>
      <c r="X15" s="6"/>
      <c r="Y15" s="6"/>
      <c r="Z15" s="6"/>
      <c r="AA15" s="6"/>
    </row>
    <row r="16" spans="1:27" ht="12.75">
      <c r="A16" s="6">
        <v>0</v>
      </c>
      <c r="B16" s="6"/>
      <c r="C16" s="6"/>
      <c r="D16" s="6"/>
      <c r="E16" s="6"/>
      <c r="F16" s="6"/>
      <c r="G16" s="6">
        <v>1</v>
      </c>
      <c r="H16" s="6"/>
      <c r="I16" s="6"/>
      <c r="J16" s="6"/>
      <c r="K16" s="6"/>
      <c r="L16" s="6"/>
      <c r="M16" s="6"/>
      <c r="N16" s="6"/>
      <c r="O16" s="6"/>
      <c r="P16" s="6"/>
      <c r="Q16" s="6"/>
      <c r="R16" s="6"/>
      <c r="S16" s="6"/>
      <c r="T16" s="6"/>
      <c r="U16" s="6"/>
      <c r="V16" s="6"/>
      <c r="W16" s="6"/>
      <c r="X16" s="6"/>
      <c r="Y16" s="6"/>
      <c r="Z16" s="6"/>
      <c r="AA16" s="6"/>
    </row>
    <row r="17" spans="1:27" ht="12.75">
      <c r="A17" s="6"/>
      <c r="B17" s="6"/>
      <c r="C17" s="6"/>
      <c r="D17" s="6"/>
      <c r="E17" s="6"/>
      <c r="F17" s="6"/>
      <c r="G17" s="6"/>
      <c r="H17" s="6"/>
      <c r="I17" s="6"/>
      <c r="J17" s="6"/>
      <c r="K17" s="6"/>
      <c r="L17" s="6"/>
      <c r="M17" s="6">
        <v>1</v>
      </c>
      <c r="N17" s="6"/>
      <c r="O17" s="6"/>
      <c r="P17" s="6"/>
      <c r="Q17" s="6"/>
      <c r="R17" s="6"/>
      <c r="S17" s="6"/>
      <c r="T17" s="6"/>
      <c r="U17" s="6"/>
      <c r="V17" s="6"/>
      <c r="W17" s="6"/>
      <c r="X17" s="6"/>
      <c r="Y17" s="6"/>
      <c r="Z17" s="6"/>
      <c r="AA17" s="6"/>
    </row>
    <row r="18" spans="1:27" ht="12.75">
      <c r="A18" s="6"/>
      <c r="B18" s="6"/>
      <c r="C18" s="6">
        <v>1</v>
      </c>
      <c r="D18" s="6"/>
      <c r="E18" s="6"/>
      <c r="F18" s="6"/>
      <c r="G18" s="6"/>
      <c r="H18" s="6"/>
      <c r="I18" s="6"/>
      <c r="J18" s="6"/>
      <c r="K18" s="6"/>
      <c r="L18" s="6"/>
      <c r="M18" s="6"/>
      <c r="N18" s="6"/>
      <c r="O18" s="6"/>
      <c r="P18" s="6"/>
      <c r="Q18" s="6"/>
      <c r="R18" s="6"/>
      <c r="S18" s="6"/>
      <c r="T18" s="6"/>
      <c r="U18" s="6"/>
      <c r="V18" s="6"/>
      <c r="W18" s="6"/>
      <c r="X18" s="6"/>
      <c r="Y18" s="6"/>
      <c r="Z18" s="6"/>
      <c r="AA18" s="6"/>
    </row>
    <row r="19" spans="1:27" ht="12.75">
      <c r="A19" s="6"/>
      <c r="B19" s="6"/>
      <c r="C19" s="6">
        <v>1</v>
      </c>
      <c r="D19" s="6"/>
      <c r="E19" s="6"/>
      <c r="F19" s="6"/>
      <c r="G19" s="6"/>
      <c r="H19" s="6"/>
      <c r="I19" s="6"/>
      <c r="J19" s="6"/>
      <c r="K19" s="6"/>
      <c r="L19" s="6"/>
      <c r="M19" s="6"/>
      <c r="N19" s="6"/>
      <c r="O19" s="6"/>
      <c r="P19" s="6"/>
      <c r="Q19" s="6"/>
      <c r="R19" s="6"/>
      <c r="S19" s="6"/>
      <c r="T19" s="6"/>
      <c r="U19" s="6"/>
      <c r="V19" s="6"/>
      <c r="W19" s="6"/>
      <c r="X19" s="6"/>
      <c r="Y19" s="6"/>
      <c r="Z19" s="6"/>
      <c r="AA19" s="6"/>
    </row>
    <row r="20" spans="1:27" ht="12.75">
      <c r="A20" s="6">
        <v>1</v>
      </c>
      <c r="B20" s="6"/>
      <c r="C20" s="6">
        <v>1</v>
      </c>
      <c r="D20" s="6"/>
      <c r="E20" s="6"/>
      <c r="F20" s="6"/>
      <c r="G20" s="6"/>
      <c r="H20" s="6"/>
      <c r="I20" s="6"/>
      <c r="J20" s="6"/>
      <c r="K20" s="6"/>
      <c r="L20" s="6"/>
      <c r="M20" s="6"/>
      <c r="N20" s="6"/>
      <c r="O20" s="6"/>
      <c r="P20" s="6"/>
      <c r="Q20" s="6"/>
      <c r="R20" s="6"/>
      <c r="S20" s="6"/>
      <c r="T20" s="6"/>
      <c r="U20" s="6"/>
      <c r="V20" s="6"/>
      <c r="W20" s="6"/>
      <c r="X20" s="6"/>
      <c r="Y20" s="6"/>
      <c r="Z20" s="6"/>
      <c r="AA20" s="6"/>
    </row>
    <row r="21" spans="1:27" ht="15.75" customHeight="1">
      <c r="A21" s="6"/>
      <c r="B21" s="6"/>
      <c r="C21" s="6"/>
      <c r="D21" s="6"/>
      <c r="E21" s="6"/>
      <c r="F21" s="6"/>
      <c r="G21" s="6"/>
      <c r="H21" s="6"/>
      <c r="I21" s="6"/>
      <c r="J21" s="6"/>
      <c r="K21" s="6"/>
      <c r="L21" s="6"/>
      <c r="M21" s="6"/>
      <c r="N21" s="6"/>
      <c r="O21" s="6"/>
      <c r="P21" s="6"/>
      <c r="Q21" s="6">
        <v>1</v>
      </c>
      <c r="R21" s="6"/>
      <c r="S21" s="6"/>
      <c r="T21" s="6"/>
      <c r="U21" s="6"/>
      <c r="V21" s="6"/>
      <c r="W21" s="6"/>
      <c r="X21" s="6"/>
      <c r="Y21" s="6"/>
      <c r="Z21" s="6"/>
      <c r="AA21" s="6"/>
    </row>
    <row r="22" spans="1:27" ht="15.75" customHeight="1">
      <c r="A22" s="6"/>
      <c r="B22" s="5"/>
      <c r="C22" s="6"/>
      <c r="D22" s="6"/>
      <c r="E22" s="6"/>
      <c r="F22" s="6"/>
      <c r="G22" s="6"/>
      <c r="H22" s="6"/>
      <c r="I22" s="6"/>
      <c r="J22" s="6"/>
      <c r="K22" s="6"/>
      <c r="L22" s="6"/>
      <c r="M22" s="6"/>
      <c r="N22" s="6"/>
      <c r="O22" s="6"/>
      <c r="P22" s="6"/>
      <c r="Q22" s="6"/>
      <c r="R22" s="6"/>
      <c r="S22" s="6"/>
      <c r="T22" s="6">
        <v>1</v>
      </c>
      <c r="U22" s="6"/>
      <c r="V22" s="6"/>
      <c r="W22" s="6"/>
      <c r="X22" s="6"/>
      <c r="Y22" s="6"/>
      <c r="Z22" s="6"/>
      <c r="AA22" s="6"/>
    </row>
    <row r="23" spans="1:27" ht="15.75" customHeight="1">
      <c r="A23" s="6">
        <v>1</v>
      </c>
      <c r="B23" s="6"/>
      <c r="C23" s="6">
        <v>1</v>
      </c>
      <c r="D23" s="6"/>
      <c r="E23" s="6">
        <v>1</v>
      </c>
      <c r="F23" s="6"/>
      <c r="G23" s="6"/>
      <c r="H23" s="6"/>
      <c r="I23" s="6"/>
      <c r="J23" s="6"/>
      <c r="K23" s="6"/>
      <c r="L23" s="6">
        <v>1</v>
      </c>
      <c r="M23" s="6"/>
      <c r="N23" s="6"/>
      <c r="O23" s="6"/>
      <c r="P23" s="6"/>
      <c r="Q23" s="6"/>
      <c r="R23" s="6"/>
      <c r="S23" s="6">
        <v>1</v>
      </c>
      <c r="T23" s="6"/>
      <c r="U23" s="6"/>
      <c r="V23" s="6"/>
      <c r="W23" s="6"/>
      <c r="X23" s="6"/>
      <c r="Y23" s="6"/>
      <c r="Z23" s="6">
        <v>1</v>
      </c>
      <c r="AA23" s="6"/>
    </row>
    <row r="24" spans="1:27" ht="15.75" customHeight="1">
      <c r="A24" s="6"/>
      <c r="B24" s="5"/>
      <c r="C24" s="6"/>
      <c r="D24" s="6"/>
      <c r="E24" s="6"/>
      <c r="F24" s="6"/>
      <c r="G24" s="6"/>
      <c r="H24" s="6">
        <v>1</v>
      </c>
      <c r="I24" s="6"/>
      <c r="J24" s="6"/>
      <c r="K24" s="6"/>
      <c r="L24" s="6"/>
      <c r="M24" s="6"/>
      <c r="N24" s="6"/>
      <c r="O24" s="6"/>
      <c r="P24" s="6"/>
      <c r="Q24" s="6"/>
      <c r="R24" s="6"/>
      <c r="S24" s="6"/>
      <c r="T24" s="6"/>
      <c r="U24" s="6"/>
      <c r="V24" s="6"/>
      <c r="W24" s="6"/>
      <c r="X24" s="6"/>
      <c r="Y24" s="6"/>
      <c r="Z24" s="6"/>
      <c r="AA24" s="6"/>
    </row>
    <row r="25" spans="1:27" ht="15.75" customHeight="1">
      <c r="A25" s="6">
        <v>1</v>
      </c>
      <c r="B25" s="6"/>
      <c r="C25" s="6"/>
      <c r="D25" s="6"/>
      <c r="E25" s="6"/>
      <c r="F25" s="6"/>
      <c r="G25" s="6"/>
      <c r="H25" s="6"/>
      <c r="I25" s="6"/>
      <c r="J25" s="6"/>
      <c r="K25" s="6"/>
      <c r="L25" s="6"/>
      <c r="M25" s="6"/>
      <c r="N25" s="6"/>
      <c r="O25" s="6"/>
      <c r="P25" s="6"/>
      <c r="Q25" s="6"/>
      <c r="R25" s="6"/>
      <c r="S25" s="6"/>
      <c r="T25" s="6"/>
      <c r="U25" s="6"/>
      <c r="V25" s="6"/>
      <c r="W25" s="6"/>
      <c r="X25" s="6">
        <v>1</v>
      </c>
      <c r="Y25" s="6"/>
      <c r="Z25" s="6"/>
      <c r="AA25" s="6"/>
    </row>
    <row r="26" spans="1:27" ht="15.75" customHeight="1">
      <c r="A26" s="6">
        <v>1</v>
      </c>
      <c r="B26" s="6">
        <v>1</v>
      </c>
      <c r="C26" s="6"/>
      <c r="D26" s="6"/>
      <c r="E26" s="6"/>
      <c r="F26" s="6"/>
      <c r="G26" s="6"/>
      <c r="H26" s="6"/>
      <c r="I26" s="6"/>
      <c r="J26" s="6"/>
      <c r="K26" s="6"/>
      <c r="L26" s="6"/>
      <c r="M26" s="6"/>
      <c r="N26" s="6"/>
      <c r="O26" s="6"/>
      <c r="P26" s="6"/>
      <c r="Q26" s="6"/>
      <c r="R26" s="6"/>
      <c r="S26" s="6"/>
      <c r="T26" s="6"/>
      <c r="U26" s="6"/>
      <c r="V26" s="6"/>
      <c r="W26" s="6"/>
      <c r="X26" s="6"/>
      <c r="Y26" s="6"/>
      <c r="Z26" s="6"/>
      <c r="AA26" s="6">
        <v>1</v>
      </c>
    </row>
    <row r="27" spans="1:27" ht="15.75" customHeight="1">
      <c r="A27" s="6"/>
      <c r="B27" s="6"/>
      <c r="C27" s="6">
        <v>1</v>
      </c>
      <c r="D27" s="6"/>
      <c r="E27" s="6"/>
      <c r="F27" s="6"/>
      <c r="G27" s="6"/>
      <c r="H27" s="6"/>
      <c r="I27" s="6"/>
      <c r="J27" s="6"/>
      <c r="K27" s="6"/>
      <c r="L27" s="6"/>
      <c r="M27" s="6"/>
      <c r="N27" s="6"/>
      <c r="O27" s="6"/>
      <c r="P27" s="6"/>
      <c r="Q27" s="6"/>
      <c r="R27" s="6"/>
      <c r="S27" s="6"/>
      <c r="T27" s="6"/>
      <c r="U27" s="6"/>
      <c r="V27" s="6"/>
      <c r="W27" s="6"/>
      <c r="X27" s="6"/>
      <c r="Y27" s="6"/>
      <c r="Z27" s="6"/>
      <c r="AA27" s="6"/>
    </row>
    <row r="28" spans="1:27" ht="15.75" customHeight="1">
      <c r="A28" s="6">
        <v>1</v>
      </c>
      <c r="B28" s="6"/>
      <c r="C28" s="6"/>
      <c r="D28" s="6"/>
      <c r="E28" s="6">
        <v>1</v>
      </c>
      <c r="F28" s="6"/>
      <c r="G28" s="6"/>
      <c r="H28" s="6"/>
      <c r="I28" s="6"/>
      <c r="J28" s="6"/>
      <c r="K28" s="6"/>
      <c r="L28" s="6"/>
      <c r="M28" s="6"/>
      <c r="N28" s="6"/>
      <c r="O28" s="6"/>
      <c r="P28" s="6"/>
      <c r="Q28" s="6"/>
      <c r="R28" s="6"/>
      <c r="S28" s="6">
        <v>1</v>
      </c>
      <c r="T28" s="6"/>
      <c r="U28" s="6"/>
      <c r="V28" s="6"/>
      <c r="W28" s="6"/>
      <c r="X28" s="6">
        <v>1</v>
      </c>
      <c r="Y28" s="6"/>
      <c r="Z28" s="6"/>
      <c r="AA28" s="6"/>
    </row>
    <row r="29" spans="1:27" ht="15.75" customHeight="1">
      <c r="A29" s="6">
        <v>1</v>
      </c>
      <c r="B29" s="6"/>
      <c r="C29" s="6"/>
      <c r="D29" s="6"/>
      <c r="E29" s="6"/>
      <c r="F29" s="6"/>
      <c r="G29" s="6"/>
      <c r="H29" s="6"/>
      <c r="I29" s="6"/>
      <c r="J29" s="6"/>
      <c r="K29" s="6"/>
      <c r="L29" s="6"/>
      <c r="M29" s="6"/>
      <c r="N29" s="6"/>
      <c r="O29" s="6"/>
      <c r="P29" s="6"/>
      <c r="Q29" s="6"/>
      <c r="R29" s="6"/>
      <c r="S29" s="6"/>
      <c r="T29" s="6"/>
      <c r="U29" s="6"/>
      <c r="V29" s="6"/>
      <c r="W29" s="6"/>
      <c r="X29" s="6"/>
      <c r="Y29" s="6"/>
      <c r="Z29" s="6"/>
      <c r="AA29" s="6">
        <v>1</v>
      </c>
    </row>
    <row r="30" spans="1:27" ht="15.75" customHeight="1">
      <c r="A30" s="7">
        <v>1</v>
      </c>
      <c r="B30" s="7"/>
      <c r="C30" s="7">
        <v>1</v>
      </c>
      <c r="D30" s="7"/>
      <c r="E30" s="7"/>
      <c r="F30" s="7"/>
      <c r="G30" s="7"/>
      <c r="H30" s="7"/>
      <c r="I30" s="7"/>
      <c r="J30" s="7"/>
      <c r="K30" s="7"/>
      <c r="L30" s="7"/>
      <c r="M30" s="7"/>
      <c r="N30" s="7"/>
      <c r="O30" s="7"/>
      <c r="P30" s="7"/>
      <c r="Q30" s="7"/>
      <c r="R30" s="7"/>
      <c r="S30" s="7"/>
      <c r="T30" s="7"/>
      <c r="U30" s="7"/>
      <c r="V30" s="7"/>
      <c r="W30" s="7"/>
      <c r="X30" s="7"/>
      <c r="Y30" s="7"/>
      <c r="Z30" s="7"/>
      <c r="AA30" s="21"/>
    </row>
    <row r="31" spans="1:27" ht="15.75" customHeight="1">
      <c r="A31" s="7"/>
      <c r="B31" s="7"/>
      <c r="C31" s="7"/>
      <c r="D31" s="7"/>
      <c r="E31" s="7"/>
      <c r="F31" s="7"/>
      <c r="G31" s="7"/>
      <c r="H31" s="7"/>
      <c r="I31" s="7"/>
      <c r="J31" s="7"/>
      <c r="K31" s="7"/>
      <c r="L31" s="7"/>
      <c r="M31" s="7">
        <v>1</v>
      </c>
      <c r="N31" s="7"/>
      <c r="O31" s="7"/>
      <c r="P31" s="7"/>
      <c r="Q31" s="7"/>
      <c r="R31" s="7"/>
      <c r="S31" s="7"/>
      <c r="T31" s="7"/>
      <c r="U31" s="7"/>
      <c r="V31" s="7"/>
      <c r="W31" s="7"/>
      <c r="X31" s="7"/>
      <c r="Y31" s="7"/>
      <c r="Z31" s="7"/>
      <c r="AA31" s="7"/>
    </row>
    <row r="32" spans="1:27" ht="15.75" customHeight="1">
      <c r="A32" s="7"/>
      <c r="B32" s="7"/>
      <c r="C32" s="7"/>
      <c r="D32" s="7"/>
      <c r="E32" s="7"/>
      <c r="F32" s="7"/>
      <c r="G32" s="7"/>
      <c r="H32" s="7"/>
      <c r="I32" s="7"/>
      <c r="J32" s="7"/>
      <c r="K32" s="7"/>
      <c r="L32" s="7"/>
      <c r="M32" s="7"/>
      <c r="N32" s="7"/>
      <c r="O32" s="7"/>
      <c r="P32" s="7"/>
      <c r="Q32" s="7">
        <v>1</v>
      </c>
      <c r="R32" s="7">
        <v>1</v>
      </c>
      <c r="S32" s="7"/>
      <c r="T32" s="7"/>
      <c r="U32" s="7"/>
      <c r="V32" s="7"/>
      <c r="W32" s="7"/>
      <c r="X32" s="7"/>
      <c r="Y32" s="7"/>
      <c r="Z32" s="7"/>
      <c r="AA32" s="7"/>
    </row>
    <row r="33" spans="1:27" ht="15.75" customHeight="1">
      <c r="A33" s="21"/>
      <c r="B33" s="21"/>
      <c r="C33" s="21"/>
      <c r="D33" s="21"/>
      <c r="E33" s="21"/>
      <c r="F33" s="21"/>
      <c r="G33" s="21"/>
      <c r="H33" s="21"/>
      <c r="I33" s="21"/>
      <c r="J33" s="21"/>
      <c r="K33" s="21"/>
      <c r="L33" s="21"/>
      <c r="M33" s="21">
        <v>1</v>
      </c>
      <c r="N33" s="21"/>
      <c r="O33" s="21"/>
      <c r="P33" s="21"/>
      <c r="Q33" s="21"/>
      <c r="R33" s="21"/>
      <c r="S33" s="21"/>
      <c r="T33" s="21"/>
      <c r="U33" s="21"/>
      <c r="V33" s="21"/>
      <c r="W33" s="21"/>
      <c r="X33" s="21"/>
      <c r="Y33" s="21"/>
      <c r="Z33" s="21"/>
      <c r="AA33" s="21"/>
    </row>
    <row r="34" spans="1:27" ht="15.75" customHeight="1">
      <c r="A34" s="7"/>
      <c r="B34" s="7"/>
      <c r="C34" s="7"/>
      <c r="D34" s="7"/>
      <c r="E34" s="7"/>
      <c r="F34" s="7"/>
      <c r="G34" s="7"/>
      <c r="H34" s="7"/>
      <c r="I34" s="7"/>
      <c r="J34" s="7"/>
      <c r="K34" s="7"/>
      <c r="L34" s="7"/>
      <c r="M34" s="7"/>
      <c r="N34" s="7"/>
      <c r="O34" s="7">
        <v>1</v>
      </c>
      <c r="P34" s="7"/>
      <c r="Q34" s="7"/>
      <c r="R34" s="7"/>
      <c r="S34" s="7"/>
      <c r="T34" s="7"/>
      <c r="U34" s="7"/>
      <c r="V34" s="7"/>
      <c r="W34" s="7"/>
      <c r="X34" s="7"/>
      <c r="Y34" s="7"/>
      <c r="Z34" s="7"/>
      <c r="AA34" s="7"/>
    </row>
    <row r="35" spans="1:27" ht="15.75" customHeight="1">
      <c r="A35" s="7"/>
      <c r="B35" s="7"/>
      <c r="C35" s="7"/>
      <c r="D35" s="7"/>
      <c r="E35" s="7"/>
      <c r="F35" s="7"/>
      <c r="G35" s="7"/>
      <c r="H35" s="7"/>
      <c r="I35" s="7"/>
      <c r="J35" s="7"/>
      <c r="K35" s="7"/>
      <c r="L35" s="7"/>
      <c r="M35" s="7"/>
      <c r="N35" s="7"/>
      <c r="O35" s="7">
        <v>1</v>
      </c>
      <c r="P35" s="7"/>
      <c r="Q35" s="7"/>
      <c r="R35" s="7"/>
      <c r="S35" s="7"/>
      <c r="T35" s="7"/>
      <c r="U35" s="7"/>
      <c r="V35" s="7"/>
      <c r="W35" s="7"/>
      <c r="X35" s="7"/>
      <c r="Y35" s="7"/>
      <c r="Z35" s="7"/>
      <c r="AA35" s="7"/>
    </row>
    <row r="36" spans="1:27" ht="15.75" customHeight="1">
      <c r="A36" s="7"/>
      <c r="B36" s="7"/>
      <c r="C36" s="7"/>
      <c r="D36" s="7"/>
      <c r="E36" s="7"/>
      <c r="F36" s="7"/>
      <c r="G36" s="7"/>
      <c r="H36" s="7"/>
      <c r="I36" s="7"/>
      <c r="J36" s="7"/>
      <c r="K36" s="7"/>
      <c r="L36" s="7"/>
      <c r="M36" s="7"/>
      <c r="N36" s="7"/>
      <c r="O36" s="7"/>
      <c r="P36" s="7"/>
      <c r="Q36" s="7"/>
      <c r="R36" s="7"/>
      <c r="S36" s="7"/>
      <c r="T36" s="7"/>
      <c r="U36" s="7"/>
      <c r="V36" s="7"/>
      <c r="W36" s="7"/>
      <c r="X36" s="7"/>
      <c r="Y36" s="7"/>
      <c r="Z36" s="7"/>
      <c r="AA36" s="7">
        <v>1</v>
      </c>
    </row>
    <row r="37" spans="1:27" ht="15.75" customHeight="1">
      <c r="A37" s="22"/>
      <c r="B37" s="22"/>
      <c r="C37" s="22"/>
      <c r="D37" s="22"/>
      <c r="E37" s="22"/>
      <c r="F37" s="22"/>
      <c r="G37" s="22"/>
      <c r="H37" s="22"/>
      <c r="I37" s="22"/>
      <c r="J37" s="22"/>
      <c r="K37" s="22"/>
      <c r="L37" s="22"/>
      <c r="M37" s="22"/>
      <c r="N37" s="22"/>
      <c r="O37" s="22"/>
      <c r="P37" s="22"/>
      <c r="Q37" s="22"/>
      <c r="R37" s="22"/>
      <c r="S37" s="22"/>
      <c r="T37" s="22"/>
      <c r="U37" s="22"/>
      <c r="V37" s="22">
        <v>1</v>
      </c>
      <c r="W37" s="22"/>
      <c r="X37" s="22"/>
      <c r="Y37" s="22"/>
      <c r="Z37" s="22"/>
      <c r="AA37" s="22"/>
    </row>
    <row r="38" spans="1:27" ht="15.75" customHeight="1">
      <c r="A38" s="7"/>
      <c r="B38" s="7"/>
      <c r="C38" s="7"/>
      <c r="D38" s="7"/>
      <c r="E38" s="7"/>
      <c r="F38" s="7"/>
      <c r="G38" s="7"/>
      <c r="H38" s="7"/>
      <c r="I38" s="7"/>
      <c r="J38" s="7"/>
      <c r="K38" s="7"/>
      <c r="L38" s="7"/>
      <c r="M38" s="7"/>
      <c r="N38" s="7"/>
      <c r="O38" s="7"/>
      <c r="P38" s="7">
        <v>1</v>
      </c>
      <c r="Q38" s="7"/>
      <c r="R38" s="7"/>
      <c r="S38" s="7"/>
      <c r="T38" s="7"/>
      <c r="U38" s="7"/>
      <c r="V38" s="7"/>
      <c r="W38" s="7"/>
      <c r="X38" s="7"/>
      <c r="Y38" s="7"/>
      <c r="Z38" s="7"/>
      <c r="AA38" s="7"/>
    </row>
    <row r="39" spans="1:27" ht="15.75" customHeight="1">
      <c r="A39" s="7"/>
      <c r="B39" s="7"/>
      <c r="C39" s="7">
        <v>1</v>
      </c>
      <c r="D39" s="7"/>
      <c r="E39" s="7"/>
      <c r="F39" s="7"/>
      <c r="G39" s="7"/>
      <c r="H39" s="7"/>
      <c r="I39" s="7"/>
      <c r="J39" s="7"/>
      <c r="K39" s="7"/>
      <c r="L39" s="7"/>
      <c r="M39" s="7"/>
      <c r="N39" s="7"/>
      <c r="O39" s="7"/>
      <c r="P39" s="7"/>
      <c r="Q39" s="7"/>
      <c r="R39" s="7"/>
      <c r="S39" s="7"/>
      <c r="T39" s="7"/>
      <c r="U39" s="7"/>
      <c r="V39" s="7"/>
      <c r="W39" s="7"/>
      <c r="X39" s="7"/>
      <c r="Y39" s="7"/>
      <c r="Z39" s="7"/>
      <c r="AA39" s="7"/>
    </row>
    <row r="40" spans="1:27" ht="15.75" customHeight="1">
      <c r="A40" s="21"/>
      <c r="B40" s="21"/>
      <c r="C40" s="21"/>
      <c r="D40" s="21"/>
      <c r="E40" s="21"/>
      <c r="F40" s="21"/>
      <c r="G40" s="21"/>
      <c r="H40" s="21"/>
      <c r="I40" s="21"/>
      <c r="J40" s="21"/>
      <c r="K40" s="21"/>
      <c r="L40" s="21"/>
      <c r="M40" s="21"/>
      <c r="N40" s="21"/>
      <c r="O40" s="21"/>
      <c r="P40" s="21">
        <v>1</v>
      </c>
      <c r="Q40" s="21"/>
      <c r="R40" s="21"/>
      <c r="S40" s="21"/>
      <c r="T40" s="21"/>
      <c r="U40" s="21"/>
      <c r="V40" s="21"/>
      <c r="W40" s="21"/>
      <c r="X40" s="21"/>
      <c r="Y40" s="21"/>
      <c r="Z40" s="21"/>
      <c r="AA40" s="21"/>
    </row>
    <row r="41" spans="1:27" ht="15.75" customHeight="1">
      <c r="A41" s="7"/>
      <c r="B41" s="7"/>
      <c r="C41" s="7"/>
      <c r="D41" s="7"/>
      <c r="E41" s="7"/>
      <c r="F41" s="7"/>
      <c r="G41" s="7"/>
      <c r="H41" s="7"/>
      <c r="I41" s="7"/>
      <c r="J41" s="7"/>
      <c r="K41" s="7"/>
      <c r="L41" s="7"/>
      <c r="M41" s="7">
        <v>1</v>
      </c>
      <c r="N41" s="7"/>
      <c r="O41" s="7"/>
      <c r="P41" s="7"/>
      <c r="Q41" s="7"/>
      <c r="R41" s="7"/>
      <c r="S41" s="7"/>
      <c r="T41" s="7"/>
      <c r="U41" s="7"/>
      <c r="V41" s="7"/>
      <c r="W41" s="7"/>
      <c r="X41" s="7"/>
      <c r="Y41" s="7"/>
      <c r="Z41" s="7"/>
      <c r="AA41" s="7"/>
    </row>
    <row r="42" spans="1:27" ht="15.75" customHeight="1">
      <c r="A42" s="7"/>
      <c r="B42" s="7"/>
      <c r="C42" s="7"/>
      <c r="D42" s="7"/>
      <c r="E42" s="7"/>
      <c r="F42" s="7"/>
      <c r="G42" s="7"/>
      <c r="H42" s="7"/>
      <c r="I42" s="7"/>
      <c r="J42" s="7"/>
      <c r="K42" s="7"/>
      <c r="L42" s="7"/>
      <c r="M42" s="7">
        <v>1</v>
      </c>
      <c r="N42" s="7"/>
      <c r="O42" s="7"/>
      <c r="P42" s="7"/>
      <c r="Q42" s="7"/>
      <c r="R42" s="7"/>
      <c r="S42" s="7"/>
      <c r="T42" s="7"/>
      <c r="U42" s="7"/>
      <c r="V42" s="7"/>
      <c r="W42" s="7"/>
      <c r="X42" s="7"/>
      <c r="Y42" s="7"/>
      <c r="Z42" s="7"/>
      <c r="AA42" s="7"/>
    </row>
    <row r="43" spans="1:27" ht="15.75" customHeight="1">
      <c r="A43" s="7"/>
      <c r="B43" s="7"/>
      <c r="C43" s="7"/>
      <c r="D43" s="7"/>
      <c r="E43" s="7"/>
      <c r="F43" s="7"/>
      <c r="G43" s="7"/>
      <c r="H43" s="7"/>
      <c r="I43" s="7"/>
      <c r="J43" s="7"/>
      <c r="K43" s="7"/>
      <c r="L43" s="7"/>
      <c r="M43" s="7">
        <v>1</v>
      </c>
      <c r="N43" s="7"/>
      <c r="O43" s="7"/>
      <c r="P43" s="7"/>
      <c r="Q43" s="7"/>
      <c r="R43" s="7"/>
      <c r="S43" s="7"/>
      <c r="T43" s="7"/>
      <c r="U43" s="7"/>
      <c r="V43" s="7"/>
      <c r="W43" s="7"/>
      <c r="X43" s="7"/>
      <c r="Y43" s="7"/>
      <c r="Z43" s="7"/>
      <c r="AA43" s="7"/>
    </row>
    <row r="44" spans="1:27" ht="15.75" customHeight="1">
      <c r="A44" s="7"/>
      <c r="B44" s="7"/>
      <c r="C44" s="7">
        <v>1</v>
      </c>
      <c r="D44" s="7"/>
      <c r="E44" s="7"/>
      <c r="F44" s="7"/>
      <c r="G44" s="7">
        <v>1</v>
      </c>
      <c r="H44" s="7"/>
      <c r="I44" s="7"/>
      <c r="J44" s="7"/>
      <c r="K44" s="7"/>
      <c r="L44" s="7"/>
      <c r="M44" s="7"/>
      <c r="N44" s="7"/>
      <c r="O44" s="7"/>
      <c r="P44" s="7"/>
      <c r="Q44" s="7"/>
      <c r="R44" s="7">
        <v>1</v>
      </c>
      <c r="S44" s="7"/>
      <c r="T44" s="7"/>
      <c r="U44" s="7"/>
      <c r="V44" s="7"/>
      <c r="W44" s="7"/>
      <c r="X44" s="7"/>
      <c r="Y44" s="7"/>
      <c r="Z44" s="7"/>
      <c r="AA44" s="7"/>
    </row>
    <row r="45" spans="1:27" ht="15.75" customHeight="1">
      <c r="A45" s="7"/>
      <c r="B45" s="7"/>
      <c r="C45" s="7"/>
      <c r="D45" s="7"/>
      <c r="E45" s="7"/>
      <c r="F45" s="7"/>
      <c r="G45" s="7"/>
      <c r="H45" s="7"/>
      <c r="I45" s="7"/>
      <c r="J45" s="7"/>
      <c r="K45" s="7"/>
      <c r="L45" s="7"/>
      <c r="M45" s="7"/>
      <c r="N45" s="7"/>
      <c r="O45" s="7"/>
      <c r="P45" s="7">
        <v>1</v>
      </c>
      <c r="Q45" s="7"/>
      <c r="R45" s="7"/>
      <c r="S45" s="7"/>
      <c r="T45" s="7"/>
      <c r="U45" s="7"/>
      <c r="V45" s="7"/>
      <c r="W45" s="7"/>
      <c r="X45" s="7"/>
      <c r="Y45" s="7"/>
      <c r="Z45" s="7"/>
      <c r="AA45" s="7"/>
    </row>
    <row r="46" spans="1:27" ht="15.75" customHeight="1">
      <c r="A46" s="7"/>
      <c r="B46" s="7"/>
      <c r="C46" s="7"/>
      <c r="D46" s="7"/>
      <c r="E46" s="7"/>
      <c r="F46" s="7"/>
      <c r="G46" s="7"/>
      <c r="H46" s="7"/>
      <c r="I46" s="7"/>
      <c r="J46" s="7"/>
      <c r="K46" s="7"/>
      <c r="L46" s="7"/>
      <c r="M46" s="7"/>
      <c r="N46" s="7"/>
      <c r="O46" s="7"/>
      <c r="P46" s="7"/>
      <c r="Q46" s="7"/>
      <c r="R46" s="7">
        <v>1</v>
      </c>
      <c r="S46" s="7"/>
      <c r="T46" s="7"/>
      <c r="U46" s="7"/>
      <c r="V46" s="7"/>
      <c r="W46" s="7"/>
      <c r="X46" s="7"/>
      <c r="Y46" s="7"/>
      <c r="Z46" s="7"/>
      <c r="AA46" s="7"/>
    </row>
    <row r="47" spans="1:27" ht="15.75" customHeight="1">
      <c r="A47" s="7"/>
      <c r="B47" s="7"/>
      <c r="C47" s="7"/>
      <c r="D47" s="7"/>
      <c r="E47" s="7"/>
      <c r="F47" s="7"/>
      <c r="G47" s="7"/>
      <c r="H47" s="7"/>
      <c r="I47" s="7"/>
      <c r="J47" s="7"/>
      <c r="K47" s="7"/>
      <c r="L47" s="7"/>
      <c r="M47" s="7"/>
      <c r="N47" s="7"/>
      <c r="O47" s="7"/>
      <c r="P47" s="7"/>
      <c r="Q47" s="7"/>
      <c r="R47" s="7">
        <v>1</v>
      </c>
      <c r="S47" s="7"/>
      <c r="T47" s="7"/>
      <c r="U47" s="7"/>
      <c r="V47" s="7"/>
      <c r="W47" s="7"/>
      <c r="X47" s="7"/>
      <c r="Y47" s="7"/>
      <c r="Z47" s="7"/>
      <c r="AA47" s="7"/>
    </row>
    <row r="48" spans="1:27" ht="15.75" customHeight="1">
      <c r="A48" s="7"/>
      <c r="B48" s="7"/>
      <c r="C48" s="7"/>
      <c r="D48" s="7"/>
      <c r="E48" s="7"/>
      <c r="F48" s="7"/>
      <c r="G48" s="7"/>
      <c r="H48" s="7"/>
      <c r="I48" s="7"/>
      <c r="J48" s="7"/>
      <c r="K48" s="7"/>
      <c r="L48" s="7"/>
      <c r="M48" s="7"/>
      <c r="N48" s="7"/>
      <c r="O48" s="7"/>
      <c r="P48" s="7">
        <v>1</v>
      </c>
      <c r="Q48" s="7"/>
      <c r="R48" s="7"/>
      <c r="S48" s="7"/>
      <c r="T48" s="7"/>
      <c r="U48" s="7"/>
      <c r="V48" s="7"/>
      <c r="W48" s="7"/>
      <c r="X48" s="7"/>
      <c r="Y48" s="7"/>
      <c r="Z48" s="7"/>
      <c r="AA48" s="7"/>
    </row>
    <row r="49" spans="1:27" ht="15.75" customHeight="1">
      <c r="A49" s="7"/>
      <c r="B49" s="7"/>
      <c r="C49" s="7"/>
      <c r="D49" s="7"/>
      <c r="E49" s="7"/>
      <c r="F49" s="7"/>
      <c r="G49" s="7"/>
      <c r="H49" s="7"/>
      <c r="I49" s="7"/>
      <c r="J49" s="7"/>
      <c r="K49" s="7"/>
      <c r="L49" s="7"/>
      <c r="M49" s="7"/>
      <c r="N49" s="7">
        <v>1</v>
      </c>
      <c r="O49" s="7"/>
      <c r="P49" s="7"/>
      <c r="Q49" s="7"/>
      <c r="R49" s="7"/>
      <c r="S49" s="7">
        <v>1</v>
      </c>
      <c r="T49" s="7">
        <v>1</v>
      </c>
      <c r="U49" s="7">
        <v>1</v>
      </c>
      <c r="V49" s="7"/>
      <c r="W49" s="7"/>
      <c r="X49" s="7"/>
      <c r="Y49" s="7"/>
      <c r="Z49" s="7"/>
      <c r="AA49" s="7"/>
    </row>
    <row r="50" spans="1:27" ht="15.75" customHeight="1">
      <c r="A50" s="7"/>
      <c r="B50" s="7"/>
      <c r="C50" s="7"/>
      <c r="D50" s="7"/>
      <c r="E50" s="7"/>
      <c r="F50" s="7"/>
      <c r="G50" s="7"/>
      <c r="H50" s="7"/>
      <c r="I50" s="7"/>
      <c r="J50" s="7"/>
      <c r="K50" s="7"/>
      <c r="L50" s="7"/>
      <c r="M50" s="7"/>
      <c r="N50" s="7"/>
      <c r="O50" s="7"/>
      <c r="P50" s="7"/>
      <c r="Q50" s="7"/>
      <c r="R50" s="7"/>
      <c r="S50" s="7"/>
      <c r="T50" s="7">
        <v>1</v>
      </c>
      <c r="U50" s="7"/>
      <c r="V50" s="7"/>
      <c r="W50" s="7"/>
      <c r="X50" s="7"/>
      <c r="Y50" s="7"/>
      <c r="Z50" s="7"/>
      <c r="AA50" s="7"/>
    </row>
    <row r="51" spans="1:27" ht="15.75" customHeight="1">
      <c r="A51" s="7">
        <v>0</v>
      </c>
      <c r="B51" s="7"/>
      <c r="C51" s="7"/>
      <c r="D51" s="7"/>
      <c r="E51" s="7"/>
      <c r="F51" s="7"/>
      <c r="G51" s="7"/>
      <c r="H51" s="7"/>
      <c r="I51" s="7"/>
      <c r="J51" s="7">
        <v>1</v>
      </c>
      <c r="K51" s="7"/>
      <c r="L51" s="7"/>
      <c r="M51" s="7"/>
      <c r="N51" s="7"/>
      <c r="O51" s="7"/>
      <c r="P51" s="7"/>
      <c r="Q51" s="7"/>
      <c r="R51" s="7"/>
      <c r="S51" s="7"/>
      <c r="T51" s="7"/>
      <c r="U51" s="7"/>
      <c r="V51" s="7"/>
      <c r="W51" s="7"/>
      <c r="X51" s="7"/>
      <c r="Y51" s="7"/>
      <c r="Z51" s="7"/>
      <c r="AA51" s="7"/>
    </row>
    <row r="52" spans="1:27" ht="15.75" customHeight="1">
      <c r="A52" s="7">
        <v>1</v>
      </c>
      <c r="B52" s="7"/>
      <c r="C52" s="7"/>
      <c r="D52" s="7"/>
      <c r="E52" s="7">
        <v>1</v>
      </c>
      <c r="F52" s="7"/>
      <c r="G52" s="7"/>
      <c r="H52" s="7"/>
      <c r="I52" s="7"/>
      <c r="J52" s="7"/>
      <c r="K52" s="7"/>
      <c r="L52" s="7">
        <v>1</v>
      </c>
      <c r="M52" s="7"/>
      <c r="N52" s="7"/>
      <c r="O52" s="7"/>
      <c r="P52" s="7"/>
      <c r="Q52" s="7"/>
      <c r="R52" s="7"/>
      <c r="S52" s="7">
        <v>1</v>
      </c>
      <c r="T52" s="7"/>
      <c r="U52" s="7"/>
      <c r="V52" s="7"/>
      <c r="W52" s="7"/>
      <c r="X52" s="7"/>
      <c r="Y52" s="7"/>
      <c r="Z52" s="7">
        <v>1</v>
      </c>
      <c r="AA52" s="7"/>
    </row>
    <row r="53" spans="1:27" ht="15.75" customHeight="1">
      <c r="A53" s="7"/>
      <c r="B53" s="7"/>
      <c r="C53" s="7"/>
      <c r="D53" s="7"/>
      <c r="E53" s="7"/>
      <c r="F53" s="7"/>
      <c r="G53" s="7"/>
      <c r="H53" s="7"/>
      <c r="I53" s="7"/>
      <c r="J53" s="7"/>
      <c r="K53" s="7"/>
      <c r="L53" s="7"/>
      <c r="M53" s="7"/>
      <c r="N53" s="7"/>
      <c r="O53" s="7"/>
      <c r="P53" s="7">
        <v>1</v>
      </c>
      <c r="Q53" s="7"/>
      <c r="R53" s="7"/>
      <c r="S53" s="7"/>
      <c r="T53" s="7"/>
      <c r="U53" s="7"/>
      <c r="V53" s="7"/>
      <c r="W53" s="7"/>
      <c r="X53" s="7"/>
      <c r="Y53" s="7"/>
      <c r="Z53" s="7"/>
      <c r="AA53" s="7"/>
    </row>
    <row r="54" spans="1:27" ht="15.75" customHeight="1">
      <c r="A54" s="7"/>
      <c r="B54" s="7"/>
      <c r="C54" s="7"/>
      <c r="D54" s="7"/>
      <c r="E54" s="7"/>
      <c r="F54" s="7"/>
      <c r="G54" s="7"/>
      <c r="H54" s="7"/>
      <c r="I54" s="7"/>
      <c r="J54" s="7"/>
      <c r="K54" s="7"/>
      <c r="L54" s="7"/>
      <c r="M54" s="7"/>
      <c r="N54" s="7"/>
      <c r="O54" s="7"/>
      <c r="P54" s="7"/>
      <c r="Q54" s="7"/>
      <c r="R54" s="7"/>
      <c r="S54" s="7"/>
      <c r="T54" s="7"/>
      <c r="U54" s="7"/>
      <c r="V54" s="7">
        <v>1</v>
      </c>
      <c r="W54" s="7"/>
      <c r="X54" s="7"/>
      <c r="Y54" s="7"/>
      <c r="Z54" s="7"/>
      <c r="AA54" s="7"/>
    </row>
    <row r="55" spans="1:27" ht="15.75" customHeight="1">
      <c r="A55" s="7"/>
      <c r="B55" s="7"/>
      <c r="C55" s="7"/>
      <c r="D55" s="7"/>
      <c r="E55" s="7"/>
      <c r="F55" s="7"/>
      <c r="G55" s="7"/>
      <c r="H55" s="7"/>
      <c r="I55" s="7"/>
      <c r="J55" s="7"/>
      <c r="K55" s="7"/>
      <c r="L55" s="7"/>
      <c r="M55" s="7"/>
      <c r="N55" s="7"/>
      <c r="O55" s="7"/>
      <c r="P55" s="7">
        <v>1</v>
      </c>
      <c r="Q55" s="7"/>
      <c r="R55" s="7"/>
      <c r="S55" s="7"/>
      <c r="T55" s="7"/>
      <c r="U55" s="7"/>
      <c r="V55" s="7"/>
      <c r="W55" s="7"/>
      <c r="X55" s="7"/>
      <c r="Y55" s="7"/>
      <c r="Z55" s="7"/>
      <c r="AA55" s="7"/>
    </row>
    <row r="56" spans="1:27" ht="15.75" customHeight="1">
      <c r="A56" s="159"/>
      <c r="B56" s="7"/>
      <c r="C56" s="7"/>
      <c r="D56" s="7"/>
      <c r="E56" s="7"/>
      <c r="F56" s="7"/>
      <c r="G56" s="7"/>
      <c r="H56" s="7"/>
      <c r="I56" s="7"/>
      <c r="J56" s="7"/>
      <c r="K56" s="7"/>
      <c r="L56" s="7"/>
      <c r="M56" s="7"/>
      <c r="N56" s="7"/>
      <c r="O56" s="7"/>
      <c r="P56" s="7"/>
      <c r="Q56" s="7"/>
      <c r="R56" s="7"/>
      <c r="S56" s="7"/>
      <c r="T56" s="7">
        <v>1</v>
      </c>
      <c r="U56" s="7"/>
      <c r="V56" s="7"/>
      <c r="W56" s="7"/>
      <c r="X56" s="7"/>
      <c r="Y56" s="7"/>
      <c r="Z56" s="7"/>
      <c r="AA56" s="7"/>
    </row>
    <row r="57" spans="1:27" ht="15.75" customHeight="1">
      <c r="A57" s="7">
        <v>1</v>
      </c>
      <c r="B57" s="7"/>
      <c r="C57" s="7"/>
      <c r="D57" s="7"/>
      <c r="E57" s="7"/>
      <c r="F57" s="7">
        <v>1</v>
      </c>
      <c r="G57" s="7"/>
      <c r="H57" s="7"/>
      <c r="I57" s="7"/>
      <c r="J57" s="7"/>
      <c r="K57" s="7"/>
      <c r="L57" s="7"/>
      <c r="M57" s="7"/>
      <c r="N57" s="7"/>
      <c r="O57" s="7"/>
      <c r="P57" s="7"/>
      <c r="Q57" s="7"/>
      <c r="R57" s="7"/>
      <c r="S57" s="7"/>
      <c r="T57" s="7"/>
      <c r="U57" s="7"/>
      <c r="V57" s="7"/>
      <c r="W57" s="7"/>
      <c r="X57" s="7"/>
      <c r="Y57" s="7"/>
      <c r="Z57" s="7"/>
      <c r="AA57" s="7"/>
    </row>
    <row r="58" spans="1:27" ht="15.75" customHeight="1">
      <c r="A58" s="7">
        <v>0</v>
      </c>
      <c r="B58" s="7"/>
      <c r="C58" s="7"/>
      <c r="D58" s="7"/>
      <c r="E58" s="7"/>
      <c r="F58" s="7"/>
      <c r="G58" s="7">
        <v>1</v>
      </c>
      <c r="H58" s="7"/>
      <c r="I58" s="7"/>
      <c r="J58" s="7"/>
      <c r="K58" s="7"/>
      <c r="L58" s="7"/>
      <c r="M58" s="7"/>
      <c r="N58" s="7"/>
      <c r="O58" s="7"/>
      <c r="P58" s="7"/>
      <c r="Q58" s="7">
        <v>1</v>
      </c>
      <c r="R58" s="7">
        <v>1</v>
      </c>
      <c r="S58" s="7"/>
      <c r="T58" s="7"/>
      <c r="U58" s="7"/>
      <c r="V58" s="7"/>
      <c r="W58" s="7"/>
      <c r="X58" s="7"/>
      <c r="Y58" s="7"/>
      <c r="Z58" s="7"/>
      <c r="AA58" s="7"/>
    </row>
    <row r="59" spans="1:27" ht="15.75" customHeight="1">
      <c r="A59" s="7"/>
      <c r="B59" s="7"/>
      <c r="C59" s="7"/>
      <c r="D59" s="7"/>
      <c r="E59" s="7">
        <v>1</v>
      </c>
      <c r="F59" s="7"/>
      <c r="G59" s="7"/>
      <c r="H59" s="7"/>
      <c r="I59" s="7"/>
      <c r="J59" s="7"/>
      <c r="K59" s="7"/>
      <c r="L59" s="7"/>
      <c r="M59" s="7"/>
      <c r="N59" s="7"/>
      <c r="O59" s="7"/>
      <c r="P59" s="7"/>
      <c r="Q59" s="7"/>
      <c r="R59" s="7"/>
      <c r="S59" s="7"/>
      <c r="T59" s="7"/>
      <c r="U59" s="7"/>
      <c r="V59" s="7"/>
      <c r="W59" s="7"/>
      <c r="X59" s="7"/>
      <c r="Y59" s="7"/>
      <c r="Z59" s="7"/>
      <c r="AA59" s="7"/>
    </row>
    <row r="60" spans="1:27" ht="15.75" customHeight="1">
      <c r="A60" s="7">
        <v>1</v>
      </c>
      <c r="B60" s="7"/>
      <c r="C60" s="7"/>
      <c r="D60" s="7"/>
      <c r="E60" s="7"/>
      <c r="F60" s="7"/>
      <c r="G60" s="7"/>
      <c r="H60" s="7"/>
      <c r="I60" s="7"/>
      <c r="J60" s="7"/>
      <c r="K60" s="7"/>
      <c r="L60" s="7"/>
      <c r="M60" s="7"/>
      <c r="N60" s="7"/>
      <c r="O60" s="7"/>
      <c r="P60" s="7"/>
      <c r="Q60" s="7"/>
      <c r="R60" s="7"/>
      <c r="S60" s="7"/>
      <c r="T60" s="7"/>
      <c r="U60" s="7"/>
      <c r="V60" s="7"/>
      <c r="W60" s="7"/>
      <c r="X60" s="7"/>
      <c r="Y60" s="7"/>
      <c r="Z60" s="7"/>
      <c r="AA60" s="7">
        <v>1</v>
      </c>
    </row>
    <row r="61" spans="1:27" ht="15.75" customHeight="1">
      <c r="A61" s="7"/>
      <c r="B61" s="7"/>
      <c r="C61" s="7"/>
      <c r="D61" s="7"/>
      <c r="E61" s="7"/>
      <c r="F61" s="7"/>
      <c r="G61" s="7"/>
      <c r="H61" s="7"/>
      <c r="I61" s="7"/>
      <c r="J61" s="7"/>
      <c r="K61" s="7"/>
      <c r="L61" s="7"/>
      <c r="M61" s="7"/>
      <c r="N61" s="7"/>
      <c r="O61" s="7"/>
      <c r="P61" s="7"/>
      <c r="Q61" s="7"/>
      <c r="R61" s="7"/>
      <c r="S61" s="7"/>
      <c r="T61" s="7">
        <v>1</v>
      </c>
      <c r="U61" s="7"/>
      <c r="V61" s="7"/>
      <c r="W61" s="7"/>
      <c r="X61" s="7"/>
      <c r="Y61" s="7"/>
      <c r="Z61" s="7"/>
      <c r="AA61" s="7"/>
    </row>
    <row r="62" spans="1:27" ht="15.75" customHeight="1">
      <c r="A62" s="7"/>
      <c r="B62" s="7"/>
      <c r="C62" s="7"/>
      <c r="D62" s="7"/>
      <c r="E62" s="7"/>
      <c r="F62" s="7"/>
      <c r="G62" s="7"/>
      <c r="H62" s="7"/>
      <c r="I62" s="7"/>
      <c r="J62" s="7"/>
      <c r="K62" s="7"/>
      <c r="L62" s="7"/>
      <c r="M62" s="7">
        <v>1</v>
      </c>
      <c r="N62" s="7"/>
      <c r="O62" s="7"/>
      <c r="P62" s="7"/>
      <c r="Q62" s="7"/>
      <c r="R62" s="7"/>
      <c r="S62" s="7"/>
      <c r="T62" s="7"/>
      <c r="U62" s="7"/>
      <c r="V62" s="7"/>
      <c r="W62" s="7"/>
      <c r="X62" s="7"/>
      <c r="Y62" s="7"/>
      <c r="Z62" s="7"/>
      <c r="AA62" s="7"/>
    </row>
    <row r="63" spans="1:27" ht="15.75" customHeight="1">
      <c r="A63" s="7"/>
      <c r="B63" s="7"/>
      <c r="C63" s="7">
        <v>1</v>
      </c>
      <c r="D63" s="7"/>
      <c r="E63" s="7"/>
      <c r="F63" s="7"/>
      <c r="G63" s="7"/>
      <c r="H63" s="7"/>
      <c r="I63" s="7"/>
      <c r="J63" s="7"/>
      <c r="K63" s="7"/>
      <c r="L63" s="7"/>
      <c r="M63" s="7"/>
      <c r="N63" s="7"/>
      <c r="O63" s="7"/>
      <c r="P63" s="7"/>
      <c r="Q63" s="7"/>
      <c r="R63" s="7"/>
      <c r="S63" s="7"/>
      <c r="T63" s="7"/>
      <c r="U63" s="7"/>
      <c r="V63" s="7"/>
      <c r="W63" s="7"/>
      <c r="X63" s="7"/>
      <c r="Y63" s="7"/>
      <c r="Z63" s="7"/>
      <c r="AA63" s="7"/>
    </row>
    <row r="64" spans="1:27" ht="12.75" customHeight="1">
      <c r="A64" s="7"/>
      <c r="B64" s="7">
        <v>1</v>
      </c>
      <c r="C64" s="7"/>
      <c r="D64" s="7"/>
      <c r="E64" s="7"/>
      <c r="F64" s="7"/>
      <c r="G64" s="7"/>
      <c r="H64" s="7"/>
      <c r="I64" s="7"/>
      <c r="J64" s="7"/>
      <c r="K64" s="7"/>
      <c r="L64" s="7"/>
      <c r="M64" s="7"/>
      <c r="N64" s="7"/>
      <c r="O64" s="7"/>
      <c r="P64" s="7"/>
      <c r="Q64" s="7"/>
      <c r="R64" s="7"/>
      <c r="S64" s="7"/>
      <c r="T64" s="7"/>
      <c r="U64" s="7"/>
      <c r="V64" s="7"/>
      <c r="W64" s="7"/>
      <c r="X64" s="7"/>
      <c r="Y64" s="7"/>
      <c r="Z64" s="7"/>
      <c r="AA64" s="7" t="s">
        <v>1307</v>
      </c>
    </row>
    <row r="65" spans="1:27" ht="15.75" customHeight="1">
      <c r="A65" s="7"/>
      <c r="B65" s="7"/>
      <c r="C65" s="7"/>
      <c r="D65" s="7"/>
      <c r="E65" s="7"/>
      <c r="F65" s="7"/>
      <c r="G65" s="7"/>
      <c r="H65" s="7"/>
      <c r="I65" s="7"/>
      <c r="J65" s="7"/>
      <c r="K65" s="7"/>
      <c r="L65" s="7"/>
      <c r="M65" s="7"/>
      <c r="N65" s="7"/>
      <c r="O65" s="7"/>
      <c r="P65" s="7"/>
      <c r="Q65" s="7"/>
      <c r="R65" s="7"/>
      <c r="S65" s="7"/>
      <c r="T65" s="7"/>
      <c r="U65" s="7"/>
      <c r="V65" s="7"/>
      <c r="W65" s="7"/>
      <c r="X65" s="7"/>
      <c r="Y65" s="7"/>
      <c r="Z65" s="7"/>
      <c r="AA65" s="7">
        <v>1</v>
      </c>
    </row>
    <row r="66" spans="1:27" ht="15.75" customHeight="1">
      <c r="A66" s="7"/>
      <c r="B66" s="7"/>
      <c r="C66" s="7"/>
      <c r="D66" s="7"/>
      <c r="E66" s="7"/>
      <c r="F66" s="7"/>
      <c r="G66" s="7"/>
      <c r="H66" s="7"/>
      <c r="I66" s="7"/>
      <c r="J66" s="7"/>
      <c r="K66" s="7"/>
      <c r="L66" s="7"/>
      <c r="M66" s="7"/>
      <c r="N66" s="7"/>
      <c r="O66" s="7"/>
      <c r="P66" s="7"/>
      <c r="Q66" s="7"/>
      <c r="R66" s="7"/>
      <c r="S66" s="7"/>
      <c r="T66" s="7"/>
      <c r="U66" s="7"/>
      <c r="V66" s="7">
        <v>1</v>
      </c>
      <c r="W66" s="7"/>
      <c r="X66" s="7"/>
      <c r="Y66" s="7"/>
      <c r="Z66" s="7"/>
      <c r="AA66" s="7"/>
    </row>
    <row r="67" spans="1:27" ht="15.75" customHeight="1">
      <c r="A67" s="7">
        <v>1</v>
      </c>
      <c r="B67" s="7"/>
      <c r="C67" s="7">
        <v>1</v>
      </c>
      <c r="D67" s="7"/>
      <c r="E67" s="7"/>
      <c r="F67" s="7"/>
      <c r="G67" s="7"/>
      <c r="H67" s="7"/>
      <c r="I67" s="7"/>
      <c r="J67" s="7"/>
      <c r="K67" s="7"/>
      <c r="L67" s="7"/>
      <c r="M67" s="7"/>
      <c r="N67" s="7"/>
      <c r="O67" s="7"/>
      <c r="P67" s="7"/>
      <c r="Q67" s="7"/>
      <c r="R67" s="7"/>
      <c r="S67" s="7"/>
      <c r="T67" s="7"/>
      <c r="U67" s="7"/>
      <c r="V67" s="7"/>
      <c r="W67" s="7"/>
      <c r="X67" s="7"/>
      <c r="Y67" s="7"/>
      <c r="Z67" s="7"/>
      <c r="AA67" s="7"/>
    </row>
    <row r="68" spans="1:27" ht="15.75" customHeight="1">
      <c r="A68" s="21">
        <v>1</v>
      </c>
      <c r="B68" s="21"/>
      <c r="C68" s="21"/>
      <c r="D68" s="21"/>
      <c r="E68" s="21"/>
      <c r="F68" s="21"/>
      <c r="G68" s="21"/>
      <c r="H68" s="21"/>
      <c r="I68" s="21"/>
      <c r="J68" s="21"/>
      <c r="K68" s="21"/>
      <c r="L68" s="21"/>
      <c r="M68" s="21"/>
      <c r="N68" s="21"/>
      <c r="O68" s="21"/>
      <c r="P68" s="21"/>
      <c r="Q68" s="21"/>
      <c r="R68" s="21"/>
      <c r="S68" s="21"/>
      <c r="T68" s="21"/>
      <c r="U68" s="21"/>
      <c r="V68" s="21"/>
      <c r="W68" s="21">
        <v>1</v>
      </c>
      <c r="X68" s="21"/>
      <c r="Y68" s="21"/>
      <c r="Z68" s="21"/>
      <c r="AA68" s="21"/>
    </row>
    <row r="69" spans="1:27" ht="15.75" customHeight="1">
      <c r="A69" s="21"/>
      <c r="B69" s="21"/>
      <c r="C69" s="21"/>
      <c r="D69" s="21"/>
      <c r="E69" s="21"/>
      <c r="F69" s="21"/>
      <c r="G69" s="21"/>
      <c r="H69" s="21">
        <v>1</v>
      </c>
      <c r="I69" s="21"/>
      <c r="J69" s="21"/>
      <c r="K69" s="21"/>
      <c r="L69" s="21"/>
      <c r="M69" s="21"/>
      <c r="N69" s="21"/>
      <c r="O69" s="21"/>
      <c r="P69" s="21"/>
      <c r="Q69" s="21"/>
      <c r="R69" s="21"/>
      <c r="S69" s="21"/>
      <c r="T69" s="21"/>
      <c r="U69" s="21"/>
      <c r="V69" s="21"/>
      <c r="W69" s="21"/>
      <c r="X69" s="21"/>
      <c r="Y69" s="21"/>
      <c r="Z69" s="21"/>
      <c r="AA69" s="21"/>
    </row>
    <row r="70" spans="1:27" ht="15.75" customHeight="1">
      <c r="A70" s="313">
        <v>1</v>
      </c>
      <c r="B70" s="21"/>
      <c r="C70" s="21">
        <v>1</v>
      </c>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ht="15.75" customHeight="1">
      <c r="A71" s="21"/>
      <c r="B71" s="21"/>
      <c r="C71" s="21">
        <v>1</v>
      </c>
      <c r="D71" s="21"/>
      <c r="E71" s="21"/>
      <c r="F71" s="21">
        <v>1</v>
      </c>
      <c r="G71" s="21">
        <v>1</v>
      </c>
      <c r="H71" s="21"/>
      <c r="I71" s="21">
        <v>1</v>
      </c>
      <c r="J71" s="21"/>
      <c r="K71" s="21">
        <v>1</v>
      </c>
      <c r="L71" s="21">
        <v>1</v>
      </c>
      <c r="M71" s="21"/>
      <c r="N71" s="21"/>
      <c r="O71" s="21">
        <v>1</v>
      </c>
      <c r="P71" s="21">
        <v>1</v>
      </c>
      <c r="Q71" s="21">
        <v>1</v>
      </c>
      <c r="R71" s="21">
        <v>1</v>
      </c>
      <c r="S71" s="21">
        <v>1</v>
      </c>
      <c r="T71" s="21">
        <v>1</v>
      </c>
      <c r="U71" s="21"/>
      <c r="V71" s="21">
        <v>1</v>
      </c>
      <c r="W71" s="21"/>
      <c r="X71" s="21">
        <v>1</v>
      </c>
      <c r="Y71" s="21"/>
      <c r="Z71" s="21">
        <v>1</v>
      </c>
      <c r="AA71" s="21"/>
    </row>
    <row r="72" spans="1:27" ht="15.75" customHeight="1">
      <c r="A72" s="7"/>
      <c r="B72" s="7"/>
      <c r="C72" s="7"/>
      <c r="D72" s="7"/>
      <c r="E72" s="7"/>
      <c r="F72" s="7"/>
      <c r="G72" s="7"/>
      <c r="H72" s="7"/>
      <c r="I72" s="7"/>
      <c r="J72" s="7"/>
      <c r="K72" s="7"/>
      <c r="L72" s="7">
        <v>1</v>
      </c>
      <c r="M72" s="7"/>
      <c r="N72" s="7"/>
      <c r="O72" s="7"/>
      <c r="P72" s="7"/>
      <c r="Q72" s="7"/>
      <c r="R72" s="7"/>
      <c r="S72" s="7">
        <v>1</v>
      </c>
      <c r="T72" s="7"/>
      <c r="U72" s="7"/>
      <c r="V72" s="7"/>
      <c r="W72" s="7"/>
      <c r="X72" s="7"/>
      <c r="Y72" s="7"/>
      <c r="Z72" s="7">
        <v>1</v>
      </c>
      <c r="AA72" s="7"/>
    </row>
    <row r="73" spans="1:27" ht="15.75" customHeight="1">
      <c r="A73" s="7"/>
      <c r="B73" s="7"/>
      <c r="C73" s="7"/>
      <c r="D73" s="7"/>
      <c r="E73" s="7">
        <v>1</v>
      </c>
      <c r="F73" s="7"/>
      <c r="G73" s="7"/>
      <c r="H73" s="7"/>
      <c r="I73" s="7"/>
      <c r="J73" s="7"/>
      <c r="K73" s="7"/>
      <c r="L73" s="7"/>
      <c r="M73" s="7"/>
      <c r="N73" s="7"/>
      <c r="O73" s="7"/>
      <c r="P73" s="7"/>
      <c r="Q73" s="7"/>
      <c r="R73" s="7"/>
      <c r="S73" s="7"/>
      <c r="T73" s="7"/>
      <c r="U73" s="7"/>
      <c r="V73" s="7"/>
      <c r="W73" s="7"/>
      <c r="X73" s="7"/>
      <c r="Y73" s="7"/>
      <c r="Z73" s="7"/>
      <c r="AA73" s="7"/>
    </row>
    <row r="74" spans="1:27" ht="15.75" customHeight="1">
      <c r="A74" s="30"/>
      <c r="B74" s="30"/>
      <c r="C74" s="30"/>
      <c r="D74" s="30"/>
      <c r="E74" s="30"/>
      <c r="F74" s="30"/>
      <c r="G74" s="30"/>
      <c r="H74" s="30"/>
      <c r="I74" s="30"/>
      <c r="J74" s="30"/>
      <c r="K74" s="30"/>
      <c r="L74" s="30"/>
      <c r="M74" s="30"/>
      <c r="N74" s="30"/>
      <c r="O74" s="30"/>
      <c r="P74" s="30"/>
      <c r="Q74" s="30">
        <v>1</v>
      </c>
      <c r="R74" s="30"/>
      <c r="S74" s="30"/>
      <c r="T74" s="30"/>
      <c r="U74" s="30"/>
      <c r="V74" s="30"/>
      <c r="W74" s="30"/>
      <c r="X74" s="30"/>
      <c r="Y74" s="30"/>
      <c r="Z74" s="30"/>
      <c r="AA74" s="30"/>
    </row>
    <row r="75" spans="1:27" ht="15.75" customHeight="1">
      <c r="A75" s="7"/>
      <c r="B75" s="7"/>
      <c r="C75" s="7"/>
      <c r="D75" s="7"/>
      <c r="E75" s="7"/>
      <c r="F75" s="7"/>
      <c r="G75" s="7"/>
      <c r="H75" s="7"/>
      <c r="I75" s="7"/>
      <c r="J75" s="7"/>
      <c r="K75" s="7"/>
      <c r="L75" s="7"/>
      <c r="M75" s="7"/>
      <c r="N75" s="7"/>
      <c r="O75" s="7"/>
      <c r="P75" s="7"/>
      <c r="Q75" s="7"/>
      <c r="R75" s="7"/>
      <c r="S75" s="7"/>
      <c r="T75" s="7"/>
      <c r="U75" s="7"/>
      <c r="V75" s="7">
        <v>1</v>
      </c>
      <c r="W75" s="7"/>
      <c r="X75" s="7"/>
      <c r="Y75" s="7"/>
      <c r="Z75" s="7"/>
      <c r="AA75" s="7"/>
    </row>
    <row r="76" spans="1:27" ht="15.75" customHeight="1">
      <c r="A76" s="7"/>
      <c r="B76" s="7">
        <v>1</v>
      </c>
      <c r="C76" s="7"/>
      <c r="D76" s="7"/>
      <c r="E76" s="7"/>
      <c r="F76" s="7"/>
      <c r="G76" s="7"/>
      <c r="H76" s="7"/>
      <c r="I76" s="7"/>
      <c r="J76" s="7"/>
      <c r="K76" s="7"/>
      <c r="L76" s="7"/>
      <c r="M76" s="7"/>
      <c r="N76" s="7"/>
      <c r="O76" s="7"/>
      <c r="P76" s="7"/>
      <c r="Q76" s="7"/>
      <c r="R76" s="7"/>
      <c r="S76" s="7"/>
      <c r="T76" s="7"/>
      <c r="U76" s="7"/>
      <c r="V76" s="7"/>
      <c r="W76" s="7"/>
      <c r="X76" s="7"/>
      <c r="Y76" s="7"/>
      <c r="Z76" s="7"/>
      <c r="AA76" s="7"/>
    </row>
    <row r="77" spans="1:27" ht="15.75" customHeight="1">
      <c r="A77" s="7"/>
      <c r="B77" s="7"/>
      <c r="C77" s="7"/>
      <c r="D77" s="7"/>
      <c r="E77" s="7"/>
      <c r="F77" s="7"/>
      <c r="G77" s="7"/>
      <c r="H77" s="7"/>
      <c r="I77" s="7"/>
      <c r="J77" s="7"/>
      <c r="K77" s="7"/>
      <c r="L77" s="7"/>
      <c r="M77" s="7"/>
      <c r="N77" s="7"/>
      <c r="O77" s="7"/>
      <c r="P77" s="7">
        <v>1</v>
      </c>
      <c r="Q77" s="7"/>
      <c r="R77" s="7"/>
      <c r="S77" s="7"/>
      <c r="T77" s="7"/>
      <c r="U77" s="7"/>
      <c r="V77" s="7"/>
      <c r="W77" s="7"/>
      <c r="X77" s="7"/>
      <c r="Y77" s="7"/>
      <c r="Z77" s="7"/>
      <c r="AA77" s="7"/>
    </row>
    <row r="78" spans="1:27" ht="15.75" customHeight="1">
      <c r="A78" s="7"/>
      <c r="B78" s="7"/>
      <c r="C78" s="7">
        <v>1</v>
      </c>
      <c r="D78" s="7"/>
      <c r="E78" s="7"/>
      <c r="F78" s="7"/>
      <c r="G78" s="7"/>
      <c r="H78" s="7"/>
      <c r="I78" s="7"/>
      <c r="J78" s="7"/>
      <c r="K78" s="7"/>
      <c r="L78" s="7"/>
      <c r="M78" s="7"/>
      <c r="N78" s="7"/>
      <c r="O78" s="7"/>
      <c r="P78" s="7"/>
      <c r="Q78" s="7"/>
      <c r="R78" s="7"/>
      <c r="S78" s="7"/>
      <c r="T78" s="7"/>
      <c r="U78" s="7"/>
      <c r="V78" s="7"/>
      <c r="W78" s="7"/>
      <c r="X78" s="7"/>
      <c r="Y78" s="7"/>
      <c r="Z78" s="7"/>
      <c r="AA78" s="7"/>
    </row>
    <row r="79" spans="1:27" ht="15.75" customHeight="1">
      <c r="A79" s="7"/>
      <c r="B79" s="7"/>
      <c r="C79" s="7"/>
      <c r="D79" s="7"/>
      <c r="E79" s="7"/>
      <c r="F79" s="7"/>
      <c r="G79" s="7"/>
      <c r="H79" s="7"/>
      <c r="I79" s="7"/>
      <c r="J79" s="7"/>
      <c r="K79" s="7"/>
      <c r="L79" s="7"/>
      <c r="M79" s="7"/>
      <c r="N79" s="7"/>
      <c r="O79" s="7"/>
      <c r="P79" s="7">
        <v>1</v>
      </c>
      <c r="Q79" s="7"/>
      <c r="R79" s="7"/>
      <c r="S79" s="7"/>
      <c r="T79" s="7"/>
      <c r="U79" s="7"/>
      <c r="V79" s="7"/>
      <c r="W79" s="7"/>
      <c r="X79" s="7"/>
      <c r="Y79" s="7"/>
      <c r="Z79" s="7"/>
      <c r="AA79" s="7"/>
    </row>
    <row r="80" spans="1:27" ht="15.75" customHeight="1">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c r="AA80" s="108"/>
    </row>
    <row r="81" spans="1:27" ht="15.75" customHeight="1">
      <c r="A81" s="7"/>
      <c r="B81" s="7"/>
      <c r="C81" s="7"/>
      <c r="D81" s="7"/>
      <c r="E81" s="7"/>
      <c r="F81" s="7"/>
      <c r="G81" s="7"/>
      <c r="H81" s="7"/>
      <c r="I81" s="7"/>
      <c r="J81" s="7"/>
      <c r="K81" s="7"/>
      <c r="L81" s="7"/>
      <c r="M81" s="7"/>
      <c r="N81" s="7"/>
      <c r="O81" s="7"/>
      <c r="P81" s="7">
        <v>1</v>
      </c>
      <c r="Q81" s="7"/>
      <c r="R81" s="7"/>
      <c r="S81" s="7"/>
      <c r="T81" s="7"/>
      <c r="U81" s="7"/>
      <c r="V81" s="7"/>
      <c r="W81" s="7"/>
      <c r="X81" s="7"/>
      <c r="Y81" s="7"/>
      <c r="Z81" s="7"/>
      <c r="AA81" s="7"/>
    </row>
    <row r="82" spans="1:27" ht="15.75" customHeight="1">
      <c r="A82" s="7"/>
      <c r="B82" s="7"/>
      <c r="C82" s="7"/>
      <c r="D82" s="7"/>
      <c r="E82" s="7">
        <v>1</v>
      </c>
      <c r="F82" s="7"/>
      <c r="G82" s="7"/>
      <c r="H82" s="7"/>
      <c r="I82" s="7"/>
      <c r="J82" s="7"/>
      <c r="K82" s="7"/>
      <c r="L82" s="7"/>
      <c r="M82" s="7"/>
      <c r="N82" s="7"/>
      <c r="O82" s="7"/>
      <c r="P82" s="7"/>
      <c r="Q82" s="7"/>
      <c r="R82" s="7">
        <v>1</v>
      </c>
      <c r="S82" s="7"/>
      <c r="T82" s="7"/>
      <c r="U82" s="7"/>
      <c r="V82" s="7">
        <v>1</v>
      </c>
      <c r="W82" s="7"/>
      <c r="X82" s="7"/>
      <c r="Y82" s="7"/>
      <c r="Z82" s="7"/>
      <c r="AA82" s="7"/>
    </row>
    <row r="83" spans="1:27" ht="15.75" customHeight="1">
      <c r="A83" s="7"/>
      <c r="B83" s="7"/>
      <c r="C83" s="7"/>
      <c r="D83" s="7"/>
      <c r="E83" s="7"/>
      <c r="F83" s="7"/>
      <c r="G83" s="7"/>
      <c r="H83" s="7"/>
      <c r="I83" s="7"/>
      <c r="J83" s="7"/>
      <c r="K83" s="7"/>
      <c r="L83" s="7"/>
      <c r="M83" s="7"/>
      <c r="N83" s="7"/>
      <c r="O83" s="7"/>
      <c r="P83" s="7"/>
      <c r="Q83" s="7"/>
      <c r="R83" s="7"/>
      <c r="S83" s="7"/>
      <c r="T83" s="7">
        <v>1</v>
      </c>
      <c r="U83" s="7"/>
      <c r="V83" s="7"/>
      <c r="W83" s="7"/>
      <c r="X83" s="7"/>
      <c r="Y83" s="7"/>
      <c r="Z83" s="7"/>
      <c r="AA83" s="7"/>
    </row>
    <row r="84" spans="1:27" ht="15.75" customHeight="1">
      <c r="A84" s="7"/>
      <c r="B84" s="7"/>
      <c r="C84" s="7"/>
      <c r="D84" s="7"/>
      <c r="E84" s="7"/>
      <c r="F84" s="7"/>
      <c r="G84" s="7"/>
      <c r="H84" s="7"/>
      <c r="I84" s="7"/>
      <c r="J84" s="7"/>
      <c r="K84" s="7"/>
      <c r="L84" s="7"/>
      <c r="M84" s="7"/>
      <c r="N84" s="7"/>
      <c r="O84" s="7"/>
      <c r="P84" s="7"/>
      <c r="Q84" s="7"/>
      <c r="R84" s="7"/>
      <c r="S84" s="7"/>
      <c r="T84" s="7"/>
      <c r="U84" s="7"/>
      <c r="V84" s="7">
        <v>1</v>
      </c>
      <c r="W84" s="7"/>
      <c r="X84" s="7"/>
      <c r="Y84" s="7"/>
      <c r="Z84" s="7"/>
      <c r="AA84" s="7"/>
    </row>
    <row r="85" spans="1:27" ht="15.75" customHeight="1">
      <c r="A85" s="7"/>
      <c r="B85" s="7"/>
      <c r="C85" s="7"/>
      <c r="D85" s="7"/>
      <c r="E85" s="7"/>
      <c r="F85" s="7"/>
      <c r="G85" s="7"/>
      <c r="H85" s="7"/>
      <c r="I85" s="7"/>
      <c r="J85" s="7"/>
      <c r="K85" s="7"/>
      <c r="L85" s="7"/>
      <c r="M85" s="7"/>
      <c r="N85" s="7"/>
      <c r="O85" s="7"/>
      <c r="P85" s="7"/>
      <c r="Q85" s="7"/>
      <c r="R85" s="7"/>
      <c r="S85" s="7"/>
      <c r="T85" s="7">
        <v>1</v>
      </c>
      <c r="U85" s="7"/>
      <c r="V85" s="7"/>
      <c r="W85" s="7"/>
      <c r="X85" s="7"/>
      <c r="Y85" s="7"/>
      <c r="Z85" s="7"/>
      <c r="AA85" s="7"/>
    </row>
    <row r="86" spans="1:27" ht="15.75" customHeight="1">
      <c r="A86" s="7"/>
      <c r="B86" s="7"/>
      <c r="C86" s="7">
        <v>1</v>
      </c>
      <c r="D86" s="7"/>
      <c r="E86" s="7">
        <v>1</v>
      </c>
      <c r="F86" s="7">
        <v>1</v>
      </c>
      <c r="G86" s="7">
        <v>1</v>
      </c>
      <c r="H86" s="7">
        <v>1</v>
      </c>
      <c r="I86" s="7"/>
      <c r="J86" s="7"/>
      <c r="K86" s="7">
        <v>1</v>
      </c>
      <c r="L86" s="7">
        <v>1</v>
      </c>
      <c r="M86" s="7">
        <v>1</v>
      </c>
      <c r="N86" s="7"/>
      <c r="O86" s="7"/>
      <c r="P86" s="7">
        <v>1</v>
      </c>
      <c r="Q86" s="7">
        <v>1</v>
      </c>
      <c r="R86" s="7"/>
      <c r="S86" s="7">
        <v>1</v>
      </c>
      <c r="T86" s="7"/>
      <c r="U86" s="7">
        <v>1</v>
      </c>
      <c r="V86" s="7">
        <v>1</v>
      </c>
      <c r="W86" s="7"/>
      <c r="X86" s="7"/>
      <c r="Y86" s="7"/>
      <c r="Z86" s="7"/>
      <c r="AA86" s="7"/>
    </row>
    <row r="87" spans="1:27" ht="15.75" customHeight="1">
      <c r="A87" s="7"/>
      <c r="B87" s="7"/>
      <c r="C87" s="7"/>
      <c r="D87" s="7"/>
      <c r="E87" s="7"/>
      <c r="F87" s="7"/>
      <c r="G87" s="7"/>
      <c r="H87" s="7"/>
      <c r="I87" s="7"/>
      <c r="J87" s="7"/>
      <c r="K87" s="7"/>
      <c r="L87" s="7"/>
      <c r="M87" s="7"/>
      <c r="N87" s="7"/>
      <c r="O87" s="7"/>
      <c r="P87" s="7"/>
      <c r="Q87" s="7"/>
      <c r="R87" s="7"/>
      <c r="S87" s="7"/>
      <c r="T87" s="7">
        <v>1</v>
      </c>
      <c r="U87" s="7"/>
      <c r="V87" s="7"/>
      <c r="W87" s="7"/>
      <c r="X87" s="7"/>
      <c r="Y87" s="7"/>
      <c r="Z87" s="7"/>
      <c r="AA87" s="7"/>
    </row>
    <row r="88" spans="1:27" ht="15.75" customHeight="1">
      <c r="A88" s="7"/>
      <c r="B88" s="7"/>
      <c r="C88" s="7"/>
      <c r="D88" s="7"/>
      <c r="E88" s="7">
        <v>1</v>
      </c>
      <c r="F88" s="7"/>
      <c r="G88" s="7"/>
      <c r="H88" s="7"/>
      <c r="I88" s="7"/>
      <c r="J88" s="7"/>
      <c r="K88" s="7"/>
      <c r="L88" s="7"/>
      <c r="M88" s="7">
        <v>1</v>
      </c>
      <c r="N88" s="7"/>
      <c r="O88" s="7">
        <v>1</v>
      </c>
      <c r="P88" s="7"/>
      <c r="Q88" s="7"/>
      <c r="R88" s="7"/>
      <c r="S88" s="7"/>
      <c r="T88" s="7"/>
      <c r="U88" s="7"/>
      <c r="V88" s="7">
        <v>1</v>
      </c>
      <c r="W88" s="7"/>
      <c r="X88" s="7"/>
      <c r="Y88" s="7"/>
      <c r="Z88" s="7"/>
      <c r="AA88" s="7"/>
    </row>
    <row r="89" spans="1:27" ht="15.75" customHeight="1">
      <c r="A89" s="7"/>
      <c r="B89" s="7"/>
      <c r="C89" s="7"/>
      <c r="D89" s="7"/>
      <c r="E89" s="7"/>
      <c r="F89" s="7"/>
      <c r="G89" s="7"/>
      <c r="H89" s="7"/>
      <c r="I89" s="7"/>
      <c r="J89" s="7"/>
      <c r="K89" s="7"/>
      <c r="L89" s="7"/>
      <c r="M89" s="7"/>
      <c r="N89" s="7"/>
      <c r="O89" s="7"/>
      <c r="P89" s="7"/>
      <c r="Q89" s="7"/>
      <c r="R89" s="7"/>
      <c r="S89" s="7"/>
      <c r="T89" s="7"/>
      <c r="U89" s="7"/>
      <c r="V89" s="7"/>
      <c r="W89" s="7"/>
      <c r="X89" s="7"/>
      <c r="Y89" s="7"/>
      <c r="Z89" s="7"/>
      <c r="AA89" s="7">
        <v>1</v>
      </c>
    </row>
    <row r="90" spans="1:27" ht="15.75" customHeight="1">
      <c r="A90" s="7"/>
      <c r="B90" s="7"/>
      <c r="C90" s="7">
        <v>1</v>
      </c>
      <c r="D90" s="7"/>
      <c r="E90" s="7"/>
      <c r="F90" s="7"/>
      <c r="G90" s="7"/>
      <c r="H90" s="7"/>
      <c r="I90" s="7"/>
      <c r="J90" s="7"/>
      <c r="K90" s="7"/>
      <c r="L90" s="7"/>
      <c r="M90" s="7"/>
      <c r="N90" s="7"/>
      <c r="O90" s="7"/>
      <c r="P90" s="7"/>
      <c r="Q90" s="7"/>
      <c r="R90" s="7"/>
      <c r="S90" s="7"/>
      <c r="T90" s="7"/>
      <c r="U90" s="7"/>
      <c r="V90" s="7"/>
      <c r="W90" s="7"/>
      <c r="X90" s="7"/>
      <c r="Y90" s="7"/>
      <c r="Z90" s="7"/>
      <c r="AA90" s="7"/>
    </row>
    <row r="91" spans="1:27" ht="15.75" customHeight="1">
      <c r="A91" s="7"/>
      <c r="B91" s="7"/>
      <c r="C91" s="7"/>
      <c r="D91" s="7"/>
      <c r="E91" s="7"/>
      <c r="F91" s="7"/>
      <c r="G91" s="7"/>
      <c r="H91" s="7"/>
      <c r="I91" s="7"/>
      <c r="J91" s="7"/>
      <c r="K91" s="7"/>
      <c r="L91" s="7"/>
      <c r="M91" s="7"/>
      <c r="N91" s="7"/>
      <c r="O91" s="7"/>
      <c r="P91" s="7"/>
      <c r="Q91" s="7">
        <v>1</v>
      </c>
      <c r="R91" s="7"/>
      <c r="S91" s="7"/>
      <c r="T91" s="7"/>
      <c r="U91" s="7"/>
      <c r="V91" s="7"/>
      <c r="W91" s="7"/>
      <c r="X91" s="7"/>
      <c r="Y91" s="7"/>
      <c r="Z91" s="7"/>
      <c r="AA91" s="7"/>
    </row>
    <row r="92" spans="1:27" ht="15.75" customHeight="1">
      <c r="A92" s="7"/>
      <c r="B92" s="7"/>
      <c r="C92" s="7"/>
      <c r="D92" s="7"/>
      <c r="E92" s="7"/>
      <c r="F92" s="7"/>
      <c r="G92" s="7"/>
      <c r="H92" s="7"/>
      <c r="I92" s="7"/>
      <c r="J92" s="7"/>
      <c r="K92" s="7"/>
      <c r="L92" s="7"/>
      <c r="M92" s="7"/>
      <c r="N92" s="7"/>
      <c r="O92" s="7"/>
      <c r="P92" s="7">
        <v>1</v>
      </c>
      <c r="Q92" s="7"/>
      <c r="R92" s="7"/>
      <c r="S92" s="7"/>
      <c r="T92" s="7"/>
      <c r="U92" s="7"/>
      <c r="V92" s="7"/>
      <c r="W92" s="7"/>
      <c r="X92" s="7"/>
      <c r="Y92" s="7"/>
      <c r="Z92" s="7"/>
      <c r="AA92" s="7"/>
    </row>
    <row r="93" spans="1:27" ht="15.75" customHeight="1">
      <c r="A93" s="7"/>
      <c r="B93" s="7"/>
      <c r="C93" s="7">
        <v>1</v>
      </c>
      <c r="D93" s="7"/>
      <c r="E93" s="7"/>
      <c r="F93" s="7"/>
      <c r="G93" s="7"/>
      <c r="H93" s="7"/>
      <c r="I93" s="7"/>
      <c r="J93" s="7"/>
      <c r="K93" s="7"/>
      <c r="L93" s="7"/>
      <c r="M93" s="7"/>
      <c r="N93" s="7"/>
      <c r="O93" s="7"/>
      <c r="P93" s="7"/>
      <c r="Q93" s="7"/>
      <c r="R93" s="7"/>
      <c r="S93" s="7"/>
      <c r="T93" s="7"/>
      <c r="U93" s="7"/>
      <c r="V93" s="7"/>
      <c r="W93" s="7"/>
      <c r="X93" s="7"/>
      <c r="Y93" s="7"/>
      <c r="Z93" s="7"/>
      <c r="AA93" s="7"/>
    </row>
    <row r="94" spans="1:27" ht="15.75" customHeight="1">
      <c r="A94" s="7"/>
      <c r="B94" s="7"/>
      <c r="C94" s="7"/>
      <c r="D94" s="7"/>
      <c r="E94" s="7"/>
      <c r="F94" s="7"/>
      <c r="G94" s="7"/>
      <c r="H94" s="7"/>
      <c r="I94" s="7"/>
      <c r="J94" s="7"/>
      <c r="K94" s="7"/>
      <c r="L94" s="7"/>
      <c r="M94" s="7"/>
      <c r="N94" s="7"/>
      <c r="O94" s="7"/>
      <c r="P94" s="7">
        <v>1</v>
      </c>
      <c r="Q94" s="7"/>
      <c r="R94" s="7"/>
      <c r="S94" s="7"/>
      <c r="T94" s="7"/>
      <c r="U94" s="7"/>
      <c r="V94" s="7"/>
      <c r="W94" s="7"/>
      <c r="X94" s="7"/>
      <c r="Y94" s="7"/>
      <c r="Z94" s="7"/>
      <c r="AA94" s="7"/>
    </row>
    <row r="95" spans="1:27" ht="15.75" customHeight="1">
      <c r="A95" s="7"/>
      <c r="B95" s="7"/>
      <c r="C95" s="7"/>
      <c r="D95" s="7"/>
      <c r="E95" s="7"/>
      <c r="F95" s="7"/>
      <c r="G95" s="7"/>
      <c r="H95" s="7">
        <v>1</v>
      </c>
      <c r="I95" s="7"/>
      <c r="J95" s="7"/>
      <c r="K95" s="7"/>
      <c r="L95" s="7"/>
      <c r="M95" s="7"/>
      <c r="N95" s="7"/>
      <c r="O95" s="7"/>
      <c r="P95" s="7"/>
      <c r="Q95" s="7"/>
      <c r="R95" s="7"/>
      <c r="S95" s="7"/>
      <c r="T95" s="7"/>
      <c r="U95" s="7"/>
      <c r="V95" s="7"/>
      <c r="W95" s="7"/>
      <c r="X95" s="7"/>
      <c r="Y95" s="7"/>
      <c r="Z95" s="7"/>
      <c r="AA95" s="7"/>
    </row>
    <row r="96" spans="1:27" ht="15.75" customHeight="1">
      <c r="A96" s="7"/>
      <c r="B96" s="7"/>
      <c r="C96" s="7">
        <v>1</v>
      </c>
      <c r="D96" s="7"/>
      <c r="E96" s="7"/>
      <c r="F96" s="7">
        <v>1</v>
      </c>
      <c r="G96" s="7"/>
      <c r="H96" s="7">
        <v>1</v>
      </c>
      <c r="I96" s="7"/>
      <c r="J96" s="7"/>
      <c r="K96" s="7"/>
      <c r="L96" s="7"/>
      <c r="M96" s="7"/>
      <c r="N96" s="7"/>
      <c r="O96" s="7"/>
      <c r="P96" s="7"/>
      <c r="Q96" s="7"/>
      <c r="R96" s="7"/>
      <c r="S96" s="7"/>
      <c r="T96" s="7"/>
      <c r="U96" s="7"/>
      <c r="V96" s="7"/>
      <c r="W96" s="7">
        <v>1</v>
      </c>
      <c r="X96" s="7"/>
      <c r="Y96" s="7"/>
      <c r="Z96" s="7"/>
      <c r="AA96" s="7"/>
    </row>
    <row r="97" spans="1:27" ht="15.75" customHeight="1">
      <c r="A97" s="7"/>
      <c r="B97" s="7"/>
      <c r="C97" s="7"/>
      <c r="D97" s="7"/>
      <c r="E97" s="7"/>
      <c r="F97" s="7"/>
      <c r="G97" s="7"/>
      <c r="H97" s="7"/>
      <c r="I97" s="7"/>
      <c r="J97" s="7"/>
      <c r="K97" s="7"/>
      <c r="L97" s="7"/>
      <c r="M97" s="7"/>
      <c r="N97" s="7"/>
      <c r="O97" s="7"/>
      <c r="P97" s="7"/>
      <c r="Q97" s="7"/>
      <c r="R97" s="7"/>
      <c r="S97" s="7"/>
      <c r="T97" s="7">
        <v>1</v>
      </c>
      <c r="U97" s="7"/>
      <c r="V97" s="7"/>
      <c r="W97" s="7"/>
      <c r="X97" s="7"/>
      <c r="Y97" s="7"/>
      <c r="Z97" s="7"/>
      <c r="AA97" s="7"/>
    </row>
    <row r="98" spans="1:27" ht="15.75" customHeight="1">
      <c r="A98" s="7"/>
      <c r="B98" s="7">
        <v>1</v>
      </c>
      <c r="C98" s="7"/>
      <c r="D98" s="7"/>
      <c r="E98" s="7"/>
      <c r="F98" s="7"/>
      <c r="G98" s="7"/>
      <c r="H98" s="7"/>
      <c r="I98" s="7"/>
      <c r="J98" s="7"/>
      <c r="K98" s="7"/>
      <c r="L98" s="7"/>
      <c r="M98" s="7"/>
      <c r="N98" s="7"/>
      <c r="O98" s="7"/>
      <c r="P98" s="7"/>
      <c r="Q98" s="7"/>
      <c r="R98" s="7"/>
      <c r="S98" s="7"/>
      <c r="T98" s="7"/>
      <c r="U98" s="7"/>
      <c r="V98" s="7"/>
      <c r="W98" s="7"/>
      <c r="X98" s="7"/>
      <c r="Y98" s="7"/>
      <c r="Z98" s="7"/>
      <c r="AA98" s="7"/>
    </row>
    <row r="99" spans="1:27" ht="15.75" customHeight="1">
      <c r="A99" s="7"/>
      <c r="B99" s="7"/>
      <c r="C99" s="7"/>
      <c r="D99" s="7"/>
      <c r="E99" s="7"/>
      <c r="F99" s="7"/>
      <c r="G99" s="7"/>
      <c r="H99" s="7"/>
      <c r="I99" s="7"/>
      <c r="J99" s="7"/>
      <c r="K99" s="7"/>
      <c r="L99" s="7"/>
      <c r="M99" s="7"/>
      <c r="N99" s="7"/>
      <c r="O99" s="7"/>
      <c r="P99" s="7"/>
      <c r="Q99" s="7"/>
      <c r="R99" s="7"/>
      <c r="S99" s="7"/>
      <c r="T99" s="7"/>
      <c r="U99" s="7"/>
      <c r="V99" s="7">
        <v>1</v>
      </c>
      <c r="W99" s="7"/>
      <c r="X99" s="7"/>
      <c r="Y99" s="7"/>
      <c r="Z99" s="7"/>
      <c r="AA99" s="7"/>
    </row>
    <row r="100" spans="1:27" ht="15.75" customHeight="1">
      <c r="A100" s="7"/>
      <c r="B100" s="7"/>
      <c r="C100" s="7"/>
      <c r="D100" s="7"/>
      <c r="E100" s="7"/>
      <c r="F100" s="7"/>
      <c r="G100" s="7"/>
      <c r="H100" s="7"/>
      <c r="I100" s="7"/>
      <c r="J100" s="7"/>
      <c r="K100" s="7"/>
      <c r="L100" s="7"/>
      <c r="M100" s="7"/>
      <c r="N100" s="7"/>
      <c r="O100" s="7"/>
      <c r="P100" s="7">
        <v>1</v>
      </c>
      <c r="Q100" s="7"/>
      <c r="R100" s="7"/>
      <c r="S100" s="7"/>
      <c r="T100" s="7"/>
      <c r="U100" s="7"/>
      <c r="V100" s="7"/>
      <c r="W100" s="7"/>
      <c r="X100" s="7"/>
      <c r="Y100" s="7"/>
      <c r="Z100" s="7"/>
      <c r="AA100" s="7"/>
    </row>
    <row r="101" spans="1:27" ht="15.75" customHeight="1">
      <c r="A101" s="7"/>
      <c r="B101" s="7"/>
      <c r="C101" s="7"/>
      <c r="D101" s="7"/>
      <c r="E101" s="7"/>
      <c r="F101" s="7"/>
      <c r="G101" s="7"/>
      <c r="H101" s="7"/>
      <c r="I101" s="7"/>
      <c r="J101" s="7"/>
      <c r="K101" s="7"/>
      <c r="L101" s="7"/>
      <c r="M101" s="7"/>
      <c r="N101" s="7"/>
      <c r="O101" s="7"/>
      <c r="P101" s="7"/>
      <c r="Q101" s="7"/>
      <c r="R101" s="7"/>
      <c r="S101" s="7"/>
      <c r="T101" s="7"/>
      <c r="U101" s="7"/>
      <c r="V101" s="7">
        <v>1</v>
      </c>
      <c r="W101" s="7"/>
      <c r="X101" s="7"/>
      <c r="Y101" s="7"/>
      <c r="Z101" s="7"/>
      <c r="AA101" s="7"/>
    </row>
    <row r="102" spans="1:27" ht="15.75" customHeight="1">
      <c r="A102" s="7">
        <v>1</v>
      </c>
      <c r="B102" s="7"/>
      <c r="C102" s="7"/>
      <c r="D102" s="7"/>
      <c r="E102" s="7"/>
      <c r="F102" s="7"/>
      <c r="G102" s="7"/>
      <c r="H102" s="7">
        <v>1</v>
      </c>
      <c r="I102" s="7"/>
      <c r="J102" s="7"/>
      <c r="K102" s="7"/>
      <c r="L102" s="7"/>
      <c r="M102" s="7"/>
      <c r="N102" s="7"/>
      <c r="O102" s="7"/>
      <c r="P102" s="7"/>
      <c r="Q102" s="7"/>
      <c r="R102" s="7"/>
      <c r="S102" s="7"/>
      <c r="T102" s="7"/>
      <c r="U102" s="7"/>
      <c r="V102" s="7"/>
      <c r="W102" s="7"/>
      <c r="X102" s="7"/>
      <c r="Y102" s="7"/>
      <c r="Z102" s="7"/>
      <c r="AA102" s="7"/>
    </row>
    <row r="103" spans="1:27" ht="15.75" customHeight="1">
      <c r="A103" s="7"/>
      <c r="B103" s="7"/>
      <c r="C103" s="7"/>
      <c r="D103" s="7"/>
      <c r="E103" s="7"/>
      <c r="F103" s="7"/>
      <c r="G103" s="7"/>
      <c r="H103" s="7"/>
      <c r="I103" s="7"/>
      <c r="J103" s="7"/>
      <c r="K103" s="7"/>
      <c r="L103" s="7">
        <v>1</v>
      </c>
      <c r="M103" s="7"/>
      <c r="N103" s="7"/>
      <c r="O103" s="7"/>
      <c r="P103" s="7"/>
      <c r="Q103" s="7"/>
      <c r="R103" s="7"/>
      <c r="S103" s="7"/>
      <c r="T103" s="7"/>
      <c r="U103" s="7"/>
      <c r="V103" s="7"/>
      <c r="W103" s="7"/>
      <c r="X103" s="7"/>
      <c r="Y103" s="7"/>
      <c r="Z103" s="7"/>
      <c r="AA103" s="7"/>
    </row>
    <row r="104" spans="1:27" ht="15.75" customHeight="1">
      <c r="A104" s="7"/>
      <c r="B104" s="7"/>
      <c r="C104" s="7"/>
      <c r="D104" s="7"/>
      <c r="E104" s="7"/>
      <c r="F104" s="7"/>
      <c r="G104" s="7">
        <v>1</v>
      </c>
      <c r="H104" s="7"/>
      <c r="I104" s="7"/>
      <c r="J104" s="7"/>
      <c r="K104" s="7"/>
      <c r="L104" s="7"/>
      <c r="M104" s="7"/>
      <c r="N104" s="7"/>
      <c r="O104" s="7"/>
      <c r="P104" s="7"/>
      <c r="Q104" s="7"/>
      <c r="R104" s="7"/>
      <c r="S104" s="7"/>
      <c r="T104" s="7"/>
      <c r="U104" s="7"/>
      <c r="V104" s="7"/>
      <c r="W104" s="7"/>
      <c r="X104" s="7"/>
      <c r="Y104" s="7"/>
      <c r="Z104" s="7"/>
      <c r="AA104" s="7"/>
    </row>
    <row r="105" spans="1:27" ht="15.75" customHeight="1">
      <c r="A105" s="7"/>
      <c r="B105" s="7"/>
      <c r="C105" s="7"/>
      <c r="D105" s="7"/>
      <c r="E105" s="7"/>
      <c r="F105" s="7"/>
      <c r="G105" s="7"/>
      <c r="H105" s="7"/>
      <c r="I105" s="7"/>
      <c r="J105" s="7"/>
      <c r="K105" s="7"/>
      <c r="L105" s="7"/>
      <c r="M105" s="7"/>
      <c r="N105" s="7"/>
      <c r="O105" s="7"/>
      <c r="P105" s="7"/>
      <c r="Q105" s="7"/>
      <c r="R105" s="7">
        <v>1</v>
      </c>
      <c r="S105" s="7"/>
      <c r="T105" s="7"/>
      <c r="U105" s="7"/>
      <c r="V105" s="7"/>
      <c r="W105" s="7"/>
      <c r="X105" s="7"/>
      <c r="Y105" s="7"/>
      <c r="Z105" s="7"/>
      <c r="AA105" s="7"/>
    </row>
    <row r="106" spans="1:27" ht="15.75" customHeight="1">
      <c r="A106" s="7"/>
      <c r="B106" s="7">
        <v>1</v>
      </c>
      <c r="C106" s="7"/>
      <c r="D106" s="7"/>
      <c r="E106" s="7"/>
      <c r="F106" s="7"/>
      <c r="G106" s="7"/>
      <c r="H106" s="7"/>
      <c r="I106" s="7"/>
      <c r="J106" s="7"/>
      <c r="K106" s="7"/>
      <c r="L106" s="7"/>
      <c r="M106" s="7"/>
      <c r="N106" s="7"/>
      <c r="O106" s="7"/>
      <c r="P106" s="7"/>
      <c r="Q106" s="7"/>
      <c r="R106" s="7"/>
      <c r="S106" s="7"/>
      <c r="T106" s="7"/>
      <c r="U106" s="7"/>
      <c r="V106" s="7"/>
      <c r="W106" s="7"/>
      <c r="X106" s="7"/>
      <c r="Y106" s="7"/>
      <c r="Z106" s="7"/>
      <c r="AA106" s="7"/>
    </row>
    <row r="107" spans="1:27" ht="15.75" customHeight="1">
      <c r="A107" s="7"/>
      <c r="B107" s="7"/>
      <c r="C107" s="7"/>
      <c r="D107" s="7"/>
      <c r="E107" s="7">
        <v>1</v>
      </c>
      <c r="F107" s="7"/>
      <c r="G107" s="7"/>
      <c r="H107" s="7"/>
      <c r="I107" s="7"/>
      <c r="J107" s="7"/>
      <c r="K107" s="7"/>
      <c r="L107" s="7"/>
      <c r="M107" s="7"/>
      <c r="N107" s="7"/>
      <c r="O107" s="7"/>
      <c r="P107" s="7"/>
      <c r="Q107" s="7"/>
      <c r="R107" s="7"/>
      <c r="S107" s="7"/>
      <c r="T107" s="7"/>
      <c r="U107" s="7"/>
      <c r="V107" s="7"/>
      <c r="W107" s="7"/>
      <c r="X107" s="7"/>
      <c r="Y107" s="7"/>
      <c r="Z107" s="7"/>
      <c r="AA107" s="7"/>
    </row>
    <row r="108" spans="1:27" ht="15.75" customHeight="1">
      <c r="A108" s="7"/>
      <c r="B108" s="7"/>
      <c r="C108" s="7"/>
      <c r="D108" s="7"/>
      <c r="E108" s="7"/>
      <c r="F108" s="7"/>
      <c r="G108" s="7"/>
      <c r="H108" s="7"/>
      <c r="I108" s="7"/>
      <c r="J108" s="7"/>
      <c r="K108" s="7"/>
      <c r="L108" s="7"/>
      <c r="M108" s="7"/>
      <c r="N108" s="7"/>
      <c r="O108" s="7"/>
      <c r="P108" s="7"/>
      <c r="Q108" s="7"/>
      <c r="R108" s="7"/>
      <c r="S108" s="7"/>
      <c r="T108" s="7">
        <v>1</v>
      </c>
      <c r="U108" s="7"/>
      <c r="V108" s="7"/>
      <c r="W108" s="7"/>
      <c r="X108" s="7"/>
      <c r="Y108" s="7"/>
      <c r="Z108" s="7"/>
      <c r="AA108" s="7"/>
    </row>
    <row r="109" spans="1:27" ht="15.75" customHeight="1">
      <c r="A109" s="7"/>
      <c r="B109" s="7"/>
      <c r="C109" s="7"/>
      <c r="D109" s="7"/>
      <c r="E109" s="7"/>
      <c r="F109" s="7"/>
      <c r="G109" s="7"/>
      <c r="H109" s="7"/>
      <c r="I109" s="7"/>
      <c r="J109" s="7"/>
      <c r="K109" s="7"/>
      <c r="L109" s="7"/>
      <c r="M109" s="7"/>
      <c r="N109" s="7"/>
      <c r="O109" s="7"/>
      <c r="P109" s="7"/>
      <c r="Q109" s="7"/>
      <c r="R109" s="7"/>
      <c r="S109" s="7"/>
      <c r="T109" s="7"/>
      <c r="U109" s="7"/>
      <c r="V109" s="7"/>
      <c r="W109" s="7">
        <v>1</v>
      </c>
      <c r="X109" s="7"/>
      <c r="Y109" s="7"/>
      <c r="Z109" s="7"/>
      <c r="AA109" s="7"/>
    </row>
    <row r="110" spans="1:27" ht="15.75" customHeight="1">
      <c r="A110" s="7">
        <v>1</v>
      </c>
      <c r="B110" s="7"/>
      <c r="C110" s="7"/>
      <c r="D110" s="7"/>
      <c r="E110" s="7"/>
      <c r="F110" s="7"/>
      <c r="G110" s="7"/>
      <c r="H110" s="7"/>
      <c r="I110" s="7"/>
      <c r="J110" s="7"/>
      <c r="K110" s="7"/>
      <c r="L110" s="7"/>
      <c r="M110" s="7">
        <v>1</v>
      </c>
      <c r="N110" s="7"/>
      <c r="O110" s="7"/>
      <c r="P110" s="7"/>
      <c r="Q110" s="7"/>
      <c r="R110" s="7"/>
      <c r="S110" s="7"/>
      <c r="T110" s="7"/>
      <c r="U110" s="7"/>
      <c r="V110" s="7"/>
      <c r="W110" s="7"/>
      <c r="X110" s="7"/>
      <c r="Y110" s="7"/>
      <c r="Z110" s="7"/>
      <c r="AA110" s="7"/>
    </row>
    <row r="111" spans="1:27" ht="15.75" customHeight="1">
      <c r="A111" s="7">
        <v>0</v>
      </c>
      <c r="B111" s="7">
        <v>1</v>
      </c>
      <c r="C111" s="7"/>
      <c r="D111" s="7"/>
      <c r="E111" s="7"/>
      <c r="F111" s="7"/>
      <c r="G111" s="7"/>
      <c r="H111" s="7"/>
      <c r="I111" s="7"/>
      <c r="J111" s="7"/>
      <c r="K111" s="7"/>
      <c r="L111" s="7"/>
      <c r="M111" s="7"/>
      <c r="N111" s="7"/>
      <c r="O111" s="7"/>
      <c r="P111" s="7"/>
      <c r="Q111" s="7"/>
      <c r="R111" s="7"/>
      <c r="S111" s="7"/>
      <c r="T111" s="7"/>
      <c r="U111" s="7"/>
      <c r="V111" s="7"/>
      <c r="W111" s="7"/>
      <c r="X111" s="7"/>
      <c r="Y111" s="7"/>
      <c r="Z111" s="7"/>
      <c r="AA111" s="7"/>
    </row>
    <row r="112" spans="1:27" ht="15.75" customHeight="1">
      <c r="A112" s="7"/>
      <c r="B112" s="7"/>
      <c r="C112" s="7"/>
      <c r="D112" s="7"/>
      <c r="E112" s="7"/>
      <c r="F112" s="7"/>
      <c r="G112" s="7">
        <v>1</v>
      </c>
      <c r="H112" s="7"/>
      <c r="I112" s="7"/>
      <c r="J112" s="7"/>
      <c r="K112" s="7"/>
      <c r="L112" s="7"/>
      <c r="M112" s="7"/>
      <c r="N112" s="7"/>
      <c r="O112" s="7"/>
      <c r="P112" s="7"/>
      <c r="Q112" s="7"/>
      <c r="R112" s="7"/>
      <c r="S112" s="7"/>
      <c r="T112" s="7"/>
      <c r="U112" s="7"/>
      <c r="V112" s="7"/>
      <c r="W112" s="7"/>
      <c r="X112" s="7"/>
      <c r="Y112" s="7"/>
      <c r="Z112" s="7"/>
      <c r="AA112" s="7"/>
    </row>
    <row r="113" spans="1:27" ht="15.75" customHeight="1">
      <c r="A113" s="7"/>
      <c r="B113" s="7"/>
      <c r="C113" s="7"/>
      <c r="D113" s="7"/>
      <c r="E113" s="7"/>
      <c r="F113" s="7"/>
      <c r="G113" s="7"/>
      <c r="H113" s="7"/>
      <c r="I113" s="7"/>
      <c r="J113" s="7"/>
      <c r="K113" s="7"/>
      <c r="L113" s="7"/>
      <c r="M113" s="7"/>
      <c r="N113" s="7"/>
      <c r="O113" s="7"/>
      <c r="P113" s="7"/>
      <c r="Q113" s="7"/>
      <c r="R113" s="7"/>
      <c r="S113" s="7"/>
      <c r="T113" s="7"/>
      <c r="U113" s="7"/>
      <c r="V113" s="7">
        <v>1</v>
      </c>
      <c r="W113" s="7"/>
      <c r="X113" s="7"/>
      <c r="Y113" s="7"/>
      <c r="Z113" s="7"/>
      <c r="AA113" s="7"/>
    </row>
    <row r="114" spans="1:27" ht="15.75" customHeight="1">
      <c r="A114" s="7"/>
      <c r="B114" s="7"/>
      <c r="C114" s="7"/>
      <c r="D114" s="7"/>
      <c r="E114" s="7"/>
      <c r="F114" s="7"/>
      <c r="G114" s="7">
        <v>1</v>
      </c>
      <c r="H114" s="7"/>
      <c r="I114" s="7"/>
      <c r="J114" s="7"/>
      <c r="K114" s="7"/>
      <c r="L114" s="7"/>
      <c r="M114" s="7"/>
      <c r="N114" s="7"/>
      <c r="O114" s="7"/>
      <c r="P114" s="7"/>
      <c r="Q114" s="7"/>
      <c r="R114" s="7"/>
      <c r="S114" s="7"/>
      <c r="T114" s="7"/>
      <c r="U114" s="7"/>
      <c r="V114" s="7"/>
      <c r="W114" s="7"/>
      <c r="X114" s="7"/>
      <c r="Y114" s="7"/>
      <c r="Z114" s="7"/>
      <c r="AA114" s="7"/>
    </row>
    <row r="115" spans="1:27" ht="15.7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v>1</v>
      </c>
    </row>
    <row r="116" spans="1:27" ht="15.75" customHeight="1">
      <c r="A116" s="7"/>
      <c r="B116" s="7">
        <v>1</v>
      </c>
      <c r="C116" s="7"/>
      <c r="D116" s="7"/>
      <c r="E116" s="7"/>
      <c r="F116" s="7"/>
      <c r="G116" s="7"/>
      <c r="H116" s="7"/>
      <c r="I116" s="7"/>
      <c r="J116" s="7"/>
      <c r="K116" s="7"/>
      <c r="L116" s="7"/>
      <c r="M116" s="7"/>
      <c r="N116" s="7"/>
      <c r="O116" s="7"/>
      <c r="P116" s="7"/>
      <c r="Q116" s="7"/>
      <c r="R116" s="7"/>
      <c r="S116" s="7"/>
      <c r="T116" s="7"/>
      <c r="U116" s="7"/>
      <c r="V116" s="7"/>
      <c r="W116" s="7"/>
      <c r="X116" s="7"/>
      <c r="Y116" s="7"/>
      <c r="Z116" s="7"/>
      <c r="AA116" s="7"/>
    </row>
    <row r="117" spans="1:27" ht="15.75" customHeight="1">
      <c r="A117" s="7"/>
      <c r="B117" s="7"/>
      <c r="C117" s="7"/>
      <c r="D117" s="7"/>
      <c r="E117" s="7"/>
      <c r="F117" s="7"/>
      <c r="G117" s="7"/>
      <c r="H117" s="7"/>
      <c r="I117" s="7"/>
      <c r="J117" s="7"/>
      <c r="K117" s="7"/>
      <c r="L117" s="7"/>
      <c r="M117" s="7"/>
      <c r="N117" s="7"/>
      <c r="O117" s="7"/>
      <c r="P117" s="7">
        <v>1</v>
      </c>
      <c r="Q117" s="7"/>
      <c r="R117" s="7"/>
      <c r="S117" s="7"/>
      <c r="T117" s="7"/>
      <c r="U117" s="7"/>
      <c r="V117" s="7"/>
      <c r="W117" s="7"/>
      <c r="X117" s="7"/>
      <c r="Y117" s="7"/>
      <c r="Z117" s="7"/>
      <c r="AA117" s="7"/>
    </row>
    <row r="118" spans="1:27" ht="15.75" customHeight="1">
      <c r="A118" s="7">
        <v>1</v>
      </c>
      <c r="B118" s="7"/>
      <c r="C118" s="7">
        <v>1</v>
      </c>
      <c r="D118" s="7"/>
      <c r="E118" s="7"/>
      <c r="F118" s="7"/>
      <c r="G118" s="7"/>
      <c r="H118" s="7"/>
      <c r="I118" s="7"/>
      <c r="J118" s="7"/>
      <c r="K118" s="7"/>
      <c r="L118" s="7"/>
      <c r="M118" s="7"/>
      <c r="N118" s="7"/>
      <c r="O118" s="7"/>
      <c r="P118" s="7"/>
      <c r="Q118" s="7"/>
      <c r="R118" s="7"/>
      <c r="S118" s="7"/>
      <c r="T118" s="7"/>
      <c r="U118" s="7"/>
      <c r="V118" s="7"/>
      <c r="W118" s="7"/>
      <c r="X118" s="7"/>
      <c r="Y118" s="7"/>
      <c r="Z118" s="7"/>
      <c r="AA118" s="7"/>
    </row>
    <row r="119" spans="1:27" ht="15.75" customHeight="1">
      <c r="A119" s="7">
        <v>1</v>
      </c>
      <c r="B119" s="7"/>
      <c r="C119" s="7"/>
      <c r="D119" s="7"/>
      <c r="E119" s="7"/>
      <c r="F119" s="7"/>
      <c r="G119" s="7"/>
      <c r="H119" s="7"/>
      <c r="I119" s="7"/>
      <c r="J119" s="7"/>
      <c r="K119" s="7"/>
      <c r="L119" s="7"/>
      <c r="M119" s="7"/>
      <c r="N119" s="7"/>
      <c r="O119" s="7"/>
      <c r="P119" s="7">
        <v>1</v>
      </c>
      <c r="Q119" s="7"/>
      <c r="R119" s="7"/>
      <c r="S119" s="7"/>
      <c r="T119" s="7"/>
      <c r="U119" s="7"/>
      <c r="V119" s="7"/>
      <c r="W119" s="7"/>
      <c r="X119" s="7"/>
      <c r="Y119" s="7"/>
      <c r="Z119" s="7"/>
      <c r="AA119" s="7"/>
    </row>
    <row r="120" spans="1:27" ht="15.75" customHeight="1">
      <c r="A120" s="7"/>
      <c r="B120" s="7"/>
      <c r="C120" s="7"/>
      <c r="D120" s="7"/>
      <c r="E120" s="7"/>
      <c r="F120" s="7"/>
      <c r="G120" s="7"/>
      <c r="H120" s="7"/>
      <c r="I120" s="7"/>
      <c r="J120" s="7"/>
      <c r="K120" s="7"/>
      <c r="L120" s="7"/>
      <c r="M120" s="7"/>
      <c r="N120" s="7"/>
      <c r="O120" s="7"/>
      <c r="P120" s="7">
        <v>1</v>
      </c>
      <c r="Q120" s="7"/>
      <c r="R120" s="7"/>
      <c r="S120" s="7"/>
      <c r="T120" s="7"/>
      <c r="U120" s="7"/>
      <c r="V120" s="7"/>
      <c r="W120" s="7"/>
      <c r="X120" s="7"/>
      <c r="Y120" s="7"/>
      <c r="Z120" s="7"/>
      <c r="AA120" s="7"/>
    </row>
    <row r="121" spans="1:27" ht="15.75" customHeight="1">
      <c r="A121" s="7">
        <v>0</v>
      </c>
      <c r="B121" s="7"/>
      <c r="C121" s="7"/>
      <c r="D121" s="7"/>
      <c r="E121" s="7"/>
      <c r="F121" s="7"/>
      <c r="G121" s="7"/>
      <c r="H121" s="7">
        <v>1</v>
      </c>
      <c r="I121" s="7"/>
      <c r="J121" s="7"/>
      <c r="K121" s="7"/>
      <c r="L121" s="7"/>
      <c r="M121" s="7"/>
      <c r="N121" s="7"/>
      <c r="O121" s="7"/>
      <c r="P121" s="7"/>
      <c r="Q121" s="7"/>
      <c r="R121" s="7"/>
      <c r="S121" s="7"/>
      <c r="T121" s="7"/>
      <c r="U121" s="7"/>
      <c r="V121" s="7"/>
      <c r="W121" s="7"/>
      <c r="X121" s="7"/>
      <c r="Y121" s="7"/>
      <c r="Z121" s="7"/>
      <c r="AA121" s="7"/>
    </row>
    <row r="122" spans="1:27" ht="15.75" customHeight="1">
      <c r="A122" s="7">
        <v>1</v>
      </c>
      <c r="B122" s="7"/>
      <c r="C122" s="7"/>
      <c r="D122" s="7"/>
      <c r="E122" s="7"/>
      <c r="F122" s="7">
        <v>1</v>
      </c>
      <c r="G122" s="7"/>
      <c r="H122" s="7"/>
      <c r="I122" s="7"/>
      <c r="J122" s="7"/>
      <c r="K122" s="7">
        <v>1</v>
      </c>
      <c r="L122" s="7"/>
      <c r="M122" s="7"/>
      <c r="N122" s="7"/>
      <c r="O122" s="7"/>
      <c r="P122" s="7"/>
      <c r="Q122" s="7"/>
      <c r="R122" s="7"/>
      <c r="S122" s="7"/>
      <c r="T122" s="7"/>
      <c r="U122" s="7"/>
      <c r="V122" s="7"/>
      <c r="W122" s="7"/>
      <c r="X122" s="7">
        <v>1</v>
      </c>
      <c r="Y122" s="7"/>
      <c r="Z122" s="7"/>
      <c r="AA122" s="7"/>
    </row>
    <row r="123" spans="1:27" ht="15.75" customHeight="1">
      <c r="A123" s="7"/>
      <c r="B123" s="7">
        <v>1</v>
      </c>
      <c r="C123" s="7"/>
      <c r="D123" s="7"/>
      <c r="E123" s="7"/>
      <c r="F123" s="7"/>
      <c r="G123" s="7"/>
      <c r="H123" s="7"/>
      <c r="I123" s="7"/>
      <c r="J123" s="7"/>
      <c r="K123" s="7"/>
      <c r="L123" s="7"/>
      <c r="M123" s="7"/>
      <c r="N123" s="7"/>
      <c r="O123" s="7"/>
      <c r="P123" s="7"/>
      <c r="Q123" s="7"/>
      <c r="R123" s="7"/>
      <c r="S123" s="7"/>
      <c r="T123" s="7"/>
      <c r="U123" s="7"/>
      <c r="V123" s="7"/>
      <c r="W123" s="7"/>
      <c r="X123" s="7"/>
      <c r="Y123" s="7"/>
      <c r="Z123" s="7"/>
      <c r="AA123" s="7"/>
    </row>
    <row r="124" spans="1:27" ht="15.75" customHeight="1">
      <c r="A124" s="7"/>
      <c r="B124" s="7"/>
      <c r="C124" s="7"/>
      <c r="D124" s="7"/>
      <c r="E124" s="7"/>
      <c r="F124" s="7"/>
      <c r="G124" s="7"/>
      <c r="H124" s="7"/>
      <c r="I124" s="7"/>
      <c r="J124" s="7"/>
      <c r="K124" s="7"/>
      <c r="L124" s="7"/>
      <c r="M124" s="7"/>
      <c r="N124" s="7"/>
      <c r="O124" s="7"/>
      <c r="P124" s="7"/>
      <c r="Q124" s="7"/>
      <c r="R124" s="7"/>
      <c r="S124" s="7"/>
      <c r="T124" s="7"/>
      <c r="U124" s="7">
        <v>1</v>
      </c>
      <c r="V124" s="7"/>
      <c r="W124" s="7"/>
      <c r="X124" s="7"/>
      <c r="Y124" s="7"/>
      <c r="Z124" s="7"/>
      <c r="AA124" s="7"/>
    </row>
    <row r="125" spans="1:27" ht="15.75" customHeight="1">
      <c r="A125" s="7"/>
      <c r="B125" s="7"/>
      <c r="C125" s="7"/>
      <c r="D125" s="7"/>
      <c r="E125" s="7"/>
      <c r="F125" s="7"/>
      <c r="G125" s="7"/>
      <c r="H125" s="7"/>
      <c r="I125" s="7"/>
      <c r="J125" s="7"/>
      <c r="K125" s="7"/>
      <c r="L125" s="7"/>
      <c r="M125" s="7"/>
      <c r="N125" s="7"/>
      <c r="O125" s="7"/>
      <c r="P125" s="7"/>
      <c r="Q125" s="7"/>
      <c r="R125" s="7"/>
      <c r="S125" s="7"/>
      <c r="T125" s="7"/>
      <c r="U125" s="7">
        <v>1</v>
      </c>
      <c r="V125" s="7"/>
      <c r="W125" s="7"/>
      <c r="X125" s="7"/>
      <c r="Y125" s="7"/>
      <c r="Z125" s="7"/>
      <c r="AA125" s="7"/>
    </row>
    <row r="126" spans="1:27" ht="15.75" customHeight="1">
      <c r="A126" s="7"/>
      <c r="B126" s="7"/>
      <c r="C126" s="7"/>
      <c r="D126" s="7"/>
      <c r="E126" s="7"/>
      <c r="F126" s="7"/>
      <c r="G126" s="7"/>
      <c r="H126" s="7"/>
      <c r="I126" s="7"/>
      <c r="J126" s="7"/>
      <c r="K126" s="7"/>
      <c r="L126" s="7"/>
      <c r="M126" s="7"/>
      <c r="N126" s="7"/>
      <c r="O126" s="7"/>
      <c r="P126" s="7"/>
      <c r="Q126" s="7"/>
      <c r="R126" s="7"/>
      <c r="S126" s="7"/>
      <c r="T126" s="7"/>
      <c r="U126" s="7"/>
      <c r="V126" s="7">
        <v>1</v>
      </c>
      <c r="W126" s="7"/>
      <c r="X126" s="7"/>
      <c r="Y126" s="7"/>
      <c r="Z126" s="7"/>
      <c r="AA126" s="7"/>
    </row>
    <row r="127" spans="1:27" ht="15.75" customHeight="1">
      <c r="A127" s="7">
        <v>0</v>
      </c>
      <c r="B127" s="7">
        <v>1</v>
      </c>
      <c r="C127" s="7"/>
      <c r="D127" s="7"/>
      <c r="E127" s="7"/>
      <c r="F127" s="7"/>
      <c r="G127" s="7"/>
      <c r="H127" s="7"/>
      <c r="I127" s="7"/>
      <c r="J127" s="7"/>
      <c r="K127" s="7"/>
      <c r="L127" s="7"/>
      <c r="M127" s="7"/>
      <c r="N127" s="7"/>
      <c r="O127" s="7"/>
      <c r="P127" s="7"/>
      <c r="Q127" s="7"/>
      <c r="R127" s="7"/>
      <c r="S127" s="7"/>
      <c r="T127" s="7"/>
      <c r="U127" s="7"/>
      <c r="V127" s="7"/>
      <c r="W127" s="7"/>
      <c r="X127" s="7"/>
      <c r="Y127" s="7"/>
      <c r="Z127" s="7"/>
      <c r="AA127" s="7"/>
    </row>
    <row r="128" spans="1:27" ht="15.75" customHeight="1">
      <c r="A128" s="7"/>
      <c r="B128" s="7"/>
      <c r="C128" s="7"/>
      <c r="D128" s="7"/>
      <c r="E128" s="7"/>
      <c r="F128" s="7"/>
      <c r="G128" s="7"/>
      <c r="H128" s="7"/>
      <c r="I128" s="7"/>
      <c r="J128" s="7"/>
      <c r="K128" s="7"/>
      <c r="L128" s="7"/>
      <c r="M128" s="7"/>
      <c r="N128" s="7"/>
      <c r="O128" s="7"/>
      <c r="P128" s="7"/>
      <c r="Q128" s="7"/>
      <c r="R128" s="7"/>
      <c r="S128" s="7">
        <v>1</v>
      </c>
      <c r="T128" s="7"/>
      <c r="U128" s="7"/>
      <c r="V128" s="7"/>
      <c r="W128" s="7"/>
      <c r="X128" s="7"/>
      <c r="Y128" s="7"/>
      <c r="Z128" s="7"/>
      <c r="AA128" s="7"/>
    </row>
    <row r="129" spans="1:27" ht="15.75" customHeight="1">
      <c r="A129" s="7"/>
      <c r="B129" s="7"/>
      <c r="C129" s="7"/>
      <c r="D129" s="7"/>
      <c r="E129" s="7"/>
      <c r="F129" s="7"/>
      <c r="G129" s="7"/>
      <c r="H129" s="7"/>
      <c r="I129" s="7"/>
      <c r="J129" s="7"/>
      <c r="K129" s="7"/>
      <c r="L129" s="7">
        <v>1</v>
      </c>
      <c r="M129" s="7"/>
      <c r="N129" s="7"/>
      <c r="O129" s="7"/>
      <c r="P129" s="7"/>
      <c r="Q129" s="7"/>
      <c r="R129" s="7"/>
      <c r="S129" s="7"/>
      <c r="T129" s="7"/>
      <c r="U129" s="7"/>
      <c r="V129" s="7"/>
      <c r="W129" s="7"/>
      <c r="X129" s="7"/>
      <c r="Y129" s="7"/>
      <c r="Z129" s="7"/>
      <c r="AA129" s="7"/>
    </row>
    <row r="130" spans="1:27" ht="15.75" customHeight="1">
      <c r="A130" s="7"/>
      <c r="B130" s="7">
        <v>1</v>
      </c>
      <c r="C130" s="7"/>
      <c r="D130" s="7"/>
      <c r="E130" s="7"/>
      <c r="F130" s="7"/>
      <c r="G130" s="7"/>
      <c r="H130" s="7"/>
      <c r="I130" s="7"/>
      <c r="J130" s="7"/>
      <c r="K130" s="7"/>
      <c r="L130" s="7"/>
      <c r="M130" s="7"/>
      <c r="N130" s="7"/>
      <c r="O130" s="7"/>
      <c r="P130" s="7"/>
      <c r="Q130" s="7"/>
      <c r="R130" s="7"/>
      <c r="S130" s="7"/>
      <c r="T130" s="7"/>
      <c r="U130" s="7"/>
      <c r="V130" s="7"/>
      <c r="W130" s="7"/>
      <c r="X130" s="7"/>
      <c r="Y130" s="7"/>
      <c r="Z130" s="7"/>
      <c r="AA130" s="7"/>
    </row>
    <row r="131" spans="1:27" ht="15.7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v>1</v>
      </c>
    </row>
    <row r="132" spans="1:27" ht="15.75" customHeight="1">
      <c r="A132" s="7"/>
      <c r="B132" s="7"/>
      <c r="C132" s="7"/>
      <c r="D132" s="7"/>
      <c r="E132" s="7"/>
      <c r="F132" s="7"/>
      <c r="G132" s="7"/>
      <c r="H132" s="7"/>
      <c r="I132" s="7"/>
      <c r="J132" s="7"/>
      <c r="K132" s="7"/>
      <c r="L132" s="7"/>
      <c r="M132" s="7"/>
      <c r="N132" s="7"/>
      <c r="O132" s="7"/>
      <c r="P132" s="7"/>
      <c r="Q132" s="7"/>
      <c r="R132" s="7"/>
      <c r="S132" s="7"/>
      <c r="T132" s="7">
        <v>1</v>
      </c>
      <c r="U132" s="7"/>
      <c r="V132" s="7"/>
      <c r="W132" s="7"/>
      <c r="X132" s="7"/>
      <c r="Y132" s="7"/>
      <c r="Z132" s="7"/>
      <c r="AA132" s="7"/>
    </row>
    <row r="133" spans="1:27" ht="15.75" customHeight="1">
      <c r="A133" s="7">
        <v>1</v>
      </c>
      <c r="B133" s="7"/>
      <c r="C133" s="7"/>
      <c r="D133" s="7"/>
      <c r="E133" s="7"/>
      <c r="F133" s="7"/>
      <c r="G133" s="7"/>
      <c r="H133" s="7"/>
      <c r="I133" s="7"/>
      <c r="J133" s="7"/>
      <c r="K133" s="7"/>
      <c r="L133" s="7"/>
      <c r="M133" s="7">
        <v>1</v>
      </c>
      <c r="N133" s="7"/>
      <c r="O133" s="7"/>
      <c r="P133" s="7"/>
      <c r="Q133" s="7"/>
      <c r="R133" s="7"/>
      <c r="S133" s="7"/>
      <c r="T133" s="7"/>
      <c r="U133" s="7"/>
      <c r="V133" s="7"/>
      <c r="W133" s="7"/>
      <c r="X133" s="7"/>
      <c r="Y133" s="7"/>
      <c r="Z133" s="7"/>
      <c r="AA133" s="7"/>
    </row>
    <row r="134" spans="1:27" ht="15.75" customHeight="1">
      <c r="A134" s="7"/>
      <c r="B134" s="7"/>
      <c r="C134" s="7"/>
      <c r="D134" s="7"/>
      <c r="E134" s="7"/>
      <c r="F134" s="7"/>
      <c r="G134" s="7"/>
      <c r="H134" s="7"/>
      <c r="I134" s="7"/>
      <c r="J134" s="7"/>
      <c r="K134" s="7"/>
      <c r="L134" s="7"/>
      <c r="M134" s="7"/>
      <c r="N134" s="7"/>
      <c r="O134" s="7"/>
      <c r="P134" s="7"/>
      <c r="Q134" s="7">
        <v>1</v>
      </c>
      <c r="R134" s="7"/>
      <c r="S134" s="7"/>
      <c r="T134" s="7"/>
      <c r="U134" s="7"/>
      <c r="V134" s="7"/>
      <c r="W134" s="7"/>
      <c r="X134" s="7"/>
      <c r="Y134" s="7"/>
      <c r="Z134" s="7"/>
      <c r="AA134" s="7"/>
    </row>
    <row r="135" spans="1:27" ht="15.75" customHeight="1">
      <c r="A135" s="7">
        <v>1</v>
      </c>
      <c r="B135" s="7"/>
      <c r="C135" s="7"/>
      <c r="D135" s="7"/>
      <c r="E135" s="7"/>
      <c r="F135" s="7"/>
      <c r="G135" s="7"/>
      <c r="H135" s="7"/>
      <c r="I135" s="7"/>
      <c r="J135" s="7"/>
      <c r="K135" s="7"/>
      <c r="L135" s="7"/>
      <c r="M135" s="7"/>
      <c r="N135" s="7"/>
      <c r="O135" s="7">
        <v>1</v>
      </c>
      <c r="P135" s="7"/>
      <c r="Q135" s="7"/>
      <c r="R135" s="7"/>
      <c r="S135" s="7"/>
      <c r="T135" s="7"/>
      <c r="U135" s="7"/>
      <c r="V135" s="7"/>
      <c r="W135" s="7"/>
      <c r="X135" s="7"/>
      <c r="Y135" s="7"/>
      <c r="Z135" s="7"/>
      <c r="AA135" s="7"/>
    </row>
    <row r="136" spans="1:27" ht="15.75" customHeight="1">
      <c r="A136" s="7"/>
      <c r="B136" s="7"/>
      <c r="C136" s="7"/>
      <c r="D136" s="7"/>
      <c r="E136" s="7"/>
      <c r="F136" s="7"/>
      <c r="G136" s="7"/>
      <c r="H136" s="7">
        <v>1</v>
      </c>
      <c r="I136" s="7"/>
      <c r="J136" s="7"/>
      <c r="K136" s="7"/>
      <c r="L136" s="7"/>
      <c r="M136" s="7"/>
      <c r="N136" s="7"/>
      <c r="O136" s="7"/>
      <c r="P136" s="7"/>
      <c r="Q136" s="7"/>
      <c r="R136" s="7"/>
      <c r="S136" s="7"/>
      <c r="T136" s="7"/>
      <c r="U136" s="7"/>
      <c r="V136" s="7">
        <v>1</v>
      </c>
      <c r="W136" s="7"/>
      <c r="X136" s="7"/>
      <c r="Y136" s="7"/>
      <c r="Z136" s="7"/>
      <c r="AA136" s="7"/>
    </row>
    <row r="137" spans="1:27" ht="15.75" customHeight="1">
      <c r="A137" s="17">
        <v>1</v>
      </c>
      <c r="B137" s="17"/>
      <c r="C137" s="17"/>
      <c r="D137" s="17"/>
      <c r="E137" s="17"/>
      <c r="F137" s="17"/>
      <c r="G137" s="17"/>
      <c r="H137" s="17"/>
      <c r="I137" s="17"/>
      <c r="J137" s="17"/>
      <c r="K137" s="17"/>
      <c r="L137" s="17"/>
      <c r="M137" s="17"/>
      <c r="N137" s="17"/>
      <c r="O137" s="17">
        <v>1</v>
      </c>
      <c r="P137" s="17"/>
      <c r="Q137" s="17"/>
      <c r="R137" s="17"/>
      <c r="S137" s="17"/>
      <c r="T137" s="17"/>
      <c r="U137" s="17"/>
      <c r="V137" s="17"/>
      <c r="W137" s="17"/>
      <c r="X137" s="17"/>
      <c r="Y137" s="17"/>
      <c r="Z137" s="17"/>
      <c r="AA137" s="17"/>
    </row>
    <row r="138" spans="1:27" ht="15.75" customHeight="1">
      <c r="A138" s="7"/>
      <c r="B138" s="7"/>
      <c r="C138" s="7"/>
      <c r="D138" s="7"/>
      <c r="E138" s="7"/>
      <c r="F138" s="7"/>
      <c r="G138" s="7"/>
      <c r="H138" s="7"/>
      <c r="I138" s="7"/>
      <c r="J138" s="7"/>
      <c r="K138" s="7"/>
      <c r="L138" s="7"/>
      <c r="M138" s="7"/>
      <c r="N138" s="7"/>
      <c r="O138" s="7"/>
      <c r="P138" s="7"/>
      <c r="Q138" s="7"/>
      <c r="R138" s="7"/>
      <c r="S138" s="7"/>
      <c r="T138" s="7"/>
      <c r="U138" s="7">
        <v>1</v>
      </c>
      <c r="V138" s="7"/>
      <c r="W138" s="7"/>
      <c r="X138" s="7"/>
      <c r="Y138" s="7"/>
      <c r="Z138" s="7"/>
      <c r="AA138" s="7"/>
    </row>
    <row r="139" spans="1:27" ht="15.75" customHeight="1">
      <c r="A139" s="7"/>
      <c r="B139" s="7"/>
      <c r="C139" s="7"/>
      <c r="D139" s="7"/>
      <c r="E139" s="7"/>
      <c r="F139" s="7"/>
      <c r="G139" s="7"/>
      <c r="H139" s="7"/>
      <c r="I139" s="7"/>
      <c r="J139" s="7"/>
      <c r="K139" s="7"/>
      <c r="L139" s="7"/>
      <c r="M139" s="7"/>
      <c r="N139" s="7"/>
      <c r="O139" s="7"/>
      <c r="P139" s="7">
        <v>1</v>
      </c>
      <c r="Q139" s="7"/>
      <c r="R139" s="7"/>
      <c r="S139" s="7"/>
      <c r="T139" s="7"/>
      <c r="U139" s="7"/>
      <c r="V139" s="7"/>
      <c r="W139" s="7"/>
      <c r="X139" s="7"/>
      <c r="Y139" s="7"/>
      <c r="Z139" s="7"/>
      <c r="AA139" s="7"/>
    </row>
    <row r="140" spans="1:27" ht="15.75" customHeight="1">
      <c r="A140" s="7">
        <v>1</v>
      </c>
      <c r="B140" s="7"/>
      <c r="C140" s="7"/>
      <c r="D140" s="7"/>
      <c r="E140" s="7"/>
      <c r="F140" s="7"/>
      <c r="G140" s="7"/>
      <c r="H140" s="7"/>
      <c r="I140" s="7"/>
      <c r="J140" s="7"/>
      <c r="K140" s="7"/>
      <c r="L140" s="7"/>
      <c r="M140" s="7"/>
      <c r="N140" s="7"/>
      <c r="O140" s="7">
        <v>1</v>
      </c>
      <c r="P140" s="7"/>
      <c r="Q140" s="7">
        <v>1</v>
      </c>
      <c r="R140" s="7"/>
      <c r="S140" s="7"/>
      <c r="T140" s="7"/>
      <c r="U140" s="7"/>
      <c r="V140" s="7"/>
      <c r="W140" s="7"/>
      <c r="X140" s="7"/>
      <c r="Y140" s="7"/>
      <c r="Z140" s="7"/>
      <c r="AA140" s="7"/>
    </row>
    <row r="141" spans="1:27" ht="15.75" customHeight="1">
      <c r="A141" s="7">
        <v>1</v>
      </c>
      <c r="B141" s="7"/>
      <c r="C141" s="7"/>
      <c r="D141" s="7"/>
      <c r="E141" s="7"/>
      <c r="F141" s="7"/>
      <c r="G141" s="7"/>
      <c r="H141" s="7"/>
      <c r="I141" s="7"/>
      <c r="J141" s="7">
        <v>1</v>
      </c>
      <c r="K141" s="7"/>
      <c r="L141" s="7"/>
      <c r="M141" s="7"/>
      <c r="N141" s="7"/>
      <c r="O141" s="7"/>
      <c r="P141" s="7"/>
      <c r="Q141" s="7"/>
      <c r="R141" s="7"/>
      <c r="S141" s="7"/>
      <c r="T141" s="7"/>
      <c r="U141" s="7"/>
      <c r="V141" s="7"/>
      <c r="W141" s="7"/>
      <c r="X141" s="7"/>
      <c r="Y141" s="7"/>
      <c r="Z141" s="7"/>
      <c r="AA141" s="7"/>
    </row>
    <row r="142" spans="1:27" ht="15.75" customHeight="1">
      <c r="A142" s="108"/>
      <c r="B142" s="108"/>
      <c r="C142" s="108"/>
      <c r="D142" s="108"/>
      <c r="E142" s="108"/>
      <c r="F142" s="108"/>
      <c r="G142" s="108"/>
      <c r="H142" s="108"/>
      <c r="I142" s="108"/>
      <c r="J142" s="108">
        <v>1</v>
      </c>
      <c r="K142" s="108"/>
      <c r="L142" s="108"/>
      <c r="M142" s="108"/>
      <c r="N142" s="108"/>
      <c r="O142" s="108"/>
      <c r="P142" s="108"/>
      <c r="Q142" s="108"/>
      <c r="R142" s="108"/>
      <c r="S142" s="108"/>
      <c r="T142" s="108"/>
      <c r="U142" s="108"/>
      <c r="V142" s="108"/>
      <c r="W142" s="108"/>
      <c r="X142" s="108"/>
      <c r="Y142" s="108"/>
      <c r="Z142" s="108"/>
      <c r="AA142" s="108"/>
    </row>
    <row r="143" spans="1:27" ht="15.75" customHeight="1">
      <c r="A143" s="7"/>
      <c r="B143" s="7"/>
      <c r="C143" s="7"/>
      <c r="D143" s="7"/>
      <c r="E143" s="7"/>
      <c r="F143" s="7"/>
      <c r="G143" s="7"/>
      <c r="H143" s="7"/>
      <c r="I143" s="7"/>
      <c r="J143" s="7"/>
      <c r="K143" s="7"/>
      <c r="L143" s="7"/>
      <c r="M143" s="7"/>
      <c r="N143" s="7"/>
      <c r="O143" s="7"/>
      <c r="P143" s="7"/>
      <c r="Q143" s="7"/>
      <c r="R143" s="7"/>
      <c r="S143" s="7"/>
      <c r="T143" s="7">
        <v>1</v>
      </c>
      <c r="U143" s="7"/>
      <c r="V143" s="7"/>
      <c r="W143" s="7"/>
      <c r="X143" s="7"/>
      <c r="Y143" s="7"/>
      <c r="Z143" s="7"/>
      <c r="AA143" s="7"/>
    </row>
    <row r="144" spans="1:27" ht="15.75" customHeight="1">
      <c r="A144" s="7"/>
      <c r="B144" s="7">
        <v>1</v>
      </c>
      <c r="C144" s="7"/>
      <c r="D144" s="7"/>
      <c r="E144" s="7"/>
      <c r="F144" s="7"/>
      <c r="G144" s="7"/>
      <c r="H144" s="7"/>
      <c r="I144" s="7"/>
      <c r="J144" s="7"/>
      <c r="K144" s="7"/>
      <c r="L144" s="7"/>
      <c r="M144" s="7"/>
      <c r="N144" s="7"/>
      <c r="O144" s="7"/>
      <c r="P144" s="7"/>
      <c r="Q144" s="7"/>
      <c r="R144" s="7"/>
      <c r="S144" s="7"/>
      <c r="T144" s="7"/>
      <c r="U144" s="7"/>
      <c r="V144" s="7"/>
      <c r="W144" s="7"/>
      <c r="X144" s="7"/>
      <c r="Y144" s="7"/>
      <c r="Z144" s="7"/>
      <c r="AA144" s="7"/>
    </row>
    <row r="145" spans="1:27" ht="15.75" customHeight="1">
      <c r="A145" s="7"/>
      <c r="B145" s="7">
        <v>1</v>
      </c>
      <c r="C145" s="7"/>
      <c r="D145" s="7"/>
      <c r="E145" s="7"/>
      <c r="F145" s="7"/>
      <c r="G145" s="7"/>
      <c r="H145" s="7"/>
      <c r="I145" s="7"/>
      <c r="J145" s="7"/>
      <c r="K145" s="7"/>
      <c r="L145" s="7"/>
      <c r="M145" s="7"/>
      <c r="N145" s="7"/>
      <c r="O145" s="7"/>
      <c r="P145" s="7"/>
      <c r="Q145" s="7"/>
      <c r="R145" s="7"/>
      <c r="S145" s="7"/>
      <c r="T145" s="7"/>
      <c r="U145" s="7"/>
      <c r="V145" s="7"/>
      <c r="W145" s="7"/>
      <c r="X145" s="7"/>
      <c r="Y145" s="7"/>
      <c r="Z145" s="7"/>
      <c r="AA145" s="7"/>
    </row>
    <row r="146" spans="1:27" ht="15.75" customHeight="1">
      <c r="A146" s="7"/>
      <c r="B146" s="7">
        <v>1</v>
      </c>
      <c r="C146" s="7"/>
      <c r="D146" s="7"/>
      <c r="E146" s="7"/>
      <c r="F146" s="7"/>
      <c r="G146" s="7"/>
      <c r="H146" s="7"/>
      <c r="I146" s="7"/>
      <c r="J146" s="7"/>
      <c r="K146" s="7"/>
      <c r="L146" s="7"/>
      <c r="M146" s="7"/>
      <c r="N146" s="7"/>
      <c r="O146" s="7"/>
      <c r="P146" s="7"/>
      <c r="Q146" s="7"/>
      <c r="R146" s="7"/>
      <c r="S146" s="7"/>
      <c r="T146" s="7"/>
      <c r="U146" s="7"/>
      <c r="V146" s="7"/>
      <c r="W146" s="7"/>
      <c r="X146" s="7"/>
      <c r="Y146" s="7"/>
      <c r="Z146" s="7"/>
      <c r="AA146" s="7"/>
    </row>
    <row r="147" spans="1:27" ht="15.75" customHeight="1">
      <c r="A147" s="7"/>
      <c r="B147" s="7"/>
      <c r="C147" s="7"/>
      <c r="D147" s="7"/>
      <c r="E147" s="7"/>
      <c r="F147" s="7"/>
      <c r="G147" s="7">
        <v>1</v>
      </c>
      <c r="H147" s="7"/>
      <c r="I147" s="7"/>
      <c r="J147" s="7"/>
      <c r="K147" s="7"/>
      <c r="L147" s="7"/>
      <c r="M147" s="7"/>
      <c r="N147" s="7"/>
      <c r="O147" s="7">
        <v>1</v>
      </c>
      <c r="P147" s="7"/>
      <c r="Q147" s="7"/>
      <c r="R147" s="7"/>
      <c r="S147" s="7"/>
      <c r="T147" s="7"/>
      <c r="U147" s="7"/>
      <c r="V147" s="7">
        <v>1</v>
      </c>
      <c r="W147" s="7"/>
      <c r="X147" s="7"/>
      <c r="Y147" s="7"/>
      <c r="Z147" s="7"/>
      <c r="AA147" s="7"/>
    </row>
    <row r="148" spans="1:27" ht="15.75" customHeight="1">
      <c r="A148" s="7">
        <v>1</v>
      </c>
      <c r="B148" s="7"/>
      <c r="C148" s="7">
        <v>1</v>
      </c>
      <c r="D148" s="7"/>
      <c r="E148" s="7"/>
      <c r="F148" s="7"/>
      <c r="G148" s="7"/>
      <c r="H148" s="7"/>
      <c r="I148" s="7"/>
      <c r="J148" s="7"/>
      <c r="K148" s="7"/>
      <c r="L148" s="7"/>
      <c r="M148" s="7"/>
      <c r="N148" s="7"/>
      <c r="O148" s="7"/>
      <c r="P148" s="7"/>
      <c r="Q148" s="7"/>
      <c r="R148" s="7"/>
      <c r="S148" s="7"/>
      <c r="T148" s="7"/>
      <c r="U148" s="7"/>
      <c r="V148" s="7"/>
      <c r="W148" s="7"/>
      <c r="X148" s="7"/>
      <c r="Y148" s="7"/>
      <c r="Z148" s="7"/>
      <c r="AA148" s="7"/>
    </row>
    <row r="149" spans="1:27" ht="15.75" customHeight="1">
      <c r="A149" s="7"/>
      <c r="B149" s="7">
        <v>1</v>
      </c>
      <c r="C149" s="7"/>
      <c r="D149" s="7"/>
      <c r="E149" s="7"/>
      <c r="F149" s="7"/>
      <c r="G149" s="7"/>
      <c r="H149" s="7"/>
      <c r="I149" s="7"/>
      <c r="J149" s="7"/>
      <c r="K149" s="7"/>
      <c r="L149" s="7"/>
      <c r="M149" s="7"/>
      <c r="N149" s="7"/>
      <c r="O149" s="7"/>
      <c r="P149" s="7"/>
      <c r="Q149" s="7"/>
      <c r="R149" s="7"/>
      <c r="S149" s="7"/>
      <c r="T149" s="7"/>
      <c r="U149" s="7"/>
      <c r="V149" s="7"/>
      <c r="W149" s="7"/>
      <c r="X149" s="7"/>
      <c r="Y149" s="7"/>
      <c r="Z149" s="7"/>
      <c r="AA149" s="7"/>
    </row>
    <row r="150" spans="1:27" ht="15.75" customHeight="1">
      <c r="A150" s="7">
        <v>1</v>
      </c>
      <c r="B150" s="7"/>
      <c r="C150" s="7">
        <v>1</v>
      </c>
      <c r="D150" s="7"/>
      <c r="E150" s="7"/>
      <c r="F150" s="7"/>
      <c r="G150" s="7"/>
      <c r="H150" s="7"/>
      <c r="I150" s="7"/>
      <c r="J150" s="7"/>
      <c r="K150" s="7"/>
      <c r="L150" s="7"/>
      <c r="M150" s="7"/>
      <c r="N150" s="7"/>
      <c r="O150" s="7"/>
      <c r="P150" s="7"/>
      <c r="Q150" s="7"/>
      <c r="R150" s="7"/>
      <c r="S150" s="7"/>
      <c r="T150" s="7"/>
      <c r="U150" s="7"/>
      <c r="V150" s="7"/>
      <c r="W150" s="7"/>
      <c r="X150" s="7"/>
      <c r="Y150" s="7"/>
      <c r="Z150" s="7"/>
      <c r="AA150" s="7"/>
    </row>
    <row r="151" spans="1:27" ht="15.75" customHeight="1">
      <c r="A151" s="7">
        <v>1</v>
      </c>
      <c r="B151" s="7"/>
      <c r="C151" s="7">
        <v>1</v>
      </c>
      <c r="D151" s="7"/>
      <c r="E151" s="7"/>
      <c r="F151" s="7"/>
      <c r="G151" s="7"/>
      <c r="H151" s="7"/>
      <c r="I151" s="7"/>
      <c r="J151" s="7"/>
      <c r="K151" s="7"/>
      <c r="L151" s="7"/>
      <c r="M151" s="7"/>
      <c r="N151" s="7"/>
      <c r="O151" s="7"/>
      <c r="P151" s="7"/>
      <c r="Q151" s="7"/>
      <c r="R151" s="7"/>
      <c r="S151" s="7"/>
      <c r="T151" s="7"/>
      <c r="U151" s="7"/>
      <c r="V151" s="7"/>
      <c r="W151" s="7"/>
      <c r="X151" s="7"/>
      <c r="Y151" s="7"/>
      <c r="Z151" s="7"/>
      <c r="AA151" s="7"/>
    </row>
    <row r="152" spans="1:27" ht="15.75" customHeight="1">
      <c r="A152" s="7"/>
      <c r="B152" s="7"/>
      <c r="C152" s="7"/>
      <c r="D152" s="7"/>
      <c r="E152" s="7"/>
      <c r="F152" s="7"/>
      <c r="G152" s="7"/>
      <c r="H152" s="7"/>
      <c r="I152" s="7"/>
      <c r="J152" s="7"/>
      <c r="K152" s="7"/>
      <c r="L152" s="7"/>
      <c r="M152" s="7"/>
      <c r="N152" s="7"/>
      <c r="O152" s="7"/>
      <c r="P152" s="7">
        <v>1</v>
      </c>
      <c r="Q152" s="7"/>
      <c r="R152" s="7"/>
      <c r="S152" s="7"/>
      <c r="T152" s="7"/>
      <c r="U152" s="7"/>
      <c r="V152" s="7"/>
      <c r="W152" s="7"/>
      <c r="X152" s="7"/>
      <c r="Y152" s="7"/>
      <c r="Z152" s="7"/>
      <c r="AA152" s="7"/>
    </row>
    <row r="153" spans="1:27" ht="15.75" customHeight="1">
      <c r="A153" s="7"/>
      <c r="B153" s="7"/>
      <c r="C153" s="7"/>
      <c r="D153" s="7"/>
      <c r="E153" s="7"/>
      <c r="F153" s="7"/>
      <c r="G153" s="7"/>
      <c r="H153" s="7"/>
      <c r="I153" s="7"/>
      <c r="J153" s="7">
        <v>1</v>
      </c>
      <c r="K153" s="7"/>
      <c r="L153" s="7"/>
      <c r="M153" s="7"/>
      <c r="N153" s="7"/>
      <c r="O153" s="7"/>
      <c r="P153" s="7"/>
      <c r="Q153" s="7"/>
      <c r="R153" s="7"/>
      <c r="S153" s="7"/>
      <c r="T153" s="7"/>
      <c r="U153" s="7"/>
      <c r="V153" s="7"/>
      <c r="W153" s="7"/>
      <c r="X153" s="7"/>
      <c r="Y153" s="7"/>
      <c r="Z153" s="7"/>
      <c r="AA153" s="7"/>
    </row>
    <row r="154" spans="1:27" ht="15.75" customHeight="1">
      <c r="A154" s="7">
        <v>1</v>
      </c>
      <c r="B154" s="7"/>
      <c r="C154" s="7">
        <v>1</v>
      </c>
      <c r="D154" s="7"/>
      <c r="E154" s="7"/>
      <c r="F154" s="7"/>
      <c r="G154" s="7"/>
      <c r="H154" s="7">
        <v>1</v>
      </c>
      <c r="I154" s="7"/>
      <c r="J154" s="7"/>
      <c r="K154" s="7"/>
      <c r="L154" s="7"/>
      <c r="M154" s="7"/>
      <c r="N154" s="7"/>
      <c r="O154" s="7"/>
      <c r="P154" s="7"/>
      <c r="Q154" s="7"/>
      <c r="R154" s="7"/>
      <c r="S154" s="7"/>
      <c r="T154" s="7"/>
      <c r="U154" s="7"/>
      <c r="V154" s="7"/>
      <c r="W154" s="7">
        <v>1</v>
      </c>
      <c r="X154" s="7"/>
      <c r="Y154" s="7"/>
      <c r="Z154" s="7"/>
      <c r="AA154" s="7"/>
    </row>
    <row r="155" spans="1:27" ht="15.75" customHeight="1">
      <c r="A155" s="48"/>
      <c r="B155" s="48">
        <v>1</v>
      </c>
      <c r="C155" s="48"/>
      <c r="D155" s="48"/>
      <c r="E155" s="48"/>
      <c r="F155" s="48"/>
      <c r="G155" s="48"/>
      <c r="H155" s="48"/>
      <c r="I155" s="48"/>
      <c r="J155" s="48"/>
      <c r="K155" s="48"/>
      <c r="L155" s="48"/>
      <c r="M155" s="48"/>
      <c r="N155" s="48"/>
      <c r="O155" s="48"/>
      <c r="P155" s="48"/>
      <c r="Q155" s="48"/>
      <c r="R155" s="48"/>
      <c r="S155" s="48"/>
      <c r="T155" s="48"/>
      <c r="U155" s="48"/>
      <c r="V155" s="48"/>
      <c r="W155" s="48"/>
      <c r="X155" s="48"/>
      <c r="Y155" s="48"/>
      <c r="Z155" s="48"/>
      <c r="AA155" s="48"/>
    </row>
    <row r="156" spans="1:27" ht="15.75" customHeight="1">
      <c r="A156" s="7"/>
      <c r="B156" s="7"/>
      <c r="C156" s="7"/>
      <c r="D156" s="7"/>
      <c r="E156" s="7"/>
      <c r="F156" s="7"/>
      <c r="G156" s="7"/>
      <c r="H156" s="7"/>
      <c r="I156" s="7"/>
      <c r="J156" s="7"/>
      <c r="K156" s="7"/>
      <c r="L156" s="7"/>
      <c r="M156" s="7"/>
      <c r="N156" s="7"/>
      <c r="O156" s="7"/>
      <c r="P156" s="7">
        <v>1</v>
      </c>
      <c r="Q156" s="7"/>
      <c r="R156" s="7"/>
      <c r="S156" s="7"/>
      <c r="T156" s="7"/>
      <c r="U156" s="7"/>
      <c r="V156" s="7"/>
      <c r="W156" s="7"/>
      <c r="X156" s="7"/>
      <c r="Y156" s="7"/>
      <c r="Z156" s="7"/>
      <c r="AA156" s="7"/>
    </row>
    <row r="157" spans="1:27" ht="15.75" customHeight="1">
      <c r="A157" s="7">
        <v>1</v>
      </c>
      <c r="B157" s="7"/>
      <c r="C157" s="7"/>
      <c r="D157" s="7"/>
      <c r="E157" s="7"/>
      <c r="F157" s="7"/>
      <c r="G157" s="7"/>
      <c r="H157" s="7">
        <v>1</v>
      </c>
      <c r="I157" s="7"/>
      <c r="J157" s="7"/>
      <c r="K157" s="7"/>
      <c r="L157" s="7"/>
      <c r="M157" s="7"/>
      <c r="N157" s="7"/>
      <c r="O157" s="7"/>
      <c r="P157" s="7"/>
      <c r="Q157" s="7"/>
      <c r="R157" s="7"/>
      <c r="S157" s="7"/>
      <c r="T157" s="7"/>
      <c r="U157" s="7"/>
      <c r="V157" s="7"/>
      <c r="W157" s="7"/>
      <c r="X157" s="7"/>
      <c r="Y157" s="7"/>
      <c r="Z157" s="7"/>
      <c r="AA157" s="7"/>
    </row>
    <row r="158" spans="1:27" ht="15.75" customHeight="1">
      <c r="A158" s="7">
        <v>1</v>
      </c>
      <c r="B158" s="7"/>
      <c r="C158" s="7">
        <v>1</v>
      </c>
      <c r="D158" s="7"/>
      <c r="E158" s="7"/>
      <c r="F158" s="7"/>
      <c r="G158" s="7"/>
      <c r="H158" s="7"/>
      <c r="I158" s="7"/>
      <c r="J158" s="7"/>
      <c r="K158" s="7"/>
      <c r="L158" s="7"/>
      <c r="M158" s="7">
        <v>1</v>
      </c>
      <c r="N158" s="7"/>
      <c r="O158" s="7"/>
      <c r="P158" s="7"/>
      <c r="Q158" s="7"/>
      <c r="R158" s="7"/>
      <c r="S158" s="7"/>
      <c r="T158" s="7"/>
      <c r="U158" s="7"/>
      <c r="V158" s="7"/>
      <c r="W158" s="7"/>
      <c r="X158" s="7"/>
      <c r="Y158" s="7"/>
      <c r="Z158" s="7"/>
      <c r="AA158" s="7"/>
    </row>
    <row r="159" spans="1:27" ht="15.75" customHeight="1">
      <c r="A159" s="7"/>
      <c r="B159" s="7"/>
      <c r="C159" s="7"/>
      <c r="D159" s="7"/>
      <c r="E159" s="7"/>
      <c r="F159" s="7"/>
      <c r="G159" s="7"/>
      <c r="H159" s="7">
        <v>1</v>
      </c>
      <c r="I159" s="7"/>
      <c r="J159" s="7"/>
      <c r="K159" s="7"/>
      <c r="L159" s="7"/>
      <c r="M159" s="7"/>
      <c r="N159" s="7"/>
      <c r="O159" s="7"/>
      <c r="P159" s="7"/>
      <c r="Q159" s="7"/>
      <c r="R159" s="7"/>
      <c r="S159" s="7"/>
      <c r="T159" s="7"/>
      <c r="U159" s="7"/>
      <c r="V159" s="7"/>
      <c r="W159" s="7"/>
      <c r="X159" s="7"/>
      <c r="Y159" s="7"/>
      <c r="Z159" s="7"/>
      <c r="AA159" s="7"/>
    </row>
    <row r="160" spans="1:27" ht="15.75" customHeight="1">
      <c r="A160" s="7"/>
      <c r="B160" s="7">
        <v>1</v>
      </c>
      <c r="C160" s="7"/>
      <c r="D160" s="7"/>
      <c r="E160" s="7"/>
      <c r="F160" s="7"/>
      <c r="G160" s="7"/>
      <c r="H160" s="7"/>
      <c r="I160" s="7"/>
      <c r="J160" s="7"/>
      <c r="K160" s="7"/>
      <c r="L160" s="7"/>
      <c r="M160" s="7"/>
      <c r="N160" s="7"/>
      <c r="O160" s="7"/>
      <c r="P160" s="7"/>
      <c r="Q160" s="7"/>
      <c r="R160" s="7"/>
      <c r="S160" s="7"/>
      <c r="T160" s="7"/>
      <c r="U160" s="7"/>
      <c r="V160" s="7"/>
      <c r="W160" s="7"/>
      <c r="X160" s="7"/>
      <c r="Y160" s="7"/>
      <c r="Z160" s="7"/>
      <c r="AA160" s="7"/>
    </row>
    <row r="161" spans="1:27" ht="15.75" customHeight="1">
      <c r="A161" s="7">
        <v>0</v>
      </c>
      <c r="B161" s="7"/>
      <c r="C161" s="7"/>
      <c r="D161" s="7"/>
      <c r="E161" s="7"/>
      <c r="F161" s="7"/>
      <c r="G161" s="7"/>
      <c r="H161" s="7">
        <v>1</v>
      </c>
      <c r="I161" s="7"/>
      <c r="J161" s="7"/>
      <c r="K161" s="7"/>
      <c r="L161" s="7"/>
      <c r="M161" s="7"/>
      <c r="N161" s="7"/>
      <c r="O161" s="7"/>
      <c r="P161" s="7"/>
      <c r="Q161" s="7"/>
      <c r="R161" s="7"/>
      <c r="S161" s="7"/>
      <c r="T161" s="7"/>
      <c r="U161" s="7"/>
      <c r="V161" s="7"/>
      <c r="W161" s="7"/>
      <c r="X161" s="7"/>
      <c r="Y161" s="7"/>
      <c r="Z161" s="7"/>
      <c r="AA161" s="7"/>
    </row>
    <row r="162" spans="1:27" ht="15.75" customHeight="1">
      <c r="A162" s="7">
        <v>1</v>
      </c>
      <c r="B162" s="7"/>
      <c r="C162" s="7"/>
      <c r="D162" s="7"/>
      <c r="E162" s="7"/>
      <c r="F162" s="7">
        <v>1</v>
      </c>
      <c r="G162" s="7"/>
      <c r="H162" s="7"/>
      <c r="I162" s="7"/>
      <c r="J162" s="7"/>
      <c r="K162" s="7">
        <v>1</v>
      </c>
      <c r="L162" s="7"/>
      <c r="M162" s="7"/>
      <c r="N162" s="7"/>
      <c r="O162" s="7"/>
      <c r="P162" s="7"/>
      <c r="Q162" s="7"/>
      <c r="R162" s="7"/>
      <c r="S162" s="7">
        <v>1</v>
      </c>
      <c r="T162" s="7"/>
      <c r="U162" s="7"/>
      <c r="V162" s="7"/>
      <c r="W162" s="7"/>
      <c r="X162" s="7">
        <v>1</v>
      </c>
      <c r="Y162" s="7"/>
      <c r="Z162" s="7"/>
      <c r="AA162" s="7"/>
    </row>
    <row r="163" spans="1:27" ht="15.75" customHeight="1">
      <c r="A163" s="7"/>
      <c r="B163" s="7"/>
      <c r="C163" s="7">
        <v>1</v>
      </c>
      <c r="D163" s="7"/>
      <c r="E163" s="7"/>
      <c r="F163" s="7"/>
      <c r="G163" s="7"/>
      <c r="H163" s="7"/>
      <c r="I163" s="7"/>
      <c r="J163" s="7"/>
      <c r="K163" s="7"/>
      <c r="L163" s="7"/>
      <c r="M163" s="7"/>
      <c r="N163" s="7"/>
      <c r="O163" s="7"/>
      <c r="P163" s="7"/>
      <c r="Q163" s="7"/>
      <c r="R163" s="7"/>
      <c r="S163" s="7"/>
      <c r="T163" s="7"/>
      <c r="U163" s="7"/>
      <c r="V163" s="7"/>
      <c r="W163" s="7"/>
      <c r="X163" s="7"/>
      <c r="Y163" s="7"/>
      <c r="Z163" s="7"/>
      <c r="AA163" s="7"/>
    </row>
    <row r="164" spans="1:27" ht="15.75" customHeight="1">
      <c r="A164" s="7"/>
      <c r="B164" s="7">
        <v>1</v>
      </c>
      <c r="C164" s="7"/>
      <c r="D164" s="7"/>
      <c r="E164" s="7"/>
      <c r="F164" s="7"/>
      <c r="G164" s="7"/>
      <c r="H164" s="7"/>
      <c r="I164" s="7"/>
      <c r="J164" s="7"/>
      <c r="K164" s="7"/>
      <c r="L164" s="7"/>
      <c r="M164" s="7"/>
      <c r="N164" s="7"/>
      <c r="O164" s="7"/>
      <c r="P164" s="7"/>
      <c r="Q164" s="7"/>
      <c r="R164" s="7"/>
      <c r="S164" s="7"/>
      <c r="T164" s="7"/>
      <c r="U164" s="7"/>
      <c r="V164" s="7"/>
      <c r="W164" s="7"/>
      <c r="X164" s="7"/>
      <c r="Y164" s="7"/>
      <c r="Z164" s="7"/>
      <c r="AA164" s="7"/>
    </row>
    <row r="165" spans="1:27" ht="15.75" customHeight="1">
      <c r="A165" s="7"/>
      <c r="B165" s="7"/>
      <c r="C165" s="7"/>
      <c r="D165" s="7"/>
      <c r="E165" s="7">
        <v>1</v>
      </c>
      <c r="F165" s="7"/>
      <c r="G165" s="7"/>
      <c r="H165" s="7"/>
      <c r="I165" s="7"/>
      <c r="J165" s="7"/>
      <c r="K165" s="7"/>
      <c r="L165" s="7"/>
      <c r="M165" s="7"/>
      <c r="N165" s="7"/>
      <c r="O165" s="7"/>
      <c r="P165" s="7"/>
      <c r="Q165" s="7"/>
      <c r="R165" s="7"/>
      <c r="S165" s="7"/>
      <c r="T165" s="7"/>
      <c r="U165" s="7"/>
      <c r="V165" s="7"/>
      <c r="W165" s="7"/>
      <c r="X165" s="7"/>
      <c r="Y165" s="7"/>
      <c r="Z165" s="7"/>
      <c r="AA165" s="7"/>
    </row>
    <row r="166" spans="1:27" ht="15.75" customHeight="1">
      <c r="A166" s="7"/>
      <c r="B166" s="7">
        <v>1</v>
      </c>
      <c r="C166" s="7"/>
      <c r="D166" s="7"/>
      <c r="E166" s="7"/>
      <c r="F166" s="7"/>
      <c r="G166" s="7"/>
      <c r="H166" s="7"/>
      <c r="I166" s="7"/>
      <c r="J166" s="7"/>
      <c r="K166" s="7"/>
      <c r="L166" s="7"/>
      <c r="M166" s="7"/>
      <c r="N166" s="7"/>
      <c r="O166" s="7"/>
      <c r="P166" s="7"/>
      <c r="Q166" s="7"/>
      <c r="R166" s="7"/>
      <c r="S166" s="7"/>
      <c r="T166" s="7"/>
      <c r="U166" s="7"/>
      <c r="V166" s="7"/>
      <c r="W166" s="7"/>
      <c r="X166" s="7"/>
      <c r="Y166" s="7"/>
      <c r="Z166" s="7"/>
      <c r="AA166" s="7"/>
    </row>
    <row r="167" spans="1:27" ht="15.75" customHeight="1">
      <c r="A167" s="7"/>
      <c r="B167" s="7">
        <v>1</v>
      </c>
      <c r="C167" s="7"/>
      <c r="D167" s="7"/>
      <c r="E167" s="7"/>
      <c r="F167" s="7"/>
      <c r="G167" s="7"/>
      <c r="H167" s="7"/>
      <c r="I167" s="7"/>
      <c r="J167" s="7"/>
      <c r="K167" s="7"/>
      <c r="L167" s="7"/>
      <c r="M167" s="7"/>
      <c r="N167" s="7"/>
      <c r="O167" s="7"/>
      <c r="P167" s="7"/>
      <c r="Q167" s="7"/>
      <c r="R167" s="7"/>
      <c r="S167" s="7"/>
      <c r="T167" s="7"/>
      <c r="U167" s="7"/>
      <c r="V167" s="7"/>
      <c r="W167" s="7"/>
      <c r="X167" s="7"/>
      <c r="Y167" s="7"/>
      <c r="Z167" s="7"/>
      <c r="AA167" s="7"/>
    </row>
    <row r="168" spans="1:27" ht="15.75" customHeight="1">
      <c r="A168" s="7"/>
      <c r="B168" s="7"/>
      <c r="C168" s="7"/>
      <c r="D168" s="7"/>
      <c r="E168" s="7"/>
      <c r="F168" s="7"/>
      <c r="G168" s="7"/>
      <c r="H168" s="7">
        <v>1</v>
      </c>
      <c r="I168" s="7"/>
      <c r="J168" s="7"/>
      <c r="K168" s="7"/>
      <c r="L168" s="7"/>
      <c r="M168" s="7"/>
      <c r="N168" s="7"/>
      <c r="O168" s="7"/>
      <c r="P168" s="7"/>
      <c r="Q168" s="7"/>
      <c r="R168" s="7"/>
      <c r="S168" s="7"/>
      <c r="T168" s="7"/>
      <c r="U168" s="7"/>
      <c r="V168" s="7"/>
      <c r="W168" s="7"/>
      <c r="X168" s="7"/>
      <c r="Y168" s="7"/>
      <c r="Z168" s="7"/>
      <c r="AA168" s="7"/>
    </row>
    <row r="169" spans="1:27" ht="15.75" customHeight="1">
      <c r="A169" s="7"/>
      <c r="B169" s="7"/>
      <c r="C169" s="7"/>
      <c r="D169" s="7"/>
      <c r="E169" s="7"/>
      <c r="F169" s="7"/>
      <c r="G169" s="7"/>
      <c r="H169" s="7"/>
      <c r="I169" s="7"/>
      <c r="J169" s="7"/>
      <c r="K169" s="7"/>
      <c r="L169" s="7"/>
      <c r="M169" s="7">
        <v>1</v>
      </c>
      <c r="N169" s="7"/>
      <c r="O169" s="7"/>
      <c r="P169" s="7"/>
      <c r="Q169" s="7"/>
      <c r="R169" s="7"/>
      <c r="S169" s="7"/>
      <c r="T169" s="7"/>
      <c r="U169" s="7"/>
      <c r="V169" s="7"/>
      <c r="W169" s="7"/>
      <c r="X169" s="7"/>
      <c r="Y169" s="7"/>
      <c r="Z169" s="7"/>
      <c r="AA169" s="7"/>
    </row>
    <row r="170" spans="1:27" ht="15.75" customHeight="1">
      <c r="A170" s="7"/>
      <c r="B170" s="7">
        <v>1</v>
      </c>
      <c r="C170" s="7"/>
      <c r="D170" s="7"/>
      <c r="E170" s="7"/>
      <c r="F170" s="7"/>
      <c r="G170" s="7"/>
      <c r="H170" s="7"/>
      <c r="I170" s="7"/>
      <c r="J170" s="7"/>
      <c r="K170" s="7"/>
      <c r="L170" s="7"/>
      <c r="M170" s="7"/>
      <c r="N170" s="7"/>
      <c r="O170" s="7"/>
      <c r="P170" s="7"/>
      <c r="Q170" s="7"/>
      <c r="R170" s="7"/>
      <c r="S170" s="7"/>
      <c r="T170" s="7"/>
      <c r="U170" s="7"/>
      <c r="V170" s="7"/>
      <c r="W170" s="7"/>
      <c r="X170" s="7"/>
      <c r="Y170" s="7"/>
      <c r="Z170" s="7"/>
      <c r="AA170" s="7"/>
    </row>
    <row r="171" spans="1:27" ht="15.75" customHeight="1">
      <c r="A171" s="139">
        <f>SUM(A3:A170)</f>
        <v>36</v>
      </c>
      <c r="B171" s="112" t="s">
        <v>563</v>
      </c>
      <c r="C171" s="112" t="s">
        <v>694</v>
      </c>
      <c r="D171" s="112" t="s">
        <v>695</v>
      </c>
      <c r="E171" s="112" t="s">
        <v>696</v>
      </c>
      <c r="F171" s="112" t="s">
        <v>697</v>
      </c>
      <c r="G171" s="112" t="s">
        <v>698</v>
      </c>
      <c r="H171" s="112" t="s">
        <v>699</v>
      </c>
      <c r="I171" s="112" t="s">
        <v>700</v>
      </c>
      <c r="J171" s="112" t="s">
        <v>701</v>
      </c>
      <c r="K171" s="112" t="s">
        <v>702</v>
      </c>
      <c r="L171" s="112" t="s">
        <v>703</v>
      </c>
      <c r="M171" s="112" t="s">
        <v>704</v>
      </c>
      <c r="N171" s="112" t="s">
        <v>705</v>
      </c>
      <c r="O171" s="112" t="s">
        <v>706</v>
      </c>
      <c r="P171" s="112" t="s">
        <v>707</v>
      </c>
      <c r="Q171" s="112" t="s">
        <v>4334</v>
      </c>
      <c r="R171" s="112" t="s">
        <v>709</v>
      </c>
      <c r="S171" s="112" t="s">
        <v>710</v>
      </c>
      <c r="T171" s="112" t="s">
        <v>711</v>
      </c>
      <c r="U171" s="112" t="s">
        <v>712</v>
      </c>
      <c r="V171" s="112" t="s">
        <v>713</v>
      </c>
      <c r="W171" s="112" t="s">
        <v>4333</v>
      </c>
      <c r="X171" s="112" t="s">
        <v>715</v>
      </c>
      <c r="Y171" s="112" t="s">
        <v>716</v>
      </c>
      <c r="Z171" s="112" t="s">
        <v>4332</v>
      </c>
      <c r="AA171" s="112" t="s">
        <v>718</v>
      </c>
    </row>
    <row r="172" spans="1:27" ht="15.75" customHeight="1">
      <c r="A172" s="112" t="s">
        <v>1466</v>
      </c>
      <c r="B172" s="112">
        <v>2</v>
      </c>
      <c r="C172" s="112">
        <v>12</v>
      </c>
      <c r="E172" s="112">
        <v>3</v>
      </c>
      <c r="F172" s="112">
        <v>3</v>
      </c>
      <c r="G172" s="112">
        <v>2</v>
      </c>
      <c r="H172" s="112">
        <v>5</v>
      </c>
      <c r="I172" s="112">
        <v>0</v>
      </c>
      <c r="J172" s="112">
        <v>1</v>
      </c>
      <c r="K172" s="112">
        <v>2</v>
      </c>
      <c r="L172" s="112">
        <v>2</v>
      </c>
      <c r="M172" s="112">
        <v>4</v>
      </c>
      <c r="N172" s="112">
        <v>0</v>
      </c>
      <c r="O172" s="112">
        <v>4</v>
      </c>
      <c r="P172" s="112">
        <v>1</v>
      </c>
      <c r="Q172" s="112">
        <v>3</v>
      </c>
      <c r="R172" s="112">
        <v>2</v>
      </c>
      <c r="S172" s="112">
        <v>4</v>
      </c>
      <c r="T172" s="112">
        <v>0</v>
      </c>
      <c r="U172" s="112">
        <v>0</v>
      </c>
      <c r="V172" s="112">
        <v>1</v>
      </c>
      <c r="W172" s="112">
        <v>2</v>
      </c>
      <c r="X172" s="112">
        <v>4</v>
      </c>
      <c r="Y172" s="112">
        <v>0</v>
      </c>
      <c r="Z172" s="112">
        <v>2</v>
      </c>
      <c r="AA172" s="112">
        <v>3</v>
      </c>
    </row>
    <row r="173" spans="1:27" ht="15.75" customHeight="1"/>
    <row r="174" spans="1:27" ht="15.75" customHeight="1">
      <c r="A174" s="112">
        <f>SUM(B172:AA172)</f>
        <v>62</v>
      </c>
    </row>
    <row r="175" spans="1:27" ht="15.75" customHeight="1"/>
    <row r="176" spans="1:27" ht="15.75" customHeight="1"/>
    <row r="177" spans="2:4" ht="15.75" customHeight="1"/>
    <row r="178" spans="2:4" ht="15.75" customHeight="1"/>
    <row r="179" spans="2:4" ht="15.75" customHeight="1"/>
    <row r="180" spans="2:4" ht="15" customHeight="1">
      <c r="B180" s="112">
        <f>SUM(E172,L172,Z172,S172,X172)</f>
        <v>15</v>
      </c>
      <c r="C180" s="69" t="s">
        <v>4335</v>
      </c>
      <c r="D180" s="252" t="s">
        <v>4336</v>
      </c>
    </row>
    <row r="181" spans="2:4" ht="15" customHeight="1">
      <c r="B181" s="112">
        <f>SUM(F172,I172,K172,P172)</f>
        <v>6</v>
      </c>
      <c r="C181" s="69" t="s">
        <v>4337</v>
      </c>
      <c r="D181" s="252" t="s">
        <v>4338</v>
      </c>
    </row>
    <row r="182" spans="2:4" ht="15" customHeight="1">
      <c r="B182" s="112">
        <f>SUM(C172,H172,J172,W172)</f>
        <v>20</v>
      </c>
      <c r="C182" s="69" t="s">
        <v>34</v>
      </c>
      <c r="D182" s="252" t="s">
        <v>4339</v>
      </c>
    </row>
    <row r="183" spans="2:4" ht="15" customHeight="1">
      <c r="B183" s="112">
        <f>SUM(N172,O172,T172,U172)</f>
        <v>4</v>
      </c>
      <c r="C183" s="69" t="s">
        <v>4340</v>
      </c>
      <c r="D183" s="252" t="s">
        <v>4341</v>
      </c>
    </row>
    <row r="184" spans="2:4" ht="15" customHeight="1">
      <c r="B184" s="112">
        <f>SUM(G172,M172,Q172,R172,V172,Y172)</f>
        <v>12</v>
      </c>
      <c r="C184" s="69" t="s">
        <v>536</v>
      </c>
      <c r="D184" s="252" t="s">
        <v>4342</v>
      </c>
    </row>
    <row r="185" spans="2:4" ht="15" customHeight="1">
      <c r="B185" s="253">
        <f>SUM(B180:B184)</f>
        <v>57</v>
      </c>
    </row>
    <row r="186" spans="2:4" ht="15.75" customHeight="1"/>
    <row r="187" spans="2:4" ht="15.75" customHeight="1"/>
    <row r="188" spans="2:4" ht="15.75" customHeight="1"/>
    <row r="189" spans="2:4" ht="15.75" customHeight="1"/>
    <row r="190" spans="2:4" ht="15.75" customHeight="1"/>
    <row r="191" spans="2:4" ht="15.75" customHeight="1"/>
    <row r="192" spans="2:4"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A3:A170">
    <cfRule type="cellIs" dxfId="27" priority="11" operator="equal">
      <formula>1</formula>
    </cfRule>
  </conditionalFormatting>
  <conditionalFormatting sqref="A3:AA3">
    <cfRule type="notContainsBlanks" dxfId="26" priority="1">
      <formula>LEN(TRIM(A3))&gt;0</formula>
    </cfRule>
  </conditionalFormatting>
  <conditionalFormatting sqref="A6:AA9">
    <cfRule type="notContainsBlanks" dxfId="25" priority="2">
      <formula>LEN(TRIM(A6))&gt;0</formula>
    </cfRule>
  </conditionalFormatting>
  <conditionalFormatting sqref="A12:AA12">
    <cfRule type="notContainsBlanks" dxfId="24" priority="3">
      <formula>LEN(TRIM(A12))&gt;0</formula>
    </cfRule>
  </conditionalFormatting>
  <conditionalFormatting sqref="A15:AA16 A23:AA23 A25:AA26 A28:AA30">
    <cfRule type="notContainsBlanks" dxfId="23" priority="4">
      <formula>LEN(TRIM(A15))&gt;0</formula>
    </cfRule>
  </conditionalFormatting>
  <conditionalFormatting sqref="A52:AA52 A57:AA58 A60:AA60">
    <cfRule type="notContainsBlanks" dxfId="22" priority="6">
      <formula>LEN(TRIM(A52))&gt;0</formula>
    </cfRule>
  </conditionalFormatting>
  <conditionalFormatting sqref="A67:AA67">
    <cfRule type="notContainsBlanks" dxfId="21" priority="7">
      <formula>LEN(TRIM(A67))&gt;0</formula>
    </cfRule>
  </conditionalFormatting>
  <conditionalFormatting sqref="A70:AA70">
    <cfRule type="notContainsBlanks" dxfId="20" priority="8">
      <formula>LEN(TRIM(A70))&gt;0</formula>
    </cfRule>
  </conditionalFormatting>
  <conditionalFormatting sqref="A102:AA102 A110:AA111 A118:AA119 A121:AA122 A127:AA127 A133:AA133 A135:AA135">
    <cfRule type="notContainsBlanks" dxfId="19" priority="9">
      <formula>LEN(TRIM(A102))&gt;0</formula>
    </cfRule>
  </conditionalFormatting>
  <conditionalFormatting sqref="A140:AA140 A148:AA148 A150:AA151 A154:AA154 A157:AA158 A161:AA162">
    <cfRule type="notContainsBlanks" dxfId="18" priority="10">
      <formula>LEN(TRIM(A140))&gt;0</formula>
    </cfRule>
  </conditionalFormatting>
  <conditionalFormatting sqref="A140:AA141 A148:AA148 A150:AA151 A154:AA154 A157:AA158 A162:AA162 A102:AA102 A110:AA110 A118:AA119 A122:AA122 A133:AA133 A135:AA135 A70:AA70 A67:AA68 A52:AA52 A57:AA57 A60:AA60 A23:AA23 A25:AA26 A28:AA30 A12:AA12 A6:AA9 A3:AA3 A20:AA20 A137:AA137">
    <cfRule type="cellIs" dxfId="17" priority="12" operator="equal">
      <formula>1</formula>
    </cfRule>
  </conditionalFormatting>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outlinePr summaryBelow="0" summaryRight="0"/>
  </sheetPr>
  <dimension ref="A1:AA1000"/>
  <sheetViews>
    <sheetView workbookViewId="0"/>
  </sheetViews>
  <sheetFormatPr baseColWidth="10" defaultColWidth="12.5703125" defaultRowHeight="15" customHeight="1"/>
  <cols>
    <col min="1" max="1" width="20.7109375" customWidth="1"/>
    <col min="2" max="2" width="8.7109375" customWidth="1"/>
    <col min="3" max="3" width="12.140625" customWidth="1"/>
    <col min="4" max="4" width="6.7109375" customWidth="1"/>
    <col min="5" max="5" width="10" customWidth="1"/>
    <col min="6" max="6" width="6.28515625" customWidth="1"/>
    <col min="7" max="7" width="6.85546875" customWidth="1"/>
    <col min="8" max="8" width="7.85546875" customWidth="1"/>
    <col min="9" max="9" width="9.42578125" customWidth="1"/>
    <col min="10" max="10" width="9.7109375" customWidth="1"/>
    <col min="11" max="11" width="8.28515625" customWidth="1"/>
    <col min="12" max="12" width="5.28515625" customWidth="1"/>
    <col min="13" max="13" width="9.42578125" customWidth="1"/>
    <col min="14" max="14" width="7.7109375" customWidth="1"/>
    <col min="15" max="15" width="8.5703125" customWidth="1"/>
    <col min="16" max="16" width="8.42578125" customWidth="1"/>
    <col min="17" max="17" width="8.28515625" customWidth="1"/>
    <col min="18" max="18" width="9.140625" customWidth="1"/>
    <col min="19" max="19" width="5.28515625" customWidth="1"/>
    <col min="20" max="20" width="8.7109375" customWidth="1"/>
    <col min="21" max="21" width="8.28515625" customWidth="1"/>
    <col min="22" max="22" width="10.28515625" customWidth="1"/>
    <col min="23" max="23" width="8.5703125" customWidth="1"/>
    <col min="24" max="24" width="17.42578125" customWidth="1"/>
    <col min="25" max="25" width="14.28515625" customWidth="1"/>
    <col min="26" max="26" width="8.5703125" customWidth="1"/>
    <col min="27" max="27" width="15" customWidth="1"/>
  </cols>
  <sheetData>
    <row r="1" spans="1:27" ht="12.75">
      <c r="A1" s="192"/>
      <c r="B1" s="192"/>
      <c r="C1" s="192"/>
      <c r="D1" s="192"/>
      <c r="E1" s="192"/>
      <c r="F1" s="192"/>
      <c r="G1" s="192"/>
      <c r="H1" s="192"/>
      <c r="I1" s="192"/>
      <c r="J1" s="192"/>
      <c r="K1" s="192"/>
      <c r="L1" s="192"/>
      <c r="M1" s="192"/>
      <c r="N1" s="192"/>
      <c r="O1" s="192"/>
      <c r="P1" s="192"/>
      <c r="Q1" s="192"/>
      <c r="R1" s="192"/>
      <c r="S1" s="192"/>
      <c r="T1" s="192"/>
      <c r="U1" s="192"/>
      <c r="V1" s="192"/>
      <c r="W1" s="192"/>
      <c r="X1" s="192"/>
      <c r="Y1" s="192"/>
      <c r="Z1" s="192"/>
      <c r="AA1" s="192"/>
    </row>
    <row r="2" spans="1:27" ht="12.75">
      <c r="A2" s="246" t="s">
        <v>4489</v>
      </c>
      <c r="B2" s="112" t="s">
        <v>563</v>
      </c>
      <c r="C2" s="112" t="s">
        <v>694</v>
      </c>
      <c r="D2" s="112" t="s">
        <v>695</v>
      </c>
      <c r="E2" s="112" t="s">
        <v>696</v>
      </c>
      <c r="F2" s="112" t="s">
        <v>697</v>
      </c>
      <c r="G2" s="112" t="s">
        <v>698</v>
      </c>
      <c r="H2" s="112" t="s">
        <v>699</v>
      </c>
      <c r="I2" s="112" t="s">
        <v>700</v>
      </c>
      <c r="J2" s="112" t="s">
        <v>701</v>
      </c>
      <c r="K2" s="112" t="s">
        <v>702</v>
      </c>
      <c r="L2" s="112" t="s">
        <v>703</v>
      </c>
      <c r="M2" s="112" t="s">
        <v>704</v>
      </c>
      <c r="N2" s="112" t="s">
        <v>705</v>
      </c>
      <c r="O2" s="112" t="s">
        <v>706</v>
      </c>
      <c r="P2" s="112" t="s">
        <v>707</v>
      </c>
      <c r="Q2" s="112" t="s">
        <v>708</v>
      </c>
      <c r="R2" s="112" t="s">
        <v>709</v>
      </c>
      <c r="S2" s="112" t="s">
        <v>710</v>
      </c>
      <c r="T2" s="112" t="s">
        <v>711</v>
      </c>
      <c r="U2" s="112" t="s">
        <v>712</v>
      </c>
      <c r="V2" s="112" t="s">
        <v>713</v>
      </c>
      <c r="W2" s="112" t="s">
        <v>714</v>
      </c>
      <c r="X2" s="112" t="s">
        <v>715</v>
      </c>
      <c r="Y2" s="112" t="s">
        <v>716</v>
      </c>
      <c r="Z2" s="112" t="s">
        <v>717</v>
      </c>
      <c r="AA2" s="112" t="s">
        <v>718</v>
      </c>
    </row>
    <row r="3" spans="1:27" ht="12.75">
      <c r="A3" s="6">
        <v>1</v>
      </c>
      <c r="B3" s="6"/>
      <c r="C3" s="6">
        <v>1</v>
      </c>
      <c r="D3" s="6"/>
      <c r="E3" s="6"/>
      <c r="F3" s="6"/>
      <c r="G3" s="6"/>
      <c r="H3" s="6">
        <v>1</v>
      </c>
      <c r="I3" s="6"/>
      <c r="J3" s="6"/>
      <c r="K3" s="6"/>
      <c r="L3" s="6"/>
      <c r="M3" s="6"/>
      <c r="N3" s="6"/>
      <c r="O3" s="6"/>
      <c r="P3" s="6"/>
      <c r="Q3" s="6"/>
      <c r="R3" s="6"/>
      <c r="S3" s="6"/>
      <c r="T3" s="6"/>
      <c r="U3" s="6"/>
      <c r="V3" s="6"/>
      <c r="W3" s="6"/>
      <c r="X3" s="6"/>
      <c r="Y3" s="6"/>
      <c r="Z3" s="6"/>
      <c r="AA3" s="6"/>
    </row>
    <row r="4" spans="1:27" ht="12.75">
      <c r="A4" s="6"/>
      <c r="B4" s="6"/>
      <c r="C4" s="6"/>
      <c r="D4" s="6"/>
      <c r="E4" s="6"/>
      <c r="F4" s="6"/>
      <c r="G4" s="6"/>
      <c r="H4" s="6"/>
      <c r="I4" s="6"/>
      <c r="J4" s="6"/>
      <c r="K4" s="6"/>
      <c r="L4" s="6"/>
      <c r="M4" s="6"/>
      <c r="N4" s="6"/>
      <c r="O4" s="6"/>
      <c r="P4" s="6"/>
      <c r="Q4" s="6"/>
      <c r="R4" s="6"/>
      <c r="S4" s="6"/>
      <c r="T4" s="6"/>
      <c r="U4" s="6"/>
      <c r="V4" s="6">
        <v>1</v>
      </c>
      <c r="W4" s="6"/>
      <c r="X4" s="6"/>
      <c r="Y4" s="6"/>
      <c r="Z4" s="6"/>
      <c r="AA4" s="6"/>
    </row>
    <row r="5" spans="1:27" ht="12.75">
      <c r="A5" s="6"/>
      <c r="B5" s="6"/>
      <c r="C5" s="6"/>
      <c r="D5" s="6"/>
      <c r="E5" s="6"/>
      <c r="F5" s="6"/>
      <c r="G5" s="6"/>
      <c r="H5" s="6"/>
      <c r="I5" s="6"/>
      <c r="J5" s="6"/>
      <c r="K5" s="6"/>
      <c r="L5" s="6"/>
      <c r="M5" s="6"/>
      <c r="N5" s="6"/>
      <c r="O5" s="6">
        <v>1</v>
      </c>
      <c r="P5" s="6"/>
      <c r="Q5" s="6"/>
      <c r="R5" s="6"/>
      <c r="S5" s="6"/>
      <c r="T5" s="6"/>
      <c r="U5" s="6"/>
      <c r="V5" s="6"/>
      <c r="W5" s="6"/>
      <c r="X5" s="6"/>
      <c r="Y5" s="6"/>
      <c r="Z5" s="6"/>
      <c r="AA5" s="6"/>
    </row>
    <row r="6" spans="1:27" ht="12.75">
      <c r="A6" s="6"/>
      <c r="B6" s="6"/>
      <c r="C6" s="6"/>
      <c r="D6" s="6"/>
      <c r="E6" s="6"/>
      <c r="F6" s="6"/>
      <c r="G6" s="6"/>
      <c r="H6" s="6"/>
      <c r="I6" s="6"/>
      <c r="J6" s="6"/>
      <c r="K6" s="6"/>
      <c r="L6" s="6"/>
      <c r="M6" s="6"/>
      <c r="N6" s="6"/>
      <c r="O6" s="6"/>
      <c r="P6" s="6"/>
      <c r="Q6" s="6"/>
      <c r="R6" s="6">
        <v>1</v>
      </c>
      <c r="S6" s="6"/>
      <c r="T6" s="6"/>
      <c r="U6" s="6"/>
      <c r="V6" s="6"/>
      <c r="W6" s="6"/>
      <c r="X6" s="6"/>
      <c r="Y6" s="6"/>
      <c r="Z6" s="6"/>
      <c r="AA6" s="6"/>
    </row>
    <row r="7" spans="1:27" ht="12.75">
      <c r="A7" s="6"/>
      <c r="B7" s="6"/>
      <c r="C7" s="6"/>
      <c r="D7" s="6"/>
      <c r="E7" s="6"/>
      <c r="F7" s="6"/>
      <c r="G7" s="6">
        <v>1</v>
      </c>
      <c r="H7" s="6"/>
      <c r="I7" s="6"/>
      <c r="J7" s="6"/>
      <c r="K7" s="6"/>
      <c r="L7" s="6"/>
      <c r="M7" s="6"/>
      <c r="N7" s="6"/>
      <c r="O7" s="6"/>
      <c r="P7" s="6"/>
      <c r="Q7" s="6"/>
      <c r="R7" s="6"/>
      <c r="S7" s="6"/>
      <c r="T7" s="6"/>
      <c r="U7" s="6"/>
      <c r="V7" s="6"/>
      <c r="W7" s="6"/>
      <c r="X7" s="6"/>
      <c r="Y7" s="6"/>
      <c r="Z7" s="6"/>
      <c r="AA7" s="6"/>
    </row>
    <row r="8" spans="1:27" ht="12.75">
      <c r="A8" s="6"/>
      <c r="B8" s="6">
        <v>1</v>
      </c>
      <c r="C8" s="6"/>
      <c r="D8" s="6"/>
      <c r="E8" s="6"/>
      <c r="F8" s="6"/>
      <c r="G8" s="6"/>
      <c r="H8" s="6"/>
      <c r="I8" s="6"/>
      <c r="J8" s="6"/>
      <c r="K8" s="6"/>
      <c r="L8" s="6"/>
      <c r="M8" s="6"/>
      <c r="N8" s="6"/>
      <c r="O8" s="6"/>
      <c r="P8" s="6"/>
      <c r="Q8" s="6"/>
      <c r="R8" s="6"/>
      <c r="S8" s="6"/>
      <c r="T8" s="6"/>
      <c r="U8" s="6"/>
      <c r="V8" s="6"/>
      <c r="W8" s="6"/>
      <c r="X8" s="6"/>
      <c r="Y8" s="6"/>
      <c r="Z8" s="6"/>
      <c r="AA8" s="6"/>
    </row>
    <row r="9" spans="1:27" ht="12.75">
      <c r="A9" s="6"/>
      <c r="B9" s="6"/>
      <c r="C9" s="6"/>
      <c r="D9" s="6"/>
      <c r="E9" s="6"/>
      <c r="F9" s="6"/>
      <c r="G9" s="6"/>
      <c r="H9" s="6"/>
      <c r="I9" s="6"/>
      <c r="J9" s="6"/>
      <c r="K9" s="6"/>
      <c r="L9" s="6"/>
      <c r="M9" s="6"/>
      <c r="N9" s="6"/>
      <c r="O9" s="6">
        <v>1</v>
      </c>
      <c r="P9" s="6"/>
      <c r="Q9" s="6">
        <v>1</v>
      </c>
      <c r="R9" s="6"/>
      <c r="S9" s="6"/>
      <c r="T9" s="6"/>
      <c r="U9" s="6"/>
      <c r="V9" s="6"/>
      <c r="W9" s="6"/>
      <c r="X9" s="6"/>
      <c r="Y9" s="6"/>
      <c r="Z9" s="6"/>
      <c r="AA9" s="6"/>
    </row>
    <row r="10" spans="1:27" ht="12.75">
      <c r="A10" s="6"/>
      <c r="B10" s="6"/>
      <c r="C10" s="6"/>
      <c r="D10" s="6"/>
      <c r="E10" s="6"/>
      <c r="F10" s="6"/>
      <c r="G10" s="6"/>
      <c r="H10" s="6"/>
      <c r="I10" s="6"/>
      <c r="J10" s="6"/>
      <c r="K10" s="6"/>
      <c r="L10" s="6"/>
      <c r="M10" s="6"/>
      <c r="N10" s="6"/>
      <c r="O10" s="6"/>
      <c r="P10" s="6"/>
      <c r="Q10" s="6"/>
      <c r="R10" s="6"/>
      <c r="S10" s="6"/>
      <c r="T10" s="6"/>
      <c r="U10" s="6"/>
      <c r="V10" s="6">
        <v>1</v>
      </c>
      <c r="W10" s="6"/>
      <c r="X10" s="6"/>
      <c r="Y10" s="6"/>
      <c r="Z10" s="6"/>
      <c r="AA10" s="6"/>
    </row>
    <row r="11" spans="1:27" ht="12.75">
      <c r="A11" s="6"/>
      <c r="B11" s="6"/>
      <c r="C11" s="6"/>
      <c r="D11" s="6"/>
      <c r="E11" s="6"/>
      <c r="F11" s="6"/>
      <c r="G11" s="6">
        <v>1</v>
      </c>
      <c r="H11" s="6"/>
      <c r="I11" s="6"/>
      <c r="J11" s="6"/>
      <c r="K11" s="6"/>
      <c r="L11" s="6"/>
      <c r="M11" s="6"/>
      <c r="N11" s="6"/>
      <c r="O11" s="6"/>
      <c r="P11" s="6"/>
      <c r="Q11" s="6"/>
      <c r="R11" s="6"/>
      <c r="S11" s="6"/>
      <c r="T11" s="6"/>
      <c r="U11" s="6"/>
      <c r="V11" s="6">
        <v>1</v>
      </c>
      <c r="W11" s="6"/>
      <c r="X11" s="6"/>
      <c r="Y11" s="6"/>
      <c r="Z11" s="6"/>
      <c r="AA11" s="6"/>
    </row>
    <row r="12" spans="1:27" ht="12.75">
      <c r="A12" s="6"/>
      <c r="B12" s="6"/>
      <c r="C12" s="6"/>
      <c r="D12" s="6"/>
      <c r="E12" s="6"/>
      <c r="F12" s="6"/>
      <c r="G12" s="6">
        <v>1</v>
      </c>
      <c r="H12" s="6"/>
      <c r="I12" s="6"/>
      <c r="J12" s="6"/>
      <c r="K12" s="6"/>
      <c r="L12" s="6"/>
      <c r="M12" s="6">
        <v>1</v>
      </c>
      <c r="N12" s="6"/>
      <c r="O12" s="6"/>
      <c r="P12" s="6"/>
      <c r="Q12" s="6">
        <v>1</v>
      </c>
      <c r="R12" s="6">
        <v>1</v>
      </c>
      <c r="S12" s="6"/>
      <c r="T12" s="6"/>
      <c r="U12" s="6"/>
      <c r="V12" s="6">
        <v>1</v>
      </c>
      <c r="W12" s="6"/>
      <c r="X12" s="6"/>
      <c r="Y12" s="6"/>
      <c r="Z12" s="6"/>
      <c r="AA12" s="6"/>
    </row>
    <row r="13" spans="1:27" ht="12.75">
      <c r="A13" s="6"/>
      <c r="B13" s="5"/>
      <c r="C13" s="6"/>
      <c r="D13" s="6"/>
      <c r="E13" s="6"/>
      <c r="F13" s="6"/>
      <c r="G13" s="6"/>
      <c r="H13" s="6"/>
      <c r="I13" s="6"/>
      <c r="J13" s="6"/>
      <c r="K13" s="6"/>
      <c r="L13" s="6"/>
      <c r="M13" s="6"/>
      <c r="N13" s="6"/>
      <c r="O13" s="6"/>
      <c r="P13" s="6"/>
      <c r="Q13" s="6"/>
      <c r="R13" s="6"/>
      <c r="S13" s="6"/>
      <c r="T13" s="6"/>
      <c r="U13" s="6"/>
      <c r="V13" s="6">
        <v>1</v>
      </c>
      <c r="W13" s="6"/>
      <c r="X13" s="6"/>
      <c r="Y13" s="6"/>
      <c r="Z13" s="6"/>
      <c r="AA13" s="6"/>
    </row>
    <row r="14" spans="1:27" ht="12.75">
      <c r="A14" s="6"/>
      <c r="B14" s="6"/>
      <c r="C14" s="6"/>
      <c r="D14" s="6"/>
      <c r="E14" s="6"/>
      <c r="F14" s="6"/>
      <c r="G14" s="6"/>
      <c r="H14" s="6"/>
      <c r="I14" s="6"/>
      <c r="J14" s="6"/>
      <c r="K14" s="6"/>
      <c r="L14" s="6"/>
      <c r="M14" s="6"/>
      <c r="N14" s="6"/>
      <c r="O14" s="6"/>
      <c r="P14" s="6"/>
      <c r="Q14" s="6">
        <v>1</v>
      </c>
      <c r="R14" s="6"/>
      <c r="S14" s="6"/>
      <c r="T14" s="6"/>
      <c r="U14" s="6"/>
      <c r="V14" s="6"/>
      <c r="W14" s="6"/>
      <c r="X14" s="6"/>
      <c r="Y14" s="6"/>
      <c r="Z14" s="6"/>
      <c r="AA14" s="6"/>
    </row>
    <row r="15" spans="1:27" ht="12.75">
      <c r="A15" s="6"/>
      <c r="B15" s="6"/>
      <c r="C15" s="6"/>
      <c r="D15" s="6"/>
      <c r="E15" s="6"/>
      <c r="F15" s="6"/>
      <c r="G15" s="6">
        <v>1</v>
      </c>
      <c r="H15" s="6"/>
      <c r="I15" s="6"/>
      <c r="J15" s="6"/>
      <c r="K15" s="6"/>
      <c r="L15" s="6"/>
      <c r="M15" s="6"/>
      <c r="N15" s="6"/>
      <c r="O15" s="6"/>
      <c r="P15" s="6"/>
      <c r="Q15" s="6"/>
      <c r="R15" s="6"/>
      <c r="S15" s="6"/>
      <c r="T15" s="6"/>
      <c r="U15" s="6"/>
      <c r="V15" s="6"/>
      <c r="W15" s="6"/>
      <c r="X15" s="6"/>
      <c r="Y15" s="6"/>
      <c r="Z15" s="6"/>
      <c r="AA15" s="6"/>
    </row>
    <row r="16" spans="1:27" ht="12.75">
      <c r="A16" s="6">
        <v>0</v>
      </c>
      <c r="B16" s="6"/>
      <c r="C16" s="6"/>
      <c r="D16" s="6"/>
      <c r="E16" s="6"/>
      <c r="F16" s="6"/>
      <c r="G16" s="6">
        <v>1</v>
      </c>
      <c r="H16" s="6"/>
      <c r="I16" s="6"/>
      <c r="J16" s="6"/>
      <c r="K16" s="6"/>
      <c r="L16" s="6"/>
      <c r="M16" s="6"/>
      <c r="N16" s="6"/>
      <c r="O16" s="6"/>
      <c r="P16" s="6"/>
      <c r="Q16" s="6"/>
      <c r="R16" s="6"/>
      <c r="S16" s="6"/>
      <c r="T16" s="6"/>
      <c r="U16" s="6"/>
      <c r="V16" s="6"/>
      <c r="W16" s="6"/>
      <c r="X16" s="6"/>
      <c r="Y16" s="6"/>
      <c r="Z16" s="6"/>
      <c r="AA16" s="6"/>
    </row>
    <row r="17" spans="1:27" ht="12.75">
      <c r="A17" s="6"/>
      <c r="B17" s="6"/>
      <c r="C17" s="6"/>
      <c r="D17" s="6"/>
      <c r="E17" s="6"/>
      <c r="F17" s="6"/>
      <c r="G17" s="6"/>
      <c r="H17" s="6"/>
      <c r="I17" s="6"/>
      <c r="J17" s="6"/>
      <c r="K17" s="6"/>
      <c r="L17" s="6"/>
      <c r="M17" s="6">
        <v>1</v>
      </c>
      <c r="N17" s="6"/>
      <c r="O17" s="6"/>
      <c r="P17" s="6"/>
      <c r="Q17" s="6"/>
      <c r="R17" s="6"/>
      <c r="S17" s="6"/>
      <c r="T17" s="6"/>
      <c r="U17" s="6"/>
      <c r="V17" s="6"/>
      <c r="W17" s="6"/>
      <c r="X17" s="6"/>
      <c r="Y17" s="6"/>
      <c r="Z17" s="6"/>
      <c r="AA17" s="6"/>
    </row>
    <row r="18" spans="1:27" ht="12.75">
      <c r="A18" s="6"/>
      <c r="B18" s="6"/>
      <c r="C18" s="6">
        <v>1</v>
      </c>
      <c r="D18" s="6"/>
      <c r="E18" s="6"/>
      <c r="F18" s="6"/>
      <c r="G18" s="6"/>
      <c r="H18" s="6"/>
      <c r="I18" s="6"/>
      <c r="J18" s="6"/>
      <c r="K18" s="6"/>
      <c r="L18" s="6"/>
      <c r="M18" s="6"/>
      <c r="N18" s="6"/>
      <c r="O18" s="6"/>
      <c r="P18" s="6"/>
      <c r="Q18" s="6"/>
      <c r="R18" s="6"/>
      <c r="S18" s="6"/>
      <c r="T18" s="6"/>
      <c r="U18" s="6"/>
      <c r="V18" s="6"/>
      <c r="W18" s="6"/>
      <c r="X18" s="6"/>
      <c r="Y18" s="6"/>
      <c r="Z18" s="6"/>
      <c r="AA18" s="6"/>
    </row>
    <row r="19" spans="1:27" ht="12.75">
      <c r="A19" s="6"/>
      <c r="B19" s="6"/>
      <c r="C19" s="6">
        <v>1</v>
      </c>
      <c r="D19" s="6"/>
      <c r="E19" s="6"/>
      <c r="F19" s="6"/>
      <c r="G19" s="6"/>
      <c r="H19" s="6"/>
      <c r="I19" s="6"/>
      <c r="J19" s="6"/>
      <c r="K19" s="6"/>
      <c r="L19" s="6"/>
      <c r="M19" s="6"/>
      <c r="N19" s="6"/>
      <c r="O19" s="6"/>
      <c r="P19" s="6"/>
      <c r="Q19" s="6"/>
      <c r="R19" s="6"/>
      <c r="S19" s="6"/>
      <c r="T19" s="6"/>
      <c r="U19" s="6"/>
      <c r="V19" s="6"/>
      <c r="W19" s="6"/>
      <c r="X19" s="6"/>
      <c r="Y19" s="6"/>
      <c r="Z19" s="6"/>
      <c r="AA19" s="6"/>
    </row>
    <row r="20" spans="1:27" ht="12.75">
      <c r="A20" s="6">
        <v>1</v>
      </c>
      <c r="B20" s="6"/>
      <c r="C20" s="6">
        <v>1</v>
      </c>
      <c r="D20" s="6"/>
      <c r="E20" s="6"/>
      <c r="F20" s="6"/>
      <c r="G20" s="6"/>
      <c r="H20" s="6"/>
      <c r="I20" s="6"/>
      <c r="J20" s="6"/>
      <c r="K20" s="6"/>
      <c r="L20" s="6"/>
      <c r="M20" s="6"/>
      <c r="N20" s="6"/>
      <c r="O20" s="6"/>
      <c r="P20" s="6"/>
      <c r="Q20" s="6"/>
      <c r="R20" s="6"/>
      <c r="S20" s="6"/>
      <c r="T20" s="6"/>
      <c r="U20" s="6"/>
      <c r="V20" s="6"/>
      <c r="W20" s="6"/>
      <c r="X20" s="6"/>
      <c r="Y20" s="6"/>
      <c r="Z20" s="6"/>
      <c r="AA20" s="6"/>
    </row>
    <row r="21" spans="1:27" ht="15.75" customHeight="1">
      <c r="A21" s="6"/>
      <c r="B21" s="6"/>
      <c r="C21" s="6"/>
      <c r="D21" s="6"/>
      <c r="E21" s="6"/>
      <c r="F21" s="6"/>
      <c r="G21" s="6"/>
      <c r="H21" s="6"/>
      <c r="I21" s="6"/>
      <c r="J21" s="6"/>
      <c r="K21" s="6"/>
      <c r="L21" s="6"/>
      <c r="M21" s="6"/>
      <c r="N21" s="6"/>
      <c r="O21" s="6"/>
      <c r="P21" s="6"/>
      <c r="Q21" s="6">
        <v>1</v>
      </c>
      <c r="R21" s="6"/>
      <c r="S21" s="6"/>
      <c r="T21" s="6"/>
      <c r="U21" s="6"/>
      <c r="V21" s="6"/>
      <c r="W21" s="6"/>
      <c r="X21" s="6"/>
      <c r="Y21" s="6"/>
      <c r="Z21" s="6"/>
      <c r="AA21" s="6"/>
    </row>
    <row r="22" spans="1:27" ht="15.75" customHeight="1">
      <c r="A22" s="6"/>
      <c r="B22" s="5"/>
      <c r="C22" s="6"/>
      <c r="D22" s="6"/>
      <c r="E22" s="6"/>
      <c r="F22" s="6"/>
      <c r="G22" s="6"/>
      <c r="H22" s="6"/>
      <c r="I22" s="6"/>
      <c r="J22" s="6"/>
      <c r="K22" s="6"/>
      <c r="L22" s="6"/>
      <c r="M22" s="6"/>
      <c r="N22" s="6"/>
      <c r="O22" s="6"/>
      <c r="P22" s="6"/>
      <c r="Q22" s="6"/>
      <c r="R22" s="6"/>
      <c r="S22" s="6"/>
      <c r="T22" s="6">
        <v>1</v>
      </c>
      <c r="U22" s="6"/>
      <c r="V22" s="6"/>
      <c r="W22" s="6"/>
      <c r="X22" s="6"/>
      <c r="Y22" s="6"/>
      <c r="Z22" s="6"/>
      <c r="AA22" s="6"/>
    </row>
    <row r="23" spans="1:27" ht="15.75" customHeight="1">
      <c r="A23" s="6"/>
      <c r="B23" s="6"/>
      <c r="C23" s="6">
        <v>1</v>
      </c>
      <c r="D23" s="6"/>
      <c r="E23" s="6">
        <v>1</v>
      </c>
      <c r="F23" s="6"/>
      <c r="G23" s="6"/>
      <c r="H23" s="6"/>
      <c r="I23" s="6"/>
      <c r="J23" s="6"/>
      <c r="K23" s="6"/>
      <c r="L23" s="6">
        <v>1</v>
      </c>
      <c r="M23" s="6"/>
      <c r="N23" s="6"/>
      <c r="O23" s="6"/>
      <c r="P23" s="6"/>
      <c r="Q23" s="6"/>
      <c r="R23" s="6"/>
      <c r="S23" s="6">
        <v>1</v>
      </c>
      <c r="T23" s="6"/>
      <c r="U23" s="6"/>
      <c r="V23" s="6"/>
      <c r="W23" s="6"/>
      <c r="X23" s="6"/>
      <c r="Y23" s="6"/>
      <c r="Z23" s="6">
        <v>1</v>
      </c>
      <c r="AA23" s="6"/>
    </row>
    <row r="24" spans="1:27" ht="15.75" customHeight="1">
      <c r="A24" s="6"/>
      <c r="B24" s="5"/>
      <c r="C24" s="6"/>
      <c r="D24" s="6"/>
      <c r="E24" s="6"/>
      <c r="F24" s="6"/>
      <c r="G24" s="6"/>
      <c r="H24" s="6">
        <v>1</v>
      </c>
      <c r="I24" s="6"/>
      <c r="J24" s="6"/>
      <c r="K24" s="6"/>
      <c r="L24" s="6"/>
      <c r="M24" s="6"/>
      <c r="N24" s="6"/>
      <c r="O24" s="6"/>
      <c r="P24" s="6"/>
      <c r="Q24" s="6"/>
      <c r="R24" s="6"/>
      <c r="S24" s="6"/>
      <c r="T24" s="6"/>
      <c r="U24" s="6"/>
      <c r="V24" s="6"/>
      <c r="W24" s="6"/>
      <c r="X24" s="6"/>
      <c r="Y24" s="6"/>
      <c r="Z24" s="6"/>
      <c r="AA24" s="6"/>
    </row>
    <row r="25" spans="1:27" ht="15.75" customHeight="1">
      <c r="A25" s="6">
        <v>1</v>
      </c>
      <c r="B25" s="6"/>
      <c r="C25" s="6"/>
      <c r="D25" s="6"/>
      <c r="E25" s="6"/>
      <c r="F25" s="6"/>
      <c r="G25" s="6"/>
      <c r="H25" s="6"/>
      <c r="I25" s="6"/>
      <c r="J25" s="6"/>
      <c r="K25" s="6"/>
      <c r="L25" s="6"/>
      <c r="M25" s="6"/>
      <c r="N25" s="6"/>
      <c r="O25" s="6"/>
      <c r="P25" s="6"/>
      <c r="Q25" s="6"/>
      <c r="R25" s="6"/>
      <c r="S25" s="6"/>
      <c r="T25" s="6"/>
      <c r="U25" s="6"/>
      <c r="V25" s="6"/>
      <c r="W25" s="6"/>
      <c r="X25" s="6">
        <v>1</v>
      </c>
      <c r="Y25" s="6"/>
      <c r="Z25" s="6"/>
      <c r="AA25" s="6"/>
    </row>
    <row r="26" spans="1:27" ht="15.75" customHeight="1">
      <c r="A26" s="6"/>
      <c r="B26" s="6">
        <v>1</v>
      </c>
      <c r="C26" s="6"/>
      <c r="D26" s="6"/>
      <c r="E26" s="6"/>
      <c r="F26" s="6"/>
      <c r="G26" s="6"/>
      <c r="H26" s="6"/>
      <c r="I26" s="6"/>
      <c r="J26" s="6"/>
      <c r="K26" s="6"/>
      <c r="L26" s="6"/>
      <c r="M26" s="6"/>
      <c r="N26" s="6"/>
      <c r="O26" s="6"/>
      <c r="P26" s="6"/>
      <c r="Q26" s="6"/>
      <c r="R26" s="6"/>
      <c r="S26" s="6"/>
      <c r="T26" s="6"/>
      <c r="U26" s="6"/>
      <c r="V26" s="6"/>
      <c r="W26" s="6"/>
      <c r="X26" s="6"/>
      <c r="Y26" s="6"/>
      <c r="Z26" s="6"/>
      <c r="AA26" s="6">
        <v>1</v>
      </c>
    </row>
    <row r="27" spans="1:27" ht="15.75" customHeight="1">
      <c r="A27" s="6"/>
      <c r="B27" s="6"/>
      <c r="C27" s="6">
        <v>1</v>
      </c>
      <c r="D27" s="6"/>
      <c r="E27" s="6"/>
      <c r="F27" s="6"/>
      <c r="G27" s="6"/>
      <c r="H27" s="6"/>
      <c r="I27" s="6"/>
      <c r="J27" s="6"/>
      <c r="K27" s="6"/>
      <c r="L27" s="6"/>
      <c r="M27" s="6"/>
      <c r="N27" s="6"/>
      <c r="O27" s="6"/>
      <c r="P27" s="6"/>
      <c r="Q27" s="6"/>
      <c r="R27" s="6"/>
      <c r="S27" s="6"/>
      <c r="T27" s="6"/>
      <c r="U27" s="6"/>
      <c r="V27" s="6"/>
      <c r="W27" s="6"/>
      <c r="X27" s="6"/>
      <c r="Y27" s="6"/>
      <c r="Z27" s="6"/>
      <c r="AA27" s="6"/>
    </row>
    <row r="28" spans="1:27" ht="15.75" customHeight="1">
      <c r="A28" s="6"/>
      <c r="B28" s="6"/>
      <c r="C28" s="6"/>
      <c r="D28" s="6"/>
      <c r="E28" s="6">
        <v>1</v>
      </c>
      <c r="F28" s="6"/>
      <c r="G28" s="6"/>
      <c r="H28" s="6"/>
      <c r="I28" s="6"/>
      <c r="J28" s="6"/>
      <c r="K28" s="6"/>
      <c r="L28" s="6"/>
      <c r="M28" s="6"/>
      <c r="N28" s="6"/>
      <c r="O28" s="6"/>
      <c r="P28" s="6"/>
      <c r="Q28" s="6"/>
      <c r="R28" s="6"/>
      <c r="S28" s="6">
        <v>1</v>
      </c>
      <c r="T28" s="6"/>
      <c r="U28" s="6"/>
      <c r="V28" s="6"/>
      <c r="W28" s="6"/>
      <c r="X28" s="6">
        <v>1</v>
      </c>
      <c r="Y28" s="6"/>
      <c r="Z28" s="6"/>
      <c r="AA28" s="6"/>
    </row>
    <row r="29" spans="1:27" ht="15.75" customHeight="1">
      <c r="A29" s="6"/>
      <c r="B29" s="6"/>
      <c r="C29" s="6"/>
      <c r="D29" s="6"/>
      <c r="E29" s="6"/>
      <c r="F29" s="6"/>
      <c r="G29" s="6"/>
      <c r="H29" s="6"/>
      <c r="I29" s="6"/>
      <c r="J29" s="6"/>
      <c r="K29" s="6"/>
      <c r="L29" s="6"/>
      <c r="M29" s="6"/>
      <c r="N29" s="6"/>
      <c r="O29" s="6"/>
      <c r="P29" s="6"/>
      <c r="Q29" s="6"/>
      <c r="R29" s="6"/>
      <c r="S29" s="6"/>
      <c r="T29" s="6"/>
      <c r="U29" s="6"/>
      <c r="V29" s="6"/>
      <c r="W29" s="6"/>
      <c r="X29" s="6"/>
      <c r="Y29" s="6"/>
      <c r="Z29" s="6"/>
      <c r="AA29" s="6">
        <v>1</v>
      </c>
    </row>
    <row r="30" spans="1:27" ht="15.75" customHeight="1">
      <c r="A30" s="7">
        <v>1</v>
      </c>
      <c r="B30" s="7"/>
      <c r="C30" s="7">
        <v>1</v>
      </c>
      <c r="D30" s="7"/>
      <c r="E30" s="7"/>
      <c r="F30" s="7"/>
      <c r="G30" s="7"/>
      <c r="H30" s="7"/>
      <c r="I30" s="7"/>
      <c r="J30" s="7"/>
      <c r="K30" s="7"/>
      <c r="L30" s="7"/>
      <c r="M30" s="7"/>
      <c r="N30" s="7"/>
      <c r="O30" s="7"/>
      <c r="P30" s="7"/>
      <c r="Q30" s="7"/>
      <c r="R30" s="7"/>
      <c r="S30" s="7"/>
      <c r="T30" s="7"/>
      <c r="U30" s="7"/>
      <c r="V30" s="7"/>
      <c r="W30" s="7"/>
      <c r="X30" s="7"/>
      <c r="Y30" s="7"/>
      <c r="Z30" s="7"/>
      <c r="AA30" s="21"/>
    </row>
    <row r="31" spans="1:27" ht="15.75" customHeight="1">
      <c r="A31" s="7"/>
      <c r="B31" s="7"/>
      <c r="C31" s="7"/>
      <c r="D31" s="7"/>
      <c r="E31" s="7"/>
      <c r="F31" s="7"/>
      <c r="G31" s="7"/>
      <c r="H31" s="7"/>
      <c r="I31" s="7"/>
      <c r="J31" s="7"/>
      <c r="K31" s="7"/>
      <c r="L31" s="7"/>
      <c r="M31" s="7">
        <v>1</v>
      </c>
      <c r="N31" s="7"/>
      <c r="O31" s="7"/>
      <c r="P31" s="7"/>
      <c r="Q31" s="7"/>
      <c r="R31" s="7"/>
      <c r="S31" s="7"/>
      <c r="T31" s="7"/>
      <c r="U31" s="7"/>
      <c r="V31" s="7"/>
      <c r="W31" s="7"/>
      <c r="X31" s="7"/>
      <c r="Y31" s="7"/>
      <c r="Z31" s="7"/>
      <c r="AA31" s="7"/>
    </row>
    <row r="32" spans="1:27" ht="15.75" customHeight="1">
      <c r="A32" s="7"/>
      <c r="B32" s="7"/>
      <c r="C32" s="7"/>
      <c r="D32" s="7"/>
      <c r="E32" s="7"/>
      <c r="F32" s="7"/>
      <c r="G32" s="7"/>
      <c r="H32" s="7"/>
      <c r="I32" s="7"/>
      <c r="J32" s="7"/>
      <c r="K32" s="7"/>
      <c r="L32" s="7"/>
      <c r="M32" s="7"/>
      <c r="N32" s="7"/>
      <c r="O32" s="7"/>
      <c r="P32" s="7"/>
      <c r="Q32" s="7">
        <v>1</v>
      </c>
      <c r="R32" s="7">
        <v>1</v>
      </c>
      <c r="S32" s="7"/>
      <c r="T32" s="7"/>
      <c r="U32" s="7"/>
      <c r="V32" s="7"/>
      <c r="W32" s="7"/>
      <c r="X32" s="7"/>
      <c r="Y32" s="7"/>
      <c r="Z32" s="7"/>
      <c r="AA32" s="7"/>
    </row>
    <row r="33" spans="1:27" ht="15.75" customHeight="1">
      <c r="A33" s="21"/>
      <c r="B33" s="21"/>
      <c r="C33" s="21"/>
      <c r="D33" s="21"/>
      <c r="E33" s="21"/>
      <c r="F33" s="21"/>
      <c r="G33" s="21"/>
      <c r="H33" s="21"/>
      <c r="I33" s="21"/>
      <c r="J33" s="21"/>
      <c r="K33" s="21"/>
      <c r="L33" s="21"/>
      <c r="M33" s="21">
        <v>1</v>
      </c>
      <c r="N33" s="21"/>
      <c r="O33" s="21"/>
      <c r="P33" s="21"/>
      <c r="Q33" s="21"/>
      <c r="R33" s="21"/>
      <c r="S33" s="21"/>
      <c r="T33" s="21"/>
      <c r="U33" s="21"/>
      <c r="V33" s="21"/>
      <c r="W33" s="21"/>
      <c r="X33" s="21"/>
      <c r="Y33" s="21"/>
      <c r="Z33" s="21"/>
      <c r="AA33" s="21"/>
    </row>
    <row r="34" spans="1:27" ht="15.75" customHeight="1">
      <c r="A34" s="7"/>
      <c r="B34" s="7"/>
      <c r="C34" s="7"/>
      <c r="D34" s="7"/>
      <c r="E34" s="7"/>
      <c r="F34" s="7"/>
      <c r="G34" s="7"/>
      <c r="H34" s="7"/>
      <c r="I34" s="7"/>
      <c r="J34" s="7"/>
      <c r="K34" s="7"/>
      <c r="L34" s="7"/>
      <c r="M34" s="7"/>
      <c r="N34" s="7"/>
      <c r="O34" s="7">
        <v>1</v>
      </c>
      <c r="P34" s="7"/>
      <c r="Q34" s="7"/>
      <c r="R34" s="7"/>
      <c r="S34" s="7"/>
      <c r="T34" s="7"/>
      <c r="U34" s="7"/>
      <c r="V34" s="7"/>
      <c r="W34" s="7"/>
      <c r="X34" s="7"/>
      <c r="Y34" s="7"/>
      <c r="Z34" s="7"/>
      <c r="AA34" s="7"/>
    </row>
    <row r="35" spans="1:27" ht="15.75" customHeight="1">
      <c r="A35" s="7"/>
      <c r="B35" s="7"/>
      <c r="C35" s="7"/>
      <c r="D35" s="7"/>
      <c r="E35" s="7"/>
      <c r="F35" s="7"/>
      <c r="G35" s="7"/>
      <c r="H35" s="7"/>
      <c r="I35" s="7"/>
      <c r="J35" s="7"/>
      <c r="K35" s="7"/>
      <c r="L35" s="7"/>
      <c r="M35" s="7"/>
      <c r="N35" s="7"/>
      <c r="O35" s="7">
        <v>1</v>
      </c>
      <c r="P35" s="7"/>
      <c r="Q35" s="7"/>
      <c r="R35" s="7"/>
      <c r="S35" s="7"/>
      <c r="T35" s="7"/>
      <c r="U35" s="7"/>
      <c r="V35" s="7"/>
      <c r="W35" s="7"/>
      <c r="X35" s="7"/>
      <c r="Y35" s="7"/>
      <c r="Z35" s="7"/>
      <c r="AA35" s="7"/>
    </row>
    <row r="36" spans="1:27" ht="15.75" customHeight="1">
      <c r="A36" s="7"/>
      <c r="B36" s="7"/>
      <c r="C36" s="7"/>
      <c r="D36" s="7"/>
      <c r="E36" s="7"/>
      <c r="F36" s="7"/>
      <c r="G36" s="7"/>
      <c r="H36" s="7"/>
      <c r="I36" s="7"/>
      <c r="J36" s="7"/>
      <c r="K36" s="7"/>
      <c r="L36" s="7"/>
      <c r="M36" s="7"/>
      <c r="N36" s="7"/>
      <c r="O36" s="7"/>
      <c r="P36" s="7"/>
      <c r="Q36" s="7"/>
      <c r="R36" s="7"/>
      <c r="S36" s="7"/>
      <c r="T36" s="7"/>
      <c r="U36" s="7"/>
      <c r="V36" s="7"/>
      <c r="W36" s="7"/>
      <c r="X36" s="7"/>
      <c r="Y36" s="7"/>
      <c r="Z36" s="7"/>
      <c r="AA36" s="7">
        <v>1</v>
      </c>
    </row>
    <row r="37" spans="1:27" ht="15.75" customHeight="1">
      <c r="A37" s="22"/>
      <c r="B37" s="22"/>
      <c r="C37" s="22"/>
      <c r="D37" s="22"/>
      <c r="E37" s="22"/>
      <c r="F37" s="22"/>
      <c r="G37" s="22"/>
      <c r="H37" s="22"/>
      <c r="I37" s="22"/>
      <c r="J37" s="22"/>
      <c r="K37" s="22"/>
      <c r="L37" s="22"/>
      <c r="M37" s="22"/>
      <c r="N37" s="22"/>
      <c r="O37" s="22"/>
      <c r="P37" s="22"/>
      <c r="Q37" s="22"/>
      <c r="R37" s="22"/>
      <c r="S37" s="22"/>
      <c r="T37" s="22"/>
      <c r="U37" s="22"/>
      <c r="V37" s="22">
        <v>1</v>
      </c>
      <c r="W37" s="22"/>
      <c r="X37" s="22"/>
      <c r="Y37" s="22"/>
      <c r="Z37" s="22"/>
      <c r="AA37" s="22"/>
    </row>
    <row r="38" spans="1:27" ht="15.75" customHeight="1">
      <c r="A38" s="7"/>
      <c r="B38" s="7"/>
      <c r="C38" s="7"/>
      <c r="D38" s="7"/>
      <c r="E38" s="7"/>
      <c r="F38" s="7"/>
      <c r="G38" s="7"/>
      <c r="H38" s="7"/>
      <c r="I38" s="7"/>
      <c r="J38" s="7"/>
      <c r="K38" s="7"/>
      <c r="L38" s="7"/>
      <c r="M38" s="7"/>
      <c r="N38" s="7"/>
      <c r="O38" s="7"/>
      <c r="P38" s="7">
        <v>1</v>
      </c>
      <c r="Q38" s="7"/>
      <c r="R38" s="7"/>
      <c r="S38" s="7"/>
      <c r="T38" s="7"/>
      <c r="U38" s="7"/>
      <c r="V38" s="7"/>
      <c r="W38" s="7"/>
      <c r="X38" s="7"/>
      <c r="Y38" s="7"/>
      <c r="Z38" s="7"/>
      <c r="AA38" s="7"/>
    </row>
    <row r="39" spans="1:27" ht="15.75" customHeight="1">
      <c r="A39" s="7"/>
      <c r="B39" s="7"/>
      <c r="C39" s="7">
        <v>1</v>
      </c>
      <c r="D39" s="7"/>
      <c r="E39" s="7"/>
      <c r="F39" s="7"/>
      <c r="G39" s="7"/>
      <c r="H39" s="7"/>
      <c r="I39" s="7"/>
      <c r="J39" s="7"/>
      <c r="K39" s="7"/>
      <c r="L39" s="7"/>
      <c r="M39" s="7"/>
      <c r="N39" s="7"/>
      <c r="O39" s="7"/>
      <c r="P39" s="7"/>
      <c r="Q39" s="7"/>
      <c r="R39" s="7"/>
      <c r="S39" s="7"/>
      <c r="T39" s="7"/>
      <c r="U39" s="7"/>
      <c r="V39" s="7"/>
      <c r="W39" s="7"/>
      <c r="X39" s="7"/>
      <c r="Y39" s="7"/>
      <c r="Z39" s="7"/>
      <c r="AA39" s="7"/>
    </row>
    <row r="40" spans="1:27" ht="15.75" customHeight="1">
      <c r="A40" s="21"/>
      <c r="B40" s="21"/>
      <c r="C40" s="21"/>
      <c r="D40" s="21"/>
      <c r="E40" s="21"/>
      <c r="F40" s="21"/>
      <c r="G40" s="21"/>
      <c r="H40" s="21"/>
      <c r="I40" s="21"/>
      <c r="J40" s="21"/>
      <c r="K40" s="21"/>
      <c r="L40" s="21"/>
      <c r="M40" s="21"/>
      <c r="N40" s="21"/>
      <c r="O40" s="21"/>
      <c r="P40" s="21">
        <v>1</v>
      </c>
      <c r="Q40" s="21"/>
      <c r="R40" s="21"/>
      <c r="S40" s="21"/>
      <c r="T40" s="21"/>
      <c r="U40" s="21"/>
      <c r="V40" s="21"/>
      <c r="W40" s="21"/>
      <c r="X40" s="21"/>
      <c r="Y40" s="21"/>
      <c r="Z40" s="21"/>
      <c r="AA40" s="21"/>
    </row>
    <row r="41" spans="1:27" ht="15.75" customHeight="1">
      <c r="A41" s="7"/>
      <c r="B41" s="7"/>
      <c r="C41" s="7"/>
      <c r="D41" s="7"/>
      <c r="E41" s="7"/>
      <c r="F41" s="7"/>
      <c r="G41" s="7"/>
      <c r="H41" s="7"/>
      <c r="I41" s="7"/>
      <c r="J41" s="7"/>
      <c r="K41" s="7"/>
      <c r="L41" s="7"/>
      <c r="M41" s="7">
        <v>1</v>
      </c>
      <c r="N41" s="7"/>
      <c r="O41" s="7"/>
      <c r="P41" s="7"/>
      <c r="Q41" s="7"/>
      <c r="R41" s="7"/>
      <c r="S41" s="7"/>
      <c r="T41" s="7"/>
      <c r="U41" s="7"/>
      <c r="V41" s="7"/>
      <c r="W41" s="7"/>
      <c r="X41" s="7"/>
      <c r="Y41" s="7"/>
      <c r="Z41" s="7"/>
      <c r="AA41" s="7"/>
    </row>
    <row r="42" spans="1:27" ht="15.75" customHeight="1">
      <c r="A42" s="7"/>
      <c r="B42" s="7"/>
      <c r="C42" s="7"/>
      <c r="D42" s="7"/>
      <c r="E42" s="7"/>
      <c r="F42" s="7"/>
      <c r="G42" s="7"/>
      <c r="H42" s="7"/>
      <c r="I42" s="7"/>
      <c r="J42" s="7"/>
      <c r="K42" s="7"/>
      <c r="L42" s="7"/>
      <c r="M42" s="7">
        <v>1</v>
      </c>
      <c r="N42" s="7"/>
      <c r="O42" s="7"/>
      <c r="P42" s="7"/>
      <c r="Q42" s="7"/>
      <c r="R42" s="7"/>
      <c r="S42" s="7"/>
      <c r="T42" s="7"/>
      <c r="U42" s="7"/>
      <c r="V42" s="7"/>
      <c r="W42" s="7"/>
      <c r="X42" s="7"/>
      <c r="Y42" s="7"/>
      <c r="Z42" s="7"/>
      <c r="AA42" s="7"/>
    </row>
    <row r="43" spans="1:27" ht="15.75" customHeight="1">
      <c r="A43" s="7"/>
      <c r="B43" s="7"/>
      <c r="C43" s="7"/>
      <c r="D43" s="7"/>
      <c r="E43" s="7"/>
      <c r="F43" s="7"/>
      <c r="G43" s="7"/>
      <c r="H43" s="7"/>
      <c r="I43" s="7"/>
      <c r="J43" s="7"/>
      <c r="K43" s="7"/>
      <c r="L43" s="7"/>
      <c r="M43" s="7">
        <v>1</v>
      </c>
      <c r="N43" s="7"/>
      <c r="O43" s="7"/>
      <c r="P43" s="7"/>
      <c r="Q43" s="7"/>
      <c r="R43" s="7"/>
      <c r="S43" s="7"/>
      <c r="T43" s="7"/>
      <c r="U43" s="7"/>
      <c r="V43" s="7"/>
      <c r="W43" s="7"/>
      <c r="X43" s="7"/>
      <c r="Y43" s="7"/>
      <c r="Z43" s="7"/>
      <c r="AA43" s="7"/>
    </row>
    <row r="44" spans="1:27" ht="15.75" customHeight="1">
      <c r="A44" s="7"/>
      <c r="B44" s="7"/>
      <c r="C44" s="7">
        <v>1</v>
      </c>
      <c r="D44" s="7"/>
      <c r="E44" s="7"/>
      <c r="F44" s="7"/>
      <c r="G44" s="7">
        <v>1</v>
      </c>
      <c r="H44" s="7"/>
      <c r="I44" s="7"/>
      <c r="J44" s="7"/>
      <c r="K44" s="7"/>
      <c r="L44" s="7"/>
      <c r="M44" s="7"/>
      <c r="N44" s="7"/>
      <c r="O44" s="7"/>
      <c r="P44" s="7"/>
      <c r="Q44" s="7"/>
      <c r="R44" s="7">
        <v>1</v>
      </c>
      <c r="S44" s="7"/>
      <c r="T44" s="7"/>
      <c r="U44" s="7"/>
      <c r="V44" s="7"/>
      <c r="W44" s="7"/>
      <c r="X44" s="7"/>
      <c r="Y44" s="7"/>
      <c r="Z44" s="7"/>
      <c r="AA44" s="7"/>
    </row>
    <row r="45" spans="1:27" ht="15.75" customHeight="1">
      <c r="A45" s="7"/>
      <c r="B45" s="7"/>
      <c r="C45" s="7"/>
      <c r="D45" s="7"/>
      <c r="E45" s="7"/>
      <c r="F45" s="7"/>
      <c r="G45" s="7"/>
      <c r="H45" s="7"/>
      <c r="I45" s="7"/>
      <c r="J45" s="7"/>
      <c r="K45" s="7"/>
      <c r="L45" s="7"/>
      <c r="M45" s="7"/>
      <c r="N45" s="7"/>
      <c r="O45" s="7"/>
      <c r="P45" s="7">
        <v>1</v>
      </c>
      <c r="Q45" s="7"/>
      <c r="R45" s="7"/>
      <c r="S45" s="7"/>
      <c r="T45" s="7"/>
      <c r="U45" s="7"/>
      <c r="V45" s="7"/>
      <c r="W45" s="7"/>
      <c r="X45" s="7"/>
      <c r="Y45" s="7"/>
      <c r="Z45" s="7"/>
      <c r="AA45" s="7"/>
    </row>
    <row r="46" spans="1:27" ht="15.75" customHeight="1">
      <c r="A46" s="7"/>
      <c r="B46" s="7"/>
      <c r="C46" s="7"/>
      <c r="D46" s="7"/>
      <c r="E46" s="7"/>
      <c r="F46" s="7"/>
      <c r="G46" s="7"/>
      <c r="H46" s="7"/>
      <c r="I46" s="7"/>
      <c r="J46" s="7"/>
      <c r="K46" s="7"/>
      <c r="L46" s="7"/>
      <c r="M46" s="7"/>
      <c r="N46" s="7"/>
      <c r="O46" s="7"/>
      <c r="P46" s="7"/>
      <c r="Q46" s="7"/>
      <c r="R46" s="7">
        <v>1</v>
      </c>
      <c r="S46" s="7"/>
      <c r="T46" s="7"/>
      <c r="U46" s="7"/>
      <c r="V46" s="7"/>
      <c r="W46" s="7"/>
      <c r="X46" s="7"/>
      <c r="Y46" s="7"/>
      <c r="Z46" s="7"/>
      <c r="AA46" s="7"/>
    </row>
    <row r="47" spans="1:27" ht="15.75" customHeight="1">
      <c r="A47" s="7"/>
      <c r="B47" s="7"/>
      <c r="C47" s="7"/>
      <c r="D47" s="7"/>
      <c r="E47" s="7"/>
      <c r="F47" s="7"/>
      <c r="G47" s="7"/>
      <c r="H47" s="7"/>
      <c r="I47" s="7"/>
      <c r="J47" s="7"/>
      <c r="K47" s="7"/>
      <c r="L47" s="7"/>
      <c r="M47" s="7"/>
      <c r="N47" s="7"/>
      <c r="O47" s="7"/>
      <c r="P47" s="7"/>
      <c r="Q47" s="7"/>
      <c r="R47" s="7">
        <v>1</v>
      </c>
      <c r="S47" s="7"/>
      <c r="T47" s="7"/>
      <c r="U47" s="7"/>
      <c r="V47" s="7"/>
      <c r="W47" s="7"/>
      <c r="X47" s="7"/>
      <c r="Y47" s="7"/>
      <c r="Z47" s="7"/>
      <c r="AA47" s="7"/>
    </row>
    <row r="48" spans="1:27" ht="15.75" customHeight="1">
      <c r="A48" s="7"/>
      <c r="B48" s="7"/>
      <c r="C48" s="7"/>
      <c r="D48" s="7"/>
      <c r="E48" s="7"/>
      <c r="F48" s="7"/>
      <c r="G48" s="7"/>
      <c r="H48" s="7"/>
      <c r="I48" s="7"/>
      <c r="J48" s="7"/>
      <c r="K48" s="7"/>
      <c r="L48" s="7"/>
      <c r="M48" s="7"/>
      <c r="N48" s="7"/>
      <c r="O48" s="7"/>
      <c r="P48" s="7">
        <v>1</v>
      </c>
      <c r="Q48" s="7"/>
      <c r="R48" s="7"/>
      <c r="S48" s="7"/>
      <c r="T48" s="7"/>
      <c r="U48" s="7"/>
      <c r="V48" s="7"/>
      <c r="W48" s="7"/>
      <c r="X48" s="7"/>
      <c r="Y48" s="7"/>
      <c r="Z48" s="7"/>
      <c r="AA48" s="7"/>
    </row>
    <row r="49" spans="1:27" ht="15.75" customHeight="1">
      <c r="A49" s="7"/>
      <c r="B49" s="7"/>
      <c r="C49" s="7"/>
      <c r="D49" s="7"/>
      <c r="E49" s="7"/>
      <c r="F49" s="7"/>
      <c r="G49" s="7"/>
      <c r="H49" s="7"/>
      <c r="I49" s="7"/>
      <c r="J49" s="7"/>
      <c r="K49" s="7"/>
      <c r="L49" s="7"/>
      <c r="M49" s="7"/>
      <c r="N49" s="7">
        <v>1</v>
      </c>
      <c r="O49" s="7"/>
      <c r="P49" s="7"/>
      <c r="Q49" s="7"/>
      <c r="R49" s="7"/>
      <c r="S49" s="7">
        <v>1</v>
      </c>
      <c r="T49" s="7">
        <v>1</v>
      </c>
      <c r="U49" s="7">
        <v>1</v>
      </c>
      <c r="V49" s="7"/>
      <c r="W49" s="7"/>
      <c r="X49" s="7"/>
      <c r="Y49" s="7"/>
      <c r="Z49" s="7"/>
      <c r="AA49" s="7"/>
    </row>
    <row r="50" spans="1:27" ht="15.75" customHeight="1">
      <c r="A50" s="7"/>
      <c r="B50" s="7"/>
      <c r="C50" s="7"/>
      <c r="D50" s="7"/>
      <c r="E50" s="7"/>
      <c r="F50" s="7"/>
      <c r="G50" s="7"/>
      <c r="H50" s="7"/>
      <c r="I50" s="7"/>
      <c r="J50" s="7"/>
      <c r="K50" s="7"/>
      <c r="L50" s="7"/>
      <c r="M50" s="7"/>
      <c r="N50" s="7"/>
      <c r="O50" s="7"/>
      <c r="P50" s="7"/>
      <c r="Q50" s="7"/>
      <c r="R50" s="7"/>
      <c r="S50" s="7"/>
      <c r="T50" s="7">
        <v>1</v>
      </c>
      <c r="U50" s="7"/>
      <c r="V50" s="7"/>
      <c r="W50" s="7"/>
      <c r="X50" s="7"/>
      <c r="Y50" s="7"/>
      <c r="Z50" s="7"/>
      <c r="AA50" s="7"/>
    </row>
    <row r="51" spans="1:27" ht="15.75" customHeight="1">
      <c r="A51" s="7"/>
      <c r="B51" s="7"/>
      <c r="C51" s="7"/>
      <c r="D51" s="7"/>
      <c r="E51" s="7"/>
      <c r="F51" s="7"/>
      <c r="G51" s="7"/>
      <c r="H51" s="7"/>
      <c r="I51" s="7"/>
      <c r="J51" s="7">
        <v>1</v>
      </c>
      <c r="K51" s="7"/>
      <c r="L51" s="7"/>
      <c r="M51" s="7"/>
      <c r="N51" s="7"/>
      <c r="O51" s="7"/>
      <c r="P51" s="7"/>
      <c r="Q51" s="7"/>
      <c r="R51" s="7"/>
      <c r="S51" s="7"/>
      <c r="T51" s="7"/>
      <c r="U51" s="7"/>
      <c r="V51" s="7"/>
      <c r="W51" s="7"/>
      <c r="X51" s="7"/>
      <c r="Y51" s="7"/>
      <c r="Z51" s="7"/>
      <c r="AA51" s="7"/>
    </row>
    <row r="52" spans="1:27" ht="15.75" customHeight="1">
      <c r="A52" s="7"/>
      <c r="B52" s="7"/>
      <c r="C52" s="7"/>
      <c r="D52" s="7"/>
      <c r="E52" s="7">
        <v>1</v>
      </c>
      <c r="F52" s="7"/>
      <c r="G52" s="7"/>
      <c r="H52" s="7"/>
      <c r="I52" s="7"/>
      <c r="J52" s="7"/>
      <c r="K52" s="7"/>
      <c r="L52" s="7">
        <v>1</v>
      </c>
      <c r="M52" s="7"/>
      <c r="N52" s="7"/>
      <c r="O52" s="7"/>
      <c r="P52" s="7"/>
      <c r="Q52" s="7"/>
      <c r="R52" s="7"/>
      <c r="S52" s="7">
        <v>1</v>
      </c>
      <c r="T52" s="7"/>
      <c r="U52" s="7"/>
      <c r="V52" s="7"/>
      <c r="W52" s="7"/>
      <c r="X52" s="7"/>
      <c r="Y52" s="7"/>
      <c r="Z52" s="7">
        <v>1</v>
      </c>
      <c r="AA52" s="7"/>
    </row>
    <row r="53" spans="1:27" ht="15.75" customHeight="1">
      <c r="A53" s="7"/>
      <c r="B53" s="7"/>
      <c r="C53" s="7"/>
      <c r="D53" s="7"/>
      <c r="E53" s="7"/>
      <c r="F53" s="7"/>
      <c r="G53" s="7"/>
      <c r="H53" s="7"/>
      <c r="I53" s="7"/>
      <c r="J53" s="7"/>
      <c r="K53" s="7"/>
      <c r="L53" s="7"/>
      <c r="M53" s="7"/>
      <c r="N53" s="7"/>
      <c r="O53" s="7"/>
      <c r="P53" s="7">
        <v>1</v>
      </c>
      <c r="Q53" s="7"/>
      <c r="R53" s="7"/>
      <c r="S53" s="7"/>
      <c r="T53" s="7"/>
      <c r="U53" s="7"/>
      <c r="V53" s="7"/>
      <c r="W53" s="7"/>
      <c r="X53" s="7"/>
      <c r="Y53" s="7"/>
      <c r="Z53" s="7"/>
      <c r="AA53" s="7"/>
    </row>
    <row r="54" spans="1:27" ht="15.75" customHeight="1">
      <c r="A54" s="7"/>
      <c r="B54" s="7"/>
      <c r="C54" s="7"/>
      <c r="D54" s="7"/>
      <c r="E54" s="7"/>
      <c r="F54" s="7"/>
      <c r="G54" s="7"/>
      <c r="H54" s="7"/>
      <c r="I54" s="7"/>
      <c r="J54" s="7"/>
      <c r="K54" s="7"/>
      <c r="L54" s="7"/>
      <c r="M54" s="7"/>
      <c r="N54" s="7"/>
      <c r="O54" s="7"/>
      <c r="P54" s="7"/>
      <c r="Q54" s="7"/>
      <c r="R54" s="7"/>
      <c r="S54" s="7"/>
      <c r="T54" s="7"/>
      <c r="U54" s="7"/>
      <c r="V54" s="7">
        <v>1</v>
      </c>
      <c r="W54" s="7"/>
      <c r="X54" s="7"/>
      <c r="Y54" s="7"/>
      <c r="Z54" s="7"/>
      <c r="AA54" s="7"/>
    </row>
    <row r="55" spans="1:27" ht="15.75" customHeight="1">
      <c r="A55" s="7"/>
      <c r="B55" s="7"/>
      <c r="C55" s="7"/>
      <c r="D55" s="7"/>
      <c r="E55" s="7"/>
      <c r="F55" s="7"/>
      <c r="G55" s="7"/>
      <c r="H55" s="7"/>
      <c r="I55" s="7"/>
      <c r="J55" s="7"/>
      <c r="K55" s="7"/>
      <c r="L55" s="7"/>
      <c r="M55" s="7"/>
      <c r="N55" s="7"/>
      <c r="O55" s="7"/>
      <c r="P55" s="7">
        <v>1</v>
      </c>
      <c r="Q55" s="7"/>
      <c r="R55" s="7"/>
      <c r="S55" s="7"/>
      <c r="T55" s="7"/>
      <c r="U55" s="7"/>
      <c r="V55" s="7"/>
      <c r="W55" s="7"/>
      <c r="X55" s="7"/>
      <c r="Y55" s="7"/>
      <c r="Z55" s="7"/>
      <c r="AA55" s="7"/>
    </row>
    <row r="56" spans="1:27" ht="15.75" customHeight="1">
      <c r="A56" s="159"/>
      <c r="B56" s="7"/>
      <c r="C56" s="7"/>
      <c r="D56" s="7"/>
      <c r="E56" s="7"/>
      <c r="F56" s="7"/>
      <c r="G56" s="7"/>
      <c r="H56" s="7"/>
      <c r="I56" s="7"/>
      <c r="J56" s="7"/>
      <c r="K56" s="7"/>
      <c r="L56" s="7"/>
      <c r="M56" s="7"/>
      <c r="N56" s="7"/>
      <c r="O56" s="7"/>
      <c r="P56" s="7"/>
      <c r="Q56" s="7"/>
      <c r="R56" s="7"/>
      <c r="S56" s="7"/>
      <c r="T56" s="7">
        <v>1</v>
      </c>
      <c r="U56" s="7"/>
      <c r="V56" s="7"/>
      <c r="W56" s="7"/>
      <c r="X56" s="7"/>
      <c r="Y56" s="7"/>
      <c r="Z56" s="7"/>
      <c r="AA56" s="7"/>
    </row>
    <row r="57" spans="1:27" ht="15.75" customHeight="1">
      <c r="A57" s="7">
        <v>1</v>
      </c>
      <c r="B57" s="7"/>
      <c r="C57" s="7"/>
      <c r="D57" s="7"/>
      <c r="E57" s="7"/>
      <c r="F57" s="7">
        <v>1</v>
      </c>
      <c r="G57" s="7"/>
      <c r="H57" s="7"/>
      <c r="I57" s="7"/>
      <c r="J57" s="7"/>
      <c r="K57" s="7"/>
      <c r="L57" s="7"/>
      <c r="M57" s="7"/>
      <c r="N57" s="7"/>
      <c r="O57" s="7"/>
      <c r="P57" s="7"/>
      <c r="Q57" s="7"/>
      <c r="R57" s="7"/>
      <c r="S57" s="7"/>
      <c r="T57" s="7"/>
      <c r="U57" s="7"/>
      <c r="V57" s="7"/>
      <c r="W57" s="7"/>
      <c r="X57" s="7"/>
      <c r="Y57" s="7"/>
      <c r="Z57" s="7"/>
      <c r="AA57" s="7"/>
    </row>
    <row r="58" spans="1:27" ht="15.75" customHeight="1">
      <c r="A58" s="7">
        <v>0</v>
      </c>
      <c r="B58" s="7"/>
      <c r="C58" s="7"/>
      <c r="D58" s="7"/>
      <c r="E58" s="7"/>
      <c r="F58" s="7"/>
      <c r="G58" s="7">
        <v>1</v>
      </c>
      <c r="H58" s="7"/>
      <c r="I58" s="7"/>
      <c r="J58" s="7"/>
      <c r="K58" s="7"/>
      <c r="L58" s="7"/>
      <c r="M58" s="7"/>
      <c r="N58" s="7"/>
      <c r="O58" s="7"/>
      <c r="P58" s="7"/>
      <c r="Q58" s="7">
        <v>1</v>
      </c>
      <c r="R58" s="7">
        <v>1</v>
      </c>
      <c r="S58" s="7"/>
      <c r="T58" s="7"/>
      <c r="U58" s="7"/>
      <c r="V58" s="7"/>
      <c r="W58" s="7"/>
      <c r="X58" s="7"/>
      <c r="Y58" s="7"/>
      <c r="Z58" s="7"/>
      <c r="AA58" s="7"/>
    </row>
    <row r="59" spans="1:27" ht="15.75" customHeight="1">
      <c r="A59" s="7"/>
      <c r="B59" s="7"/>
      <c r="C59" s="7"/>
      <c r="D59" s="7"/>
      <c r="E59" s="7">
        <v>1</v>
      </c>
      <c r="F59" s="7"/>
      <c r="G59" s="7"/>
      <c r="H59" s="7"/>
      <c r="I59" s="7"/>
      <c r="J59" s="7"/>
      <c r="K59" s="7"/>
      <c r="L59" s="7"/>
      <c r="M59" s="7"/>
      <c r="N59" s="7"/>
      <c r="O59" s="7"/>
      <c r="P59" s="7"/>
      <c r="Q59" s="7"/>
      <c r="R59" s="7"/>
      <c r="S59" s="7"/>
      <c r="T59" s="7"/>
      <c r="U59" s="7"/>
      <c r="V59" s="7"/>
      <c r="W59" s="7"/>
      <c r="X59" s="7"/>
      <c r="Y59" s="7"/>
      <c r="Z59" s="7"/>
      <c r="AA59" s="7"/>
    </row>
    <row r="60" spans="1:27" ht="15.75" customHeight="1">
      <c r="A60" s="7"/>
      <c r="B60" s="7"/>
      <c r="C60" s="7"/>
      <c r="D60" s="7"/>
      <c r="E60" s="7"/>
      <c r="F60" s="7"/>
      <c r="G60" s="7"/>
      <c r="H60" s="7"/>
      <c r="I60" s="7"/>
      <c r="J60" s="7"/>
      <c r="K60" s="7"/>
      <c r="L60" s="7"/>
      <c r="M60" s="7"/>
      <c r="N60" s="7"/>
      <c r="O60" s="7"/>
      <c r="P60" s="7"/>
      <c r="Q60" s="7"/>
      <c r="R60" s="7"/>
      <c r="S60" s="7"/>
      <c r="T60" s="7"/>
      <c r="U60" s="7"/>
      <c r="V60" s="7"/>
      <c r="W60" s="7"/>
      <c r="X60" s="7"/>
      <c r="Y60" s="7"/>
      <c r="Z60" s="7"/>
      <c r="AA60" s="7">
        <v>1</v>
      </c>
    </row>
    <row r="61" spans="1:27" ht="15.75" customHeight="1">
      <c r="A61" s="7"/>
      <c r="B61" s="7"/>
      <c r="C61" s="7"/>
      <c r="D61" s="7"/>
      <c r="E61" s="7"/>
      <c r="F61" s="7"/>
      <c r="G61" s="7"/>
      <c r="H61" s="7"/>
      <c r="I61" s="7"/>
      <c r="J61" s="7"/>
      <c r="K61" s="7"/>
      <c r="L61" s="7"/>
      <c r="M61" s="7"/>
      <c r="N61" s="7"/>
      <c r="O61" s="7"/>
      <c r="P61" s="7"/>
      <c r="Q61" s="7"/>
      <c r="R61" s="7"/>
      <c r="S61" s="7"/>
      <c r="T61" s="7">
        <v>1</v>
      </c>
      <c r="U61" s="7"/>
      <c r="V61" s="7"/>
      <c r="W61" s="7"/>
      <c r="X61" s="7"/>
      <c r="Y61" s="7"/>
      <c r="Z61" s="7"/>
      <c r="AA61" s="7"/>
    </row>
    <row r="62" spans="1:27" ht="15.75" customHeight="1">
      <c r="A62" s="7"/>
      <c r="B62" s="7"/>
      <c r="C62" s="7"/>
      <c r="D62" s="7"/>
      <c r="E62" s="7"/>
      <c r="F62" s="7"/>
      <c r="G62" s="7"/>
      <c r="H62" s="7"/>
      <c r="I62" s="7"/>
      <c r="J62" s="7"/>
      <c r="K62" s="7"/>
      <c r="L62" s="7"/>
      <c r="M62" s="7">
        <v>1</v>
      </c>
      <c r="N62" s="7"/>
      <c r="O62" s="7"/>
      <c r="P62" s="7"/>
      <c r="Q62" s="7"/>
      <c r="R62" s="7"/>
      <c r="S62" s="7"/>
      <c r="T62" s="7"/>
      <c r="U62" s="7"/>
      <c r="V62" s="7"/>
      <c r="W62" s="7"/>
      <c r="X62" s="7"/>
      <c r="Y62" s="7"/>
      <c r="Z62" s="7"/>
      <c r="AA62" s="7"/>
    </row>
    <row r="63" spans="1:27" ht="15.75" customHeight="1">
      <c r="A63" s="7"/>
      <c r="B63" s="7"/>
      <c r="C63" s="7">
        <v>1</v>
      </c>
      <c r="D63" s="7"/>
      <c r="E63" s="7"/>
      <c r="F63" s="7"/>
      <c r="G63" s="7"/>
      <c r="H63" s="7"/>
      <c r="I63" s="7"/>
      <c r="J63" s="7"/>
      <c r="K63" s="7"/>
      <c r="L63" s="7"/>
      <c r="M63" s="7"/>
      <c r="N63" s="7"/>
      <c r="O63" s="7"/>
      <c r="P63" s="7"/>
      <c r="Q63" s="7"/>
      <c r="R63" s="7"/>
      <c r="S63" s="7"/>
      <c r="T63" s="7"/>
      <c r="U63" s="7"/>
      <c r="V63" s="7"/>
      <c r="W63" s="7"/>
      <c r="X63" s="7"/>
      <c r="Y63" s="7"/>
      <c r="Z63" s="7"/>
      <c r="AA63" s="7"/>
    </row>
    <row r="64" spans="1:27" ht="12.75" customHeight="1">
      <c r="A64" s="7"/>
      <c r="B64" s="7">
        <v>1</v>
      </c>
      <c r="C64" s="7"/>
      <c r="D64" s="7"/>
      <c r="E64" s="7"/>
      <c r="F64" s="7"/>
      <c r="G64" s="7"/>
      <c r="H64" s="7"/>
      <c r="I64" s="7"/>
      <c r="J64" s="7"/>
      <c r="K64" s="7"/>
      <c r="L64" s="7"/>
      <c r="M64" s="7"/>
      <c r="N64" s="7"/>
      <c r="O64" s="7"/>
      <c r="P64" s="7"/>
      <c r="Q64" s="7"/>
      <c r="R64" s="7"/>
      <c r="S64" s="7"/>
      <c r="T64" s="7"/>
      <c r="U64" s="7"/>
      <c r="V64" s="7"/>
      <c r="W64" s="7"/>
      <c r="X64" s="7"/>
      <c r="Y64" s="7"/>
      <c r="Z64" s="7"/>
      <c r="AA64" s="7" t="s">
        <v>1307</v>
      </c>
    </row>
    <row r="65" spans="1:27" ht="15.75" customHeight="1">
      <c r="A65" s="7"/>
      <c r="B65" s="7"/>
      <c r="C65" s="7"/>
      <c r="D65" s="7"/>
      <c r="E65" s="7"/>
      <c r="F65" s="7"/>
      <c r="G65" s="7"/>
      <c r="H65" s="7"/>
      <c r="I65" s="7"/>
      <c r="J65" s="7"/>
      <c r="K65" s="7"/>
      <c r="L65" s="7"/>
      <c r="M65" s="7"/>
      <c r="N65" s="7"/>
      <c r="O65" s="7"/>
      <c r="P65" s="7"/>
      <c r="Q65" s="7"/>
      <c r="R65" s="7"/>
      <c r="S65" s="7"/>
      <c r="T65" s="7"/>
      <c r="U65" s="7"/>
      <c r="V65" s="7"/>
      <c r="W65" s="7"/>
      <c r="X65" s="7"/>
      <c r="Y65" s="7"/>
      <c r="Z65" s="7"/>
      <c r="AA65" s="7">
        <v>1</v>
      </c>
    </row>
    <row r="66" spans="1:27" ht="15.75" customHeight="1">
      <c r="A66" s="7"/>
      <c r="B66" s="7"/>
      <c r="C66" s="7"/>
      <c r="D66" s="7"/>
      <c r="E66" s="7"/>
      <c r="F66" s="7"/>
      <c r="G66" s="7"/>
      <c r="H66" s="7"/>
      <c r="I66" s="7"/>
      <c r="J66" s="7"/>
      <c r="K66" s="7"/>
      <c r="L66" s="7"/>
      <c r="M66" s="7"/>
      <c r="N66" s="7"/>
      <c r="O66" s="7"/>
      <c r="P66" s="7"/>
      <c r="Q66" s="7"/>
      <c r="R66" s="7"/>
      <c r="S66" s="7"/>
      <c r="T66" s="7"/>
      <c r="U66" s="7"/>
      <c r="V66" s="7">
        <v>1</v>
      </c>
      <c r="W66" s="7"/>
      <c r="X66" s="7"/>
      <c r="Y66" s="7"/>
      <c r="Z66" s="7"/>
      <c r="AA66" s="7"/>
    </row>
    <row r="67" spans="1:27" ht="15.75" customHeight="1">
      <c r="A67" s="7">
        <v>1</v>
      </c>
      <c r="B67" s="7"/>
      <c r="C67" s="7">
        <v>1</v>
      </c>
      <c r="D67" s="7"/>
      <c r="E67" s="7"/>
      <c r="F67" s="7"/>
      <c r="G67" s="7"/>
      <c r="H67" s="7"/>
      <c r="I67" s="7"/>
      <c r="J67" s="7"/>
      <c r="K67" s="7"/>
      <c r="L67" s="7"/>
      <c r="M67" s="7"/>
      <c r="N67" s="7"/>
      <c r="O67" s="7"/>
      <c r="P67" s="7"/>
      <c r="Q67" s="7"/>
      <c r="R67" s="7"/>
      <c r="S67" s="7"/>
      <c r="T67" s="7"/>
      <c r="U67" s="7"/>
      <c r="V67" s="7"/>
      <c r="W67" s="7"/>
      <c r="X67" s="7"/>
      <c r="Y67" s="7"/>
      <c r="Z67" s="7"/>
      <c r="AA67" s="7"/>
    </row>
    <row r="68" spans="1:27" ht="15.75" customHeight="1">
      <c r="A68" s="21">
        <v>1</v>
      </c>
      <c r="B68" s="21"/>
      <c r="C68" s="21"/>
      <c r="D68" s="21"/>
      <c r="E68" s="21"/>
      <c r="F68" s="21"/>
      <c r="G68" s="21"/>
      <c r="H68" s="21"/>
      <c r="I68" s="21"/>
      <c r="J68" s="21"/>
      <c r="K68" s="21"/>
      <c r="L68" s="21"/>
      <c r="M68" s="21"/>
      <c r="N68" s="21"/>
      <c r="O68" s="21"/>
      <c r="P68" s="21"/>
      <c r="Q68" s="21"/>
      <c r="R68" s="21"/>
      <c r="S68" s="21"/>
      <c r="T68" s="21"/>
      <c r="U68" s="21"/>
      <c r="V68" s="21"/>
      <c r="W68" s="21">
        <v>1</v>
      </c>
      <c r="X68" s="21"/>
      <c r="Y68" s="21"/>
      <c r="Z68" s="21"/>
      <c r="AA68" s="21"/>
    </row>
    <row r="69" spans="1:27" ht="15.75" customHeight="1">
      <c r="A69" s="21"/>
      <c r="B69" s="21"/>
      <c r="C69" s="21"/>
      <c r="D69" s="21"/>
      <c r="E69" s="21"/>
      <c r="F69" s="21"/>
      <c r="G69" s="21"/>
      <c r="H69" s="21">
        <v>1</v>
      </c>
      <c r="I69" s="21"/>
      <c r="J69" s="21"/>
      <c r="K69" s="21"/>
      <c r="L69" s="21"/>
      <c r="M69" s="21"/>
      <c r="N69" s="21"/>
      <c r="O69" s="21"/>
      <c r="P69" s="21"/>
      <c r="Q69" s="21"/>
      <c r="R69" s="21"/>
      <c r="S69" s="21"/>
      <c r="T69" s="21"/>
      <c r="U69" s="21"/>
      <c r="V69" s="21"/>
      <c r="W69" s="21"/>
      <c r="X69" s="21"/>
      <c r="Y69" s="21"/>
      <c r="Z69" s="21"/>
      <c r="AA69" s="21"/>
    </row>
    <row r="70" spans="1:27" ht="15.75" customHeight="1">
      <c r="A70" s="313">
        <v>1</v>
      </c>
      <c r="B70" s="21"/>
      <c r="C70" s="21">
        <v>1</v>
      </c>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ht="15.75" customHeight="1">
      <c r="A71" s="21"/>
      <c r="B71" s="21"/>
      <c r="C71" s="21">
        <v>1</v>
      </c>
      <c r="D71" s="21"/>
      <c r="E71" s="21"/>
      <c r="F71" s="21">
        <v>1</v>
      </c>
      <c r="G71" s="21">
        <v>1</v>
      </c>
      <c r="H71" s="21"/>
      <c r="I71" s="21">
        <v>1</v>
      </c>
      <c r="J71" s="21"/>
      <c r="K71" s="21">
        <v>1</v>
      </c>
      <c r="L71" s="21">
        <v>1</v>
      </c>
      <c r="M71" s="21"/>
      <c r="N71" s="21"/>
      <c r="O71" s="21">
        <v>1</v>
      </c>
      <c r="P71" s="21">
        <v>1</v>
      </c>
      <c r="Q71" s="21">
        <v>1</v>
      </c>
      <c r="R71" s="21">
        <v>1</v>
      </c>
      <c r="S71" s="21">
        <v>1</v>
      </c>
      <c r="T71" s="21">
        <v>1</v>
      </c>
      <c r="U71" s="21"/>
      <c r="V71" s="21">
        <v>1</v>
      </c>
      <c r="W71" s="21"/>
      <c r="X71" s="21">
        <v>1</v>
      </c>
      <c r="Y71" s="21"/>
      <c r="Z71" s="21">
        <v>1</v>
      </c>
      <c r="AA71" s="21"/>
    </row>
    <row r="72" spans="1:27" ht="15.75" customHeight="1">
      <c r="A72" s="7"/>
      <c r="B72" s="7"/>
      <c r="C72" s="7"/>
      <c r="D72" s="7"/>
      <c r="E72" s="7"/>
      <c r="F72" s="7"/>
      <c r="G72" s="7"/>
      <c r="H72" s="7"/>
      <c r="I72" s="7"/>
      <c r="J72" s="7"/>
      <c r="K72" s="7"/>
      <c r="L72" s="7">
        <v>1</v>
      </c>
      <c r="M72" s="7"/>
      <c r="N72" s="7"/>
      <c r="O72" s="7"/>
      <c r="P72" s="7"/>
      <c r="Q72" s="7"/>
      <c r="R72" s="7"/>
      <c r="S72" s="7">
        <v>1</v>
      </c>
      <c r="T72" s="7"/>
      <c r="U72" s="7"/>
      <c r="V72" s="7"/>
      <c r="W72" s="7"/>
      <c r="X72" s="7"/>
      <c r="Y72" s="7"/>
      <c r="Z72" s="7">
        <v>1</v>
      </c>
      <c r="AA72" s="7"/>
    </row>
    <row r="73" spans="1:27" ht="15.75" customHeight="1">
      <c r="A73" s="7"/>
      <c r="B73" s="7"/>
      <c r="C73" s="7"/>
      <c r="D73" s="7"/>
      <c r="E73" s="7">
        <v>1</v>
      </c>
      <c r="F73" s="7"/>
      <c r="G73" s="7"/>
      <c r="H73" s="7"/>
      <c r="I73" s="7"/>
      <c r="J73" s="7"/>
      <c r="K73" s="7"/>
      <c r="L73" s="7"/>
      <c r="M73" s="7"/>
      <c r="N73" s="7"/>
      <c r="O73" s="7"/>
      <c r="P73" s="7"/>
      <c r="Q73" s="7"/>
      <c r="R73" s="7"/>
      <c r="S73" s="7"/>
      <c r="T73" s="7"/>
      <c r="U73" s="7"/>
      <c r="V73" s="7"/>
      <c r="W73" s="7"/>
      <c r="X73" s="7"/>
      <c r="Y73" s="7"/>
      <c r="Z73" s="7"/>
      <c r="AA73" s="7"/>
    </row>
    <row r="74" spans="1:27" ht="15.75" customHeight="1">
      <c r="A74" s="30"/>
      <c r="B74" s="30"/>
      <c r="C74" s="30"/>
      <c r="D74" s="30"/>
      <c r="E74" s="30"/>
      <c r="F74" s="30"/>
      <c r="G74" s="30"/>
      <c r="H74" s="30"/>
      <c r="I74" s="30"/>
      <c r="J74" s="30"/>
      <c r="K74" s="30"/>
      <c r="L74" s="30"/>
      <c r="M74" s="30"/>
      <c r="N74" s="30"/>
      <c r="O74" s="30"/>
      <c r="P74" s="30"/>
      <c r="Q74" s="30">
        <v>1</v>
      </c>
      <c r="R74" s="30"/>
      <c r="S74" s="30"/>
      <c r="T74" s="30"/>
      <c r="U74" s="30"/>
      <c r="V74" s="30"/>
      <c r="W74" s="30"/>
      <c r="X74" s="30"/>
      <c r="Y74" s="30"/>
      <c r="Z74" s="30"/>
      <c r="AA74" s="30"/>
    </row>
    <row r="75" spans="1:27" ht="15.75" customHeight="1">
      <c r="A75" s="7"/>
      <c r="B75" s="7"/>
      <c r="C75" s="7"/>
      <c r="D75" s="7"/>
      <c r="E75" s="7"/>
      <c r="F75" s="7"/>
      <c r="G75" s="7"/>
      <c r="H75" s="7"/>
      <c r="I75" s="7"/>
      <c r="J75" s="7"/>
      <c r="K75" s="7"/>
      <c r="L75" s="7"/>
      <c r="M75" s="7"/>
      <c r="N75" s="7"/>
      <c r="O75" s="7"/>
      <c r="P75" s="7"/>
      <c r="Q75" s="7"/>
      <c r="R75" s="7"/>
      <c r="S75" s="7"/>
      <c r="T75" s="7"/>
      <c r="U75" s="7"/>
      <c r="V75" s="7">
        <v>1</v>
      </c>
      <c r="W75" s="7"/>
      <c r="X75" s="7"/>
      <c r="Y75" s="7"/>
      <c r="Z75" s="7"/>
      <c r="AA75" s="7"/>
    </row>
    <row r="76" spans="1:27" ht="15.75" customHeight="1">
      <c r="A76" s="7"/>
      <c r="B76" s="7">
        <v>1</v>
      </c>
      <c r="C76" s="7"/>
      <c r="D76" s="7"/>
      <c r="E76" s="7"/>
      <c r="F76" s="7"/>
      <c r="G76" s="7"/>
      <c r="H76" s="7"/>
      <c r="I76" s="7"/>
      <c r="J76" s="7"/>
      <c r="K76" s="7"/>
      <c r="L76" s="7"/>
      <c r="M76" s="7"/>
      <c r="N76" s="7"/>
      <c r="O76" s="7"/>
      <c r="P76" s="7"/>
      <c r="Q76" s="7"/>
      <c r="R76" s="7"/>
      <c r="S76" s="7"/>
      <c r="T76" s="7"/>
      <c r="U76" s="7"/>
      <c r="V76" s="7"/>
      <c r="W76" s="7"/>
      <c r="X76" s="7"/>
      <c r="Y76" s="7"/>
      <c r="Z76" s="7"/>
      <c r="AA76" s="7"/>
    </row>
    <row r="77" spans="1:27" ht="15.75" customHeight="1">
      <c r="A77" s="7"/>
      <c r="B77" s="7"/>
      <c r="C77" s="7"/>
      <c r="D77" s="7"/>
      <c r="E77" s="7"/>
      <c r="F77" s="7"/>
      <c r="G77" s="7"/>
      <c r="H77" s="7"/>
      <c r="I77" s="7"/>
      <c r="J77" s="7"/>
      <c r="K77" s="7"/>
      <c r="L77" s="7"/>
      <c r="M77" s="7"/>
      <c r="N77" s="7"/>
      <c r="O77" s="7"/>
      <c r="P77" s="7">
        <v>1</v>
      </c>
      <c r="Q77" s="7"/>
      <c r="R77" s="7"/>
      <c r="S77" s="7"/>
      <c r="T77" s="7"/>
      <c r="U77" s="7"/>
      <c r="V77" s="7"/>
      <c r="W77" s="7"/>
      <c r="X77" s="7"/>
      <c r="Y77" s="7"/>
      <c r="Z77" s="7"/>
      <c r="AA77" s="7"/>
    </row>
    <row r="78" spans="1:27" ht="15.75" customHeight="1">
      <c r="A78" s="7"/>
      <c r="B78" s="7"/>
      <c r="C78" s="7">
        <v>1</v>
      </c>
      <c r="D78" s="7"/>
      <c r="E78" s="7"/>
      <c r="F78" s="7"/>
      <c r="G78" s="7"/>
      <c r="H78" s="7"/>
      <c r="I78" s="7"/>
      <c r="J78" s="7"/>
      <c r="K78" s="7"/>
      <c r="L78" s="7"/>
      <c r="M78" s="7"/>
      <c r="N78" s="7"/>
      <c r="O78" s="7"/>
      <c r="P78" s="7"/>
      <c r="Q78" s="7"/>
      <c r="R78" s="7"/>
      <c r="S78" s="7"/>
      <c r="T78" s="7"/>
      <c r="U78" s="7"/>
      <c r="V78" s="7"/>
      <c r="W78" s="7"/>
      <c r="X78" s="7"/>
      <c r="Y78" s="7"/>
      <c r="Z78" s="7"/>
      <c r="AA78" s="7"/>
    </row>
    <row r="79" spans="1:27" ht="15.75" customHeight="1">
      <c r="A79" s="7"/>
      <c r="B79" s="7"/>
      <c r="C79" s="7"/>
      <c r="D79" s="7"/>
      <c r="E79" s="7"/>
      <c r="F79" s="7"/>
      <c r="G79" s="7"/>
      <c r="H79" s="7"/>
      <c r="I79" s="7"/>
      <c r="J79" s="7"/>
      <c r="K79" s="7"/>
      <c r="L79" s="7"/>
      <c r="M79" s="7"/>
      <c r="N79" s="7"/>
      <c r="O79" s="7"/>
      <c r="P79" s="7">
        <v>1</v>
      </c>
      <c r="Q79" s="7"/>
      <c r="R79" s="7"/>
      <c r="S79" s="7"/>
      <c r="T79" s="7"/>
      <c r="U79" s="7"/>
      <c r="V79" s="7"/>
      <c r="W79" s="7"/>
      <c r="X79" s="7"/>
      <c r="Y79" s="7"/>
      <c r="Z79" s="7"/>
      <c r="AA79" s="7"/>
    </row>
    <row r="80" spans="1:27" ht="15.75" customHeight="1">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c r="AA80" s="108"/>
    </row>
    <row r="81" spans="1:27" ht="15.75" customHeight="1">
      <c r="A81" s="7"/>
      <c r="B81" s="7"/>
      <c r="C81" s="7"/>
      <c r="D81" s="7"/>
      <c r="E81" s="7"/>
      <c r="F81" s="7"/>
      <c r="G81" s="7"/>
      <c r="H81" s="7"/>
      <c r="I81" s="7"/>
      <c r="J81" s="7"/>
      <c r="K81" s="7"/>
      <c r="L81" s="7"/>
      <c r="M81" s="7"/>
      <c r="N81" s="7"/>
      <c r="O81" s="7"/>
      <c r="P81" s="7">
        <v>1</v>
      </c>
      <c r="Q81" s="7"/>
      <c r="R81" s="7"/>
      <c r="S81" s="7"/>
      <c r="T81" s="7"/>
      <c r="U81" s="7"/>
      <c r="V81" s="7"/>
      <c r="W81" s="7"/>
      <c r="X81" s="7"/>
      <c r="Y81" s="7"/>
      <c r="Z81" s="7"/>
      <c r="AA81" s="7"/>
    </row>
    <row r="82" spans="1:27" ht="15.75" customHeight="1">
      <c r="A82" s="7"/>
      <c r="B82" s="7"/>
      <c r="C82" s="7"/>
      <c r="D82" s="7"/>
      <c r="E82" s="7">
        <v>1</v>
      </c>
      <c r="F82" s="7"/>
      <c r="G82" s="7"/>
      <c r="H82" s="7"/>
      <c r="I82" s="7"/>
      <c r="J82" s="7"/>
      <c r="K82" s="7"/>
      <c r="L82" s="7"/>
      <c r="M82" s="7"/>
      <c r="N82" s="7"/>
      <c r="O82" s="7"/>
      <c r="P82" s="7"/>
      <c r="Q82" s="7"/>
      <c r="R82" s="7">
        <v>1</v>
      </c>
      <c r="S82" s="7"/>
      <c r="T82" s="7"/>
      <c r="U82" s="7"/>
      <c r="V82" s="7">
        <v>1</v>
      </c>
      <c r="W82" s="7"/>
      <c r="X82" s="7"/>
      <c r="Y82" s="7"/>
      <c r="Z82" s="7"/>
      <c r="AA82" s="7"/>
    </row>
    <row r="83" spans="1:27" ht="15.75" customHeight="1">
      <c r="A83" s="7"/>
      <c r="B83" s="7"/>
      <c r="C83" s="7"/>
      <c r="D83" s="7"/>
      <c r="E83" s="7"/>
      <c r="F83" s="7"/>
      <c r="G83" s="7"/>
      <c r="H83" s="7"/>
      <c r="I83" s="7"/>
      <c r="J83" s="7"/>
      <c r="K83" s="7"/>
      <c r="L83" s="7"/>
      <c r="M83" s="7"/>
      <c r="N83" s="7"/>
      <c r="O83" s="7"/>
      <c r="P83" s="7"/>
      <c r="Q83" s="7"/>
      <c r="R83" s="7"/>
      <c r="S83" s="7"/>
      <c r="T83" s="7">
        <v>1</v>
      </c>
      <c r="U83" s="7"/>
      <c r="V83" s="7"/>
      <c r="W83" s="7"/>
      <c r="X83" s="7"/>
      <c r="Y83" s="7"/>
      <c r="Z83" s="7"/>
      <c r="AA83" s="7"/>
    </row>
    <row r="84" spans="1:27" ht="15.75" customHeight="1">
      <c r="A84" s="7"/>
      <c r="B84" s="7"/>
      <c r="C84" s="7"/>
      <c r="D84" s="7"/>
      <c r="E84" s="7"/>
      <c r="F84" s="7"/>
      <c r="G84" s="7"/>
      <c r="H84" s="7"/>
      <c r="I84" s="7"/>
      <c r="J84" s="7"/>
      <c r="K84" s="7"/>
      <c r="L84" s="7"/>
      <c r="M84" s="7"/>
      <c r="N84" s="7"/>
      <c r="O84" s="7"/>
      <c r="P84" s="7"/>
      <c r="Q84" s="7"/>
      <c r="R84" s="7"/>
      <c r="S84" s="7"/>
      <c r="T84" s="7"/>
      <c r="U84" s="7"/>
      <c r="V84" s="7">
        <v>1</v>
      </c>
      <c r="W84" s="7"/>
      <c r="X84" s="7"/>
      <c r="Y84" s="7"/>
      <c r="Z84" s="7"/>
      <c r="AA84" s="7"/>
    </row>
    <row r="85" spans="1:27" ht="15.75" customHeight="1">
      <c r="A85" s="7"/>
      <c r="B85" s="7"/>
      <c r="C85" s="7"/>
      <c r="D85" s="7"/>
      <c r="E85" s="7"/>
      <c r="F85" s="7"/>
      <c r="G85" s="7"/>
      <c r="H85" s="7"/>
      <c r="I85" s="7"/>
      <c r="J85" s="7"/>
      <c r="K85" s="7"/>
      <c r="L85" s="7"/>
      <c r="M85" s="7"/>
      <c r="N85" s="7"/>
      <c r="O85" s="7"/>
      <c r="P85" s="7"/>
      <c r="Q85" s="7"/>
      <c r="R85" s="7"/>
      <c r="S85" s="7"/>
      <c r="T85" s="7">
        <v>1</v>
      </c>
      <c r="U85" s="7"/>
      <c r="V85" s="7"/>
      <c r="W85" s="7"/>
      <c r="X85" s="7"/>
      <c r="Y85" s="7"/>
      <c r="Z85" s="7"/>
      <c r="AA85" s="7"/>
    </row>
    <row r="86" spans="1:27" ht="15.75" customHeight="1">
      <c r="A86" s="7"/>
      <c r="B86" s="7"/>
      <c r="C86" s="7">
        <v>1</v>
      </c>
      <c r="D86" s="7"/>
      <c r="E86" s="7">
        <v>1</v>
      </c>
      <c r="F86" s="7">
        <v>1</v>
      </c>
      <c r="G86" s="7">
        <v>1</v>
      </c>
      <c r="H86" s="7">
        <v>1</v>
      </c>
      <c r="I86" s="7"/>
      <c r="J86" s="7"/>
      <c r="K86" s="7">
        <v>1</v>
      </c>
      <c r="L86" s="7">
        <v>1</v>
      </c>
      <c r="M86" s="7">
        <v>1</v>
      </c>
      <c r="N86" s="7"/>
      <c r="O86" s="7"/>
      <c r="P86" s="7">
        <v>1</v>
      </c>
      <c r="Q86" s="7">
        <v>1</v>
      </c>
      <c r="R86" s="7"/>
      <c r="S86" s="7">
        <v>1</v>
      </c>
      <c r="T86" s="7"/>
      <c r="U86" s="7">
        <v>1</v>
      </c>
      <c r="V86" s="7">
        <v>1</v>
      </c>
      <c r="W86" s="7"/>
      <c r="X86" s="7"/>
      <c r="Y86" s="7"/>
      <c r="Z86" s="7"/>
      <c r="AA86" s="7"/>
    </row>
    <row r="87" spans="1:27" ht="15.75" customHeight="1">
      <c r="A87" s="7"/>
      <c r="B87" s="7"/>
      <c r="C87" s="7"/>
      <c r="D87" s="7"/>
      <c r="E87" s="7"/>
      <c r="F87" s="7"/>
      <c r="G87" s="7"/>
      <c r="H87" s="7"/>
      <c r="I87" s="7"/>
      <c r="J87" s="7"/>
      <c r="K87" s="7"/>
      <c r="L87" s="7"/>
      <c r="M87" s="7"/>
      <c r="N87" s="7"/>
      <c r="O87" s="7"/>
      <c r="P87" s="7"/>
      <c r="Q87" s="7"/>
      <c r="R87" s="7"/>
      <c r="S87" s="7"/>
      <c r="T87" s="7">
        <v>1</v>
      </c>
      <c r="U87" s="7"/>
      <c r="V87" s="7"/>
      <c r="W87" s="7"/>
      <c r="X87" s="7"/>
      <c r="Y87" s="7"/>
      <c r="Z87" s="7"/>
      <c r="AA87" s="7"/>
    </row>
    <row r="88" spans="1:27" ht="15.75" customHeight="1">
      <c r="A88" s="7"/>
      <c r="B88" s="7"/>
      <c r="C88" s="7"/>
      <c r="D88" s="7"/>
      <c r="E88" s="7">
        <v>1</v>
      </c>
      <c r="F88" s="7"/>
      <c r="G88" s="7"/>
      <c r="H88" s="7"/>
      <c r="I88" s="7"/>
      <c r="J88" s="7"/>
      <c r="K88" s="7"/>
      <c r="L88" s="7"/>
      <c r="M88" s="7">
        <v>1</v>
      </c>
      <c r="N88" s="7"/>
      <c r="O88" s="7">
        <v>1</v>
      </c>
      <c r="P88" s="7"/>
      <c r="Q88" s="7"/>
      <c r="R88" s="7"/>
      <c r="S88" s="7"/>
      <c r="T88" s="7"/>
      <c r="U88" s="7"/>
      <c r="V88" s="7">
        <v>1</v>
      </c>
      <c r="W88" s="7"/>
      <c r="X88" s="7"/>
      <c r="Y88" s="7"/>
      <c r="Z88" s="7"/>
      <c r="AA88" s="7"/>
    </row>
    <row r="89" spans="1:27" ht="15.75" customHeight="1">
      <c r="A89" s="7"/>
      <c r="B89" s="7"/>
      <c r="C89" s="7"/>
      <c r="D89" s="7"/>
      <c r="E89" s="7"/>
      <c r="F89" s="7"/>
      <c r="G89" s="7"/>
      <c r="H89" s="7"/>
      <c r="I89" s="7"/>
      <c r="J89" s="7"/>
      <c r="K89" s="7"/>
      <c r="L89" s="7"/>
      <c r="M89" s="7"/>
      <c r="N89" s="7"/>
      <c r="O89" s="7"/>
      <c r="P89" s="7"/>
      <c r="Q89" s="7"/>
      <c r="R89" s="7"/>
      <c r="S89" s="7"/>
      <c r="T89" s="7"/>
      <c r="U89" s="7"/>
      <c r="V89" s="7"/>
      <c r="W89" s="7"/>
      <c r="X89" s="7"/>
      <c r="Y89" s="7"/>
      <c r="Z89" s="7"/>
      <c r="AA89" s="7">
        <v>1</v>
      </c>
    </row>
    <row r="90" spans="1:27" ht="15.75" customHeight="1">
      <c r="A90" s="7"/>
      <c r="B90" s="7"/>
      <c r="C90" s="7">
        <v>1</v>
      </c>
      <c r="D90" s="7"/>
      <c r="E90" s="7"/>
      <c r="F90" s="7"/>
      <c r="G90" s="7"/>
      <c r="H90" s="7"/>
      <c r="I90" s="7"/>
      <c r="J90" s="7"/>
      <c r="K90" s="7"/>
      <c r="L90" s="7"/>
      <c r="M90" s="7"/>
      <c r="N90" s="7"/>
      <c r="O90" s="7"/>
      <c r="P90" s="7"/>
      <c r="Q90" s="7"/>
      <c r="R90" s="7"/>
      <c r="S90" s="7"/>
      <c r="T90" s="7"/>
      <c r="U90" s="7"/>
      <c r="V90" s="7"/>
      <c r="W90" s="7"/>
      <c r="X90" s="7"/>
      <c r="Y90" s="7"/>
      <c r="Z90" s="7"/>
      <c r="AA90" s="7"/>
    </row>
    <row r="91" spans="1:27" ht="15.75" customHeight="1">
      <c r="A91" s="7"/>
      <c r="B91" s="7"/>
      <c r="C91" s="7"/>
      <c r="D91" s="7"/>
      <c r="E91" s="7"/>
      <c r="F91" s="7"/>
      <c r="G91" s="7"/>
      <c r="H91" s="7"/>
      <c r="I91" s="7"/>
      <c r="J91" s="7"/>
      <c r="K91" s="7"/>
      <c r="L91" s="7"/>
      <c r="M91" s="7"/>
      <c r="N91" s="7"/>
      <c r="O91" s="7"/>
      <c r="P91" s="7"/>
      <c r="Q91" s="7">
        <v>1</v>
      </c>
      <c r="R91" s="7"/>
      <c r="S91" s="7"/>
      <c r="T91" s="7"/>
      <c r="U91" s="7"/>
      <c r="V91" s="7"/>
      <c r="W91" s="7"/>
      <c r="X91" s="7"/>
      <c r="Y91" s="7"/>
      <c r="Z91" s="7"/>
      <c r="AA91" s="7"/>
    </row>
    <row r="92" spans="1:27" ht="15.75" customHeight="1">
      <c r="A92" s="7"/>
      <c r="B92" s="7"/>
      <c r="C92" s="7"/>
      <c r="D92" s="7"/>
      <c r="E92" s="7"/>
      <c r="F92" s="7"/>
      <c r="G92" s="7"/>
      <c r="H92" s="7"/>
      <c r="I92" s="7"/>
      <c r="J92" s="7"/>
      <c r="K92" s="7"/>
      <c r="L92" s="7"/>
      <c r="M92" s="7"/>
      <c r="N92" s="7"/>
      <c r="O92" s="7"/>
      <c r="P92" s="7">
        <v>1</v>
      </c>
      <c r="Q92" s="7"/>
      <c r="R92" s="7"/>
      <c r="S92" s="7"/>
      <c r="T92" s="7"/>
      <c r="U92" s="7"/>
      <c r="V92" s="7"/>
      <c r="W92" s="7"/>
      <c r="X92" s="7"/>
      <c r="Y92" s="7"/>
      <c r="Z92" s="7"/>
      <c r="AA92" s="7"/>
    </row>
    <row r="93" spans="1:27" ht="15.75" customHeight="1">
      <c r="A93" s="7"/>
      <c r="B93" s="7"/>
      <c r="C93" s="7">
        <v>1</v>
      </c>
      <c r="D93" s="7"/>
      <c r="E93" s="7"/>
      <c r="F93" s="7"/>
      <c r="G93" s="7"/>
      <c r="H93" s="7"/>
      <c r="I93" s="7"/>
      <c r="J93" s="7"/>
      <c r="K93" s="7"/>
      <c r="L93" s="7"/>
      <c r="M93" s="7"/>
      <c r="N93" s="7"/>
      <c r="O93" s="7"/>
      <c r="P93" s="7"/>
      <c r="Q93" s="7"/>
      <c r="R93" s="7"/>
      <c r="S93" s="7"/>
      <c r="T93" s="7"/>
      <c r="U93" s="7"/>
      <c r="V93" s="7"/>
      <c r="W93" s="7"/>
      <c r="X93" s="7"/>
      <c r="Y93" s="7"/>
      <c r="Z93" s="7"/>
      <c r="AA93" s="7"/>
    </row>
    <row r="94" spans="1:27" ht="15.75" customHeight="1">
      <c r="A94" s="7"/>
      <c r="B94" s="7"/>
      <c r="C94" s="7"/>
      <c r="D94" s="7"/>
      <c r="E94" s="7"/>
      <c r="F94" s="7"/>
      <c r="G94" s="7"/>
      <c r="H94" s="7"/>
      <c r="I94" s="7"/>
      <c r="J94" s="7"/>
      <c r="K94" s="7"/>
      <c r="L94" s="7"/>
      <c r="M94" s="7"/>
      <c r="N94" s="7"/>
      <c r="O94" s="7"/>
      <c r="P94" s="7">
        <v>1</v>
      </c>
      <c r="Q94" s="7"/>
      <c r="R94" s="7"/>
      <c r="S94" s="7"/>
      <c r="T94" s="7"/>
      <c r="U94" s="7"/>
      <c r="V94" s="7"/>
      <c r="W94" s="7"/>
      <c r="X94" s="7"/>
      <c r="Y94" s="7"/>
      <c r="Z94" s="7"/>
      <c r="AA94" s="7"/>
    </row>
    <row r="95" spans="1:27" ht="15.75" customHeight="1">
      <c r="A95" s="7"/>
      <c r="B95" s="7"/>
      <c r="C95" s="7"/>
      <c r="D95" s="7"/>
      <c r="E95" s="7"/>
      <c r="F95" s="7"/>
      <c r="G95" s="7"/>
      <c r="H95" s="7">
        <v>1</v>
      </c>
      <c r="I95" s="7"/>
      <c r="J95" s="7"/>
      <c r="K95" s="7"/>
      <c r="L95" s="7"/>
      <c r="M95" s="7"/>
      <c r="N95" s="7"/>
      <c r="O95" s="7"/>
      <c r="P95" s="7"/>
      <c r="Q95" s="7"/>
      <c r="R95" s="7"/>
      <c r="S95" s="7"/>
      <c r="T95" s="7"/>
      <c r="U95" s="7"/>
      <c r="V95" s="7"/>
      <c r="W95" s="7"/>
      <c r="X95" s="7"/>
      <c r="Y95" s="7"/>
      <c r="Z95" s="7"/>
      <c r="AA95" s="7"/>
    </row>
    <row r="96" spans="1:27" ht="15.75" customHeight="1">
      <c r="A96" s="7"/>
      <c r="B96" s="7"/>
      <c r="C96" s="7">
        <v>1</v>
      </c>
      <c r="D96" s="7"/>
      <c r="E96" s="7"/>
      <c r="F96" s="7">
        <v>1</v>
      </c>
      <c r="G96" s="7"/>
      <c r="H96" s="7">
        <v>1</v>
      </c>
      <c r="I96" s="7"/>
      <c r="J96" s="7"/>
      <c r="K96" s="7"/>
      <c r="L96" s="7"/>
      <c r="M96" s="7"/>
      <c r="N96" s="7"/>
      <c r="O96" s="7"/>
      <c r="P96" s="7"/>
      <c r="Q96" s="7"/>
      <c r="R96" s="7"/>
      <c r="S96" s="7"/>
      <c r="T96" s="7"/>
      <c r="U96" s="7"/>
      <c r="V96" s="7"/>
      <c r="W96" s="7">
        <v>1</v>
      </c>
      <c r="X96" s="7"/>
      <c r="Y96" s="7"/>
      <c r="Z96" s="7"/>
      <c r="AA96" s="7"/>
    </row>
    <row r="97" spans="1:27" ht="15.75" customHeight="1">
      <c r="A97" s="7"/>
      <c r="B97" s="7"/>
      <c r="C97" s="7"/>
      <c r="D97" s="7"/>
      <c r="E97" s="7"/>
      <c r="F97" s="7"/>
      <c r="G97" s="7"/>
      <c r="H97" s="7"/>
      <c r="I97" s="7"/>
      <c r="J97" s="7"/>
      <c r="K97" s="7"/>
      <c r="L97" s="7"/>
      <c r="M97" s="7"/>
      <c r="N97" s="7"/>
      <c r="O97" s="7"/>
      <c r="P97" s="7"/>
      <c r="Q97" s="7"/>
      <c r="R97" s="7"/>
      <c r="S97" s="7"/>
      <c r="T97" s="7">
        <v>1</v>
      </c>
      <c r="U97" s="7"/>
      <c r="V97" s="7"/>
      <c r="W97" s="7"/>
      <c r="X97" s="7"/>
      <c r="Y97" s="7"/>
      <c r="Z97" s="7"/>
      <c r="AA97" s="7"/>
    </row>
    <row r="98" spans="1:27" ht="15.75" customHeight="1">
      <c r="A98" s="7"/>
      <c r="B98" s="7">
        <v>1</v>
      </c>
      <c r="C98" s="7"/>
      <c r="D98" s="7"/>
      <c r="E98" s="7"/>
      <c r="F98" s="7"/>
      <c r="G98" s="7"/>
      <c r="H98" s="7"/>
      <c r="I98" s="7"/>
      <c r="J98" s="7"/>
      <c r="K98" s="7"/>
      <c r="L98" s="7"/>
      <c r="M98" s="7"/>
      <c r="N98" s="7"/>
      <c r="O98" s="7"/>
      <c r="P98" s="7"/>
      <c r="Q98" s="7"/>
      <c r="R98" s="7"/>
      <c r="S98" s="7"/>
      <c r="T98" s="7"/>
      <c r="U98" s="7"/>
      <c r="V98" s="7"/>
      <c r="W98" s="7"/>
      <c r="X98" s="7"/>
      <c r="Y98" s="7"/>
      <c r="Z98" s="7"/>
      <c r="AA98" s="7"/>
    </row>
    <row r="99" spans="1:27" ht="15.75" customHeight="1">
      <c r="A99" s="7"/>
      <c r="B99" s="7"/>
      <c r="C99" s="7"/>
      <c r="D99" s="7"/>
      <c r="E99" s="7"/>
      <c r="F99" s="7"/>
      <c r="G99" s="7"/>
      <c r="H99" s="7"/>
      <c r="I99" s="7"/>
      <c r="J99" s="7"/>
      <c r="K99" s="7"/>
      <c r="L99" s="7"/>
      <c r="M99" s="7"/>
      <c r="N99" s="7"/>
      <c r="O99" s="7"/>
      <c r="P99" s="7"/>
      <c r="Q99" s="7"/>
      <c r="R99" s="7"/>
      <c r="S99" s="7"/>
      <c r="T99" s="7"/>
      <c r="U99" s="7"/>
      <c r="V99" s="7">
        <v>1</v>
      </c>
      <c r="W99" s="7"/>
      <c r="X99" s="7"/>
      <c r="Y99" s="7"/>
      <c r="Z99" s="7"/>
      <c r="AA99" s="7"/>
    </row>
    <row r="100" spans="1:27" ht="15.75" customHeight="1">
      <c r="A100" s="7"/>
      <c r="B100" s="7"/>
      <c r="C100" s="7"/>
      <c r="D100" s="7"/>
      <c r="E100" s="7"/>
      <c r="F100" s="7"/>
      <c r="G100" s="7"/>
      <c r="H100" s="7"/>
      <c r="I100" s="7"/>
      <c r="J100" s="7"/>
      <c r="K100" s="7"/>
      <c r="L100" s="7"/>
      <c r="M100" s="7"/>
      <c r="N100" s="7"/>
      <c r="O100" s="7"/>
      <c r="P100" s="7">
        <v>1</v>
      </c>
      <c r="Q100" s="7"/>
      <c r="R100" s="7"/>
      <c r="S100" s="7"/>
      <c r="T100" s="7"/>
      <c r="U100" s="7"/>
      <c r="V100" s="7"/>
      <c r="W100" s="7"/>
      <c r="X100" s="7"/>
      <c r="Y100" s="7"/>
      <c r="Z100" s="7"/>
      <c r="AA100" s="7"/>
    </row>
    <row r="101" spans="1:27" ht="15.75" customHeight="1">
      <c r="A101" s="7"/>
      <c r="B101" s="7"/>
      <c r="C101" s="7"/>
      <c r="D101" s="7"/>
      <c r="E101" s="7"/>
      <c r="F101" s="7"/>
      <c r="G101" s="7"/>
      <c r="H101" s="7"/>
      <c r="I101" s="7"/>
      <c r="J101" s="7"/>
      <c r="K101" s="7"/>
      <c r="L101" s="7"/>
      <c r="M101" s="7"/>
      <c r="N101" s="7"/>
      <c r="O101" s="7"/>
      <c r="P101" s="7"/>
      <c r="Q101" s="7"/>
      <c r="R101" s="7"/>
      <c r="S101" s="7"/>
      <c r="T101" s="7"/>
      <c r="U101" s="7"/>
      <c r="V101" s="7">
        <v>1</v>
      </c>
      <c r="W101" s="7"/>
      <c r="X101" s="7"/>
      <c r="Y101" s="7"/>
      <c r="Z101" s="7"/>
      <c r="AA101" s="7"/>
    </row>
    <row r="102" spans="1:27" ht="15.75" customHeight="1">
      <c r="A102" s="7"/>
      <c r="B102" s="7"/>
      <c r="C102" s="7"/>
      <c r="D102" s="7"/>
      <c r="E102" s="7"/>
      <c r="F102" s="7"/>
      <c r="G102" s="7"/>
      <c r="H102" s="7">
        <v>1</v>
      </c>
      <c r="I102" s="7"/>
      <c r="J102" s="7"/>
      <c r="K102" s="7"/>
      <c r="L102" s="7"/>
      <c r="M102" s="7"/>
      <c r="N102" s="7"/>
      <c r="O102" s="7"/>
      <c r="P102" s="7"/>
      <c r="Q102" s="7"/>
      <c r="R102" s="7"/>
      <c r="S102" s="7"/>
      <c r="T102" s="7"/>
      <c r="U102" s="7"/>
      <c r="V102" s="7"/>
      <c r="W102" s="7"/>
      <c r="X102" s="7"/>
      <c r="Y102" s="7"/>
      <c r="Z102" s="7"/>
      <c r="AA102" s="7"/>
    </row>
    <row r="103" spans="1:27" ht="15.75" customHeight="1">
      <c r="A103" s="7"/>
      <c r="B103" s="7"/>
      <c r="C103" s="7"/>
      <c r="D103" s="7"/>
      <c r="E103" s="7"/>
      <c r="F103" s="7"/>
      <c r="G103" s="7"/>
      <c r="H103" s="7"/>
      <c r="I103" s="7"/>
      <c r="J103" s="7"/>
      <c r="K103" s="7"/>
      <c r="L103" s="7">
        <v>1</v>
      </c>
      <c r="M103" s="7"/>
      <c r="N103" s="7"/>
      <c r="O103" s="7"/>
      <c r="P103" s="7"/>
      <c r="Q103" s="7"/>
      <c r="R103" s="7"/>
      <c r="S103" s="7"/>
      <c r="T103" s="7"/>
      <c r="U103" s="7"/>
      <c r="V103" s="7"/>
      <c r="W103" s="7"/>
      <c r="X103" s="7"/>
      <c r="Y103" s="7"/>
      <c r="Z103" s="7"/>
      <c r="AA103" s="7"/>
    </row>
    <row r="104" spans="1:27" ht="15.75" customHeight="1">
      <c r="A104" s="7"/>
      <c r="B104" s="7"/>
      <c r="C104" s="7"/>
      <c r="D104" s="7"/>
      <c r="E104" s="7"/>
      <c r="F104" s="7"/>
      <c r="G104" s="7">
        <v>1</v>
      </c>
      <c r="H104" s="7"/>
      <c r="I104" s="7"/>
      <c r="J104" s="7"/>
      <c r="K104" s="7"/>
      <c r="L104" s="7"/>
      <c r="M104" s="7"/>
      <c r="N104" s="7"/>
      <c r="O104" s="7"/>
      <c r="P104" s="7"/>
      <c r="Q104" s="7"/>
      <c r="R104" s="7"/>
      <c r="S104" s="7"/>
      <c r="T104" s="7"/>
      <c r="U104" s="7"/>
      <c r="V104" s="7"/>
      <c r="W104" s="7"/>
      <c r="X104" s="7"/>
      <c r="Y104" s="7"/>
      <c r="Z104" s="7"/>
      <c r="AA104" s="7"/>
    </row>
    <row r="105" spans="1:27" ht="15.75" customHeight="1">
      <c r="A105" s="7"/>
      <c r="B105" s="7"/>
      <c r="C105" s="7"/>
      <c r="D105" s="7"/>
      <c r="E105" s="7"/>
      <c r="F105" s="7"/>
      <c r="G105" s="7"/>
      <c r="H105" s="7"/>
      <c r="I105" s="7"/>
      <c r="J105" s="7"/>
      <c r="K105" s="7"/>
      <c r="L105" s="7"/>
      <c r="M105" s="7"/>
      <c r="N105" s="7"/>
      <c r="O105" s="7"/>
      <c r="P105" s="7"/>
      <c r="Q105" s="7"/>
      <c r="R105" s="7">
        <v>1</v>
      </c>
      <c r="S105" s="7"/>
      <c r="T105" s="7"/>
      <c r="U105" s="7"/>
      <c r="V105" s="7"/>
      <c r="W105" s="7"/>
      <c r="X105" s="7"/>
      <c r="Y105" s="7"/>
      <c r="Z105" s="7"/>
      <c r="AA105" s="7"/>
    </row>
    <row r="106" spans="1:27" ht="15.75" customHeight="1">
      <c r="A106" s="7"/>
      <c r="B106" s="7">
        <v>1</v>
      </c>
      <c r="C106" s="7"/>
      <c r="D106" s="7"/>
      <c r="E106" s="7"/>
      <c r="F106" s="7"/>
      <c r="G106" s="7"/>
      <c r="H106" s="7"/>
      <c r="I106" s="7"/>
      <c r="J106" s="7"/>
      <c r="K106" s="7"/>
      <c r="L106" s="7"/>
      <c r="M106" s="7"/>
      <c r="N106" s="7"/>
      <c r="O106" s="7"/>
      <c r="P106" s="7"/>
      <c r="Q106" s="7"/>
      <c r="R106" s="7"/>
      <c r="S106" s="7"/>
      <c r="T106" s="7"/>
      <c r="U106" s="7"/>
      <c r="V106" s="7"/>
      <c r="W106" s="7"/>
      <c r="X106" s="7"/>
      <c r="Y106" s="7"/>
      <c r="Z106" s="7"/>
      <c r="AA106" s="7"/>
    </row>
    <row r="107" spans="1:27" ht="15.75" customHeight="1">
      <c r="A107" s="7"/>
      <c r="B107" s="7"/>
      <c r="C107" s="7"/>
      <c r="D107" s="7"/>
      <c r="E107" s="7">
        <v>1</v>
      </c>
      <c r="F107" s="7"/>
      <c r="G107" s="7"/>
      <c r="H107" s="7"/>
      <c r="I107" s="7"/>
      <c r="J107" s="7"/>
      <c r="K107" s="7"/>
      <c r="L107" s="7"/>
      <c r="M107" s="7"/>
      <c r="N107" s="7"/>
      <c r="O107" s="7"/>
      <c r="P107" s="7"/>
      <c r="Q107" s="7"/>
      <c r="R107" s="7"/>
      <c r="S107" s="7"/>
      <c r="T107" s="7"/>
      <c r="U107" s="7"/>
      <c r="V107" s="7"/>
      <c r="W107" s="7"/>
      <c r="X107" s="7"/>
      <c r="Y107" s="7"/>
      <c r="Z107" s="7"/>
      <c r="AA107" s="7"/>
    </row>
    <row r="108" spans="1:27" ht="15.75" customHeight="1">
      <c r="A108" s="7"/>
      <c r="B108" s="7"/>
      <c r="C108" s="7"/>
      <c r="D108" s="7"/>
      <c r="E108" s="7"/>
      <c r="F108" s="7"/>
      <c r="G108" s="7"/>
      <c r="H108" s="7"/>
      <c r="I108" s="7"/>
      <c r="J108" s="7"/>
      <c r="K108" s="7"/>
      <c r="L108" s="7"/>
      <c r="M108" s="7"/>
      <c r="N108" s="7"/>
      <c r="O108" s="7"/>
      <c r="P108" s="7"/>
      <c r="Q108" s="7"/>
      <c r="R108" s="7"/>
      <c r="S108" s="7"/>
      <c r="T108" s="7">
        <v>1</v>
      </c>
      <c r="U108" s="7"/>
      <c r="V108" s="7"/>
      <c r="W108" s="7"/>
      <c r="X108" s="7"/>
      <c r="Y108" s="7"/>
      <c r="Z108" s="7"/>
      <c r="AA108" s="7"/>
    </row>
    <row r="109" spans="1:27" ht="15.75" customHeight="1">
      <c r="A109" s="7"/>
      <c r="B109" s="7"/>
      <c r="C109" s="7"/>
      <c r="D109" s="7"/>
      <c r="E109" s="7"/>
      <c r="F109" s="7"/>
      <c r="G109" s="7"/>
      <c r="H109" s="7"/>
      <c r="I109" s="7"/>
      <c r="J109" s="7"/>
      <c r="K109" s="7"/>
      <c r="L109" s="7"/>
      <c r="M109" s="7"/>
      <c r="N109" s="7"/>
      <c r="O109" s="7"/>
      <c r="P109" s="7"/>
      <c r="Q109" s="7"/>
      <c r="R109" s="7"/>
      <c r="S109" s="7"/>
      <c r="T109" s="7"/>
      <c r="U109" s="7"/>
      <c r="V109" s="7"/>
      <c r="W109" s="7">
        <v>1</v>
      </c>
      <c r="X109" s="7"/>
      <c r="Y109" s="7"/>
      <c r="Z109" s="7"/>
      <c r="AA109" s="7"/>
    </row>
    <row r="110" spans="1:27" ht="15.75" customHeight="1">
      <c r="A110" s="7">
        <v>1</v>
      </c>
      <c r="B110" s="7"/>
      <c r="C110" s="7"/>
      <c r="D110" s="7"/>
      <c r="E110" s="7"/>
      <c r="F110" s="7"/>
      <c r="G110" s="7"/>
      <c r="H110" s="7"/>
      <c r="I110" s="7"/>
      <c r="J110" s="7"/>
      <c r="K110" s="7"/>
      <c r="L110" s="7"/>
      <c r="M110" s="7">
        <v>1</v>
      </c>
      <c r="N110" s="7"/>
      <c r="O110" s="7"/>
      <c r="P110" s="7"/>
      <c r="Q110" s="7"/>
      <c r="R110" s="7"/>
      <c r="S110" s="7"/>
      <c r="T110" s="7"/>
      <c r="U110" s="7"/>
      <c r="V110" s="7"/>
      <c r="W110" s="7"/>
      <c r="X110" s="7"/>
      <c r="Y110" s="7"/>
      <c r="Z110" s="7"/>
      <c r="AA110" s="7"/>
    </row>
    <row r="111" spans="1:27" ht="15.75" customHeight="1">
      <c r="A111" s="7">
        <v>0</v>
      </c>
      <c r="B111" s="7">
        <v>1</v>
      </c>
      <c r="C111" s="7"/>
      <c r="D111" s="7"/>
      <c r="E111" s="7"/>
      <c r="F111" s="7"/>
      <c r="G111" s="7"/>
      <c r="H111" s="7"/>
      <c r="I111" s="7"/>
      <c r="J111" s="7"/>
      <c r="K111" s="7"/>
      <c r="L111" s="7"/>
      <c r="M111" s="7"/>
      <c r="N111" s="7"/>
      <c r="O111" s="7"/>
      <c r="P111" s="7"/>
      <c r="Q111" s="7"/>
      <c r="R111" s="7"/>
      <c r="S111" s="7"/>
      <c r="T111" s="7"/>
      <c r="U111" s="7"/>
      <c r="V111" s="7"/>
      <c r="W111" s="7"/>
      <c r="X111" s="7"/>
      <c r="Y111" s="7"/>
      <c r="Z111" s="7"/>
      <c r="AA111" s="7"/>
    </row>
    <row r="112" spans="1:27" ht="15.75" customHeight="1">
      <c r="A112" s="7"/>
      <c r="B112" s="7"/>
      <c r="C112" s="7"/>
      <c r="D112" s="7"/>
      <c r="E112" s="7"/>
      <c r="F112" s="7"/>
      <c r="G112" s="7">
        <v>1</v>
      </c>
      <c r="H112" s="7"/>
      <c r="I112" s="7"/>
      <c r="J112" s="7"/>
      <c r="K112" s="7"/>
      <c r="L112" s="7"/>
      <c r="M112" s="7"/>
      <c r="N112" s="7"/>
      <c r="O112" s="7"/>
      <c r="P112" s="7"/>
      <c r="Q112" s="7"/>
      <c r="R112" s="7"/>
      <c r="S112" s="7"/>
      <c r="T112" s="7"/>
      <c r="U112" s="7"/>
      <c r="V112" s="7"/>
      <c r="W112" s="7"/>
      <c r="X112" s="7"/>
      <c r="Y112" s="7"/>
      <c r="Z112" s="7"/>
      <c r="AA112" s="7"/>
    </row>
    <row r="113" spans="1:27" ht="15.75" customHeight="1">
      <c r="A113" s="7"/>
      <c r="B113" s="7"/>
      <c r="C113" s="7"/>
      <c r="D113" s="7"/>
      <c r="E113" s="7"/>
      <c r="F113" s="7"/>
      <c r="G113" s="7"/>
      <c r="H113" s="7"/>
      <c r="I113" s="7"/>
      <c r="J113" s="7"/>
      <c r="K113" s="7"/>
      <c r="L113" s="7"/>
      <c r="M113" s="7"/>
      <c r="N113" s="7"/>
      <c r="O113" s="7"/>
      <c r="P113" s="7"/>
      <c r="Q113" s="7"/>
      <c r="R113" s="7"/>
      <c r="S113" s="7"/>
      <c r="T113" s="7"/>
      <c r="U113" s="7"/>
      <c r="V113" s="7">
        <v>1</v>
      </c>
      <c r="W113" s="7"/>
      <c r="X113" s="7"/>
      <c r="Y113" s="7"/>
      <c r="Z113" s="7"/>
      <c r="AA113" s="7"/>
    </row>
    <row r="114" spans="1:27" ht="15.75" customHeight="1">
      <c r="A114" s="7"/>
      <c r="B114" s="7"/>
      <c r="C114" s="7"/>
      <c r="D114" s="7"/>
      <c r="E114" s="7"/>
      <c r="F114" s="7"/>
      <c r="G114" s="7">
        <v>1</v>
      </c>
      <c r="H114" s="7"/>
      <c r="I114" s="7"/>
      <c r="J114" s="7"/>
      <c r="K114" s="7"/>
      <c r="L114" s="7"/>
      <c r="M114" s="7"/>
      <c r="N114" s="7"/>
      <c r="O114" s="7"/>
      <c r="P114" s="7"/>
      <c r="Q114" s="7"/>
      <c r="R114" s="7"/>
      <c r="S114" s="7"/>
      <c r="T114" s="7"/>
      <c r="U114" s="7"/>
      <c r="V114" s="7"/>
      <c r="W114" s="7"/>
      <c r="X114" s="7"/>
      <c r="Y114" s="7"/>
      <c r="Z114" s="7"/>
      <c r="AA114" s="7"/>
    </row>
    <row r="115" spans="1:27" ht="15.7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v>1</v>
      </c>
    </row>
    <row r="116" spans="1:27" ht="15.75" customHeight="1">
      <c r="A116" s="7"/>
      <c r="B116" s="7">
        <v>1</v>
      </c>
      <c r="C116" s="7"/>
      <c r="D116" s="7"/>
      <c r="E116" s="7"/>
      <c r="F116" s="7"/>
      <c r="G116" s="7"/>
      <c r="H116" s="7"/>
      <c r="I116" s="7"/>
      <c r="J116" s="7"/>
      <c r="K116" s="7"/>
      <c r="L116" s="7"/>
      <c r="M116" s="7"/>
      <c r="N116" s="7"/>
      <c r="O116" s="7"/>
      <c r="P116" s="7"/>
      <c r="Q116" s="7"/>
      <c r="R116" s="7"/>
      <c r="S116" s="7"/>
      <c r="T116" s="7"/>
      <c r="U116" s="7"/>
      <c r="V116" s="7"/>
      <c r="W116" s="7"/>
      <c r="X116" s="7"/>
      <c r="Y116" s="7"/>
      <c r="Z116" s="7"/>
      <c r="AA116" s="7"/>
    </row>
    <row r="117" spans="1:27" ht="15.75" customHeight="1">
      <c r="A117" s="7"/>
      <c r="B117" s="7"/>
      <c r="C117" s="7"/>
      <c r="D117" s="7"/>
      <c r="E117" s="7"/>
      <c r="F117" s="7"/>
      <c r="G117" s="7"/>
      <c r="H117" s="7"/>
      <c r="I117" s="7"/>
      <c r="J117" s="7"/>
      <c r="K117" s="7"/>
      <c r="L117" s="7"/>
      <c r="M117" s="7"/>
      <c r="N117" s="7"/>
      <c r="O117" s="7"/>
      <c r="P117" s="7">
        <v>1</v>
      </c>
      <c r="Q117" s="7"/>
      <c r="R117" s="7"/>
      <c r="S117" s="7"/>
      <c r="T117" s="7"/>
      <c r="U117" s="7"/>
      <c r="V117" s="7"/>
      <c r="W117" s="7"/>
      <c r="X117" s="7"/>
      <c r="Y117" s="7"/>
      <c r="Z117" s="7"/>
      <c r="AA117" s="7"/>
    </row>
    <row r="118" spans="1:27" ht="15.75" customHeight="1">
      <c r="A118" s="7">
        <v>1</v>
      </c>
      <c r="B118" s="7"/>
      <c r="C118" s="7">
        <v>1</v>
      </c>
      <c r="D118" s="7"/>
      <c r="E118" s="7"/>
      <c r="F118" s="7"/>
      <c r="G118" s="7"/>
      <c r="H118" s="7"/>
      <c r="I118" s="7"/>
      <c r="J118" s="7"/>
      <c r="K118" s="7"/>
      <c r="L118" s="7"/>
      <c r="M118" s="7"/>
      <c r="N118" s="7"/>
      <c r="O118" s="7"/>
      <c r="P118" s="7"/>
      <c r="Q118" s="7"/>
      <c r="R118" s="7"/>
      <c r="S118" s="7"/>
      <c r="T118" s="7"/>
      <c r="U118" s="7"/>
      <c r="V118" s="7"/>
      <c r="W118" s="7"/>
      <c r="X118" s="7"/>
      <c r="Y118" s="7"/>
      <c r="Z118" s="7"/>
      <c r="AA118" s="7"/>
    </row>
    <row r="119" spans="1:27" ht="15.75" customHeight="1">
      <c r="A119" s="7">
        <v>1</v>
      </c>
      <c r="B119" s="7"/>
      <c r="C119" s="7"/>
      <c r="D119" s="7"/>
      <c r="E119" s="7"/>
      <c r="F119" s="7"/>
      <c r="G119" s="7"/>
      <c r="H119" s="7"/>
      <c r="I119" s="7"/>
      <c r="J119" s="7"/>
      <c r="K119" s="7"/>
      <c r="L119" s="7"/>
      <c r="M119" s="7"/>
      <c r="N119" s="7"/>
      <c r="O119" s="7"/>
      <c r="P119" s="7">
        <v>1</v>
      </c>
      <c r="Q119" s="7"/>
      <c r="R119" s="7"/>
      <c r="S119" s="7"/>
      <c r="T119" s="7"/>
      <c r="U119" s="7"/>
      <c r="V119" s="7"/>
      <c r="W119" s="7"/>
      <c r="X119" s="7"/>
      <c r="Y119" s="7"/>
      <c r="Z119" s="7"/>
      <c r="AA119" s="7"/>
    </row>
    <row r="120" spans="1:27" ht="15.75" customHeight="1">
      <c r="A120" s="7"/>
      <c r="B120" s="7"/>
      <c r="C120" s="7"/>
      <c r="D120" s="7"/>
      <c r="E120" s="7"/>
      <c r="F120" s="7"/>
      <c r="G120" s="7"/>
      <c r="H120" s="7"/>
      <c r="I120" s="7"/>
      <c r="J120" s="7"/>
      <c r="K120" s="7"/>
      <c r="L120" s="7"/>
      <c r="M120" s="7"/>
      <c r="N120" s="7"/>
      <c r="O120" s="7"/>
      <c r="P120" s="7">
        <v>1</v>
      </c>
      <c r="Q120" s="7"/>
      <c r="R120" s="7"/>
      <c r="S120" s="7"/>
      <c r="T120" s="7"/>
      <c r="U120" s="7"/>
      <c r="V120" s="7"/>
      <c r="W120" s="7"/>
      <c r="X120" s="7"/>
      <c r="Y120" s="7"/>
      <c r="Z120" s="7"/>
      <c r="AA120" s="7"/>
    </row>
    <row r="121" spans="1:27" ht="15.75" customHeight="1">
      <c r="A121" s="7">
        <v>0</v>
      </c>
      <c r="B121" s="7"/>
      <c r="C121" s="7"/>
      <c r="D121" s="7"/>
      <c r="E121" s="7"/>
      <c r="F121" s="7"/>
      <c r="G121" s="7"/>
      <c r="H121" s="7">
        <v>1</v>
      </c>
      <c r="I121" s="7"/>
      <c r="J121" s="7"/>
      <c r="K121" s="7"/>
      <c r="L121" s="7"/>
      <c r="M121" s="7"/>
      <c r="N121" s="7"/>
      <c r="O121" s="7"/>
      <c r="P121" s="7"/>
      <c r="Q121" s="7"/>
      <c r="R121" s="7"/>
      <c r="S121" s="7"/>
      <c r="T121" s="7"/>
      <c r="U121" s="7"/>
      <c r="V121" s="7"/>
      <c r="W121" s="7"/>
      <c r="X121" s="7"/>
      <c r="Y121" s="7"/>
      <c r="Z121" s="7"/>
      <c r="AA121" s="7"/>
    </row>
    <row r="122" spans="1:27" ht="15.75" customHeight="1">
      <c r="A122" s="7">
        <v>1</v>
      </c>
      <c r="B122" s="7"/>
      <c r="C122" s="7"/>
      <c r="D122" s="7"/>
      <c r="E122" s="7"/>
      <c r="F122" s="7">
        <v>1</v>
      </c>
      <c r="G122" s="7"/>
      <c r="H122" s="7"/>
      <c r="I122" s="7"/>
      <c r="J122" s="7"/>
      <c r="K122" s="7">
        <v>1</v>
      </c>
      <c r="L122" s="7"/>
      <c r="M122" s="7"/>
      <c r="N122" s="7"/>
      <c r="O122" s="7"/>
      <c r="P122" s="7"/>
      <c r="Q122" s="7"/>
      <c r="R122" s="7"/>
      <c r="S122" s="7"/>
      <c r="T122" s="7"/>
      <c r="U122" s="7"/>
      <c r="V122" s="7"/>
      <c r="W122" s="7"/>
      <c r="X122" s="7">
        <v>1</v>
      </c>
      <c r="Y122" s="7"/>
      <c r="Z122" s="7"/>
      <c r="AA122" s="7"/>
    </row>
    <row r="123" spans="1:27" ht="15.75" customHeight="1">
      <c r="A123" s="7"/>
      <c r="B123" s="7">
        <v>1</v>
      </c>
      <c r="C123" s="7"/>
      <c r="D123" s="7"/>
      <c r="E123" s="7"/>
      <c r="F123" s="7"/>
      <c r="G123" s="7"/>
      <c r="H123" s="7"/>
      <c r="I123" s="7"/>
      <c r="J123" s="7"/>
      <c r="K123" s="7"/>
      <c r="L123" s="7"/>
      <c r="M123" s="7"/>
      <c r="N123" s="7"/>
      <c r="O123" s="7"/>
      <c r="P123" s="7"/>
      <c r="Q123" s="7"/>
      <c r="R123" s="7"/>
      <c r="S123" s="7"/>
      <c r="T123" s="7"/>
      <c r="U123" s="7"/>
      <c r="V123" s="7"/>
      <c r="W123" s="7"/>
      <c r="X123" s="7"/>
      <c r="Y123" s="7"/>
      <c r="Z123" s="7"/>
      <c r="AA123" s="7"/>
    </row>
    <row r="124" spans="1:27" ht="15.75" customHeight="1">
      <c r="A124" s="7"/>
      <c r="B124" s="7"/>
      <c r="C124" s="7"/>
      <c r="D124" s="7"/>
      <c r="E124" s="7"/>
      <c r="F124" s="7"/>
      <c r="G124" s="7"/>
      <c r="H124" s="7"/>
      <c r="I124" s="7"/>
      <c r="J124" s="7"/>
      <c r="K124" s="7"/>
      <c r="L124" s="7"/>
      <c r="M124" s="7"/>
      <c r="N124" s="7"/>
      <c r="O124" s="7"/>
      <c r="P124" s="7"/>
      <c r="Q124" s="7"/>
      <c r="R124" s="7"/>
      <c r="S124" s="7"/>
      <c r="T124" s="7"/>
      <c r="U124" s="7">
        <v>1</v>
      </c>
      <c r="V124" s="7"/>
      <c r="W124" s="7"/>
      <c r="X124" s="7"/>
      <c r="Y124" s="7"/>
      <c r="Z124" s="7"/>
      <c r="AA124" s="7"/>
    </row>
    <row r="125" spans="1:27" ht="15.75" customHeight="1">
      <c r="A125" s="7"/>
      <c r="B125" s="7"/>
      <c r="C125" s="7"/>
      <c r="D125" s="7"/>
      <c r="E125" s="7"/>
      <c r="F125" s="7"/>
      <c r="G125" s="7"/>
      <c r="H125" s="7"/>
      <c r="I125" s="7"/>
      <c r="J125" s="7"/>
      <c r="K125" s="7"/>
      <c r="L125" s="7"/>
      <c r="M125" s="7"/>
      <c r="N125" s="7"/>
      <c r="O125" s="7"/>
      <c r="P125" s="7"/>
      <c r="Q125" s="7"/>
      <c r="R125" s="7"/>
      <c r="S125" s="7"/>
      <c r="T125" s="7"/>
      <c r="U125" s="7">
        <v>1</v>
      </c>
      <c r="V125" s="7"/>
      <c r="W125" s="7"/>
      <c r="X125" s="7"/>
      <c r="Y125" s="7"/>
      <c r="Z125" s="7"/>
      <c r="AA125" s="7"/>
    </row>
    <row r="126" spans="1:27" ht="15.75" customHeight="1">
      <c r="A126" s="7"/>
      <c r="B126" s="7"/>
      <c r="C126" s="7"/>
      <c r="D126" s="7"/>
      <c r="E126" s="7"/>
      <c r="F126" s="7"/>
      <c r="G126" s="7"/>
      <c r="H126" s="7"/>
      <c r="I126" s="7"/>
      <c r="J126" s="7"/>
      <c r="K126" s="7"/>
      <c r="L126" s="7"/>
      <c r="M126" s="7"/>
      <c r="N126" s="7"/>
      <c r="O126" s="7"/>
      <c r="P126" s="7"/>
      <c r="Q126" s="7"/>
      <c r="R126" s="7"/>
      <c r="S126" s="7"/>
      <c r="T126" s="7"/>
      <c r="U126" s="7"/>
      <c r="V126" s="7">
        <v>1</v>
      </c>
      <c r="W126" s="7"/>
      <c r="X126" s="7"/>
      <c r="Y126" s="7"/>
      <c r="Z126" s="7"/>
      <c r="AA126" s="7"/>
    </row>
    <row r="127" spans="1:27" ht="15.75" customHeight="1">
      <c r="A127" s="7">
        <v>0</v>
      </c>
      <c r="B127" s="7">
        <v>1</v>
      </c>
      <c r="C127" s="7"/>
      <c r="D127" s="7"/>
      <c r="E127" s="7"/>
      <c r="F127" s="7"/>
      <c r="G127" s="7"/>
      <c r="H127" s="7"/>
      <c r="I127" s="7"/>
      <c r="J127" s="7"/>
      <c r="K127" s="7"/>
      <c r="L127" s="7"/>
      <c r="M127" s="7"/>
      <c r="N127" s="7"/>
      <c r="O127" s="7"/>
      <c r="P127" s="7"/>
      <c r="Q127" s="7"/>
      <c r="R127" s="7"/>
      <c r="S127" s="7"/>
      <c r="T127" s="7"/>
      <c r="U127" s="7"/>
      <c r="V127" s="7"/>
      <c r="W127" s="7"/>
      <c r="X127" s="7"/>
      <c r="Y127" s="7"/>
      <c r="Z127" s="7"/>
      <c r="AA127" s="7"/>
    </row>
    <row r="128" spans="1:27" ht="15.75" customHeight="1">
      <c r="A128" s="7"/>
      <c r="B128" s="7"/>
      <c r="C128" s="7"/>
      <c r="D128" s="7"/>
      <c r="E128" s="7"/>
      <c r="F128" s="7"/>
      <c r="G128" s="7"/>
      <c r="H128" s="7"/>
      <c r="I128" s="7"/>
      <c r="J128" s="7"/>
      <c r="K128" s="7"/>
      <c r="L128" s="7"/>
      <c r="M128" s="7"/>
      <c r="N128" s="7"/>
      <c r="O128" s="7"/>
      <c r="P128" s="7"/>
      <c r="Q128" s="7"/>
      <c r="R128" s="7"/>
      <c r="S128" s="7">
        <v>1</v>
      </c>
      <c r="T128" s="7"/>
      <c r="U128" s="7"/>
      <c r="V128" s="7"/>
      <c r="W128" s="7"/>
      <c r="X128" s="7"/>
      <c r="Y128" s="7"/>
      <c r="Z128" s="7"/>
      <c r="AA128" s="7"/>
    </row>
    <row r="129" spans="1:27" ht="15.75" customHeight="1">
      <c r="A129" s="7"/>
      <c r="B129" s="7"/>
      <c r="C129" s="7"/>
      <c r="D129" s="7"/>
      <c r="E129" s="7"/>
      <c r="F129" s="7"/>
      <c r="G129" s="7"/>
      <c r="H129" s="7"/>
      <c r="I129" s="7"/>
      <c r="J129" s="7"/>
      <c r="K129" s="7"/>
      <c r="L129" s="7">
        <v>1</v>
      </c>
      <c r="M129" s="7"/>
      <c r="N129" s="7"/>
      <c r="O129" s="7"/>
      <c r="P129" s="7"/>
      <c r="Q129" s="7"/>
      <c r="R129" s="7"/>
      <c r="S129" s="7"/>
      <c r="T129" s="7"/>
      <c r="U129" s="7"/>
      <c r="V129" s="7"/>
      <c r="W129" s="7"/>
      <c r="X129" s="7"/>
      <c r="Y129" s="7"/>
      <c r="Z129" s="7"/>
      <c r="AA129" s="7"/>
    </row>
    <row r="130" spans="1:27" ht="15.75" customHeight="1">
      <c r="A130" s="7"/>
      <c r="B130" s="7">
        <v>1</v>
      </c>
      <c r="C130" s="7"/>
      <c r="D130" s="7"/>
      <c r="E130" s="7"/>
      <c r="F130" s="7"/>
      <c r="G130" s="7"/>
      <c r="H130" s="7"/>
      <c r="I130" s="7"/>
      <c r="J130" s="7"/>
      <c r="K130" s="7"/>
      <c r="L130" s="7"/>
      <c r="M130" s="7"/>
      <c r="N130" s="7"/>
      <c r="O130" s="7"/>
      <c r="P130" s="7"/>
      <c r="Q130" s="7"/>
      <c r="R130" s="7"/>
      <c r="S130" s="7"/>
      <c r="T130" s="7"/>
      <c r="U130" s="7"/>
      <c r="V130" s="7"/>
      <c r="W130" s="7"/>
      <c r="X130" s="7"/>
      <c r="Y130" s="7"/>
      <c r="Z130" s="7"/>
      <c r="AA130" s="7"/>
    </row>
    <row r="131" spans="1:27" ht="15.7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v>1</v>
      </c>
    </row>
    <row r="132" spans="1:27" ht="15.75" customHeight="1">
      <c r="A132" s="7"/>
      <c r="B132" s="7"/>
      <c r="C132" s="7"/>
      <c r="D132" s="7"/>
      <c r="E132" s="7"/>
      <c r="F132" s="7"/>
      <c r="G132" s="7"/>
      <c r="H132" s="7"/>
      <c r="I132" s="7"/>
      <c r="J132" s="7"/>
      <c r="K132" s="7"/>
      <c r="L132" s="7"/>
      <c r="M132" s="7"/>
      <c r="N132" s="7"/>
      <c r="O132" s="7"/>
      <c r="P132" s="7"/>
      <c r="Q132" s="7"/>
      <c r="R132" s="7"/>
      <c r="S132" s="7"/>
      <c r="T132" s="7">
        <v>1</v>
      </c>
      <c r="U132" s="7"/>
      <c r="V132" s="7"/>
      <c r="W132" s="7"/>
      <c r="X132" s="7"/>
      <c r="Y132" s="7"/>
      <c r="Z132" s="7"/>
      <c r="AA132" s="7"/>
    </row>
    <row r="133" spans="1:27" ht="15.75" customHeight="1">
      <c r="A133" s="7">
        <v>1</v>
      </c>
      <c r="B133" s="7"/>
      <c r="C133" s="7"/>
      <c r="D133" s="7"/>
      <c r="E133" s="7"/>
      <c r="F133" s="7"/>
      <c r="G133" s="7"/>
      <c r="H133" s="7"/>
      <c r="I133" s="7"/>
      <c r="J133" s="7"/>
      <c r="K133" s="7"/>
      <c r="L133" s="7"/>
      <c r="M133" s="7">
        <v>1</v>
      </c>
      <c r="N133" s="7"/>
      <c r="O133" s="7"/>
      <c r="P133" s="7"/>
      <c r="Q133" s="7"/>
      <c r="R133" s="7"/>
      <c r="S133" s="7"/>
      <c r="T133" s="7"/>
      <c r="U133" s="7"/>
      <c r="V133" s="7"/>
      <c r="W133" s="7"/>
      <c r="X133" s="7"/>
      <c r="Y133" s="7"/>
      <c r="Z133" s="7"/>
      <c r="AA133" s="7"/>
    </row>
    <row r="134" spans="1:27" ht="15.75" customHeight="1">
      <c r="A134" s="7"/>
      <c r="B134" s="7"/>
      <c r="C134" s="7"/>
      <c r="D134" s="7"/>
      <c r="E134" s="7"/>
      <c r="F134" s="7"/>
      <c r="G134" s="7"/>
      <c r="H134" s="7"/>
      <c r="I134" s="7"/>
      <c r="J134" s="7"/>
      <c r="K134" s="7"/>
      <c r="L134" s="7"/>
      <c r="M134" s="7"/>
      <c r="N134" s="7"/>
      <c r="O134" s="7"/>
      <c r="P134" s="7"/>
      <c r="Q134" s="7">
        <v>1</v>
      </c>
      <c r="R134" s="7"/>
      <c r="S134" s="7"/>
      <c r="T134" s="7"/>
      <c r="U134" s="7"/>
      <c r="V134" s="7"/>
      <c r="W134" s="7"/>
      <c r="X134" s="7"/>
      <c r="Y134" s="7"/>
      <c r="Z134" s="7"/>
      <c r="AA134" s="7"/>
    </row>
    <row r="135" spans="1:27" ht="15.75" customHeight="1">
      <c r="A135" s="7">
        <v>1</v>
      </c>
      <c r="B135" s="7"/>
      <c r="C135" s="7"/>
      <c r="D135" s="7"/>
      <c r="E135" s="7"/>
      <c r="F135" s="7"/>
      <c r="G135" s="7"/>
      <c r="H135" s="7"/>
      <c r="I135" s="7"/>
      <c r="J135" s="7"/>
      <c r="K135" s="7"/>
      <c r="L135" s="7"/>
      <c r="M135" s="7"/>
      <c r="N135" s="7"/>
      <c r="O135" s="7">
        <v>1</v>
      </c>
      <c r="P135" s="7"/>
      <c r="Q135" s="7"/>
      <c r="R135" s="7"/>
      <c r="S135" s="7"/>
      <c r="T135" s="7"/>
      <c r="U135" s="7"/>
      <c r="V135" s="7"/>
      <c r="W135" s="7"/>
      <c r="X135" s="7"/>
      <c r="Y135" s="7"/>
      <c r="Z135" s="7"/>
      <c r="AA135" s="7"/>
    </row>
    <row r="136" spans="1:27" ht="15.75" customHeight="1">
      <c r="A136" s="7"/>
      <c r="B136" s="7"/>
      <c r="C136" s="7"/>
      <c r="D136" s="7"/>
      <c r="E136" s="7"/>
      <c r="F136" s="7"/>
      <c r="G136" s="7"/>
      <c r="H136" s="7">
        <v>1</v>
      </c>
      <c r="I136" s="7"/>
      <c r="J136" s="7"/>
      <c r="K136" s="7"/>
      <c r="L136" s="7"/>
      <c r="M136" s="7"/>
      <c r="N136" s="7"/>
      <c r="O136" s="7"/>
      <c r="P136" s="7"/>
      <c r="Q136" s="7"/>
      <c r="R136" s="7"/>
      <c r="S136" s="7"/>
      <c r="T136" s="7"/>
      <c r="U136" s="7"/>
      <c r="V136" s="7">
        <v>1</v>
      </c>
      <c r="W136" s="7"/>
      <c r="X136" s="7"/>
      <c r="Y136" s="7"/>
      <c r="Z136" s="7"/>
      <c r="AA136" s="7"/>
    </row>
    <row r="137" spans="1:27" ht="15.75" customHeight="1">
      <c r="A137" s="17"/>
      <c r="B137" s="17"/>
      <c r="C137" s="17"/>
      <c r="D137" s="17"/>
      <c r="E137" s="17"/>
      <c r="F137" s="17"/>
      <c r="G137" s="17"/>
      <c r="H137" s="17"/>
      <c r="I137" s="17"/>
      <c r="J137" s="17"/>
      <c r="K137" s="17"/>
      <c r="L137" s="17"/>
      <c r="M137" s="17"/>
      <c r="N137" s="17"/>
      <c r="O137" s="17">
        <v>1</v>
      </c>
      <c r="P137" s="17"/>
      <c r="Q137" s="17"/>
      <c r="R137" s="17"/>
      <c r="S137" s="17"/>
      <c r="T137" s="17"/>
      <c r="U137" s="17"/>
      <c r="V137" s="17"/>
      <c r="W137" s="17"/>
      <c r="X137" s="17"/>
      <c r="Y137" s="17"/>
      <c r="Z137" s="17"/>
      <c r="AA137" s="17"/>
    </row>
    <row r="138" spans="1:27" ht="15.75" customHeight="1">
      <c r="A138" s="7"/>
      <c r="B138" s="7"/>
      <c r="C138" s="7"/>
      <c r="D138" s="7"/>
      <c r="E138" s="7"/>
      <c r="F138" s="7"/>
      <c r="G138" s="7"/>
      <c r="H138" s="7"/>
      <c r="I138" s="7"/>
      <c r="J138" s="7"/>
      <c r="K138" s="7"/>
      <c r="L138" s="7"/>
      <c r="M138" s="7"/>
      <c r="N138" s="7"/>
      <c r="O138" s="7"/>
      <c r="P138" s="7"/>
      <c r="Q138" s="7"/>
      <c r="R138" s="7"/>
      <c r="S138" s="7"/>
      <c r="T138" s="7"/>
      <c r="U138" s="7">
        <v>1</v>
      </c>
      <c r="V138" s="7"/>
      <c r="W138" s="7"/>
      <c r="X138" s="7"/>
      <c r="Y138" s="7"/>
      <c r="Z138" s="7"/>
      <c r="AA138" s="7"/>
    </row>
    <row r="139" spans="1:27" ht="15.75" customHeight="1">
      <c r="A139" s="7"/>
      <c r="B139" s="7"/>
      <c r="C139" s="7"/>
      <c r="D139" s="7"/>
      <c r="E139" s="7"/>
      <c r="F139" s="7"/>
      <c r="G139" s="7"/>
      <c r="H139" s="7"/>
      <c r="I139" s="7"/>
      <c r="J139" s="7"/>
      <c r="K139" s="7"/>
      <c r="L139" s="7"/>
      <c r="M139" s="7"/>
      <c r="N139" s="7"/>
      <c r="O139" s="7"/>
      <c r="P139" s="7">
        <v>1</v>
      </c>
      <c r="Q139" s="7"/>
      <c r="R139" s="7"/>
      <c r="S139" s="7"/>
      <c r="T139" s="7"/>
      <c r="U139" s="7"/>
      <c r="V139" s="7"/>
      <c r="W139" s="7"/>
      <c r="X139" s="7"/>
      <c r="Y139" s="7"/>
      <c r="Z139" s="7"/>
      <c r="AA139" s="7"/>
    </row>
    <row r="140" spans="1:27" ht="15.75" customHeight="1">
      <c r="A140" s="7"/>
      <c r="B140" s="7"/>
      <c r="C140" s="7"/>
      <c r="D140" s="7"/>
      <c r="E140" s="7"/>
      <c r="F140" s="7"/>
      <c r="G140" s="7"/>
      <c r="H140" s="7"/>
      <c r="I140" s="7"/>
      <c r="J140" s="7"/>
      <c r="K140" s="7"/>
      <c r="L140" s="7"/>
      <c r="M140" s="7"/>
      <c r="N140" s="7"/>
      <c r="O140" s="7">
        <v>1</v>
      </c>
      <c r="P140" s="7"/>
      <c r="Q140" s="7">
        <v>1</v>
      </c>
      <c r="R140" s="7"/>
      <c r="S140" s="7"/>
      <c r="T140" s="7"/>
      <c r="U140" s="7"/>
      <c r="V140" s="7"/>
      <c r="W140" s="7"/>
      <c r="X140" s="7"/>
      <c r="Y140" s="7"/>
      <c r="Z140" s="7"/>
      <c r="AA140" s="7"/>
    </row>
    <row r="141" spans="1:27" ht="15.75" customHeight="1">
      <c r="A141" s="7">
        <v>1</v>
      </c>
      <c r="B141" s="7"/>
      <c r="C141" s="7"/>
      <c r="D141" s="7"/>
      <c r="E141" s="7"/>
      <c r="F141" s="7"/>
      <c r="G141" s="7"/>
      <c r="H141" s="7"/>
      <c r="I141" s="7"/>
      <c r="J141" s="7">
        <v>1</v>
      </c>
      <c r="K141" s="7"/>
      <c r="L141" s="7"/>
      <c r="M141" s="7"/>
      <c r="N141" s="7"/>
      <c r="O141" s="7"/>
      <c r="P141" s="7"/>
      <c r="Q141" s="7"/>
      <c r="R141" s="7"/>
      <c r="S141" s="7"/>
      <c r="T141" s="7"/>
      <c r="U141" s="7"/>
      <c r="V141" s="7"/>
      <c r="W141" s="7"/>
      <c r="X141" s="7"/>
      <c r="Y141" s="7"/>
      <c r="Z141" s="7"/>
      <c r="AA141" s="7"/>
    </row>
    <row r="142" spans="1:27" ht="15.75" customHeight="1">
      <c r="A142" s="108"/>
      <c r="B142" s="108"/>
      <c r="C142" s="108"/>
      <c r="D142" s="108"/>
      <c r="E142" s="108"/>
      <c r="F142" s="108"/>
      <c r="G142" s="108"/>
      <c r="H142" s="108"/>
      <c r="I142" s="108"/>
      <c r="J142" s="108">
        <v>1</v>
      </c>
      <c r="K142" s="108"/>
      <c r="L142" s="108"/>
      <c r="M142" s="108"/>
      <c r="N142" s="108"/>
      <c r="O142" s="108"/>
      <c r="P142" s="108"/>
      <c r="Q142" s="108"/>
      <c r="R142" s="108"/>
      <c r="S142" s="108"/>
      <c r="T142" s="108"/>
      <c r="U142" s="108"/>
      <c r="V142" s="108"/>
      <c r="W142" s="108"/>
      <c r="X142" s="108"/>
      <c r="Y142" s="108"/>
      <c r="Z142" s="108"/>
      <c r="AA142" s="108"/>
    </row>
    <row r="143" spans="1:27" ht="15.75" customHeight="1">
      <c r="A143" s="7"/>
      <c r="B143" s="7"/>
      <c r="C143" s="7"/>
      <c r="D143" s="7"/>
      <c r="E143" s="7"/>
      <c r="F143" s="7"/>
      <c r="G143" s="7"/>
      <c r="H143" s="7"/>
      <c r="I143" s="7"/>
      <c r="J143" s="7"/>
      <c r="K143" s="7"/>
      <c r="L143" s="7"/>
      <c r="M143" s="7"/>
      <c r="N143" s="7"/>
      <c r="O143" s="7"/>
      <c r="P143" s="7"/>
      <c r="Q143" s="7"/>
      <c r="R143" s="7"/>
      <c r="S143" s="7"/>
      <c r="T143" s="7">
        <v>1</v>
      </c>
      <c r="U143" s="7"/>
      <c r="V143" s="7"/>
      <c r="W143" s="7"/>
      <c r="X143" s="7"/>
      <c r="Y143" s="7"/>
      <c r="Z143" s="7"/>
      <c r="AA143" s="7"/>
    </row>
    <row r="144" spans="1:27" ht="15.75" customHeight="1">
      <c r="A144" s="7"/>
      <c r="B144" s="7">
        <v>1</v>
      </c>
      <c r="C144" s="7"/>
      <c r="D144" s="7"/>
      <c r="E144" s="7"/>
      <c r="F144" s="7"/>
      <c r="G144" s="7"/>
      <c r="H144" s="7"/>
      <c r="I144" s="7"/>
      <c r="J144" s="7"/>
      <c r="K144" s="7"/>
      <c r="L144" s="7"/>
      <c r="M144" s="7"/>
      <c r="N144" s="7"/>
      <c r="O144" s="7"/>
      <c r="P144" s="7"/>
      <c r="Q144" s="7"/>
      <c r="R144" s="7"/>
      <c r="S144" s="7"/>
      <c r="T144" s="7"/>
      <c r="U144" s="7"/>
      <c r="V144" s="7"/>
      <c r="W144" s="7"/>
      <c r="X144" s="7"/>
      <c r="Y144" s="7"/>
      <c r="Z144" s="7"/>
      <c r="AA144" s="7"/>
    </row>
    <row r="145" spans="1:27" ht="15.75" customHeight="1">
      <c r="A145" s="7"/>
      <c r="B145" s="7">
        <v>1</v>
      </c>
      <c r="C145" s="7"/>
      <c r="D145" s="7"/>
      <c r="E145" s="7"/>
      <c r="F145" s="7"/>
      <c r="G145" s="7"/>
      <c r="H145" s="7"/>
      <c r="I145" s="7"/>
      <c r="J145" s="7"/>
      <c r="K145" s="7"/>
      <c r="L145" s="7"/>
      <c r="M145" s="7"/>
      <c r="N145" s="7"/>
      <c r="O145" s="7"/>
      <c r="P145" s="7"/>
      <c r="Q145" s="7"/>
      <c r="R145" s="7"/>
      <c r="S145" s="7"/>
      <c r="T145" s="7"/>
      <c r="U145" s="7"/>
      <c r="V145" s="7"/>
      <c r="W145" s="7"/>
      <c r="X145" s="7"/>
      <c r="Y145" s="7"/>
      <c r="Z145" s="7"/>
      <c r="AA145" s="7"/>
    </row>
    <row r="146" spans="1:27" ht="15.75" customHeight="1">
      <c r="A146" s="7"/>
      <c r="B146" s="7">
        <v>1</v>
      </c>
      <c r="C146" s="7"/>
      <c r="D146" s="7"/>
      <c r="E146" s="7"/>
      <c r="F146" s="7"/>
      <c r="G146" s="7"/>
      <c r="H146" s="7"/>
      <c r="I146" s="7"/>
      <c r="J146" s="7"/>
      <c r="K146" s="7"/>
      <c r="L146" s="7"/>
      <c r="M146" s="7"/>
      <c r="N146" s="7"/>
      <c r="O146" s="7"/>
      <c r="P146" s="7"/>
      <c r="Q146" s="7"/>
      <c r="R146" s="7"/>
      <c r="S146" s="7"/>
      <c r="T146" s="7"/>
      <c r="U146" s="7"/>
      <c r="V146" s="7"/>
      <c r="W146" s="7"/>
      <c r="X146" s="7"/>
      <c r="Y146" s="7"/>
      <c r="Z146" s="7"/>
      <c r="AA146" s="7"/>
    </row>
    <row r="147" spans="1:27" ht="15.75" customHeight="1">
      <c r="A147" s="7"/>
      <c r="B147" s="7"/>
      <c r="C147" s="7"/>
      <c r="D147" s="7"/>
      <c r="E147" s="7"/>
      <c r="F147" s="7"/>
      <c r="G147" s="7">
        <v>1</v>
      </c>
      <c r="H147" s="7"/>
      <c r="I147" s="7"/>
      <c r="J147" s="7"/>
      <c r="K147" s="7"/>
      <c r="L147" s="7"/>
      <c r="M147" s="7"/>
      <c r="N147" s="7"/>
      <c r="O147" s="7">
        <v>1</v>
      </c>
      <c r="P147" s="7"/>
      <c r="Q147" s="7"/>
      <c r="R147" s="7"/>
      <c r="S147" s="7"/>
      <c r="T147" s="7"/>
      <c r="U147" s="7"/>
      <c r="V147" s="7">
        <v>1</v>
      </c>
      <c r="W147" s="7"/>
      <c r="X147" s="7"/>
      <c r="Y147" s="7"/>
      <c r="Z147" s="7"/>
      <c r="AA147" s="7"/>
    </row>
    <row r="148" spans="1:27" ht="15.75" customHeight="1">
      <c r="A148" s="7">
        <v>1</v>
      </c>
      <c r="B148" s="7"/>
      <c r="C148" s="7">
        <v>1</v>
      </c>
      <c r="D148" s="7"/>
      <c r="E148" s="7"/>
      <c r="F148" s="7"/>
      <c r="G148" s="7"/>
      <c r="H148" s="7"/>
      <c r="I148" s="7"/>
      <c r="J148" s="7"/>
      <c r="K148" s="7"/>
      <c r="L148" s="7"/>
      <c r="M148" s="7"/>
      <c r="N148" s="7"/>
      <c r="O148" s="7"/>
      <c r="P148" s="7"/>
      <c r="Q148" s="7"/>
      <c r="R148" s="7"/>
      <c r="S148" s="7"/>
      <c r="T148" s="7"/>
      <c r="U148" s="7"/>
      <c r="V148" s="7"/>
      <c r="W148" s="7"/>
      <c r="X148" s="7"/>
      <c r="Y148" s="7"/>
      <c r="Z148" s="7"/>
      <c r="AA148" s="7"/>
    </row>
    <row r="149" spans="1:27" ht="15.75" customHeight="1">
      <c r="A149" s="7"/>
      <c r="B149" s="7">
        <v>1</v>
      </c>
      <c r="C149" s="7"/>
      <c r="D149" s="7"/>
      <c r="E149" s="7"/>
      <c r="F149" s="7"/>
      <c r="G149" s="7"/>
      <c r="H149" s="7"/>
      <c r="I149" s="7"/>
      <c r="J149" s="7"/>
      <c r="K149" s="7"/>
      <c r="L149" s="7"/>
      <c r="M149" s="7"/>
      <c r="N149" s="7"/>
      <c r="O149" s="7"/>
      <c r="P149" s="7"/>
      <c r="Q149" s="7"/>
      <c r="R149" s="7"/>
      <c r="S149" s="7"/>
      <c r="T149" s="7"/>
      <c r="U149" s="7"/>
      <c r="V149" s="7"/>
      <c r="W149" s="7"/>
      <c r="X149" s="7"/>
      <c r="Y149" s="7"/>
      <c r="Z149" s="7"/>
      <c r="AA149" s="7"/>
    </row>
    <row r="150" spans="1:27" ht="15.75" customHeight="1">
      <c r="A150" s="7">
        <v>1</v>
      </c>
      <c r="B150" s="7"/>
      <c r="C150" s="7">
        <v>1</v>
      </c>
      <c r="D150" s="7"/>
      <c r="E150" s="7"/>
      <c r="F150" s="7"/>
      <c r="G150" s="7"/>
      <c r="H150" s="7"/>
      <c r="I150" s="7"/>
      <c r="J150" s="7"/>
      <c r="K150" s="7"/>
      <c r="L150" s="7"/>
      <c r="M150" s="7"/>
      <c r="N150" s="7"/>
      <c r="O150" s="7"/>
      <c r="P150" s="7"/>
      <c r="Q150" s="7"/>
      <c r="R150" s="7"/>
      <c r="S150" s="7"/>
      <c r="T150" s="7"/>
      <c r="U150" s="7"/>
      <c r="V150" s="7"/>
      <c r="W150" s="7"/>
      <c r="X150" s="7"/>
      <c r="Y150" s="7"/>
      <c r="Z150" s="7"/>
      <c r="AA150" s="7"/>
    </row>
    <row r="151" spans="1:27" ht="15.75" customHeight="1">
      <c r="A151" s="7">
        <v>1</v>
      </c>
      <c r="B151" s="7"/>
      <c r="C151" s="7">
        <v>1</v>
      </c>
      <c r="D151" s="7"/>
      <c r="E151" s="7"/>
      <c r="F151" s="7"/>
      <c r="G151" s="7"/>
      <c r="H151" s="7"/>
      <c r="I151" s="7"/>
      <c r="J151" s="7"/>
      <c r="K151" s="7"/>
      <c r="L151" s="7"/>
      <c r="M151" s="7"/>
      <c r="N151" s="7"/>
      <c r="O151" s="7"/>
      <c r="P151" s="7"/>
      <c r="Q151" s="7"/>
      <c r="R151" s="7"/>
      <c r="S151" s="7"/>
      <c r="T151" s="7"/>
      <c r="U151" s="7"/>
      <c r="V151" s="7"/>
      <c r="W151" s="7"/>
      <c r="X151" s="7"/>
      <c r="Y151" s="7"/>
      <c r="Z151" s="7"/>
      <c r="AA151" s="7"/>
    </row>
    <row r="152" spans="1:27" ht="15.75" customHeight="1">
      <c r="A152" s="7"/>
      <c r="B152" s="7"/>
      <c r="C152" s="7"/>
      <c r="D152" s="7"/>
      <c r="E152" s="7"/>
      <c r="F152" s="7"/>
      <c r="G152" s="7"/>
      <c r="H152" s="7"/>
      <c r="I152" s="7"/>
      <c r="J152" s="7"/>
      <c r="K152" s="7"/>
      <c r="L152" s="7"/>
      <c r="M152" s="7"/>
      <c r="N152" s="7"/>
      <c r="O152" s="7"/>
      <c r="P152" s="7">
        <v>1</v>
      </c>
      <c r="Q152" s="7"/>
      <c r="R152" s="7"/>
      <c r="S152" s="7"/>
      <c r="T152" s="7"/>
      <c r="U152" s="7"/>
      <c r="V152" s="7"/>
      <c r="W152" s="7"/>
      <c r="X152" s="7"/>
      <c r="Y152" s="7"/>
      <c r="Z152" s="7"/>
      <c r="AA152" s="7"/>
    </row>
    <row r="153" spans="1:27" ht="15.75" customHeight="1">
      <c r="A153" s="7"/>
      <c r="B153" s="7"/>
      <c r="C153" s="7"/>
      <c r="D153" s="7"/>
      <c r="E153" s="7"/>
      <c r="F153" s="7"/>
      <c r="G153" s="7"/>
      <c r="H153" s="7"/>
      <c r="I153" s="7"/>
      <c r="J153" s="7">
        <v>1</v>
      </c>
      <c r="K153" s="7"/>
      <c r="L153" s="7"/>
      <c r="M153" s="7"/>
      <c r="N153" s="7"/>
      <c r="O153" s="7"/>
      <c r="P153" s="7"/>
      <c r="Q153" s="7"/>
      <c r="R153" s="7"/>
      <c r="S153" s="7"/>
      <c r="T153" s="7"/>
      <c r="U153" s="7"/>
      <c r="V153" s="7"/>
      <c r="W153" s="7"/>
      <c r="X153" s="7"/>
      <c r="Y153" s="7"/>
      <c r="Z153" s="7"/>
      <c r="AA153" s="7"/>
    </row>
    <row r="154" spans="1:27" ht="15.75" customHeight="1">
      <c r="A154" s="7">
        <v>1</v>
      </c>
      <c r="B154" s="7"/>
      <c r="C154" s="7">
        <v>1</v>
      </c>
      <c r="D154" s="7"/>
      <c r="E154" s="7"/>
      <c r="F154" s="7"/>
      <c r="G154" s="7"/>
      <c r="H154" s="7">
        <v>1</v>
      </c>
      <c r="I154" s="7"/>
      <c r="J154" s="7"/>
      <c r="K154" s="7"/>
      <c r="L154" s="7"/>
      <c r="M154" s="7"/>
      <c r="N154" s="7"/>
      <c r="O154" s="7"/>
      <c r="P154" s="7"/>
      <c r="Q154" s="7"/>
      <c r="R154" s="7"/>
      <c r="S154" s="7"/>
      <c r="T154" s="7"/>
      <c r="U154" s="7"/>
      <c r="V154" s="7"/>
      <c r="W154" s="7">
        <v>1</v>
      </c>
      <c r="X154" s="7"/>
      <c r="Y154" s="7"/>
      <c r="Z154" s="7"/>
      <c r="AA154" s="7"/>
    </row>
    <row r="155" spans="1:27" ht="15.75" customHeight="1">
      <c r="A155" s="48"/>
      <c r="B155" s="48">
        <v>1</v>
      </c>
      <c r="C155" s="48"/>
      <c r="D155" s="48"/>
      <c r="E155" s="48"/>
      <c r="F155" s="48"/>
      <c r="G155" s="48"/>
      <c r="H155" s="48"/>
      <c r="I155" s="48"/>
      <c r="J155" s="48"/>
      <c r="K155" s="48"/>
      <c r="L155" s="48"/>
      <c r="M155" s="48"/>
      <c r="N155" s="48"/>
      <c r="O155" s="48"/>
      <c r="P155" s="48"/>
      <c r="Q155" s="48"/>
      <c r="R155" s="48"/>
      <c r="S155" s="48"/>
      <c r="T155" s="48"/>
      <c r="U155" s="48"/>
      <c r="V155" s="48"/>
      <c r="W155" s="48"/>
      <c r="X155" s="48"/>
      <c r="Y155" s="48"/>
      <c r="Z155" s="48"/>
      <c r="AA155" s="48"/>
    </row>
    <row r="156" spans="1:27" ht="15.75" customHeight="1">
      <c r="A156" s="7"/>
      <c r="B156" s="7"/>
      <c r="C156" s="7"/>
      <c r="D156" s="7"/>
      <c r="E156" s="7"/>
      <c r="F156" s="7"/>
      <c r="G156" s="7"/>
      <c r="H156" s="7"/>
      <c r="I156" s="7"/>
      <c r="J156" s="7"/>
      <c r="K156" s="7"/>
      <c r="L156" s="7"/>
      <c r="M156" s="7"/>
      <c r="N156" s="7"/>
      <c r="O156" s="7"/>
      <c r="P156" s="7">
        <v>1</v>
      </c>
      <c r="Q156" s="7"/>
      <c r="R156" s="7"/>
      <c r="S156" s="7"/>
      <c r="T156" s="7"/>
      <c r="U156" s="7"/>
      <c r="V156" s="7"/>
      <c r="W156" s="7"/>
      <c r="X156" s="7"/>
      <c r="Y156" s="7"/>
      <c r="Z156" s="7"/>
      <c r="AA156" s="7"/>
    </row>
    <row r="157" spans="1:27" ht="15.75" customHeight="1">
      <c r="A157" s="7"/>
      <c r="B157" s="7"/>
      <c r="C157" s="7"/>
      <c r="D157" s="7"/>
      <c r="E157" s="7"/>
      <c r="F157" s="7"/>
      <c r="G157" s="7"/>
      <c r="H157" s="7">
        <v>1</v>
      </c>
      <c r="I157" s="7"/>
      <c r="J157" s="7"/>
      <c r="K157" s="7"/>
      <c r="L157" s="7"/>
      <c r="M157" s="7"/>
      <c r="N157" s="7"/>
      <c r="O157" s="7"/>
      <c r="P157" s="7"/>
      <c r="Q157" s="7"/>
      <c r="R157" s="7"/>
      <c r="S157" s="7"/>
      <c r="T157" s="7"/>
      <c r="U157" s="7"/>
      <c r="V157" s="7"/>
      <c r="W157" s="7"/>
      <c r="X157" s="7"/>
      <c r="Y157" s="7"/>
      <c r="Z157" s="7"/>
      <c r="AA157" s="7"/>
    </row>
    <row r="158" spans="1:27" ht="15.75" customHeight="1">
      <c r="A158" s="7">
        <v>1</v>
      </c>
      <c r="B158" s="7"/>
      <c r="C158" s="7">
        <v>1</v>
      </c>
      <c r="D158" s="7"/>
      <c r="E158" s="7"/>
      <c r="F158" s="7"/>
      <c r="G158" s="7"/>
      <c r="H158" s="7"/>
      <c r="I158" s="7"/>
      <c r="J158" s="7"/>
      <c r="K158" s="7"/>
      <c r="L158" s="7"/>
      <c r="M158" s="7">
        <v>1</v>
      </c>
      <c r="N158" s="7"/>
      <c r="O158" s="7"/>
      <c r="P158" s="7"/>
      <c r="Q158" s="7"/>
      <c r="R158" s="7"/>
      <c r="S158" s="7"/>
      <c r="T158" s="7"/>
      <c r="U158" s="7"/>
      <c r="V158" s="7"/>
      <c r="W158" s="7"/>
      <c r="X158" s="7"/>
      <c r="Y158" s="7"/>
      <c r="Z158" s="7"/>
      <c r="AA158" s="7"/>
    </row>
    <row r="159" spans="1:27" ht="15.75" customHeight="1">
      <c r="A159" s="7"/>
      <c r="B159" s="7"/>
      <c r="C159" s="7"/>
      <c r="D159" s="7"/>
      <c r="E159" s="7"/>
      <c r="F159" s="7"/>
      <c r="G159" s="7"/>
      <c r="H159" s="7">
        <v>1</v>
      </c>
      <c r="I159" s="7"/>
      <c r="J159" s="7"/>
      <c r="K159" s="7"/>
      <c r="L159" s="7"/>
      <c r="M159" s="7"/>
      <c r="N159" s="7"/>
      <c r="O159" s="7"/>
      <c r="P159" s="7"/>
      <c r="Q159" s="7"/>
      <c r="R159" s="7"/>
      <c r="S159" s="7"/>
      <c r="T159" s="7"/>
      <c r="U159" s="7"/>
      <c r="V159" s="7"/>
      <c r="W159" s="7"/>
      <c r="X159" s="7"/>
      <c r="Y159" s="7"/>
      <c r="Z159" s="7"/>
      <c r="AA159" s="7"/>
    </row>
    <row r="160" spans="1:27" ht="15.75" customHeight="1">
      <c r="A160" s="7"/>
      <c r="B160" s="7">
        <v>1</v>
      </c>
      <c r="C160" s="7"/>
      <c r="D160" s="7"/>
      <c r="E160" s="7"/>
      <c r="F160" s="7"/>
      <c r="G160" s="7"/>
      <c r="H160" s="7"/>
      <c r="I160" s="7"/>
      <c r="J160" s="7"/>
      <c r="K160" s="7"/>
      <c r="L160" s="7"/>
      <c r="M160" s="7"/>
      <c r="N160" s="7"/>
      <c r="O160" s="7"/>
      <c r="P160" s="7"/>
      <c r="Q160" s="7"/>
      <c r="R160" s="7"/>
      <c r="S160" s="7"/>
      <c r="T160" s="7"/>
      <c r="U160" s="7"/>
      <c r="V160" s="7"/>
      <c r="W160" s="7"/>
      <c r="X160" s="7"/>
      <c r="Y160" s="7"/>
      <c r="Z160" s="7"/>
      <c r="AA160" s="7"/>
    </row>
    <row r="161" spans="1:27" ht="15.75" customHeight="1">
      <c r="A161" s="7"/>
      <c r="B161" s="7"/>
      <c r="C161" s="7"/>
      <c r="D161" s="7"/>
      <c r="E161" s="7"/>
      <c r="F161" s="7"/>
      <c r="G161" s="7"/>
      <c r="H161" s="7">
        <v>1</v>
      </c>
      <c r="I161" s="7"/>
      <c r="J161" s="7"/>
      <c r="K161" s="7"/>
      <c r="L161" s="7"/>
      <c r="M161" s="7"/>
      <c r="N161" s="7"/>
      <c r="O161" s="7"/>
      <c r="P161" s="7"/>
      <c r="Q161" s="7"/>
      <c r="R161" s="7"/>
      <c r="S161" s="7"/>
      <c r="T161" s="7"/>
      <c r="U161" s="7"/>
      <c r="V161" s="7"/>
      <c r="W161" s="7"/>
      <c r="X161" s="7"/>
      <c r="Y161" s="7"/>
      <c r="Z161" s="7"/>
      <c r="AA161" s="7"/>
    </row>
    <row r="162" spans="1:27" ht="15.75" customHeight="1">
      <c r="A162" s="7"/>
      <c r="B162" s="7"/>
      <c r="C162" s="7"/>
      <c r="D162" s="7"/>
      <c r="E162" s="7"/>
      <c r="F162" s="7">
        <v>1</v>
      </c>
      <c r="G162" s="7"/>
      <c r="H162" s="7"/>
      <c r="I162" s="7"/>
      <c r="J162" s="7"/>
      <c r="K162" s="7">
        <v>1</v>
      </c>
      <c r="L162" s="7"/>
      <c r="M162" s="7"/>
      <c r="N162" s="7"/>
      <c r="O162" s="7"/>
      <c r="P162" s="7"/>
      <c r="Q162" s="7"/>
      <c r="R162" s="7"/>
      <c r="S162" s="7">
        <v>1</v>
      </c>
      <c r="T162" s="7"/>
      <c r="U162" s="7"/>
      <c r="V162" s="7"/>
      <c r="W162" s="7"/>
      <c r="X162" s="7">
        <v>1</v>
      </c>
      <c r="Y162" s="7"/>
      <c r="Z162" s="7"/>
      <c r="AA162" s="7"/>
    </row>
    <row r="163" spans="1:27" ht="15.75" customHeight="1">
      <c r="A163" s="7"/>
      <c r="B163" s="7"/>
      <c r="C163" s="7">
        <v>1</v>
      </c>
      <c r="D163" s="7"/>
      <c r="E163" s="7"/>
      <c r="F163" s="7"/>
      <c r="G163" s="7"/>
      <c r="H163" s="7"/>
      <c r="I163" s="7"/>
      <c r="J163" s="7"/>
      <c r="K163" s="7"/>
      <c r="L163" s="7"/>
      <c r="M163" s="7"/>
      <c r="N163" s="7"/>
      <c r="O163" s="7"/>
      <c r="P163" s="7"/>
      <c r="Q163" s="7"/>
      <c r="R163" s="7"/>
      <c r="S163" s="7"/>
      <c r="T163" s="7"/>
      <c r="U163" s="7"/>
      <c r="V163" s="7"/>
      <c r="W163" s="7"/>
      <c r="X163" s="7"/>
      <c r="Y163" s="7"/>
      <c r="Z163" s="7"/>
      <c r="AA163" s="7"/>
    </row>
    <row r="164" spans="1:27" ht="15.75" customHeight="1">
      <c r="A164" s="7"/>
      <c r="B164" s="7">
        <v>1</v>
      </c>
      <c r="C164" s="7"/>
      <c r="D164" s="7"/>
      <c r="E164" s="7"/>
      <c r="F164" s="7"/>
      <c r="G164" s="7"/>
      <c r="H164" s="7"/>
      <c r="I164" s="7"/>
      <c r="J164" s="7"/>
      <c r="K164" s="7"/>
      <c r="L164" s="7"/>
      <c r="M164" s="7"/>
      <c r="N164" s="7"/>
      <c r="O164" s="7"/>
      <c r="P164" s="7"/>
      <c r="Q164" s="7"/>
      <c r="R164" s="7"/>
      <c r="S164" s="7"/>
      <c r="T164" s="7"/>
      <c r="U164" s="7"/>
      <c r="V164" s="7"/>
      <c r="W164" s="7"/>
      <c r="X164" s="7"/>
      <c r="Y164" s="7"/>
      <c r="Z164" s="7"/>
      <c r="AA164" s="7"/>
    </row>
    <row r="165" spans="1:27" ht="15.75" customHeight="1">
      <c r="A165" s="7"/>
      <c r="B165" s="7"/>
      <c r="C165" s="7"/>
      <c r="D165" s="7"/>
      <c r="E165" s="7">
        <v>1</v>
      </c>
      <c r="F165" s="7"/>
      <c r="G165" s="7"/>
      <c r="H165" s="7"/>
      <c r="I165" s="7"/>
      <c r="J165" s="7"/>
      <c r="K165" s="7"/>
      <c r="L165" s="7"/>
      <c r="M165" s="7"/>
      <c r="N165" s="7"/>
      <c r="O165" s="7"/>
      <c r="P165" s="7"/>
      <c r="Q165" s="7"/>
      <c r="R165" s="7"/>
      <c r="S165" s="7"/>
      <c r="T165" s="7"/>
      <c r="U165" s="7"/>
      <c r="V165" s="7"/>
      <c r="W165" s="7"/>
      <c r="X165" s="7"/>
      <c r="Y165" s="7"/>
      <c r="Z165" s="7"/>
      <c r="AA165" s="7"/>
    </row>
    <row r="166" spans="1:27" ht="15.75" customHeight="1">
      <c r="A166" s="7"/>
      <c r="B166" s="7">
        <v>1</v>
      </c>
      <c r="C166" s="7"/>
      <c r="D166" s="7"/>
      <c r="E166" s="7"/>
      <c r="F166" s="7"/>
      <c r="G166" s="7"/>
      <c r="H166" s="7"/>
      <c r="I166" s="7"/>
      <c r="J166" s="7"/>
      <c r="K166" s="7"/>
      <c r="L166" s="7"/>
      <c r="M166" s="7"/>
      <c r="N166" s="7"/>
      <c r="O166" s="7"/>
      <c r="P166" s="7"/>
      <c r="Q166" s="7"/>
      <c r="R166" s="7"/>
      <c r="S166" s="7"/>
      <c r="T166" s="7"/>
      <c r="U166" s="7"/>
      <c r="V166" s="7"/>
      <c r="W166" s="7"/>
      <c r="X166" s="7"/>
      <c r="Y166" s="7"/>
      <c r="Z166" s="7"/>
      <c r="AA166" s="7"/>
    </row>
    <row r="167" spans="1:27" ht="15.75" customHeight="1">
      <c r="A167" s="7"/>
      <c r="B167" s="7">
        <v>1</v>
      </c>
      <c r="C167" s="7"/>
      <c r="D167" s="7"/>
      <c r="E167" s="7"/>
      <c r="F167" s="7"/>
      <c r="G167" s="7"/>
      <c r="H167" s="7"/>
      <c r="I167" s="7"/>
      <c r="J167" s="7"/>
      <c r="K167" s="7"/>
      <c r="L167" s="7"/>
      <c r="M167" s="7"/>
      <c r="N167" s="7"/>
      <c r="O167" s="7"/>
      <c r="P167" s="7"/>
      <c r="Q167" s="7"/>
      <c r="R167" s="7"/>
      <c r="S167" s="7"/>
      <c r="T167" s="7"/>
      <c r="U167" s="7"/>
      <c r="V167" s="7"/>
      <c r="W167" s="7"/>
      <c r="X167" s="7"/>
      <c r="Y167" s="7"/>
      <c r="Z167" s="7"/>
      <c r="AA167" s="7"/>
    </row>
    <row r="168" spans="1:27" ht="15.75" customHeight="1">
      <c r="A168" s="7"/>
      <c r="B168" s="7"/>
      <c r="C168" s="7"/>
      <c r="D168" s="7"/>
      <c r="E168" s="7"/>
      <c r="F168" s="7"/>
      <c r="G168" s="7"/>
      <c r="H168" s="7">
        <v>1</v>
      </c>
      <c r="I168" s="7"/>
      <c r="J168" s="7"/>
      <c r="K168" s="7"/>
      <c r="L168" s="7"/>
      <c r="M168" s="7"/>
      <c r="N168" s="7"/>
      <c r="O168" s="7"/>
      <c r="P168" s="7"/>
      <c r="Q168" s="7"/>
      <c r="R168" s="7"/>
      <c r="S168" s="7"/>
      <c r="T168" s="7"/>
      <c r="U168" s="7"/>
      <c r="V168" s="7"/>
      <c r="W168" s="7"/>
      <c r="X168" s="7"/>
      <c r="Y168" s="7"/>
      <c r="Z168" s="7"/>
      <c r="AA168" s="7"/>
    </row>
    <row r="169" spans="1:27" ht="15.75" customHeight="1">
      <c r="A169" s="7"/>
      <c r="B169" s="7"/>
      <c r="C169" s="7"/>
      <c r="D169" s="7"/>
      <c r="E169" s="7"/>
      <c r="F169" s="7"/>
      <c r="G169" s="7"/>
      <c r="H169" s="7"/>
      <c r="I169" s="7"/>
      <c r="J169" s="7"/>
      <c r="K169" s="7"/>
      <c r="L169" s="7"/>
      <c r="M169" s="7">
        <v>1</v>
      </c>
      <c r="N169" s="7"/>
      <c r="O169" s="7"/>
      <c r="P169" s="7"/>
      <c r="Q169" s="7"/>
      <c r="R169" s="7"/>
      <c r="S169" s="7"/>
      <c r="T169" s="7"/>
      <c r="U169" s="7"/>
      <c r="V169" s="7"/>
      <c r="W169" s="7"/>
      <c r="X169" s="7"/>
      <c r="Y169" s="7"/>
      <c r="Z169" s="7"/>
      <c r="AA169" s="7"/>
    </row>
    <row r="170" spans="1:27" ht="15.75" customHeight="1">
      <c r="A170" s="7"/>
      <c r="B170" s="7">
        <v>1</v>
      </c>
      <c r="C170" s="7"/>
      <c r="D170" s="7"/>
      <c r="E170" s="7"/>
      <c r="F170" s="7"/>
      <c r="G170" s="7"/>
      <c r="H170" s="7"/>
      <c r="I170" s="7"/>
      <c r="J170" s="7"/>
      <c r="K170" s="7"/>
      <c r="L170" s="7"/>
      <c r="M170" s="7"/>
      <c r="N170" s="7"/>
      <c r="O170" s="7"/>
      <c r="P170" s="7"/>
      <c r="Q170" s="7"/>
      <c r="R170" s="7"/>
      <c r="S170" s="7"/>
      <c r="T170" s="7"/>
      <c r="U170" s="7"/>
      <c r="V170" s="7"/>
      <c r="W170" s="7"/>
      <c r="X170" s="7"/>
      <c r="Y170" s="7"/>
      <c r="Z170" s="7"/>
      <c r="AA170" s="7"/>
    </row>
    <row r="171" spans="1:27" ht="15.75" customHeight="1">
      <c r="A171" s="139">
        <f>SUM(A3:A170)</f>
        <v>20</v>
      </c>
      <c r="B171" s="112" t="s">
        <v>563</v>
      </c>
      <c r="C171" s="112" t="s">
        <v>694</v>
      </c>
      <c r="D171" s="112" t="s">
        <v>695</v>
      </c>
      <c r="E171" s="112" t="s">
        <v>696</v>
      </c>
      <c r="F171" s="112" t="s">
        <v>697</v>
      </c>
      <c r="G171" s="112" t="s">
        <v>698</v>
      </c>
      <c r="H171" s="112" t="s">
        <v>699</v>
      </c>
      <c r="I171" s="112" t="s">
        <v>700</v>
      </c>
      <c r="J171" s="112" t="s">
        <v>701</v>
      </c>
      <c r="K171" s="112" t="s">
        <v>702</v>
      </c>
      <c r="L171" s="112" t="s">
        <v>703</v>
      </c>
      <c r="M171" s="112" t="s">
        <v>704</v>
      </c>
      <c r="N171" s="112" t="s">
        <v>705</v>
      </c>
      <c r="O171" s="112" t="s">
        <v>706</v>
      </c>
      <c r="P171" s="112" t="s">
        <v>707</v>
      </c>
      <c r="Q171" s="112" t="s">
        <v>708</v>
      </c>
      <c r="R171" s="112" t="s">
        <v>709</v>
      </c>
      <c r="S171" s="112" t="s">
        <v>710</v>
      </c>
      <c r="T171" s="112" t="s">
        <v>711</v>
      </c>
      <c r="U171" s="112" t="s">
        <v>712</v>
      </c>
      <c r="V171" s="112" t="s">
        <v>713</v>
      </c>
      <c r="W171" s="112" t="s">
        <v>714</v>
      </c>
      <c r="X171" s="112" t="s">
        <v>715</v>
      </c>
      <c r="Y171" s="112" t="s">
        <v>716</v>
      </c>
      <c r="Z171" s="112" t="s">
        <v>717</v>
      </c>
      <c r="AA171" s="112" t="s">
        <v>718</v>
      </c>
    </row>
    <row r="172" spans="1:27" ht="15.75" customHeight="1">
      <c r="A172" s="112" t="s">
        <v>1466</v>
      </c>
      <c r="B172" s="112">
        <v>0</v>
      </c>
      <c r="C172" s="112">
        <v>11</v>
      </c>
      <c r="D172" s="192"/>
      <c r="E172" s="112">
        <v>0</v>
      </c>
      <c r="F172" s="112">
        <v>2</v>
      </c>
      <c r="G172" s="112">
        <v>0</v>
      </c>
      <c r="H172" s="112">
        <v>2</v>
      </c>
      <c r="I172" s="112">
        <v>0</v>
      </c>
      <c r="J172" s="112">
        <v>1</v>
      </c>
      <c r="K172" s="112">
        <v>1</v>
      </c>
      <c r="L172" s="112">
        <v>0</v>
      </c>
      <c r="M172" s="112">
        <v>3</v>
      </c>
      <c r="N172" s="112">
        <v>0</v>
      </c>
      <c r="O172" s="112">
        <v>1</v>
      </c>
      <c r="P172" s="112">
        <v>1</v>
      </c>
      <c r="Q172" s="112">
        <v>0</v>
      </c>
      <c r="R172" s="112">
        <v>0</v>
      </c>
      <c r="S172" s="112">
        <v>0</v>
      </c>
      <c r="T172" s="112">
        <v>0</v>
      </c>
      <c r="U172" s="112">
        <v>0</v>
      </c>
      <c r="V172" s="112">
        <v>0</v>
      </c>
      <c r="W172" s="112">
        <v>2</v>
      </c>
      <c r="X172" s="112">
        <v>1</v>
      </c>
      <c r="Y172" s="112">
        <v>0</v>
      </c>
      <c r="Z172" s="112">
        <v>0</v>
      </c>
      <c r="AA172" s="112">
        <v>0</v>
      </c>
    </row>
    <row r="173" spans="1:27" ht="15.75" customHeight="1">
      <c r="A173" s="192"/>
      <c r="B173" s="192"/>
      <c r="C173" s="192"/>
      <c r="D173" s="192"/>
      <c r="E173" s="192"/>
      <c r="F173" s="192"/>
      <c r="G173" s="192"/>
      <c r="H173" s="192"/>
      <c r="I173" s="192"/>
      <c r="J173" s="192"/>
      <c r="K173" s="192"/>
      <c r="L173" s="192"/>
      <c r="M173" s="192"/>
      <c r="N173" s="192"/>
      <c r="O173" s="192"/>
      <c r="P173" s="192"/>
      <c r="Q173" s="192"/>
      <c r="R173" s="192"/>
      <c r="S173" s="192"/>
      <c r="T173" s="192"/>
      <c r="U173" s="192"/>
      <c r="V173" s="192"/>
      <c r="W173" s="192"/>
      <c r="X173" s="192"/>
      <c r="Y173" s="192"/>
      <c r="Z173" s="192"/>
      <c r="AA173" s="192"/>
    </row>
    <row r="174" spans="1:27" ht="15.75" customHeight="1">
      <c r="A174" s="112">
        <f>SUM(B172:AA172)</f>
        <v>25</v>
      </c>
      <c r="B174" s="192"/>
      <c r="C174" s="192"/>
      <c r="D174" s="192"/>
      <c r="E174" s="192"/>
      <c r="F174" s="192"/>
      <c r="G174" s="192"/>
      <c r="H174" s="192"/>
      <c r="I174" s="192"/>
      <c r="J174" s="192"/>
      <c r="K174" s="192"/>
      <c r="L174" s="192"/>
      <c r="M174" s="192"/>
      <c r="N174" s="192"/>
      <c r="O174" s="192"/>
      <c r="P174" s="192"/>
      <c r="Q174" s="192"/>
      <c r="R174" s="192"/>
      <c r="S174" s="192"/>
      <c r="T174" s="192"/>
      <c r="U174" s="192"/>
      <c r="V174" s="192"/>
      <c r="W174" s="192"/>
      <c r="X174" s="192"/>
      <c r="Y174" s="192"/>
      <c r="Z174" s="192"/>
      <c r="AA174" s="192"/>
    </row>
    <row r="175" spans="1:27" ht="15.75" customHeight="1">
      <c r="A175" s="192"/>
      <c r="B175" s="192"/>
      <c r="C175" s="192"/>
      <c r="D175" s="192"/>
      <c r="E175" s="192"/>
      <c r="F175" s="192"/>
      <c r="G175" s="192"/>
      <c r="H175" s="192"/>
      <c r="I175" s="192"/>
      <c r="J175" s="192"/>
      <c r="K175" s="192"/>
      <c r="L175" s="192"/>
      <c r="M175" s="192"/>
      <c r="N175" s="192"/>
      <c r="O175" s="192"/>
      <c r="P175" s="192"/>
      <c r="Q175" s="192"/>
      <c r="R175" s="192"/>
      <c r="S175" s="192"/>
      <c r="T175" s="192"/>
      <c r="U175" s="192"/>
      <c r="V175" s="192"/>
      <c r="W175" s="192"/>
      <c r="X175" s="192"/>
      <c r="Y175" s="192"/>
      <c r="Z175" s="192"/>
      <c r="AA175" s="192"/>
    </row>
    <row r="176" spans="1:27" ht="15.75" customHeight="1">
      <c r="A176" s="192"/>
      <c r="B176" s="192"/>
      <c r="C176" s="192"/>
      <c r="D176" s="192"/>
      <c r="E176" s="192"/>
      <c r="F176" s="192"/>
      <c r="G176" s="192"/>
      <c r="H176" s="192"/>
      <c r="I176" s="192"/>
      <c r="J176" s="192"/>
      <c r="K176" s="192"/>
      <c r="L176" s="192"/>
      <c r="M176" s="192"/>
      <c r="N176" s="192"/>
      <c r="O176" s="192"/>
      <c r="P176" s="192"/>
      <c r="Q176" s="192"/>
      <c r="R176" s="192"/>
      <c r="S176" s="192"/>
      <c r="T176" s="192"/>
      <c r="U176" s="192"/>
      <c r="V176" s="192"/>
      <c r="W176" s="192"/>
      <c r="X176" s="192"/>
      <c r="Y176" s="192"/>
      <c r="Z176" s="192"/>
      <c r="AA176" s="192"/>
    </row>
    <row r="177" spans="1:27" ht="15.75" customHeight="1">
      <c r="A177" s="192"/>
      <c r="B177" s="192"/>
      <c r="C177" s="192"/>
      <c r="D177" s="192"/>
      <c r="E177" s="192"/>
      <c r="F177" s="192"/>
      <c r="G177" s="192"/>
      <c r="H177" s="192"/>
      <c r="I177" s="192"/>
      <c r="J177" s="192"/>
      <c r="K177" s="192"/>
      <c r="L177" s="192"/>
      <c r="M177" s="192"/>
      <c r="N177" s="192"/>
      <c r="O177" s="192"/>
      <c r="P177" s="192"/>
      <c r="Q177" s="192"/>
      <c r="R177" s="192"/>
      <c r="S177" s="192"/>
      <c r="T177" s="192"/>
      <c r="U177" s="192"/>
      <c r="V177" s="192"/>
      <c r="W177" s="192"/>
      <c r="X177" s="192"/>
      <c r="Y177" s="192"/>
      <c r="Z177" s="192"/>
      <c r="AA177" s="192"/>
    </row>
    <row r="178" spans="1:27" ht="15.75" customHeight="1">
      <c r="A178" s="192"/>
      <c r="B178" s="192"/>
      <c r="C178" s="192"/>
      <c r="D178" s="192"/>
      <c r="E178" s="192"/>
      <c r="F178" s="192"/>
      <c r="G178" s="192"/>
      <c r="H178" s="192"/>
      <c r="I178" s="192"/>
      <c r="J178" s="192"/>
      <c r="K178" s="192"/>
      <c r="L178" s="192"/>
      <c r="M178" s="192"/>
      <c r="N178" s="192"/>
      <c r="O178" s="192"/>
      <c r="P178" s="192"/>
      <c r="Q178" s="192"/>
      <c r="R178" s="192"/>
      <c r="S178" s="192"/>
      <c r="T178" s="192"/>
      <c r="U178" s="192"/>
      <c r="V178" s="192"/>
      <c r="W178" s="192"/>
      <c r="X178" s="192"/>
      <c r="Y178" s="192"/>
      <c r="Z178" s="192"/>
      <c r="AA178" s="192"/>
    </row>
    <row r="179" spans="1:27" ht="15.75" customHeight="1">
      <c r="A179" s="192"/>
      <c r="B179" s="192"/>
      <c r="C179" s="192"/>
      <c r="D179" s="192"/>
      <c r="E179" s="192"/>
      <c r="F179" s="192"/>
      <c r="G179" s="192"/>
      <c r="H179" s="192"/>
      <c r="I179" s="192"/>
      <c r="J179" s="192"/>
      <c r="K179" s="192"/>
      <c r="L179" s="192"/>
      <c r="M179" s="192"/>
      <c r="N179" s="192"/>
      <c r="O179" s="192"/>
      <c r="P179" s="192"/>
      <c r="Q179" s="192"/>
      <c r="R179" s="192"/>
      <c r="S179" s="192"/>
      <c r="T179" s="192"/>
      <c r="U179" s="192"/>
      <c r="V179" s="192"/>
      <c r="W179" s="192"/>
      <c r="X179" s="192"/>
      <c r="Y179" s="192"/>
      <c r="Z179" s="192"/>
      <c r="AA179" s="192"/>
    </row>
    <row r="180" spans="1:27" ht="15" customHeight="1">
      <c r="A180" s="192"/>
      <c r="B180" s="112">
        <f>SUM(E172,L172,Z172,S172,X172)</f>
        <v>1</v>
      </c>
      <c r="C180" s="69" t="s">
        <v>4335</v>
      </c>
      <c r="D180" s="252" t="s">
        <v>4336</v>
      </c>
      <c r="E180" s="192"/>
      <c r="F180" s="192"/>
      <c r="G180" s="192"/>
      <c r="H180" s="192"/>
      <c r="I180" s="192"/>
      <c r="J180" s="192"/>
      <c r="K180" s="192"/>
      <c r="L180" s="192"/>
      <c r="M180" s="192"/>
      <c r="N180" s="192"/>
      <c r="O180" s="192"/>
      <c r="P180" s="192"/>
      <c r="Q180" s="192"/>
      <c r="R180" s="192"/>
      <c r="S180" s="192"/>
      <c r="T180" s="192"/>
      <c r="U180" s="192"/>
      <c r="V180" s="192"/>
      <c r="W180" s="192"/>
      <c r="X180" s="192"/>
      <c r="Y180" s="192"/>
      <c r="Z180" s="192"/>
      <c r="AA180" s="192"/>
    </row>
    <row r="181" spans="1:27" ht="15" customHeight="1">
      <c r="A181" s="192"/>
      <c r="B181" s="112">
        <f>SUM(F172,I172,K172,P172)</f>
        <v>4</v>
      </c>
      <c r="C181" s="69" t="s">
        <v>4337</v>
      </c>
      <c r="D181" s="252" t="s">
        <v>4338</v>
      </c>
      <c r="E181" s="192"/>
      <c r="F181" s="192"/>
      <c r="G181" s="192"/>
      <c r="H181" s="192"/>
      <c r="I181" s="192"/>
      <c r="J181" s="192"/>
      <c r="K181" s="192"/>
      <c r="L181" s="192"/>
      <c r="M181" s="192"/>
      <c r="N181" s="192"/>
      <c r="O181" s="192"/>
      <c r="P181" s="192"/>
      <c r="Q181" s="192"/>
      <c r="R181" s="192"/>
      <c r="S181" s="192"/>
      <c r="T181" s="192"/>
      <c r="U181" s="192"/>
      <c r="V181" s="192"/>
      <c r="W181" s="192"/>
      <c r="X181" s="192"/>
      <c r="Y181" s="192"/>
      <c r="Z181" s="192"/>
      <c r="AA181" s="192"/>
    </row>
    <row r="182" spans="1:27" ht="15" customHeight="1">
      <c r="A182" s="192"/>
      <c r="B182" s="112">
        <f>SUM(C172,H172,J172,W172)</f>
        <v>16</v>
      </c>
      <c r="C182" s="69" t="s">
        <v>34</v>
      </c>
      <c r="D182" s="252" t="s">
        <v>4339</v>
      </c>
      <c r="E182" s="192"/>
      <c r="F182" s="192"/>
      <c r="G182" s="192"/>
      <c r="H182" s="192"/>
      <c r="I182" s="192"/>
      <c r="J182" s="192"/>
      <c r="K182" s="192"/>
      <c r="L182" s="192"/>
      <c r="M182" s="192"/>
      <c r="N182" s="192"/>
      <c r="O182" s="192"/>
      <c r="P182" s="192"/>
      <c r="Q182" s="192"/>
      <c r="R182" s="192"/>
      <c r="S182" s="192"/>
      <c r="T182" s="192"/>
      <c r="U182" s="192"/>
      <c r="V182" s="192"/>
      <c r="W182" s="192"/>
      <c r="X182" s="192"/>
      <c r="Y182" s="192"/>
      <c r="Z182" s="192"/>
      <c r="AA182" s="192"/>
    </row>
    <row r="183" spans="1:27" ht="15" customHeight="1">
      <c r="A183" s="192"/>
      <c r="B183" s="112">
        <f>SUM(N172,O172,T172,U172)</f>
        <v>1</v>
      </c>
      <c r="C183" s="69" t="s">
        <v>4340</v>
      </c>
      <c r="D183" s="252" t="s">
        <v>4341</v>
      </c>
      <c r="E183" s="192"/>
      <c r="F183" s="192"/>
      <c r="G183" s="192"/>
      <c r="H183" s="192"/>
      <c r="I183" s="192"/>
      <c r="J183" s="192"/>
      <c r="K183" s="192"/>
      <c r="L183" s="192"/>
      <c r="M183" s="192"/>
      <c r="N183" s="192"/>
      <c r="O183" s="192"/>
      <c r="P183" s="192"/>
      <c r="Q183" s="192"/>
      <c r="R183" s="192"/>
      <c r="S183" s="192"/>
      <c r="T183" s="192"/>
      <c r="U183" s="192"/>
      <c r="V183" s="192"/>
      <c r="W183" s="192"/>
      <c r="X183" s="192"/>
      <c r="Y183" s="192"/>
      <c r="Z183" s="192"/>
      <c r="AA183" s="192"/>
    </row>
    <row r="184" spans="1:27" ht="15" customHeight="1">
      <c r="A184" s="192"/>
      <c r="B184" s="112">
        <f>SUM(G172,M172,Q172,R172,V172,Y172)</f>
        <v>3</v>
      </c>
      <c r="C184" s="69" t="s">
        <v>536</v>
      </c>
      <c r="D184" s="252" t="s">
        <v>4342</v>
      </c>
      <c r="E184" s="192"/>
      <c r="F184" s="192"/>
      <c r="G184" s="192"/>
      <c r="H184" s="192"/>
      <c r="I184" s="192"/>
      <c r="J184" s="192"/>
      <c r="K184" s="192"/>
      <c r="L184" s="192"/>
      <c r="M184" s="192"/>
      <c r="N184" s="192"/>
      <c r="O184" s="192"/>
      <c r="P184" s="192"/>
      <c r="Q184" s="192"/>
      <c r="R184" s="192"/>
      <c r="S184" s="192"/>
      <c r="T184" s="192"/>
      <c r="U184" s="192"/>
      <c r="V184" s="192"/>
      <c r="W184" s="192"/>
      <c r="X184" s="192"/>
      <c r="Y184" s="192"/>
      <c r="Z184" s="192"/>
      <c r="AA184" s="192"/>
    </row>
    <row r="185" spans="1:27" ht="15" customHeight="1">
      <c r="A185" s="192"/>
      <c r="B185" s="253">
        <f>SUM(B180:B184)</f>
        <v>25</v>
      </c>
      <c r="C185" s="192"/>
      <c r="D185" s="192"/>
      <c r="E185" s="192"/>
      <c r="F185" s="192"/>
      <c r="G185" s="192"/>
      <c r="H185" s="192"/>
      <c r="I185" s="192"/>
      <c r="J185" s="192"/>
      <c r="K185" s="192"/>
      <c r="L185" s="192"/>
      <c r="M185" s="192"/>
      <c r="N185" s="192"/>
      <c r="O185" s="192"/>
      <c r="P185" s="192"/>
      <c r="Q185" s="192"/>
      <c r="R185" s="192"/>
      <c r="S185" s="192"/>
      <c r="T185" s="192"/>
      <c r="U185" s="192"/>
      <c r="V185" s="192"/>
      <c r="W185" s="192"/>
      <c r="X185" s="192"/>
      <c r="Y185" s="192"/>
      <c r="Z185" s="192"/>
      <c r="AA185" s="192"/>
    </row>
    <row r="186" spans="1:27" ht="15.75" customHeight="1">
      <c r="A186" s="192"/>
      <c r="B186" s="192"/>
      <c r="C186" s="192"/>
      <c r="D186" s="192"/>
      <c r="E186" s="192"/>
      <c r="F186" s="192"/>
      <c r="G186" s="192"/>
      <c r="H186" s="192"/>
      <c r="I186" s="192"/>
      <c r="J186" s="192"/>
      <c r="K186" s="192"/>
      <c r="L186" s="192"/>
      <c r="M186" s="192"/>
      <c r="N186" s="192"/>
      <c r="O186" s="192"/>
      <c r="P186" s="192"/>
      <c r="Q186" s="192"/>
      <c r="R186" s="192"/>
      <c r="S186" s="192"/>
      <c r="T186" s="192"/>
      <c r="U186" s="192"/>
      <c r="V186" s="192"/>
      <c r="W186" s="192"/>
      <c r="X186" s="192"/>
      <c r="Y186" s="192"/>
      <c r="Z186" s="192"/>
      <c r="AA186" s="192"/>
    </row>
    <row r="187" spans="1:27" ht="15.75" customHeight="1">
      <c r="A187" s="192"/>
      <c r="B187" s="192"/>
      <c r="C187" s="192"/>
      <c r="D187" s="192"/>
      <c r="E187" s="192"/>
      <c r="F187" s="192"/>
      <c r="G187" s="192"/>
      <c r="H187" s="192"/>
      <c r="I187" s="192"/>
      <c r="J187" s="192"/>
      <c r="K187" s="192"/>
      <c r="L187" s="192"/>
      <c r="M187" s="192"/>
      <c r="N187" s="192"/>
      <c r="O187" s="192"/>
      <c r="P187" s="192"/>
      <c r="Q187" s="192"/>
      <c r="R187" s="192"/>
      <c r="S187" s="192"/>
      <c r="T187" s="192"/>
      <c r="U187" s="192"/>
      <c r="V187" s="192"/>
      <c r="W187" s="192"/>
      <c r="X187" s="192"/>
      <c r="Y187" s="192"/>
      <c r="Z187" s="192"/>
      <c r="AA187" s="192"/>
    </row>
    <row r="188" spans="1:27" ht="15.75" customHeight="1">
      <c r="A188" s="192"/>
      <c r="B188" s="192"/>
      <c r="C188" s="192"/>
      <c r="D188" s="192"/>
      <c r="E188" s="192"/>
      <c r="F188" s="192"/>
      <c r="G188" s="192"/>
      <c r="H188" s="192"/>
      <c r="I188" s="192"/>
      <c r="J188" s="192"/>
      <c r="K188" s="192"/>
      <c r="L188" s="192"/>
      <c r="M188" s="192"/>
      <c r="N188" s="192"/>
      <c r="O188" s="192"/>
      <c r="P188" s="192"/>
      <c r="Q188" s="192"/>
      <c r="R188" s="192"/>
      <c r="S188" s="192"/>
      <c r="T188" s="192"/>
      <c r="U188" s="192"/>
      <c r="V188" s="192"/>
      <c r="W188" s="192"/>
      <c r="X188" s="192"/>
      <c r="Y188" s="192"/>
      <c r="Z188" s="192"/>
      <c r="AA188" s="192"/>
    </row>
    <row r="189" spans="1:27" ht="15.75" customHeight="1">
      <c r="A189" s="192"/>
      <c r="B189" s="192"/>
      <c r="C189" s="192"/>
      <c r="D189" s="192"/>
      <c r="E189" s="192"/>
      <c r="F189" s="192"/>
      <c r="G189" s="192"/>
      <c r="H189" s="192"/>
      <c r="I189" s="192"/>
      <c r="J189" s="192"/>
      <c r="K189" s="192"/>
      <c r="L189" s="192"/>
      <c r="M189" s="192"/>
      <c r="N189" s="192"/>
      <c r="O189" s="192"/>
      <c r="P189" s="192"/>
      <c r="Q189" s="192"/>
      <c r="R189" s="192"/>
      <c r="S189" s="192"/>
      <c r="T189" s="192"/>
      <c r="U189" s="192"/>
      <c r="V189" s="192"/>
      <c r="W189" s="192"/>
      <c r="X189" s="192"/>
      <c r="Y189" s="192"/>
      <c r="Z189" s="192"/>
      <c r="AA189" s="192"/>
    </row>
    <row r="190" spans="1:27" ht="15.75" customHeight="1">
      <c r="A190" s="192"/>
      <c r="B190" s="192"/>
      <c r="C190" s="192"/>
      <c r="D190" s="192"/>
      <c r="E190" s="192"/>
      <c r="F190" s="192"/>
      <c r="G190" s="192"/>
      <c r="H190" s="192"/>
      <c r="I190" s="192"/>
      <c r="J190" s="192"/>
      <c r="K190" s="192"/>
      <c r="L190" s="192"/>
      <c r="M190" s="192"/>
      <c r="N190" s="192"/>
      <c r="O190" s="192"/>
      <c r="P190" s="192"/>
      <c r="Q190" s="192"/>
      <c r="R190" s="192"/>
      <c r="S190" s="192"/>
      <c r="T190" s="192"/>
      <c r="U190" s="192"/>
      <c r="V190" s="192"/>
      <c r="W190" s="192"/>
      <c r="X190" s="192"/>
      <c r="Y190" s="192"/>
      <c r="Z190" s="192"/>
      <c r="AA190" s="192"/>
    </row>
    <row r="191" spans="1:27" ht="15.75" customHeight="1">
      <c r="A191" s="192"/>
      <c r="B191" s="192"/>
      <c r="C191" s="192"/>
      <c r="D191" s="192"/>
      <c r="E191" s="192"/>
      <c r="F191" s="192"/>
      <c r="G191" s="192"/>
      <c r="H191" s="192"/>
      <c r="I191" s="192"/>
      <c r="J191" s="192"/>
      <c r="K191" s="192"/>
      <c r="L191" s="192"/>
      <c r="M191" s="192"/>
      <c r="N191" s="192"/>
      <c r="O191" s="192"/>
      <c r="P191" s="192"/>
      <c r="Q191" s="192"/>
      <c r="R191" s="192"/>
      <c r="S191" s="192"/>
      <c r="T191" s="192"/>
      <c r="U191" s="192"/>
      <c r="V191" s="192"/>
      <c r="W191" s="192"/>
      <c r="X191" s="192"/>
      <c r="Y191" s="192"/>
      <c r="Z191" s="192"/>
      <c r="AA191" s="192"/>
    </row>
    <row r="192" spans="1:27" ht="15.75" customHeight="1">
      <c r="A192" s="192"/>
      <c r="B192" s="192"/>
      <c r="C192" s="192"/>
      <c r="D192" s="192"/>
      <c r="E192" s="192"/>
      <c r="F192" s="192"/>
      <c r="G192" s="192"/>
      <c r="H192" s="192"/>
      <c r="I192" s="192"/>
      <c r="J192" s="192"/>
      <c r="K192" s="192"/>
      <c r="L192" s="192"/>
      <c r="M192" s="192"/>
      <c r="N192" s="192"/>
      <c r="O192" s="192"/>
      <c r="P192" s="192"/>
      <c r="Q192" s="192"/>
      <c r="R192" s="192"/>
      <c r="S192" s="192"/>
      <c r="T192" s="192"/>
      <c r="U192" s="192"/>
      <c r="V192" s="192"/>
      <c r="W192" s="192"/>
      <c r="X192" s="192"/>
      <c r="Y192" s="192"/>
      <c r="Z192" s="192"/>
      <c r="AA192" s="192"/>
    </row>
    <row r="193" spans="1:27" ht="15.75" customHeight="1">
      <c r="A193" s="192"/>
      <c r="B193" s="192"/>
      <c r="C193" s="192"/>
      <c r="D193" s="192"/>
      <c r="E193" s="192"/>
      <c r="F193" s="192"/>
      <c r="G193" s="192"/>
      <c r="H193" s="192"/>
      <c r="I193" s="192"/>
      <c r="J193" s="192"/>
      <c r="K193" s="192"/>
      <c r="L193" s="192"/>
      <c r="M193" s="192"/>
      <c r="N193" s="192"/>
      <c r="O193" s="192"/>
      <c r="P193" s="192"/>
      <c r="Q193" s="192"/>
      <c r="R193" s="192"/>
      <c r="S193" s="192"/>
      <c r="T193" s="192"/>
      <c r="U193" s="192"/>
      <c r="V193" s="192"/>
      <c r="W193" s="192"/>
      <c r="X193" s="192"/>
      <c r="Y193" s="192"/>
      <c r="Z193" s="192"/>
      <c r="AA193" s="192"/>
    </row>
    <row r="194" spans="1:27" ht="15.75" customHeight="1">
      <c r="A194" s="192"/>
      <c r="B194" s="192"/>
      <c r="C194" s="192"/>
      <c r="D194" s="192"/>
      <c r="E194" s="192"/>
      <c r="F194" s="192"/>
      <c r="G194" s="192"/>
      <c r="H194" s="192"/>
      <c r="I194" s="192"/>
      <c r="J194" s="192"/>
      <c r="K194" s="192"/>
      <c r="L194" s="192"/>
      <c r="M194" s="192"/>
      <c r="N194" s="192"/>
      <c r="O194" s="192"/>
      <c r="P194" s="192"/>
      <c r="Q194" s="192"/>
      <c r="R194" s="192"/>
      <c r="S194" s="192"/>
      <c r="T194" s="192"/>
      <c r="U194" s="192"/>
      <c r="V194" s="192"/>
      <c r="W194" s="192"/>
      <c r="X194" s="192"/>
      <c r="Y194" s="192"/>
      <c r="Z194" s="192"/>
      <c r="AA194" s="192"/>
    </row>
    <row r="195" spans="1:27" ht="15.75" customHeight="1">
      <c r="A195" s="192"/>
      <c r="B195" s="192"/>
      <c r="C195" s="192"/>
      <c r="D195" s="192"/>
      <c r="E195" s="192"/>
      <c r="F195" s="192"/>
      <c r="G195" s="192"/>
      <c r="H195" s="192"/>
      <c r="I195" s="192"/>
      <c r="J195" s="192"/>
      <c r="K195" s="192"/>
      <c r="L195" s="192"/>
      <c r="M195" s="192"/>
      <c r="N195" s="192"/>
      <c r="O195" s="192"/>
      <c r="P195" s="192"/>
      <c r="Q195" s="192"/>
      <c r="R195" s="192"/>
      <c r="S195" s="192"/>
      <c r="T195" s="192"/>
      <c r="U195" s="192"/>
      <c r="V195" s="192"/>
      <c r="W195" s="192"/>
      <c r="X195" s="192"/>
      <c r="Y195" s="192"/>
      <c r="Z195" s="192"/>
      <c r="AA195" s="192"/>
    </row>
    <row r="196" spans="1:27" ht="15.75" customHeight="1">
      <c r="A196" s="192"/>
      <c r="B196" s="192"/>
      <c r="C196" s="192"/>
      <c r="D196" s="192"/>
      <c r="E196" s="192"/>
      <c r="F196" s="192"/>
      <c r="G196" s="192"/>
      <c r="H196" s="192"/>
      <c r="I196" s="192"/>
      <c r="J196" s="192"/>
      <c r="K196" s="192"/>
      <c r="L196" s="192"/>
      <c r="M196" s="192"/>
      <c r="N196" s="192"/>
      <c r="O196" s="192"/>
      <c r="P196" s="192"/>
      <c r="Q196" s="192"/>
      <c r="R196" s="192"/>
      <c r="S196" s="192"/>
      <c r="T196" s="192"/>
      <c r="U196" s="192"/>
      <c r="V196" s="192"/>
      <c r="W196" s="192"/>
      <c r="X196" s="192"/>
      <c r="Y196" s="192"/>
      <c r="Z196" s="192"/>
      <c r="AA196" s="192"/>
    </row>
    <row r="197" spans="1:27" ht="15.75" customHeight="1">
      <c r="A197" s="192"/>
      <c r="B197" s="192"/>
      <c r="C197" s="192"/>
      <c r="D197" s="192"/>
      <c r="E197" s="192"/>
      <c r="F197" s="192"/>
      <c r="G197" s="192"/>
      <c r="H197" s="192"/>
      <c r="I197" s="192"/>
      <c r="J197" s="192"/>
      <c r="K197" s="192"/>
      <c r="L197" s="192"/>
      <c r="M197" s="192"/>
      <c r="N197" s="192"/>
      <c r="O197" s="192"/>
      <c r="P197" s="192"/>
      <c r="Q197" s="192"/>
      <c r="R197" s="192"/>
      <c r="S197" s="192"/>
      <c r="T197" s="192"/>
      <c r="U197" s="192"/>
      <c r="V197" s="192"/>
      <c r="W197" s="192"/>
      <c r="X197" s="192"/>
      <c r="Y197" s="192"/>
      <c r="Z197" s="192"/>
      <c r="AA197" s="192"/>
    </row>
    <row r="198" spans="1:27" ht="15.75" customHeight="1">
      <c r="A198" s="192"/>
      <c r="B198" s="192"/>
      <c r="C198" s="192"/>
      <c r="D198" s="192"/>
      <c r="E198" s="192"/>
      <c r="F198" s="192"/>
      <c r="G198" s="192"/>
      <c r="H198" s="192"/>
      <c r="I198" s="192"/>
      <c r="J198" s="192"/>
      <c r="K198" s="192"/>
      <c r="L198" s="192"/>
      <c r="M198" s="192"/>
      <c r="N198" s="192"/>
      <c r="O198" s="192"/>
      <c r="P198" s="192"/>
      <c r="Q198" s="192"/>
      <c r="R198" s="192"/>
      <c r="S198" s="192"/>
      <c r="T198" s="192"/>
      <c r="U198" s="192"/>
      <c r="V198" s="192"/>
      <c r="W198" s="192"/>
      <c r="X198" s="192"/>
      <c r="Y198" s="192"/>
      <c r="Z198" s="192"/>
      <c r="AA198" s="192"/>
    </row>
    <row r="199" spans="1:27" ht="15.75" customHeight="1">
      <c r="A199" s="192"/>
      <c r="B199" s="192"/>
      <c r="C199" s="192"/>
      <c r="D199" s="192"/>
      <c r="E199" s="192"/>
      <c r="F199" s="192"/>
      <c r="G199" s="192"/>
      <c r="H199" s="192"/>
      <c r="I199" s="192"/>
      <c r="J199" s="192"/>
      <c r="K199" s="192"/>
      <c r="L199" s="192"/>
      <c r="M199" s="192"/>
      <c r="N199" s="192"/>
      <c r="O199" s="192"/>
      <c r="P199" s="192"/>
      <c r="Q199" s="192"/>
      <c r="R199" s="192"/>
      <c r="S199" s="192"/>
      <c r="T199" s="192"/>
      <c r="U199" s="192"/>
      <c r="V199" s="192"/>
      <c r="W199" s="192"/>
      <c r="X199" s="192"/>
      <c r="Y199" s="192"/>
      <c r="Z199" s="192"/>
      <c r="AA199" s="192"/>
    </row>
    <row r="200" spans="1:27" ht="15.75" customHeight="1">
      <c r="A200" s="192"/>
      <c r="B200" s="192"/>
      <c r="C200" s="192"/>
      <c r="D200" s="192"/>
      <c r="E200" s="192"/>
      <c r="F200" s="192"/>
      <c r="G200" s="192"/>
      <c r="H200" s="192"/>
      <c r="I200" s="192"/>
      <c r="J200" s="192"/>
      <c r="K200" s="192"/>
      <c r="L200" s="192"/>
      <c r="M200" s="192"/>
      <c r="N200" s="192"/>
      <c r="O200" s="192"/>
      <c r="P200" s="192"/>
      <c r="Q200" s="192"/>
      <c r="R200" s="192"/>
      <c r="S200" s="192"/>
      <c r="T200" s="192"/>
      <c r="U200" s="192"/>
      <c r="V200" s="192"/>
      <c r="W200" s="192"/>
      <c r="X200" s="192"/>
      <c r="Y200" s="192"/>
      <c r="Z200" s="192"/>
      <c r="AA200" s="192"/>
    </row>
    <row r="201" spans="1:27" ht="15.75" customHeight="1">
      <c r="A201" s="192"/>
      <c r="B201" s="192"/>
      <c r="C201" s="192"/>
      <c r="D201" s="192"/>
      <c r="E201" s="192"/>
      <c r="F201" s="192"/>
      <c r="G201" s="192"/>
      <c r="H201" s="192"/>
      <c r="I201" s="192"/>
      <c r="J201" s="192"/>
      <c r="K201" s="192"/>
      <c r="L201" s="192"/>
      <c r="M201" s="192"/>
      <c r="N201" s="192"/>
      <c r="O201" s="192"/>
      <c r="P201" s="192"/>
      <c r="Q201" s="192"/>
      <c r="R201" s="192"/>
      <c r="S201" s="192"/>
      <c r="T201" s="192"/>
      <c r="U201" s="192"/>
      <c r="V201" s="192"/>
      <c r="W201" s="192"/>
      <c r="X201" s="192"/>
      <c r="Y201" s="192"/>
      <c r="Z201" s="192"/>
      <c r="AA201" s="192"/>
    </row>
    <row r="202" spans="1:27" ht="15.75" customHeight="1">
      <c r="A202" s="192"/>
      <c r="B202" s="192"/>
      <c r="C202" s="192"/>
      <c r="D202" s="192"/>
      <c r="E202" s="192"/>
      <c r="F202" s="192"/>
      <c r="G202" s="192"/>
      <c r="H202" s="192"/>
      <c r="I202" s="192"/>
      <c r="J202" s="192"/>
      <c r="K202" s="192"/>
      <c r="L202" s="192"/>
      <c r="M202" s="192"/>
      <c r="N202" s="192"/>
      <c r="O202" s="192"/>
      <c r="P202" s="192"/>
      <c r="Q202" s="192"/>
      <c r="R202" s="192"/>
      <c r="S202" s="192"/>
      <c r="T202" s="192"/>
      <c r="U202" s="192"/>
      <c r="V202" s="192"/>
      <c r="W202" s="192"/>
      <c r="X202" s="192"/>
      <c r="Y202" s="192"/>
      <c r="Z202" s="192"/>
      <c r="AA202" s="192"/>
    </row>
    <row r="203" spans="1:27" ht="15.75" customHeight="1">
      <c r="A203" s="192"/>
      <c r="B203" s="192"/>
      <c r="C203" s="192"/>
      <c r="D203" s="192"/>
      <c r="E203" s="192"/>
      <c r="F203" s="192"/>
      <c r="G203" s="192"/>
      <c r="H203" s="192"/>
      <c r="I203" s="192"/>
      <c r="J203" s="192"/>
      <c r="K203" s="192"/>
      <c r="L203" s="192"/>
      <c r="M203" s="192"/>
      <c r="N203" s="192"/>
      <c r="O203" s="192"/>
      <c r="P203" s="192"/>
      <c r="Q203" s="192"/>
      <c r="R203" s="192"/>
      <c r="S203" s="192"/>
      <c r="T203" s="192"/>
      <c r="U203" s="192"/>
      <c r="V203" s="192"/>
      <c r="W203" s="192"/>
      <c r="X203" s="192"/>
      <c r="Y203" s="192"/>
      <c r="Z203" s="192"/>
      <c r="AA203" s="192"/>
    </row>
    <row r="204" spans="1:27" ht="15.75" customHeight="1">
      <c r="A204" s="192"/>
      <c r="B204" s="192"/>
      <c r="C204" s="192"/>
      <c r="D204" s="192"/>
      <c r="E204" s="192"/>
      <c r="F204" s="192"/>
      <c r="G204" s="192"/>
      <c r="H204" s="192"/>
      <c r="I204" s="192"/>
      <c r="J204" s="192"/>
      <c r="K204" s="192"/>
      <c r="L204" s="192"/>
      <c r="M204" s="192"/>
      <c r="N204" s="192"/>
      <c r="O204" s="192"/>
      <c r="P204" s="192"/>
      <c r="Q204" s="192"/>
      <c r="R204" s="192"/>
      <c r="S204" s="192"/>
      <c r="T204" s="192"/>
      <c r="U204" s="192"/>
      <c r="V204" s="192"/>
      <c r="W204" s="192"/>
      <c r="X204" s="192"/>
      <c r="Y204" s="192"/>
      <c r="Z204" s="192"/>
      <c r="AA204" s="192"/>
    </row>
    <row r="205" spans="1:27" ht="15.75" customHeight="1">
      <c r="A205" s="192"/>
      <c r="B205" s="192"/>
      <c r="C205" s="192"/>
      <c r="D205" s="192"/>
      <c r="E205" s="192"/>
      <c r="F205" s="192"/>
      <c r="G205" s="192"/>
      <c r="H205" s="192"/>
      <c r="I205" s="192"/>
      <c r="J205" s="192"/>
      <c r="K205" s="192"/>
      <c r="L205" s="192"/>
      <c r="M205" s="192"/>
      <c r="N205" s="192"/>
      <c r="O205" s="192"/>
      <c r="P205" s="192"/>
      <c r="Q205" s="192"/>
      <c r="R205" s="192"/>
      <c r="S205" s="192"/>
      <c r="T205" s="192"/>
      <c r="U205" s="192"/>
      <c r="V205" s="192"/>
      <c r="W205" s="192"/>
      <c r="X205" s="192"/>
      <c r="Y205" s="192"/>
      <c r="Z205" s="192"/>
      <c r="AA205" s="192"/>
    </row>
    <row r="206" spans="1:27" ht="15.75" customHeight="1">
      <c r="A206" s="192"/>
      <c r="B206" s="192"/>
      <c r="C206" s="192"/>
      <c r="D206" s="192"/>
      <c r="E206" s="192"/>
      <c r="F206" s="192"/>
      <c r="G206" s="192"/>
      <c r="H206" s="192"/>
      <c r="I206" s="192"/>
      <c r="J206" s="192"/>
      <c r="K206" s="192"/>
      <c r="L206" s="192"/>
      <c r="M206" s="192"/>
      <c r="N206" s="192"/>
      <c r="O206" s="192"/>
      <c r="P206" s="192"/>
      <c r="Q206" s="192"/>
      <c r="R206" s="192"/>
      <c r="S206" s="192"/>
      <c r="T206" s="192"/>
      <c r="U206" s="192"/>
      <c r="V206" s="192"/>
      <c r="W206" s="192"/>
      <c r="X206" s="192"/>
      <c r="Y206" s="192"/>
      <c r="Z206" s="192"/>
      <c r="AA206" s="192"/>
    </row>
    <row r="207" spans="1:27" ht="15.75" customHeight="1">
      <c r="A207" s="192"/>
      <c r="B207" s="192"/>
      <c r="C207" s="192"/>
      <c r="D207" s="192"/>
      <c r="E207" s="192"/>
      <c r="F207" s="192"/>
      <c r="G207" s="192"/>
      <c r="H207" s="192"/>
      <c r="I207" s="192"/>
      <c r="J207" s="192"/>
      <c r="K207" s="192"/>
      <c r="L207" s="192"/>
      <c r="M207" s="192"/>
      <c r="N207" s="192"/>
      <c r="O207" s="192"/>
      <c r="P207" s="192"/>
      <c r="Q207" s="192"/>
      <c r="R207" s="192"/>
      <c r="S207" s="192"/>
      <c r="T207" s="192"/>
      <c r="U207" s="192"/>
      <c r="V207" s="192"/>
      <c r="W207" s="192"/>
      <c r="X207" s="192"/>
      <c r="Y207" s="192"/>
      <c r="Z207" s="192"/>
      <c r="AA207" s="192"/>
    </row>
    <row r="208" spans="1:27" ht="15.75" customHeight="1">
      <c r="A208" s="192"/>
      <c r="B208" s="192"/>
      <c r="C208" s="192"/>
      <c r="D208" s="192"/>
      <c r="E208" s="192"/>
      <c r="F208" s="192"/>
      <c r="G208" s="192"/>
      <c r="H208" s="192"/>
      <c r="I208" s="192"/>
      <c r="J208" s="192"/>
      <c r="K208" s="192"/>
      <c r="L208" s="192"/>
      <c r="M208" s="192"/>
      <c r="N208" s="192"/>
      <c r="O208" s="192"/>
      <c r="P208" s="192"/>
      <c r="Q208" s="192"/>
      <c r="R208" s="192"/>
      <c r="S208" s="192"/>
      <c r="T208" s="192"/>
      <c r="U208" s="192"/>
      <c r="V208" s="192"/>
      <c r="W208" s="192"/>
      <c r="X208" s="192"/>
      <c r="Y208" s="192"/>
      <c r="Z208" s="192"/>
      <c r="AA208" s="192"/>
    </row>
    <row r="209" spans="1:27" ht="15.75" customHeight="1">
      <c r="A209" s="192"/>
      <c r="B209" s="192"/>
      <c r="C209" s="192"/>
      <c r="D209" s="192"/>
      <c r="E209" s="192"/>
      <c r="F209" s="192"/>
      <c r="G209" s="192"/>
      <c r="H209" s="192"/>
      <c r="I209" s="192"/>
      <c r="J209" s="192"/>
      <c r="K209" s="192"/>
      <c r="L209" s="192"/>
      <c r="M209" s="192"/>
      <c r="N209" s="192"/>
      <c r="O209" s="192"/>
      <c r="P209" s="192"/>
      <c r="Q209" s="192"/>
      <c r="R209" s="192"/>
      <c r="S209" s="192"/>
      <c r="T209" s="192"/>
      <c r="U209" s="192"/>
      <c r="V209" s="192"/>
      <c r="W209" s="192"/>
      <c r="X209" s="192"/>
      <c r="Y209" s="192"/>
      <c r="Z209" s="192"/>
      <c r="AA209" s="192"/>
    </row>
    <row r="210" spans="1:27" ht="15.75" customHeight="1">
      <c r="A210" s="192"/>
      <c r="B210" s="192"/>
      <c r="C210" s="192"/>
      <c r="D210" s="192"/>
      <c r="E210" s="192"/>
      <c r="F210" s="192"/>
      <c r="G210" s="192"/>
      <c r="H210" s="192"/>
      <c r="I210" s="192"/>
      <c r="J210" s="192"/>
      <c r="K210" s="192"/>
      <c r="L210" s="192"/>
      <c r="M210" s="192"/>
      <c r="N210" s="192"/>
      <c r="O210" s="192"/>
      <c r="P210" s="192"/>
      <c r="Q210" s="192"/>
      <c r="R210" s="192"/>
      <c r="S210" s="192"/>
      <c r="T210" s="192"/>
      <c r="U210" s="192"/>
      <c r="V210" s="192"/>
      <c r="W210" s="192"/>
      <c r="X210" s="192"/>
      <c r="Y210" s="192"/>
      <c r="Z210" s="192"/>
      <c r="AA210" s="192"/>
    </row>
    <row r="211" spans="1:27" ht="15.75" customHeight="1">
      <c r="A211" s="192"/>
      <c r="B211" s="192"/>
      <c r="C211" s="192"/>
      <c r="D211" s="192"/>
      <c r="E211" s="192"/>
      <c r="F211" s="192"/>
      <c r="G211" s="192"/>
      <c r="H211" s="192"/>
      <c r="I211" s="192"/>
      <c r="J211" s="192"/>
      <c r="K211" s="192"/>
      <c r="L211" s="192"/>
      <c r="M211" s="192"/>
      <c r="N211" s="192"/>
      <c r="O211" s="192"/>
      <c r="P211" s="192"/>
      <c r="Q211" s="192"/>
      <c r="R211" s="192"/>
      <c r="S211" s="192"/>
      <c r="T211" s="192"/>
      <c r="U211" s="192"/>
      <c r="V211" s="192"/>
      <c r="W211" s="192"/>
      <c r="X211" s="192"/>
      <c r="Y211" s="192"/>
      <c r="Z211" s="192"/>
      <c r="AA211" s="192"/>
    </row>
    <row r="212" spans="1:27" ht="15.75" customHeight="1">
      <c r="A212" s="192"/>
      <c r="B212" s="192"/>
      <c r="C212" s="192"/>
      <c r="D212" s="192"/>
      <c r="E212" s="192"/>
      <c r="F212" s="192"/>
      <c r="G212" s="192"/>
      <c r="H212" s="192"/>
      <c r="I212" s="192"/>
      <c r="J212" s="192"/>
      <c r="K212" s="192"/>
      <c r="L212" s="192"/>
      <c r="M212" s="192"/>
      <c r="N212" s="192"/>
      <c r="O212" s="192"/>
      <c r="P212" s="192"/>
      <c r="Q212" s="192"/>
      <c r="R212" s="192"/>
      <c r="S212" s="192"/>
      <c r="T212" s="192"/>
      <c r="U212" s="192"/>
      <c r="V212" s="192"/>
      <c r="W212" s="192"/>
      <c r="X212" s="192"/>
      <c r="Y212" s="192"/>
      <c r="Z212" s="192"/>
      <c r="AA212" s="192"/>
    </row>
    <row r="213" spans="1:27" ht="15.75" customHeight="1">
      <c r="A213" s="192"/>
      <c r="B213" s="192"/>
      <c r="C213" s="192"/>
      <c r="D213" s="192"/>
      <c r="E213" s="192"/>
      <c r="F213" s="192"/>
      <c r="G213" s="192"/>
      <c r="H213" s="192"/>
      <c r="I213" s="192"/>
      <c r="J213" s="192"/>
      <c r="K213" s="192"/>
      <c r="L213" s="192"/>
      <c r="M213" s="192"/>
      <c r="N213" s="192"/>
      <c r="O213" s="192"/>
      <c r="P213" s="192"/>
      <c r="Q213" s="192"/>
      <c r="R213" s="192"/>
      <c r="S213" s="192"/>
      <c r="T213" s="192"/>
      <c r="U213" s="192"/>
      <c r="V213" s="192"/>
      <c r="W213" s="192"/>
      <c r="X213" s="192"/>
      <c r="Y213" s="192"/>
      <c r="Z213" s="192"/>
      <c r="AA213" s="192"/>
    </row>
    <row r="214" spans="1:27" ht="15.75" customHeight="1">
      <c r="A214" s="192"/>
      <c r="B214" s="192"/>
      <c r="C214" s="192"/>
      <c r="D214" s="192"/>
      <c r="E214" s="192"/>
      <c r="F214" s="192"/>
      <c r="G214" s="192"/>
      <c r="H214" s="192"/>
      <c r="I214" s="192"/>
      <c r="J214" s="192"/>
      <c r="K214" s="192"/>
      <c r="L214" s="192"/>
      <c r="M214" s="192"/>
      <c r="N214" s="192"/>
      <c r="O214" s="192"/>
      <c r="P214" s="192"/>
      <c r="Q214" s="192"/>
      <c r="R214" s="192"/>
      <c r="S214" s="192"/>
      <c r="T214" s="192"/>
      <c r="U214" s="192"/>
      <c r="V214" s="192"/>
      <c r="W214" s="192"/>
      <c r="X214" s="192"/>
      <c r="Y214" s="192"/>
      <c r="Z214" s="192"/>
      <c r="AA214" s="192"/>
    </row>
    <row r="215" spans="1:27" ht="15.75" customHeight="1">
      <c r="A215" s="192"/>
      <c r="B215" s="192"/>
      <c r="C215" s="192"/>
      <c r="D215" s="192"/>
      <c r="E215" s="192"/>
      <c r="F215" s="192"/>
      <c r="G215" s="192"/>
      <c r="H215" s="192"/>
      <c r="I215" s="192"/>
      <c r="J215" s="192"/>
      <c r="K215" s="192"/>
      <c r="L215" s="192"/>
      <c r="M215" s="192"/>
      <c r="N215" s="192"/>
      <c r="O215" s="192"/>
      <c r="P215" s="192"/>
      <c r="Q215" s="192"/>
      <c r="R215" s="192"/>
      <c r="S215" s="192"/>
      <c r="T215" s="192"/>
      <c r="U215" s="192"/>
      <c r="V215" s="192"/>
      <c r="W215" s="192"/>
      <c r="X215" s="192"/>
      <c r="Y215" s="192"/>
      <c r="Z215" s="192"/>
      <c r="AA215" s="192"/>
    </row>
    <row r="216" spans="1:27" ht="15.75" customHeight="1">
      <c r="A216" s="192"/>
      <c r="B216" s="192"/>
      <c r="C216" s="192"/>
      <c r="D216" s="192"/>
      <c r="E216" s="192"/>
      <c r="F216" s="192"/>
      <c r="G216" s="192"/>
      <c r="H216" s="192"/>
      <c r="I216" s="192"/>
      <c r="J216" s="192"/>
      <c r="K216" s="192"/>
      <c r="L216" s="192"/>
      <c r="M216" s="192"/>
      <c r="N216" s="192"/>
      <c r="O216" s="192"/>
      <c r="P216" s="192"/>
      <c r="Q216" s="192"/>
      <c r="R216" s="192"/>
      <c r="S216" s="192"/>
      <c r="T216" s="192"/>
      <c r="U216" s="192"/>
      <c r="V216" s="192"/>
      <c r="W216" s="192"/>
      <c r="X216" s="192"/>
      <c r="Y216" s="192"/>
      <c r="Z216" s="192"/>
      <c r="AA216" s="192"/>
    </row>
    <row r="217" spans="1:27" ht="15.75" customHeight="1">
      <c r="A217" s="192"/>
      <c r="B217" s="192"/>
      <c r="C217" s="192"/>
      <c r="D217" s="192"/>
      <c r="E217" s="192"/>
      <c r="F217" s="192"/>
      <c r="G217" s="192"/>
      <c r="H217" s="192"/>
      <c r="I217" s="192"/>
      <c r="J217" s="192"/>
      <c r="K217" s="192"/>
      <c r="L217" s="192"/>
      <c r="M217" s="192"/>
      <c r="N217" s="192"/>
      <c r="O217" s="192"/>
      <c r="P217" s="192"/>
      <c r="Q217" s="192"/>
      <c r="R217" s="192"/>
      <c r="S217" s="192"/>
      <c r="T217" s="192"/>
      <c r="U217" s="192"/>
      <c r="V217" s="192"/>
      <c r="W217" s="192"/>
      <c r="X217" s="192"/>
      <c r="Y217" s="192"/>
      <c r="Z217" s="192"/>
      <c r="AA217" s="192"/>
    </row>
    <row r="218" spans="1:27" ht="15.75" customHeight="1">
      <c r="A218" s="192"/>
      <c r="B218" s="192"/>
      <c r="C218" s="192"/>
      <c r="D218" s="192"/>
      <c r="E218" s="192"/>
      <c r="F218" s="192"/>
      <c r="G218" s="192"/>
      <c r="H218" s="192"/>
      <c r="I218" s="192"/>
      <c r="J218" s="192"/>
      <c r="K218" s="192"/>
      <c r="L218" s="192"/>
      <c r="M218" s="192"/>
      <c r="N218" s="192"/>
      <c r="O218" s="192"/>
      <c r="P218" s="192"/>
      <c r="Q218" s="192"/>
      <c r="R218" s="192"/>
      <c r="S218" s="192"/>
      <c r="T218" s="192"/>
      <c r="U218" s="192"/>
      <c r="V218" s="192"/>
      <c r="W218" s="192"/>
      <c r="X218" s="192"/>
      <c r="Y218" s="192"/>
      <c r="Z218" s="192"/>
      <c r="AA218" s="192"/>
    </row>
    <row r="219" spans="1:27" ht="15.75" customHeight="1">
      <c r="A219" s="192"/>
      <c r="B219" s="192"/>
      <c r="C219" s="192"/>
      <c r="D219" s="192"/>
      <c r="E219" s="192"/>
      <c r="F219" s="192"/>
      <c r="G219" s="192"/>
      <c r="H219" s="192"/>
      <c r="I219" s="192"/>
      <c r="J219" s="192"/>
      <c r="K219" s="192"/>
      <c r="L219" s="192"/>
      <c r="M219" s="192"/>
      <c r="N219" s="192"/>
      <c r="O219" s="192"/>
      <c r="P219" s="192"/>
      <c r="Q219" s="192"/>
      <c r="R219" s="192"/>
      <c r="S219" s="192"/>
      <c r="T219" s="192"/>
      <c r="U219" s="192"/>
      <c r="V219" s="192"/>
      <c r="W219" s="192"/>
      <c r="X219" s="192"/>
      <c r="Y219" s="192"/>
      <c r="Z219" s="192"/>
      <c r="AA219" s="192"/>
    </row>
    <row r="220" spans="1:27" ht="15.75" customHeight="1">
      <c r="A220" s="192"/>
      <c r="B220" s="192"/>
      <c r="C220" s="192"/>
      <c r="D220" s="192"/>
      <c r="E220" s="192"/>
      <c r="F220" s="192"/>
      <c r="G220" s="192"/>
      <c r="H220" s="192"/>
      <c r="I220" s="192"/>
      <c r="J220" s="192"/>
      <c r="K220" s="192"/>
      <c r="L220" s="192"/>
      <c r="M220" s="192"/>
      <c r="N220" s="192"/>
      <c r="O220" s="192"/>
      <c r="P220" s="192"/>
      <c r="Q220" s="192"/>
      <c r="R220" s="192"/>
      <c r="S220" s="192"/>
      <c r="T220" s="192"/>
      <c r="U220" s="192"/>
      <c r="V220" s="192"/>
      <c r="W220" s="192"/>
      <c r="X220" s="192"/>
      <c r="Y220" s="192"/>
      <c r="Z220" s="192"/>
      <c r="AA220" s="192"/>
    </row>
    <row r="221" spans="1:27" ht="15.75" customHeight="1">
      <c r="A221" s="192"/>
      <c r="B221" s="192"/>
      <c r="C221" s="192"/>
      <c r="D221" s="192"/>
      <c r="E221" s="192"/>
      <c r="F221" s="192"/>
      <c r="G221" s="192"/>
      <c r="H221" s="192"/>
      <c r="I221" s="192"/>
      <c r="J221" s="192"/>
      <c r="K221" s="192"/>
      <c r="L221" s="192"/>
      <c r="M221" s="192"/>
      <c r="N221" s="192"/>
      <c r="O221" s="192"/>
      <c r="P221" s="192"/>
      <c r="Q221" s="192"/>
      <c r="R221" s="192"/>
      <c r="S221" s="192"/>
      <c r="T221" s="192"/>
      <c r="U221" s="192"/>
      <c r="V221" s="192"/>
      <c r="W221" s="192"/>
      <c r="X221" s="192"/>
      <c r="Y221" s="192"/>
      <c r="Z221" s="192"/>
      <c r="AA221" s="192"/>
    </row>
    <row r="222" spans="1:27" ht="15.75" customHeight="1">
      <c r="A222" s="192"/>
      <c r="B222" s="192"/>
      <c r="C222" s="192"/>
      <c r="D222" s="192"/>
      <c r="E222" s="192"/>
      <c r="F222" s="192"/>
      <c r="G222" s="192"/>
      <c r="H222" s="192"/>
      <c r="I222" s="192"/>
      <c r="J222" s="192"/>
      <c r="K222" s="192"/>
      <c r="L222" s="192"/>
      <c r="M222" s="192"/>
      <c r="N222" s="192"/>
      <c r="O222" s="192"/>
      <c r="P222" s="192"/>
      <c r="Q222" s="192"/>
      <c r="R222" s="192"/>
      <c r="S222" s="192"/>
      <c r="T222" s="192"/>
      <c r="U222" s="192"/>
      <c r="V222" s="192"/>
      <c r="W222" s="192"/>
      <c r="X222" s="192"/>
      <c r="Y222" s="192"/>
      <c r="Z222" s="192"/>
      <c r="AA222" s="192"/>
    </row>
    <row r="223" spans="1:27" ht="15.75" customHeight="1">
      <c r="A223" s="192"/>
      <c r="B223" s="192"/>
      <c r="C223" s="192"/>
      <c r="D223" s="192"/>
      <c r="E223" s="192"/>
      <c r="F223" s="192"/>
      <c r="G223" s="192"/>
      <c r="H223" s="192"/>
      <c r="I223" s="192"/>
      <c r="J223" s="192"/>
      <c r="K223" s="192"/>
      <c r="L223" s="192"/>
      <c r="M223" s="192"/>
      <c r="N223" s="192"/>
      <c r="O223" s="192"/>
      <c r="P223" s="192"/>
      <c r="Q223" s="192"/>
      <c r="R223" s="192"/>
      <c r="S223" s="192"/>
      <c r="T223" s="192"/>
      <c r="U223" s="192"/>
      <c r="V223" s="192"/>
      <c r="W223" s="192"/>
      <c r="X223" s="192"/>
      <c r="Y223" s="192"/>
      <c r="Z223" s="192"/>
      <c r="AA223" s="192"/>
    </row>
    <row r="224" spans="1:27" ht="15.75" customHeight="1">
      <c r="A224" s="192"/>
      <c r="B224" s="192"/>
      <c r="C224" s="192"/>
      <c r="D224" s="192"/>
      <c r="E224" s="192"/>
      <c r="F224" s="192"/>
      <c r="G224" s="192"/>
      <c r="H224" s="192"/>
      <c r="I224" s="192"/>
      <c r="J224" s="192"/>
      <c r="K224" s="192"/>
      <c r="L224" s="192"/>
      <c r="M224" s="192"/>
      <c r="N224" s="192"/>
      <c r="O224" s="192"/>
      <c r="P224" s="192"/>
      <c r="Q224" s="192"/>
      <c r="R224" s="192"/>
      <c r="S224" s="192"/>
      <c r="T224" s="192"/>
      <c r="U224" s="192"/>
      <c r="V224" s="192"/>
      <c r="W224" s="192"/>
      <c r="X224" s="192"/>
      <c r="Y224" s="192"/>
      <c r="Z224" s="192"/>
      <c r="AA224" s="192"/>
    </row>
    <row r="225" spans="1:27" ht="15.75" customHeight="1">
      <c r="A225" s="192"/>
      <c r="B225" s="192"/>
      <c r="C225" s="192"/>
      <c r="D225" s="192"/>
      <c r="E225" s="192"/>
      <c r="F225" s="192"/>
      <c r="G225" s="192"/>
      <c r="H225" s="192"/>
      <c r="I225" s="192"/>
      <c r="J225" s="192"/>
      <c r="K225" s="192"/>
      <c r="L225" s="192"/>
      <c r="M225" s="192"/>
      <c r="N225" s="192"/>
      <c r="O225" s="192"/>
      <c r="P225" s="192"/>
      <c r="Q225" s="192"/>
      <c r="R225" s="192"/>
      <c r="S225" s="192"/>
      <c r="T225" s="192"/>
      <c r="U225" s="192"/>
      <c r="V225" s="192"/>
      <c r="W225" s="192"/>
      <c r="X225" s="192"/>
      <c r="Y225" s="192"/>
      <c r="Z225" s="192"/>
      <c r="AA225" s="192"/>
    </row>
    <row r="226" spans="1:27" ht="15.75" customHeight="1">
      <c r="A226" s="192"/>
      <c r="B226" s="192"/>
      <c r="C226" s="192"/>
      <c r="D226" s="192"/>
      <c r="E226" s="192"/>
      <c r="F226" s="192"/>
      <c r="G226" s="192"/>
      <c r="H226" s="192"/>
      <c r="I226" s="192"/>
      <c r="J226" s="192"/>
      <c r="K226" s="192"/>
      <c r="L226" s="192"/>
      <c r="M226" s="192"/>
      <c r="N226" s="192"/>
      <c r="O226" s="192"/>
      <c r="P226" s="192"/>
      <c r="Q226" s="192"/>
      <c r="R226" s="192"/>
      <c r="S226" s="192"/>
      <c r="T226" s="192"/>
      <c r="U226" s="192"/>
      <c r="V226" s="192"/>
      <c r="W226" s="192"/>
      <c r="X226" s="192"/>
      <c r="Y226" s="192"/>
      <c r="Z226" s="192"/>
      <c r="AA226" s="192"/>
    </row>
    <row r="227" spans="1:27" ht="15.75" customHeight="1">
      <c r="A227" s="192"/>
      <c r="B227" s="192"/>
      <c r="C227" s="192"/>
      <c r="D227" s="192"/>
      <c r="E227" s="192"/>
      <c r="F227" s="192"/>
      <c r="G227" s="192"/>
      <c r="H227" s="192"/>
      <c r="I227" s="192"/>
      <c r="J227" s="192"/>
      <c r="K227" s="192"/>
      <c r="L227" s="192"/>
      <c r="M227" s="192"/>
      <c r="N227" s="192"/>
      <c r="O227" s="192"/>
      <c r="P227" s="192"/>
      <c r="Q227" s="192"/>
      <c r="R227" s="192"/>
      <c r="S227" s="192"/>
      <c r="T227" s="192"/>
      <c r="U227" s="192"/>
      <c r="V227" s="192"/>
      <c r="W227" s="192"/>
      <c r="X227" s="192"/>
      <c r="Y227" s="192"/>
      <c r="Z227" s="192"/>
      <c r="AA227" s="192"/>
    </row>
    <row r="228" spans="1:27" ht="15.75" customHeight="1">
      <c r="A228" s="192"/>
      <c r="B228" s="192"/>
      <c r="C228" s="192"/>
      <c r="D228" s="192"/>
      <c r="E228" s="192"/>
      <c r="F228" s="192"/>
      <c r="G228" s="192"/>
      <c r="H228" s="192"/>
      <c r="I228" s="192"/>
      <c r="J228" s="192"/>
      <c r="K228" s="192"/>
      <c r="L228" s="192"/>
      <c r="M228" s="192"/>
      <c r="N228" s="192"/>
      <c r="O228" s="192"/>
      <c r="P228" s="192"/>
      <c r="Q228" s="192"/>
      <c r="R228" s="192"/>
      <c r="S228" s="192"/>
      <c r="T228" s="192"/>
      <c r="U228" s="192"/>
      <c r="V228" s="192"/>
      <c r="W228" s="192"/>
      <c r="X228" s="192"/>
      <c r="Y228" s="192"/>
      <c r="Z228" s="192"/>
      <c r="AA228" s="192"/>
    </row>
    <row r="229" spans="1:27" ht="15.75" customHeight="1">
      <c r="A229" s="192"/>
      <c r="B229" s="192"/>
      <c r="C229" s="192"/>
      <c r="D229" s="192"/>
      <c r="E229" s="192"/>
      <c r="F229" s="192"/>
      <c r="G229" s="192"/>
      <c r="H229" s="192"/>
      <c r="I229" s="192"/>
      <c r="J229" s="192"/>
      <c r="K229" s="192"/>
      <c r="L229" s="192"/>
      <c r="M229" s="192"/>
      <c r="N229" s="192"/>
      <c r="O229" s="192"/>
      <c r="P229" s="192"/>
      <c r="Q229" s="192"/>
      <c r="R229" s="192"/>
      <c r="S229" s="192"/>
      <c r="T229" s="192"/>
      <c r="U229" s="192"/>
      <c r="V229" s="192"/>
      <c r="W229" s="192"/>
      <c r="X229" s="192"/>
      <c r="Y229" s="192"/>
      <c r="Z229" s="192"/>
      <c r="AA229" s="192"/>
    </row>
    <row r="230" spans="1:27" ht="15.75" customHeight="1">
      <c r="A230" s="192"/>
      <c r="B230" s="192"/>
      <c r="C230" s="192"/>
      <c r="D230" s="192"/>
      <c r="E230" s="192"/>
      <c r="F230" s="192"/>
      <c r="G230" s="192"/>
      <c r="H230" s="192"/>
      <c r="I230" s="192"/>
      <c r="J230" s="192"/>
      <c r="K230" s="192"/>
      <c r="L230" s="192"/>
      <c r="M230" s="192"/>
      <c r="N230" s="192"/>
      <c r="O230" s="192"/>
      <c r="P230" s="192"/>
      <c r="Q230" s="192"/>
      <c r="R230" s="192"/>
      <c r="S230" s="192"/>
      <c r="T230" s="192"/>
      <c r="U230" s="192"/>
      <c r="V230" s="192"/>
      <c r="W230" s="192"/>
      <c r="X230" s="192"/>
      <c r="Y230" s="192"/>
      <c r="Z230" s="192"/>
      <c r="AA230" s="192"/>
    </row>
    <row r="231" spans="1:27" ht="15.75" customHeight="1">
      <c r="A231" s="192"/>
      <c r="B231" s="192"/>
      <c r="C231" s="192"/>
      <c r="D231" s="192"/>
      <c r="E231" s="192"/>
      <c r="F231" s="192"/>
      <c r="G231" s="192"/>
      <c r="H231" s="192"/>
      <c r="I231" s="192"/>
      <c r="J231" s="192"/>
      <c r="K231" s="192"/>
      <c r="L231" s="192"/>
      <c r="M231" s="192"/>
      <c r="N231" s="192"/>
      <c r="O231" s="192"/>
      <c r="P231" s="192"/>
      <c r="Q231" s="192"/>
      <c r="R231" s="192"/>
      <c r="S231" s="192"/>
      <c r="T231" s="192"/>
      <c r="U231" s="192"/>
      <c r="V231" s="192"/>
      <c r="W231" s="192"/>
      <c r="X231" s="192"/>
      <c r="Y231" s="192"/>
      <c r="Z231" s="192"/>
      <c r="AA231" s="192"/>
    </row>
    <row r="232" spans="1:27" ht="15.75" customHeight="1">
      <c r="A232" s="192"/>
      <c r="B232" s="192"/>
      <c r="C232" s="192"/>
      <c r="D232" s="192"/>
      <c r="E232" s="192"/>
      <c r="F232" s="192"/>
      <c r="G232" s="192"/>
      <c r="H232" s="192"/>
      <c r="I232" s="192"/>
      <c r="J232" s="192"/>
      <c r="K232" s="192"/>
      <c r="L232" s="192"/>
      <c r="M232" s="192"/>
      <c r="N232" s="192"/>
      <c r="O232" s="192"/>
      <c r="P232" s="192"/>
      <c r="Q232" s="192"/>
      <c r="R232" s="192"/>
      <c r="S232" s="192"/>
      <c r="T232" s="192"/>
      <c r="U232" s="192"/>
      <c r="V232" s="192"/>
      <c r="W232" s="192"/>
      <c r="X232" s="192"/>
      <c r="Y232" s="192"/>
      <c r="Z232" s="192"/>
      <c r="AA232" s="192"/>
    </row>
    <row r="233" spans="1:27" ht="15.75" customHeight="1">
      <c r="A233" s="192"/>
      <c r="B233" s="192"/>
      <c r="C233" s="192"/>
      <c r="D233" s="192"/>
      <c r="E233" s="192"/>
      <c r="F233" s="192"/>
      <c r="G233" s="192"/>
      <c r="H233" s="192"/>
      <c r="I233" s="192"/>
      <c r="J233" s="192"/>
      <c r="K233" s="192"/>
      <c r="L233" s="192"/>
      <c r="M233" s="192"/>
      <c r="N233" s="192"/>
      <c r="O233" s="192"/>
      <c r="P233" s="192"/>
      <c r="Q233" s="192"/>
      <c r="R233" s="192"/>
      <c r="S233" s="192"/>
      <c r="T233" s="192"/>
      <c r="U233" s="192"/>
      <c r="V233" s="192"/>
      <c r="W233" s="192"/>
      <c r="X233" s="192"/>
      <c r="Y233" s="192"/>
      <c r="Z233" s="192"/>
      <c r="AA233" s="192"/>
    </row>
    <row r="234" spans="1:27" ht="15.75" customHeight="1">
      <c r="A234" s="192"/>
      <c r="B234" s="192"/>
      <c r="C234" s="192"/>
      <c r="D234" s="192"/>
      <c r="E234" s="192"/>
      <c r="F234" s="192"/>
      <c r="G234" s="192"/>
      <c r="H234" s="192"/>
      <c r="I234" s="192"/>
      <c r="J234" s="192"/>
      <c r="K234" s="192"/>
      <c r="L234" s="192"/>
      <c r="M234" s="192"/>
      <c r="N234" s="192"/>
      <c r="O234" s="192"/>
      <c r="P234" s="192"/>
      <c r="Q234" s="192"/>
      <c r="R234" s="192"/>
      <c r="S234" s="192"/>
      <c r="T234" s="192"/>
      <c r="U234" s="192"/>
      <c r="V234" s="192"/>
      <c r="W234" s="192"/>
      <c r="X234" s="192"/>
      <c r="Y234" s="192"/>
      <c r="Z234" s="192"/>
      <c r="AA234" s="192"/>
    </row>
    <row r="235" spans="1:27" ht="15.75" customHeight="1">
      <c r="A235" s="192"/>
      <c r="B235" s="192"/>
      <c r="C235" s="192"/>
      <c r="D235" s="192"/>
      <c r="E235" s="192"/>
      <c r="F235" s="192"/>
      <c r="G235" s="192"/>
      <c r="H235" s="192"/>
      <c r="I235" s="192"/>
      <c r="J235" s="192"/>
      <c r="K235" s="192"/>
      <c r="L235" s="192"/>
      <c r="M235" s="192"/>
      <c r="N235" s="192"/>
      <c r="O235" s="192"/>
      <c r="P235" s="192"/>
      <c r="Q235" s="192"/>
      <c r="R235" s="192"/>
      <c r="S235" s="192"/>
      <c r="T235" s="192"/>
      <c r="U235" s="192"/>
      <c r="V235" s="192"/>
      <c r="W235" s="192"/>
      <c r="X235" s="192"/>
      <c r="Y235" s="192"/>
      <c r="Z235" s="192"/>
      <c r="AA235" s="192"/>
    </row>
    <row r="236" spans="1:27" ht="15.75" customHeight="1">
      <c r="A236" s="192"/>
      <c r="B236" s="192"/>
      <c r="C236" s="192"/>
      <c r="D236" s="192"/>
      <c r="E236" s="192"/>
      <c r="F236" s="192"/>
      <c r="G236" s="192"/>
      <c r="H236" s="192"/>
      <c r="I236" s="192"/>
      <c r="J236" s="192"/>
      <c r="K236" s="192"/>
      <c r="L236" s="192"/>
      <c r="M236" s="192"/>
      <c r="N236" s="192"/>
      <c r="O236" s="192"/>
      <c r="P236" s="192"/>
      <c r="Q236" s="192"/>
      <c r="R236" s="192"/>
      <c r="S236" s="192"/>
      <c r="T236" s="192"/>
      <c r="U236" s="192"/>
      <c r="V236" s="192"/>
      <c r="W236" s="192"/>
      <c r="X236" s="192"/>
      <c r="Y236" s="192"/>
      <c r="Z236" s="192"/>
      <c r="AA236" s="192"/>
    </row>
    <row r="237" spans="1:27" ht="15.75" customHeight="1">
      <c r="A237" s="192"/>
      <c r="B237" s="192"/>
      <c r="C237" s="192"/>
      <c r="D237" s="192"/>
      <c r="E237" s="192"/>
      <c r="F237" s="192"/>
      <c r="G237" s="192"/>
      <c r="H237" s="192"/>
      <c r="I237" s="192"/>
      <c r="J237" s="192"/>
      <c r="K237" s="192"/>
      <c r="L237" s="192"/>
      <c r="M237" s="192"/>
      <c r="N237" s="192"/>
      <c r="O237" s="192"/>
      <c r="P237" s="192"/>
      <c r="Q237" s="192"/>
      <c r="R237" s="192"/>
      <c r="S237" s="192"/>
      <c r="T237" s="192"/>
      <c r="U237" s="192"/>
      <c r="V237" s="192"/>
      <c r="W237" s="192"/>
      <c r="X237" s="192"/>
      <c r="Y237" s="192"/>
      <c r="Z237" s="192"/>
      <c r="AA237" s="192"/>
    </row>
    <row r="238" spans="1:27" ht="15.75" customHeight="1">
      <c r="A238" s="192"/>
      <c r="B238" s="192"/>
      <c r="C238" s="192"/>
      <c r="D238" s="192"/>
      <c r="E238" s="192"/>
      <c r="F238" s="192"/>
      <c r="G238" s="192"/>
      <c r="H238" s="192"/>
      <c r="I238" s="192"/>
      <c r="J238" s="192"/>
      <c r="K238" s="192"/>
      <c r="L238" s="192"/>
      <c r="M238" s="192"/>
      <c r="N238" s="192"/>
      <c r="O238" s="192"/>
      <c r="P238" s="192"/>
      <c r="Q238" s="192"/>
      <c r="R238" s="192"/>
      <c r="S238" s="192"/>
      <c r="T238" s="192"/>
      <c r="U238" s="192"/>
      <c r="V238" s="192"/>
      <c r="W238" s="192"/>
      <c r="X238" s="192"/>
      <c r="Y238" s="192"/>
      <c r="Z238" s="192"/>
      <c r="AA238" s="192"/>
    </row>
    <row r="239" spans="1:27" ht="15.75" customHeight="1">
      <c r="A239" s="192"/>
      <c r="B239" s="192"/>
      <c r="C239" s="192"/>
      <c r="D239" s="192"/>
      <c r="E239" s="192"/>
      <c r="F239" s="192"/>
      <c r="G239" s="192"/>
      <c r="H239" s="192"/>
      <c r="I239" s="192"/>
      <c r="J239" s="192"/>
      <c r="K239" s="192"/>
      <c r="L239" s="192"/>
      <c r="M239" s="192"/>
      <c r="N239" s="192"/>
      <c r="O239" s="192"/>
      <c r="P239" s="192"/>
      <c r="Q239" s="192"/>
      <c r="R239" s="192"/>
      <c r="S239" s="192"/>
      <c r="T239" s="192"/>
      <c r="U239" s="192"/>
      <c r="V239" s="192"/>
      <c r="W239" s="192"/>
      <c r="X239" s="192"/>
      <c r="Y239" s="192"/>
      <c r="Z239" s="192"/>
      <c r="AA239" s="192"/>
    </row>
    <row r="240" spans="1:27" ht="15.75" customHeight="1">
      <c r="A240" s="192"/>
      <c r="B240" s="192"/>
      <c r="C240" s="192"/>
      <c r="D240" s="192"/>
      <c r="E240" s="192"/>
      <c r="F240" s="192"/>
      <c r="G240" s="192"/>
      <c r="H240" s="192"/>
      <c r="I240" s="192"/>
      <c r="J240" s="192"/>
      <c r="K240" s="192"/>
      <c r="L240" s="192"/>
      <c r="M240" s="192"/>
      <c r="N240" s="192"/>
      <c r="O240" s="192"/>
      <c r="P240" s="192"/>
      <c r="Q240" s="192"/>
      <c r="R240" s="192"/>
      <c r="S240" s="192"/>
      <c r="T240" s="192"/>
      <c r="U240" s="192"/>
      <c r="V240" s="192"/>
      <c r="W240" s="192"/>
      <c r="X240" s="192"/>
      <c r="Y240" s="192"/>
      <c r="Z240" s="192"/>
      <c r="AA240" s="192"/>
    </row>
    <row r="241" spans="1:27" ht="15.75" customHeight="1">
      <c r="A241" s="192"/>
      <c r="B241" s="192"/>
      <c r="C241" s="192"/>
      <c r="D241" s="192"/>
      <c r="E241" s="192"/>
      <c r="F241" s="192"/>
      <c r="G241" s="192"/>
      <c r="H241" s="192"/>
      <c r="I241" s="192"/>
      <c r="J241" s="192"/>
      <c r="K241" s="192"/>
      <c r="L241" s="192"/>
      <c r="M241" s="192"/>
      <c r="N241" s="192"/>
      <c r="O241" s="192"/>
      <c r="P241" s="192"/>
      <c r="Q241" s="192"/>
      <c r="R241" s="192"/>
      <c r="S241" s="192"/>
      <c r="T241" s="192"/>
      <c r="U241" s="192"/>
      <c r="V241" s="192"/>
      <c r="W241" s="192"/>
      <c r="X241" s="192"/>
      <c r="Y241" s="192"/>
      <c r="Z241" s="192"/>
      <c r="AA241" s="192"/>
    </row>
    <row r="242" spans="1:27" ht="15.75" customHeight="1">
      <c r="A242" s="192"/>
      <c r="B242" s="192"/>
      <c r="C242" s="192"/>
      <c r="D242" s="192"/>
      <c r="E242" s="192"/>
      <c r="F242" s="192"/>
      <c r="G242" s="192"/>
      <c r="H242" s="192"/>
      <c r="I242" s="192"/>
      <c r="J242" s="192"/>
      <c r="K242" s="192"/>
      <c r="L242" s="192"/>
      <c r="M242" s="192"/>
      <c r="N242" s="192"/>
      <c r="O242" s="192"/>
      <c r="P242" s="192"/>
      <c r="Q242" s="192"/>
      <c r="R242" s="192"/>
      <c r="S242" s="192"/>
      <c r="T242" s="192"/>
      <c r="U242" s="192"/>
      <c r="V242" s="192"/>
      <c r="W242" s="192"/>
      <c r="X242" s="192"/>
      <c r="Y242" s="192"/>
      <c r="Z242" s="192"/>
      <c r="AA242" s="192"/>
    </row>
    <row r="243" spans="1:27" ht="15.75" customHeight="1">
      <c r="A243" s="192"/>
      <c r="B243" s="192"/>
      <c r="C243" s="192"/>
      <c r="D243" s="192"/>
      <c r="E243" s="192"/>
      <c r="F243" s="192"/>
      <c r="G243" s="192"/>
      <c r="H243" s="192"/>
      <c r="I243" s="192"/>
      <c r="J243" s="192"/>
      <c r="K243" s="192"/>
      <c r="L243" s="192"/>
      <c r="M243" s="192"/>
      <c r="N243" s="192"/>
      <c r="O243" s="192"/>
      <c r="P243" s="192"/>
      <c r="Q243" s="192"/>
      <c r="R243" s="192"/>
      <c r="S243" s="192"/>
      <c r="T243" s="192"/>
      <c r="U243" s="192"/>
      <c r="V243" s="192"/>
      <c r="W243" s="192"/>
      <c r="X243" s="192"/>
      <c r="Y243" s="192"/>
      <c r="Z243" s="192"/>
      <c r="AA243" s="192"/>
    </row>
    <row r="244" spans="1:27" ht="15.75" customHeight="1">
      <c r="A244" s="192"/>
      <c r="B244" s="192"/>
      <c r="C244" s="192"/>
      <c r="D244" s="192"/>
      <c r="E244" s="192"/>
      <c r="F244" s="192"/>
      <c r="G244" s="192"/>
      <c r="H244" s="192"/>
      <c r="I244" s="192"/>
      <c r="J244" s="192"/>
      <c r="K244" s="192"/>
      <c r="L244" s="192"/>
      <c r="M244" s="192"/>
      <c r="N244" s="192"/>
      <c r="O244" s="192"/>
      <c r="P244" s="192"/>
      <c r="Q244" s="192"/>
      <c r="R244" s="192"/>
      <c r="S244" s="192"/>
      <c r="T244" s="192"/>
      <c r="U244" s="192"/>
      <c r="V244" s="192"/>
      <c r="W244" s="192"/>
      <c r="X244" s="192"/>
      <c r="Y244" s="192"/>
      <c r="Z244" s="192"/>
      <c r="AA244" s="192"/>
    </row>
    <row r="245" spans="1:27" ht="15.75" customHeight="1">
      <c r="A245" s="192"/>
      <c r="B245" s="192"/>
      <c r="C245" s="192"/>
      <c r="D245" s="192"/>
      <c r="E245" s="192"/>
      <c r="F245" s="192"/>
      <c r="G245" s="192"/>
      <c r="H245" s="192"/>
      <c r="I245" s="192"/>
      <c r="J245" s="192"/>
      <c r="K245" s="192"/>
      <c r="L245" s="192"/>
      <c r="M245" s="192"/>
      <c r="N245" s="192"/>
      <c r="O245" s="192"/>
      <c r="P245" s="192"/>
      <c r="Q245" s="192"/>
      <c r="R245" s="192"/>
      <c r="S245" s="192"/>
      <c r="T245" s="192"/>
      <c r="U245" s="192"/>
      <c r="V245" s="192"/>
      <c r="W245" s="192"/>
      <c r="X245" s="192"/>
      <c r="Y245" s="192"/>
      <c r="Z245" s="192"/>
      <c r="AA245" s="192"/>
    </row>
    <row r="246" spans="1:27" ht="15.75" customHeight="1">
      <c r="A246" s="192"/>
      <c r="B246" s="192"/>
      <c r="C246" s="192"/>
      <c r="D246" s="192"/>
      <c r="E246" s="192"/>
      <c r="F246" s="192"/>
      <c r="G246" s="192"/>
      <c r="H246" s="192"/>
      <c r="I246" s="192"/>
      <c r="J246" s="192"/>
      <c r="K246" s="192"/>
      <c r="L246" s="192"/>
      <c r="M246" s="192"/>
      <c r="N246" s="192"/>
      <c r="O246" s="192"/>
      <c r="P246" s="192"/>
      <c r="Q246" s="192"/>
      <c r="R246" s="192"/>
      <c r="S246" s="192"/>
      <c r="T246" s="192"/>
      <c r="U246" s="192"/>
      <c r="V246" s="192"/>
      <c r="W246" s="192"/>
      <c r="X246" s="192"/>
      <c r="Y246" s="192"/>
      <c r="Z246" s="192"/>
      <c r="AA246" s="192"/>
    </row>
    <row r="247" spans="1:27" ht="15.75" customHeight="1">
      <c r="A247" s="192"/>
      <c r="B247" s="192"/>
      <c r="C247" s="192"/>
      <c r="D247" s="192"/>
      <c r="E247" s="192"/>
      <c r="F247" s="192"/>
      <c r="G247" s="192"/>
      <c r="H247" s="192"/>
      <c r="I247" s="192"/>
      <c r="J247" s="192"/>
      <c r="K247" s="192"/>
      <c r="L247" s="192"/>
      <c r="M247" s="192"/>
      <c r="N247" s="192"/>
      <c r="O247" s="192"/>
      <c r="P247" s="192"/>
      <c r="Q247" s="192"/>
      <c r="R247" s="192"/>
      <c r="S247" s="192"/>
      <c r="T247" s="192"/>
      <c r="U247" s="192"/>
      <c r="V247" s="192"/>
      <c r="W247" s="192"/>
      <c r="X247" s="192"/>
      <c r="Y247" s="192"/>
      <c r="Z247" s="192"/>
      <c r="AA247" s="192"/>
    </row>
    <row r="248" spans="1:27" ht="15.75" customHeight="1">
      <c r="A248" s="192"/>
      <c r="B248" s="192"/>
      <c r="C248" s="192"/>
      <c r="D248" s="192"/>
      <c r="E248" s="192"/>
      <c r="F248" s="192"/>
      <c r="G248" s="192"/>
      <c r="H248" s="192"/>
      <c r="I248" s="192"/>
      <c r="J248" s="192"/>
      <c r="K248" s="192"/>
      <c r="L248" s="192"/>
      <c r="M248" s="192"/>
      <c r="N248" s="192"/>
      <c r="O248" s="192"/>
      <c r="P248" s="192"/>
      <c r="Q248" s="192"/>
      <c r="R248" s="192"/>
      <c r="S248" s="192"/>
      <c r="T248" s="192"/>
      <c r="U248" s="192"/>
      <c r="V248" s="192"/>
      <c r="W248" s="192"/>
      <c r="X248" s="192"/>
      <c r="Y248" s="192"/>
      <c r="Z248" s="192"/>
      <c r="AA248" s="192"/>
    </row>
    <row r="249" spans="1:27" ht="15.75" customHeight="1">
      <c r="A249" s="192"/>
      <c r="B249" s="192"/>
      <c r="C249" s="192"/>
      <c r="D249" s="192"/>
      <c r="E249" s="192"/>
      <c r="F249" s="192"/>
      <c r="G249" s="192"/>
      <c r="H249" s="192"/>
      <c r="I249" s="192"/>
      <c r="J249" s="192"/>
      <c r="K249" s="192"/>
      <c r="L249" s="192"/>
      <c r="M249" s="192"/>
      <c r="N249" s="192"/>
      <c r="O249" s="192"/>
      <c r="P249" s="192"/>
      <c r="Q249" s="192"/>
      <c r="R249" s="192"/>
      <c r="S249" s="192"/>
      <c r="T249" s="192"/>
      <c r="U249" s="192"/>
      <c r="V249" s="192"/>
      <c r="W249" s="192"/>
      <c r="X249" s="192"/>
      <c r="Y249" s="192"/>
      <c r="Z249" s="192"/>
      <c r="AA249" s="192"/>
    </row>
    <row r="250" spans="1:27" ht="15.75" customHeight="1">
      <c r="A250" s="192"/>
      <c r="B250" s="192"/>
      <c r="C250" s="192"/>
      <c r="D250" s="192"/>
      <c r="E250" s="192"/>
      <c r="F250" s="192"/>
      <c r="G250" s="192"/>
      <c r="H250" s="192"/>
      <c r="I250" s="192"/>
      <c r="J250" s="192"/>
      <c r="K250" s="192"/>
      <c r="L250" s="192"/>
      <c r="M250" s="192"/>
      <c r="N250" s="192"/>
      <c r="O250" s="192"/>
      <c r="P250" s="192"/>
      <c r="Q250" s="192"/>
      <c r="R250" s="192"/>
      <c r="S250" s="192"/>
      <c r="T250" s="192"/>
      <c r="U250" s="192"/>
      <c r="V250" s="192"/>
      <c r="W250" s="192"/>
      <c r="X250" s="192"/>
      <c r="Y250" s="192"/>
      <c r="Z250" s="192"/>
      <c r="AA250" s="192"/>
    </row>
    <row r="251" spans="1:27" ht="15.75" customHeight="1">
      <c r="A251" s="192"/>
      <c r="B251" s="192"/>
      <c r="C251" s="192"/>
      <c r="D251" s="192"/>
      <c r="E251" s="192"/>
      <c r="F251" s="192"/>
      <c r="G251" s="192"/>
      <c r="H251" s="192"/>
      <c r="I251" s="192"/>
      <c r="J251" s="192"/>
      <c r="K251" s="192"/>
      <c r="L251" s="192"/>
      <c r="M251" s="192"/>
      <c r="N251" s="192"/>
      <c r="O251" s="192"/>
      <c r="P251" s="192"/>
      <c r="Q251" s="192"/>
      <c r="R251" s="192"/>
      <c r="S251" s="192"/>
      <c r="T251" s="192"/>
      <c r="U251" s="192"/>
      <c r="V251" s="192"/>
      <c r="W251" s="192"/>
      <c r="X251" s="192"/>
      <c r="Y251" s="192"/>
      <c r="Z251" s="192"/>
      <c r="AA251" s="192"/>
    </row>
    <row r="252" spans="1:27" ht="15.75" customHeight="1">
      <c r="A252" s="192"/>
      <c r="B252" s="192"/>
      <c r="C252" s="192"/>
      <c r="D252" s="192"/>
      <c r="E252" s="192"/>
      <c r="F252" s="192"/>
      <c r="G252" s="192"/>
      <c r="H252" s="192"/>
      <c r="I252" s="192"/>
      <c r="J252" s="192"/>
      <c r="K252" s="192"/>
      <c r="L252" s="192"/>
      <c r="M252" s="192"/>
      <c r="N252" s="192"/>
      <c r="O252" s="192"/>
      <c r="P252" s="192"/>
      <c r="Q252" s="192"/>
      <c r="R252" s="192"/>
      <c r="S252" s="192"/>
      <c r="T252" s="192"/>
      <c r="U252" s="192"/>
      <c r="V252" s="192"/>
      <c r="W252" s="192"/>
      <c r="X252" s="192"/>
      <c r="Y252" s="192"/>
      <c r="Z252" s="192"/>
      <c r="AA252" s="192"/>
    </row>
    <row r="253" spans="1:27" ht="15.75" customHeight="1">
      <c r="A253" s="192"/>
      <c r="B253" s="192"/>
      <c r="C253" s="192"/>
      <c r="D253" s="192"/>
      <c r="E253" s="192"/>
      <c r="F253" s="192"/>
      <c r="G253" s="192"/>
      <c r="H253" s="192"/>
      <c r="I253" s="192"/>
      <c r="J253" s="192"/>
      <c r="K253" s="192"/>
      <c r="L253" s="192"/>
      <c r="M253" s="192"/>
      <c r="N253" s="192"/>
      <c r="O253" s="192"/>
      <c r="P253" s="192"/>
      <c r="Q253" s="192"/>
      <c r="R253" s="192"/>
      <c r="S253" s="192"/>
      <c r="T253" s="192"/>
      <c r="U253" s="192"/>
      <c r="V253" s="192"/>
      <c r="W253" s="192"/>
      <c r="X253" s="192"/>
      <c r="Y253" s="192"/>
      <c r="Z253" s="192"/>
      <c r="AA253" s="192"/>
    </row>
    <row r="254" spans="1:27" ht="15.75" customHeight="1">
      <c r="A254" s="192"/>
      <c r="B254" s="192"/>
      <c r="C254" s="192"/>
      <c r="D254" s="192"/>
      <c r="E254" s="192"/>
      <c r="F254" s="192"/>
      <c r="G254" s="192"/>
      <c r="H254" s="192"/>
      <c r="I254" s="192"/>
      <c r="J254" s="192"/>
      <c r="K254" s="192"/>
      <c r="L254" s="192"/>
      <c r="M254" s="192"/>
      <c r="N254" s="192"/>
      <c r="O254" s="192"/>
      <c r="P254" s="192"/>
      <c r="Q254" s="192"/>
      <c r="R254" s="192"/>
      <c r="S254" s="192"/>
      <c r="T254" s="192"/>
      <c r="U254" s="192"/>
      <c r="V254" s="192"/>
      <c r="W254" s="192"/>
      <c r="X254" s="192"/>
      <c r="Y254" s="192"/>
      <c r="Z254" s="192"/>
      <c r="AA254" s="192"/>
    </row>
    <row r="255" spans="1:27" ht="15.75" customHeight="1">
      <c r="A255" s="192"/>
      <c r="B255" s="192"/>
      <c r="C255" s="192"/>
      <c r="D255" s="192"/>
      <c r="E255" s="192"/>
      <c r="F255" s="192"/>
      <c r="G255" s="192"/>
      <c r="H255" s="192"/>
      <c r="I255" s="192"/>
      <c r="J255" s="192"/>
      <c r="K255" s="192"/>
      <c r="L255" s="192"/>
      <c r="M255" s="192"/>
      <c r="N255" s="192"/>
      <c r="O255" s="192"/>
      <c r="P255" s="192"/>
      <c r="Q255" s="192"/>
      <c r="R255" s="192"/>
      <c r="S255" s="192"/>
      <c r="T255" s="192"/>
      <c r="U255" s="192"/>
      <c r="V255" s="192"/>
      <c r="W255" s="192"/>
      <c r="X255" s="192"/>
      <c r="Y255" s="192"/>
      <c r="Z255" s="192"/>
      <c r="AA255" s="192"/>
    </row>
    <row r="256" spans="1:27" ht="15.75" customHeight="1">
      <c r="A256" s="192"/>
      <c r="B256" s="192"/>
      <c r="C256" s="192"/>
      <c r="D256" s="192"/>
      <c r="E256" s="192"/>
      <c r="F256" s="192"/>
      <c r="G256" s="192"/>
      <c r="H256" s="192"/>
      <c r="I256" s="192"/>
      <c r="J256" s="192"/>
      <c r="K256" s="192"/>
      <c r="L256" s="192"/>
      <c r="M256" s="192"/>
      <c r="N256" s="192"/>
      <c r="O256" s="192"/>
      <c r="P256" s="192"/>
      <c r="Q256" s="192"/>
      <c r="R256" s="192"/>
      <c r="S256" s="192"/>
      <c r="T256" s="192"/>
      <c r="U256" s="192"/>
      <c r="V256" s="192"/>
      <c r="W256" s="192"/>
      <c r="X256" s="192"/>
      <c r="Y256" s="192"/>
      <c r="Z256" s="192"/>
      <c r="AA256" s="192"/>
    </row>
    <row r="257" spans="1:27" ht="15.75" customHeight="1">
      <c r="A257" s="192"/>
      <c r="B257" s="192"/>
      <c r="C257" s="192"/>
      <c r="D257" s="192"/>
      <c r="E257" s="192"/>
      <c r="F257" s="192"/>
      <c r="G257" s="192"/>
      <c r="H257" s="192"/>
      <c r="I257" s="192"/>
      <c r="J257" s="192"/>
      <c r="K257" s="192"/>
      <c r="L257" s="192"/>
      <c r="M257" s="192"/>
      <c r="N257" s="192"/>
      <c r="O257" s="192"/>
      <c r="P257" s="192"/>
      <c r="Q257" s="192"/>
      <c r="R257" s="192"/>
      <c r="S257" s="192"/>
      <c r="T257" s="192"/>
      <c r="U257" s="192"/>
      <c r="V257" s="192"/>
      <c r="W257" s="192"/>
      <c r="X257" s="192"/>
      <c r="Y257" s="192"/>
      <c r="Z257" s="192"/>
      <c r="AA257" s="192"/>
    </row>
    <row r="258" spans="1:27" ht="15.75" customHeight="1">
      <c r="A258" s="192"/>
      <c r="B258" s="192"/>
      <c r="C258" s="192"/>
      <c r="D258" s="192"/>
      <c r="E258" s="192"/>
      <c r="F258" s="192"/>
      <c r="G258" s="192"/>
      <c r="H258" s="192"/>
      <c r="I258" s="192"/>
      <c r="J258" s="192"/>
      <c r="K258" s="192"/>
      <c r="L258" s="192"/>
      <c r="M258" s="192"/>
      <c r="N258" s="192"/>
      <c r="O258" s="192"/>
      <c r="P258" s="192"/>
      <c r="Q258" s="192"/>
      <c r="R258" s="192"/>
      <c r="S258" s="192"/>
      <c r="T258" s="192"/>
      <c r="U258" s="192"/>
      <c r="V258" s="192"/>
      <c r="W258" s="192"/>
      <c r="X258" s="192"/>
      <c r="Y258" s="192"/>
      <c r="Z258" s="192"/>
      <c r="AA258" s="192"/>
    </row>
    <row r="259" spans="1:27" ht="15.75" customHeight="1">
      <c r="A259" s="192"/>
      <c r="B259" s="192"/>
      <c r="C259" s="192"/>
      <c r="D259" s="192"/>
      <c r="E259" s="192"/>
      <c r="F259" s="192"/>
      <c r="G259" s="192"/>
      <c r="H259" s="192"/>
      <c r="I259" s="192"/>
      <c r="J259" s="192"/>
      <c r="K259" s="192"/>
      <c r="L259" s="192"/>
      <c r="M259" s="192"/>
      <c r="N259" s="192"/>
      <c r="O259" s="192"/>
      <c r="P259" s="192"/>
      <c r="Q259" s="192"/>
      <c r="R259" s="192"/>
      <c r="S259" s="192"/>
      <c r="T259" s="192"/>
      <c r="U259" s="192"/>
      <c r="V259" s="192"/>
      <c r="W259" s="192"/>
      <c r="X259" s="192"/>
      <c r="Y259" s="192"/>
      <c r="Z259" s="192"/>
      <c r="AA259" s="192"/>
    </row>
    <row r="260" spans="1:27" ht="15.75" customHeight="1">
      <c r="A260" s="192"/>
      <c r="B260" s="192"/>
      <c r="C260" s="192"/>
      <c r="D260" s="192"/>
      <c r="E260" s="192"/>
      <c r="F260" s="192"/>
      <c r="G260" s="192"/>
      <c r="H260" s="192"/>
      <c r="I260" s="192"/>
      <c r="J260" s="192"/>
      <c r="K260" s="192"/>
      <c r="L260" s="192"/>
      <c r="M260" s="192"/>
      <c r="N260" s="192"/>
      <c r="O260" s="192"/>
      <c r="P260" s="192"/>
      <c r="Q260" s="192"/>
      <c r="R260" s="192"/>
      <c r="S260" s="192"/>
      <c r="T260" s="192"/>
      <c r="U260" s="192"/>
      <c r="V260" s="192"/>
      <c r="W260" s="192"/>
      <c r="X260" s="192"/>
      <c r="Y260" s="192"/>
      <c r="Z260" s="192"/>
      <c r="AA260" s="192"/>
    </row>
    <row r="261" spans="1:27" ht="15.75" customHeight="1">
      <c r="A261" s="192"/>
      <c r="B261" s="192"/>
      <c r="C261" s="192"/>
      <c r="D261" s="192"/>
      <c r="E261" s="192"/>
      <c r="F261" s="192"/>
      <c r="G261" s="192"/>
      <c r="H261" s="192"/>
      <c r="I261" s="192"/>
      <c r="J261" s="192"/>
      <c r="K261" s="192"/>
      <c r="L261" s="192"/>
      <c r="M261" s="192"/>
      <c r="N261" s="192"/>
      <c r="O261" s="192"/>
      <c r="P261" s="192"/>
      <c r="Q261" s="192"/>
      <c r="R261" s="192"/>
      <c r="S261" s="192"/>
      <c r="T261" s="192"/>
      <c r="U261" s="192"/>
      <c r="V261" s="192"/>
      <c r="W261" s="192"/>
      <c r="X261" s="192"/>
      <c r="Y261" s="192"/>
      <c r="Z261" s="192"/>
      <c r="AA261" s="192"/>
    </row>
    <row r="262" spans="1:27" ht="15.75" customHeight="1">
      <c r="A262" s="192"/>
      <c r="B262" s="192"/>
      <c r="C262" s="192"/>
      <c r="D262" s="192"/>
      <c r="E262" s="192"/>
      <c r="F262" s="192"/>
      <c r="G262" s="192"/>
      <c r="H262" s="192"/>
      <c r="I262" s="192"/>
      <c r="J262" s="192"/>
      <c r="K262" s="192"/>
      <c r="L262" s="192"/>
      <c r="M262" s="192"/>
      <c r="N262" s="192"/>
      <c r="O262" s="192"/>
      <c r="P262" s="192"/>
      <c r="Q262" s="192"/>
      <c r="R262" s="192"/>
      <c r="S262" s="192"/>
      <c r="T262" s="192"/>
      <c r="U262" s="192"/>
      <c r="V262" s="192"/>
      <c r="W262" s="192"/>
      <c r="X262" s="192"/>
      <c r="Y262" s="192"/>
      <c r="Z262" s="192"/>
      <c r="AA262" s="192"/>
    </row>
    <row r="263" spans="1:27" ht="15.75" customHeight="1">
      <c r="A263" s="192"/>
      <c r="B263" s="192"/>
      <c r="C263" s="192"/>
      <c r="D263" s="192"/>
      <c r="E263" s="192"/>
      <c r="F263" s="192"/>
      <c r="G263" s="192"/>
      <c r="H263" s="192"/>
      <c r="I263" s="192"/>
      <c r="J263" s="192"/>
      <c r="K263" s="192"/>
      <c r="L263" s="192"/>
      <c r="M263" s="192"/>
      <c r="N263" s="192"/>
      <c r="O263" s="192"/>
      <c r="P263" s="192"/>
      <c r="Q263" s="192"/>
      <c r="R263" s="192"/>
      <c r="S263" s="192"/>
      <c r="T263" s="192"/>
      <c r="U263" s="192"/>
      <c r="V263" s="192"/>
      <c r="W263" s="192"/>
      <c r="X263" s="192"/>
      <c r="Y263" s="192"/>
      <c r="Z263" s="192"/>
      <c r="AA263" s="192"/>
    </row>
    <row r="264" spans="1:27" ht="15.75" customHeight="1">
      <c r="A264" s="192"/>
      <c r="B264" s="192"/>
      <c r="C264" s="192"/>
      <c r="D264" s="192"/>
      <c r="E264" s="192"/>
      <c r="F264" s="192"/>
      <c r="G264" s="192"/>
      <c r="H264" s="192"/>
      <c r="I264" s="192"/>
      <c r="J264" s="192"/>
      <c r="K264" s="192"/>
      <c r="L264" s="192"/>
      <c r="M264" s="192"/>
      <c r="N264" s="192"/>
      <c r="O264" s="192"/>
      <c r="P264" s="192"/>
      <c r="Q264" s="192"/>
      <c r="R264" s="192"/>
      <c r="S264" s="192"/>
      <c r="T264" s="192"/>
      <c r="U264" s="192"/>
      <c r="V264" s="192"/>
      <c r="W264" s="192"/>
      <c r="X264" s="192"/>
      <c r="Y264" s="192"/>
      <c r="Z264" s="192"/>
      <c r="AA264" s="192"/>
    </row>
    <row r="265" spans="1:27" ht="15.75" customHeight="1">
      <c r="A265" s="192"/>
      <c r="B265" s="192"/>
      <c r="C265" s="192"/>
      <c r="D265" s="192"/>
      <c r="E265" s="192"/>
      <c r="F265" s="192"/>
      <c r="G265" s="192"/>
      <c r="H265" s="192"/>
      <c r="I265" s="192"/>
      <c r="J265" s="192"/>
      <c r="K265" s="192"/>
      <c r="L265" s="192"/>
      <c r="M265" s="192"/>
      <c r="N265" s="192"/>
      <c r="O265" s="192"/>
      <c r="P265" s="192"/>
      <c r="Q265" s="192"/>
      <c r="R265" s="192"/>
      <c r="S265" s="192"/>
      <c r="T265" s="192"/>
      <c r="U265" s="192"/>
      <c r="V265" s="192"/>
      <c r="W265" s="192"/>
      <c r="X265" s="192"/>
      <c r="Y265" s="192"/>
      <c r="Z265" s="192"/>
      <c r="AA265" s="192"/>
    </row>
    <row r="266" spans="1:27" ht="15.75" customHeight="1">
      <c r="A266" s="192"/>
      <c r="B266" s="192"/>
      <c r="C266" s="192"/>
      <c r="D266" s="192"/>
      <c r="E266" s="192"/>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row>
    <row r="267" spans="1:27" ht="15.75" customHeight="1">
      <c r="A267" s="192"/>
      <c r="B267" s="192"/>
      <c r="C267" s="192"/>
      <c r="D267" s="192"/>
      <c r="E267" s="192"/>
      <c r="F267" s="192"/>
      <c r="G267" s="192"/>
      <c r="H267" s="192"/>
      <c r="I267" s="192"/>
      <c r="J267" s="192"/>
      <c r="K267" s="192"/>
      <c r="L267" s="192"/>
      <c r="M267" s="192"/>
      <c r="N267" s="192"/>
      <c r="O267" s="192"/>
      <c r="P267" s="192"/>
      <c r="Q267" s="192"/>
      <c r="R267" s="192"/>
      <c r="S267" s="192"/>
      <c r="T267" s="192"/>
      <c r="U267" s="192"/>
      <c r="V267" s="192"/>
      <c r="W267" s="192"/>
      <c r="X267" s="192"/>
      <c r="Y267" s="192"/>
      <c r="Z267" s="192"/>
      <c r="AA267" s="192"/>
    </row>
    <row r="268" spans="1:27" ht="15.75" customHeight="1">
      <c r="A268" s="192"/>
      <c r="B268" s="192"/>
      <c r="C268" s="192"/>
      <c r="D268" s="192"/>
      <c r="E268" s="192"/>
      <c r="F268" s="192"/>
      <c r="G268" s="192"/>
      <c r="H268" s="192"/>
      <c r="I268" s="192"/>
      <c r="J268" s="192"/>
      <c r="K268" s="192"/>
      <c r="L268" s="192"/>
      <c r="M268" s="192"/>
      <c r="N268" s="192"/>
      <c r="O268" s="192"/>
      <c r="P268" s="192"/>
      <c r="Q268" s="192"/>
      <c r="R268" s="192"/>
      <c r="S268" s="192"/>
      <c r="T268" s="192"/>
      <c r="U268" s="192"/>
      <c r="V268" s="192"/>
      <c r="W268" s="192"/>
      <c r="X268" s="192"/>
      <c r="Y268" s="192"/>
      <c r="Z268" s="192"/>
      <c r="AA268" s="192"/>
    </row>
    <row r="269" spans="1:27" ht="15.75" customHeight="1">
      <c r="A269" s="192"/>
      <c r="B269" s="192"/>
      <c r="C269" s="192"/>
      <c r="D269" s="192"/>
      <c r="E269" s="192"/>
      <c r="F269" s="192"/>
      <c r="G269" s="192"/>
      <c r="H269" s="192"/>
      <c r="I269" s="192"/>
      <c r="J269" s="192"/>
      <c r="K269" s="192"/>
      <c r="L269" s="192"/>
      <c r="M269" s="192"/>
      <c r="N269" s="192"/>
      <c r="O269" s="192"/>
      <c r="P269" s="192"/>
      <c r="Q269" s="192"/>
      <c r="R269" s="192"/>
      <c r="S269" s="192"/>
      <c r="T269" s="192"/>
      <c r="U269" s="192"/>
      <c r="V269" s="192"/>
      <c r="W269" s="192"/>
      <c r="X269" s="192"/>
      <c r="Y269" s="192"/>
      <c r="Z269" s="192"/>
      <c r="AA269" s="192"/>
    </row>
    <row r="270" spans="1:27" ht="15.75" customHeight="1">
      <c r="A270" s="192"/>
      <c r="B270" s="192"/>
      <c r="C270" s="192"/>
      <c r="D270" s="192"/>
      <c r="E270" s="192"/>
      <c r="F270" s="192"/>
      <c r="G270" s="192"/>
      <c r="H270" s="192"/>
      <c r="I270" s="192"/>
      <c r="J270" s="192"/>
      <c r="K270" s="192"/>
      <c r="L270" s="192"/>
      <c r="M270" s="192"/>
      <c r="N270" s="192"/>
      <c r="O270" s="192"/>
      <c r="P270" s="192"/>
      <c r="Q270" s="192"/>
      <c r="R270" s="192"/>
      <c r="S270" s="192"/>
      <c r="T270" s="192"/>
      <c r="U270" s="192"/>
      <c r="V270" s="192"/>
      <c r="W270" s="192"/>
      <c r="X270" s="192"/>
      <c r="Y270" s="192"/>
      <c r="Z270" s="192"/>
      <c r="AA270" s="192"/>
    </row>
    <row r="271" spans="1:27" ht="15.75" customHeight="1">
      <c r="A271" s="192"/>
      <c r="B271" s="192"/>
      <c r="C271" s="192"/>
      <c r="D271" s="192"/>
      <c r="E271" s="192"/>
      <c r="F271" s="192"/>
      <c r="G271" s="192"/>
      <c r="H271" s="192"/>
      <c r="I271" s="192"/>
      <c r="J271" s="192"/>
      <c r="K271" s="192"/>
      <c r="L271" s="192"/>
      <c r="M271" s="192"/>
      <c r="N271" s="192"/>
      <c r="O271" s="192"/>
      <c r="P271" s="192"/>
      <c r="Q271" s="192"/>
      <c r="R271" s="192"/>
      <c r="S271" s="192"/>
      <c r="T271" s="192"/>
      <c r="U271" s="192"/>
      <c r="V271" s="192"/>
      <c r="W271" s="192"/>
      <c r="X271" s="192"/>
      <c r="Y271" s="192"/>
      <c r="Z271" s="192"/>
      <c r="AA271" s="192"/>
    </row>
    <row r="272" spans="1:27" ht="15.75" customHeight="1">
      <c r="A272" s="192"/>
      <c r="B272" s="192"/>
      <c r="C272" s="192"/>
      <c r="D272" s="192"/>
      <c r="E272" s="192"/>
      <c r="F272" s="192"/>
      <c r="G272" s="192"/>
      <c r="H272" s="192"/>
      <c r="I272" s="192"/>
      <c r="J272" s="192"/>
      <c r="K272" s="192"/>
      <c r="L272" s="192"/>
      <c r="M272" s="192"/>
      <c r="N272" s="192"/>
      <c r="O272" s="192"/>
      <c r="P272" s="192"/>
      <c r="Q272" s="192"/>
      <c r="R272" s="192"/>
      <c r="S272" s="192"/>
      <c r="T272" s="192"/>
      <c r="U272" s="192"/>
      <c r="V272" s="192"/>
      <c r="W272" s="192"/>
      <c r="X272" s="192"/>
      <c r="Y272" s="192"/>
      <c r="Z272" s="192"/>
      <c r="AA272" s="192"/>
    </row>
    <row r="273" spans="1:27" ht="15.75" customHeight="1">
      <c r="A273" s="192"/>
      <c r="B273" s="192"/>
      <c r="C273" s="192"/>
      <c r="D273" s="192"/>
      <c r="E273" s="192"/>
      <c r="F273" s="192"/>
      <c r="G273" s="192"/>
      <c r="H273" s="192"/>
      <c r="I273" s="192"/>
      <c r="J273" s="192"/>
      <c r="K273" s="192"/>
      <c r="L273" s="192"/>
      <c r="M273" s="192"/>
      <c r="N273" s="192"/>
      <c r="O273" s="192"/>
      <c r="P273" s="192"/>
      <c r="Q273" s="192"/>
      <c r="R273" s="192"/>
      <c r="S273" s="192"/>
      <c r="T273" s="192"/>
      <c r="U273" s="192"/>
      <c r="V273" s="192"/>
      <c r="W273" s="192"/>
      <c r="X273" s="192"/>
      <c r="Y273" s="192"/>
      <c r="Z273" s="192"/>
      <c r="AA273" s="192"/>
    </row>
    <row r="274" spans="1:27" ht="15.75" customHeight="1">
      <c r="A274" s="192"/>
      <c r="B274" s="192"/>
      <c r="C274" s="192"/>
      <c r="D274" s="192"/>
      <c r="E274" s="192"/>
      <c r="F274" s="192"/>
      <c r="G274" s="192"/>
      <c r="H274" s="192"/>
      <c r="I274" s="192"/>
      <c r="J274" s="192"/>
      <c r="K274" s="192"/>
      <c r="L274" s="192"/>
      <c r="M274" s="192"/>
      <c r="N274" s="192"/>
      <c r="O274" s="192"/>
      <c r="P274" s="192"/>
      <c r="Q274" s="192"/>
      <c r="R274" s="192"/>
      <c r="S274" s="192"/>
      <c r="T274" s="192"/>
      <c r="U274" s="192"/>
      <c r="V274" s="192"/>
      <c r="W274" s="192"/>
      <c r="X274" s="192"/>
      <c r="Y274" s="192"/>
      <c r="Z274" s="192"/>
      <c r="AA274" s="192"/>
    </row>
    <row r="275" spans="1:27" ht="15.75" customHeight="1">
      <c r="A275" s="192"/>
      <c r="B275" s="192"/>
      <c r="C275" s="192"/>
      <c r="D275" s="192"/>
      <c r="E275" s="192"/>
      <c r="F275" s="192"/>
      <c r="G275" s="192"/>
      <c r="H275" s="192"/>
      <c r="I275" s="192"/>
      <c r="J275" s="192"/>
      <c r="K275" s="192"/>
      <c r="L275" s="192"/>
      <c r="M275" s="192"/>
      <c r="N275" s="192"/>
      <c r="O275" s="192"/>
      <c r="P275" s="192"/>
      <c r="Q275" s="192"/>
      <c r="R275" s="192"/>
      <c r="S275" s="192"/>
      <c r="T275" s="192"/>
      <c r="U275" s="192"/>
      <c r="V275" s="192"/>
      <c r="W275" s="192"/>
      <c r="X275" s="192"/>
      <c r="Y275" s="192"/>
      <c r="Z275" s="192"/>
      <c r="AA275" s="192"/>
    </row>
    <row r="276" spans="1:27" ht="15.75" customHeight="1">
      <c r="A276" s="192"/>
      <c r="B276" s="192"/>
      <c r="C276" s="192"/>
      <c r="D276" s="192"/>
      <c r="E276" s="192"/>
      <c r="F276" s="192"/>
      <c r="G276" s="192"/>
      <c r="H276" s="192"/>
      <c r="I276" s="192"/>
      <c r="J276" s="192"/>
      <c r="K276" s="192"/>
      <c r="L276" s="192"/>
      <c r="M276" s="192"/>
      <c r="N276" s="192"/>
      <c r="O276" s="192"/>
      <c r="P276" s="192"/>
      <c r="Q276" s="192"/>
      <c r="R276" s="192"/>
      <c r="S276" s="192"/>
      <c r="T276" s="192"/>
      <c r="U276" s="192"/>
      <c r="V276" s="192"/>
      <c r="W276" s="192"/>
      <c r="X276" s="192"/>
      <c r="Y276" s="192"/>
      <c r="Z276" s="192"/>
      <c r="AA276" s="192"/>
    </row>
    <row r="277" spans="1:27" ht="15.75" customHeight="1">
      <c r="A277" s="192"/>
      <c r="B277" s="192"/>
      <c r="C277" s="192"/>
      <c r="D277" s="192"/>
      <c r="E277" s="192"/>
      <c r="F277" s="192"/>
      <c r="G277" s="192"/>
      <c r="H277" s="192"/>
      <c r="I277" s="192"/>
      <c r="J277" s="192"/>
      <c r="K277" s="192"/>
      <c r="L277" s="192"/>
      <c r="M277" s="192"/>
      <c r="N277" s="192"/>
      <c r="O277" s="192"/>
      <c r="P277" s="192"/>
      <c r="Q277" s="192"/>
      <c r="R277" s="192"/>
      <c r="S277" s="192"/>
      <c r="T277" s="192"/>
      <c r="U277" s="192"/>
      <c r="V277" s="192"/>
      <c r="W277" s="192"/>
      <c r="X277" s="192"/>
      <c r="Y277" s="192"/>
      <c r="Z277" s="192"/>
      <c r="AA277" s="192"/>
    </row>
    <row r="278" spans="1:27" ht="15.75" customHeight="1">
      <c r="A278" s="192"/>
      <c r="B278" s="192"/>
      <c r="C278" s="192"/>
      <c r="D278" s="192"/>
      <c r="E278" s="192"/>
      <c r="F278" s="192"/>
      <c r="G278" s="192"/>
      <c r="H278" s="192"/>
      <c r="I278" s="192"/>
      <c r="J278" s="192"/>
      <c r="K278" s="192"/>
      <c r="L278" s="192"/>
      <c r="M278" s="192"/>
      <c r="N278" s="192"/>
      <c r="O278" s="192"/>
      <c r="P278" s="192"/>
      <c r="Q278" s="192"/>
      <c r="R278" s="192"/>
      <c r="S278" s="192"/>
      <c r="T278" s="192"/>
      <c r="U278" s="192"/>
      <c r="V278" s="192"/>
      <c r="W278" s="192"/>
      <c r="X278" s="192"/>
      <c r="Y278" s="192"/>
      <c r="Z278" s="192"/>
      <c r="AA278" s="192"/>
    </row>
    <row r="279" spans="1:27" ht="15.75" customHeight="1">
      <c r="A279" s="192"/>
      <c r="B279" s="192"/>
      <c r="C279" s="192"/>
      <c r="D279" s="192"/>
      <c r="E279" s="192"/>
      <c r="F279" s="192"/>
      <c r="G279" s="192"/>
      <c r="H279" s="192"/>
      <c r="I279" s="192"/>
      <c r="J279" s="192"/>
      <c r="K279" s="192"/>
      <c r="L279" s="192"/>
      <c r="M279" s="192"/>
      <c r="N279" s="192"/>
      <c r="O279" s="192"/>
      <c r="P279" s="192"/>
      <c r="Q279" s="192"/>
      <c r="R279" s="192"/>
      <c r="S279" s="192"/>
      <c r="T279" s="192"/>
      <c r="U279" s="192"/>
      <c r="V279" s="192"/>
      <c r="W279" s="192"/>
      <c r="X279" s="192"/>
      <c r="Y279" s="192"/>
      <c r="Z279" s="192"/>
      <c r="AA279" s="192"/>
    </row>
    <row r="280" spans="1:27" ht="15.75" customHeight="1">
      <c r="A280" s="192"/>
      <c r="B280" s="192"/>
      <c r="C280" s="192"/>
      <c r="D280" s="192"/>
      <c r="E280" s="192"/>
      <c r="F280" s="192"/>
      <c r="G280" s="192"/>
      <c r="H280" s="192"/>
      <c r="I280" s="192"/>
      <c r="J280" s="192"/>
      <c r="K280" s="192"/>
      <c r="L280" s="192"/>
      <c r="M280" s="192"/>
      <c r="N280" s="192"/>
      <c r="O280" s="192"/>
      <c r="P280" s="192"/>
      <c r="Q280" s="192"/>
      <c r="R280" s="192"/>
      <c r="S280" s="192"/>
      <c r="T280" s="192"/>
      <c r="U280" s="192"/>
      <c r="V280" s="192"/>
      <c r="W280" s="192"/>
      <c r="X280" s="192"/>
      <c r="Y280" s="192"/>
      <c r="Z280" s="192"/>
      <c r="AA280" s="192"/>
    </row>
    <row r="281" spans="1:27" ht="15.75" customHeight="1">
      <c r="A281" s="192"/>
      <c r="B281" s="192"/>
      <c r="C281" s="192"/>
      <c r="D281" s="192"/>
      <c r="E281" s="192"/>
      <c r="F281" s="192"/>
      <c r="G281" s="192"/>
      <c r="H281" s="192"/>
      <c r="I281" s="192"/>
      <c r="J281" s="192"/>
      <c r="K281" s="192"/>
      <c r="L281" s="192"/>
      <c r="M281" s="192"/>
      <c r="N281" s="192"/>
      <c r="O281" s="192"/>
      <c r="P281" s="192"/>
      <c r="Q281" s="192"/>
      <c r="R281" s="192"/>
      <c r="S281" s="192"/>
      <c r="T281" s="192"/>
      <c r="U281" s="192"/>
      <c r="V281" s="192"/>
      <c r="W281" s="192"/>
      <c r="X281" s="192"/>
      <c r="Y281" s="192"/>
      <c r="Z281" s="192"/>
      <c r="AA281" s="192"/>
    </row>
    <row r="282" spans="1:27" ht="15.75" customHeight="1">
      <c r="A282" s="192"/>
      <c r="B282" s="192"/>
      <c r="C282" s="192"/>
      <c r="D282" s="192"/>
      <c r="E282" s="192"/>
      <c r="F282" s="192"/>
      <c r="G282" s="192"/>
      <c r="H282" s="192"/>
      <c r="I282" s="192"/>
      <c r="J282" s="192"/>
      <c r="K282" s="192"/>
      <c r="L282" s="192"/>
      <c r="M282" s="192"/>
      <c r="N282" s="192"/>
      <c r="O282" s="192"/>
      <c r="P282" s="192"/>
      <c r="Q282" s="192"/>
      <c r="R282" s="192"/>
      <c r="S282" s="192"/>
      <c r="T282" s="192"/>
      <c r="U282" s="192"/>
      <c r="V282" s="192"/>
      <c r="W282" s="192"/>
      <c r="X282" s="192"/>
      <c r="Y282" s="192"/>
      <c r="Z282" s="192"/>
      <c r="AA282" s="192"/>
    </row>
    <row r="283" spans="1:27" ht="15.75" customHeight="1">
      <c r="A283" s="192"/>
      <c r="B283" s="192"/>
      <c r="C283" s="192"/>
      <c r="D283" s="192"/>
      <c r="E283" s="192"/>
      <c r="F283" s="192"/>
      <c r="G283" s="192"/>
      <c r="H283" s="192"/>
      <c r="I283" s="192"/>
      <c r="J283" s="192"/>
      <c r="K283" s="192"/>
      <c r="L283" s="192"/>
      <c r="M283" s="192"/>
      <c r="N283" s="192"/>
      <c r="O283" s="192"/>
      <c r="P283" s="192"/>
      <c r="Q283" s="192"/>
      <c r="R283" s="192"/>
      <c r="S283" s="192"/>
      <c r="T283" s="192"/>
      <c r="U283" s="192"/>
      <c r="V283" s="192"/>
      <c r="W283" s="192"/>
      <c r="X283" s="192"/>
      <c r="Y283" s="192"/>
      <c r="Z283" s="192"/>
      <c r="AA283" s="192"/>
    </row>
    <row r="284" spans="1:27" ht="15.75" customHeight="1">
      <c r="A284" s="192"/>
      <c r="B284" s="192"/>
      <c r="C284" s="192"/>
      <c r="D284" s="192"/>
      <c r="E284" s="192"/>
      <c r="F284" s="192"/>
      <c r="G284" s="192"/>
      <c r="H284" s="192"/>
      <c r="I284" s="192"/>
      <c r="J284" s="192"/>
      <c r="K284" s="192"/>
      <c r="L284" s="192"/>
      <c r="M284" s="192"/>
      <c r="N284" s="192"/>
      <c r="O284" s="192"/>
      <c r="P284" s="192"/>
      <c r="Q284" s="192"/>
      <c r="R284" s="192"/>
      <c r="S284" s="192"/>
      <c r="T284" s="192"/>
      <c r="U284" s="192"/>
      <c r="V284" s="192"/>
      <c r="W284" s="192"/>
      <c r="X284" s="192"/>
      <c r="Y284" s="192"/>
      <c r="Z284" s="192"/>
      <c r="AA284" s="192"/>
    </row>
    <row r="285" spans="1:27" ht="15.75" customHeight="1">
      <c r="A285" s="192"/>
      <c r="B285" s="192"/>
      <c r="C285" s="192"/>
      <c r="D285" s="192"/>
      <c r="E285" s="192"/>
      <c r="F285" s="192"/>
      <c r="G285" s="192"/>
      <c r="H285" s="192"/>
      <c r="I285" s="192"/>
      <c r="J285" s="192"/>
      <c r="K285" s="192"/>
      <c r="L285" s="192"/>
      <c r="M285" s="192"/>
      <c r="N285" s="192"/>
      <c r="O285" s="192"/>
      <c r="P285" s="192"/>
      <c r="Q285" s="192"/>
      <c r="R285" s="192"/>
      <c r="S285" s="192"/>
      <c r="T285" s="192"/>
      <c r="U285" s="192"/>
      <c r="V285" s="192"/>
      <c r="W285" s="192"/>
      <c r="X285" s="192"/>
      <c r="Y285" s="192"/>
      <c r="Z285" s="192"/>
      <c r="AA285" s="192"/>
    </row>
    <row r="286" spans="1:27" ht="15.75" customHeight="1">
      <c r="A286" s="192"/>
      <c r="B286" s="192"/>
      <c r="C286" s="192"/>
      <c r="D286" s="192"/>
      <c r="E286" s="192"/>
      <c r="F286" s="192"/>
      <c r="G286" s="192"/>
      <c r="H286" s="192"/>
      <c r="I286" s="192"/>
      <c r="J286" s="192"/>
      <c r="K286" s="192"/>
      <c r="L286" s="192"/>
      <c r="M286" s="192"/>
      <c r="N286" s="192"/>
      <c r="O286" s="192"/>
      <c r="P286" s="192"/>
      <c r="Q286" s="192"/>
      <c r="R286" s="192"/>
      <c r="S286" s="192"/>
      <c r="T286" s="192"/>
      <c r="U286" s="192"/>
      <c r="V286" s="192"/>
      <c r="W286" s="192"/>
      <c r="X286" s="192"/>
      <c r="Y286" s="192"/>
      <c r="Z286" s="192"/>
      <c r="AA286" s="192"/>
    </row>
    <row r="287" spans="1:27" ht="15.75" customHeight="1">
      <c r="A287" s="192"/>
      <c r="B287" s="192"/>
      <c r="C287" s="192"/>
      <c r="D287" s="192"/>
      <c r="E287" s="192"/>
      <c r="F287" s="192"/>
      <c r="G287" s="192"/>
      <c r="H287" s="192"/>
      <c r="I287" s="192"/>
      <c r="J287" s="192"/>
      <c r="K287" s="192"/>
      <c r="L287" s="192"/>
      <c r="M287" s="192"/>
      <c r="N287" s="192"/>
      <c r="O287" s="192"/>
      <c r="P287" s="192"/>
      <c r="Q287" s="192"/>
      <c r="R287" s="192"/>
      <c r="S287" s="192"/>
      <c r="T287" s="192"/>
      <c r="U287" s="192"/>
      <c r="V287" s="192"/>
      <c r="W287" s="192"/>
      <c r="X287" s="192"/>
      <c r="Y287" s="192"/>
      <c r="Z287" s="192"/>
      <c r="AA287" s="192"/>
    </row>
    <row r="288" spans="1:27" ht="15.75" customHeight="1">
      <c r="A288" s="192"/>
      <c r="B288" s="192"/>
      <c r="C288" s="192"/>
      <c r="D288" s="192"/>
      <c r="E288" s="192"/>
      <c r="F288" s="192"/>
      <c r="G288" s="192"/>
      <c r="H288" s="192"/>
      <c r="I288" s="192"/>
      <c r="J288" s="192"/>
      <c r="K288" s="192"/>
      <c r="L288" s="192"/>
      <c r="M288" s="192"/>
      <c r="N288" s="192"/>
      <c r="O288" s="192"/>
      <c r="P288" s="192"/>
      <c r="Q288" s="192"/>
      <c r="R288" s="192"/>
      <c r="S288" s="192"/>
      <c r="T288" s="192"/>
      <c r="U288" s="192"/>
      <c r="V288" s="192"/>
      <c r="W288" s="192"/>
      <c r="X288" s="192"/>
      <c r="Y288" s="192"/>
      <c r="Z288" s="192"/>
      <c r="AA288" s="192"/>
    </row>
    <row r="289" spans="1:27" ht="15.75" customHeight="1">
      <c r="A289" s="192"/>
      <c r="B289" s="192"/>
      <c r="C289" s="192"/>
      <c r="D289" s="192"/>
      <c r="E289" s="192"/>
      <c r="F289" s="192"/>
      <c r="G289" s="192"/>
      <c r="H289" s="192"/>
      <c r="I289" s="192"/>
      <c r="J289" s="192"/>
      <c r="K289" s="192"/>
      <c r="L289" s="192"/>
      <c r="M289" s="192"/>
      <c r="N289" s="192"/>
      <c r="O289" s="192"/>
      <c r="P289" s="192"/>
      <c r="Q289" s="192"/>
      <c r="R289" s="192"/>
      <c r="S289" s="192"/>
      <c r="T289" s="192"/>
      <c r="U289" s="192"/>
      <c r="V289" s="192"/>
      <c r="W289" s="192"/>
      <c r="X289" s="192"/>
      <c r="Y289" s="192"/>
      <c r="Z289" s="192"/>
      <c r="AA289" s="192"/>
    </row>
    <row r="290" spans="1:27" ht="15.75" customHeight="1">
      <c r="A290" s="192"/>
      <c r="B290" s="192"/>
      <c r="C290" s="192"/>
      <c r="D290" s="192"/>
      <c r="E290" s="192"/>
      <c r="F290" s="192"/>
      <c r="G290" s="192"/>
      <c r="H290" s="192"/>
      <c r="I290" s="192"/>
      <c r="J290" s="192"/>
      <c r="K290" s="192"/>
      <c r="L290" s="192"/>
      <c r="M290" s="192"/>
      <c r="N290" s="192"/>
      <c r="O290" s="192"/>
      <c r="P290" s="192"/>
      <c r="Q290" s="192"/>
      <c r="R290" s="192"/>
      <c r="S290" s="192"/>
      <c r="T290" s="192"/>
      <c r="U290" s="192"/>
      <c r="V290" s="192"/>
      <c r="W290" s="192"/>
      <c r="X290" s="192"/>
      <c r="Y290" s="192"/>
      <c r="Z290" s="192"/>
      <c r="AA290" s="192"/>
    </row>
    <row r="291" spans="1:27" ht="15.75" customHeight="1">
      <c r="A291" s="192"/>
      <c r="B291" s="192"/>
      <c r="C291" s="192"/>
      <c r="D291" s="192"/>
      <c r="E291" s="192"/>
      <c r="F291" s="192"/>
      <c r="G291" s="192"/>
      <c r="H291" s="192"/>
      <c r="I291" s="192"/>
      <c r="J291" s="192"/>
      <c r="K291" s="192"/>
      <c r="L291" s="192"/>
      <c r="M291" s="192"/>
      <c r="N291" s="192"/>
      <c r="O291" s="192"/>
      <c r="P291" s="192"/>
      <c r="Q291" s="192"/>
      <c r="R291" s="192"/>
      <c r="S291" s="192"/>
      <c r="T291" s="192"/>
      <c r="U291" s="192"/>
      <c r="V291" s="192"/>
      <c r="W291" s="192"/>
      <c r="X291" s="192"/>
      <c r="Y291" s="192"/>
      <c r="Z291" s="192"/>
      <c r="AA291" s="192"/>
    </row>
    <row r="292" spans="1:27" ht="15.75" customHeight="1">
      <c r="A292" s="192"/>
      <c r="B292" s="192"/>
      <c r="C292" s="192"/>
      <c r="D292" s="192"/>
      <c r="E292" s="192"/>
      <c r="F292" s="192"/>
      <c r="G292" s="192"/>
      <c r="H292" s="192"/>
      <c r="I292" s="192"/>
      <c r="J292" s="192"/>
      <c r="K292" s="192"/>
      <c r="L292" s="192"/>
      <c r="M292" s="192"/>
      <c r="N292" s="192"/>
      <c r="O292" s="192"/>
      <c r="P292" s="192"/>
      <c r="Q292" s="192"/>
      <c r="R292" s="192"/>
      <c r="S292" s="192"/>
      <c r="T292" s="192"/>
      <c r="U292" s="192"/>
      <c r="V292" s="192"/>
      <c r="W292" s="192"/>
      <c r="X292" s="192"/>
      <c r="Y292" s="192"/>
      <c r="Z292" s="192"/>
      <c r="AA292" s="192"/>
    </row>
    <row r="293" spans="1:27" ht="15.75" customHeight="1">
      <c r="A293" s="192"/>
      <c r="B293" s="192"/>
      <c r="C293" s="192"/>
      <c r="D293" s="192"/>
      <c r="E293" s="192"/>
      <c r="F293" s="192"/>
      <c r="G293" s="192"/>
      <c r="H293" s="192"/>
      <c r="I293" s="192"/>
      <c r="J293" s="192"/>
      <c r="K293" s="192"/>
      <c r="L293" s="192"/>
      <c r="M293" s="192"/>
      <c r="N293" s="192"/>
      <c r="O293" s="192"/>
      <c r="P293" s="192"/>
      <c r="Q293" s="192"/>
      <c r="R293" s="192"/>
      <c r="S293" s="192"/>
      <c r="T293" s="192"/>
      <c r="U293" s="192"/>
      <c r="V293" s="192"/>
      <c r="W293" s="192"/>
      <c r="X293" s="192"/>
      <c r="Y293" s="192"/>
      <c r="Z293" s="192"/>
      <c r="AA293" s="192"/>
    </row>
    <row r="294" spans="1:27" ht="15.75" customHeight="1">
      <c r="A294" s="192"/>
      <c r="B294" s="192"/>
      <c r="C294" s="192"/>
      <c r="D294" s="192"/>
      <c r="E294" s="192"/>
      <c r="F294" s="192"/>
      <c r="G294" s="192"/>
      <c r="H294" s="192"/>
      <c r="I294" s="192"/>
      <c r="J294" s="192"/>
      <c r="K294" s="192"/>
      <c r="L294" s="192"/>
      <c r="M294" s="192"/>
      <c r="N294" s="192"/>
      <c r="O294" s="192"/>
      <c r="P294" s="192"/>
      <c r="Q294" s="192"/>
      <c r="R294" s="192"/>
      <c r="S294" s="192"/>
      <c r="T294" s="192"/>
      <c r="U294" s="192"/>
      <c r="V294" s="192"/>
      <c r="W294" s="192"/>
      <c r="X294" s="192"/>
      <c r="Y294" s="192"/>
      <c r="Z294" s="192"/>
      <c r="AA294" s="192"/>
    </row>
    <row r="295" spans="1:27" ht="15.75" customHeight="1">
      <c r="A295" s="192"/>
      <c r="B295" s="192"/>
      <c r="C295" s="192"/>
      <c r="D295" s="192"/>
      <c r="E295" s="192"/>
      <c r="F295" s="192"/>
      <c r="G295" s="192"/>
      <c r="H295" s="192"/>
      <c r="I295" s="192"/>
      <c r="J295" s="192"/>
      <c r="K295" s="192"/>
      <c r="L295" s="192"/>
      <c r="M295" s="192"/>
      <c r="N295" s="192"/>
      <c r="O295" s="192"/>
      <c r="P295" s="192"/>
      <c r="Q295" s="192"/>
      <c r="R295" s="192"/>
      <c r="S295" s="192"/>
      <c r="T295" s="192"/>
      <c r="U295" s="192"/>
      <c r="V295" s="192"/>
      <c r="W295" s="192"/>
      <c r="X295" s="192"/>
      <c r="Y295" s="192"/>
      <c r="Z295" s="192"/>
      <c r="AA295" s="192"/>
    </row>
    <row r="296" spans="1:27" ht="15.75" customHeight="1">
      <c r="A296" s="192"/>
      <c r="B296" s="192"/>
      <c r="C296" s="192"/>
      <c r="D296" s="192"/>
      <c r="E296" s="192"/>
      <c r="F296" s="192"/>
      <c r="G296" s="192"/>
      <c r="H296" s="192"/>
      <c r="I296" s="192"/>
      <c r="J296" s="192"/>
      <c r="K296" s="192"/>
      <c r="L296" s="192"/>
      <c r="M296" s="192"/>
      <c r="N296" s="192"/>
      <c r="O296" s="192"/>
      <c r="P296" s="192"/>
      <c r="Q296" s="192"/>
      <c r="R296" s="192"/>
      <c r="S296" s="192"/>
      <c r="T296" s="192"/>
      <c r="U296" s="192"/>
      <c r="V296" s="192"/>
      <c r="W296" s="192"/>
      <c r="X296" s="192"/>
      <c r="Y296" s="192"/>
      <c r="Z296" s="192"/>
      <c r="AA296" s="192"/>
    </row>
    <row r="297" spans="1:27" ht="15.75" customHeight="1">
      <c r="A297" s="192"/>
      <c r="B297" s="192"/>
      <c r="C297" s="192"/>
      <c r="D297" s="192"/>
      <c r="E297" s="192"/>
      <c r="F297" s="192"/>
      <c r="G297" s="192"/>
      <c r="H297" s="192"/>
      <c r="I297" s="192"/>
      <c r="J297" s="192"/>
      <c r="K297" s="192"/>
      <c r="L297" s="192"/>
      <c r="M297" s="192"/>
      <c r="N297" s="192"/>
      <c r="O297" s="192"/>
      <c r="P297" s="192"/>
      <c r="Q297" s="192"/>
      <c r="R297" s="192"/>
      <c r="S297" s="192"/>
      <c r="T297" s="192"/>
      <c r="U297" s="192"/>
      <c r="V297" s="192"/>
      <c r="W297" s="192"/>
      <c r="X297" s="192"/>
      <c r="Y297" s="192"/>
      <c r="Z297" s="192"/>
      <c r="AA297" s="192"/>
    </row>
    <row r="298" spans="1:27" ht="15.75" customHeight="1">
      <c r="A298" s="192"/>
      <c r="B298" s="192"/>
      <c r="C298" s="192"/>
      <c r="D298" s="192"/>
      <c r="E298" s="192"/>
      <c r="F298" s="192"/>
      <c r="G298" s="192"/>
      <c r="H298" s="192"/>
      <c r="I298" s="192"/>
      <c r="J298" s="192"/>
      <c r="K298" s="192"/>
      <c r="L298" s="192"/>
      <c r="M298" s="192"/>
      <c r="N298" s="192"/>
      <c r="O298" s="192"/>
      <c r="P298" s="192"/>
      <c r="Q298" s="192"/>
      <c r="R298" s="192"/>
      <c r="S298" s="192"/>
      <c r="T298" s="192"/>
      <c r="U298" s="192"/>
      <c r="V298" s="192"/>
      <c r="W298" s="192"/>
      <c r="X298" s="192"/>
      <c r="Y298" s="192"/>
      <c r="Z298" s="192"/>
      <c r="AA298" s="192"/>
    </row>
    <row r="299" spans="1:27" ht="15.75" customHeight="1">
      <c r="A299" s="192"/>
      <c r="B299" s="192"/>
      <c r="C299" s="192"/>
      <c r="D299" s="192"/>
      <c r="E299" s="192"/>
      <c r="F299" s="192"/>
      <c r="G299" s="192"/>
      <c r="H299" s="192"/>
      <c r="I299" s="192"/>
      <c r="J299" s="192"/>
      <c r="K299" s="192"/>
      <c r="L299" s="192"/>
      <c r="M299" s="192"/>
      <c r="N299" s="192"/>
      <c r="O299" s="192"/>
      <c r="P299" s="192"/>
      <c r="Q299" s="192"/>
      <c r="R299" s="192"/>
      <c r="S299" s="192"/>
      <c r="T299" s="192"/>
      <c r="U299" s="192"/>
      <c r="V299" s="192"/>
      <c r="W299" s="192"/>
      <c r="X299" s="192"/>
      <c r="Y299" s="192"/>
      <c r="Z299" s="192"/>
      <c r="AA299" s="192"/>
    </row>
    <row r="300" spans="1:27" ht="15.75" customHeight="1">
      <c r="A300" s="192"/>
      <c r="B300" s="192"/>
      <c r="C300" s="192"/>
      <c r="D300" s="192"/>
      <c r="E300" s="192"/>
      <c r="F300" s="192"/>
      <c r="G300" s="192"/>
      <c r="H300" s="192"/>
      <c r="I300" s="192"/>
      <c r="J300" s="192"/>
      <c r="K300" s="192"/>
      <c r="L300" s="192"/>
      <c r="M300" s="192"/>
      <c r="N300" s="192"/>
      <c r="O300" s="192"/>
      <c r="P300" s="192"/>
      <c r="Q300" s="192"/>
      <c r="R300" s="192"/>
      <c r="S300" s="192"/>
      <c r="T300" s="192"/>
      <c r="U300" s="192"/>
      <c r="V300" s="192"/>
      <c r="W300" s="192"/>
      <c r="X300" s="192"/>
      <c r="Y300" s="192"/>
      <c r="Z300" s="192"/>
      <c r="AA300" s="192"/>
    </row>
    <row r="301" spans="1:27" ht="15.75" customHeight="1">
      <c r="A301" s="192"/>
      <c r="B301" s="192"/>
      <c r="C301" s="192"/>
      <c r="D301" s="192"/>
      <c r="E301" s="192"/>
      <c r="F301" s="192"/>
      <c r="G301" s="192"/>
      <c r="H301" s="192"/>
      <c r="I301" s="192"/>
      <c r="J301" s="192"/>
      <c r="K301" s="192"/>
      <c r="L301" s="192"/>
      <c r="M301" s="192"/>
      <c r="N301" s="192"/>
      <c r="O301" s="192"/>
      <c r="P301" s="192"/>
      <c r="Q301" s="192"/>
      <c r="R301" s="192"/>
      <c r="S301" s="192"/>
      <c r="T301" s="192"/>
      <c r="U301" s="192"/>
      <c r="V301" s="192"/>
      <c r="W301" s="192"/>
      <c r="X301" s="192"/>
      <c r="Y301" s="192"/>
      <c r="Z301" s="192"/>
      <c r="AA301" s="192"/>
    </row>
    <row r="302" spans="1:27" ht="15.75" customHeight="1">
      <c r="A302" s="192"/>
      <c r="B302" s="192"/>
      <c r="C302" s="192"/>
      <c r="D302" s="192"/>
      <c r="E302" s="192"/>
      <c r="F302" s="192"/>
      <c r="G302" s="192"/>
      <c r="H302" s="192"/>
      <c r="I302" s="192"/>
      <c r="J302" s="192"/>
      <c r="K302" s="192"/>
      <c r="L302" s="192"/>
      <c r="M302" s="192"/>
      <c r="N302" s="192"/>
      <c r="O302" s="192"/>
      <c r="P302" s="192"/>
      <c r="Q302" s="192"/>
      <c r="R302" s="192"/>
      <c r="S302" s="192"/>
      <c r="T302" s="192"/>
      <c r="U302" s="192"/>
      <c r="V302" s="192"/>
      <c r="W302" s="192"/>
      <c r="X302" s="192"/>
      <c r="Y302" s="192"/>
      <c r="Z302" s="192"/>
      <c r="AA302" s="192"/>
    </row>
    <row r="303" spans="1:27" ht="15.75" customHeight="1">
      <c r="A303" s="192"/>
      <c r="B303" s="192"/>
      <c r="C303" s="192"/>
      <c r="D303" s="192"/>
      <c r="E303" s="192"/>
      <c r="F303" s="192"/>
      <c r="G303" s="192"/>
      <c r="H303" s="192"/>
      <c r="I303" s="192"/>
      <c r="J303" s="192"/>
      <c r="K303" s="192"/>
      <c r="L303" s="192"/>
      <c r="M303" s="192"/>
      <c r="N303" s="192"/>
      <c r="O303" s="192"/>
      <c r="P303" s="192"/>
      <c r="Q303" s="192"/>
      <c r="R303" s="192"/>
      <c r="S303" s="192"/>
      <c r="T303" s="192"/>
      <c r="U303" s="192"/>
      <c r="V303" s="192"/>
      <c r="W303" s="192"/>
      <c r="X303" s="192"/>
      <c r="Y303" s="192"/>
      <c r="Z303" s="192"/>
      <c r="AA303" s="192"/>
    </row>
    <row r="304" spans="1:27" ht="15.75" customHeight="1">
      <c r="A304" s="192"/>
      <c r="B304" s="192"/>
      <c r="C304" s="192"/>
      <c r="D304" s="192"/>
      <c r="E304" s="192"/>
      <c r="F304" s="192"/>
      <c r="G304" s="192"/>
      <c r="H304" s="192"/>
      <c r="I304" s="192"/>
      <c r="J304" s="192"/>
      <c r="K304" s="192"/>
      <c r="L304" s="192"/>
      <c r="M304" s="192"/>
      <c r="N304" s="192"/>
      <c r="O304" s="192"/>
      <c r="P304" s="192"/>
      <c r="Q304" s="192"/>
      <c r="R304" s="192"/>
      <c r="S304" s="192"/>
      <c r="T304" s="192"/>
      <c r="U304" s="192"/>
      <c r="V304" s="192"/>
      <c r="W304" s="192"/>
      <c r="X304" s="192"/>
      <c r="Y304" s="192"/>
      <c r="Z304" s="192"/>
      <c r="AA304" s="192"/>
    </row>
    <row r="305" spans="1:27" ht="15.75" customHeight="1">
      <c r="A305" s="192"/>
      <c r="B305" s="192"/>
      <c r="C305" s="192"/>
      <c r="D305" s="192"/>
      <c r="E305" s="192"/>
      <c r="F305" s="192"/>
      <c r="G305" s="192"/>
      <c r="H305" s="192"/>
      <c r="I305" s="192"/>
      <c r="J305" s="192"/>
      <c r="K305" s="192"/>
      <c r="L305" s="192"/>
      <c r="M305" s="192"/>
      <c r="N305" s="192"/>
      <c r="O305" s="192"/>
      <c r="P305" s="192"/>
      <c r="Q305" s="192"/>
      <c r="R305" s="192"/>
      <c r="S305" s="192"/>
      <c r="T305" s="192"/>
      <c r="U305" s="192"/>
      <c r="V305" s="192"/>
      <c r="W305" s="192"/>
      <c r="X305" s="192"/>
      <c r="Y305" s="192"/>
      <c r="Z305" s="192"/>
      <c r="AA305" s="192"/>
    </row>
    <row r="306" spans="1:27" ht="15.75" customHeight="1">
      <c r="A306" s="192"/>
      <c r="B306" s="192"/>
      <c r="C306" s="192"/>
      <c r="D306" s="192"/>
      <c r="E306" s="192"/>
      <c r="F306" s="192"/>
      <c r="G306" s="192"/>
      <c r="H306" s="192"/>
      <c r="I306" s="192"/>
      <c r="J306" s="192"/>
      <c r="K306" s="192"/>
      <c r="L306" s="192"/>
      <c r="M306" s="192"/>
      <c r="N306" s="192"/>
      <c r="O306" s="192"/>
      <c r="P306" s="192"/>
      <c r="Q306" s="192"/>
      <c r="R306" s="192"/>
      <c r="S306" s="192"/>
      <c r="T306" s="192"/>
      <c r="U306" s="192"/>
      <c r="V306" s="192"/>
      <c r="W306" s="192"/>
      <c r="X306" s="192"/>
      <c r="Y306" s="192"/>
      <c r="Z306" s="192"/>
      <c r="AA306" s="192"/>
    </row>
    <row r="307" spans="1:27" ht="15.75" customHeight="1">
      <c r="A307" s="192"/>
      <c r="B307" s="192"/>
      <c r="C307" s="192"/>
      <c r="D307" s="192"/>
      <c r="E307" s="192"/>
      <c r="F307" s="192"/>
      <c r="G307" s="192"/>
      <c r="H307" s="192"/>
      <c r="I307" s="192"/>
      <c r="J307" s="192"/>
      <c r="K307" s="192"/>
      <c r="L307" s="192"/>
      <c r="M307" s="192"/>
      <c r="N307" s="192"/>
      <c r="O307" s="192"/>
      <c r="P307" s="192"/>
      <c r="Q307" s="192"/>
      <c r="R307" s="192"/>
      <c r="S307" s="192"/>
      <c r="T307" s="192"/>
      <c r="U307" s="192"/>
      <c r="V307" s="192"/>
      <c r="W307" s="192"/>
      <c r="X307" s="192"/>
      <c r="Y307" s="192"/>
      <c r="Z307" s="192"/>
      <c r="AA307" s="192"/>
    </row>
    <row r="308" spans="1:27" ht="15.75" customHeight="1">
      <c r="A308" s="192"/>
      <c r="B308" s="192"/>
      <c r="C308" s="192"/>
      <c r="D308" s="192"/>
      <c r="E308" s="192"/>
      <c r="F308" s="192"/>
      <c r="G308" s="192"/>
      <c r="H308" s="192"/>
      <c r="I308" s="192"/>
      <c r="J308" s="192"/>
      <c r="K308" s="192"/>
      <c r="L308" s="192"/>
      <c r="M308" s="192"/>
      <c r="N308" s="192"/>
      <c r="O308" s="192"/>
      <c r="P308" s="192"/>
      <c r="Q308" s="192"/>
      <c r="R308" s="192"/>
      <c r="S308" s="192"/>
      <c r="T308" s="192"/>
      <c r="U308" s="192"/>
      <c r="V308" s="192"/>
      <c r="W308" s="192"/>
      <c r="X308" s="192"/>
      <c r="Y308" s="192"/>
      <c r="Z308" s="192"/>
      <c r="AA308" s="192"/>
    </row>
    <row r="309" spans="1:27" ht="15.75" customHeight="1">
      <c r="A309" s="192"/>
      <c r="B309" s="192"/>
      <c r="C309" s="192"/>
      <c r="D309" s="192"/>
      <c r="E309" s="192"/>
      <c r="F309" s="192"/>
      <c r="G309" s="192"/>
      <c r="H309" s="192"/>
      <c r="I309" s="192"/>
      <c r="J309" s="192"/>
      <c r="K309" s="192"/>
      <c r="L309" s="192"/>
      <c r="M309" s="192"/>
      <c r="N309" s="192"/>
      <c r="O309" s="192"/>
      <c r="P309" s="192"/>
      <c r="Q309" s="192"/>
      <c r="R309" s="192"/>
      <c r="S309" s="192"/>
      <c r="T309" s="192"/>
      <c r="U309" s="192"/>
      <c r="V309" s="192"/>
      <c r="W309" s="192"/>
      <c r="X309" s="192"/>
      <c r="Y309" s="192"/>
      <c r="Z309" s="192"/>
      <c r="AA309" s="192"/>
    </row>
    <row r="310" spans="1:27" ht="15.75" customHeight="1">
      <c r="A310" s="192"/>
      <c r="B310" s="192"/>
      <c r="C310" s="192"/>
      <c r="D310" s="192"/>
      <c r="E310" s="192"/>
      <c r="F310" s="192"/>
      <c r="G310" s="192"/>
      <c r="H310" s="192"/>
      <c r="I310" s="192"/>
      <c r="J310" s="192"/>
      <c r="K310" s="192"/>
      <c r="L310" s="192"/>
      <c r="M310" s="192"/>
      <c r="N310" s="192"/>
      <c r="O310" s="192"/>
      <c r="P310" s="192"/>
      <c r="Q310" s="192"/>
      <c r="R310" s="192"/>
      <c r="S310" s="192"/>
      <c r="T310" s="192"/>
      <c r="U310" s="192"/>
      <c r="V310" s="192"/>
      <c r="W310" s="192"/>
      <c r="X310" s="192"/>
      <c r="Y310" s="192"/>
      <c r="Z310" s="192"/>
      <c r="AA310" s="192"/>
    </row>
    <row r="311" spans="1:27" ht="15.75" customHeight="1">
      <c r="A311" s="192"/>
      <c r="B311" s="192"/>
      <c r="C311" s="192"/>
      <c r="D311" s="192"/>
      <c r="E311" s="192"/>
      <c r="F311" s="192"/>
      <c r="G311" s="192"/>
      <c r="H311" s="192"/>
      <c r="I311" s="192"/>
      <c r="J311" s="192"/>
      <c r="K311" s="192"/>
      <c r="L311" s="192"/>
      <c r="M311" s="192"/>
      <c r="N311" s="192"/>
      <c r="O311" s="192"/>
      <c r="P311" s="192"/>
      <c r="Q311" s="192"/>
      <c r="R311" s="192"/>
      <c r="S311" s="192"/>
      <c r="T311" s="192"/>
      <c r="U311" s="192"/>
      <c r="V311" s="192"/>
      <c r="W311" s="192"/>
      <c r="X311" s="192"/>
      <c r="Y311" s="192"/>
      <c r="Z311" s="192"/>
      <c r="AA311" s="192"/>
    </row>
    <row r="312" spans="1:27" ht="15.75" customHeight="1">
      <c r="A312" s="192"/>
      <c r="B312" s="192"/>
      <c r="C312" s="192"/>
      <c r="D312" s="192"/>
      <c r="E312" s="192"/>
      <c r="F312" s="192"/>
      <c r="G312" s="192"/>
      <c r="H312" s="192"/>
      <c r="I312" s="192"/>
      <c r="J312" s="192"/>
      <c r="K312" s="192"/>
      <c r="L312" s="192"/>
      <c r="M312" s="192"/>
      <c r="N312" s="192"/>
      <c r="O312" s="192"/>
      <c r="P312" s="192"/>
      <c r="Q312" s="192"/>
      <c r="R312" s="192"/>
      <c r="S312" s="192"/>
      <c r="T312" s="192"/>
      <c r="U312" s="192"/>
      <c r="V312" s="192"/>
      <c r="W312" s="192"/>
      <c r="X312" s="192"/>
      <c r="Y312" s="192"/>
      <c r="Z312" s="192"/>
      <c r="AA312" s="192"/>
    </row>
    <row r="313" spans="1:27" ht="15.75" customHeight="1">
      <c r="A313" s="192"/>
      <c r="B313" s="192"/>
      <c r="C313" s="192"/>
      <c r="D313" s="192"/>
      <c r="E313" s="192"/>
      <c r="F313" s="192"/>
      <c r="G313" s="192"/>
      <c r="H313" s="192"/>
      <c r="I313" s="192"/>
      <c r="J313" s="192"/>
      <c r="K313" s="192"/>
      <c r="L313" s="192"/>
      <c r="M313" s="192"/>
      <c r="N313" s="192"/>
      <c r="O313" s="192"/>
      <c r="P313" s="192"/>
      <c r="Q313" s="192"/>
      <c r="R313" s="192"/>
      <c r="S313" s="192"/>
      <c r="T313" s="192"/>
      <c r="U313" s="192"/>
      <c r="V313" s="192"/>
      <c r="W313" s="192"/>
      <c r="X313" s="192"/>
      <c r="Y313" s="192"/>
      <c r="Z313" s="192"/>
      <c r="AA313" s="192"/>
    </row>
    <row r="314" spans="1:27" ht="15.75" customHeight="1">
      <c r="A314" s="192"/>
      <c r="B314" s="192"/>
      <c r="C314" s="192"/>
      <c r="D314" s="192"/>
      <c r="E314" s="192"/>
      <c r="F314" s="192"/>
      <c r="G314" s="192"/>
      <c r="H314" s="192"/>
      <c r="I314" s="192"/>
      <c r="J314" s="192"/>
      <c r="K314" s="192"/>
      <c r="L314" s="192"/>
      <c r="M314" s="192"/>
      <c r="N314" s="192"/>
      <c r="O314" s="192"/>
      <c r="P314" s="192"/>
      <c r="Q314" s="192"/>
      <c r="R314" s="192"/>
      <c r="S314" s="192"/>
      <c r="T314" s="192"/>
      <c r="U314" s="192"/>
      <c r="V314" s="192"/>
      <c r="W314" s="192"/>
      <c r="X314" s="192"/>
      <c r="Y314" s="192"/>
      <c r="Z314" s="192"/>
      <c r="AA314" s="192"/>
    </row>
    <row r="315" spans="1:27" ht="15.75" customHeight="1">
      <c r="A315" s="192"/>
      <c r="B315" s="192"/>
      <c r="C315" s="192"/>
      <c r="D315" s="192"/>
      <c r="E315" s="192"/>
      <c r="F315" s="192"/>
      <c r="G315" s="192"/>
      <c r="H315" s="192"/>
      <c r="I315" s="192"/>
      <c r="J315" s="192"/>
      <c r="K315" s="192"/>
      <c r="L315" s="192"/>
      <c r="M315" s="192"/>
      <c r="N315" s="192"/>
      <c r="O315" s="192"/>
      <c r="P315" s="192"/>
      <c r="Q315" s="192"/>
      <c r="R315" s="192"/>
      <c r="S315" s="192"/>
      <c r="T315" s="192"/>
      <c r="U315" s="192"/>
      <c r="V315" s="192"/>
      <c r="W315" s="192"/>
      <c r="X315" s="192"/>
      <c r="Y315" s="192"/>
      <c r="Z315" s="192"/>
      <c r="AA315" s="192"/>
    </row>
    <row r="316" spans="1:27" ht="15.75" customHeight="1">
      <c r="A316" s="192"/>
      <c r="B316" s="192"/>
      <c r="C316" s="192"/>
      <c r="D316" s="192"/>
      <c r="E316" s="192"/>
      <c r="F316" s="192"/>
      <c r="G316" s="192"/>
      <c r="H316" s="192"/>
      <c r="I316" s="192"/>
      <c r="J316" s="192"/>
      <c r="K316" s="192"/>
      <c r="L316" s="192"/>
      <c r="M316" s="192"/>
      <c r="N316" s="192"/>
      <c r="O316" s="192"/>
      <c r="P316" s="192"/>
      <c r="Q316" s="192"/>
      <c r="R316" s="192"/>
      <c r="S316" s="192"/>
      <c r="T316" s="192"/>
      <c r="U316" s="192"/>
      <c r="V316" s="192"/>
      <c r="W316" s="192"/>
      <c r="X316" s="192"/>
      <c r="Y316" s="192"/>
      <c r="Z316" s="192"/>
      <c r="AA316" s="192"/>
    </row>
    <row r="317" spans="1:27" ht="15.75" customHeight="1">
      <c r="A317" s="192"/>
      <c r="B317" s="192"/>
      <c r="C317" s="192"/>
      <c r="D317" s="192"/>
      <c r="E317" s="192"/>
      <c r="F317" s="192"/>
      <c r="G317" s="192"/>
      <c r="H317" s="192"/>
      <c r="I317" s="192"/>
      <c r="J317" s="192"/>
      <c r="K317" s="192"/>
      <c r="L317" s="192"/>
      <c r="M317" s="192"/>
      <c r="N317" s="192"/>
      <c r="O317" s="192"/>
      <c r="P317" s="192"/>
      <c r="Q317" s="192"/>
      <c r="R317" s="192"/>
      <c r="S317" s="192"/>
      <c r="T317" s="192"/>
      <c r="U317" s="192"/>
      <c r="V317" s="192"/>
      <c r="W317" s="192"/>
      <c r="X317" s="192"/>
      <c r="Y317" s="192"/>
      <c r="Z317" s="192"/>
      <c r="AA317" s="192"/>
    </row>
    <row r="318" spans="1:27" ht="15.75" customHeight="1">
      <c r="A318" s="192"/>
      <c r="B318" s="192"/>
      <c r="C318" s="192"/>
      <c r="D318" s="192"/>
      <c r="E318" s="192"/>
      <c r="F318" s="192"/>
      <c r="G318" s="192"/>
      <c r="H318" s="192"/>
      <c r="I318" s="192"/>
      <c r="J318" s="192"/>
      <c r="K318" s="192"/>
      <c r="L318" s="192"/>
      <c r="M318" s="192"/>
      <c r="N318" s="192"/>
      <c r="O318" s="192"/>
      <c r="P318" s="192"/>
      <c r="Q318" s="192"/>
      <c r="R318" s="192"/>
      <c r="S318" s="192"/>
      <c r="T318" s="192"/>
      <c r="U318" s="192"/>
      <c r="V318" s="192"/>
      <c r="W318" s="192"/>
      <c r="X318" s="192"/>
      <c r="Y318" s="192"/>
      <c r="Z318" s="192"/>
      <c r="AA318" s="192"/>
    </row>
    <row r="319" spans="1:27" ht="15.75" customHeight="1">
      <c r="A319" s="192"/>
      <c r="B319" s="192"/>
      <c r="C319" s="192"/>
      <c r="D319" s="192"/>
      <c r="E319" s="192"/>
      <c r="F319" s="192"/>
      <c r="G319" s="192"/>
      <c r="H319" s="192"/>
      <c r="I319" s="192"/>
      <c r="J319" s="192"/>
      <c r="K319" s="192"/>
      <c r="L319" s="192"/>
      <c r="M319" s="192"/>
      <c r="N319" s="192"/>
      <c r="O319" s="192"/>
      <c r="P319" s="192"/>
      <c r="Q319" s="192"/>
      <c r="R319" s="192"/>
      <c r="S319" s="192"/>
      <c r="T319" s="192"/>
      <c r="U319" s="192"/>
      <c r="V319" s="192"/>
      <c r="W319" s="192"/>
      <c r="X319" s="192"/>
      <c r="Y319" s="192"/>
      <c r="Z319" s="192"/>
      <c r="AA319" s="192"/>
    </row>
    <row r="320" spans="1:27" ht="15.75" customHeight="1">
      <c r="A320" s="192"/>
      <c r="B320" s="192"/>
      <c r="C320" s="192"/>
      <c r="D320" s="192"/>
      <c r="E320" s="192"/>
      <c r="F320" s="192"/>
      <c r="G320" s="192"/>
      <c r="H320" s="192"/>
      <c r="I320" s="192"/>
      <c r="J320" s="192"/>
      <c r="K320" s="192"/>
      <c r="L320" s="192"/>
      <c r="M320" s="192"/>
      <c r="N320" s="192"/>
      <c r="O320" s="192"/>
      <c r="P320" s="192"/>
      <c r="Q320" s="192"/>
      <c r="R320" s="192"/>
      <c r="S320" s="192"/>
      <c r="T320" s="192"/>
      <c r="U320" s="192"/>
      <c r="V320" s="192"/>
      <c r="W320" s="192"/>
      <c r="X320" s="192"/>
      <c r="Y320" s="192"/>
      <c r="Z320" s="192"/>
      <c r="AA320" s="192"/>
    </row>
    <row r="321" spans="1:27" ht="15.75" customHeight="1">
      <c r="A321" s="192"/>
      <c r="B321" s="192"/>
      <c r="C321" s="192"/>
      <c r="D321" s="192"/>
      <c r="E321" s="192"/>
      <c r="F321" s="192"/>
      <c r="G321" s="192"/>
      <c r="H321" s="192"/>
      <c r="I321" s="192"/>
      <c r="J321" s="192"/>
      <c r="K321" s="192"/>
      <c r="L321" s="192"/>
      <c r="M321" s="192"/>
      <c r="N321" s="192"/>
      <c r="O321" s="192"/>
      <c r="P321" s="192"/>
      <c r="Q321" s="192"/>
      <c r="R321" s="192"/>
      <c r="S321" s="192"/>
      <c r="T321" s="192"/>
      <c r="U321" s="192"/>
      <c r="V321" s="192"/>
      <c r="W321" s="192"/>
      <c r="X321" s="192"/>
      <c r="Y321" s="192"/>
      <c r="Z321" s="192"/>
      <c r="AA321" s="192"/>
    </row>
    <row r="322" spans="1:27" ht="15.75" customHeight="1">
      <c r="A322" s="192"/>
      <c r="B322" s="192"/>
      <c r="C322" s="192"/>
      <c r="D322" s="192"/>
      <c r="E322" s="192"/>
      <c r="F322" s="192"/>
      <c r="G322" s="192"/>
      <c r="H322" s="192"/>
      <c r="I322" s="192"/>
      <c r="J322" s="192"/>
      <c r="K322" s="192"/>
      <c r="L322" s="192"/>
      <c r="M322" s="192"/>
      <c r="N322" s="192"/>
      <c r="O322" s="192"/>
      <c r="P322" s="192"/>
      <c r="Q322" s="192"/>
      <c r="R322" s="192"/>
      <c r="S322" s="192"/>
      <c r="T322" s="192"/>
      <c r="U322" s="192"/>
      <c r="V322" s="192"/>
      <c r="W322" s="192"/>
      <c r="X322" s="192"/>
      <c r="Y322" s="192"/>
      <c r="Z322" s="192"/>
      <c r="AA322" s="192"/>
    </row>
    <row r="323" spans="1:27" ht="15.75" customHeight="1">
      <c r="A323" s="192"/>
      <c r="B323" s="192"/>
      <c r="C323" s="192"/>
      <c r="D323" s="192"/>
      <c r="E323" s="192"/>
      <c r="F323" s="192"/>
      <c r="G323" s="192"/>
      <c r="H323" s="192"/>
      <c r="I323" s="192"/>
      <c r="J323" s="192"/>
      <c r="K323" s="192"/>
      <c r="L323" s="192"/>
      <c r="M323" s="192"/>
      <c r="N323" s="192"/>
      <c r="O323" s="192"/>
      <c r="P323" s="192"/>
      <c r="Q323" s="192"/>
      <c r="R323" s="192"/>
      <c r="S323" s="192"/>
      <c r="T323" s="192"/>
      <c r="U323" s="192"/>
      <c r="V323" s="192"/>
      <c r="W323" s="192"/>
      <c r="X323" s="192"/>
      <c r="Y323" s="192"/>
      <c r="Z323" s="192"/>
      <c r="AA323" s="192"/>
    </row>
    <row r="324" spans="1:27" ht="15.75" customHeight="1">
      <c r="A324" s="192"/>
      <c r="B324" s="192"/>
      <c r="C324" s="192"/>
      <c r="D324" s="192"/>
      <c r="E324" s="192"/>
      <c r="F324" s="192"/>
      <c r="G324" s="192"/>
      <c r="H324" s="192"/>
      <c r="I324" s="192"/>
      <c r="J324" s="192"/>
      <c r="K324" s="192"/>
      <c r="L324" s="192"/>
      <c r="M324" s="192"/>
      <c r="N324" s="192"/>
      <c r="O324" s="192"/>
      <c r="P324" s="192"/>
      <c r="Q324" s="192"/>
      <c r="R324" s="192"/>
      <c r="S324" s="192"/>
      <c r="T324" s="192"/>
      <c r="U324" s="192"/>
      <c r="V324" s="192"/>
      <c r="W324" s="192"/>
      <c r="X324" s="192"/>
      <c r="Y324" s="192"/>
      <c r="Z324" s="192"/>
      <c r="AA324" s="192"/>
    </row>
    <row r="325" spans="1:27" ht="15.75" customHeight="1">
      <c r="A325" s="192"/>
      <c r="B325" s="192"/>
      <c r="C325" s="192"/>
      <c r="D325" s="192"/>
      <c r="E325" s="19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row>
    <row r="326" spans="1:27" ht="15.75" customHeight="1">
      <c r="A326" s="192"/>
      <c r="B326" s="192"/>
      <c r="C326" s="192"/>
      <c r="D326" s="192"/>
      <c r="E326" s="19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row>
    <row r="327" spans="1:27" ht="15.75" customHeight="1">
      <c r="A327" s="192"/>
      <c r="B327" s="192"/>
      <c r="C327" s="192"/>
      <c r="D327" s="192"/>
      <c r="E327" s="192"/>
      <c r="F327" s="192"/>
      <c r="G327" s="192"/>
      <c r="H327" s="192"/>
      <c r="I327" s="192"/>
      <c r="J327" s="192"/>
      <c r="K327" s="192"/>
      <c r="L327" s="192"/>
      <c r="M327" s="192"/>
      <c r="N327" s="192"/>
      <c r="O327" s="192"/>
      <c r="P327" s="192"/>
      <c r="Q327" s="192"/>
      <c r="R327" s="192"/>
      <c r="S327" s="192"/>
      <c r="T327" s="192"/>
      <c r="U327" s="192"/>
      <c r="V327" s="192"/>
      <c r="W327" s="192"/>
      <c r="X327" s="192"/>
      <c r="Y327" s="192"/>
      <c r="Z327" s="192"/>
      <c r="AA327" s="192"/>
    </row>
    <row r="328" spans="1:27" ht="15.75" customHeight="1">
      <c r="A328" s="192"/>
      <c r="B328" s="192"/>
      <c r="C328" s="192"/>
      <c r="D328" s="192"/>
      <c r="E328" s="192"/>
      <c r="F328" s="192"/>
      <c r="G328" s="192"/>
      <c r="H328" s="192"/>
      <c r="I328" s="192"/>
      <c r="J328" s="192"/>
      <c r="K328" s="192"/>
      <c r="L328" s="192"/>
      <c r="M328" s="192"/>
      <c r="N328" s="192"/>
      <c r="O328" s="192"/>
      <c r="P328" s="192"/>
      <c r="Q328" s="192"/>
      <c r="R328" s="192"/>
      <c r="S328" s="192"/>
      <c r="T328" s="192"/>
      <c r="U328" s="192"/>
      <c r="V328" s="192"/>
      <c r="W328" s="192"/>
      <c r="X328" s="192"/>
      <c r="Y328" s="192"/>
      <c r="Z328" s="192"/>
      <c r="AA328" s="192"/>
    </row>
    <row r="329" spans="1:27" ht="15.75" customHeight="1">
      <c r="A329" s="192"/>
      <c r="B329" s="192"/>
      <c r="C329" s="192"/>
      <c r="D329" s="192"/>
      <c r="E329" s="192"/>
      <c r="F329" s="192"/>
      <c r="G329" s="192"/>
      <c r="H329" s="192"/>
      <c r="I329" s="192"/>
      <c r="J329" s="192"/>
      <c r="K329" s="192"/>
      <c r="L329" s="192"/>
      <c r="M329" s="192"/>
      <c r="N329" s="192"/>
      <c r="O329" s="192"/>
      <c r="P329" s="192"/>
      <c r="Q329" s="192"/>
      <c r="R329" s="192"/>
      <c r="S329" s="192"/>
      <c r="T329" s="192"/>
      <c r="U329" s="192"/>
      <c r="V329" s="192"/>
      <c r="W329" s="192"/>
      <c r="X329" s="192"/>
      <c r="Y329" s="192"/>
      <c r="Z329" s="192"/>
      <c r="AA329" s="192"/>
    </row>
    <row r="330" spans="1:27" ht="15.75" customHeight="1">
      <c r="A330" s="192"/>
      <c r="B330" s="192"/>
      <c r="C330" s="192"/>
      <c r="D330" s="192"/>
      <c r="E330" s="192"/>
      <c r="F330" s="192"/>
      <c r="G330" s="192"/>
      <c r="H330" s="192"/>
      <c r="I330" s="192"/>
      <c r="J330" s="192"/>
      <c r="K330" s="192"/>
      <c r="L330" s="192"/>
      <c r="M330" s="192"/>
      <c r="N330" s="192"/>
      <c r="O330" s="192"/>
      <c r="P330" s="192"/>
      <c r="Q330" s="192"/>
      <c r="R330" s="192"/>
      <c r="S330" s="192"/>
      <c r="T330" s="192"/>
      <c r="U330" s="192"/>
      <c r="V330" s="192"/>
      <c r="W330" s="192"/>
      <c r="X330" s="192"/>
      <c r="Y330" s="192"/>
      <c r="Z330" s="192"/>
      <c r="AA330" s="192"/>
    </row>
    <row r="331" spans="1:27" ht="15.75" customHeight="1">
      <c r="A331" s="192"/>
      <c r="B331" s="192"/>
      <c r="C331" s="192"/>
      <c r="D331" s="192"/>
      <c r="E331" s="192"/>
      <c r="F331" s="192"/>
      <c r="G331" s="192"/>
      <c r="H331" s="192"/>
      <c r="I331" s="192"/>
      <c r="J331" s="192"/>
      <c r="K331" s="192"/>
      <c r="L331" s="192"/>
      <c r="M331" s="192"/>
      <c r="N331" s="192"/>
      <c r="O331" s="192"/>
      <c r="P331" s="192"/>
      <c r="Q331" s="192"/>
      <c r="R331" s="192"/>
      <c r="S331" s="192"/>
      <c r="T331" s="192"/>
      <c r="U331" s="192"/>
      <c r="V331" s="192"/>
      <c r="W331" s="192"/>
      <c r="X331" s="192"/>
      <c r="Y331" s="192"/>
      <c r="Z331" s="192"/>
      <c r="AA331" s="192"/>
    </row>
    <row r="332" spans="1:27" ht="15.75" customHeight="1">
      <c r="A332" s="192"/>
      <c r="B332" s="192"/>
      <c r="C332" s="192"/>
      <c r="D332" s="192"/>
      <c r="E332" s="192"/>
      <c r="F332" s="192"/>
      <c r="G332" s="192"/>
      <c r="H332" s="192"/>
      <c r="I332" s="192"/>
      <c r="J332" s="192"/>
      <c r="K332" s="192"/>
      <c r="L332" s="192"/>
      <c r="M332" s="192"/>
      <c r="N332" s="192"/>
      <c r="O332" s="192"/>
      <c r="P332" s="192"/>
      <c r="Q332" s="192"/>
      <c r="R332" s="192"/>
      <c r="S332" s="192"/>
      <c r="T332" s="192"/>
      <c r="U332" s="192"/>
      <c r="V332" s="192"/>
      <c r="W332" s="192"/>
      <c r="X332" s="192"/>
      <c r="Y332" s="192"/>
      <c r="Z332" s="192"/>
      <c r="AA332" s="192"/>
    </row>
    <row r="333" spans="1:27" ht="15.75" customHeight="1">
      <c r="A333" s="192"/>
      <c r="B333" s="192"/>
      <c r="C333" s="192"/>
      <c r="D333" s="192"/>
      <c r="E333" s="192"/>
      <c r="F333" s="192"/>
      <c r="G333" s="192"/>
      <c r="H333" s="192"/>
      <c r="I333" s="192"/>
      <c r="J333" s="192"/>
      <c r="K333" s="192"/>
      <c r="L333" s="192"/>
      <c r="M333" s="192"/>
      <c r="N333" s="192"/>
      <c r="O333" s="192"/>
      <c r="P333" s="192"/>
      <c r="Q333" s="192"/>
      <c r="R333" s="192"/>
      <c r="S333" s="192"/>
      <c r="T333" s="192"/>
      <c r="U333" s="192"/>
      <c r="V333" s="192"/>
      <c r="W333" s="192"/>
      <c r="X333" s="192"/>
      <c r="Y333" s="192"/>
      <c r="Z333" s="192"/>
      <c r="AA333" s="192"/>
    </row>
    <row r="334" spans="1:27" ht="15.75" customHeight="1">
      <c r="A334" s="192"/>
      <c r="B334" s="192"/>
      <c r="C334" s="192"/>
      <c r="D334" s="192"/>
      <c r="E334" s="192"/>
      <c r="F334" s="192"/>
      <c r="G334" s="192"/>
      <c r="H334" s="192"/>
      <c r="I334" s="192"/>
      <c r="J334" s="192"/>
      <c r="K334" s="192"/>
      <c r="L334" s="192"/>
      <c r="M334" s="192"/>
      <c r="N334" s="192"/>
      <c r="O334" s="192"/>
      <c r="P334" s="192"/>
      <c r="Q334" s="192"/>
      <c r="R334" s="192"/>
      <c r="S334" s="192"/>
      <c r="T334" s="192"/>
      <c r="U334" s="192"/>
      <c r="V334" s="192"/>
      <c r="W334" s="192"/>
      <c r="X334" s="192"/>
      <c r="Y334" s="192"/>
      <c r="Z334" s="192"/>
      <c r="AA334" s="192"/>
    </row>
    <row r="335" spans="1:27" ht="15.75" customHeight="1">
      <c r="A335" s="192"/>
      <c r="B335" s="192"/>
      <c r="C335" s="192"/>
      <c r="D335" s="192"/>
      <c r="E335" s="192"/>
      <c r="F335" s="192"/>
      <c r="G335" s="192"/>
      <c r="H335" s="192"/>
      <c r="I335" s="192"/>
      <c r="J335" s="192"/>
      <c r="K335" s="192"/>
      <c r="L335" s="192"/>
      <c r="M335" s="192"/>
      <c r="N335" s="192"/>
      <c r="O335" s="192"/>
      <c r="P335" s="192"/>
      <c r="Q335" s="192"/>
      <c r="R335" s="192"/>
      <c r="S335" s="192"/>
      <c r="T335" s="192"/>
      <c r="U335" s="192"/>
      <c r="V335" s="192"/>
      <c r="W335" s="192"/>
      <c r="X335" s="192"/>
      <c r="Y335" s="192"/>
      <c r="Z335" s="192"/>
      <c r="AA335" s="192"/>
    </row>
    <row r="336" spans="1:27" ht="15.75" customHeight="1">
      <c r="A336" s="192"/>
      <c r="B336" s="192"/>
      <c r="C336" s="192"/>
      <c r="D336" s="192"/>
      <c r="E336" s="192"/>
      <c r="F336" s="192"/>
      <c r="G336" s="192"/>
      <c r="H336" s="192"/>
      <c r="I336" s="192"/>
      <c r="J336" s="192"/>
      <c r="K336" s="192"/>
      <c r="L336" s="192"/>
      <c r="M336" s="192"/>
      <c r="N336" s="192"/>
      <c r="O336" s="192"/>
      <c r="P336" s="192"/>
      <c r="Q336" s="192"/>
      <c r="R336" s="192"/>
      <c r="S336" s="192"/>
      <c r="T336" s="192"/>
      <c r="U336" s="192"/>
      <c r="V336" s="192"/>
      <c r="W336" s="192"/>
      <c r="X336" s="192"/>
      <c r="Y336" s="192"/>
      <c r="Z336" s="192"/>
      <c r="AA336" s="192"/>
    </row>
    <row r="337" spans="1:27" ht="15.75" customHeight="1">
      <c r="A337" s="192"/>
      <c r="B337" s="192"/>
      <c r="C337" s="192"/>
      <c r="D337" s="192"/>
      <c r="E337" s="192"/>
      <c r="F337" s="192"/>
      <c r="G337" s="192"/>
      <c r="H337" s="192"/>
      <c r="I337" s="192"/>
      <c r="J337" s="192"/>
      <c r="K337" s="192"/>
      <c r="L337" s="192"/>
      <c r="M337" s="192"/>
      <c r="N337" s="192"/>
      <c r="O337" s="192"/>
      <c r="P337" s="192"/>
      <c r="Q337" s="192"/>
      <c r="R337" s="192"/>
      <c r="S337" s="192"/>
      <c r="T337" s="192"/>
      <c r="U337" s="192"/>
      <c r="V337" s="192"/>
      <c r="W337" s="192"/>
      <c r="X337" s="192"/>
      <c r="Y337" s="192"/>
      <c r="Z337" s="192"/>
      <c r="AA337" s="192"/>
    </row>
    <row r="338" spans="1:27" ht="15.75" customHeight="1">
      <c r="A338" s="192"/>
      <c r="B338" s="192"/>
      <c r="C338" s="192"/>
      <c r="D338" s="192"/>
      <c r="E338" s="192"/>
      <c r="F338" s="192"/>
      <c r="G338" s="192"/>
      <c r="H338" s="192"/>
      <c r="I338" s="192"/>
      <c r="J338" s="192"/>
      <c r="K338" s="192"/>
      <c r="L338" s="192"/>
      <c r="M338" s="192"/>
      <c r="N338" s="192"/>
      <c r="O338" s="192"/>
      <c r="P338" s="192"/>
      <c r="Q338" s="192"/>
      <c r="R338" s="192"/>
      <c r="S338" s="192"/>
      <c r="T338" s="192"/>
      <c r="U338" s="192"/>
      <c r="V338" s="192"/>
      <c r="W338" s="192"/>
      <c r="X338" s="192"/>
      <c r="Y338" s="192"/>
      <c r="Z338" s="192"/>
      <c r="AA338" s="192"/>
    </row>
    <row r="339" spans="1:27" ht="15.75" customHeight="1">
      <c r="A339" s="192"/>
      <c r="B339" s="192"/>
      <c r="C339" s="192"/>
      <c r="D339" s="192"/>
      <c r="E339" s="192"/>
      <c r="F339" s="192"/>
      <c r="G339" s="192"/>
      <c r="H339" s="192"/>
      <c r="I339" s="192"/>
      <c r="J339" s="192"/>
      <c r="K339" s="192"/>
      <c r="L339" s="192"/>
      <c r="M339" s="192"/>
      <c r="N339" s="192"/>
      <c r="O339" s="192"/>
      <c r="P339" s="192"/>
      <c r="Q339" s="192"/>
      <c r="R339" s="192"/>
      <c r="S339" s="192"/>
      <c r="T339" s="192"/>
      <c r="U339" s="192"/>
      <c r="V339" s="192"/>
      <c r="W339" s="192"/>
      <c r="X339" s="192"/>
      <c r="Y339" s="192"/>
      <c r="Z339" s="192"/>
      <c r="AA339" s="192"/>
    </row>
    <row r="340" spans="1:27" ht="15.75" customHeight="1">
      <c r="A340" s="192"/>
      <c r="B340" s="192"/>
      <c r="C340" s="192"/>
      <c r="D340" s="192"/>
      <c r="E340" s="192"/>
      <c r="F340" s="192"/>
      <c r="G340" s="192"/>
      <c r="H340" s="192"/>
      <c r="I340" s="192"/>
      <c r="J340" s="192"/>
      <c r="K340" s="192"/>
      <c r="L340" s="192"/>
      <c r="M340" s="192"/>
      <c r="N340" s="192"/>
      <c r="O340" s="192"/>
      <c r="P340" s="192"/>
      <c r="Q340" s="192"/>
      <c r="R340" s="192"/>
      <c r="S340" s="192"/>
      <c r="T340" s="192"/>
      <c r="U340" s="192"/>
      <c r="V340" s="192"/>
      <c r="W340" s="192"/>
      <c r="X340" s="192"/>
      <c r="Y340" s="192"/>
      <c r="Z340" s="192"/>
      <c r="AA340" s="192"/>
    </row>
    <row r="341" spans="1:27" ht="15.75" customHeight="1">
      <c r="A341" s="192"/>
      <c r="B341" s="192"/>
      <c r="C341" s="192"/>
      <c r="D341" s="192"/>
      <c r="E341" s="192"/>
      <c r="F341" s="192"/>
      <c r="G341" s="192"/>
      <c r="H341" s="192"/>
      <c r="I341" s="192"/>
      <c r="J341" s="192"/>
      <c r="K341" s="192"/>
      <c r="L341" s="192"/>
      <c r="M341" s="192"/>
      <c r="N341" s="192"/>
      <c r="O341" s="192"/>
      <c r="P341" s="192"/>
      <c r="Q341" s="192"/>
      <c r="R341" s="192"/>
      <c r="S341" s="192"/>
      <c r="T341" s="192"/>
      <c r="U341" s="192"/>
      <c r="V341" s="192"/>
      <c r="W341" s="192"/>
      <c r="X341" s="192"/>
      <c r="Y341" s="192"/>
      <c r="Z341" s="192"/>
      <c r="AA341" s="192"/>
    </row>
    <row r="342" spans="1:27" ht="15.75" customHeight="1">
      <c r="A342" s="192"/>
      <c r="B342" s="192"/>
      <c r="C342" s="192"/>
      <c r="D342" s="192"/>
      <c r="E342" s="192"/>
      <c r="F342" s="192"/>
      <c r="G342" s="192"/>
      <c r="H342" s="192"/>
      <c r="I342" s="192"/>
      <c r="J342" s="192"/>
      <c r="K342" s="192"/>
      <c r="L342" s="192"/>
      <c r="M342" s="192"/>
      <c r="N342" s="192"/>
      <c r="O342" s="192"/>
      <c r="P342" s="192"/>
      <c r="Q342" s="192"/>
      <c r="R342" s="192"/>
      <c r="S342" s="192"/>
      <c r="T342" s="192"/>
      <c r="U342" s="192"/>
      <c r="V342" s="192"/>
      <c r="W342" s="192"/>
      <c r="X342" s="192"/>
      <c r="Y342" s="192"/>
      <c r="Z342" s="192"/>
      <c r="AA342" s="192"/>
    </row>
    <row r="343" spans="1:27" ht="15.75" customHeight="1">
      <c r="A343" s="192"/>
      <c r="B343" s="192"/>
      <c r="C343" s="192"/>
      <c r="D343" s="192"/>
      <c r="E343" s="192"/>
      <c r="F343" s="192"/>
      <c r="G343" s="192"/>
      <c r="H343" s="192"/>
      <c r="I343" s="192"/>
      <c r="J343" s="192"/>
      <c r="K343" s="192"/>
      <c r="L343" s="192"/>
      <c r="M343" s="192"/>
      <c r="N343" s="192"/>
      <c r="O343" s="192"/>
      <c r="P343" s="192"/>
      <c r="Q343" s="192"/>
      <c r="R343" s="192"/>
      <c r="S343" s="192"/>
      <c r="T343" s="192"/>
      <c r="U343" s="192"/>
      <c r="V343" s="192"/>
      <c r="W343" s="192"/>
      <c r="X343" s="192"/>
      <c r="Y343" s="192"/>
      <c r="Z343" s="192"/>
      <c r="AA343" s="192"/>
    </row>
    <row r="344" spans="1:27" ht="15.75" customHeight="1">
      <c r="A344" s="192"/>
      <c r="B344" s="192"/>
      <c r="C344" s="192"/>
      <c r="D344" s="192"/>
      <c r="E344" s="192"/>
      <c r="F344" s="192"/>
      <c r="G344" s="192"/>
      <c r="H344" s="192"/>
      <c r="I344" s="192"/>
      <c r="J344" s="192"/>
      <c r="K344" s="192"/>
      <c r="L344" s="192"/>
      <c r="M344" s="192"/>
      <c r="N344" s="192"/>
      <c r="O344" s="192"/>
      <c r="P344" s="192"/>
      <c r="Q344" s="192"/>
      <c r="R344" s="192"/>
      <c r="S344" s="192"/>
      <c r="T344" s="192"/>
      <c r="U344" s="192"/>
      <c r="V344" s="192"/>
      <c r="W344" s="192"/>
      <c r="X344" s="192"/>
      <c r="Y344" s="192"/>
      <c r="Z344" s="192"/>
      <c r="AA344" s="192"/>
    </row>
    <row r="345" spans="1:27" ht="15.75" customHeight="1">
      <c r="A345" s="192"/>
      <c r="B345" s="192"/>
      <c r="C345" s="192"/>
      <c r="D345" s="192"/>
      <c r="E345" s="192"/>
      <c r="F345" s="192"/>
      <c r="G345" s="192"/>
      <c r="H345" s="192"/>
      <c r="I345" s="192"/>
      <c r="J345" s="192"/>
      <c r="K345" s="192"/>
      <c r="L345" s="192"/>
      <c r="M345" s="192"/>
      <c r="N345" s="192"/>
      <c r="O345" s="192"/>
      <c r="P345" s="192"/>
      <c r="Q345" s="192"/>
      <c r="R345" s="192"/>
      <c r="S345" s="192"/>
      <c r="T345" s="192"/>
      <c r="U345" s="192"/>
      <c r="V345" s="192"/>
      <c r="W345" s="192"/>
      <c r="X345" s="192"/>
      <c r="Y345" s="192"/>
      <c r="Z345" s="192"/>
      <c r="AA345" s="192"/>
    </row>
    <row r="346" spans="1:27" ht="15.75" customHeight="1">
      <c r="A346" s="192"/>
      <c r="B346" s="192"/>
      <c r="C346" s="192"/>
      <c r="D346" s="192"/>
      <c r="E346" s="192"/>
      <c r="F346" s="192"/>
      <c r="G346" s="192"/>
      <c r="H346" s="192"/>
      <c r="I346" s="192"/>
      <c r="J346" s="192"/>
      <c r="K346" s="192"/>
      <c r="L346" s="192"/>
      <c r="M346" s="192"/>
      <c r="N346" s="192"/>
      <c r="O346" s="192"/>
      <c r="P346" s="192"/>
      <c r="Q346" s="192"/>
      <c r="R346" s="192"/>
      <c r="S346" s="192"/>
      <c r="T346" s="192"/>
      <c r="U346" s="192"/>
      <c r="V346" s="192"/>
      <c r="W346" s="192"/>
      <c r="X346" s="192"/>
      <c r="Y346" s="192"/>
      <c r="Z346" s="192"/>
      <c r="AA346" s="192"/>
    </row>
    <row r="347" spans="1:27" ht="15.75" customHeight="1">
      <c r="A347" s="192"/>
      <c r="B347" s="192"/>
      <c r="C347" s="192"/>
      <c r="D347" s="192"/>
      <c r="E347" s="192"/>
      <c r="F347" s="192"/>
      <c r="G347" s="192"/>
      <c r="H347" s="192"/>
      <c r="I347" s="192"/>
      <c r="J347" s="192"/>
      <c r="K347" s="192"/>
      <c r="L347" s="192"/>
      <c r="M347" s="192"/>
      <c r="N347" s="192"/>
      <c r="O347" s="192"/>
      <c r="P347" s="192"/>
      <c r="Q347" s="192"/>
      <c r="R347" s="192"/>
      <c r="S347" s="192"/>
      <c r="T347" s="192"/>
      <c r="U347" s="192"/>
      <c r="V347" s="192"/>
      <c r="W347" s="192"/>
      <c r="X347" s="192"/>
      <c r="Y347" s="192"/>
      <c r="Z347" s="192"/>
      <c r="AA347" s="192"/>
    </row>
    <row r="348" spans="1:27" ht="15.75" customHeight="1">
      <c r="A348" s="192"/>
      <c r="B348" s="192"/>
      <c r="C348" s="192"/>
      <c r="D348" s="192"/>
      <c r="E348" s="192"/>
      <c r="F348" s="192"/>
      <c r="G348" s="192"/>
      <c r="H348" s="192"/>
      <c r="I348" s="192"/>
      <c r="J348" s="192"/>
      <c r="K348" s="192"/>
      <c r="L348" s="192"/>
      <c r="M348" s="192"/>
      <c r="N348" s="192"/>
      <c r="O348" s="192"/>
      <c r="P348" s="192"/>
      <c r="Q348" s="192"/>
      <c r="R348" s="192"/>
      <c r="S348" s="192"/>
      <c r="T348" s="192"/>
      <c r="U348" s="192"/>
      <c r="V348" s="192"/>
      <c r="W348" s="192"/>
      <c r="X348" s="192"/>
      <c r="Y348" s="192"/>
      <c r="Z348" s="192"/>
      <c r="AA348" s="192"/>
    </row>
    <row r="349" spans="1:27" ht="15.75" customHeight="1">
      <c r="A349" s="192"/>
      <c r="B349" s="192"/>
      <c r="C349" s="192"/>
      <c r="D349" s="192"/>
      <c r="E349" s="192"/>
      <c r="F349" s="192"/>
      <c r="G349" s="192"/>
      <c r="H349" s="192"/>
      <c r="I349" s="192"/>
      <c r="J349" s="192"/>
      <c r="K349" s="192"/>
      <c r="L349" s="192"/>
      <c r="M349" s="192"/>
      <c r="N349" s="192"/>
      <c r="O349" s="192"/>
      <c r="P349" s="192"/>
      <c r="Q349" s="192"/>
      <c r="R349" s="192"/>
      <c r="S349" s="192"/>
      <c r="T349" s="192"/>
      <c r="U349" s="192"/>
      <c r="V349" s="192"/>
      <c r="W349" s="192"/>
      <c r="X349" s="192"/>
      <c r="Y349" s="192"/>
      <c r="Z349" s="192"/>
      <c r="AA349" s="192"/>
    </row>
    <row r="350" spans="1:27" ht="15.75" customHeight="1">
      <c r="A350" s="192"/>
      <c r="B350" s="192"/>
      <c r="C350" s="192"/>
      <c r="D350" s="192"/>
      <c r="E350" s="192"/>
      <c r="F350" s="192"/>
      <c r="G350" s="192"/>
      <c r="H350" s="192"/>
      <c r="I350" s="192"/>
      <c r="J350" s="192"/>
      <c r="K350" s="192"/>
      <c r="L350" s="192"/>
      <c r="M350" s="192"/>
      <c r="N350" s="192"/>
      <c r="O350" s="192"/>
      <c r="P350" s="192"/>
      <c r="Q350" s="192"/>
      <c r="R350" s="192"/>
      <c r="S350" s="192"/>
      <c r="T350" s="192"/>
      <c r="U350" s="192"/>
      <c r="V350" s="192"/>
      <c r="W350" s="192"/>
      <c r="X350" s="192"/>
      <c r="Y350" s="192"/>
      <c r="Z350" s="192"/>
      <c r="AA350" s="192"/>
    </row>
    <row r="351" spans="1:27" ht="15.75" customHeight="1">
      <c r="A351" s="192"/>
      <c r="B351" s="192"/>
      <c r="C351" s="192"/>
      <c r="D351" s="192"/>
      <c r="E351" s="192"/>
      <c r="F351" s="192"/>
      <c r="G351" s="192"/>
      <c r="H351" s="192"/>
      <c r="I351" s="192"/>
      <c r="J351" s="192"/>
      <c r="K351" s="192"/>
      <c r="L351" s="192"/>
      <c r="M351" s="192"/>
      <c r="N351" s="192"/>
      <c r="O351" s="192"/>
      <c r="P351" s="192"/>
      <c r="Q351" s="192"/>
      <c r="R351" s="192"/>
      <c r="S351" s="192"/>
      <c r="T351" s="192"/>
      <c r="U351" s="192"/>
      <c r="V351" s="192"/>
      <c r="W351" s="192"/>
      <c r="X351" s="192"/>
      <c r="Y351" s="192"/>
      <c r="Z351" s="192"/>
      <c r="AA351" s="192"/>
    </row>
    <row r="352" spans="1:27" ht="15.75" customHeight="1">
      <c r="A352" s="192"/>
      <c r="B352" s="192"/>
      <c r="C352" s="192"/>
      <c r="D352" s="192"/>
      <c r="E352" s="192"/>
      <c r="F352" s="192"/>
      <c r="G352" s="192"/>
      <c r="H352" s="192"/>
      <c r="I352" s="192"/>
      <c r="J352" s="192"/>
      <c r="K352" s="192"/>
      <c r="L352" s="192"/>
      <c r="M352" s="192"/>
      <c r="N352" s="192"/>
      <c r="O352" s="192"/>
      <c r="P352" s="192"/>
      <c r="Q352" s="192"/>
      <c r="R352" s="192"/>
      <c r="S352" s="192"/>
      <c r="T352" s="192"/>
      <c r="U352" s="192"/>
      <c r="V352" s="192"/>
      <c r="W352" s="192"/>
      <c r="X352" s="192"/>
      <c r="Y352" s="192"/>
      <c r="Z352" s="192"/>
      <c r="AA352" s="192"/>
    </row>
    <row r="353" spans="1:27" ht="15.75" customHeight="1">
      <c r="A353" s="192"/>
      <c r="B353" s="192"/>
      <c r="C353" s="192"/>
      <c r="D353" s="192"/>
      <c r="E353" s="192"/>
      <c r="F353" s="192"/>
      <c r="G353" s="192"/>
      <c r="H353" s="192"/>
      <c r="I353" s="192"/>
      <c r="J353" s="192"/>
      <c r="K353" s="192"/>
      <c r="L353" s="192"/>
      <c r="M353" s="192"/>
      <c r="N353" s="192"/>
      <c r="O353" s="192"/>
      <c r="P353" s="192"/>
      <c r="Q353" s="192"/>
      <c r="R353" s="192"/>
      <c r="S353" s="192"/>
      <c r="T353" s="192"/>
      <c r="U353" s="192"/>
      <c r="V353" s="192"/>
      <c r="W353" s="192"/>
      <c r="X353" s="192"/>
      <c r="Y353" s="192"/>
      <c r="Z353" s="192"/>
      <c r="AA353" s="192"/>
    </row>
    <row r="354" spans="1:27" ht="15.75" customHeight="1">
      <c r="A354" s="192"/>
      <c r="B354" s="192"/>
      <c r="C354" s="192"/>
      <c r="D354" s="192"/>
      <c r="E354" s="192"/>
      <c r="F354" s="192"/>
      <c r="G354" s="192"/>
      <c r="H354" s="192"/>
      <c r="I354" s="192"/>
      <c r="J354" s="192"/>
      <c r="K354" s="192"/>
      <c r="L354" s="192"/>
      <c r="M354" s="192"/>
      <c r="N354" s="192"/>
      <c r="O354" s="192"/>
      <c r="P354" s="192"/>
      <c r="Q354" s="192"/>
      <c r="R354" s="192"/>
      <c r="S354" s="192"/>
      <c r="T354" s="192"/>
      <c r="U354" s="192"/>
      <c r="V354" s="192"/>
      <c r="W354" s="192"/>
      <c r="X354" s="192"/>
      <c r="Y354" s="192"/>
      <c r="Z354" s="192"/>
      <c r="AA354" s="192"/>
    </row>
    <row r="355" spans="1:27" ht="15.75" customHeight="1">
      <c r="A355" s="192"/>
      <c r="B355" s="192"/>
      <c r="C355" s="192"/>
      <c r="D355" s="192"/>
      <c r="E355" s="192"/>
      <c r="F355" s="192"/>
      <c r="G355" s="192"/>
      <c r="H355" s="192"/>
      <c r="I355" s="192"/>
      <c r="J355" s="192"/>
      <c r="K355" s="192"/>
      <c r="L355" s="192"/>
      <c r="M355" s="192"/>
      <c r="N355" s="192"/>
      <c r="O355" s="192"/>
      <c r="P355" s="192"/>
      <c r="Q355" s="192"/>
      <c r="R355" s="192"/>
      <c r="S355" s="192"/>
      <c r="T355" s="192"/>
      <c r="U355" s="192"/>
      <c r="V355" s="192"/>
      <c r="W355" s="192"/>
      <c r="X355" s="192"/>
      <c r="Y355" s="192"/>
      <c r="Z355" s="192"/>
      <c r="AA355" s="192"/>
    </row>
    <row r="356" spans="1:27" ht="15.75" customHeight="1">
      <c r="A356" s="192"/>
      <c r="B356" s="192"/>
      <c r="C356" s="192"/>
      <c r="D356" s="192"/>
      <c r="E356" s="192"/>
      <c r="F356" s="192"/>
      <c r="G356" s="192"/>
      <c r="H356" s="192"/>
      <c r="I356" s="192"/>
      <c r="J356" s="192"/>
      <c r="K356" s="192"/>
      <c r="L356" s="192"/>
      <c r="M356" s="192"/>
      <c r="N356" s="192"/>
      <c r="O356" s="192"/>
      <c r="P356" s="192"/>
      <c r="Q356" s="192"/>
      <c r="R356" s="192"/>
      <c r="S356" s="192"/>
      <c r="T356" s="192"/>
      <c r="U356" s="192"/>
      <c r="V356" s="192"/>
      <c r="W356" s="192"/>
      <c r="X356" s="192"/>
      <c r="Y356" s="192"/>
      <c r="Z356" s="192"/>
      <c r="AA356" s="192"/>
    </row>
    <row r="357" spans="1:27" ht="15.75" customHeight="1">
      <c r="A357" s="192"/>
      <c r="B357" s="192"/>
      <c r="C357" s="192"/>
      <c r="D357" s="192"/>
      <c r="E357" s="192"/>
      <c r="F357" s="192"/>
      <c r="G357" s="192"/>
      <c r="H357" s="192"/>
      <c r="I357" s="192"/>
      <c r="J357" s="192"/>
      <c r="K357" s="192"/>
      <c r="L357" s="192"/>
      <c r="M357" s="192"/>
      <c r="N357" s="192"/>
      <c r="O357" s="192"/>
      <c r="P357" s="192"/>
      <c r="Q357" s="192"/>
      <c r="R357" s="192"/>
      <c r="S357" s="192"/>
      <c r="T357" s="192"/>
      <c r="U357" s="192"/>
      <c r="V357" s="192"/>
      <c r="W357" s="192"/>
      <c r="X357" s="192"/>
      <c r="Y357" s="192"/>
      <c r="Z357" s="192"/>
      <c r="AA357" s="192"/>
    </row>
    <row r="358" spans="1:27" ht="15.75" customHeight="1">
      <c r="A358" s="192"/>
      <c r="B358" s="192"/>
      <c r="C358" s="192"/>
      <c r="D358" s="192"/>
      <c r="E358" s="192"/>
      <c r="F358" s="192"/>
      <c r="G358" s="192"/>
      <c r="H358" s="192"/>
      <c r="I358" s="192"/>
      <c r="J358" s="192"/>
      <c r="K358" s="192"/>
      <c r="L358" s="192"/>
      <c r="M358" s="192"/>
      <c r="N358" s="192"/>
      <c r="O358" s="192"/>
      <c r="P358" s="192"/>
      <c r="Q358" s="192"/>
      <c r="R358" s="192"/>
      <c r="S358" s="192"/>
      <c r="T358" s="192"/>
      <c r="U358" s="192"/>
      <c r="V358" s="192"/>
      <c r="W358" s="192"/>
      <c r="X358" s="192"/>
      <c r="Y358" s="192"/>
      <c r="Z358" s="192"/>
      <c r="AA358" s="192"/>
    </row>
    <row r="359" spans="1:27" ht="15.75" customHeight="1">
      <c r="A359" s="192"/>
      <c r="B359" s="192"/>
      <c r="C359" s="192"/>
      <c r="D359" s="192"/>
      <c r="E359" s="192"/>
      <c r="F359" s="192"/>
      <c r="G359" s="192"/>
      <c r="H359" s="192"/>
      <c r="I359" s="192"/>
      <c r="J359" s="192"/>
      <c r="K359" s="192"/>
      <c r="L359" s="192"/>
      <c r="M359" s="192"/>
      <c r="N359" s="192"/>
      <c r="O359" s="192"/>
      <c r="P359" s="192"/>
      <c r="Q359" s="192"/>
      <c r="R359" s="192"/>
      <c r="S359" s="192"/>
      <c r="T359" s="192"/>
      <c r="U359" s="192"/>
      <c r="V359" s="192"/>
      <c r="W359" s="192"/>
      <c r="X359" s="192"/>
      <c r="Y359" s="192"/>
      <c r="Z359" s="192"/>
      <c r="AA359" s="192"/>
    </row>
    <row r="360" spans="1:27" ht="15.75" customHeight="1">
      <c r="A360" s="192"/>
      <c r="B360" s="192"/>
      <c r="C360" s="192"/>
      <c r="D360" s="192"/>
      <c r="E360" s="192"/>
      <c r="F360" s="192"/>
      <c r="G360" s="192"/>
      <c r="H360" s="192"/>
      <c r="I360" s="192"/>
      <c r="J360" s="192"/>
      <c r="K360" s="192"/>
      <c r="L360" s="192"/>
      <c r="M360" s="192"/>
      <c r="N360" s="192"/>
      <c r="O360" s="192"/>
      <c r="P360" s="192"/>
      <c r="Q360" s="192"/>
      <c r="R360" s="192"/>
      <c r="S360" s="192"/>
      <c r="T360" s="192"/>
      <c r="U360" s="192"/>
      <c r="V360" s="192"/>
      <c r="W360" s="192"/>
      <c r="X360" s="192"/>
      <c r="Y360" s="192"/>
      <c r="Z360" s="192"/>
      <c r="AA360" s="192"/>
    </row>
    <row r="361" spans="1:27" ht="15.75" customHeight="1">
      <c r="A361" s="192"/>
      <c r="B361" s="192"/>
      <c r="C361" s="192"/>
      <c r="D361" s="192"/>
      <c r="E361" s="192"/>
      <c r="F361" s="192"/>
      <c r="G361" s="192"/>
      <c r="H361" s="192"/>
      <c r="I361" s="192"/>
      <c r="J361" s="192"/>
      <c r="K361" s="192"/>
      <c r="L361" s="192"/>
      <c r="M361" s="192"/>
      <c r="N361" s="192"/>
      <c r="O361" s="192"/>
      <c r="P361" s="192"/>
      <c r="Q361" s="192"/>
      <c r="R361" s="192"/>
      <c r="S361" s="192"/>
      <c r="T361" s="192"/>
      <c r="U361" s="192"/>
      <c r="V361" s="192"/>
      <c r="W361" s="192"/>
      <c r="X361" s="192"/>
      <c r="Y361" s="192"/>
      <c r="Z361" s="192"/>
      <c r="AA361" s="192"/>
    </row>
    <row r="362" spans="1:27" ht="15.75" customHeight="1">
      <c r="A362" s="192"/>
      <c r="B362" s="192"/>
      <c r="C362" s="192"/>
      <c r="D362" s="192"/>
      <c r="E362" s="192"/>
      <c r="F362" s="192"/>
      <c r="G362" s="192"/>
      <c r="H362" s="192"/>
      <c r="I362" s="192"/>
      <c r="J362" s="192"/>
      <c r="K362" s="192"/>
      <c r="L362" s="192"/>
      <c r="M362" s="192"/>
      <c r="N362" s="192"/>
      <c r="O362" s="192"/>
      <c r="P362" s="192"/>
      <c r="Q362" s="192"/>
      <c r="R362" s="192"/>
      <c r="S362" s="192"/>
      <c r="T362" s="192"/>
      <c r="U362" s="192"/>
      <c r="V362" s="192"/>
      <c r="W362" s="192"/>
      <c r="X362" s="192"/>
      <c r="Y362" s="192"/>
      <c r="Z362" s="192"/>
      <c r="AA362" s="192"/>
    </row>
    <row r="363" spans="1:27" ht="15.75" customHeight="1">
      <c r="A363" s="192"/>
      <c r="B363" s="192"/>
      <c r="C363" s="192"/>
      <c r="D363" s="192"/>
      <c r="E363" s="192"/>
      <c r="F363" s="192"/>
      <c r="G363" s="192"/>
      <c r="H363" s="192"/>
      <c r="I363" s="192"/>
      <c r="J363" s="192"/>
      <c r="K363" s="192"/>
      <c r="L363" s="192"/>
      <c r="M363" s="192"/>
      <c r="N363" s="192"/>
      <c r="O363" s="192"/>
      <c r="P363" s="192"/>
      <c r="Q363" s="192"/>
      <c r="R363" s="192"/>
      <c r="S363" s="192"/>
      <c r="T363" s="192"/>
      <c r="U363" s="192"/>
      <c r="V363" s="192"/>
      <c r="W363" s="192"/>
      <c r="X363" s="192"/>
      <c r="Y363" s="192"/>
      <c r="Z363" s="192"/>
      <c r="AA363" s="192"/>
    </row>
    <row r="364" spans="1:27" ht="15.75" customHeight="1">
      <c r="A364" s="192"/>
      <c r="B364" s="192"/>
      <c r="C364" s="192"/>
      <c r="D364" s="192"/>
      <c r="E364" s="192"/>
      <c r="F364" s="192"/>
      <c r="G364" s="192"/>
      <c r="H364" s="192"/>
      <c r="I364" s="192"/>
      <c r="J364" s="192"/>
      <c r="K364" s="192"/>
      <c r="L364" s="192"/>
      <c r="M364" s="192"/>
      <c r="N364" s="192"/>
      <c r="O364" s="192"/>
      <c r="P364" s="192"/>
      <c r="Q364" s="192"/>
      <c r="R364" s="192"/>
      <c r="S364" s="192"/>
      <c r="T364" s="192"/>
      <c r="U364" s="192"/>
      <c r="V364" s="192"/>
      <c r="W364" s="192"/>
      <c r="X364" s="192"/>
      <c r="Y364" s="192"/>
      <c r="Z364" s="192"/>
      <c r="AA364" s="192"/>
    </row>
    <row r="365" spans="1:27" ht="15.75" customHeight="1">
      <c r="A365" s="192"/>
      <c r="B365" s="192"/>
      <c r="C365" s="192"/>
      <c r="D365" s="192"/>
      <c r="E365" s="192"/>
      <c r="F365" s="192"/>
      <c r="G365" s="192"/>
      <c r="H365" s="192"/>
      <c r="I365" s="192"/>
      <c r="J365" s="192"/>
      <c r="K365" s="192"/>
      <c r="L365" s="192"/>
      <c r="M365" s="192"/>
      <c r="N365" s="192"/>
      <c r="O365" s="192"/>
      <c r="P365" s="192"/>
      <c r="Q365" s="192"/>
      <c r="R365" s="192"/>
      <c r="S365" s="192"/>
      <c r="T365" s="192"/>
      <c r="U365" s="192"/>
      <c r="V365" s="192"/>
      <c r="W365" s="192"/>
      <c r="X365" s="192"/>
      <c r="Y365" s="192"/>
      <c r="Z365" s="192"/>
      <c r="AA365" s="192"/>
    </row>
    <row r="366" spans="1:27" ht="15.75" customHeight="1">
      <c r="A366" s="192"/>
      <c r="B366" s="192"/>
      <c r="C366" s="192"/>
      <c r="D366" s="192"/>
      <c r="E366" s="192"/>
      <c r="F366" s="192"/>
      <c r="G366" s="192"/>
      <c r="H366" s="192"/>
      <c r="I366" s="192"/>
      <c r="J366" s="192"/>
      <c r="K366" s="192"/>
      <c r="L366" s="192"/>
      <c r="M366" s="192"/>
      <c r="N366" s="192"/>
      <c r="O366" s="192"/>
      <c r="P366" s="192"/>
      <c r="Q366" s="192"/>
      <c r="R366" s="192"/>
      <c r="S366" s="192"/>
      <c r="T366" s="192"/>
      <c r="U366" s="192"/>
      <c r="V366" s="192"/>
      <c r="W366" s="192"/>
      <c r="X366" s="192"/>
      <c r="Y366" s="192"/>
      <c r="Z366" s="192"/>
      <c r="AA366" s="192"/>
    </row>
    <row r="367" spans="1:27" ht="15.75" customHeight="1">
      <c r="A367" s="192"/>
      <c r="B367" s="192"/>
      <c r="C367" s="192"/>
      <c r="D367" s="192"/>
      <c r="E367" s="192"/>
      <c r="F367" s="192"/>
      <c r="G367" s="192"/>
      <c r="H367" s="192"/>
      <c r="I367" s="192"/>
      <c r="J367" s="192"/>
      <c r="K367" s="192"/>
      <c r="L367" s="192"/>
      <c r="M367" s="192"/>
      <c r="N367" s="192"/>
      <c r="O367" s="192"/>
      <c r="P367" s="192"/>
      <c r="Q367" s="192"/>
      <c r="R367" s="192"/>
      <c r="S367" s="192"/>
      <c r="T367" s="192"/>
      <c r="U367" s="192"/>
      <c r="V367" s="192"/>
      <c r="W367" s="192"/>
      <c r="X367" s="192"/>
      <c r="Y367" s="192"/>
      <c r="Z367" s="192"/>
      <c r="AA367" s="192"/>
    </row>
    <row r="368" spans="1:27" ht="15.75" customHeight="1">
      <c r="A368" s="192"/>
      <c r="B368" s="192"/>
      <c r="C368" s="192"/>
      <c r="D368" s="192"/>
      <c r="E368" s="192"/>
      <c r="F368" s="192"/>
      <c r="G368" s="192"/>
      <c r="H368" s="192"/>
      <c r="I368" s="192"/>
      <c r="J368" s="192"/>
      <c r="K368" s="192"/>
      <c r="L368" s="192"/>
      <c r="M368" s="192"/>
      <c r="N368" s="192"/>
      <c r="O368" s="192"/>
      <c r="P368" s="192"/>
      <c r="Q368" s="192"/>
      <c r="R368" s="192"/>
      <c r="S368" s="192"/>
      <c r="T368" s="192"/>
      <c r="U368" s="192"/>
      <c r="V368" s="192"/>
      <c r="W368" s="192"/>
      <c r="X368" s="192"/>
      <c r="Y368" s="192"/>
      <c r="Z368" s="192"/>
      <c r="AA368" s="192"/>
    </row>
    <row r="369" spans="1:27" ht="15.75" customHeight="1">
      <c r="A369" s="192"/>
      <c r="B369" s="192"/>
      <c r="C369" s="192"/>
      <c r="D369" s="192"/>
      <c r="E369" s="192"/>
      <c r="F369" s="192"/>
      <c r="G369" s="192"/>
      <c r="H369" s="192"/>
      <c r="I369" s="192"/>
      <c r="J369" s="192"/>
      <c r="K369" s="192"/>
      <c r="L369" s="192"/>
      <c r="M369" s="192"/>
      <c r="N369" s="192"/>
      <c r="O369" s="192"/>
      <c r="P369" s="192"/>
      <c r="Q369" s="192"/>
      <c r="R369" s="192"/>
      <c r="S369" s="192"/>
      <c r="T369" s="192"/>
      <c r="U369" s="192"/>
      <c r="V369" s="192"/>
      <c r="W369" s="192"/>
      <c r="X369" s="192"/>
      <c r="Y369" s="192"/>
      <c r="Z369" s="192"/>
      <c r="AA369" s="192"/>
    </row>
    <row r="370" spans="1:27" ht="15.75" customHeight="1">
      <c r="A370" s="192"/>
      <c r="B370" s="192"/>
      <c r="C370" s="192"/>
      <c r="D370" s="192"/>
      <c r="E370" s="192"/>
      <c r="F370" s="192"/>
      <c r="G370" s="192"/>
      <c r="H370" s="192"/>
      <c r="I370" s="192"/>
      <c r="J370" s="192"/>
      <c r="K370" s="192"/>
      <c r="L370" s="192"/>
      <c r="M370" s="192"/>
      <c r="N370" s="192"/>
      <c r="O370" s="192"/>
      <c r="P370" s="192"/>
      <c r="Q370" s="192"/>
      <c r="R370" s="192"/>
      <c r="S370" s="192"/>
      <c r="T370" s="192"/>
      <c r="U370" s="192"/>
      <c r="V370" s="192"/>
      <c r="W370" s="192"/>
      <c r="X370" s="192"/>
      <c r="Y370" s="192"/>
      <c r="Z370" s="192"/>
      <c r="AA370" s="192"/>
    </row>
    <row r="371" spans="1:27" ht="15.75" customHeight="1">
      <c r="A371" s="192"/>
      <c r="B371" s="192"/>
      <c r="C371" s="192"/>
      <c r="D371" s="192"/>
      <c r="E371" s="192"/>
      <c r="F371" s="192"/>
      <c r="G371" s="192"/>
      <c r="H371" s="192"/>
      <c r="I371" s="192"/>
      <c r="J371" s="192"/>
      <c r="K371" s="192"/>
      <c r="L371" s="192"/>
      <c r="M371" s="192"/>
      <c r="N371" s="192"/>
      <c r="O371" s="192"/>
      <c r="P371" s="192"/>
      <c r="Q371" s="192"/>
      <c r="R371" s="192"/>
      <c r="S371" s="192"/>
      <c r="T371" s="192"/>
      <c r="U371" s="192"/>
      <c r="V371" s="192"/>
      <c r="W371" s="192"/>
      <c r="X371" s="192"/>
      <c r="Y371" s="192"/>
      <c r="Z371" s="192"/>
      <c r="AA371" s="192"/>
    </row>
    <row r="372" spans="1:27" ht="15.75" customHeight="1">
      <c r="A372" s="192"/>
      <c r="B372" s="192"/>
      <c r="C372" s="192"/>
      <c r="D372" s="192"/>
      <c r="E372" s="192"/>
      <c r="F372" s="192"/>
      <c r="G372" s="192"/>
      <c r="H372" s="192"/>
      <c r="I372" s="192"/>
      <c r="J372" s="192"/>
      <c r="K372" s="192"/>
      <c r="L372" s="192"/>
      <c r="M372" s="192"/>
      <c r="N372" s="192"/>
      <c r="O372" s="192"/>
      <c r="P372" s="192"/>
      <c r="Q372" s="192"/>
      <c r="R372" s="192"/>
      <c r="S372" s="192"/>
      <c r="T372" s="192"/>
      <c r="U372" s="192"/>
      <c r="V372" s="192"/>
      <c r="W372" s="192"/>
      <c r="X372" s="192"/>
      <c r="Y372" s="192"/>
      <c r="Z372" s="192"/>
      <c r="AA372" s="192"/>
    </row>
    <row r="373" spans="1:27" ht="15.75" customHeight="1">
      <c r="A373" s="192"/>
      <c r="B373" s="192"/>
      <c r="C373" s="192"/>
      <c r="D373" s="192"/>
      <c r="E373" s="192"/>
      <c r="F373" s="192"/>
      <c r="G373" s="192"/>
      <c r="H373" s="192"/>
      <c r="I373" s="192"/>
      <c r="J373" s="192"/>
      <c r="K373" s="192"/>
      <c r="L373" s="192"/>
      <c r="M373" s="192"/>
      <c r="N373" s="192"/>
      <c r="O373" s="192"/>
      <c r="P373" s="192"/>
      <c r="Q373" s="192"/>
      <c r="R373" s="192"/>
      <c r="S373" s="192"/>
      <c r="T373" s="192"/>
      <c r="U373" s="192"/>
      <c r="V373" s="192"/>
      <c r="W373" s="192"/>
      <c r="X373" s="192"/>
      <c r="Y373" s="192"/>
      <c r="Z373" s="192"/>
      <c r="AA373" s="192"/>
    </row>
    <row r="374" spans="1:27" ht="15.75" customHeight="1">
      <c r="A374" s="192"/>
      <c r="B374" s="192"/>
      <c r="C374" s="192"/>
      <c r="D374" s="192"/>
      <c r="E374" s="192"/>
      <c r="F374" s="192"/>
      <c r="G374" s="192"/>
      <c r="H374" s="192"/>
      <c r="I374" s="192"/>
      <c r="J374" s="192"/>
      <c r="K374" s="192"/>
      <c r="L374" s="192"/>
      <c r="M374" s="192"/>
      <c r="N374" s="192"/>
      <c r="O374" s="192"/>
      <c r="P374" s="192"/>
      <c r="Q374" s="192"/>
      <c r="R374" s="192"/>
      <c r="S374" s="192"/>
      <c r="T374" s="192"/>
      <c r="U374" s="192"/>
      <c r="V374" s="192"/>
      <c r="W374" s="192"/>
      <c r="X374" s="192"/>
      <c r="Y374" s="192"/>
      <c r="Z374" s="192"/>
      <c r="AA374" s="192"/>
    </row>
    <row r="375" spans="1:27" ht="15.75" customHeight="1">
      <c r="A375" s="192"/>
      <c r="B375" s="192"/>
      <c r="C375" s="192"/>
      <c r="D375" s="192"/>
      <c r="E375" s="192"/>
      <c r="F375" s="192"/>
      <c r="G375" s="192"/>
      <c r="H375" s="192"/>
      <c r="I375" s="192"/>
      <c r="J375" s="192"/>
      <c r="K375" s="192"/>
      <c r="L375" s="192"/>
      <c r="M375" s="192"/>
      <c r="N375" s="192"/>
      <c r="O375" s="192"/>
      <c r="P375" s="192"/>
      <c r="Q375" s="192"/>
      <c r="R375" s="192"/>
      <c r="S375" s="192"/>
      <c r="T375" s="192"/>
      <c r="U375" s="192"/>
      <c r="V375" s="192"/>
      <c r="W375" s="192"/>
      <c r="X375" s="192"/>
      <c r="Y375" s="192"/>
      <c r="Z375" s="192"/>
      <c r="AA375" s="192"/>
    </row>
    <row r="376" spans="1:27" ht="15.75" customHeight="1">
      <c r="A376" s="192"/>
      <c r="B376" s="192"/>
      <c r="C376" s="192"/>
      <c r="D376" s="192"/>
      <c r="E376" s="192"/>
      <c r="F376" s="192"/>
      <c r="G376" s="192"/>
      <c r="H376" s="192"/>
      <c r="I376" s="192"/>
      <c r="J376" s="192"/>
      <c r="K376" s="192"/>
      <c r="L376" s="192"/>
      <c r="M376" s="192"/>
      <c r="N376" s="192"/>
      <c r="O376" s="192"/>
      <c r="P376" s="192"/>
      <c r="Q376" s="192"/>
      <c r="R376" s="192"/>
      <c r="S376" s="192"/>
      <c r="T376" s="192"/>
      <c r="U376" s="192"/>
      <c r="V376" s="192"/>
      <c r="W376" s="192"/>
      <c r="X376" s="192"/>
      <c r="Y376" s="192"/>
      <c r="Z376" s="192"/>
      <c r="AA376" s="192"/>
    </row>
    <row r="377" spans="1:27" ht="15.75" customHeight="1">
      <c r="A377" s="192"/>
      <c r="B377" s="192"/>
      <c r="C377" s="192"/>
      <c r="D377" s="192"/>
      <c r="E377" s="192"/>
      <c r="F377" s="192"/>
      <c r="G377" s="192"/>
      <c r="H377" s="192"/>
      <c r="I377" s="192"/>
      <c r="J377" s="192"/>
      <c r="K377" s="192"/>
      <c r="L377" s="192"/>
      <c r="M377" s="192"/>
      <c r="N377" s="192"/>
      <c r="O377" s="192"/>
      <c r="P377" s="192"/>
      <c r="Q377" s="192"/>
      <c r="R377" s="192"/>
      <c r="S377" s="192"/>
      <c r="T377" s="192"/>
      <c r="U377" s="192"/>
      <c r="V377" s="192"/>
      <c r="W377" s="192"/>
      <c r="X377" s="192"/>
      <c r="Y377" s="192"/>
      <c r="Z377" s="192"/>
      <c r="AA377" s="192"/>
    </row>
    <row r="378" spans="1:27" ht="15.75" customHeight="1">
      <c r="A378" s="192"/>
      <c r="B378" s="192"/>
      <c r="C378" s="192"/>
      <c r="D378" s="192"/>
      <c r="E378" s="192"/>
      <c r="F378" s="192"/>
      <c r="G378" s="192"/>
      <c r="H378" s="192"/>
      <c r="I378" s="192"/>
      <c r="J378" s="192"/>
      <c r="K378" s="192"/>
      <c r="L378" s="192"/>
      <c r="M378" s="192"/>
      <c r="N378" s="192"/>
      <c r="O378" s="192"/>
      <c r="P378" s="192"/>
      <c r="Q378" s="192"/>
      <c r="R378" s="192"/>
      <c r="S378" s="192"/>
      <c r="T378" s="192"/>
      <c r="U378" s="192"/>
      <c r="V378" s="192"/>
      <c r="W378" s="192"/>
      <c r="X378" s="192"/>
      <c r="Y378" s="192"/>
      <c r="Z378" s="192"/>
      <c r="AA378" s="192"/>
    </row>
    <row r="379" spans="1:27" ht="15.75" customHeight="1">
      <c r="A379" s="192"/>
      <c r="B379" s="192"/>
      <c r="C379" s="192"/>
      <c r="D379" s="192"/>
      <c r="E379" s="192"/>
      <c r="F379" s="192"/>
      <c r="G379" s="192"/>
      <c r="H379" s="192"/>
      <c r="I379" s="192"/>
      <c r="J379" s="192"/>
      <c r="K379" s="192"/>
      <c r="L379" s="192"/>
      <c r="M379" s="192"/>
      <c r="N379" s="192"/>
      <c r="O379" s="192"/>
      <c r="P379" s="192"/>
      <c r="Q379" s="192"/>
      <c r="R379" s="192"/>
      <c r="S379" s="192"/>
      <c r="T379" s="192"/>
      <c r="U379" s="192"/>
      <c r="V379" s="192"/>
      <c r="W379" s="192"/>
      <c r="X379" s="192"/>
      <c r="Y379" s="192"/>
      <c r="Z379" s="192"/>
      <c r="AA379" s="192"/>
    </row>
    <row r="380" spans="1:27" ht="15.75" customHeight="1">
      <c r="A380" s="192"/>
      <c r="B380" s="192"/>
      <c r="C380" s="192"/>
      <c r="D380" s="192"/>
      <c r="E380" s="192"/>
      <c r="F380" s="192"/>
      <c r="G380" s="192"/>
      <c r="H380" s="192"/>
      <c r="I380" s="192"/>
      <c r="J380" s="192"/>
      <c r="K380" s="192"/>
      <c r="L380" s="192"/>
      <c r="M380" s="192"/>
      <c r="N380" s="192"/>
      <c r="O380" s="192"/>
      <c r="P380" s="192"/>
      <c r="Q380" s="192"/>
      <c r="R380" s="192"/>
      <c r="S380" s="192"/>
      <c r="T380" s="192"/>
      <c r="U380" s="192"/>
      <c r="V380" s="192"/>
      <c r="W380" s="192"/>
      <c r="X380" s="192"/>
      <c r="Y380" s="192"/>
      <c r="Z380" s="192"/>
      <c r="AA380" s="192"/>
    </row>
    <row r="381" spans="1:27" ht="15.75" customHeight="1">
      <c r="A381" s="192"/>
      <c r="B381" s="192"/>
      <c r="C381" s="192"/>
      <c r="D381" s="192"/>
      <c r="E381" s="192"/>
      <c r="F381" s="192"/>
      <c r="G381" s="192"/>
      <c r="H381" s="192"/>
      <c r="I381" s="192"/>
      <c r="J381" s="192"/>
      <c r="K381" s="192"/>
      <c r="L381" s="192"/>
      <c r="M381" s="192"/>
      <c r="N381" s="192"/>
      <c r="O381" s="192"/>
      <c r="P381" s="192"/>
      <c r="Q381" s="192"/>
      <c r="R381" s="192"/>
      <c r="S381" s="192"/>
      <c r="T381" s="192"/>
      <c r="U381" s="192"/>
      <c r="V381" s="192"/>
      <c r="W381" s="192"/>
      <c r="X381" s="192"/>
      <c r="Y381" s="192"/>
      <c r="Z381" s="192"/>
      <c r="AA381" s="192"/>
    </row>
    <row r="382" spans="1:27" ht="15.75" customHeight="1">
      <c r="A382" s="192"/>
      <c r="B382" s="192"/>
      <c r="C382" s="192"/>
      <c r="D382" s="192"/>
      <c r="E382" s="192"/>
      <c r="F382" s="192"/>
      <c r="G382" s="192"/>
      <c r="H382" s="192"/>
      <c r="I382" s="192"/>
      <c r="J382" s="192"/>
      <c r="K382" s="192"/>
      <c r="L382" s="192"/>
      <c r="M382" s="192"/>
      <c r="N382" s="192"/>
      <c r="O382" s="192"/>
      <c r="P382" s="192"/>
      <c r="Q382" s="192"/>
      <c r="R382" s="192"/>
      <c r="S382" s="192"/>
      <c r="T382" s="192"/>
      <c r="U382" s="192"/>
      <c r="V382" s="192"/>
      <c r="W382" s="192"/>
      <c r="X382" s="192"/>
      <c r="Y382" s="192"/>
      <c r="Z382" s="192"/>
      <c r="AA382" s="192"/>
    </row>
    <row r="383" spans="1:27" ht="15.75" customHeight="1">
      <c r="A383" s="192"/>
      <c r="B383" s="192"/>
      <c r="C383" s="192"/>
      <c r="D383" s="192"/>
      <c r="E383" s="192"/>
      <c r="F383" s="192"/>
      <c r="G383" s="192"/>
      <c r="H383" s="192"/>
      <c r="I383" s="192"/>
      <c r="J383" s="192"/>
      <c r="K383" s="192"/>
      <c r="L383" s="192"/>
      <c r="M383" s="192"/>
      <c r="N383" s="192"/>
      <c r="O383" s="192"/>
      <c r="P383" s="192"/>
      <c r="Q383" s="192"/>
      <c r="R383" s="192"/>
      <c r="S383" s="192"/>
      <c r="T383" s="192"/>
      <c r="U383" s="192"/>
      <c r="V383" s="192"/>
      <c r="W383" s="192"/>
      <c r="X383" s="192"/>
      <c r="Y383" s="192"/>
      <c r="Z383" s="192"/>
      <c r="AA383" s="192"/>
    </row>
    <row r="384" spans="1:27" ht="15.75" customHeight="1">
      <c r="A384" s="192"/>
      <c r="B384" s="192"/>
      <c r="C384" s="192"/>
      <c r="D384" s="192"/>
      <c r="E384" s="192"/>
      <c r="F384" s="192"/>
      <c r="G384" s="192"/>
      <c r="H384" s="192"/>
      <c r="I384" s="192"/>
      <c r="J384" s="192"/>
      <c r="K384" s="192"/>
      <c r="L384" s="192"/>
      <c r="M384" s="192"/>
      <c r="N384" s="192"/>
      <c r="O384" s="192"/>
      <c r="P384" s="192"/>
      <c r="Q384" s="192"/>
      <c r="R384" s="192"/>
      <c r="S384" s="192"/>
      <c r="T384" s="192"/>
      <c r="U384" s="192"/>
      <c r="V384" s="192"/>
      <c r="W384" s="192"/>
      <c r="X384" s="192"/>
      <c r="Y384" s="192"/>
      <c r="Z384" s="192"/>
      <c r="AA384" s="192"/>
    </row>
    <row r="385" spans="1:27" ht="15.75" customHeight="1">
      <c r="A385" s="192"/>
      <c r="B385" s="192"/>
      <c r="C385" s="192"/>
      <c r="D385" s="192"/>
      <c r="E385" s="192"/>
      <c r="F385" s="192"/>
      <c r="G385" s="192"/>
      <c r="H385" s="192"/>
      <c r="I385" s="192"/>
      <c r="J385" s="192"/>
      <c r="K385" s="192"/>
      <c r="L385" s="192"/>
      <c r="M385" s="192"/>
      <c r="N385" s="192"/>
      <c r="O385" s="192"/>
      <c r="P385" s="192"/>
      <c r="Q385" s="192"/>
      <c r="R385" s="192"/>
      <c r="S385" s="192"/>
      <c r="T385" s="192"/>
      <c r="U385" s="192"/>
      <c r="V385" s="192"/>
      <c r="W385" s="192"/>
      <c r="X385" s="192"/>
      <c r="Y385" s="192"/>
      <c r="Z385" s="192"/>
      <c r="AA385" s="192"/>
    </row>
    <row r="386" spans="1:27" ht="15.75" customHeight="1">
      <c r="A386" s="192"/>
      <c r="B386" s="192"/>
      <c r="C386" s="192"/>
      <c r="D386" s="192"/>
      <c r="E386" s="192"/>
      <c r="F386" s="192"/>
      <c r="G386" s="192"/>
      <c r="H386" s="192"/>
      <c r="I386" s="192"/>
      <c r="J386" s="192"/>
      <c r="K386" s="192"/>
      <c r="L386" s="192"/>
      <c r="M386" s="192"/>
      <c r="N386" s="192"/>
      <c r="O386" s="192"/>
      <c r="P386" s="192"/>
      <c r="Q386" s="192"/>
      <c r="R386" s="192"/>
      <c r="S386" s="192"/>
      <c r="T386" s="192"/>
      <c r="U386" s="192"/>
      <c r="V386" s="192"/>
      <c r="W386" s="192"/>
      <c r="X386" s="192"/>
      <c r="Y386" s="192"/>
      <c r="Z386" s="192"/>
      <c r="AA386" s="192"/>
    </row>
    <row r="387" spans="1:27" ht="15.75" customHeight="1">
      <c r="A387" s="192"/>
      <c r="B387" s="192"/>
      <c r="C387" s="192"/>
      <c r="D387" s="192"/>
      <c r="E387" s="192"/>
      <c r="F387" s="192"/>
      <c r="G387" s="192"/>
      <c r="H387" s="192"/>
      <c r="I387" s="192"/>
      <c r="J387" s="192"/>
      <c r="K387" s="192"/>
      <c r="L387" s="192"/>
      <c r="M387" s="192"/>
      <c r="N387" s="192"/>
      <c r="O387" s="192"/>
      <c r="P387" s="192"/>
      <c r="Q387" s="192"/>
      <c r="R387" s="192"/>
      <c r="S387" s="192"/>
      <c r="T387" s="192"/>
      <c r="U387" s="192"/>
      <c r="V387" s="192"/>
      <c r="W387" s="192"/>
      <c r="X387" s="192"/>
      <c r="Y387" s="192"/>
      <c r="Z387" s="192"/>
      <c r="AA387" s="192"/>
    </row>
    <row r="388" spans="1:27" ht="15.75" customHeight="1">
      <c r="A388" s="192"/>
      <c r="B388" s="192"/>
      <c r="C388" s="192"/>
      <c r="D388" s="192"/>
      <c r="E388" s="192"/>
      <c r="F388" s="192"/>
      <c r="G388" s="192"/>
      <c r="H388" s="192"/>
      <c r="I388" s="192"/>
      <c r="J388" s="192"/>
      <c r="K388" s="192"/>
      <c r="L388" s="192"/>
      <c r="M388" s="192"/>
      <c r="N388" s="192"/>
      <c r="O388" s="192"/>
      <c r="P388" s="192"/>
      <c r="Q388" s="192"/>
      <c r="R388" s="192"/>
      <c r="S388" s="192"/>
      <c r="T388" s="192"/>
      <c r="U388" s="192"/>
      <c r="V388" s="192"/>
      <c r="W388" s="192"/>
      <c r="X388" s="192"/>
      <c r="Y388" s="192"/>
      <c r="Z388" s="192"/>
      <c r="AA388" s="192"/>
    </row>
    <row r="389" spans="1:27" ht="15.75" customHeight="1">
      <c r="A389" s="192"/>
      <c r="B389" s="192"/>
      <c r="C389" s="192"/>
      <c r="D389" s="192"/>
      <c r="E389" s="192"/>
      <c r="F389" s="192"/>
      <c r="G389" s="192"/>
      <c r="H389" s="192"/>
      <c r="I389" s="192"/>
      <c r="J389" s="192"/>
      <c r="K389" s="192"/>
      <c r="L389" s="192"/>
      <c r="M389" s="192"/>
      <c r="N389" s="192"/>
      <c r="O389" s="192"/>
      <c r="P389" s="192"/>
      <c r="Q389" s="192"/>
      <c r="R389" s="192"/>
      <c r="S389" s="192"/>
      <c r="T389" s="192"/>
      <c r="U389" s="192"/>
      <c r="V389" s="192"/>
      <c r="W389" s="192"/>
      <c r="X389" s="192"/>
      <c r="Y389" s="192"/>
      <c r="Z389" s="192"/>
      <c r="AA389" s="192"/>
    </row>
    <row r="390" spans="1:27" ht="15.75" customHeight="1">
      <c r="A390" s="192"/>
      <c r="B390" s="192"/>
      <c r="C390" s="192"/>
      <c r="D390" s="192"/>
      <c r="E390" s="192"/>
      <c r="F390" s="192"/>
      <c r="G390" s="192"/>
      <c r="H390" s="192"/>
      <c r="I390" s="192"/>
      <c r="J390" s="192"/>
      <c r="K390" s="192"/>
      <c r="L390" s="192"/>
      <c r="M390" s="192"/>
      <c r="N390" s="192"/>
      <c r="O390" s="192"/>
      <c r="P390" s="192"/>
      <c r="Q390" s="192"/>
      <c r="R390" s="192"/>
      <c r="S390" s="192"/>
      <c r="T390" s="192"/>
      <c r="U390" s="192"/>
      <c r="V390" s="192"/>
      <c r="W390" s="192"/>
      <c r="X390" s="192"/>
      <c r="Y390" s="192"/>
      <c r="Z390" s="192"/>
      <c r="AA390" s="192"/>
    </row>
    <row r="391" spans="1:27" ht="15.75" customHeight="1">
      <c r="A391" s="192"/>
      <c r="B391" s="192"/>
      <c r="C391" s="192"/>
      <c r="D391" s="192"/>
      <c r="E391" s="192"/>
      <c r="F391" s="192"/>
      <c r="G391" s="192"/>
      <c r="H391" s="192"/>
      <c r="I391" s="192"/>
      <c r="J391" s="192"/>
      <c r="K391" s="192"/>
      <c r="L391" s="192"/>
      <c r="M391" s="192"/>
      <c r="N391" s="192"/>
      <c r="O391" s="192"/>
      <c r="P391" s="192"/>
      <c r="Q391" s="192"/>
      <c r="R391" s="192"/>
      <c r="S391" s="192"/>
      <c r="T391" s="192"/>
      <c r="U391" s="192"/>
      <c r="V391" s="192"/>
      <c r="W391" s="192"/>
      <c r="X391" s="192"/>
      <c r="Y391" s="192"/>
      <c r="Z391" s="192"/>
      <c r="AA391" s="192"/>
    </row>
    <row r="392" spans="1:27" ht="15.75" customHeight="1">
      <c r="A392" s="192"/>
      <c r="B392" s="192"/>
      <c r="C392" s="192"/>
      <c r="D392" s="192"/>
      <c r="E392" s="192"/>
      <c r="F392" s="192"/>
      <c r="G392" s="192"/>
      <c r="H392" s="192"/>
      <c r="I392" s="192"/>
      <c r="J392" s="192"/>
      <c r="K392" s="192"/>
      <c r="L392" s="192"/>
      <c r="M392" s="192"/>
      <c r="N392" s="192"/>
      <c r="O392" s="192"/>
      <c r="P392" s="192"/>
      <c r="Q392" s="192"/>
      <c r="R392" s="192"/>
      <c r="S392" s="192"/>
      <c r="T392" s="192"/>
      <c r="U392" s="192"/>
      <c r="V392" s="192"/>
      <c r="W392" s="192"/>
      <c r="X392" s="192"/>
      <c r="Y392" s="192"/>
      <c r="Z392" s="192"/>
      <c r="AA392" s="192"/>
    </row>
    <row r="393" spans="1:27" ht="15.75" customHeight="1">
      <c r="A393" s="192"/>
      <c r="B393" s="192"/>
      <c r="C393" s="192"/>
      <c r="D393" s="192"/>
      <c r="E393" s="192"/>
      <c r="F393" s="192"/>
      <c r="G393" s="192"/>
      <c r="H393" s="192"/>
      <c r="I393" s="192"/>
      <c r="J393" s="192"/>
      <c r="K393" s="192"/>
      <c r="L393" s="192"/>
      <c r="M393" s="192"/>
      <c r="N393" s="192"/>
      <c r="O393" s="192"/>
      <c r="P393" s="192"/>
      <c r="Q393" s="192"/>
      <c r="R393" s="192"/>
      <c r="S393" s="192"/>
      <c r="T393" s="192"/>
      <c r="U393" s="192"/>
      <c r="V393" s="192"/>
      <c r="W393" s="192"/>
      <c r="X393" s="192"/>
      <c r="Y393" s="192"/>
      <c r="Z393" s="192"/>
      <c r="AA393" s="192"/>
    </row>
    <row r="394" spans="1:27" ht="15.75" customHeight="1">
      <c r="A394" s="192"/>
      <c r="B394" s="192"/>
      <c r="C394" s="192"/>
      <c r="D394" s="192"/>
      <c r="E394" s="192"/>
      <c r="F394" s="192"/>
      <c r="G394" s="192"/>
      <c r="H394" s="192"/>
      <c r="I394" s="192"/>
      <c r="J394" s="192"/>
      <c r="K394" s="192"/>
      <c r="L394" s="192"/>
      <c r="M394" s="192"/>
      <c r="N394" s="192"/>
      <c r="O394" s="192"/>
      <c r="P394" s="192"/>
      <c r="Q394" s="192"/>
      <c r="R394" s="192"/>
      <c r="S394" s="192"/>
      <c r="T394" s="192"/>
      <c r="U394" s="192"/>
      <c r="V394" s="192"/>
      <c r="W394" s="192"/>
      <c r="X394" s="192"/>
      <c r="Y394" s="192"/>
      <c r="Z394" s="192"/>
      <c r="AA394" s="192"/>
    </row>
    <row r="395" spans="1:27" ht="15.75" customHeight="1">
      <c r="A395" s="192"/>
      <c r="B395" s="192"/>
      <c r="C395" s="192"/>
      <c r="D395" s="192"/>
      <c r="E395" s="192"/>
      <c r="F395" s="192"/>
      <c r="G395" s="192"/>
      <c r="H395" s="192"/>
      <c r="I395" s="192"/>
      <c r="J395" s="192"/>
      <c r="K395" s="192"/>
      <c r="L395" s="192"/>
      <c r="M395" s="192"/>
      <c r="N395" s="192"/>
      <c r="O395" s="192"/>
      <c r="P395" s="192"/>
      <c r="Q395" s="192"/>
      <c r="R395" s="192"/>
      <c r="S395" s="192"/>
      <c r="T395" s="192"/>
      <c r="U395" s="192"/>
      <c r="V395" s="192"/>
      <c r="W395" s="192"/>
      <c r="X395" s="192"/>
      <c r="Y395" s="192"/>
      <c r="Z395" s="192"/>
      <c r="AA395" s="192"/>
    </row>
    <row r="396" spans="1:27" ht="15.75" customHeight="1">
      <c r="A396" s="192"/>
      <c r="B396" s="192"/>
      <c r="C396" s="192"/>
      <c r="D396" s="192"/>
      <c r="E396" s="192"/>
      <c r="F396" s="192"/>
      <c r="G396" s="192"/>
      <c r="H396" s="192"/>
      <c r="I396" s="192"/>
      <c r="J396" s="192"/>
      <c r="K396" s="192"/>
      <c r="L396" s="192"/>
      <c r="M396" s="192"/>
      <c r="N396" s="192"/>
      <c r="O396" s="192"/>
      <c r="P396" s="192"/>
      <c r="Q396" s="192"/>
      <c r="R396" s="192"/>
      <c r="S396" s="192"/>
      <c r="T396" s="192"/>
      <c r="U396" s="192"/>
      <c r="V396" s="192"/>
      <c r="W396" s="192"/>
      <c r="X396" s="192"/>
      <c r="Y396" s="192"/>
      <c r="Z396" s="192"/>
      <c r="AA396" s="192"/>
    </row>
    <row r="397" spans="1:27" ht="15.75" customHeight="1">
      <c r="A397" s="192"/>
      <c r="B397" s="192"/>
      <c r="C397" s="192"/>
      <c r="D397" s="192"/>
      <c r="E397" s="192"/>
      <c r="F397" s="192"/>
      <c r="G397" s="192"/>
      <c r="H397" s="192"/>
      <c r="I397" s="192"/>
      <c r="J397" s="192"/>
      <c r="K397" s="192"/>
      <c r="L397" s="192"/>
      <c r="M397" s="192"/>
      <c r="N397" s="192"/>
      <c r="O397" s="192"/>
      <c r="P397" s="192"/>
      <c r="Q397" s="192"/>
      <c r="R397" s="192"/>
      <c r="S397" s="192"/>
      <c r="T397" s="192"/>
      <c r="U397" s="192"/>
      <c r="V397" s="192"/>
      <c r="W397" s="192"/>
      <c r="X397" s="192"/>
      <c r="Y397" s="192"/>
      <c r="Z397" s="192"/>
      <c r="AA397" s="192"/>
    </row>
    <row r="398" spans="1:27" ht="15.75" customHeight="1">
      <c r="A398" s="192"/>
      <c r="B398" s="192"/>
      <c r="C398" s="192"/>
      <c r="D398" s="192"/>
      <c r="E398" s="192"/>
      <c r="F398" s="192"/>
      <c r="G398" s="192"/>
      <c r="H398" s="192"/>
      <c r="I398" s="192"/>
      <c r="J398" s="192"/>
      <c r="K398" s="192"/>
      <c r="L398" s="192"/>
      <c r="M398" s="192"/>
      <c r="N398" s="192"/>
      <c r="O398" s="192"/>
      <c r="P398" s="192"/>
      <c r="Q398" s="192"/>
      <c r="R398" s="192"/>
      <c r="S398" s="192"/>
      <c r="T398" s="192"/>
      <c r="U398" s="192"/>
      <c r="V398" s="192"/>
      <c r="W398" s="192"/>
      <c r="X398" s="192"/>
      <c r="Y398" s="192"/>
      <c r="Z398" s="192"/>
      <c r="AA398" s="192"/>
    </row>
    <row r="399" spans="1:27" ht="15.75" customHeight="1">
      <c r="A399" s="192"/>
      <c r="B399" s="192"/>
      <c r="C399" s="192"/>
      <c r="D399" s="192"/>
      <c r="E399" s="192"/>
      <c r="F399" s="192"/>
      <c r="G399" s="192"/>
      <c r="H399" s="192"/>
      <c r="I399" s="192"/>
      <c r="J399" s="192"/>
      <c r="K399" s="192"/>
      <c r="L399" s="192"/>
      <c r="M399" s="192"/>
      <c r="N399" s="192"/>
      <c r="O399" s="192"/>
      <c r="P399" s="192"/>
      <c r="Q399" s="192"/>
      <c r="R399" s="192"/>
      <c r="S399" s="192"/>
      <c r="T399" s="192"/>
      <c r="U399" s="192"/>
      <c r="V399" s="192"/>
      <c r="W399" s="192"/>
      <c r="X399" s="192"/>
      <c r="Y399" s="192"/>
      <c r="Z399" s="192"/>
      <c r="AA399" s="192"/>
    </row>
    <row r="400" spans="1:27" ht="15.75" customHeight="1">
      <c r="A400" s="192"/>
      <c r="B400" s="192"/>
      <c r="C400" s="192"/>
      <c r="D400" s="192"/>
      <c r="E400" s="192"/>
      <c r="F400" s="192"/>
      <c r="G400" s="192"/>
      <c r="H400" s="192"/>
      <c r="I400" s="192"/>
      <c r="J400" s="192"/>
      <c r="K400" s="192"/>
      <c r="L400" s="192"/>
      <c r="M400" s="192"/>
      <c r="N400" s="192"/>
      <c r="O400" s="192"/>
      <c r="P400" s="192"/>
      <c r="Q400" s="192"/>
      <c r="R400" s="192"/>
      <c r="S400" s="192"/>
      <c r="T400" s="192"/>
      <c r="U400" s="192"/>
      <c r="V400" s="192"/>
      <c r="W400" s="192"/>
      <c r="X400" s="192"/>
      <c r="Y400" s="192"/>
      <c r="Z400" s="192"/>
      <c r="AA400" s="192"/>
    </row>
    <row r="401" spans="1:27" ht="15.75" customHeight="1">
      <c r="A401" s="192"/>
      <c r="B401" s="192"/>
      <c r="C401" s="192"/>
      <c r="D401" s="192"/>
      <c r="E401" s="192"/>
      <c r="F401" s="192"/>
      <c r="G401" s="192"/>
      <c r="H401" s="192"/>
      <c r="I401" s="192"/>
      <c r="J401" s="192"/>
      <c r="K401" s="192"/>
      <c r="L401" s="192"/>
      <c r="M401" s="192"/>
      <c r="N401" s="192"/>
      <c r="O401" s="192"/>
      <c r="P401" s="192"/>
      <c r="Q401" s="192"/>
      <c r="R401" s="192"/>
      <c r="S401" s="192"/>
      <c r="T401" s="192"/>
      <c r="U401" s="192"/>
      <c r="V401" s="192"/>
      <c r="W401" s="192"/>
      <c r="X401" s="192"/>
      <c r="Y401" s="192"/>
      <c r="Z401" s="192"/>
      <c r="AA401" s="192"/>
    </row>
    <row r="402" spans="1:27" ht="15.75" customHeight="1">
      <c r="A402" s="192"/>
      <c r="B402" s="192"/>
      <c r="C402" s="192"/>
      <c r="D402" s="192"/>
      <c r="E402" s="192"/>
      <c r="F402" s="192"/>
      <c r="G402" s="192"/>
      <c r="H402" s="192"/>
      <c r="I402" s="192"/>
      <c r="J402" s="192"/>
      <c r="K402" s="192"/>
      <c r="L402" s="192"/>
      <c r="M402" s="192"/>
      <c r="N402" s="192"/>
      <c r="O402" s="192"/>
      <c r="P402" s="192"/>
      <c r="Q402" s="192"/>
      <c r="R402" s="192"/>
      <c r="S402" s="192"/>
      <c r="T402" s="192"/>
      <c r="U402" s="192"/>
      <c r="V402" s="192"/>
      <c r="W402" s="192"/>
      <c r="X402" s="192"/>
      <c r="Y402" s="192"/>
      <c r="Z402" s="192"/>
      <c r="AA402" s="192"/>
    </row>
    <row r="403" spans="1:27" ht="15.75" customHeight="1">
      <c r="A403" s="192"/>
      <c r="B403" s="192"/>
      <c r="C403" s="192"/>
      <c r="D403" s="192"/>
      <c r="E403" s="192"/>
      <c r="F403" s="192"/>
      <c r="G403" s="192"/>
      <c r="H403" s="192"/>
      <c r="I403" s="192"/>
      <c r="J403" s="192"/>
      <c r="K403" s="192"/>
      <c r="L403" s="192"/>
      <c r="M403" s="192"/>
      <c r="N403" s="192"/>
      <c r="O403" s="192"/>
      <c r="P403" s="192"/>
      <c r="Q403" s="192"/>
      <c r="R403" s="192"/>
      <c r="S403" s="192"/>
      <c r="T403" s="192"/>
      <c r="U403" s="192"/>
      <c r="V403" s="192"/>
      <c r="W403" s="192"/>
      <c r="X403" s="192"/>
      <c r="Y403" s="192"/>
      <c r="Z403" s="192"/>
      <c r="AA403" s="192"/>
    </row>
    <row r="404" spans="1:27" ht="15.75" customHeight="1">
      <c r="A404" s="192"/>
      <c r="B404" s="192"/>
      <c r="C404" s="192"/>
      <c r="D404" s="192"/>
      <c r="E404" s="192"/>
      <c r="F404" s="192"/>
      <c r="G404" s="192"/>
      <c r="H404" s="192"/>
      <c r="I404" s="192"/>
      <c r="J404" s="192"/>
      <c r="K404" s="192"/>
      <c r="L404" s="192"/>
      <c r="M404" s="192"/>
      <c r="N404" s="192"/>
      <c r="O404" s="192"/>
      <c r="P404" s="192"/>
      <c r="Q404" s="192"/>
      <c r="R404" s="192"/>
      <c r="S404" s="192"/>
      <c r="T404" s="192"/>
      <c r="U404" s="192"/>
      <c r="V404" s="192"/>
      <c r="W404" s="192"/>
      <c r="X404" s="192"/>
      <c r="Y404" s="192"/>
      <c r="Z404" s="192"/>
      <c r="AA404" s="192"/>
    </row>
    <row r="405" spans="1:27" ht="15.75" customHeight="1">
      <c r="A405" s="192"/>
      <c r="B405" s="192"/>
      <c r="C405" s="192"/>
      <c r="D405" s="192"/>
      <c r="E405" s="192"/>
      <c r="F405" s="192"/>
      <c r="G405" s="192"/>
      <c r="H405" s="192"/>
      <c r="I405" s="192"/>
      <c r="J405" s="192"/>
      <c r="K405" s="192"/>
      <c r="L405" s="192"/>
      <c r="M405" s="192"/>
      <c r="N405" s="192"/>
      <c r="O405" s="192"/>
      <c r="P405" s="192"/>
      <c r="Q405" s="192"/>
      <c r="R405" s="192"/>
      <c r="S405" s="192"/>
      <c r="T405" s="192"/>
      <c r="U405" s="192"/>
      <c r="V405" s="192"/>
      <c r="W405" s="192"/>
      <c r="X405" s="192"/>
      <c r="Y405" s="192"/>
      <c r="Z405" s="192"/>
      <c r="AA405" s="192"/>
    </row>
    <row r="406" spans="1:27" ht="15.75" customHeight="1">
      <c r="A406" s="192"/>
      <c r="B406" s="192"/>
      <c r="C406" s="192"/>
      <c r="D406" s="192"/>
      <c r="E406" s="192"/>
      <c r="F406" s="192"/>
      <c r="G406" s="192"/>
      <c r="H406" s="192"/>
      <c r="I406" s="192"/>
      <c r="J406" s="192"/>
      <c r="K406" s="192"/>
      <c r="L406" s="192"/>
      <c r="M406" s="192"/>
      <c r="N406" s="192"/>
      <c r="O406" s="192"/>
      <c r="P406" s="192"/>
      <c r="Q406" s="192"/>
      <c r="R406" s="192"/>
      <c r="S406" s="192"/>
      <c r="T406" s="192"/>
      <c r="U406" s="192"/>
      <c r="V406" s="192"/>
      <c r="W406" s="192"/>
      <c r="X406" s="192"/>
      <c r="Y406" s="192"/>
      <c r="Z406" s="192"/>
      <c r="AA406" s="192"/>
    </row>
    <row r="407" spans="1:27" ht="15.75" customHeight="1">
      <c r="A407" s="192"/>
      <c r="B407" s="192"/>
      <c r="C407" s="192"/>
      <c r="D407" s="192"/>
      <c r="E407" s="192"/>
      <c r="F407" s="192"/>
      <c r="G407" s="192"/>
      <c r="H407" s="192"/>
      <c r="I407" s="192"/>
      <c r="J407" s="192"/>
      <c r="K407" s="192"/>
      <c r="L407" s="192"/>
      <c r="M407" s="192"/>
      <c r="N407" s="192"/>
      <c r="O407" s="192"/>
      <c r="P407" s="192"/>
      <c r="Q407" s="192"/>
      <c r="R407" s="192"/>
      <c r="S407" s="192"/>
      <c r="T407" s="192"/>
      <c r="U407" s="192"/>
      <c r="V407" s="192"/>
      <c r="W407" s="192"/>
      <c r="X407" s="192"/>
      <c r="Y407" s="192"/>
      <c r="Z407" s="192"/>
      <c r="AA407" s="192"/>
    </row>
    <row r="408" spans="1:27" ht="15.75" customHeight="1">
      <c r="A408" s="192"/>
      <c r="B408" s="192"/>
      <c r="C408" s="192"/>
      <c r="D408" s="192"/>
      <c r="E408" s="192"/>
      <c r="F408" s="192"/>
      <c r="G408" s="192"/>
      <c r="H408" s="192"/>
      <c r="I408" s="192"/>
      <c r="J408" s="192"/>
      <c r="K408" s="192"/>
      <c r="L408" s="192"/>
      <c r="M408" s="192"/>
      <c r="N408" s="192"/>
      <c r="O408" s="192"/>
      <c r="P408" s="192"/>
      <c r="Q408" s="192"/>
      <c r="R408" s="192"/>
      <c r="S408" s="192"/>
      <c r="T408" s="192"/>
      <c r="U408" s="192"/>
      <c r="V408" s="192"/>
      <c r="W408" s="192"/>
      <c r="X408" s="192"/>
      <c r="Y408" s="192"/>
      <c r="Z408" s="192"/>
      <c r="AA408" s="192"/>
    </row>
    <row r="409" spans="1:27" ht="15.75" customHeight="1">
      <c r="A409" s="192"/>
      <c r="B409" s="192"/>
      <c r="C409" s="192"/>
      <c r="D409" s="192"/>
      <c r="E409" s="192"/>
      <c r="F409" s="192"/>
      <c r="G409" s="192"/>
      <c r="H409" s="192"/>
      <c r="I409" s="192"/>
      <c r="J409" s="192"/>
      <c r="K409" s="192"/>
      <c r="L409" s="192"/>
      <c r="M409" s="192"/>
      <c r="N409" s="192"/>
      <c r="O409" s="192"/>
      <c r="P409" s="192"/>
      <c r="Q409" s="192"/>
      <c r="R409" s="192"/>
      <c r="S409" s="192"/>
      <c r="T409" s="192"/>
      <c r="U409" s="192"/>
      <c r="V409" s="192"/>
      <c r="W409" s="192"/>
      <c r="X409" s="192"/>
      <c r="Y409" s="192"/>
      <c r="Z409" s="192"/>
      <c r="AA409" s="192"/>
    </row>
    <row r="410" spans="1:27" ht="15.75" customHeight="1">
      <c r="A410" s="192"/>
      <c r="B410" s="192"/>
      <c r="C410" s="192"/>
      <c r="D410" s="192"/>
      <c r="E410" s="192"/>
      <c r="F410" s="192"/>
      <c r="G410" s="192"/>
      <c r="H410" s="192"/>
      <c r="I410" s="192"/>
      <c r="J410" s="192"/>
      <c r="K410" s="192"/>
      <c r="L410" s="192"/>
      <c r="M410" s="192"/>
      <c r="N410" s="192"/>
      <c r="O410" s="192"/>
      <c r="P410" s="192"/>
      <c r="Q410" s="192"/>
      <c r="R410" s="192"/>
      <c r="S410" s="192"/>
      <c r="T410" s="192"/>
      <c r="U410" s="192"/>
      <c r="V410" s="192"/>
      <c r="W410" s="192"/>
      <c r="X410" s="192"/>
      <c r="Y410" s="192"/>
      <c r="Z410" s="192"/>
      <c r="AA410" s="192"/>
    </row>
    <row r="411" spans="1:27" ht="15.75" customHeight="1">
      <c r="A411" s="192"/>
      <c r="B411" s="192"/>
      <c r="C411" s="192"/>
      <c r="D411" s="192"/>
      <c r="E411" s="192"/>
      <c r="F411" s="192"/>
      <c r="G411" s="192"/>
      <c r="H411" s="192"/>
      <c r="I411" s="192"/>
      <c r="J411" s="192"/>
      <c r="K411" s="192"/>
      <c r="L411" s="192"/>
      <c r="M411" s="192"/>
      <c r="N411" s="192"/>
      <c r="O411" s="192"/>
      <c r="P411" s="192"/>
      <c r="Q411" s="192"/>
      <c r="R411" s="192"/>
      <c r="S411" s="192"/>
      <c r="T411" s="192"/>
      <c r="U411" s="192"/>
      <c r="V411" s="192"/>
      <c r="W411" s="192"/>
      <c r="X411" s="192"/>
      <c r="Y411" s="192"/>
      <c r="Z411" s="192"/>
      <c r="AA411" s="192"/>
    </row>
    <row r="412" spans="1:27" ht="15.75" customHeight="1">
      <c r="A412" s="192"/>
      <c r="B412" s="192"/>
      <c r="C412" s="192"/>
      <c r="D412" s="192"/>
      <c r="E412" s="192"/>
      <c r="F412" s="192"/>
      <c r="G412" s="192"/>
      <c r="H412" s="192"/>
      <c r="I412" s="192"/>
      <c r="J412" s="192"/>
      <c r="K412" s="192"/>
      <c r="L412" s="192"/>
      <c r="M412" s="192"/>
      <c r="N412" s="192"/>
      <c r="O412" s="192"/>
      <c r="P412" s="192"/>
      <c r="Q412" s="192"/>
      <c r="R412" s="192"/>
      <c r="S412" s="192"/>
      <c r="T412" s="192"/>
      <c r="U412" s="192"/>
      <c r="V412" s="192"/>
      <c r="W412" s="192"/>
      <c r="X412" s="192"/>
      <c r="Y412" s="192"/>
      <c r="Z412" s="192"/>
      <c r="AA412" s="192"/>
    </row>
    <row r="413" spans="1:27" ht="15.75" customHeight="1">
      <c r="A413" s="192"/>
      <c r="B413" s="192"/>
      <c r="C413" s="192"/>
      <c r="D413" s="192"/>
      <c r="E413" s="192"/>
      <c r="F413" s="192"/>
      <c r="G413" s="192"/>
      <c r="H413" s="192"/>
      <c r="I413" s="192"/>
      <c r="J413" s="192"/>
      <c r="K413" s="192"/>
      <c r="L413" s="192"/>
      <c r="M413" s="192"/>
      <c r="N413" s="192"/>
      <c r="O413" s="192"/>
      <c r="P413" s="192"/>
      <c r="Q413" s="192"/>
      <c r="R413" s="192"/>
      <c r="S413" s="192"/>
      <c r="T413" s="192"/>
      <c r="U413" s="192"/>
      <c r="V413" s="192"/>
      <c r="W413" s="192"/>
      <c r="X413" s="192"/>
      <c r="Y413" s="192"/>
      <c r="Z413" s="192"/>
      <c r="AA413" s="192"/>
    </row>
    <row r="414" spans="1:27" ht="15.75" customHeight="1">
      <c r="A414" s="192"/>
      <c r="B414" s="192"/>
      <c r="C414" s="192"/>
      <c r="D414" s="192"/>
      <c r="E414" s="192"/>
      <c r="F414" s="192"/>
      <c r="G414" s="192"/>
      <c r="H414" s="192"/>
      <c r="I414" s="192"/>
      <c r="J414" s="192"/>
      <c r="K414" s="192"/>
      <c r="L414" s="192"/>
      <c r="M414" s="192"/>
      <c r="N414" s="192"/>
      <c r="O414" s="192"/>
      <c r="P414" s="192"/>
      <c r="Q414" s="192"/>
      <c r="R414" s="192"/>
      <c r="S414" s="192"/>
      <c r="T414" s="192"/>
      <c r="U414" s="192"/>
      <c r="V414" s="192"/>
      <c r="W414" s="192"/>
      <c r="X414" s="192"/>
      <c r="Y414" s="192"/>
      <c r="Z414" s="192"/>
      <c r="AA414" s="192"/>
    </row>
    <row r="415" spans="1:27" ht="15.75" customHeight="1">
      <c r="A415" s="192"/>
      <c r="B415" s="192"/>
      <c r="C415" s="192"/>
      <c r="D415" s="192"/>
      <c r="E415" s="192"/>
      <c r="F415" s="192"/>
      <c r="G415" s="192"/>
      <c r="H415" s="192"/>
      <c r="I415" s="192"/>
      <c r="J415" s="192"/>
      <c r="K415" s="192"/>
      <c r="L415" s="192"/>
      <c r="M415" s="192"/>
      <c r="N415" s="192"/>
      <c r="O415" s="192"/>
      <c r="P415" s="192"/>
      <c r="Q415" s="192"/>
      <c r="R415" s="192"/>
      <c r="S415" s="192"/>
      <c r="T415" s="192"/>
      <c r="U415" s="192"/>
      <c r="V415" s="192"/>
      <c r="W415" s="192"/>
      <c r="X415" s="192"/>
      <c r="Y415" s="192"/>
      <c r="Z415" s="192"/>
      <c r="AA415" s="192"/>
    </row>
    <row r="416" spans="1:27" ht="15.75" customHeight="1">
      <c r="A416" s="192"/>
      <c r="B416" s="192"/>
      <c r="C416" s="192"/>
      <c r="D416" s="192"/>
      <c r="E416" s="192"/>
      <c r="F416" s="192"/>
      <c r="G416" s="192"/>
      <c r="H416" s="192"/>
      <c r="I416" s="192"/>
      <c r="J416" s="192"/>
      <c r="K416" s="192"/>
      <c r="L416" s="192"/>
      <c r="M416" s="192"/>
      <c r="N416" s="192"/>
      <c r="O416" s="192"/>
      <c r="P416" s="192"/>
      <c r="Q416" s="192"/>
      <c r="R416" s="192"/>
      <c r="S416" s="192"/>
      <c r="T416" s="192"/>
      <c r="U416" s="192"/>
      <c r="V416" s="192"/>
      <c r="W416" s="192"/>
      <c r="X416" s="192"/>
      <c r="Y416" s="192"/>
      <c r="Z416" s="192"/>
      <c r="AA416" s="192"/>
    </row>
    <row r="417" spans="1:27" ht="15.75" customHeight="1">
      <c r="A417" s="192"/>
      <c r="B417" s="192"/>
      <c r="C417" s="192"/>
      <c r="D417" s="192"/>
      <c r="E417" s="192"/>
      <c r="F417" s="192"/>
      <c r="G417" s="192"/>
      <c r="H417" s="192"/>
      <c r="I417" s="192"/>
      <c r="J417" s="192"/>
      <c r="K417" s="192"/>
      <c r="L417" s="192"/>
      <c r="M417" s="192"/>
      <c r="N417" s="192"/>
      <c r="O417" s="192"/>
      <c r="P417" s="192"/>
      <c r="Q417" s="192"/>
      <c r="R417" s="192"/>
      <c r="S417" s="192"/>
      <c r="T417" s="192"/>
      <c r="U417" s="192"/>
      <c r="V417" s="192"/>
      <c r="W417" s="192"/>
      <c r="X417" s="192"/>
      <c r="Y417" s="192"/>
      <c r="Z417" s="192"/>
      <c r="AA417" s="192"/>
    </row>
    <row r="418" spans="1:27" ht="15.75" customHeight="1">
      <c r="A418" s="192"/>
      <c r="B418" s="192"/>
      <c r="C418" s="192"/>
      <c r="D418" s="192"/>
      <c r="E418" s="192"/>
      <c r="F418" s="192"/>
      <c r="G418" s="192"/>
      <c r="H418" s="192"/>
      <c r="I418" s="192"/>
      <c r="J418" s="192"/>
      <c r="K418" s="192"/>
      <c r="L418" s="192"/>
      <c r="M418" s="192"/>
      <c r="N418" s="192"/>
      <c r="O418" s="192"/>
      <c r="P418" s="192"/>
      <c r="Q418" s="192"/>
      <c r="R418" s="192"/>
      <c r="S418" s="192"/>
      <c r="T418" s="192"/>
      <c r="U418" s="192"/>
      <c r="V418" s="192"/>
      <c r="W418" s="192"/>
      <c r="X418" s="192"/>
      <c r="Y418" s="192"/>
      <c r="Z418" s="192"/>
      <c r="AA418" s="192"/>
    </row>
    <row r="419" spans="1:27" ht="15.75" customHeight="1">
      <c r="A419" s="192"/>
      <c r="B419" s="192"/>
      <c r="C419" s="192"/>
      <c r="D419" s="192"/>
      <c r="E419" s="192"/>
      <c r="F419" s="192"/>
      <c r="G419" s="192"/>
      <c r="H419" s="192"/>
      <c r="I419" s="192"/>
      <c r="J419" s="192"/>
      <c r="K419" s="192"/>
      <c r="L419" s="192"/>
      <c r="M419" s="192"/>
      <c r="N419" s="192"/>
      <c r="O419" s="192"/>
      <c r="P419" s="192"/>
      <c r="Q419" s="192"/>
      <c r="R419" s="192"/>
      <c r="S419" s="192"/>
      <c r="T419" s="192"/>
      <c r="U419" s="192"/>
      <c r="V419" s="192"/>
      <c r="W419" s="192"/>
      <c r="X419" s="192"/>
      <c r="Y419" s="192"/>
      <c r="Z419" s="192"/>
      <c r="AA419" s="192"/>
    </row>
    <row r="420" spans="1:27" ht="15.75" customHeight="1">
      <c r="A420" s="192"/>
      <c r="B420" s="192"/>
      <c r="C420" s="192"/>
      <c r="D420" s="192"/>
      <c r="E420" s="192"/>
      <c r="F420" s="192"/>
      <c r="G420" s="192"/>
      <c r="H420" s="192"/>
      <c r="I420" s="192"/>
      <c r="J420" s="192"/>
      <c r="K420" s="192"/>
      <c r="L420" s="192"/>
      <c r="M420" s="192"/>
      <c r="N420" s="192"/>
      <c r="O420" s="192"/>
      <c r="P420" s="192"/>
      <c r="Q420" s="192"/>
      <c r="R420" s="192"/>
      <c r="S420" s="192"/>
      <c r="T420" s="192"/>
      <c r="U420" s="192"/>
      <c r="V420" s="192"/>
      <c r="W420" s="192"/>
      <c r="X420" s="192"/>
      <c r="Y420" s="192"/>
      <c r="Z420" s="192"/>
      <c r="AA420" s="192"/>
    </row>
    <row r="421" spans="1:27" ht="15.75" customHeight="1">
      <c r="A421" s="192"/>
      <c r="B421" s="192"/>
      <c r="C421" s="192"/>
      <c r="D421" s="192"/>
      <c r="E421" s="192"/>
      <c r="F421" s="192"/>
      <c r="G421" s="192"/>
      <c r="H421" s="192"/>
      <c r="I421" s="192"/>
      <c r="J421" s="192"/>
      <c r="K421" s="192"/>
      <c r="L421" s="192"/>
      <c r="M421" s="192"/>
      <c r="N421" s="192"/>
      <c r="O421" s="192"/>
      <c r="P421" s="192"/>
      <c r="Q421" s="192"/>
      <c r="R421" s="192"/>
      <c r="S421" s="192"/>
      <c r="T421" s="192"/>
      <c r="U421" s="192"/>
      <c r="V421" s="192"/>
      <c r="W421" s="192"/>
      <c r="X421" s="192"/>
      <c r="Y421" s="192"/>
      <c r="Z421" s="192"/>
      <c r="AA421" s="192"/>
    </row>
    <row r="422" spans="1:27" ht="15.75" customHeight="1">
      <c r="A422" s="192"/>
      <c r="B422" s="192"/>
      <c r="C422" s="192"/>
      <c r="D422" s="192"/>
      <c r="E422" s="192"/>
      <c r="F422" s="192"/>
      <c r="G422" s="192"/>
      <c r="H422" s="192"/>
      <c r="I422" s="192"/>
      <c r="J422" s="192"/>
      <c r="K422" s="192"/>
      <c r="L422" s="192"/>
      <c r="M422" s="192"/>
      <c r="N422" s="192"/>
      <c r="O422" s="192"/>
      <c r="P422" s="192"/>
      <c r="Q422" s="192"/>
      <c r="R422" s="192"/>
      <c r="S422" s="192"/>
      <c r="T422" s="192"/>
      <c r="U422" s="192"/>
      <c r="V422" s="192"/>
      <c r="W422" s="192"/>
      <c r="X422" s="192"/>
      <c r="Y422" s="192"/>
      <c r="Z422" s="192"/>
      <c r="AA422" s="192"/>
    </row>
    <row r="423" spans="1:27" ht="15.75" customHeight="1">
      <c r="A423" s="192"/>
      <c r="B423" s="192"/>
      <c r="C423" s="192"/>
      <c r="D423" s="192"/>
      <c r="E423" s="192"/>
      <c r="F423" s="192"/>
      <c r="G423" s="192"/>
      <c r="H423" s="192"/>
      <c r="I423" s="192"/>
      <c r="J423" s="192"/>
      <c r="K423" s="192"/>
      <c r="L423" s="192"/>
      <c r="M423" s="192"/>
      <c r="N423" s="192"/>
      <c r="O423" s="192"/>
      <c r="P423" s="192"/>
      <c r="Q423" s="192"/>
      <c r="R423" s="192"/>
      <c r="S423" s="192"/>
      <c r="T423" s="192"/>
      <c r="U423" s="192"/>
      <c r="V423" s="192"/>
      <c r="W423" s="192"/>
      <c r="X423" s="192"/>
      <c r="Y423" s="192"/>
      <c r="Z423" s="192"/>
      <c r="AA423" s="192"/>
    </row>
    <row r="424" spans="1:27" ht="15.75" customHeight="1">
      <c r="A424" s="192"/>
      <c r="B424" s="192"/>
      <c r="C424" s="192"/>
      <c r="D424" s="192"/>
      <c r="E424" s="192"/>
      <c r="F424" s="192"/>
      <c r="G424" s="192"/>
      <c r="H424" s="192"/>
      <c r="I424" s="192"/>
      <c r="J424" s="192"/>
      <c r="K424" s="192"/>
      <c r="L424" s="192"/>
      <c r="M424" s="192"/>
      <c r="N424" s="192"/>
      <c r="O424" s="192"/>
      <c r="P424" s="192"/>
      <c r="Q424" s="192"/>
      <c r="R424" s="192"/>
      <c r="S424" s="192"/>
      <c r="T424" s="192"/>
      <c r="U424" s="192"/>
      <c r="V424" s="192"/>
      <c r="W424" s="192"/>
      <c r="X424" s="192"/>
      <c r="Y424" s="192"/>
      <c r="Z424" s="192"/>
      <c r="AA424" s="192"/>
    </row>
    <row r="425" spans="1:27" ht="15.75" customHeight="1">
      <c r="A425" s="192"/>
      <c r="B425" s="192"/>
      <c r="C425" s="192"/>
      <c r="D425" s="192"/>
      <c r="E425" s="192"/>
      <c r="F425" s="192"/>
      <c r="G425" s="192"/>
      <c r="H425" s="192"/>
      <c r="I425" s="192"/>
      <c r="J425" s="192"/>
      <c r="K425" s="192"/>
      <c r="L425" s="192"/>
      <c r="M425" s="192"/>
      <c r="N425" s="192"/>
      <c r="O425" s="192"/>
      <c r="P425" s="192"/>
      <c r="Q425" s="192"/>
      <c r="R425" s="192"/>
      <c r="S425" s="192"/>
      <c r="T425" s="192"/>
      <c r="U425" s="192"/>
      <c r="V425" s="192"/>
      <c r="W425" s="192"/>
      <c r="X425" s="192"/>
      <c r="Y425" s="192"/>
      <c r="Z425" s="192"/>
      <c r="AA425" s="192"/>
    </row>
    <row r="426" spans="1:27" ht="15.75" customHeight="1">
      <c r="A426" s="192"/>
      <c r="B426" s="192"/>
      <c r="C426" s="192"/>
      <c r="D426" s="192"/>
      <c r="E426" s="192"/>
      <c r="F426" s="192"/>
      <c r="G426" s="192"/>
      <c r="H426" s="192"/>
      <c r="I426" s="192"/>
      <c r="J426" s="192"/>
      <c r="K426" s="192"/>
      <c r="L426" s="192"/>
      <c r="M426" s="192"/>
      <c r="N426" s="192"/>
      <c r="O426" s="192"/>
      <c r="P426" s="192"/>
      <c r="Q426" s="192"/>
      <c r="R426" s="192"/>
      <c r="S426" s="192"/>
      <c r="T426" s="192"/>
      <c r="U426" s="192"/>
      <c r="V426" s="192"/>
      <c r="W426" s="192"/>
      <c r="X426" s="192"/>
      <c r="Y426" s="192"/>
      <c r="Z426" s="192"/>
      <c r="AA426" s="192"/>
    </row>
    <row r="427" spans="1:27" ht="15.75" customHeight="1">
      <c r="A427" s="192"/>
      <c r="B427" s="192"/>
      <c r="C427" s="192"/>
      <c r="D427" s="192"/>
      <c r="E427" s="192"/>
      <c r="F427" s="192"/>
      <c r="G427" s="192"/>
      <c r="H427" s="192"/>
      <c r="I427" s="192"/>
      <c r="J427" s="192"/>
      <c r="K427" s="192"/>
      <c r="L427" s="192"/>
      <c r="M427" s="192"/>
      <c r="N427" s="192"/>
      <c r="O427" s="192"/>
      <c r="P427" s="192"/>
      <c r="Q427" s="192"/>
      <c r="R427" s="192"/>
      <c r="S427" s="192"/>
      <c r="T427" s="192"/>
      <c r="U427" s="192"/>
      <c r="V427" s="192"/>
      <c r="W427" s="192"/>
      <c r="X427" s="192"/>
      <c r="Y427" s="192"/>
      <c r="Z427" s="192"/>
      <c r="AA427" s="192"/>
    </row>
    <row r="428" spans="1:27" ht="15.75" customHeight="1">
      <c r="A428" s="192"/>
      <c r="B428" s="192"/>
      <c r="C428" s="192"/>
      <c r="D428" s="192"/>
      <c r="E428" s="192"/>
      <c r="F428" s="192"/>
      <c r="G428" s="192"/>
      <c r="H428" s="192"/>
      <c r="I428" s="192"/>
      <c r="J428" s="192"/>
      <c r="K428" s="192"/>
      <c r="L428" s="192"/>
      <c r="M428" s="192"/>
      <c r="N428" s="192"/>
      <c r="O428" s="192"/>
      <c r="P428" s="192"/>
      <c r="Q428" s="192"/>
      <c r="R428" s="192"/>
      <c r="S428" s="192"/>
      <c r="T428" s="192"/>
      <c r="U428" s="192"/>
      <c r="V428" s="192"/>
      <c r="W428" s="192"/>
      <c r="X428" s="192"/>
      <c r="Y428" s="192"/>
      <c r="Z428" s="192"/>
      <c r="AA428" s="192"/>
    </row>
    <row r="429" spans="1:27" ht="15.75" customHeight="1">
      <c r="A429" s="192"/>
      <c r="B429" s="192"/>
      <c r="C429" s="192"/>
      <c r="D429" s="192"/>
      <c r="E429" s="192"/>
      <c r="F429" s="192"/>
      <c r="G429" s="192"/>
      <c r="H429" s="192"/>
      <c r="I429" s="192"/>
      <c r="J429" s="192"/>
      <c r="K429" s="192"/>
      <c r="L429" s="192"/>
      <c r="M429" s="192"/>
      <c r="N429" s="192"/>
      <c r="O429" s="192"/>
      <c r="P429" s="192"/>
      <c r="Q429" s="192"/>
      <c r="R429" s="192"/>
      <c r="S429" s="192"/>
      <c r="T429" s="192"/>
      <c r="U429" s="192"/>
      <c r="V429" s="192"/>
      <c r="W429" s="192"/>
      <c r="X429" s="192"/>
      <c r="Y429" s="192"/>
      <c r="Z429" s="192"/>
      <c r="AA429" s="192"/>
    </row>
    <row r="430" spans="1:27" ht="15.75" customHeight="1">
      <c r="A430" s="192"/>
      <c r="B430" s="192"/>
      <c r="C430" s="192"/>
      <c r="D430" s="192"/>
      <c r="E430" s="192"/>
      <c r="F430" s="192"/>
      <c r="G430" s="192"/>
      <c r="H430" s="192"/>
      <c r="I430" s="192"/>
      <c r="J430" s="192"/>
      <c r="K430" s="192"/>
      <c r="L430" s="192"/>
      <c r="M430" s="192"/>
      <c r="N430" s="192"/>
      <c r="O430" s="192"/>
      <c r="P430" s="192"/>
      <c r="Q430" s="192"/>
      <c r="R430" s="192"/>
      <c r="S430" s="192"/>
      <c r="T430" s="192"/>
      <c r="U430" s="192"/>
      <c r="V430" s="192"/>
      <c r="W430" s="192"/>
      <c r="X430" s="192"/>
      <c r="Y430" s="192"/>
      <c r="Z430" s="192"/>
      <c r="AA430" s="192"/>
    </row>
    <row r="431" spans="1:27" ht="15.75" customHeight="1">
      <c r="A431" s="192"/>
      <c r="B431" s="192"/>
      <c r="C431" s="192"/>
      <c r="D431" s="192"/>
      <c r="E431" s="192"/>
      <c r="F431" s="192"/>
      <c r="G431" s="192"/>
      <c r="H431" s="192"/>
      <c r="I431" s="192"/>
      <c r="J431" s="192"/>
      <c r="K431" s="192"/>
      <c r="L431" s="192"/>
      <c r="M431" s="192"/>
      <c r="N431" s="192"/>
      <c r="O431" s="192"/>
      <c r="P431" s="192"/>
      <c r="Q431" s="192"/>
      <c r="R431" s="192"/>
      <c r="S431" s="192"/>
      <c r="T431" s="192"/>
      <c r="U431" s="192"/>
      <c r="V431" s="192"/>
      <c r="W431" s="192"/>
      <c r="X431" s="192"/>
      <c r="Y431" s="192"/>
      <c r="Z431" s="192"/>
      <c r="AA431" s="192"/>
    </row>
    <row r="432" spans="1:27" ht="15.75" customHeight="1">
      <c r="A432" s="192"/>
      <c r="B432" s="192"/>
      <c r="C432" s="192"/>
      <c r="D432" s="192"/>
      <c r="E432" s="192"/>
      <c r="F432" s="192"/>
      <c r="G432" s="192"/>
      <c r="H432" s="192"/>
      <c r="I432" s="192"/>
      <c r="J432" s="192"/>
      <c r="K432" s="192"/>
      <c r="L432" s="192"/>
      <c r="M432" s="192"/>
      <c r="N432" s="192"/>
      <c r="O432" s="192"/>
      <c r="P432" s="192"/>
      <c r="Q432" s="192"/>
      <c r="R432" s="192"/>
      <c r="S432" s="192"/>
      <c r="T432" s="192"/>
      <c r="U432" s="192"/>
      <c r="V432" s="192"/>
      <c r="W432" s="192"/>
      <c r="X432" s="192"/>
      <c r="Y432" s="192"/>
      <c r="Z432" s="192"/>
      <c r="AA432" s="192"/>
    </row>
    <row r="433" spans="1:27" ht="15.75" customHeight="1">
      <c r="A433" s="192"/>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c r="AA433" s="192"/>
    </row>
    <row r="434" spans="1:27" ht="15.75" customHeight="1">
      <c r="A434" s="192"/>
      <c r="B434" s="192"/>
      <c r="C434" s="192"/>
      <c r="D434" s="192"/>
      <c r="E434" s="192"/>
      <c r="F434" s="192"/>
      <c r="G434" s="192"/>
      <c r="H434" s="192"/>
      <c r="I434" s="192"/>
      <c r="J434" s="192"/>
      <c r="K434" s="192"/>
      <c r="L434" s="192"/>
      <c r="M434" s="192"/>
      <c r="N434" s="192"/>
      <c r="O434" s="192"/>
      <c r="P434" s="192"/>
      <c r="Q434" s="192"/>
      <c r="R434" s="192"/>
      <c r="S434" s="192"/>
      <c r="T434" s="192"/>
      <c r="U434" s="192"/>
      <c r="V434" s="192"/>
      <c r="W434" s="192"/>
      <c r="X434" s="192"/>
      <c r="Y434" s="192"/>
      <c r="Z434" s="192"/>
      <c r="AA434" s="192"/>
    </row>
    <row r="435" spans="1:27" ht="15.75" customHeight="1">
      <c r="A435" s="192"/>
      <c r="B435" s="192"/>
      <c r="C435" s="192"/>
      <c r="D435" s="192"/>
      <c r="E435" s="192"/>
      <c r="F435" s="192"/>
      <c r="G435" s="192"/>
      <c r="H435" s="192"/>
      <c r="I435" s="192"/>
      <c r="J435" s="192"/>
      <c r="K435" s="192"/>
      <c r="L435" s="192"/>
      <c r="M435" s="192"/>
      <c r="N435" s="192"/>
      <c r="O435" s="192"/>
      <c r="P435" s="192"/>
      <c r="Q435" s="192"/>
      <c r="R435" s="192"/>
      <c r="S435" s="192"/>
      <c r="T435" s="192"/>
      <c r="U435" s="192"/>
      <c r="V435" s="192"/>
      <c r="W435" s="192"/>
      <c r="X435" s="192"/>
      <c r="Y435" s="192"/>
      <c r="Z435" s="192"/>
      <c r="AA435" s="192"/>
    </row>
    <row r="436" spans="1:27" ht="15.75" customHeight="1">
      <c r="A436" s="192"/>
      <c r="B436" s="192"/>
      <c r="C436" s="192"/>
      <c r="D436" s="192"/>
      <c r="E436" s="192"/>
      <c r="F436" s="192"/>
      <c r="G436" s="192"/>
      <c r="H436" s="192"/>
      <c r="I436" s="192"/>
      <c r="J436" s="192"/>
      <c r="K436" s="192"/>
      <c r="L436" s="192"/>
      <c r="M436" s="192"/>
      <c r="N436" s="192"/>
      <c r="O436" s="192"/>
      <c r="P436" s="192"/>
      <c r="Q436" s="192"/>
      <c r="R436" s="192"/>
      <c r="S436" s="192"/>
      <c r="T436" s="192"/>
      <c r="U436" s="192"/>
      <c r="V436" s="192"/>
      <c r="W436" s="192"/>
      <c r="X436" s="192"/>
      <c r="Y436" s="192"/>
      <c r="Z436" s="192"/>
      <c r="AA436" s="192"/>
    </row>
    <row r="437" spans="1:27" ht="15.75" customHeight="1">
      <c r="A437" s="192"/>
      <c r="B437" s="192"/>
      <c r="C437" s="192"/>
      <c r="D437" s="192"/>
      <c r="E437" s="192"/>
      <c r="F437" s="192"/>
      <c r="G437" s="192"/>
      <c r="H437" s="192"/>
      <c r="I437" s="192"/>
      <c r="J437" s="192"/>
      <c r="K437" s="192"/>
      <c r="L437" s="192"/>
      <c r="M437" s="192"/>
      <c r="N437" s="192"/>
      <c r="O437" s="192"/>
      <c r="P437" s="192"/>
      <c r="Q437" s="192"/>
      <c r="R437" s="192"/>
      <c r="S437" s="192"/>
      <c r="T437" s="192"/>
      <c r="U437" s="192"/>
      <c r="V437" s="192"/>
      <c r="W437" s="192"/>
      <c r="X437" s="192"/>
      <c r="Y437" s="192"/>
      <c r="Z437" s="192"/>
      <c r="AA437" s="192"/>
    </row>
    <row r="438" spans="1:27" ht="15.75" customHeight="1">
      <c r="A438" s="192"/>
      <c r="B438" s="192"/>
      <c r="C438" s="192"/>
      <c r="D438" s="192"/>
      <c r="E438" s="192"/>
      <c r="F438" s="192"/>
      <c r="G438" s="192"/>
      <c r="H438" s="192"/>
      <c r="I438" s="192"/>
      <c r="J438" s="192"/>
      <c r="K438" s="192"/>
      <c r="L438" s="192"/>
      <c r="M438" s="192"/>
      <c r="N438" s="192"/>
      <c r="O438" s="192"/>
      <c r="P438" s="192"/>
      <c r="Q438" s="192"/>
      <c r="R438" s="192"/>
      <c r="S438" s="192"/>
      <c r="T438" s="192"/>
      <c r="U438" s="192"/>
      <c r="V438" s="192"/>
      <c r="W438" s="192"/>
      <c r="X438" s="192"/>
      <c r="Y438" s="192"/>
      <c r="Z438" s="192"/>
      <c r="AA438" s="192"/>
    </row>
    <row r="439" spans="1:27" ht="15.75" customHeight="1">
      <c r="A439" s="192"/>
      <c r="B439" s="192"/>
      <c r="C439" s="192"/>
      <c r="D439" s="192"/>
      <c r="E439" s="192"/>
      <c r="F439" s="192"/>
      <c r="G439" s="192"/>
      <c r="H439" s="192"/>
      <c r="I439" s="192"/>
      <c r="J439" s="192"/>
      <c r="K439" s="192"/>
      <c r="L439" s="192"/>
      <c r="M439" s="192"/>
      <c r="N439" s="192"/>
      <c r="O439" s="192"/>
      <c r="P439" s="192"/>
      <c r="Q439" s="192"/>
      <c r="R439" s="192"/>
      <c r="S439" s="192"/>
      <c r="T439" s="192"/>
      <c r="U439" s="192"/>
      <c r="V439" s="192"/>
      <c r="W439" s="192"/>
      <c r="X439" s="192"/>
      <c r="Y439" s="192"/>
      <c r="Z439" s="192"/>
      <c r="AA439" s="192"/>
    </row>
    <row r="440" spans="1:27" ht="15.75" customHeight="1">
      <c r="A440" s="192"/>
      <c r="B440" s="192"/>
      <c r="C440" s="192"/>
      <c r="D440" s="192"/>
      <c r="E440" s="192"/>
      <c r="F440" s="192"/>
      <c r="G440" s="192"/>
      <c r="H440" s="192"/>
      <c r="I440" s="192"/>
      <c r="J440" s="192"/>
      <c r="K440" s="192"/>
      <c r="L440" s="192"/>
      <c r="M440" s="192"/>
      <c r="N440" s="192"/>
      <c r="O440" s="192"/>
      <c r="P440" s="192"/>
      <c r="Q440" s="192"/>
      <c r="R440" s="192"/>
      <c r="S440" s="192"/>
      <c r="T440" s="192"/>
      <c r="U440" s="192"/>
      <c r="V440" s="192"/>
      <c r="W440" s="192"/>
      <c r="X440" s="192"/>
      <c r="Y440" s="192"/>
      <c r="Z440" s="192"/>
      <c r="AA440" s="192"/>
    </row>
    <row r="441" spans="1:27" ht="15.75" customHeight="1">
      <c r="A441" s="192"/>
      <c r="B441" s="192"/>
      <c r="C441" s="192"/>
      <c r="D441" s="192"/>
      <c r="E441" s="192"/>
      <c r="F441" s="192"/>
      <c r="G441" s="192"/>
      <c r="H441" s="192"/>
      <c r="I441" s="192"/>
      <c r="J441" s="192"/>
      <c r="K441" s="192"/>
      <c r="L441" s="192"/>
      <c r="M441" s="192"/>
      <c r="N441" s="192"/>
      <c r="O441" s="192"/>
      <c r="P441" s="192"/>
      <c r="Q441" s="192"/>
      <c r="R441" s="192"/>
      <c r="S441" s="192"/>
      <c r="T441" s="192"/>
      <c r="U441" s="192"/>
      <c r="V441" s="192"/>
      <c r="W441" s="192"/>
      <c r="X441" s="192"/>
      <c r="Y441" s="192"/>
      <c r="Z441" s="192"/>
      <c r="AA441" s="192"/>
    </row>
    <row r="442" spans="1:27" ht="15.75" customHeight="1">
      <c r="A442" s="192"/>
      <c r="B442" s="192"/>
      <c r="C442" s="192"/>
      <c r="D442" s="192"/>
      <c r="E442" s="192"/>
      <c r="F442" s="192"/>
      <c r="G442" s="192"/>
      <c r="H442" s="192"/>
      <c r="I442" s="192"/>
      <c r="J442" s="192"/>
      <c r="K442" s="192"/>
      <c r="L442" s="192"/>
      <c r="M442" s="192"/>
      <c r="N442" s="192"/>
      <c r="O442" s="192"/>
      <c r="P442" s="192"/>
      <c r="Q442" s="192"/>
      <c r="R442" s="192"/>
      <c r="S442" s="192"/>
      <c r="T442" s="192"/>
      <c r="U442" s="192"/>
      <c r="V442" s="192"/>
      <c r="W442" s="192"/>
      <c r="X442" s="192"/>
      <c r="Y442" s="192"/>
      <c r="Z442" s="192"/>
      <c r="AA442" s="192"/>
    </row>
    <row r="443" spans="1:27" ht="15.75" customHeight="1">
      <c r="A443" s="192"/>
      <c r="B443" s="192"/>
      <c r="C443" s="192"/>
      <c r="D443" s="192"/>
      <c r="E443" s="192"/>
      <c r="F443" s="192"/>
      <c r="G443" s="192"/>
      <c r="H443" s="192"/>
      <c r="I443" s="192"/>
      <c r="J443" s="192"/>
      <c r="K443" s="192"/>
      <c r="L443" s="192"/>
      <c r="M443" s="192"/>
      <c r="N443" s="192"/>
      <c r="O443" s="192"/>
      <c r="P443" s="192"/>
      <c r="Q443" s="192"/>
      <c r="R443" s="192"/>
      <c r="S443" s="192"/>
      <c r="T443" s="192"/>
      <c r="U443" s="192"/>
      <c r="V443" s="192"/>
      <c r="W443" s="192"/>
      <c r="X443" s="192"/>
      <c r="Y443" s="192"/>
      <c r="Z443" s="192"/>
      <c r="AA443" s="192"/>
    </row>
    <row r="444" spans="1:27" ht="15.75" customHeight="1">
      <c r="A444" s="192"/>
      <c r="B444" s="192"/>
      <c r="C444" s="192"/>
      <c r="D444" s="192"/>
      <c r="E444" s="192"/>
      <c r="F444" s="192"/>
      <c r="G444" s="192"/>
      <c r="H444" s="192"/>
      <c r="I444" s="192"/>
      <c r="J444" s="192"/>
      <c r="K444" s="192"/>
      <c r="L444" s="192"/>
      <c r="M444" s="192"/>
      <c r="N444" s="192"/>
      <c r="O444" s="192"/>
      <c r="P444" s="192"/>
      <c r="Q444" s="192"/>
      <c r="R444" s="192"/>
      <c r="S444" s="192"/>
      <c r="T444" s="192"/>
      <c r="U444" s="192"/>
      <c r="V444" s="192"/>
      <c r="W444" s="192"/>
      <c r="X444" s="192"/>
      <c r="Y444" s="192"/>
      <c r="Z444" s="192"/>
      <c r="AA444" s="192"/>
    </row>
    <row r="445" spans="1:27" ht="15.75" customHeight="1">
      <c r="A445" s="192"/>
      <c r="B445" s="192"/>
      <c r="C445" s="192"/>
      <c r="D445" s="192"/>
      <c r="E445" s="192"/>
      <c r="F445" s="192"/>
      <c r="G445" s="192"/>
      <c r="H445" s="192"/>
      <c r="I445" s="192"/>
      <c r="J445" s="192"/>
      <c r="K445" s="192"/>
      <c r="L445" s="192"/>
      <c r="M445" s="192"/>
      <c r="N445" s="192"/>
      <c r="O445" s="192"/>
      <c r="P445" s="192"/>
      <c r="Q445" s="192"/>
      <c r="R445" s="192"/>
      <c r="S445" s="192"/>
      <c r="T445" s="192"/>
      <c r="U445" s="192"/>
      <c r="V445" s="192"/>
      <c r="W445" s="192"/>
      <c r="X445" s="192"/>
      <c r="Y445" s="192"/>
      <c r="Z445" s="192"/>
      <c r="AA445" s="192"/>
    </row>
    <row r="446" spans="1:27" ht="15.75" customHeight="1">
      <c r="A446" s="192"/>
      <c r="B446" s="192"/>
      <c r="C446" s="192"/>
      <c r="D446" s="192"/>
      <c r="E446" s="192"/>
      <c r="F446" s="192"/>
      <c r="G446" s="192"/>
      <c r="H446" s="192"/>
      <c r="I446" s="192"/>
      <c r="J446" s="192"/>
      <c r="K446" s="192"/>
      <c r="L446" s="192"/>
      <c r="M446" s="192"/>
      <c r="N446" s="192"/>
      <c r="O446" s="192"/>
      <c r="P446" s="192"/>
      <c r="Q446" s="192"/>
      <c r="R446" s="192"/>
      <c r="S446" s="192"/>
      <c r="T446" s="192"/>
      <c r="U446" s="192"/>
      <c r="V446" s="192"/>
      <c r="W446" s="192"/>
      <c r="X446" s="192"/>
      <c r="Y446" s="192"/>
      <c r="Z446" s="192"/>
      <c r="AA446" s="192"/>
    </row>
    <row r="447" spans="1:27" ht="15.75" customHeight="1">
      <c r="A447" s="192"/>
      <c r="B447" s="192"/>
      <c r="C447" s="192"/>
      <c r="D447" s="192"/>
      <c r="E447" s="192"/>
      <c r="F447" s="192"/>
      <c r="G447" s="192"/>
      <c r="H447" s="192"/>
      <c r="I447" s="192"/>
      <c r="J447" s="192"/>
      <c r="K447" s="192"/>
      <c r="L447" s="192"/>
      <c r="M447" s="192"/>
      <c r="N447" s="192"/>
      <c r="O447" s="192"/>
      <c r="P447" s="192"/>
      <c r="Q447" s="192"/>
      <c r="R447" s="192"/>
      <c r="S447" s="192"/>
      <c r="T447" s="192"/>
      <c r="U447" s="192"/>
      <c r="V447" s="192"/>
      <c r="W447" s="192"/>
      <c r="X447" s="192"/>
      <c r="Y447" s="192"/>
      <c r="Z447" s="192"/>
      <c r="AA447" s="192"/>
    </row>
    <row r="448" spans="1:27" ht="15.75" customHeight="1">
      <c r="A448" s="192"/>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c r="AA448" s="192"/>
    </row>
    <row r="449" spans="1:27" ht="15.75" customHeight="1">
      <c r="A449" s="192"/>
      <c r="B449" s="192"/>
      <c r="C449" s="192"/>
      <c r="D449" s="192"/>
      <c r="E449" s="192"/>
      <c r="F449" s="192"/>
      <c r="G449" s="192"/>
      <c r="H449" s="192"/>
      <c r="I449" s="192"/>
      <c r="J449" s="192"/>
      <c r="K449" s="192"/>
      <c r="L449" s="192"/>
      <c r="M449" s="192"/>
      <c r="N449" s="192"/>
      <c r="O449" s="192"/>
      <c r="P449" s="192"/>
      <c r="Q449" s="192"/>
      <c r="R449" s="192"/>
      <c r="S449" s="192"/>
      <c r="T449" s="192"/>
      <c r="U449" s="192"/>
      <c r="V449" s="192"/>
      <c r="W449" s="192"/>
      <c r="X449" s="192"/>
      <c r="Y449" s="192"/>
      <c r="Z449" s="192"/>
      <c r="AA449" s="192"/>
    </row>
    <row r="450" spans="1:27" ht="15.75" customHeight="1">
      <c r="A450" s="192"/>
      <c r="B450" s="192"/>
      <c r="C450" s="192"/>
      <c r="D450" s="192"/>
      <c r="E450" s="192"/>
      <c r="F450" s="192"/>
      <c r="G450" s="192"/>
      <c r="H450" s="192"/>
      <c r="I450" s="192"/>
      <c r="J450" s="192"/>
      <c r="K450" s="192"/>
      <c r="L450" s="192"/>
      <c r="M450" s="192"/>
      <c r="N450" s="192"/>
      <c r="O450" s="192"/>
      <c r="P450" s="192"/>
      <c r="Q450" s="192"/>
      <c r="R450" s="192"/>
      <c r="S450" s="192"/>
      <c r="T450" s="192"/>
      <c r="U450" s="192"/>
      <c r="V450" s="192"/>
      <c r="W450" s="192"/>
      <c r="X450" s="192"/>
      <c r="Y450" s="192"/>
      <c r="Z450" s="192"/>
      <c r="AA450" s="192"/>
    </row>
    <row r="451" spans="1:27" ht="15.75" customHeight="1">
      <c r="A451" s="192"/>
      <c r="B451" s="192"/>
      <c r="C451" s="192"/>
      <c r="D451" s="192"/>
      <c r="E451" s="192"/>
      <c r="F451" s="192"/>
      <c r="G451" s="192"/>
      <c r="H451" s="192"/>
      <c r="I451" s="192"/>
      <c r="J451" s="192"/>
      <c r="K451" s="192"/>
      <c r="L451" s="192"/>
      <c r="M451" s="192"/>
      <c r="N451" s="192"/>
      <c r="O451" s="192"/>
      <c r="P451" s="192"/>
      <c r="Q451" s="192"/>
      <c r="R451" s="192"/>
      <c r="S451" s="192"/>
      <c r="T451" s="192"/>
      <c r="U451" s="192"/>
      <c r="V451" s="192"/>
      <c r="W451" s="192"/>
      <c r="X451" s="192"/>
      <c r="Y451" s="192"/>
      <c r="Z451" s="192"/>
      <c r="AA451" s="192"/>
    </row>
    <row r="452" spans="1:27" ht="15.75" customHeight="1">
      <c r="A452" s="192"/>
      <c r="B452" s="192"/>
      <c r="C452" s="192"/>
      <c r="D452" s="192"/>
      <c r="E452" s="192"/>
      <c r="F452" s="192"/>
      <c r="G452" s="192"/>
      <c r="H452" s="192"/>
      <c r="I452" s="192"/>
      <c r="J452" s="192"/>
      <c r="K452" s="192"/>
      <c r="L452" s="192"/>
      <c r="M452" s="192"/>
      <c r="N452" s="192"/>
      <c r="O452" s="192"/>
      <c r="P452" s="192"/>
      <c r="Q452" s="192"/>
      <c r="R452" s="192"/>
      <c r="S452" s="192"/>
      <c r="T452" s="192"/>
      <c r="U452" s="192"/>
      <c r="V452" s="192"/>
      <c r="W452" s="192"/>
      <c r="X452" s="192"/>
      <c r="Y452" s="192"/>
      <c r="Z452" s="192"/>
      <c r="AA452" s="192"/>
    </row>
    <row r="453" spans="1:27" ht="15.75" customHeight="1">
      <c r="A453" s="192"/>
      <c r="B453" s="192"/>
      <c r="C453" s="192"/>
      <c r="D453" s="192"/>
      <c r="E453" s="192"/>
      <c r="F453" s="192"/>
      <c r="G453" s="192"/>
      <c r="H453" s="192"/>
      <c r="I453" s="192"/>
      <c r="J453" s="192"/>
      <c r="K453" s="192"/>
      <c r="L453" s="192"/>
      <c r="M453" s="192"/>
      <c r="N453" s="192"/>
      <c r="O453" s="192"/>
      <c r="P453" s="192"/>
      <c r="Q453" s="192"/>
      <c r="R453" s="192"/>
      <c r="S453" s="192"/>
      <c r="T453" s="192"/>
      <c r="U453" s="192"/>
      <c r="V453" s="192"/>
      <c r="W453" s="192"/>
      <c r="X453" s="192"/>
      <c r="Y453" s="192"/>
      <c r="Z453" s="192"/>
      <c r="AA453" s="192"/>
    </row>
    <row r="454" spans="1:27" ht="15.75" customHeight="1">
      <c r="A454" s="192"/>
      <c r="B454" s="192"/>
      <c r="C454" s="192"/>
      <c r="D454" s="192"/>
      <c r="E454" s="192"/>
      <c r="F454" s="192"/>
      <c r="G454" s="192"/>
      <c r="H454" s="192"/>
      <c r="I454" s="192"/>
      <c r="J454" s="192"/>
      <c r="K454" s="192"/>
      <c r="L454" s="192"/>
      <c r="M454" s="192"/>
      <c r="N454" s="192"/>
      <c r="O454" s="192"/>
      <c r="P454" s="192"/>
      <c r="Q454" s="192"/>
      <c r="R454" s="192"/>
      <c r="S454" s="192"/>
      <c r="T454" s="192"/>
      <c r="U454" s="192"/>
      <c r="V454" s="192"/>
      <c r="W454" s="192"/>
      <c r="X454" s="192"/>
      <c r="Y454" s="192"/>
      <c r="Z454" s="192"/>
      <c r="AA454" s="192"/>
    </row>
    <row r="455" spans="1:27" ht="15.75" customHeight="1">
      <c r="A455" s="192"/>
      <c r="B455" s="192"/>
      <c r="C455" s="192"/>
      <c r="D455" s="192"/>
      <c r="E455" s="192"/>
      <c r="F455" s="192"/>
      <c r="G455" s="192"/>
      <c r="H455" s="192"/>
      <c r="I455" s="192"/>
      <c r="J455" s="192"/>
      <c r="K455" s="192"/>
      <c r="L455" s="192"/>
      <c r="M455" s="192"/>
      <c r="N455" s="192"/>
      <c r="O455" s="192"/>
      <c r="P455" s="192"/>
      <c r="Q455" s="192"/>
      <c r="R455" s="192"/>
      <c r="S455" s="192"/>
      <c r="T455" s="192"/>
      <c r="U455" s="192"/>
      <c r="V455" s="192"/>
      <c r="W455" s="192"/>
      <c r="X455" s="192"/>
      <c r="Y455" s="192"/>
      <c r="Z455" s="192"/>
      <c r="AA455" s="192"/>
    </row>
    <row r="456" spans="1:27" ht="15.75" customHeight="1">
      <c r="A456" s="192"/>
      <c r="B456" s="192"/>
      <c r="C456" s="192"/>
      <c r="D456" s="192"/>
      <c r="E456" s="192"/>
      <c r="F456" s="192"/>
      <c r="G456" s="192"/>
      <c r="H456" s="192"/>
      <c r="I456" s="192"/>
      <c r="J456" s="192"/>
      <c r="K456" s="192"/>
      <c r="L456" s="192"/>
      <c r="M456" s="192"/>
      <c r="N456" s="192"/>
      <c r="O456" s="192"/>
      <c r="P456" s="192"/>
      <c r="Q456" s="192"/>
      <c r="R456" s="192"/>
      <c r="S456" s="192"/>
      <c r="T456" s="192"/>
      <c r="U456" s="192"/>
      <c r="V456" s="192"/>
      <c r="W456" s="192"/>
      <c r="X456" s="192"/>
      <c r="Y456" s="192"/>
      <c r="Z456" s="192"/>
      <c r="AA456" s="192"/>
    </row>
    <row r="457" spans="1:27" ht="15.75" customHeight="1">
      <c r="A457" s="192"/>
      <c r="B457" s="192"/>
      <c r="C457" s="192"/>
      <c r="D457" s="192"/>
      <c r="E457" s="192"/>
      <c r="F457" s="192"/>
      <c r="G457" s="192"/>
      <c r="H457" s="192"/>
      <c r="I457" s="192"/>
      <c r="J457" s="192"/>
      <c r="K457" s="192"/>
      <c r="L457" s="192"/>
      <c r="M457" s="192"/>
      <c r="N457" s="192"/>
      <c r="O457" s="192"/>
      <c r="P457" s="192"/>
      <c r="Q457" s="192"/>
      <c r="R457" s="192"/>
      <c r="S457" s="192"/>
      <c r="T457" s="192"/>
      <c r="U457" s="192"/>
      <c r="V457" s="192"/>
      <c r="W457" s="192"/>
      <c r="X457" s="192"/>
      <c r="Y457" s="192"/>
      <c r="Z457" s="192"/>
      <c r="AA457" s="192"/>
    </row>
    <row r="458" spans="1:27" ht="15.75" customHeight="1">
      <c r="A458" s="192"/>
      <c r="B458" s="192"/>
      <c r="C458" s="192"/>
      <c r="D458" s="192"/>
      <c r="E458" s="192"/>
      <c r="F458" s="192"/>
      <c r="G458" s="192"/>
      <c r="H458" s="192"/>
      <c r="I458" s="192"/>
      <c r="J458" s="192"/>
      <c r="K458" s="192"/>
      <c r="L458" s="192"/>
      <c r="M458" s="192"/>
      <c r="N458" s="192"/>
      <c r="O458" s="192"/>
      <c r="P458" s="192"/>
      <c r="Q458" s="192"/>
      <c r="R458" s="192"/>
      <c r="S458" s="192"/>
      <c r="T458" s="192"/>
      <c r="U458" s="192"/>
      <c r="V458" s="192"/>
      <c r="W458" s="192"/>
      <c r="X458" s="192"/>
      <c r="Y458" s="192"/>
      <c r="Z458" s="192"/>
      <c r="AA458" s="192"/>
    </row>
    <row r="459" spans="1:27" ht="15.75" customHeight="1">
      <c r="A459" s="192"/>
      <c r="B459" s="192"/>
      <c r="C459" s="192"/>
      <c r="D459" s="192"/>
      <c r="E459" s="192"/>
      <c r="F459" s="192"/>
      <c r="G459" s="192"/>
      <c r="H459" s="192"/>
      <c r="I459" s="192"/>
      <c r="J459" s="192"/>
      <c r="K459" s="192"/>
      <c r="L459" s="192"/>
      <c r="M459" s="192"/>
      <c r="N459" s="192"/>
      <c r="O459" s="192"/>
      <c r="P459" s="192"/>
      <c r="Q459" s="192"/>
      <c r="R459" s="192"/>
      <c r="S459" s="192"/>
      <c r="T459" s="192"/>
      <c r="U459" s="192"/>
      <c r="V459" s="192"/>
      <c r="W459" s="192"/>
      <c r="X459" s="192"/>
      <c r="Y459" s="192"/>
      <c r="Z459" s="192"/>
      <c r="AA459" s="192"/>
    </row>
    <row r="460" spans="1:27" ht="15.75" customHeight="1">
      <c r="A460" s="192"/>
      <c r="B460" s="192"/>
      <c r="C460" s="192"/>
      <c r="D460" s="192"/>
      <c r="E460" s="192"/>
      <c r="F460" s="192"/>
      <c r="G460" s="192"/>
      <c r="H460" s="192"/>
      <c r="I460" s="192"/>
      <c r="J460" s="192"/>
      <c r="K460" s="192"/>
      <c r="L460" s="192"/>
      <c r="M460" s="192"/>
      <c r="N460" s="192"/>
      <c r="O460" s="192"/>
      <c r="P460" s="192"/>
      <c r="Q460" s="192"/>
      <c r="R460" s="192"/>
      <c r="S460" s="192"/>
      <c r="T460" s="192"/>
      <c r="U460" s="192"/>
      <c r="V460" s="192"/>
      <c r="W460" s="192"/>
      <c r="X460" s="192"/>
      <c r="Y460" s="192"/>
      <c r="Z460" s="192"/>
      <c r="AA460" s="192"/>
    </row>
    <row r="461" spans="1:27" ht="15.75" customHeight="1">
      <c r="A461" s="192"/>
      <c r="B461" s="192"/>
      <c r="C461" s="192"/>
      <c r="D461" s="192"/>
      <c r="E461" s="192"/>
      <c r="F461" s="192"/>
      <c r="G461" s="192"/>
      <c r="H461" s="192"/>
      <c r="I461" s="192"/>
      <c r="J461" s="192"/>
      <c r="K461" s="192"/>
      <c r="L461" s="192"/>
      <c r="M461" s="192"/>
      <c r="N461" s="192"/>
      <c r="O461" s="192"/>
      <c r="P461" s="192"/>
      <c r="Q461" s="192"/>
      <c r="R461" s="192"/>
      <c r="S461" s="192"/>
      <c r="T461" s="192"/>
      <c r="U461" s="192"/>
      <c r="V461" s="192"/>
      <c r="W461" s="192"/>
      <c r="X461" s="192"/>
      <c r="Y461" s="192"/>
      <c r="Z461" s="192"/>
      <c r="AA461" s="192"/>
    </row>
    <row r="462" spans="1:27" ht="15.75" customHeight="1">
      <c r="A462" s="192"/>
      <c r="B462" s="192"/>
      <c r="C462" s="192"/>
      <c r="D462" s="192"/>
      <c r="E462" s="192"/>
      <c r="F462" s="192"/>
      <c r="G462" s="192"/>
      <c r="H462" s="192"/>
      <c r="I462" s="192"/>
      <c r="J462" s="192"/>
      <c r="K462" s="192"/>
      <c r="L462" s="192"/>
      <c r="M462" s="192"/>
      <c r="N462" s="192"/>
      <c r="O462" s="192"/>
      <c r="P462" s="192"/>
      <c r="Q462" s="192"/>
      <c r="R462" s="192"/>
      <c r="S462" s="192"/>
      <c r="T462" s="192"/>
      <c r="U462" s="192"/>
      <c r="V462" s="192"/>
      <c r="W462" s="192"/>
      <c r="X462" s="192"/>
      <c r="Y462" s="192"/>
      <c r="Z462" s="192"/>
      <c r="AA462" s="192"/>
    </row>
    <row r="463" spans="1:27" ht="15.75" customHeight="1">
      <c r="A463" s="192"/>
      <c r="B463" s="192"/>
      <c r="C463" s="192"/>
      <c r="D463" s="192"/>
      <c r="E463" s="192"/>
      <c r="F463" s="192"/>
      <c r="G463" s="192"/>
      <c r="H463" s="192"/>
      <c r="I463" s="192"/>
      <c r="J463" s="192"/>
      <c r="K463" s="192"/>
      <c r="L463" s="192"/>
      <c r="M463" s="192"/>
      <c r="N463" s="192"/>
      <c r="O463" s="192"/>
      <c r="P463" s="192"/>
      <c r="Q463" s="192"/>
      <c r="R463" s="192"/>
      <c r="S463" s="192"/>
      <c r="T463" s="192"/>
      <c r="U463" s="192"/>
      <c r="V463" s="192"/>
      <c r="W463" s="192"/>
      <c r="X463" s="192"/>
      <c r="Y463" s="192"/>
      <c r="Z463" s="192"/>
      <c r="AA463" s="192"/>
    </row>
    <row r="464" spans="1:27" ht="15.75" customHeight="1">
      <c r="A464" s="192"/>
      <c r="B464" s="192"/>
      <c r="C464" s="192"/>
      <c r="D464" s="192"/>
      <c r="E464" s="192"/>
      <c r="F464" s="192"/>
      <c r="G464" s="192"/>
      <c r="H464" s="192"/>
      <c r="I464" s="192"/>
      <c r="J464" s="192"/>
      <c r="K464" s="192"/>
      <c r="L464" s="192"/>
      <c r="M464" s="192"/>
      <c r="N464" s="192"/>
      <c r="O464" s="192"/>
      <c r="P464" s="192"/>
      <c r="Q464" s="192"/>
      <c r="R464" s="192"/>
      <c r="S464" s="192"/>
      <c r="T464" s="192"/>
      <c r="U464" s="192"/>
      <c r="V464" s="192"/>
      <c r="W464" s="192"/>
      <c r="X464" s="192"/>
      <c r="Y464" s="192"/>
      <c r="Z464" s="192"/>
      <c r="AA464" s="192"/>
    </row>
    <row r="465" spans="1:27" ht="15.75" customHeight="1">
      <c r="A465" s="192"/>
      <c r="B465" s="192"/>
      <c r="C465" s="192"/>
      <c r="D465" s="192"/>
      <c r="E465" s="192"/>
      <c r="F465" s="192"/>
      <c r="G465" s="192"/>
      <c r="H465" s="192"/>
      <c r="I465" s="192"/>
      <c r="J465" s="192"/>
      <c r="K465" s="192"/>
      <c r="L465" s="192"/>
      <c r="M465" s="192"/>
      <c r="N465" s="192"/>
      <c r="O465" s="192"/>
      <c r="P465" s="192"/>
      <c r="Q465" s="192"/>
      <c r="R465" s="192"/>
      <c r="S465" s="192"/>
      <c r="T465" s="192"/>
      <c r="U465" s="192"/>
      <c r="V465" s="192"/>
      <c r="W465" s="192"/>
      <c r="X465" s="192"/>
      <c r="Y465" s="192"/>
      <c r="Z465" s="192"/>
      <c r="AA465" s="192"/>
    </row>
    <row r="466" spans="1:27" ht="15.75" customHeight="1">
      <c r="A466" s="192"/>
      <c r="B466" s="192"/>
      <c r="C466" s="192"/>
      <c r="D466" s="192"/>
      <c r="E466" s="192"/>
      <c r="F466" s="192"/>
      <c r="G466" s="192"/>
      <c r="H466" s="192"/>
      <c r="I466" s="192"/>
      <c r="J466" s="192"/>
      <c r="K466" s="192"/>
      <c r="L466" s="192"/>
      <c r="M466" s="192"/>
      <c r="N466" s="192"/>
      <c r="O466" s="192"/>
      <c r="P466" s="192"/>
      <c r="Q466" s="192"/>
      <c r="R466" s="192"/>
      <c r="S466" s="192"/>
      <c r="T466" s="192"/>
      <c r="U466" s="192"/>
      <c r="V466" s="192"/>
      <c r="W466" s="192"/>
      <c r="X466" s="192"/>
      <c r="Y466" s="192"/>
      <c r="Z466" s="192"/>
      <c r="AA466" s="192"/>
    </row>
    <row r="467" spans="1:27" ht="15.75" customHeight="1">
      <c r="A467" s="192"/>
      <c r="B467" s="192"/>
      <c r="C467" s="192"/>
      <c r="D467" s="192"/>
      <c r="E467" s="192"/>
      <c r="F467" s="192"/>
      <c r="G467" s="192"/>
      <c r="H467" s="192"/>
      <c r="I467" s="192"/>
      <c r="J467" s="192"/>
      <c r="K467" s="192"/>
      <c r="L467" s="192"/>
      <c r="M467" s="192"/>
      <c r="N467" s="192"/>
      <c r="O467" s="192"/>
      <c r="P467" s="192"/>
      <c r="Q467" s="192"/>
      <c r="R467" s="192"/>
      <c r="S467" s="192"/>
      <c r="T467" s="192"/>
      <c r="U467" s="192"/>
      <c r="V467" s="192"/>
      <c r="W467" s="192"/>
      <c r="X467" s="192"/>
      <c r="Y467" s="192"/>
      <c r="Z467" s="192"/>
      <c r="AA467" s="192"/>
    </row>
    <row r="468" spans="1:27" ht="15.75" customHeight="1">
      <c r="A468" s="192"/>
      <c r="B468" s="192"/>
      <c r="C468" s="192"/>
      <c r="D468" s="192"/>
      <c r="E468" s="192"/>
      <c r="F468" s="192"/>
      <c r="G468" s="192"/>
      <c r="H468" s="192"/>
      <c r="I468" s="192"/>
      <c r="J468" s="192"/>
      <c r="K468" s="192"/>
      <c r="L468" s="192"/>
      <c r="M468" s="192"/>
      <c r="N468" s="192"/>
      <c r="O468" s="192"/>
      <c r="P468" s="192"/>
      <c r="Q468" s="192"/>
      <c r="R468" s="192"/>
      <c r="S468" s="192"/>
      <c r="T468" s="192"/>
      <c r="U468" s="192"/>
      <c r="V468" s="192"/>
      <c r="W468" s="192"/>
      <c r="X468" s="192"/>
      <c r="Y468" s="192"/>
      <c r="Z468" s="192"/>
      <c r="AA468" s="192"/>
    </row>
    <row r="469" spans="1:27" ht="15.75" customHeight="1">
      <c r="A469" s="192"/>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c r="AA469" s="192"/>
    </row>
    <row r="470" spans="1:27" ht="15.75" customHeight="1">
      <c r="A470" s="192"/>
      <c r="B470" s="192"/>
      <c r="C470" s="192"/>
      <c r="D470" s="192"/>
      <c r="E470" s="192"/>
      <c r="F470" s="192"/>
      <c r="G470" s="192"/>
      <c r="H470" s="192"/>
      <c r="I470" s="192"/>
      <c r="J470" s="192"/>
      <c r="K470" s="192"/>
      <c r="L470" s="192"/>
      <c r="M470" s="192"/>
      <c r="N470" s="192"/>
      <c r="O470" s="192"/>
      <c r="P470" s="192"/>
      <c r="Q470" s="192"/>
      <c r="R470" s="192"/>
      <c r="S470" s="192"/>
      <c r="T470" s="192"/>
      <c r="U470" s="192"/>
      <c r="V470" s="192"/>
      <c r="W470" s="192"/>
      <c r="X470" s="192"/>
      <c r="Y470" s="192"/>
      <c r="Z470" s="192"/>
      <c r="AA470" s="192"/>
    </row>
    <row r="471" spans="1:27" ht="15.75" customHeight="1">
      <c r="A471" s="192"/>
      <c r="B471" s="192"/>
      <c r="C471" s="192"/>
      <c r="D471" s="192"/>
      <c r="E471" s="192"/>
      <c r="F471" s="192"/>
      <c r="G471" s="192"/>
      <c r="H471" s="192"/>
      <c r="I471" s="192"/>
      <c r="J471" s="192"/>
      <c r="K471" s="192"/>
      <c r="L471" s="192"/>
      <c r="M471" s="192"/>
      <c r="N471" s="192"/>
      <c r="O471" s="192"/>
      <c r="P471" s="192"/>
      <c r="Q471" s="192"/>
      <c r="R471" s="192"/>
      <c r="S471" s="192"/>
      <c r="T471" s="192"/>
      <c r="U471" s="192"/>
      <c r="V471" s="192"/>
      <c r="W471" s="192"/>
      <c r="X471" s="192"/>
      <c r="Y471" s="192"/>
      <c r="Z471" s="192"/>
      <c r="AA471" s="192"/>
    </row>
    <row r="472" spans="1:27" ht="15.75" customHeight="1">
      <c r="A472" s="192"/>
      <c r="B472" s="192"/>
      <c r="C472" s="192"/>
      <c r="D472" s="192"/>
      <c r="E472" s="192"/>
      <c r="F472" s="192"/>
      <c r="G472" s="192"/>
      <c r="H472" s="192"/>
      <c r="I472" s="192"/>
      <c r="J472" s="192"/>
      <c r="K472" s="192"/>
      <c r="L472" s="192"/>
      <c r="M472" s="192"/>
      <c r="N472" s="192"/>
      <c r="O472" s="192"/>
      <c r="P472" s="192"/>
      <c r="Q472" s="192"/>
      <c r="R472" s="192"/>
      <c r="S472" s="192"/>
      <c r="T472" s="192"/>
      <c r="U472" s="192"/>
      <c r="V472" s="192"/>
      <c r="W472" s="192"/>
      <c r="X472" s="192"/>
      <c r="Y472" s="192"/>
      <c r="Z472" s="192"/>
      <c r="AA472" s="192"/>
    </row>
    <row r="473" spans="1:27" ht="15.75" customHeight="1">
      <c r="A473" s="192"/>
      <c r="B473" s="192"/>
      <c r="C473" s="192"/>
      <c r="D473" s="192"/>
      <c r="E473" s="192"/>
      <c r="F473" s="192"/>
      <c r="G473" s="192"/>
      <c r="H473" s="192"/>
      <c r="I473" s="192"/>
      <c r="J473" s="192"/>
      <c r="K473" s="192"/>
      <c r="L473" s="192"/>
      <c r="M473" s="192"/>
      <c r="N473" s="192"/>
      <c r="O473" s="192"/>
      <c r="P473" s="192"/>
      <c r="Q473" s="192"/>
      <c r="R473" s="192"/>
      <c r="S473" s="192"/>
      <c r="T473" s="192"/>
      <c r="U473" s="192"/>
      <c r="V473" s="192"/>
      <c r="W473" s="192"/>
      <c r="X473" s="192"/>
      <c r="Y473" s="192"/>
      <c r="Z473" s="192"/>
      <c r="AA473" s="192"/>
    </row>
    <row r="474" spans="1:27" ht="15.75" customHeight="1">
      <c r="A474" s="192"/>
      <c r="B474" s="192"/>
      <c r="C474" s="192"/>
      <c r="D474" s="192"/>
      <c r="E474" s="192"/>
      <c r="F474" s="192"/>
      <c r="G474" s="192"/>
      <c r="H474" s="192"/>
      <c r="I474" s="192"/>
      <c r="J474" s="192"/>
      <c r="K474" s="192"/>
      <c r="L474" s="192"/>
      <c r="M474" s="192"/>
      <c r="N474" s="192"/>
      <c r="O474" s="192"/>
      <c r="P474" s="192"/>
      <c r="Q474" s="192"/>
      <c r="R474" s="192"/>
      <c r="S474" s="192"/>
      <c r="T474" s="192"/>
      <c r="U474" s="192"/>
      <c r="V474" s="192"/>
      <c r="W474" s="192"/>
      <c r="X474" s="192"/>
      <c r="Y474" s="192"/>
      <c r="Z474" s="192"/>
      <c r="AA474" s="192"/>
    </row>
    <row r="475" spans="1:27" ht="15.75" customHeight="1">
      <c r="A475" s="192"/>
      <c r="B475" s="192"/>
      <c r="C475" s="192"/>
      <c r="D475" s="192"/>
      <c r="E475" s="192"/>
      <c r="F475" s="192"/>
      <c r="G475" s="192"/>
      <c r="H475" s="192"/>
      <c r="I475" s="192"/>
      <c r="J475" s="192"/>
      <c r="K475" s="192"/>
      <c r="L475" s="192"/>
      <c r="M475" s="192"/>
      <c r="N475" s="192"/>
      <c r="O475" s="192"/>
      <c r="P475" s="192"/>
      <c r="Q475" s="192"/>
      <c r="R475" s="192"/>
      <c r="S475" s="192"/>
      <c r="T475" s="192"/>
      <c r="U475" s="192"/>
      <c r="V475" s="192"/>
      <c r="W475" s="192"/>
      <c r="X475" s="192"/>
      <c r="Y475" s="192"/>
      <c r="Z475" s="192"/>
      <c r="AA475" s="192"/>
    </row>
    <row r="476" spans="1:27" ht="15.75" customHeight="1">
      <c r="A476" s="192"/>
      <c r="B476" s="192"/>
      <c r="C476" s="192"/>
      <c r="D476" s="192"/>
      <c r="E476" s="192"/>
      <c r="F476" s="192"/>
      <c r="G476" s="192"/>
      <c r="H476" s="192"/>
      <c r="I476" s="192"/>
      <c r="J476" s="192"/>
      <c r="K476" s="192"/>
      <c r="L476" s="192"/>
      <c r="M476" s="192"/>
      <c r="N476" s="192"/>
      <c r="O476" s="192"/>
      <c r="P476" s="192"/>
      <c r="Q476" s="192"/>
      <c r="R476" s="192"/>
      <c r="S476" s="192"/>
      <c r="T476" s="192"/>
      <c r="U476" s="192"/>
      <c r="V476" s="192"/>
      <c r="W476" s="192"/>
      <c r="X476" s="192"/>
      <c r="Y476" s="192"/>
      <c r="Z476" s="192"/>
      <c r="AA476" s="192"/>
    </row>
    <row r="477" spans="1:27" ht="15.75" customHeight="1">
      <c r="A477" s="192"/>
      <c r="B477" s="192"/>
      <c r="C477" s="192"/>
      <c r="D477" s="192"/>
      <c r="E477" s="192"/>
      <c r="F477" s="192"/>
      <c r="G477" s="192"/>
      <c r="H477" s="192"/>
      <c r="I477" s="192"/>
      <c r="J477" s="192"/>
      <c r="K477" s="192"/>
      <c r="L477" s="192"/>
      <c r="M477" s="192"/>
      <c r="N477" s="192"/>
      <c r="O477" s="192"/>
      <c r="P477" s="192"/>
      <c r="Q477" s="192"/>
      <c r="R477" s="192"/>
      <c r="S477" s="192"/>
      <c r="T477" s="192"/>
      <c r="U477" s="192"/>
      <c r="V477" s="192"/>
      <c r="W477" s="192"/>
      <c r="X477" s="192"/>
      <c r="Y477" s="192"/>
      <c r="Z477" s="192"/>
      <c r="AA477" s="192"/>
    </row>
    <row r="478" spans="1:27" ht="15.75" customHeight="1">
      <c r="A478" s="192"/>
      <c r="B478" s="192"/>
      <c r="C478" s="192"/>
      <c r="D478" s="192"/>
      <c r="E478" s="192"/>
      <c r="F478" s="192"/>
      <c r="G478" s="192"/>
      <c r="H478" s="192"/>
      <c r="I478" s="192"/>
      <c r="J478" s="192"/>
      <c r="K478" s="192"/>
      <c r="L478" s="192"/>
      <c r="M478" s="192"/>
      <c r="N478" s="192"/>
      <c r="O478" s="192"/>
      <c r="P478" s="192"/>
      <c r="Q478" s="192"/>
      <c r="R478" s="192"/>
      <c r="S478" s="192"/>
      <c r="T478" s="192"/>
      <c r="U478" s="192"/>
      <c r="V478" s="192"/>
      <c r="W478" s="192"/>
      <c r="X478" s="192"/>
      <c r="Y478" s="192"/>
      <c r="Z478" s="192"/>
      <c r="AA478" s="192"/>
    </row>
    <row r="479" spans="1:27" ht="15.75" customHeight="1">
      <c r="A479" s="192"/>
      <c r="B479" s="192"/>
      <c r="C479" s="192"/>
      <c r="D479" s="192"/>
      <c r="E479" s="192"/>
      <c r="F479" s="192"/>
      <c r="G479" s="192"/>
      <c r="H479" s="192"/>
      <c r="I479" s="192"/>
      <c r="J479" s="192"/>
      <c r="K479" s="192"/>
      <c r="L479" s="192"/>
      <c r="M479" s="192"/>
      <c r="N479" s="192"/>
      <c r="O479" s="192"/>
      <c r="P479" s="192"/>
      <c r="Q479" s="192"/>
      <c r="R479" s="192"/>
      <c r="S479" s="192"/>
      <c r="T479" s="192"/>
      <c r="U479" s="192"/>
      <c r="V479" s="192"/>
      <c r="W479" s="192"/>
      <c r="X479" s="192"/>
      <c r="Y479" s="192"/>
      <c r="Z479" s="192"/>
      <c r="AA479" s="192"/>
    </row>
    <row r="480" spans="1:27" ht="15.75" customHeight="1">
      <c r="A480" s="192"/>
      <c r="B480" s="192"/>
      <c r="C480" s="192"/>
      <c r="D480" s="192"/>
      <c r="E480" s="192"/>
      <c r="F480" s="192"/>
      <c r="G480" s="192"/>
      <c r="H480" s="192"/>
      <c r="I480" s="192"/>
      <c r="J480" s="192"/>
      <c r="K480" s="192"/>
      <c r="L480" s="192"/>
      <c r="M480" s="192"/>
      <c r="N480" s="192"/>
      <c r="O480" s="192"/>
      <c r="P480" s="192"/>
      <c r="Q480" s="192"/>
      <c r="R480" s="192"/>
      <c r="S480" s="192"/>
      <c r="T480" s="192"/>
      <c r="U480" s="192"/>
      <c r="V480" s="192"/>
      <c r="W480" s="192"/>
      <c r="X480" s="192"/>
      <c r="Y480" s="192"/>
      <c r="Z480" s="192"/>
      <c r="AA480" s="192"/>
    </row>
    <row r="481" spans="1:27" ht="15.75" customHeight="1">
      <c r="A481" s="192"/>
      <c r="B481" s="192"/>
      <c r="C481" s="192"/>
      <c r="D481" s="192"/>
      <c r="E481" s="192"/>
      <c r="F481" s="192"/>
      <c r="G481" s="192"/>
      <c r="H481" s="192"/>
      <c r="I481" s="192"/>
      <c r="J481" s="192"/>
      <c r="K481" s="192"/>
      <c r="L481" s="192"/>
      <c r="M481" s="192"/>
      <c r="N481" s="192"/>
      <c r="O481" s="192"/>
      <c r="P481" s="192"/>
      <c r="Q481" s="192"/>
      <c r="R481" s="192"/>
      <c r="S481" s="192"/>
      <c r="T481" s="192"/>
      <c r="U481" s="192"/>
      <c r="V481" s="192"/>
      <c r="W481" s="192"/>
      <c r="X481" s="192"/>
      <c r="Y481" s="192"/>
      <c r="Z481" s="192"/>
      <c r="AA481" s="192"/>
    </row>
    <row r="482" spans="1:27" ht="15.75" customHeight="1">
      <c r="A482" s="192"/>
      <c r="B482" s="192"/>
      <c r="C482" s="192"/>
      <c r="D482" s="192"/>
      <c r="E482" s="192"/>
      <c r="F482" s="192"/>
      <c r="G482" s="192"/>
      <c r="H482" s="192"/>
      <c r="I482" s="192"/>
      <c r="J482" s="192"/>
      <c r="K482" s="192"/>
      <c r="L482" s="192"/>
      <c r="M482" s="192"/>
      <c r="N482" s="192"/>
      <c r="O482" s="192"/>
      <c r="P482" s="192"/>
      <c r="Q482" s="192"/>
      <c r="R482" s="192"/>
      <c r="S482" s="192"/>
      <c r="T482" s="192"/>
      <c r="U482" s="192"/>
      <c r="V482" s="192"/>
      <c r="W482" s="192"/>
      <c r="X482" s="192"/>
      <c r="Y482" s="192"/>
      <c r="Z482" s="192"/>
      <c r="AA482" s="192"/>
    </row>
    <row r="483" spans="1:27" ht="15.75" customHeight="1">
      <c r="A483" s="192"/>
      <c r="B483" s="192"/>
      <c r="C483" s="192"/>
      <c r="D483" s="192"/>
      <c r="E483" s="192"/>
      <c r="F483" s="192"/>
      <c r="G483" s="192"/>
      <c r="H483" s="192"/>
      <c r="I483" s="192"/>
      <c r="J483" s="192"/>
      <c r="K483" s="192"/>
      <c r="L483" s="192"/>
      <c r="M483" s="192"/>
      <c r="N483" s="192"/>
      <c r="O483" s="192"/>
      <c r="P483" s="192"/>
      <c r="Q483" s="192"/>
      <c r="R483" s="192"/>
      <c r="S483" s="192"/>
      <c r="T483" s="192"/>
      <c r="U483" s="192"/>
      <c r="V483" s="192"/>
      <c r="W483" s="192"/>
      <c r="X483" s="192"/>
      <c r="Y483" s="192"/>
      <c r="Z483" s="192"/>
      <c r="AA483" s="192"/>
    </row>
    <row r="484" spans="1:27" ht="15.75" customHeight="1">
      <c r="A484" s="192"/>
      <c r="B484" s="192"/>
      <c r="C484" s="192"/>
      <c r="D484" s="192"/>
      <c r="E484" s="192"/>
      <c r="F484" s="192"/>
      <c r="G484" s="192"/>
      <c r="H484" s="192"/>
      <c r="I484" s="192"/>
      <c r="J484" s="192"/>
      <c r="K484" s="192"/>
      <c r="L484" s="192"/>
      <c r="M484" s="192"/>
      <c r="N484" s="192"/>
      <c r="O484" s="192"/>
      <c r="P484" s="192"/>
      <c r="Q484" s="192"/>
      <c r="R484" s="192"/>
      <c r="S484" s="192"/>
      <c r="T484" s="192"/>
      <c r="U484" s="192"/>
      <c r="V484" s="192"/>
      <c r="W484" s="192"/>
      <c r="X484" s="192"/>
      <c r="Y484" s="192"/>
      <c r="Z484" s="192"/>
      <c r="AA484" s="192"/>
    </row>
    <row r="485" spans="1:27" ht="15.75" customHeight="1">
      <c r="A485" s="192"/>
      <c r="B485" s="192"/>
      <c r="C485" s="192"/>
      <c r="D485" s="192"/>
      <c r="E485" s="192"/>
      <c r="F485" s="192"/>
      <c r="G485" s="192"/>
      <c r="H485" s="192"/>
      <c r="I485" s="192"/>
      <c r="J485" s="192"/>
      <c r="K485" s="192"/>
      <c r="L485" s="192"/>
      <c r="M485" s="192"/>
      <c r="N485" s="192"/>
      <c r="O485" s="192"/>
      <c r="P485" s="192"/>
      <c r="Q485" s="192"/>
      <c r="R485" s="192"/>
      <c r="S485" s="192"/>
      <c r="T485" s="192"/>
      <c r="U485" s="192"/>
      <c r="V485" s="192"/>
      <c r="W485" s="192"/>
      <c r="X485" s="192"/>
      <c r="Y485" s="192"/>
      <c r="Z485" s="192"/>
      <c r="AA485" s="192"/>
    </row>
    <row r="486" spans="1:27" ht="15.75" customHeight="1">
      <c r="A486" s="192"/>
      <c r="B486" s="192"/>
      <c r="C486" s="192"/>
      <c r="D486" s="192"/>
      <c r="E486" s="192"/>
      <c r="F486" s="192"/>
      <c r="G486" s="192"/>
      <c r="H486" s="192"/>
      <c r="I486" s="192"/>
      <c r="J486" s="192"/>
      <c r="K486" s="192"/>
      <c r="L486" s="192"/>
      <c r="M486" s="192"/>
      <c r="N486" s="192"/>
      <c r="O486" s="192"/>
      <c r="P486" s="192"/>
      <c r="Q486" s="192"/>
      <c r="R486" s="192"/>
      <c r="S486" s="192"/>
      <c r="T486" s="192"/>
      <c r="U486" s="192"/>
      <c r="V486" s="192"/>
      <c r="W486" s="192"/>
      <c r="X486" s="192"/>
      <c r="Y486" s="192"/>
      <c r="Z486" s="192"/>
      <c r="AA486" s="192"/>
    </row>
    <row r="487" spans="1:27" ht="15.75" customHeight="1">
      <c r="A487" s="192"/>
      <c r="B487" s="192"/>
      <c r="C487" s="192"/>
      <c r="D487" s="192"/>
      <c r="E487" s="192"/>
      <c r="F487" s="192"/>
      <c r="G487" s="192"/>
      <c r="H487" s="192"/>
      <c r="I487" s="192"/>
      <c r="J487" s="192"/>
      <c r="K487" s="192"/>
      <c r="L487" s="192"/>
      <c r="M487" s="192"/>
      <c r="N487" s="192"/>
      <c r="O487" s="192"/>
      <c r="P487" s="192"/>
      <c r="Q487" s="192"/>
      <c r="R487" s="192"/>
      <c r="S487" s="192"/>
      <c r="T487" s="192"/>
      <c r="U487" s="192"/>
      <c r="V487" s="192"/>
      <c r="W487" s="192"/>
      <c r="X487" s="192"/>
      <c r="Y487" s="192"/>
      <c r="Z487" s="192"/>
      <c r="AA487" s="192"/>
    </row>
    <row r="488" spans="1:27" ht="15.75" customHeight="1">
      <c r="A488" s="192"/>
      <c r="B488" s="192"/>
      <c r="C488" s="192"/>
      <c r="D488" s="192"/>
      <c r="E488" s="192"/>
      <c r="F488" s="192"/>
      <c r="G488" s="192"/>
      <c r="H488" s="192"/>
      <c r="I488" s="192"/>
      <c r="J488" s="192"/>
      <c r="K488" s="192"/>
      <c r="L488" s="192"/>
      <c r="M488" s="192"/>
      <c r="N488" s="192"/>
      <c r="O488" s="192"/>
      <c r="P488" s="192"/>
      <c r="Q488" s="192"/>
      <c r="R488" s="192"/>
      <c r="S488" s="192"/>
      <c r="T488" s="192"/>
      <c r="U488" s="192"/>
      <c r="V488" s="192"/>
      <c r="W488" s="192"/>
      <c r="X488" s="192"/>
      <c r="Y488" s="192"/>
      <c r="Z488" s="192"/>
      <c r="AA488" s="192"/>
    </row>
    <row r="489" spans="1:27" ht="15.75" customHeight="1">
      <c r="A489" s="192"/>
      <c r="B489" s="192"/>
      <c r="C489" s="192"/>
      <c r="D489" s="192"/>
      <c r="E489" s="192"/>
      <c r="F489" s="192"/>
      <c r="G489" s="192"/>
      <c r="H489" s="192"/>
      <c r="I489" s="192"/>
      <c r="J489" s="192"/>
      <c r="K489" s="192"/>
      <c r="L489" s="192"/>
      <c r="M489" s="192"/>
      <c r="N489" s="192"/>
      <c r="O489" s="192"/>
      <c r="P489" s="192"/>
      <c r="Q489" s="192"/>
      <c r="R489" s="192"/>
      <c r="S489" s="192"/>
      <c r="T489" s="192"/>
      <c r="U489" s="192"/>
      <c r="V489" s="192"/>
      <c r="W489" s="192"/>
      <c r="X489" s="192"/>
      <c r="Y489" s="192"/>
      <c r="Z489" s="192"/>
      <c r="AA489" s="192"/>
    </row>
    <row r="490" spans="1:27" ht="15.75" customHeight="1">
      <c r="A490" s="192"/>
      <c r="B490" s="192"/>
      <c r="C490" s="192"/>
      <c r="D490" s="192"/>
      <c r="E490" s="192"/>
      <c r="F490" s="192"/>
      <c r="G490" s="192"/>
      <c r="H490" s="192"/>
      <c r="I490" s="192"/>
      <c r="J490" s="192"/>
      <c r="K490" s="192"/>
      <c r="L490" s="192"/>
      <c r="M490" s="192"/>
      <c r="N490" s="192"/>
      <c r="O490" s="192"/>
      <c r="P490" s="192"/>
      <c r="Q490" s="192"/>
      <c r="R490" s="192"/>
      <c r="S490" s="192"/>
      <c r="T490" s="192"/>
      <c r="U490" s="192"/>
      <c r="V490" s="192"/>
      <c r="W490" s="192"/>
      <c r="X490" s="192"/>
      <c r="Y490" s="192"/>
      <c r="Z490" s="192"/>
      <c r="AA490" s="192"/>
    </row>
    <row r="491" spans="1:27" ht="15.75" customHeight="1">
      <c r="A491" s="192"/>
      <c r="B491" s="192"/>
      <c r="C491" s="192"/>
      <c r="D491" s="192"/>
      <c r="E491" s="192"/>
      <c r="F491" s="192"/>
      <c r="G491" s="192"/>
      <c r="H491" s="192"/>
      <c r="I491" s="192"/>
      <c r="J491" s="192"/>
      <c r="K491" s="192"/>
      <c r="L491" s="192"/>
      <c r="M491" s="192"/>
      <c r="N491" s="192"/>
      <c r="O491" s="192"/>
      <c r="P491" s="192"/>
      <c r="Q491" s="192"/>
      <c r="R491" s="192"/>
      <c r="S491" s="192"/>
      <c r="T491" s="192"/>
      <c r="U491" s="192"/>
      <c r="V491" s="192"/>
      <c r="W491" s="192"/>
      <c r="X491" s="192"/>
      <c r="Y491" s="192"/>
      <c r="Z491" s="192"/>
      <c r="AA491" s="192"/>
    </row>
    <row r="492" spans="1:27" ht="15.75" customHeight="1">
      <c r="A492" s="192"/>
      <c r="B492" s="192"/>
      <c r="C492" s="192"/>
      <c r="D492" s="192"/>
      <c r="E492" s="192"/>
      <c r="F492" s="192"/>
      <c r="G492" s="192"/>
      <c r="H492" s="192"/>
      <c r="I492" s="192"/>
      <c r="J492" s="192"/>
      <c r="K492" s="192"/>
      <c r="L492" s="192"/>
      <c r="M492" s="192"/>
      <c r="N492" s="192"/>
      <c r="O492" s="192"/>
      <c r="P492" s="192"/>
      <c r="Q492" s="192"/>
      <c r="R492" s="192"/>
      <c r="S492" s="192"/>
      <c r="T492" s="192"/>
      <c r="U492" s="192"/>
      <c r="V492" s="192"/>
      <c r="W492" s="192"/>
      <c r="X492" s="192"/>
      <c r="Y492" s="192"/>
      <c r="Z492" s="192"/>
      <c r="AA492" s="192"/>
    </row>
    <row r="493" spans="1:27" ht="15.75" customHeight="1">
      <c r="A493" s="192"/>
      <c r="B493" s="192"/>
      <c r="C493" s="192"/>
      <c r="D493" s="192"/>
      <c r="E493" s="192"/>
      <c r="F493" s="192"/>
      <c r="G493" s="192"/>
      <c r="H493" s="192"/>
      <c r="I493" s="192"/>
      <c r="J493" s="192"/>
      <c r="K493" s="192"/>
      <c r="L493" s="192"/>
      <c r="M493" s="192"/>
      <c r="N493" s="192"/>
      <c r="O493" s="192"/>
      <c r="P493" s="192"/>
      <c r="Q493" s="192"/>
      <c r="R493" s="192"/>
      <c r="S493" s="192"/>
      <c r="T493" s="192"/>
      <c r="U493" s="192"/>
      <c r="V493" s="192"/>
      <c r="W493" s="192"/>
      <c r="X493" s="192"/>
      <c r="Y493" s="192"/>
      <c r="Z493" s="192"/>
      <c r="AA493" s="192"/>
    </row>
    <row r="494" spans="1:27" ht="15.75" customHeight="1">
      <c r="A494" s="192"/>
      <c r="B494" s="192"/>
      <c r="C494" s="192"/>
      <c r="D494" s="192"/>
      <c r="E494" s="192"/>
      <c r="F494" s="192"/>
      <c r="G494" s="192"/>
      <c r="H494" s="192"/>
      <c r="I494" s="192"/>
      <c r="J494" s="192"/>
      <c r="K494" s="192"/>
      <c r="L494" s="192"/>
      <c r="M494" s="192"/>
      <c r="N494" s="192"/>
      <c r="O494" s="192"/>
      <c r="P494" s="192"/>
      <c r="Q494" s="192"/>
      <c r="R494" s="192"/>
      <c r="S494" s="192"/>
      <c r="T494" s="192"/>
      <c r="U494" s="192"/>
      <c r="V494" s="192"/>
      <c r="W494" s="192"/>
      <c r="X494" s="192"/>
      <c r="Y494" s="192"/>
      <c r="Z494" s="192"/>
      <c r="AA494" s="192"/>
    </row>
    <row r="495" spans="1:27" ht="15.75" customHeight="1">
      <c r="A495" s="192"/>
      <c r="B495" s="192"/>
      <c r="C495" s="192"/>
      <c r="D495" s="192"/>
      <c r="E495" s="192"/>
      <c r="F495" s="192"/>
      <c r="G495" s="192"/>
      <c r="H495" s="192"/>
      <c r="I495" s="192"/>
      <c r="J495" s="192"/>
      <c r="K495" s="192"/>
      <c r="L495" s="192"/>
      <c r="M495" s="192"/>
      <c r="N495" s="192"/>
      <c r="O495" s="192"/>
      <c r="P495" s="192"/>
      <c r="Q495" s="192"/>
      <c r="R495" s="192"/>
      <c r="S495" s="192"/>
      <c r="T495" s="192"/>
      <c r="U495" s="192"/>
      <c r="V495" s="192"/>
      <c r="W495" s="192"/>
      <c r="X495" s="192"/>
      <c r="Y495" s="192"/>
      <c r="Z495" s="192"/>
      <c r="AA495" s="192"/>
    </row>
    <row r="496" spans="1:27" ht="15.75" customHeight="1">
      <c r="A496" s="192"/>
      <c r="B496" s="192"/>
      <c r="C496" s="192"/>
      <c r="D496" s="192"/>
      <c r="E496" s="192"/>
      <c r="F496" s="192"/>
      <c r="G496" s="192"/>
      <c r="H496" s="192"/>
      <c r="I496" s="192"/>
      <c r="J496" s="192"/>
      <c r="K496" s="192"/>
      <c r="L496" s="192"/>
      <c r="M496" s="192"/>
      <c r="N496" s="192"/>
      <c r="O496" s="192"/>
      <c r="P496" s="192"/>
      <c r="Q496" s="192"/>
      <c r="R496" s="192"/>
      <c r="S496" s="192"/>
      <c r="T496" s="192"/>
      <c r="U496" s="192"/>
      <c r="V496" s="192"/>
      <c r="W496" s="192"/>
      <c r="X496" s="192"/>
      <c r="Y496" s="192"/>
      <c r="Z496" s="192"/>
      <c r="AA496" s="192"/>
    </row>
    <row r="497" spans="1:27" ht="15.75" customHeight="1">
      <c r="A497" s="192"/>
      <c r="B497" s="192"/>
      <c r="C497" s="192"/>
      <c r="D497" s="192"/>
      <c r="E497" s="192"/>
      <c r="F497" s="192"/>
      <c r="G497" s="192"/>
      <c r="H497" s="192"/>
      <c r="I497" s="192"/>
      <c r="J497" s="192"/>
      <c r="K497" s="192"/>
      <c r="L497" s="192"/>
      <c r="M497" s="192"/>
      <c r="N497" s="192"/>
      <c r="O497" s="192"/>
      <c r="P497" s="192"/>
      <c r="Q497" s="192"/>
      <c r="R497" s="192"/>
      <c r="S497" s="192"/>
      <c r="T497" s="192"/>
      <c r="U497" s="192"/>
      <c r="V497" s="192"/>
      <c r="W497" s="192"/>
      <c r="X497" s="192"/>
      <c r="Y497" s="192"/>
      <c r="Z497" s="192"/>
      <c r="AA497" s="192"/>
    </row>
    <row r="498" spans="1:27" ht="15.75" customHeight="1">
      <c r="A498" s="192"/>
      <c r="B498" s="192"/>
      <c r="C498" s="192"/>
      <c r="D498" s="192"/>
      <c r="E498" s="192"/>
      <c r="F498" s="192"/>
      <c r="G498" s="192"/>
      <c r="H498" s="192"/>
      <c r="I498" s="192"/>
      <c r="J498" s="192"/>
      <c r="K498" s="192"/>
      <c r="L498" s="192"/>
      <c r="M498" s="192"/>
      <c r="N498" s="192"/>
      <c r="O498" s="192"/>
      <c r="P498" s="192"/>
      <c r="Q498" s="192"/>
      <c r="R498" s="192"/>
      <c r="S498" s="192"/>
      <c r="T498" s="192"/>
      <c r="U498" s="192"/>
      <c r="V498" s="192"/>
      <c r="W498" s="192"/>
      <c r="X498" s="192"/>
      <c r="Y498" s="192"/>
      <c r="Z498" s="192"/>
      <c r="AA498" s="192"/>
    </row>
    <row r="499" spans="1:27" ht="15.75" customHeight="1">
      <c r="A499" s="192"/>
      <c r="B499" s="192"/>
      <c r="C499" s="192"/>
      <c r="D499" s="192"/>
      <c r="E499" s="192"/>
      <c r="F499" s="192"/>
      <c r="G499" s="192"/>
      <c r="H499" s="192"/>
      <c r="I499" s="192"/>
      <c r="J499" s="192"/>
      <c r="K499" s="192"/>
      <c r="L499" s="192"/>
      <c r="M499" s="192"/>
      <c r="N499" s="192"/>
      <c r="O499" s="192"/>
      <c r="P499" s="192"/>
      <c r="Q499" s="192"/>
      <c r="R499" s="192"/>
      <c r="S499" s="192"/>
      <c r="T499" s="192"/>
      <c r="U499" s="192"/>
      <c r="V499" s="192"/>
      <c r="W499" s="192"/>
      <c r="X499" s="192"/>
      <c r="Y499" s="192"/>
      <c r="Z499" s="192"/>
      <c r="AA499" s="192"/>
    </row>
    <row r="500" spans="1:27" ht="15.75" customHeight="1">
      <c r="A500" s="192"/>
      <c r="B500" s="192"/>
      <c r="C500" s="192"/>
      <c r="D500" s="192"/>
      <c r="E500" s="192"/>
      <c r="F500" s="192"/>
      <c r="G500" s="192"/>
      <c r="H500" s="192"/>
      <c r="I500" s="192"/>
      <c r="J500" s="192"/>
      <c r="K500" s="192"/>
      <c r="L500" s="192"/>
      <c r="M500" s="192"/>
      <c r="N500" s="192"/>
      <c r="O500" s="192"/>
      <c r="P500" s="192"/>
      <c r="Q500" s="192"/>
      <c r="R500" s="192"/>
      <c r="S500" s="192"/>
      <c r="T500" s="192"/>
      <c r="U500" s="192"/>
      <c r="V500" s="192"/>
      <c r="W500" s="192"/>
      <c r="X500" s="192"/>
      <c r="Y500" s="192"/>
      <c r="Z500" s="192"/>
      <c r="AA500" s="192"/>
    </row>
    <row r="501" spans="1:27" ht="15.75" customHeight="1">
      <c r="A501" s="192"/>
      <c r="B501" s="192"/>
      <c r="C501" s="192"/>
      <c r="D501" s="192"/>
      <c r="E501" s="192"/>
      <c r="F501" s="192"/>
      <c r="G501" s="192"/>
      <c r="H501" s="192"/>
      <c r="I501" s="192"/>
      <c r="J501" s="192"/>
      <c r="K501" s="192"/>
      <c r="L501" s="192"/>
      <c r="M501" s="192"/>
      <c r="N501" s="192"/>
      <c r="O501" s="192"/>
      <c r="P501" s="192"/>
      <c r="Q501" s="192"/>
      <c r="R501" s="192"/>
      <c r="S501" s="192"/>
      <c r="T501" s="192"/>
      <c r="U501" s="192"/>
      <c r="V501" s="192"/>
      <c r="W501" s="192"/>
      <c r="X501" s="192"/>
      <c r="Y501" s="192"/>
      <c r="Z501" s="192"/>
      <c r="AA501" s="192"/>
    </row>
    <row r="502" spans="1:27" ht="15.75" customHeight="1">
      <c r="A502" s="192"/>
      <c r="B502" s="192"/>
      <c r="C502" s="192"/>
      <c r="D502" s="192"/>
      <c r="E502" s="192"/>
      <c r="F502" s="192"/>
      <c r="G502" s="192"/>
      <c r="H502" s="192"/>
      <c r="I502" s="192"/>
      <c r="J502" s="192"/>
      <c r="K502" s="192"/>
      <c r="L502" s="192"/>
      <c r="M502" s="192"/>
      <c r="N502" s="192"/>
      <c r="O502" s="192"/>
      <c r="P502" s="192"/>
      <c r="Q502" s="192"/>
      <c r="R502" s="192"/>
      <c r="S502" s="192"/>
      <c r="T502" s="192"/>
      <c r="U502" s="192"/>
      <c r="V502" s="192"/>
      <c r="W502" s="192"/>
      <c r="X502" s="192"/>
      <c r="Y502" s="192"/>
      <c r="Z502" s="192"/>
      <c r="AA502" s="192"/>
    </row>
    <row r="503" spans="1:27" ht="15.75" customHeight="1">
      <c r="A503" s="192"/>
      <c r="B503" s="192"/>
      <c r="C503" s="192"/>
      <c r="D503" s="192"/>
      <c r="E503" s="192"/>
      <c r="F503" s="192"/>
      <c r="G503" s="192"/>
      <c r="H503" s="192"/>
      <c r="I503" s="192"/>
      <c r="J503" s="192"/>
      <c r="K503" s="192"/>
      <c r="L503" s="192"/>
      <c r="M503" s="192"/>
      <c r="N503" s="192"/>
      <c r="O503" s="192"/>
      <c r="P503" s="192"/>
      <c r="Q503" s="192"/>
      <c r="R503" s="192"/>
      <c r="S503" s="192"/>
      <c r="T503" s="192"/>
      <c r="U503" s="192"/>
      <c r="V503" s="192"/>
      <c r="W503" s="192"/>
      <c r="X503" s="192"/>
      <c r="Y503" s="192"/>
      <c r="Z503" s="192"/>
      <c r="AA503" s="192"/>
    </row>
    <row r="504" spans="1:27" ht="15.75" customHeight="1">
      <c r="A504" s="192"/>
      <c r="B504" s="192"/>
      <c r="C504" s="192"/>
      <c r="D504" s="192"/>
      <c r="E504" s="192"/>
      <c r="F504" s="192"/>
      <c r="G504" s="192"/>
      <c r="H504" s="192"/>
      <c r="I504" s="192"/>
      <c r="J504" s="192"/>
      <c r="K504" s="192"/>
      <c r="L504" s="192"/>
      <c r="M504" s="192"/>
      <c r="N504" s="192"/>
      <c r="O504" s="192"/>
      <c r="P504" s="192"/>
      <c r="Q504" s="192"/>
      <c r="R504" s="192"/>
      <c r="S504" s="192"/>
      <c r="T504" s="192"/>
      <c r="U504" s="192"/>
      <c r="V504" s="192"/>
      <c r="W504" s="192"/>
      <c r="X504" s="192"/>
      <c r="Y504" s="192"/>
      <c r="Z504" s="192"/>
      <c r="AA504" s="192"/>
    </row>
    <row r="505" spans="1:27" ht="15.75" customHeight="1">
      <c r="A505" s="192"/>
      <c r="B505" s="192"/>
      <c r="C505" s="192"/>
      <c r="D505" s="192"/>
      <c r="E505" s="192"/>
      <c r="F505" s="192"/>
      <c r="G505" s="192"/>
      <c r="H505" s="192"/>
      <c r="I505" s="192"/>
      <c r="J505" s="192"/>
      <c r="K505" s="192"/>
      <c r="L505" s="192"/>
      <c r="M505" s="192"/>
      <c r="N505" s="192"/>
      <c r="O505" s="192"/>
      <c r="P505" s="192"/>
      <c r="Q505" s="192"/>
      <c r="R505" s="192"/>
      <c r="S505" s="192"/>
      <c r="T505" s="192"/>
      <c r="U505" s="192"/>
      <c r="V505" s="192"/>
      <c r="W505" s="192"/>
      <c r="X505" s="192"/>
      <c r="Y505" s="192"/>
      <c r="Z505" s="192"/>
      <c r="AA505" s="192"/>
    </row>
    <row r="506" spans="1:27" ht="15.75" customHeight="1">
      <c r="A506" s="192"/>
      <c r="B506" s="192"/>
      <c r="C506" s="192"/>
      <c r="D506" s="192"/>
      <c r="E506" s="192"/>
      <c r="F506" s="192"/>
      <c r="G506" s="192"/>
      <c r="H506" s="192"/>
      <c r="I506" s="192"/>
      <c r="J506" s="192"/>
      <c r="K506" s="192"/>
      <c r="L506" s="192"/>
      <c r="M506" s="192"/>
      <c r="N506" s="192"/>
      <c r="O506" s="192"/>
      <c r="P506" s="192"/>
      <c r="Q506" s="192"/>
      <c r="R506" s="192"/>
      <c r="S506" s="192"/>
      <c r="T506" s="192"/>
      <c r="U506" s="192"/>
      <c r="V506" s="192"/>
      <c r="W506" s="192"/>
      <c r="X506" s="192"/>
      <c r="Y506" s="192"/>
      <c r="Z506" s="192"/>
      <c r="AA506" s="192"/>
    </row>
    <row r="507" spans="1:27" ht="15.75" customHeight="1">
      <c r="A507" s="192"/>
      <c r="B507" s="192"/>
      <c r="C507" s="192"/>
      <c r="D507" s="192"/>
      <c r="E507" s="192"/>
      <c r="F507" s="192"/>
      <c r="G507" s="192"/>
      <c r="H507" s="192"/>
      <c r="I507" s="192"/>
      <c r="J507" s="192"/>
      <c r="K507" s="192"/>
      <c r="L507" s="192"/>
      <c r="M507" s="192"/>
      <c r="N507" s="192"/>
      <c r="O507" s="192"/>
      <c r="P507" s="192"/>
      <c r="Q507" s="192"/>
      <c r="R507" s="192"/>
      <c r="S507" s="192"/>
      <c r="T507" s="192"/>
      <c r="U507" s="192"/>
      <c r="V507" s="192"/>
      <c r="W507" s="192"/>
      <c r="X507" s="192"/>
      <c r="Y507" s="192"/>
      <c r="Z507" s="192"/>
      <c r="AA507" s="192"/>
    </row>
    <row r="508" spans="1:27" ht="15.75" customHeight="1">
      <c r="A508" s="192"/>
      <c r="B508" s="192"/>
      <c r="C508" s="192"/>
      <c r="D508" s="192"/>
      <c r="E508" s="192"/>
      <c r="F508" s="192"/>
      <c r="G508" s="192"/>
      <c r="H508" s="192"/>
      <c r="I508" s="192"/>
      <c r="J508" s="192"/>
      <c r="K508" s="192"/>
      <c r="L508" s="192"/>
      <c r="M508" s="192"/>
      <c r="N508" s="192"/>
      <c r="O508" s="192"/>
      <c r="P508" s="192"/>
      <c r="Q508" s="192"/>
      <c r="R508" s="192"/>
      <c r="S508" s="192"/>
      <c r="T508" s="192"/>
      <c r="U508" s="192"/>
      <c r="V508" s="192"/>
      <c r="W508" s="192"/>
      <c r="X508" s="192"/>
      <c r="Y508" s="192"/>
      <c r="Z508" s="192"/>
      <c r="AA508" s="192"/>
    </row>
    <row r="509" spans="1:27" ht="15.75" customHeight="1">
      <c r="A509" s="192"/>
      <c r="B509" s="192"/>
      <c r="C509" s="192"/>
      <c r="D509" s="192"/>
      <c r="E509" s="192"/>
      <c r="F509" s="192"/>
      <c r="G509" s="192"/>
      <c r="H509" s="192"/>
      <c r="I509" s="192"/>
      <c r="J509" s="192"/>
      <c r="K509" s="192"/>
      <c r="L509" s="192"/>
      <c r="M509" s="192"/>
      <c r="N509" s="192"/>
      <c r="O509" s="192"/>
      <c r="P509" s="192"/>
      <c r="Q509" s="192"/>
      <c r="R509" s="192"/>
      <c r="S509" s="192"/>
      <c r="T509" s="192"/>
      <c r="U509" s="192"/>
      <c r="V509" s="192"/>
      <c r="W509" s="192"/>
      <c r="X509" s="192"/>
      <c r="Y509" s="192"/>
      <c r="Z509" s="192"/>
      <c r="AA509" s="192"/>
    </row>
    <row r="510" spans="1:27" ht="15.75" customHeight="1">
      <c r="A510" s="192"/>
      <c r="B510" s="192"/>
      <c r="C510" s="192"/>
      <c r="D510" s="192"/>
      <c r="E510" s="192"/>
      <c r="F510" s="192"/>
      <c r="G510" s="192"/>
      <c r="H510" s="192"/>
      <c r="I510" s="192"/>
      <c r="J510" s="192"/>
      <c r="K510" s="192"/>
      <c r="L510" s="192"/>
      <c r="M510" s="192"/>
      <c r="N510" s="192"/>
      <c r="O510" s="192"/>
      <c r="P510" s="192"/>
      <c r="Q510" s="192"/>
      <c r="R510" s="192"/>
      <c r="S510" s="192"/>
      <c r="T510" s="192"/>
      <c r="U510" s="192"/>
      <c r="V510" s="192"/>
      <c r="W510" s="192"/>
      <c r="X510" s="192"/>
      <c r="Y510" s="192"/>
      <c r="Z510" s="192"/>
      <c r="AA510" s="192"/>
    </row>
    <row r="511" spans="1:27" ht="15.75" customHeight="1">
      <c r="A511" s="192"/>
      <c r="B511" s="192"/>
      <c r="C511" s="192"/>
      <c r="D511" s="192"/>
      <c r="E511" s="192"/>
      <c r="F511" s="192"/>
      <c r="G511" s="192"/>
      <c r="H511" s="192"/>
      <c r="I511" s="192"/>
      <c r="J511" s="192"/>
      <c r="K511" s="192"/>
      <c r="L511" s="192"/>
      <c r="M511" s="192"/>
      <c r="N511" s="192"/>
      <c r="O511" s="192"/>
      <c r="P511" s="192"/>
      <c r="Q511" s="192"/>
      <c r="R511" s="192"/>
      <c r="S511" s="192"/>
      <c r="T511" s="192"/>
      <c r="U511" s="192"/>
      <c r="V511" s="192"/>
      <c r="W511" s="192"/>
      <c r="X511" s="192"/>
      <c r="Y511" s="192"/>
      <c r="Z511" s="192"/>
      <c r="AA511" s="192"/>
    </row>
    <row r="512" spans="1:27" ht="15.75" customHeight="1">
      <c r="A512" s="192"/>
      <c r="B512" s="192"/>
      <c r="C512" s="192"/>
      <c r="D512" s="192"/>
      <c r="E512" s="192"/>
      <c r="F512" s="192"/>
      <c r="G512" s="192"/>
      <c r="H512" s="192"/>
      <c r="I512" s="192"/>
      <c r="J512" s="192"/>
      <c r="K512" s="192"/>
      <c r="L512" s="192"/>
      <c r="M512" s="192"/>
      <c r="N512" s="192"/>
      <c r="O512" s="192"/>
      <c r="P512" s="192"/>
      <c r="Q512" s="192"/>
      <c r="R512" s="192"/>
      <c r="S512" s="192"/>
      <c r="T512" s="192"/>
      <c r="U512" s="192"/>
      <c r="V512" s="192"/>
      <c r="W512" s="192"/>
      <c r="X512" s="192"/>
      <c r="Y512" s="192"/>
      <c r="Z512" s="192"/>
      <c r="AA512" s="192"/>
    </row>
    <row r="513" spans="1:27" ht="15.75" customHeight="1">
      <c r="A513" s="192"/>
      <c r="B513" s="192"/>
      <c r="C513" s="192"/>
      <c r="D513" s="192"/>
      <c r="E513" s="192"/>
      <c r="F513" s="192"/>
      <c r="G513" s="192"/>
      <c r="H513" s="192"/>
      <c r="I513" s="192"/>
      <c r="J513" s="192"/>
      <c r="K513" s="192"/>
      <c r="L513" s="192"/>
      <c r="M513" s="192"/>
      <c r="N513" s="192"/>
      <c r="O513" s="192"/>
      <c r="P513" s="192"/>
      <c r="Q513" s="192"/>
      <c r="R513" s="192"/>
      <c r="S513" s="192"/>
      <c r="T513" s="192"/>
      <c r="U513" s="192"/>
      <c r="V513" s="192"/>
      <c r="W513" s="192"/>
      <c r="X513" s="192"/>
      <c r="Y513" s="192"/>
      <c r="Z513" s="192"/>
      <c r="AA513" s="192"/>
    </row>
    <row r="514" spans="1:27" ht="15.75" customHeight="1">
      <c r="A514" s="192"/>
      <c r="B514" s="192"/>
      <c r="C514" s="192"/>
      <c r="D514" s="192"/>
      <c r="E514" s="192"/>
      <c r="F514" s="192"/>
      <c r="G514" s="192"/>
      <c r="H514" s="192"/>
      <c r="I514" s="192"/>
      <c r="J514" s="192"/>
      <c r="K514" s="192"/>
      <c r="L514" s="192"/>
      <c r="M514" s="192"/>
      <c r="N514" s="192"/>
      <c r="O514" s="192"/>
      <c r="P514" s="192"/>
      <c r="Q514" s="192"/>
      <c r="R514" s="192"/>
      <c r="S514" s="192"/>
      <c r="T514" s="192"/>
      <c r="U514" s="192"/>
      <c r="V514" s="192"/>
      <c r="W514" s="192"/>
      <c r="X514" s="192"/>
      <c r="Y514" s="192"/>
      <c r="Z514" s="192"/>
      <c r="AA514" s="192"/>
    </row>
    <row r="515" spans="1:27" ht="15.75" customHeight="1">
      <c r="A515" s="192"/>
      <c r="B515" s="192"/>
      <c r="C515" s="192"/>
      <c r="D515" s="192"/>
      <c r="E515" s="192"/>
      <c r="F515" s="192"/>
      <c r="G515" s="192"/>
      <c r="H515" s="192"/>
      <c r="I515" s="192"/>
      <c r="J515" s="192"/>
      <c r="K515" s="192"/>
      <c r="L515" s="192"/>
      <c r="M515" s="192"/>
      <c r="N515" s="192"/>
      <c r="O515" s="192"/>
      <c r="P515" s="192"/>
      <c r="Q515" s="192"/>
      <c r="R515" s="192"/>
      <c r="S515" s="192"/>
      <c r="T515" s="192"/>
      <c r="U515" s="192"/>
      <c r="V515" s="192"/>
      <c r="W515" s="192"/>
      <c r="X515" s="192"/>
      <c r="Y515" s="192"/>
      <c r="Z515" s="192"/>
      <c r="AA515" s="192"/>
    </row>
    <row r="516" spans="1:27" ht="15.75" customHeight="1">
      <c r="A516" s="192"/>
      <c r="B516" s="192"/>
      <c r="C516" s="192"/>
      <c r="D516" s="192"/>
      <c r="E516" s="192"/>
      <c r="F516" s="192"/>
      <c r="G516" s="192"/>
      <c r="H516" s="192"/>
      <c r="I516" s="192"/>
      <c r="J516" s="192"/>
      <c r="K516" s="192"/>
      <c r="L516" s="192"/>
      <c r="M516" s="192"/>
      <c r="N516" s="192"/>
      <c r="O516" s="192"/>
      <c r="P516" s="192"/>
      <c r="Q516" s="192"/>
      <c r="R516" s="192"/>
      <c r="S516" s="192"/>
      <c r="T516" s="192"/>
      <c r="U516" s="192"/>
      <c r="V516" s="192"/>
      <c r="W516" s="192"/>
      <c r="X516" s="192"/>
      <c r="Y516" s="192"/>
      <c r="Z516" s="192"/>
      <c r="AA516" s="192"/>
    </row>
    <row r="517" spans="1:27" ht="15.75" customHeight="1">
      <c r="A517" s="192"/>
      <c r="B517" s="192"/>
      <c r="C517" s="192"/>
      <c r="D517" s="192"/>
      <c r="E517" s="192"/>
      <c r="F517" s="192"/>
      <c r="G517" s="192"/>
      <c r="H517" s="192"/>
      <c r="I517" s="192"/>
      <c r="J517" s="192"/>
      <c r="K517" s="192"/>
      <c r="L517" s="192"/>
      <c r="M517" s="192"/>
      <c r="N517" s="192"/>
      <c r="O517" s="192"/>
      <c r="P517" s="192"/>
      <c r="Q517" s="192"/>
      <c r="R517" s="192"/>
      <c r="S517" s="192"/>
      <c r="T517" s="192"/>
      <c r="U517" s="192"/>
      <c r="V517" s="192"/>
      <c r="W517" s="192"/>
      <c r="X517" s="192"/>
      <c r="Y517" s="192"/>
      <c r="Z517" s="192"/>
      <c r="AA517" s="192"/>
    </row>
    <row r="518" spans="1:27" ht="15.75" customHeight="1">
      <c r="A518" s="192"/>
      <c r="B518" s="192"/>
      <c r="C518" s="192"/>
      <c r="D518" s="192"/>
      <c r="E518" s="192"/>
      <c r="F518" s="192"/>
      <c r="G518" s="192"/>
      <c r="H518" s="192"/>
      <c r="I518" s="192"/>
      <c r="J518" s="192"/>
      <c r="K518" s="192"/>
      <c r="L518" s="192"/>
      <c r="M518" s="192"/>
      <c r="N518" s="192"/>
      <c r="O518" s="192"/>
      <c r="P518" s="192"/>
      <c r="Q518" s="192"/>
      <c r="R518" s="192"/>
      <c r="S518" s="192"/>
      <c r="T518" s="192"/>
      <c r="U518" s="192"/>
      <c r="V518" s="192"/>
      <c r="W518" s="192"/>
      <c r="X518" s="192"/>
      <c r="Y518" s="192"/>
      <c r="Z518" s="192"/>
      <c r="AA518" s="192"/>
    </row>
    <row r="519" spans="1:27" ht="15.75" customHeight="1">
      <c r="A519" s="192"/>
      <c r="B519" s="192"/>
      <c r="C519" s="192"/>
      <c r="D519" s="192"/>
      <c r="E519" s="192"/>
      <c r="F519" s="192"/>
      <c r="G519" s="192"/>
      <c r="H519" s="192"/>
      <c r="I519" s="192"/>
      <c r="J519" s="192"/>
      <c r="K519" s="192"/>
      <c r="L519" s="192"/>
      <c r="M519" s="192"/>
      <c r="N519" s="192"/>
      <c r="O519" s="192"/>
      <c r="P519" s="192"/>
      <c r="Q519" s="192"/>
      <c r="R519" s="192"/>
      <c r="S519" s="192"/>
      <c r="T519" s="192"/>
      <c r="U519" s="192"/>
      <c r="V519" s="192"/>
      <c r="W519" s="192"/>
      <c r="X519" s="192"/>
      <c r="Y519" s="192"/>
      <c r="Z519" s="192"/>
      <c r="AA519" s="192"/>
    </row>
    <row r="520" spans="1:27" ht="15.75" customHeight="1">
      <c r="A520" s="192"/>
      <c r="B520" s="192"/>
      <c r="C520" s="192"/>
      <c r="D520" s="192"/>
      <c r="E520" s="192"/>
      <c r="F520" s="192"/>
      <c r="G520" s="192"/>
      <c r="H520" s="192"/>
      <c r="I520" s="192"/>
      <c r="J520" s="192"/>
      <c r="K520" s="192"/>
      <c r="L520" s="192"/>
      <c r="M520" s="192"/>
      <c r="N520" s="192"/>
      <c r="O520" s="192"/>
      <c r="P520" s="192"/>
      <c r="Q520" s="192"/>
      <c r="R520" s="192"/>
      <c r="S520" s="192"/>
      <c r="T520" s="192"/>
      <c r="U520" s="192"/>
      <c r="V520" s="192"/>
      <c r="W520" s="192"/>
      <c r="X520" s="192"/>
      <c r="Y520" s="192"/>
      <c r="Z520" s="192"/>
      <c r="AA520" s="192"/>
    </row>
    <row r="521" spans="1:27" ht="15.75" customHeight="1">
      <c r="A521" s="192"/>
      <c r="B521" s="192"/>
      <c r="C521" s="192"/>
      <c r="D521" s="192"/>
      <c r="E521" s="192"/>
      <c r="F521" s="192"/>
      <c r="G521" s="192"/>
      <c r="H521" s="192"/>
      <c r="I521" s="192"/>
      <c r="J521" s="192"/>
      <c r="K521" s="192"/>
      <c r="L521" s="192"/>
      <c r="M521" s="192"/>
      <c r="N521" s="192"/>
      <c r="O521" s="192"/>
      <c r="P521" s="192"/>
      <c r="Q521" s="192"/>
      <c r="R521" s="192"/>
      <c r="S521" s="192"/>
      <c r="T521" s="192"/>
      <c r="U521" s="192"/>
      <c r="V521" s="192"/>
      <c r="W521" s="192"/>
      <c r="X521" s="192"/>
      <c r="Y521" s="192"/>
      <c r="Z521" s="192"/>
      <c r="AA521" s="192"/>
    </row>
    <row r="522" spans="1:27" ht="15.75" customHeight="1">
      <c r="A522" s="192"/>
      <c r="B522" s="192"/>
      <c r="C522" s="192"/>
      <c r="D522" s="192"/>
      <c r="E522" s="192"/>
      <c r="F522" s="192"/>
      <c r="G522" s="192"/>
      <c r="H522" s="192"/>
      <c r="I522" s="192"/>
      <c r="J522" s="192"/>
      <c r="K522" s="192"/>
      <c r="L522" s="192"/>
      <c r="M522" s="192"/>
      <c r="N522" s="192"/>
      <c r="O522" s="192"/>
      <c r="P522" s="192"/>
      <c r="Q522" s="192"/>
      <c r="R522" s="192"/>
      <c r="S522" s="192"/>
      <c r="T522" s="192"/>
      <c r="U522" s="192"/>
      <c r="V522" s="192"/>
      <c r="W522" s="192"/>
      <c r="X522" s="192"/>
      <c r="Y522" s="192"/>
      <c r="Z522" s="192"/>
      <c r="AA522" s="192"/>
    </row>
    <row r="523" spans="1:27" ht="15.75" customHeight="1">
      <c r="A523" s="192"/>
      <c r="B523" s="192"/>
      <c r="C523" s="192"/>
      <c r="D523" s="192"/>
      <c r="E523" s="192"/>
      <c r="F523" s="192"/>
      <c r="G523" s="192"/>
      <c r="H523" s="192"/>
      <c r="I523" s="192"/>
      <c r="J523" s="192"/>
      <c r="K523" s="192"/>
      <c r="L523" s="192"/>
      <c r="M523" s="192"/>
      <c r="N523" s="192"/>
      <c r="O523" s="192"/>
      <c r="P523" s="192"/>
      <c r="Q523" s="192"/>
      <c r="R523" s="192"/>
      <c r="S523" s="192"/>
      <c r="T523" s="192"/>
      <c r="U523" s="192"/>
      <c r="V523" s="192"/>
      <c r="W523" s="192"/>
      <c r="X523" s="192"/>
      <c r="Y523" s="192"/>
      <c r="Z523" s="192"/>
      <c r="AA523" s="192"/>
    </row>
    <row r="524" spans="1:27" ht="15.75" customHeight="1">
      <c r="A524" s="192"/>
      <c r="B524" s="192"/>
      <c r="C524" s="192"/>
      <c r="D524" s="192"/>
      <c r="E524" s="192"/>
      <c r="F524" s="192"/>
      <c r="G524" s="192"/>
      <c r="H524" s="192"/>
      <c r="I524" s="192"/>
      <c r="J524" s="192"/>
      <c r="K524" s="192"/>
      <c r="L524" s="192"/>
      <c r="M524" s="192"/>
      <c r="N524" s="192"/>
      <c r="O524" s="192"/>
      <c r="P524" s="192"/>
      <c r="Q524" s="192"/>
      <c r="R524" s="192"/>
      <c r="S524" s="192"/>
      <c r="T524" s="192"/>
      <c r="U524" s="192"/>
      <c r="V524" s="192"/>
      <c r="W524" s="192"/>
      <c r="X524" s="192"/>
      <c r="Y524" s="192"/>
      <c r="Z524" s="192"/>
      <c r="AA524" s="192"/>
    </row>
    <row r="525" spans="1:27" ht="15.75" customHeight="1">
      <c r="A525" s="192"/>
      <c r="B525" s="192"/>
      <c r="C525" s="192"/>
      <c r="D525" s="192"/>
      <c r="E525" s="192"/>
      <c r="F525" s="192"/>
      <c r="G525" s="192"/>
      <c r="H525" s="192"/>
      <c r="I525" s="192"/>
      <c r="J525" s="192"/>
      <c r="K525" s="192"/>
      <c r="L525" s="192"/>
      <c r="M525" s="192"/>
      <c r="N525" s="192"/>
      <c r="O525" s="192"/>
      <c r="P525" s="192"/>
      <c r="Q525" s="192"/>
      <c r="R525" s="192"/>
      <c r="S525" s="192"/>
      <c r="T525" s="192"/>
      <c r="U525" s="192"/>
      <c r="V525" s="192"/>
      <c r="W525" s="192"/>
      <c r="X525" s="192"/>
      <c r="Y525" s="192"/>
      <c r="Z525" s="192"/>
      <c r="AA525" s="192"/>
    </row>
    <row r="526" spans="1:27" ht="15.75" customHeight="1">
      <c r="A526" s="192"/>
      <c r="B526" s="192"/>
      <c r="C526" s="192"/>
      <c r="D526" s="192"/>
      <c r="E526" s="192"/>
      <c r="F526" s="192"/>
      <c r="G526" s="192"/>
      <c r="H526" s="192"/>
      <c r="I526" s="192"/>
      <c r="J526" s="192"/>
      <c r="K526" s="192"/>
      <c r="L526" s="192"/>
      <c r="M526" s="192"/>
      <c r="N526" s="192"/>
      <c r="O526" s="192"/>
      <c r="P526" s="192"/>
      <c r="Q526" s="192"/>
      <c r="R526" s="192"/>
      <c r="S526" s="192"/>
      <c r="T526" s="192"/>
      <c r="U526" s="192"/>
      <c r="V526" s="192"/>
      <c r="W526" s="192"/>
      <c r="X526" s="192"/>
      <c r="Y526" s="192"/>
      <c r="Z526" s="192"/>
      <c r="AA526" s="192"/>
    </row>
    <row r="527" spans="1:27" ht="15.75" customHeight="1">
      <c r="A527" s="192"/>
      <c r="B527" s="192"/>
      <c r="C527" s="192"/>
      <c r="D527" s="192"/>
      <c r="E527" s="192"/>
      <c r="F527" s="192"/>
      <c r="G527" s="192"/>
      <c r="H527" s="192"/>
      <c r="I527" s="192"/>
      <c r="J527" s="192"/>
      <c r="K527" s="192"/>
      <c r="L527" s="192"/>
      <c r="M527" s="192"/>
      <c r="N527" s="192"/>
      <c r="O527" s="192"/>
      <c r="P527" s="192"/>
      <c r="Q527" s="192"/>
      <c r="R527" s="192"/>
      <c r="S527" s="192"/>
      <c r="T527" s="192"/>
      <c r="U527" s="192"/>
      <c r="V527" s="192"/>
      <c r="W527" s="192"/>
      <c r="X527" s="192"/>
      <c r="Y527" s="192"/>
      <c r="Z527" s="192"/>
      <c r="AA527" s="192"/>
    </row>
    <row r="528" spans="1:27" ht="15.75" customHeight="1">
      <c r="A528" s="192"/>
      <c r="B528" s="192"/>
      <c r="C528" s="192"/>
      <c r="D528" s="192"/>
      <c r="E528" s="192"/>
      <c r="F528" s="192"/>
      <c r="G528" s="192"/>
      <c r="H528" s="192"/>
      <c r="I528" s="192"/>
      <c r="J528" s="192"/>
      <c r="K528" s="192"/>
      <c r="L528" s="192"/>
      <c r="M528" s="192"/>
      <c r="N528" s="192"/>
      <c r="O528" s="192"/>
      <c r="P528" s="192"/>
      <c r="Q528" s="192"/>
      <c r="R528" s="192"/>
      <c r="S528" s="192"/>
      <c r="T528" s="192"/>
      <c r="U528" s="192"/>
      <c r="V528" s="192"/>
      <c r="W528" s="192"/>
      <c r="X528" s="192"/>
      <c r="Y528" s="192"/>
      <c r="Z528" s="192"/>
      <c r="AA528" s="192"/>
    </row>
    <row r="529" spans="1:27" ht="15.75" customHeight="1">
      <c r="A529" s="192"/>
      <c r="B529" s="192"/>
      <c r="C529" s="192"/>
      <c r="D529" s="192"/>
      <c r="E529" s="192"/>
      <c r="F529" s="192"/>
      <c r="G529" s="192"/>
      <c r="H529" s="192"/>
      <c r="I529" s="192"/>
      <c r="J529" s="192"/>
      <c r="K529" s="192"/>
      <c r="L529" s="192"/>
      <c r="M529" s="192"/>
      <c r="N529" s="192"/>
      <c r="O529" s="192"/>
      <c r="P529" s="192"/>
      <c r="Q529" s="192"/>
      <c r="R529" s="192"/>
      <c r="S529" s="192"/>
      <c r="T529" s="192"/>
      <c r="U529" s="192"/>
      <c r="V529" s="192"/>
      <c r="W529" s="192"/>
      <c r="X529" s="192"/>
      <c r="Y529" s="192"/>
      <c r="Z529" s="192"/>
      <c r="AA529" s="192"/>
    </row>
    <row r="530" spans="1:27" ht="15.75" customHeight="1">
      <c r="A530" s="192"/>
      <c r="B530" s="192"/>
      <c r="C530" s="192"/>
      <c r="D530" s="192"/>
      <c r="E530" s="192"/>
      <c r="F530" s="192"/>
      <c r="G530" s="192"/>
      <c r="H530" s="192"/>
      <c r="I530" s="192"/>
      <c r="J530" s="192"/>
      <c r="K530" s="192"/>
      <c r="L530" s="192"/>
      <c r="M530" s="192"/>
      <c r="N530" s="192"/>
      <c r="O530" s="192"/>
      <c r="P530" s="192"/>
      <c r="Q530" s="192"/>
      <c r="R530" s="192"/>
      <c r="S530" s="192"/>
      <c r="T530" s="192"/>
      <c r="U530" s="192"/>
      <c r="V530" s="192"/>
      <c r="W530" s="192"/>
      <c r="X530" s="192"/>
      <c r="Y530" s="192"/>
      <c r="Z530" s="192"/>
      <c r="AA530" s="192"/>
    </row>
    <row r="531" spans="1:27" ht="15.75" customHeight="1">
      <c r="A531" s="192"/>
      <c r="B531" s="192"/>
      <c r="C531" s="192"/>
      <c r="D531" s="192"/>
      <c r="E531" s="192"/>
      <c r="F531" s="192"/>
      <c r="G531" s="192"/>
      <c r="H531" s="192"/>
      <c r="I531" s="192"/>
      <c r="J531" s="192"/>
      <c r="K531" s="192"/>
      <c r="L531" s="192"/>
      <c r="M531" s="192"/>
      <c r="N531" s="192"/>
      <c r="O531" s="192"/>
      <c r="P531" s="192"/>
      <c r="Q531" s="192"/>
      <c r="R531" s="192"/>
      <c r="S531" s="192"/>
      <c r="T531" s="192"/>
      <c r="U531" s="192"/>
      <c r="V531" s="192"/>
      <c r="W531" s="192"/>
      <c r="X531" s="192"/>
      <c r="Y531" s="192"/>
      <c r="Z531" s="192"/>
      <c r="AA531" s="192"/>
    </row>
    <row r="532" spans="1:27" ht="15.75" customHeight="1">
      <c r="A532" s="192"/>
      <c r="B532" s="192"/>
      <c r="C532" s="192"/>
      <c r="D532" s="192"/>
      <c r="E532" s="192"/>
      <c r="F532" s="192"/>
      <c r="G532" s="192"/>
      <c r="H532" s="192"/>
      <c r="I532" s="192"/>
      <c r="J532" s="192"/>
      <c r="K532" s="192"/>
      <c r="L532" s="192"/>
      <c r="M532" s="192"/>
      <c r="N532" s="192"/>
      <c r="O532" s="192"/>
      <c r="P532" s="192"/>
      <c r="Q532" s="192"/>
      <c r="R532" s="192"/>
      <c r="S532" s="192"/>
      <c r="T532" s="192"/>
      <c r="U532" s="192"/>
      <c r="V532" s="192"/>
      <c r="W532" s="192"/>
      <c r="X532" s="192"/>
      <c r="Y532" s="192"/>
      <c r="Z532" s="192"/>
      <c r="AA532" s="192"/>
    </row>
    <row r="533" spans="1:27" ht="15.75" customHeight="1">
      <c r="A533" s="192"/>
      <c r="B533" s="192"/>
      <c r="C533" s="192"/>
      <c r="D533" s="192"/>
      <c r="E533" s="192"/>
      <c r="F533" s="192"/>
      <c r="G533" s="192"/>
      <c r="H533" s="192"/>
      <c r="I533" s="192"/>
      <c r="J533" s="192"/>
      <c r="K533" s="192"/>
      <c r="L533" s="192"/>
      <c r="M533" s="192"/>
      <c r="N533" s="192"/>
      <c r="O533" s="192"/>
      <c r="P533" s="192"/>
      <c r="Q533" s="192"/>
      <c r="R533" s="192"/>
      <c r="S533" s="192"/>
      <c r="T533" s="192"/>
      <c r="U533" s="192"/>
      <c r="V533" s="192"/>
      <c r="W533" s="192"/>
      <c r="X533" s="192"/>
      <c r="Y533" s="192"/>
      <c r="Z533" s="192"/>
      <c r="AA533" s="192"/>
    </row>
    <row r="534" spans="1:27" ht="15.75" customHeight="1">
      <c r="A534" s="192"/>
      <c r="B534" s="192"/>
      <c r="C534" s="192"/>
      <c r="D534" s="192"/>
      <c r="E534" s="192"/>
      <c r="F534" s="192"/>
      <c r="G534" s="192"/>
      <c r="H534" s="192"/>
      <c r="I534" s="192"/>
      <c r="J534" s="192"/>
      <c r="K534" s="192"/>
      <c r="L534" s="192"/>
      <c r="M534" s="192"/>
      <c r="N534" s="192"/>
      <c r="O534" s="192"/>
      <c r="P534" s="192"/>
      <c r="Q534" s="192"/>
      <c r="R534" s="192"/>
      <c r="S534" s="192"/>
      <c r="T534" s="192"/>
      <c r="U534" s="192"/>
      <c r="V534" s="192"/>
      <c r="W534" s="192"/>
      <c r="X534" s="192"/>
      <c r="Y534" s="192"/>
      <c r="Z534" s="192"/>
      <c r="AA534" s="192"/>
    </row>
    <row r="535" spans="1:27" ht="15.75" customHeight="1">
      <c r="A535" s="192"/>
      <c r="B535" s="192"/>
      <c r="C535" s="192"/>
      <c r="D535" s="192"/>
      <c r="E535" s="192"/>
      <c r="F535" s="192"/>
      <c r="G535" s="192"/>
      <c r="H535" s="192"/>
      <c r="I535" s="192"/>
      <c r="J535" s="192"/>
      <c r="K535" s="192"/>
      <c r="L535" s="192"/>
      <c r="M535" s="192"/>
      <c r="N535" s="192"/>
      <c r="O535" s="192"/>
      <c r="P535" s="192"/>
      <c r="Q535" s="192"/>
      <c r="R535" s="192"/>
      <c r="S535" s="192"/>
      <c r="T535" s="192"/>
      <c r="U535" s="192"/>
      <c r="V535" s="192"/>
      <c r="W535" s="192"/>
      <c r="X535" s="192"/>
      <c r="Y535" s="192"/>
      <c r="Z535" s="192"/>
      <c r="AA535" s="192"/>
    </row>
    <row r="536" spans="1:27" ht="15.75" customHeight="1">
      <c r="A536" s="192"/>
      <c r="B536" s="192"/>
      <c r="C536" s="192"/>
      <c r="D536" s="192"/>
      <c r="E536" s="192"/>
      <c r="F536" s="192"/>
      <c r="G536" s="192"/>
      <c r="H536" s="192"/>
      <c r="I536" s="192"/>
      <c r="J536" s="192"/>
      <c r="K536" s="192"/>
      <c r="L536" s="192"/>
      <c r="M536" s="192"/>
      <c r="N536" s="192"/>
      <c r="O536" s="192"/>
      <c r="P536" s="192"/>
      <c r="Q536" s="192"/>
      <c r="R536" s="192"/>
      <c r="S536" s="192"/>
      <c r="T536" s="192"/>
      <c r="U536" s="192"/>
      <c r="V536" s="192"/>
      <c r="W536" s="192"/>
      <c r="X536" s="192"/>
      <c r="Y536" s="192"/>
      <c r="Z536" s="192"/>
      <c r="AA536" s="192"/>
    </row>
    <row r="537" spans="1:27" ht="15.75" customHeight="1">
      <c r="A537" s="192"/>
      <c r="B537" s="192"/>
      <c r="C537" s="192"/>
      <c r="D537" s="192"/>
      <c r="E537" s="192"/>
      <c r="F537" s="192"/>
      <c r="G537" s="192"/>
      <c r="H537" s="192"/>
      <c r="I537" s="192"/>
      <c r="J537" s="192"/>
      <c r="K537" s="192"/>
      <c r="L537" s="192"/>
      <c r="M537" s="192"/>
      <c r="N537" s="192"/>
      <c r="O537" s="192"/>
      <c r="P537" s="192"/>
      <c r="Q537" s="192"/>
      <c r="R537" s="192"/>
      <c r="S537" s="192"/>
      <c r="T537" s="192"/>
      <c r="U537" s="192"/>
      <c r="V537" s="192"/>
      <c r="W537" s="192"/>
      <c r="X537" s="192"/>
      <c r="Y537" s="192"/>
      <c r="Z537" s="192"/>
      <c r="AA537" s="192"/>
    </row>
    <row r="538" spans="1:27" ht="15.75" customHeight="1">
      <c r="A538" s="192"/>
      <c r="B538" s="192"/>
      <c r="C538" s="192"/>
      <c r="D538" s="192"/>
      <c r="E538" s="192"/>
      <c r="F538" s="192"/>
      <c r="G538" s="192"/>
      <c r="H538" s="192"/>
      <c r="I538" s="192"/>
      <c r="J538" s="192"/>
      <c r="K538" s="192"/>
      <c r="L538" s="192"/>
      <c r="M538" s="192"/>
      <c r="N538" s="192"/>
      <c r="O538" s="192"/>
      <c r="P538" s="192"/>
      <c r="Q538" s="192"/>
      <c r="R538" s="192"/>
      <c r="S538" s="192"/>
      <c r="T538" s="192"/>
      <c r="U538" s="192"/>
      <c r="V538" s="192"/>
      <c r="W538" s="192"/>
      <c r="X538" s="192"/>
      <c r="Y538" s="192"/>
      <c r="Z538" s="192"/>
      <c r="AA538" s="192"/>
    </row>
    <row r="539" spans="1:27" ht="15.75" customHeight="1">
      <c r="A539" s="192"/>
      <c r="B539" s="192"/>
      <c r="C539" s="192"/>
      <c r="D539" s="192"/>
      <c r="E539" s="192"/>
      <c r="F539" s="192"/>
      <c r="G539" s="192"/>
      <c r="H539" s="192"/>
      <c r="I539" s="192"/>
      <c r="J539" s="192"/>
      <c r="K539" s="192"/>
      <c r="L539" s="192"/>
      <c r="M539" s="192"/>
      <c r="N539" s="192"/>
      <c r="O539" s="192"/>
      <c r="P539" s="192"/>
      <c r="Q539" s="192"/>
      <c r="R539" s="192"/>
      <c r="S539" s="192"/>
      <c r="T539" s="192"/>
      <c r="U539" s="192"/>
      <c r="V539" s="192"/>
      <c r="W539" s="192"/>
      <c r="X539" s="192"/>
      <c r="Y539" s="192"/>
      <c r="Z539" s="192"/>
      <c r="AA539" s="192"/>
    </row>
    <row r="540" spans="1:27" ht="15.75" customHeight="1">
      <c r="A540" s="192"/>
      <c r="B540" s="192"/>
      <c r="C540" s="192"/>
      <c r="D540" s="192"/>
      <c r="E540" s="192"/>
      <c r="F540" s="192"/>
      <c r="G540" s="192"/>
      <c r="H540" s="192"/>
      <c r="I540" s="192"/>
      <c r="J540" s="192"/>
      <c r="K540" s="192"/>
      <c r="L540" s="192"/>
      <c r="M540" s="192"/>
      <c r="N540" s="192"/>
      <c r="O540" s="192"/>
      <c r="P540" s="192"/>
      <c r="Q540" s="192"/>
      <c r="R540" s="192"/>
      <c r="S540" s="192"/>
      <c r="T540" s="192"/>
      <c r="U540" s="192"/>
      <c r="V540" s="192"/>
      <c r="W540" s="192"/>
      <c r="X540" s="192"/>
      <c r="Y540" s="192"/>
      <c r="Z540" s="192"/>
      <c r="AA540" s="192"/>
    </row>
    <row r="541" spans="1:27" ht="15.75" customHeight="1">
      <c r="A541" s="192"/>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row>
    <row r="542" spans="1:27" ht="15.75" customHeight="1">
      <c r="A542" s="192"/>
      <c r="B542" s="192"/>
      <c r="C542" s="192"/>
      <c r="D542" s="192"/>
      <c r="E542" s="192"/>
      <c r="F542" s="192"/>
      <c r="G542" s="192"/>
      <c r="H542" s="192"/>
      <c r="I542" s="192"/>
      <c r="J542" s="192"/>
      <c r="K542" s="192"/>
      <c r="L542" s="192"/>
      <c r="M542" s="192"/>
      <c r="N542" s="192"/>
      <c r="O542" s="192"/>
      <c r="P542" s="192"/>
      <c r="Q542" s="192"/>
      <c r="R542" s="192"/>
      <c r="S542" s="192"/>
      <c r="T542" s="192"/>
      <c r="U542" s="192"/>
      <c r="V542" s="192"/>
      <c r="W542" s="192"/>
      <c r="X542" s="192"/>
      <c r="Y542" s="192"/>
      <c r="Z542" s="192"/>
      <c r="AA542" s="192"/>
    </row>
    <row r="543" spans="1:27" ht="15.75" customHeight="1">
      <c r="A543" s="192"/>
      <c r="B543" s="192"/>
      <c r="C543" s="192"/>
      <c r="D543" s="192"/>
      <c r="E543" s="192"/>
      <c r="F543" s="192"/>
      <c r="G543" s="192"/>
      <c r="H543" s="192"/>
      <c r="I543" s="192"/>
      <c r="J543" s="192"/>
      <c r="K543" s="192"/>
      <c r="L543" s="192"/>
      <c r="M543" s="192"/>
      <c r="N543" s="192"/>
      <c r="O543" s="192"/>
      <c r="P543" s="192"/>
      <c r="Q543" s="192"/>
      <c r="R543" s="192"/>
      <c r="S543" s="192"/>
      <c r="T543" s="192"/>
      <c r="U543" s="192"/>
      <c r="V543" s="192"/>
      <c r="W543" s="192"/>
      <c r="X543" s="192"/>
      <c r="Y543" s="192"/>
      <c r="Z543" s="192"/>
      <c r="AA543" s="192"/>
    </row>
    <row r="544" spans="1:27" ht="15.75" customHeight="1">
      <c r="A544" s="192"/>
      <c r="B544" s="192"/>
      <c r="C544" s="192"/>
      <c r="D544" s="192"/>
      <c r="E544" s="192"/>
      <c r="F544" s="192"/>
      <c r="G544" s="192"/>
      <c r="H544" s="192"/>
      <c r="I544" s="192"/>
      <c r="J544" s="192"/>
      <c r="K544" s="192"/>
      <c r="L544" s="192"/>
      <c r="M544" s="192"/>
      <c r="N544" s="192"/>
      <c r="O544" s="192"/>
      <c r="P544" s="192"/>
      <c r="Q544" s="192"/>
      <c r="R544" s="192"/>
      <c r="S544" s="192"/>
      <c r="T544" s="192"/>
      <c r="U544" s="192"/>
      <c r="V544" s="192"/>
      <c r="W544" s="192"/>
      <c r="X544" s="192"/>
      <c r="Y544" s="192"/>
      <c r="Z544" s="192"/>
      <c r="AA544" s="192"/>
    </row>
    <row r="545" spans="1:27" ht="15.75" customHeight="1">
      <c r="A545" s="192"/>
      <c r="B545" s="192"/>
      <c r="C545" s="192"/>
      <c r="D545" s="192"/>
      <c r="E545" s="192"/>
      <c r="F545" s="192"/>
      <c r="G545" s="192"/>
      <c r="H545" s="192"/>
      <c r="I545" s="192"/>
      <c r="J545" s="192"/>
      <c r="K545" s="192"/>
      <c r="L545" s="192"/>
      <c r="M545" s="192"/>
      <c r="N545" s="192"/>
      <c r="O545" s="192"/>
      <c r="P545" s="192"/>
      <c r="Q545" s="192"/>
      <c r="R545" s="192"/>
      <c r="S545" s="192"/>
      <c r="T545" s="192"/>
      <c r="U545" s="192"/>
      <c r="V545" s="192"/>
      <c r="W545" s="192"/>
      <c r="X545" s="192"/>
      <c r="Y545" s="192"/>
      <c r="Z545" s="192"/>
      <c r="AA545" s="192"/>
    </row>
    <row r="546" spans="1:27" ht="15.75" customHeight="1">
      <c r="A546" s="192"/>
      <c r="B546" s="192"/>
      <c r="C546" s="192"/>
      <c r="D546" s="192"/>
      <c r="E546" s="192"/>
      <c r="F546" s="192"/>
      <c r="G546" s="192"/>
      <c r="H546" s="192"/>
      <c r="I546" s="192"/>
      <c r="J546" s="192"/>
      <c r="K546" s="192"/>
      <c r="L546" s="192"/>
      <c r="M546" s="192"/>
      <c r="N546" s="192"/>
      <c r="O546" s="192"/>
      <c r="P546" s="192"/>
      <c r="Q546" s="192"/>
      <c r="R546" s="192"/>
      <c r="S546" s="192"/>
      <c r="T546" s="192"/>
      <c r="U546" s="192"/>
      <c r="V546" s="192"/>
      <c r="W546" s="192"/>
      <c r="X546" s="192"/>
      <c r="Y546" s="192"/>
      <c r="Z546" s="192"/>
      <c r="AA546" s="192"/>
    </row>
    <row r="547" spans="1:27" ht="15.75" customHeight="1">
      <c r="A547" s="192"/>
      <c r="B547" s="192"/>
      <c r="C547" s="192"/>
      <c r="D547" s="192"/>
      <c r="E547" s="192"/>
      <c r="F547" s="192"/>
      <c r="G547" s="192"/>
      <c r="H547" s="192"/>
      <c r="I547" s="192"/>
      <c r="J547" s="192"/>
      <c r="K547" s="192"/>
      <c r="L547" s="192"/>
      <c r="M547" s="192"/>
      <c r="N547" s="192"/>
      <c r="O547" s="192"/>
      <c r="P547" s="192"/>
      <c r="Q547" s="192"/>
      <c r="R547" s="192"/>
      <c r="S547" s="192"/>
      <c r="T547" s="192"/>
      <c r="U547" s="192"/>
      <c r="V547" s="192"/>
      <c r="W547" s="192"/>
      <c r="X547" s="192"/>
      <c r="Y547" s="192"/>
      <c r="Z547" s="192"/>
      <c r="AA547" s="192"/>
    </row>
    <row r="548" spans="1:27" ht="15.75" customHeight="1">
      <c r="A548" s="192"/>
      <c r="B548" s="192"/>
      <c r="C548" s="192"/>
      <c r="D548" s="192"/>
      <c r="E548" s="192"/>
      <c r="F548" s="192"/>
      <c r="G548" s="192"/>
      <c r="H548" s="192"/>
      <c r="I548" s="192"/>
      <c r="J548" s="192"/>
      <c r="K548" s="192"/>
      <c r="L548" s="192"/>
      <c r="M548" s="192"/>
      <c r="N548" s="192"/>
      <c r="O548" s="192"/>
      <c r="P548" s="192"/>
      <c r="Q548" s="192"/>
      <c r="R548" s="192"/>
      <c r="S548" s="192"/>
      <c r="T548" s="192"/>
      <c r="U548" s="192"/>
      <c r="V548" s="192"/>
      <c r="W548" s="192"/>
      <c r="X548" s="192"/>
      <c r="Y548" s="192"/>
      <c r="Z548" s="192"/>
      <c r="AA548" s="192"/>
    </row>
    <row r="549" spans="1:27" ht="15.75" customHeight="1">
      <c r="A549" s="192"/>
      <c r="B549" s="192"/>
      <c r="C549" s="192"/>
      <c r="D549" s="192"/>
      <c r="E549" s="192"/>
      <c r="F549" s="192"/>
      <c r="G549" s="192"/>
      <c r="H549" s="192"/>
      <c r="I549" s="192"/>
      <c r="J549" s="192"/>
      <c r="K549" s="192"/>
      <c r="L549" s="192"/>
      <c r="M549" s="192"/>
      <c r="N549" s="192"/>
      <c r="O549" s="192"/>
      <c r="P549" s="192"/>
      <c r="Q549" s="192"/>
      <c r="R549" s="192"/>
      <c r="S549" s="192"/>
      <c r="T549" s="192"/>
      <c r="U549" s="192"/>
      <c r="V549" s="192"/>
      <c r="W549" s="192"/>
      <c r="X549" s="192"/>
      <c r="Y549" s="192"/>
      <c r="Z549" s="192"/>
      <c r="AA549" s="192"/>
    </row>
    <row r="550" spans="1:27" ht="15.75" customHeight="1">
      <c r="A550" s="192"/>
      <c r="B550" s="192"/>
      <c r="C550" s="192"/>
      <c r="D550" s="192"/>
      <c r="E550" s="192"/>
      <c r="F550" s="192"/>
      <c r="G550" s="192"/>
      <c r="H550" s="192"/>
      <c r="I550" s="192"/>
      <c r="J550" s="192"/>
      <c r="K550" s="192"/>
      <c r="L550" s="192"/>
      <c r="M550" s="192"/>
      <c r="N550" s="192"/>
      <c r="O550" s="192"/>
      <c r="P550" s="192"/>
      <c r="Q550" s="192"/>
      <c r="R550" s="192"/>
      <c r="S550" s="192"/>
      <c r="T550" s="192"/>
      <c r="U550" s="192"/>
      <c r="V550" s="192"/>
      <c r="W550" s="192"/>
      <c r="X550" s="192"/>
      <c r="Y550" s="192"/>
      <c r="Z550" s="192"/>
      <c r="AA550" s="192"/>
    </row>
    <row r="551" spans="1:27" ht="15.75" customHeight="1">
      <c r="A551" s="192"/>
      <c r="B551" s="192"/>
      <c r="C551" s="192"/>
      <c r="D551" s="192"/>
      <c r="E551" s="192"/>
      <c r="F551" s="192"/>
      <c r="G551" s="192"/>
      <c r="H551" s="192"/>
      <c r="I551" s="192"/>
      <c r="J551" s="192"/>
      <c r="K551" s="192"/>
      <c r="L551" s="192"/>
      <c r="M551" s="192"/>
      <c r="N551" s="192"/>
      <c r="O551" s="192"/>
      <c r="P551" s="192"/>
      <c r="Q551" s="192"/>
      <c r="R551" s="192"/>
      <c r="S551" s="192"/>
      <c r="T551" s="192"/>
      <c r="U551" s="192"/>
      <c r="V551" s="192"/>
      <c r="W551" s="192"/>
      <c r="X551" s="192"/>
      <c r="Y551" s="192"/>
      <c r="Z551" s="192"/>
      <c r="AA551" s="192"/>
    </row>
    <row r="552" spans="1:27" ht="15.75" customHeight="1">
      <c r="A552" s="192"/>
      <c r="B552" s="192"/>
      <c r="C552" s="192"/>
      <c r="D552" s="192"/>
      <c r="E552" s="192"/>
      <c r="F552" s="192"/>
      <c r="G552" s="192"/>
      <c r="H552" s="192"/>
      <c r="I552" s="192"/>
      <c r="J552" s="192"/>
      <c r="K552" s="192"/>
      <c r="L552" s="192"/>
      <c r="M552" s="192"/>
      <c r="N552" s="192"/>
      <c r="O552" s="192"/>
      <c r="P552" s="192"/>
      <c r="Q552" s="192"/>
      <c r="R552" s="192"/>
      <c r="S552" s="192"/>
      <c r="T552" s="192"/>
      <c r="U552" s="192"/>
      <c r="V552" s="192"/>
      <c r="W552" s="192"/>
      <c r="X552" s="192"/>
      <c r="Y552" s="192"/>
      <c r="Z552" s="192"/>
      <c r="AA552" s="192"/>
    </row>
    <row r="553" spans="1:27" ht="15.75" customHeight="1">
      <c r="A553" s="192"/>
      <c r="B553" s="192"/>
      <c r="C553" s="192"/>
      <c r="D553" s="192"/>
      <c r="E553" s="192"/>
      <c r="F553" s="192"/>
      <c r="G553" s="192"/>
      <c r="H553" s="192"/>
      <c r="I553" s="192"/>
      <c r="J553" s="192"/>
      <c r="K553" s="192"/>
      <c r="L553" s="192"/>
      <c r="M553" s="192"/>
      <c r="N553" s="192"/>
      <c r="O553" s="192"/>
      <c r="P553" s="192"/>
      <c r="Q553" s="192"/>
      <c r="R553" s="192"/>
      <c r="S553" s="192"/>
      <c r="T553" s="192"/>
      <c r="U553" s="192"/>
      <c r="V553" s="192"/>
      <c r="W553" s="192"/>
      <c r="X553" s="192"/>
      <c r="Y553" s="192"/>
      <c r="Z553" s="192"/>
      <c r="AA553" s="192"/>
    </row>
    <row r="554" spans="1:27" ht="15.75" customHeight="1">
      <c r="A554" s="192"/>
      <c r="B554" s="192"/>
      <c r="C554" s="192"/>
      <c r="D554" s="192"/>
      <c r="E554" s="192"/>
      <c r="F554" s="192"/>
      <c r="G554" s="192"/>
      <c r="H554" s="192"/>
      <c r="I554" s="192"/>
      <c r="J554" s="192"/>
      <c r="K554" s="192"/>
      <c r="L554" s="192"/>
      <c r="M554" s="192"/>
      <c r="N554" s="192"/>
      <c r="O554" s="192"/>
      <c r="P554" s="192"/>
      <c r="Q554" s="192"/>
      <c r="R554" s="192"/>
      <c r="S554" s="192"/>
      <c r="T554" s="192"/>
      <c r="U554" s="192"/>
      <c r="V554" s="192"/>
      <c r="W554" s="192"/>
      <c r="X554" s="192"/>
      <c r="Y554" s="192"/>
      <c r="Z554" s="192"/>
      <c r="AA554" s="192"/>
    </row>
    <row r="555" spans="1:27" ht="15.75" customHeight="1">
      <c r="A555" s="192"/>
      <c r="B555" s="192"/>
      <c r="C555" s="192"/>
      <c r="D555" s="192"/>
      <c r="E555" s="192"/>
      <c r="F555" s="192"/>
      <c r="G555" s="192"/>
      <c r="H555" s="192"/>
      <c r="I555" s="192"/>
      <c r="J555" s="192"/>
      <c r="K555" s="192"/>
      <c r="L555" s="192"/>
      <c r="M555" s="192"/>
      <c r="N555" s="192"/>
      <c r="O555" s="192"/>
      <c r="P555" s="192"/>
      <c r="Q555" s="192"/>
      <c r="R555" s="192"/>
      <c r="S555" s="192"/>
      <c r="T555" s="192"/>
      <c r="U555" s="192"/>
      <c r="V555" s="192"/>
      <c r="W555" s="192"/>
      <c r="X555" s="192"/>
      <c r="Y555" s="192"/>
      <c r="Z555" s="192"/>
      <c r="AA555" s="192"/>
    </row>
    <row r="556" spans="1:27" ht="15.75" customHeight="1">
      <c r="A556" s="192"/>
      <c r="B556" s="192"/>
      <c r="C556" s="192"/>
      <c r="D556" s="192"/>
      <c r="E556" s="192"/>
      <c r="F556" s="192"/>
      <c r="G556" s="192"/>
      <c r="H556" s="192"/>
      <c r="I556" s="192"/>
      <c r="J556" s="192"/>
      <c r="K556" s="192"/>
      <c r="L556" s="192"/>
      <c r="M556" s="192"/>
      <c r="N556" s="192"/>
      <c r="O556" s="192"/>
      <c r="P556" s="192"/>
      <c r="Q556" s="192"/>
      <c r="R556" s="192"/>
      <c r="S556" s="192"/>
      <c r="T556" s="192"/>
      <c r="U556" s="192"/>
      <c r="V556" s="192"/>
      <c r="W556" s="192"/>
      <c r="X556" s="192"/>
      <c r="Y556" s="192"/>
      <c r="Z556" s="192"/>
      <c r="AA556" s="192"/>
    </row>
    <row r="557" spans="1:27" ht="15.75" customHeight="1">
      <c r="A557" s="192"/>
      <c r="B557" s="192"/>
      <c r="C557" s="192"/>
      <c r="D557" s="192"/>
      <c r="E557" s="192"/>
      <c r="F557" s="192"/>
      <c r="G557" s="192"/>
      <c r="H557" s="192"/>
      <c r="I557" s="192"/>
      <c r="J557" s="192"/>
      <c r="K557" s="192"/>
      <c r="L557" s="192"/>
      <c r="M557" s="192"/>
      <c r="N557" s="192"/>
      <c r="O557" s="192"/>
      <c r="P557" s="192"/>
      <c r="Q557" s="192"/>
      <c r="R557" s="192"/>
      <c r="S557" s="192"/>
      <c r="T557" s="192"/>
      <c r="U557" s="192"/>
      <c r="V557" s="192"/>
      <c r="W557" s="192"/>
      <c r="X557" s="192"/>
      <c r="Y557" s="192"/>
      <c r="Z557" s="192"/>
      <c r="AA557" s="192"/>
    </row>
    <row r="558" spans="1:27" ht="15.75" customHeight="1">
      <c r="A558" s="192"/>
      <c r="B558" s="192"/>
      <c r="C558" s="192"/>
      <c r="D558" s="192"/>
      <c r="E558" s="192"/>
      <c r="F558" s="192"/>
      <c r="G558" s="192"/>
      <c r="H558" s="192"/>
      <c r="I558" s="192"/>
      <c r="J558" s="192"/>
      <c r="K558" s="192"/>
      <c r="L558" s="192"/>
      <c r="M558" s="192"/>
      <c r="N558" s="192"/>
      <c r="O558" s="192"/>
      <c r="P558" s="192"/>
      <c r="Q558" s="192"/>
      <c r="R558" s="192"/>
      <c r="S558" s="192"/>
      <c r="T558" s="192"/>
      <c r="U558" s="192"/>
      <c r="V558" s="192"/>
      <c r="W558" s="192"/>
      <c r="X558" s="192"/>
      <c r="Y558" s="192"/>
      <c r="Z558" s="192"/>
      <c r="AA558" s="192"/>
    </row>
    <row r="559" spans="1:27" ht="15.75" customHeight="1">
      <c r="A559" s="192"/>
      <c r="B559" s="192"/>
      <c r="C559" s="192"/>
      <c r="D559" s="192"/>
      <c r="E559" s="192"/>
      <c r="F559" s="192"/>
      <c r="G559" s="192"/>
      <c r="H559" s="192"/>
      <c r="I559" s="192"/>
      <c r="J559" s="192"/>
      <c r="K559" s="192"/>
      <c r="L559" s="192"/>
      <c r="M559" s="192"/>
      <c r="N559" s="192"/>
      <c r="O559" s="192"/>
      <c r="P559" s="192"/>
      <c r="Q559" s="192"/>
      <c r="R559" s="192"/>
      <c r="S559" s="192"/>
      <c r="T559" s="192"/>
      <c r="U559" s="192"/>
      <c r="V559" s="192"/>
      <c r="W559" s="192"/>
      <c r="X559" s="192"/>
      <c r="Y559" s="192"/>
      <c r="Z559" s="192"/>
      <c r="AA559" s="192"/>
    </row>
    <row r="560" spans="1:27" ht="15.75" customHeight="1">
      <c r="A560" s="192"/>
      <c r="B560" s="192"/>
      <c r="C560" s="192"/>
      <c r="D560" s="192"/>
      <c r="E560" s="192"/>
      <c r="F560" s="192"/>
      <c r="G560" s="192"/>
      <c r="H560" s="192"/>
      <c r="I560" s="192"/>
      <c r="J560" s="192"/>
      <c r="K560" s="192"/>
      <c r="L560" s="192"/>
      <c r="M560" s="192"/>
      <c r="N560" s="192"/>
      <c r="O560" s="192"/>
      <c r="P560" s="192"/>
      <c r="Q560" s="192"/>
      <c r="R560" s="192"/>
      <c r="S560" s="192"/>
      <c r="T560" s="192"/>
      <c r="U560" s="192"/>
      <c r="V560" s="192"/>
      <c r="W560" s="192"/>
      <c r="X560" s="192"/>
      <c r="Y560" s="192"/>
      <c r="Z560" s="192"/>
      <c r="AA560" s="192"/>
    </row>
    <row r="561" spans="1:27" ht="15.75" customHeight="1">
      <c r="A561" s="192"/>
      <c r="B561" s="192"/>
      <c r="C561" s="192"/>
      <c r="D561" s="192"/>
      <c r="E561" s="192"/>
      <c r="F561" s="192"/>
      <c r="G561" s="192"/>
      <c r="H561" s="192"/>
      <c r="I561" s="192"/>
      <c r="J561" s="192"/>
      <c r="K561" s="192"/>
      <c r="L561" s="192"/>
      <c r="M561" s="192"/>
      <c r="N561" s="192"/>
      <c r="O561" s="192"/>
      <c r="P561" s="192"/>
      <c r="Q561" s="192"/>
      <c r="R561" s="192"/>
      <c r="S561" s="192"/>
      <c r="T561" s="192"/>
      <c r="U561" s="192"/>
      <c r="V561" s="192"/>
      <c r="W561" s="192"/>
      <c r="X561" s="192"/>
      <c r="Y561" s="192"/>
      <c r="Z561" s="192"/>
      <c r="AA561" s="192"/>
    </row>
    <row r="562" spans="1:27" ht="15.75" customHeight="1">
      <c r="A562" s="192"/>
      <c r="B562" s="192"/>
      <c r="C562" s="192"/>
      <c r="D562" s="192"/>
      <c r="E562" s="192"/>
      <c r="F562" s="192"/>
      <c r="G562" s="192"/>
      <c r="H562" s="192"/>
      <c r="I562" s="192"/>
      <c r="J562" s="192"/>
      <c r="K562" s="192"/>
      <c r="L562" s="192"/>
      <c r="M562" s="192"/>
      <c r="N562" s="192"/>
      <c r="O562" s="192"/>
      <c r="P562" s="192"/>
      <c r="Q562" s="192"/>
      <c r="R562" s="192"/>
      <c r="S562" s="192"/>
      <c r="T562" s="192"/>
      <c r="U562" s="192"/>
      <c r="V562" s="192"/>
      <c r="W562" s="192"/>
      <c r="X562" s="192"/>
      <c r="Y562" s="192"/>
      <c r="Z562" s="192"/>
      <c r="AA562" s="192"/>
    </row>
    <row r="563" spans="1:27" ht="15.75" customHeight="1">
      <c r="A563" s="192"/>
      <c r="B563" s="192"/>
      <c r="C563" s="192"/>
      <c r="D563" s="192"/>
      <c r="E563" s="192"/>
      <c r="F563" s="192"/>
      <c r="G563" s="192"/>
      <c r="H563" s="192"/>
      <c r="I563" s="192"/>
      <c r="J563" s="192"/>
      <c r="K563" s="192"/>
      <c r="L563" s="192"/>
      <c r="M563" s="192"/>
      <c r="N563" s="192"/>
      <c r="O563" s="192"/>
      <c r="P563" s="192"/>
      <c r="Q563" s="192"/>
      <c r="R563" s="192"/>
      <c r="S563" s="192"/>
      <c r="T563" s="192"/>
      <c r="U563" s="192"/>
      <c r="V563" s="192"/>
      <c r="W563" s="192"/>
      <c r="X563" s="192"/>
      <c r="Y563" s="192"/>
      <c r="Z563" s="192"/>
      <c r="AA563" s="192"/>
    </row>
    <row r="564" spans="1:27" ht="15.75" customHeight="1">
      <c r="A564" s="192"/>
      <c r="B564" s="192"/>
      <c r="C564" s="192"/>
      <c r="D564" s="192"/>
      <c r="E564" s="192"/>
      <c r="F564" s="192"/>
      <c r="G564" s="192"/>
      <c r="H564" s="192"/>
      <c r="I564" s="192"/>
      <c r="J564" s="192"/>
      <c r="K564" s="192"/>
      <c r="L564" s="192"/>
      <c r="M564" s="192"/>
      <c r="N564" s="192"/>
      <c r="O564" s="192"/>
      <c r="P564" s="192"/>
      <c r="Q564" s="192"/>
      <c r="R564" s="192"/>
      <c r="S564" s="192"/>
      <c r="T564" s="192"/>
      <c r="U564" s="192"/>
      <c r="V564" s="192"/>
      <c r="W564" s="192"/>
      <c r="X564" s="192"/>
      <c r="Y564" s="192"/>
      <c r="Z564" s="192"/>
      <c r="AA564" s="192"/>
    </row>
    <row r="565" spans="1:27" ht="15.75" customHeight="1">
      <c r="A565" s="192"/>
      <c r="B565" s="192"/>
      <c r="C565" s="192"/>
      <c r="D565" s="192"/>
      <c r="E565" s="192"/>
      <c r="F565" s="192"/>
      <c r="G565" s="192"/>
      <c r="H565" s="192"/>
      <c r="I565" s="192"/>
      <c r="J565" s="192"/>
      <c r="K565" s="192"/>
      <c r="L565" s="192"/>
      <c r="M565" s="192"/>
      <c r="N565" s="192"/>
      <c r="O565" s="192"/>
      <c r="P565" s="192"/>
      <c r="Q565" s="192"/>
      <c r="R565" s="192"/>
      <c r="S565" s="192"/>
      <c r="T565" s="192"/>
      <c r="U565" s="192"/>
      <c r="V565" s="192"/>
      <c r="W565" s="192"/>
      <c r="X565" s="192"/>
      <c r="Y565" s="192"/>
      <c r="Z565" s="192"/>
      <c r="AA565" s="192"/>
    </row>
    <row r="566" spans="1:27" ht="15.75" customHeight="1">
      <c r="A566" s="192"/>
      <c r="B566" s="192"/>
      <c r="C566" s="192"/>
      <c r="D566" s="192"/>
      <c r="E566" s="192"/>
      <c r="F566" s="192"/>
      <c r="G566" s="192"/>
      <c r="H566" s="192"/>
      <c r="I566" s="192"/>
      <c r="J566" s="192"/>
      <c r="K566" s="192"/>
      <c r="L566" s="192"/>
      <c r="M566" s="192"/>
      <c r="N566" s="192"/>
      <c r="O566" s="192"/>
      <c r="P566" s="192"/>
      <c r="Q566" s="192"/>
      <c r="R566" s="192"/>
      <c r="S566" s="192"/>
      <c r="T566" s="192"/>
      <c r="U566" s="192"/>
      <c r="V566" s="192"/>
      <c r="W566" s="192"/>
      <c r="X566" s="192"/>
      <c r="Y566" s="192"/>
      <c r="Z566" s="192"/>
      <c r="AA566" s="192"/>
    </row>
    <row r="567" spans="1:27" ht="15.75" customHeight="1">
      <c r="A567" s="192"/>
      <c r="B567" s="192"/>
      <c r="C567" s="192"/>
      <c r="D567" s="192"/>
      <c r="E567" s="192"/>
      <c r="F567" s="192"/>
      <c r="G567" s="192"/>
      <c r="H567" s="192"/>
      <c r="I567" s="192"/>
      <c r="J567" s="192"/>
      <c r="K567" s="192"/>
      <c r="L567" s="192"/>
      <c r="M567" s="192"/>
      <c r="N567" s="192"/>
      <c r="O567" s="192"/>
      <c r="P567" s="192"/>
      <c r="Q567" s="192"/>
      <c r="R567" s="192"/>
      <c r="S567" s="192"/>
      <c r="T567" s="192"/>
      <c r="U567" s="192"/>
      <c r="V567" s="192"/>
      <c r="W567" s="192"/>
      <c r="X567" s="192"/>
      <c r="Y567" s="192"/>
      <c r="Z567" s="192"/>
      <c r="AA567" s="192"/>
    </row>
    <row r="568" spans="1:27" ht="15.75" customHeight="1">
      <c r="A568" s="192"/>
      <c r="B568" s="192"/>
      <c r="C568" s="192"/>
      <c r="D568" s="192"/>
      <c r="E568" s="192"/>
      <c r="F568" s="192"/>
      <c r="G568" s="192"/>
      <c r="H568" s="192"/>
      <c r="I568" s="192"/>
      <c r="J568" s="192"/>
      <c r="K568" s="192"/>
      <c r="L568" s="192"/>
      <c r="M568" s="192"/>
      <c r="N568" s="192"/>
      <c r="O568" s="192"/>
      <c r="P568" s="192"/>
      <c r="Q568" s="192"/>
      <c r="R568" s="192"/>
      <c r="S568" s="192"/>
      <c r="T568" s="192"/>
      <c r="U568" s="192"/>
      <c r="V568" s="192"/>
      <c r="W568" s="192"/>
      <c r="X568" s="192"/>
      <c r="Y568" s="192"/>
      <c r="Z568" s="192"/>
      <c r="AA568" s="192"/>
    </row>
    <row r="569" spans="1:27" ht="15.75" customHeight="1">
      <c r="A569" s="192"/>
      <c r="B569" s="192"/>
      <c r="C569" s="192"/>
      <c r="D569" s="192"/>
      <c r="E569" s="192"/>
      <c r="F569" s="192"/>
      <c r="G569" s="192"/>
      <c r="H569" s="192"/>
      <c r="I569" s="192"/>
      <c r="J569" s="192"/>
      <c r="K569" s="192"/>
      <c r="L569" s="192"/>
      <c r="M569" s="192"/>
      <c r="N569" s="192"/>
      <c r="O569" s="192"/>
      <c r="P569" s="192"/>
      <c r="Q569" s="192"/>
      <c r="R569" s="192"/>
      <c r="S569" s="192"/>
      <c r="T569" s="192"/>
      <c r="U569" s="192"/>
      <c r="V569" s="192"/>
      <c r="W569" s="192"/>
      <c r="X569" s="192"/>
      <c r="Y569" s="192"/>
      <c r="Z569" s="192"/>
      <c r="AA569" s="192"/>
    </row>
    <row r="570" spans="1:27" ht="15.75" customHeight="1">
      <c r="A570" s="192"/>
      <c r="B570" s="192"/>
      <c r="C570" s="192"/>
      <c r="D570" s="192"/>
      <c r="E570" s="192"/>
      <c r="F570" s="192"/>
      <c r="G570" s="192"/>
      <c r="H570" s="192"/>
      <c r="I570" s="192"/>
      <c r="J570" s="192"/>
      <c r="K570" s="192"/>
      <c r="L570" s="192"/>
      <c r="M570" s="192"/>
      <c r="N570" s="192"/>
      <c r="O570" s="192"/>
      <c r="P570" s="192"/>
      <c r="Q570" s="192"/>
      <c r="R570" s="192"/>
      <c r="S570" s="192"/>
      <c r="T570" s="192"/>
      <c r="U570" s="192"/>
      <c r="V570" s="192"/>
      <c r="W570" s="192"/>
      <c r="X570" s="192"/>
      <c r="Y570" s="192"/>
      <c r="Z570" s="192"/>
      <c r="AA570" s="192"/>
    </row>
    <row r="571" spans="1:27" ht="15.75" customHeight="1">
      <c r="A571" s="192"/>
      <c r="B571" s="192"/>
      <c r="C571" s="192"/>
      <c r="D571" s="192"/>
      <c r="E571" s="192"/>
      <c r="F571" s="192"/>
      <c r="G571" s="192"/>
      <c r="H571" s="192"/>
      <c r="I571" s="192"/>
      <c r="J571" s="192"/>
      <c r="K571" s="192"/>
      <c r="L571" s="192"/>
      <c r="M571" s="192"/>
      <c r="N571" s="192"/>
      <c r="O571" s="192"/>
      <c r="P571" s="192"/>
      <c r="Q571" s="192"/>
      <c r="R571" s="192"/>
      <c r="S571" s="192"/>
      <c r="T571" s="192"/>
      <c r="U571" s="192"/>
      <c r="V571" s="192"/>
      <c r="W571" s="192"/>
      <c r="X571" s="192"/>
      <c r="Y571" s="192"/>
      <c r="Z571" s="192"/>
      <c r="AA571" s="192"/>
    </row>
    <row r="572" spans="1:27" ht="15.75" customHeight="1">
      <c r="A572" s="192"/>
      <c r="B572" s="192"/>
      <c r="C572" s="192"/>
      <c r="D572" s="192"/>
      <c r="E572" s="192"/>
      <c r="F572" s="192"/>
      <c r="G572" s="192"/>
      <c r="H572" s="192"/>
      <c r="I572" s="192"/>
      <c r="J572" s="192"/>
      <c r="K572" s="192"/>
      <c r="L572" s="192"/>
      <c r="M572" s="192"/>
      <c r="N572" s="192"/>
      <c r="O572" s="192"/>
      <c r="P572" s="192"/>
      <c r="Q572" s="192"/>
      <c r="R572" s="192"/>
      <c r="S572" s="192"/>
      <c r="T572" s="192"/>
      <c r="U572" s="192"/>
      <c r="V572" s="192"/>
      <c r="W572" s="192"/>
      <c r="X572" s="192"/>
      <c r="Y572" s="192"/>
      <c r="Z572" s="192"/>
      <c r="AA572" s="192"/>
    </row>
    <row r="573" spans="1:27" ht="15.75" customHeight="1">
      <c r="A573" s="192"/>
      <c r="B573" s="192"/>
      <c r="C573" s="192"/>
      <c r="D573" s="192"/>
      <c r="E573" s="192"/>
      <c r="F573" s="192"/>
      <c r="G573" s="192"/>
      <c r="H573" s="192"/>
      <c r="I573" s="192"/>
      <c r="J573" s="192"/>
      <c r="K573" s="192"/>
      <c r="L573" s="192"/>
      <c r="M573" s="192"/>
      <c r="N573" s="192"/>
      <c r="O573" s="192"/>
      <c r="P573" s="192"/>
      <c r="Q573" s="192"/>
      <c r="R573" s="192"/>
      <c r="S573" s="192"/>
      <c r="T573" s="192"/>
      <c r="U573" s="192"/>
      <c r="V573" s="192"/>
      <c r="W573" s="192"/>
      <c r="X573" s="192"/>
      <c r="Y573" s="192"/>
      <c r="Z573" s="192"/>
      <c r="AA573" s="192"/>
    </row>
    <row r="574" spans="1:27" ht="15.75" customHeight="1">
      <c r="A574" s="192"/>
      <c r="B574" s="192"/>
      <c r="C574" s="192"/>
      <c r="D574" s="192"/>
      <c r="E574" s="192"/>
      <c r="F574" s="192"/>
      <c r="G574" s="192"/>
      <c r="H574" s="192"/>
      <c r="I574" s="192"/>
      <c r="J574" s="192"/>
      <c r="K574" s="192"/>
      <c r="L574" s="192"/>
      <c r="M574" s="192"/>
      <c r="N574" s="192"/>
      <c r="O574" s="192"/>
      <c r="P574" s="192"/>
      <c r="Q574" s="192"/>
      <c r="R574" s="192"/>
      <c r="S574" s="192"/>
      <c r="T574" s="192"/>
      <c r="U574" s="192"/>
      <c r="V574" s="192"/>
      <c r="W574" s="192"/>
      <c r="X574" s="192"/>
      <c r="Y574" s="192"/>
      <c r="Z574" s="192"/>
      <c r="AA574" s="192"/>
    </row>
    <row r="575" spans="1:27" ht="15.75" customHeight="1">
      <c r="A575" s="192"/>
      <c r="B575" s="192"/>
      <c r="C575" s="192"/>
      <c r="D575" s="192"/>
      <c r="E575" s="192"/>
      <c r="F575" s="192"/>
      <c r="G575" s="192"/>
      <c r="H575" s="192"/>
      <c r="I575" s="192"/>
      <c r="J575" s="192"/>
      <c r="K575" s="192"/>
      <c r="L575" s="192"/>
      <c r="M575" s="192"/>
      <c r="N575" s="192"/>
      <c r="O575" s="192"/>
      <c r="P575" s="192"/>
      <c r="Q575" s="192"/>
      <c r="R575" s="192"/>
      <c r="S575" s="192"/>
      <c r="T575" s="192"/>
      <c r="U575" s="192"/>
      <c r="V575" s="192"/>
      <c r="W575" s="192"/>
      <c r="X575" s="192"/>
      <c r="Y575" s="192"/>
      <c r="Z575" s="192"/>
      <c r="AA575" s="192"/>
    </row>
    <row r="576" spans="1:27" ht="15.75" customHeight="1">
      <c r="A576" s="192"/>
      <c r="B576" s="192"/>
      <c r="C576" s="192"/>
      <c r="D576" s="192"/>
      <c r="E576" s="192"/>
      <c r="F576" s="192"/>
      <c r="G576" s="192"/>
      <c r="H576" s="192"/>
      <c r="I576" s="192"/>
      <c r="J576" s="192"/>
      <c r="K576" s="192"/>
      <c r="L576" s="192"/>
      <c r="M576" s="192"/>
      <c r="N576" s="192"/>
      <c r="O576" s="192"/>
      <c r="P576" s="192"/>
      <c r="Q576" s="192"/>
      <c r="R576" s="192"/>
      <c r="S576" s="192"/>
      <c r="T576" s="192"/>
      <c r="U576" s="192"/>
      <c r="V576" s="192"/>
      <c r="W576" s="192"/>
      <c r="X576" s="192"/>
      <c r="Y576" s="192"/>
      <c r="Z576" s="192"/>
      <c r="AA576" s="192"/>
    </row>
    <row r="577" spans="1:27" ht="15.75" customHeight="1">
      <c r="A577" s="192"/>
      <c r="B577" s="192"/>
      <c r="C577" s="192"/>
      <c r="D577" s="192"/>
      <c r="E577" s="192"/>
      <c r="F577" s="192"/>
      <c r="G577" s="192"/>
      <c r="H577" s="192"/>
      <c r="I577" s="192"/>
      <c r="J577" s="192"/>
      <c r="K577" s="192"/>
      <c r="L577" s="192"/>
      <c r="M577" s="192"/>
      <c r="N577" s="192"/>
      <c r="O577" s="192"/>
      <c r="P577" s="192"/>
      <c r="Q577" s="192"/>
      <c r="R577" s="192"/>
      <c r="S577" s="192"/>
      <c r="T577" s="192"/>
      <c r="U577" s="192"/>
      <c r="V577" s="192"/>
      <c r="W577" s="192"/>
      <c r="X577" s="192"/>
      <c r="Y577" s="192"/>
      <c r="Z577" s="192"/>
      <c r="AA577" s="192"/>
    </row>
    <row r="578" spans="1:27" ht="15.75" customHeight="1">
      <c r="A578" s="192"/>
      <c r="B578" s="192"/>
      <c r="C578" s="192"/>
      <c r="D578" s="192"/>
      <c r="E578" s="192"/>
      <c r="F578" s="192"/>
      <c r="G578" s="192"/>
      <c r="H578" s="192"/>
      <c r="I578" s="192"/>
      <c r="J578" s="192"/>
      <c r="K578" s="192"/>
      <c r="L578" s="192"/>
      <c r="M578" s="192"/>
      <c r="N578" s="192"/>
      <c r="O578" s="192"/>
      <c r="P578" s="192"/>
      <c r="Q578" s="192"/>
      <c r="R578" s="192"/>
      <c r="S578" s="192"/>
      <c r="T578" s="192"/>
      <c r="U578" s="192"/>
      <c r="V578" s="192"/>
      <c r="W578" s="192"/>
      <c r="X578" s="192"/>
      <c r="Y578" s="192"/>
      <c r="Z578" s="192"/>
      <c r="AA578" s="192"/>
    </row>
    <row r="579" spans="1:27" ht="15.75" customHeight="1">
      <c r="A579" s="192"/>
      <c r="B579" s="192"/>
      <c r="C579" s="192"/>
      <c r="D579" s="192"/>
      <c r="E579" s="192"/>
      <c r="F579" s="192"/>
      <c r="G579" s="192"/>
      <c r="H579" s="192"/>
      <c r="I579" s="192"/>
      <c r="J579" s="192"/>
      <c r="K579" s="192"/>
      <c r="L579" s="192"/>
      <c r="M579" s="192"/>
      <c r="N579" s="192"/>
      <c r="O579" s="192"/>
      <c r="P579" s="192"/>
      <c r="Q579" s="192"/>
      <c r="R579" s="192"/>
      <c r="S579" s="192"/>
      <c r="T579" s="192"/>
      <c r="U579" s="192"/>
      <c r="V579" s="192"/>
      <c r="W579" s="192"/>
      <c r="X579" s="192"/>
      <c r="Y579" s="192"/>
      <c r="Z579" s="192"/>
      <c r="AA579" s="192"/>
    </row>
    <row r="580" spans="1:27" ht="15.75" customHeight="1">
      <c r="A580" s="192"/>
      <c r="B580" s="192"/>
      <c r="C580" s="192"/>
      <c r="D580" s="192"/>
      <c r="E580" s="192"/>
      <c r="F580" s="192"/>
      <c r="G580" s="192"/>
      <c r="H580" s="192"/>
      <c r="I580" s="192"/>
      <c r="J580" s="192"/>
      <c r="K580" s="192"/>
      <c r="L580" s="192"/>
      <c r="M580" s="192"/>
      <c r="N580" s="192"/>
      <c r="O580" s="192"/>
      <c r="P580" s="192"/>
      <c r="Q580" s="192"/>
      <c r="R580" s="192"/>
      <c r="S580" s="192"/>
      <c r="T580" s="192"/>
      <c r="U580" s="192"/>
      <c r="V580" s="192"/>
      <c r="W580" s="192"/>
      <c r="X580" s="192"/>
      <c r="Y580" s="192"/>
      <c r="Z580" s="192"/>
      <c r="AA580" s="192"/>
    </row>
    <row r="581" spans="1:27" ht="15.75" customHeight="1">
      <c r="A581" s="192"/>
      <c r="B581" s="192"/>
      <c r="C581" s="192"/>
      <c r="D581" s="192"/>
      <c r="E581" s="192"/>
      <c r="F581" s="192"/>
      <c r="G581" s="192"/>
      <c r="H581" s="192"/>
      <c r="I581" s="192"/>
      <c r="J581" s="192"/>
      <c r="K581" s="192"/>
      <c r="L581" s="192"/>
      <c r="M581" s="192"/>
      <c r="N581" s="192"/>
      <c r="O581" s="192"/>
      <c r="P581" s="192"/>
      <c r="Q581" s="192"/>
      <c r="R581" s="192"/>
      <c r="S581" s="192"/>
      <c r="T581" s="192"/>
      <c r="U581" s="192"/>
      <c r="V581" s="192"/>
      <c r="W581" s="192"/>
      <c r="X581" s="192"/>
      <c r="Y581" s="192"/>
      <c r="Z581" s="192"/>
      <c r="AA581" s="192"/>
    </row>
    <row r="582" spans="1:27" ht="15.75" customHeight="1">
      <c r="A582" s="192"/>
      <c r="B582" s="192"/>
      <c r="C582" s="192"/>
      <c r="D582" s="192"/>
      <c r="E582" s="192"/>
      <c r="F582" s="192"/>
      <c r="G582" s="192"/>
      <c r="H582" s="192"/>
      <c r="I582" s="192"/>
      <c r="J582" s="192"/>
      <c r="K582" s="192"/>
      <c r="L582" s="192"/>
      <c r="M582" s="192"/>
      <c r="N582" s="192"/>
      <c r="O582" s="192"/>
      <c r="P582" s="192"/>
      <c r="Q582" s="192"/>
      <c r="R582" s="192"/>
      <c r="S582" s="192"/>
      <c r="T582" s="192"/>
      <c r="U582" s="192"/>
      <c r="V582" s="192"/>
      <c r="W582" s="192"/>
      <c r="X582" s="192"/>
      <c r="Y582" s="192"/>
      <c r="Z582" s="192"/>
      <c r="AA582" s="192"/>
    </row>
    <row r="583" spans="1:27" ht="15.75" customHeight="1">
      <c r="A583" s="192"/>
      <c r="B583" s="192"/>
      <c r="C583" s="192"/>
      <c r="D583" s="192"/>
      <c r="E583" s="192"/>
      <c r="F583" s="192"/>
      <c r="G583" s="192"/>
      <c r="H583" s="192"/>
      <c r="I583" s="192"/>
      <c r="J583" s="192"/>
      <c r="K583" s="192"/>
      <c r="L583" s="192"/>
      <c r="M583" s="192"/>
      <c r="N583" s="192"/>
      <c r="O583" s="192"/>
      <c r="P583" s="192"/>
      <c r="Q583" s="192"/>
      <c r="R583" s="192"/>
      <c r="S583" s="192"/>
      <c r="T583" s="192"/>
      <c r="U583" s="192"/>
      <c r="V583" s="192"/>
      <c r="W583" s="192"/>
      <c r="X583" s="192"/>
      <c r="Y583" s="192"/>
      <c r="Z583" s="192"/>
      <c r="AA583" s="192"/>
    </row>
    <row r="584" spans="1:27" ht="15.75" customHeight="1">
      <c r="A584" s="192"/>
      <c r="B584" s="192"/>
      <c r="C584" s="192"/>
      <c r="D584" s="192"/>
      <c r="E584" s="192"/>
      <c r="F584" s="192"/>
      <c r="G584" s="192"/>
      <c r="H584" s="192"/>
      <c r="I584" s="192"/>
      <c r="J584" s="192"/>
      <c r="K584" s="192"/>
      <c r="L584" s="192"/>
      <c r="M584" s="192"/>
      <c r="N584" s="192"/>
      <c r="O584" s="192"/>
      <c r="P584" s="192"/>
      <c r="Q584" s="192"/>
      <c r="R584" s="192"/>
      <c r="S584" s="192"/>
      <c r="T584" s="192"/>
      <c r="U584" s="192"/>
      <c r="V584" s="192"/>
      <c r="W584" s="192"/>
      <c r="X584" s="192"/>
      <c r="Y584" s="192"/>
      <c r="Z584" s="192"/>
      <c r="AA584" s="192"/>
    </row>
    <row r="585" spans="1:27" ht="15.75" customHeight="1">
      <c r="A585" s="192"/>
      <c r="B585" s="192"/>
      <c r="C585" s="192"/>
      <c r="D585" s="192"/>
      <c r="E585" s="192"/>
      <c r="F585" s="192"/>
      <c r="G585" s="192"/>
      <c r="H585" s="192"/>
      <c r="I585" s="192"/>
      <c r="J585" s="192"/>
      <c r="K585" s="192"/>
      <c r="L585" s="192"/>
      <c r="M585" s="192"/>
      <c r="N585" s="192"/>
      <c r="O585" s="192"/>
      <c r="P585" s="192"/>
      <c r="Q585" s="192"/>
      <c r="R585" s="192"/>
      <c r="S585" s="192"/>
      <c r="T585" s="192"/>
      <c r="U585" s="192"/>
      <c r="V585" s="192"/>
      <c r="W585" s="192"/>
      <c r="X585" s="192"/>
      <c r="Y585" s="192"/>
      <c r="Z585" s="192"/>
      <c r="AA585" s="192"/>
    </row>
    <row r="586" spans="1:27" ht="15.75" customHeight="1">
      <c r="A586" s="192"/>
      <c r="B586" s="192"/>
      <c r="C586" s="192"/>
      <c r="D586" s="192"/>
      <c r="E586" s="192"/>
      <c r="F586" s="192"/>
      <c r="G586" s="192"/>
      <c r="H586" s="192"/>
      <c r="I586" s="192"/>
      <c r="J586" s="192"/>
      <c r="K586" s="192"/>
      <c r="L586" s="192"/>
      <c r="M586" s="192"/>
      <c r="N586" s="192"/>
      <c r="O586" s="192"/>
      <c r="P586" s="192"/>
      <c r="Q586" s="192"/>
      <c r="R586" s="192"/>
      <c r="S586" s="192"/>
      <c r="T586" s="192"/>
      <c r="U586" s="192"/>
      <c r="V586" s="192"/>
      <c r="W586" s="192"/>
      <c r="X586" s="192"/>
      <c r="Y586" s="192"/>
      <c r="Z586" s="192"/>
      <c r="AA586" s="192"/>
    </row>
    <row r="587" spans="1:27" ht="15.75" customHeight="1">
      <c r="A587" s="192"/>
      <c r="B587" s="192"/>
      <c r="C587" s="192"/>
      <c r="D587" s="192"/>
      <c r="E587" s="192"/>
      <c r="F587" s="192"/>
      <c r="G587" s="192"/>
      <c r="H587" s="192"/>
      <c r="I587" s="192"/>
      <c r="J587" s="192"/>
      <c r="K587" s="192"/>
      <c r="L587" s="192"/>
      <c r="M587" s="192"/>
      <c r="N587" s="192"/>
      <c r="O587" s="192"/>
      <c r="P587" s="192"/>
      <c r="Q587" s="192"/>
      <c r="R587" s="192"/>
      <c r="S587" s="192"/>
      <c r="T587" s="192"/>
      <c r="U587" s="192"/>
      <c r="V587" s="192"/>
      <c r="W587" s="192"/>
      <c r="X587" s="192"/>
      <c r="Y587" s="192"/>
      <c r="Z587" s="192"/>
      <c r="AA587" s="192"/>
    </row>
    <row r="588" spans="1:27" ht="15.75" customHeight="1">
      <c r="A588" s="192"/>
      <c r="B588" s="192"/>
      <c r="C588" s="192"/>
      <c r="D588" s="192"/>
      <c r="E588" s="192"/>
      <c r="F588" s="192"/>
      <c r="G588" s="192"/>
      <c r="H588" s="192"/>
      <c r="I588" s="192"/>
      <c r="J588" s="192"/>
      <c r="K588" s="192"/>
      <c r="L588" s="192"/>
      <c r="M588" s="192"/>
      <c r="N588" s="192"/>
      <c r="O588" s="192"/>
      <c r="P588" s="192"/>
      <c r="Q588" s="192"/>
      <c r="R588" s="192"/>
      <c r="S588" s="192"/>
      <c r="T588" s="192"/>
      <c r="U588" s="192"/>
      <c r="V588" s="192"/>
      <c r="W588" s="192"/>
      <c r="X588" s="192"/>
      <c r="Y588" s="192"/>
      <c r="Z588" s="192"/>
      <c r="AA588" s="192"/>
    </row>
    <row r="589" spans="1:27" ht="15.75" customHeight="1">
      <c r="A589" s="192"/>
      <c r="B589" s="192"/>
      <c r="C589" s="192"/>
      <c r="D589" s="192"/>
      <c r="E589" s="192"/>
      <c r="F589" s="192"/>
      <c r="G589" s="192"/>
      <c r="H589" s="192"/>
      <c r="I589" s="192"/>
      <c r="J589" s="192"/>
      <c r="K589" s="192"/>
      <c r="L589" s="192"/>
      <c r="M589" s="192"/>
      <c r="N589" s="192"/>
      <c r="O589" s="192"/>
      <c r="P589" s="192"/>
      <c r="Q589" s="192"/>
      <c r="R589" s="192"/>
      <c r="S589" s="192"/>
      <c r="T589" s="192"/>
      <c r="U589" s="192"/>
      <c r="V589" s="192"/>
      <c r="W589" s="192"/>
      <c r="X589" s="192"/>
      <c r="Y589" s="192"/>
      <c r="Z589" s="192"/>
      <c r="AA589" s="192"/>
    </row>
    <row r="590" spans="1:27" ht="15.75" customHeight="1">
      <c r="A590" s="192"/>
      <c r="B590" s="192"/>
      <c r="C590" s="192"/>
      <c r="D590" s="192"/>
      <c r="E590" s="192"/>
      <c r="F590" s="192"/>
      <c r="G590" s="192"/>
      <c r="H590" s="192"/>
      <c r="I590" s="192"/>
      <c r="J590" s="192"/>
      <c r="K590" s="192"/>
      <c r="L590" s="192"/>
      <c r="M590" s="192"/>
      <c r="N590" s="192"/>
      <c r="O590" s="192"/>
      <c r="P590" s="192"/>
      <c r="Q590" s="192"/>
      <c r="R590" s="192"/>
      <c r="S590" s="192"/>
      <c r="T590" s="192"/>
      <c r="U590" s="192"/>
      <c r="V590" s="192"/>
      <c r="W590" s="192"/>
      <c r="X590" s="192"/>
      <c r="Y590" s="192"/>
      <c r="Z590" s="192"/>
      <c r="AA590" s="192"/>
    </row>
    <row r="591" spans="1:27" ht="15.75" customHeight="1">
      <c r="A591" s="192"/>
      <c r="B591" s="192"/>
      <c r="C591" s="192"/>
      <c r="D591" s="192"/>
      <c r="E591" s="192"/>
      <c r="F591" s="192"/>
      <c r="G591" s="192"/>
      <c r="H591" s="192"/>
      <c r="I591" s="192"/>
      <c r="J591" s="192"/>
      <c r="K591" s="192"/>
      <c r="L591" s="192"/>
      <c r="M591" s="192"/>
      <c r="N591" s="192"/>
      <c r="O591" s="192"/>
      <c r="P591" s="192"/>
      <c r="Q591" s="192"/>
      <c r="R591" s="192"/>
      <c r="S591" s="192"/>
      <c r="T591" s="192"/>
      <c r="U591" s="192"/>
      <c r="V591" s="192"/>
      <c r="W591" s="192"/>
      <c r="X591" s="192"/>
      <c r="Y591" s="192"/>
      <c r="Z591" s="192"/>
      <c r="AA591" s="192"/>
    </row>
    <row r="592" spans="1:27" ht="15.75" customHeight="1">
      <c r="A592" s="192"/>
      <c r="B592" s="192"/>
      <c r="C592" s="192"/>
      <c r="D592" s="192"/>
      <c r="E592" s="192"/>
      <c r="F592" s="192"/>
      <c r="G592" s="192"/>
      <c r="H592" s="192"/>
      <c r="I592" s="192"/>
      <c r="J592" s="192"/>
      <c r="K592" s="192"/>
      <c r="L592" s="192"/>
      <c r="M592" s="192"/>
      <c r="N592" s="192"/>
      <c r="O592" s="192"/>
      <c r="P592" s="192"/>
      <c r="Q592" s="192"/>
      <c r="R592" s="192"/>
      <c r="S592" s="192"/>
      <c r="T592" s="192"/>
      <c r="U592" s="192"/>
      <c r="V592" s="192"/>
      <c r="W592" s="192"/>
      <c r="X592" s="192"/>
      <c r="Y592" s="192"/>
      <c r="Z592" s="192"/>
      <c r="AA592" s="192"/>
    </row>
    <row r="593" spans="1:27" ht="15.75" customHeight="1">
      <c r="A593" s="192"/>
      <c r="B593" s="192"/>
      <c r="C593" s="192"/>
      <c r="D593" s="192"/>
      <c r="E593" s="192"/>
      <c r="F593" s="192"/>
      <c r="G593" s="192"/>
      <c r="H593" s="192"/>
      <c r="I593" s="192"/>
      <c r="J593" s="192"/>
      <c r="K593" s="192"/>
      <c r="L593" s="192"/>
      <c r="M593" s="192"/>
      <c r="N593" s="192"/>
      <c r="O593" s="192"/>
      <c r="P593" s="192"/>
      <c r="Q593" s="192"/>
      <c r="R593" s="192"/>
      <c r="S593" s="192"/>
      <c r="T593" s="192"/>
      <c r="U593" s="192"/>
      <c r="V593" s="192"/>
      <c r="W593" s="192"/>
      <c r="X593" s="192"/>
      <c r="Y593" s="192"/>
      <c r="Z593" s="192"/>
      <c r="AA593" s="192"/>
    </row>
    <row r="594" spans="1:27" ht="15.75" customHeight="1">
      <c r="A594" s="192"/>
      <c r="B594" s="192"/>
      <c r="C594" s="192"/>
      <c r="D594" s="192"/>
      <c r="E594" s="192"/>
      <c r="F594" s="192"/>
      <c r="G594" s="192"/>
      <c r="H594" s="192"/>
      <c r="I594" s="192"/>
      <c r="J594" s="192"/>
      <c r="K594" s="192"/>
      <c r="L594" s="192"/>
      <c r="M594" s="192"/>
      <c r="N594" s="192"/>
      <c r="O594" s="192"/>
      <c r="P594" s="192"/>
      <c r="Q594" s="192"/>
      <c r="R594" s="192"/>
      <c r="S594" s="192"/>
      <c r="T594" s="192"/>
      <c r="U594" s="192"/>
      <c r="V594" s="192"/>
      <c r="W594" s="192"/>
      <c r="X594" s="192"/>
      <c r="Y594" s="192"/>
      <c r="Z594" s="192"/>
      <c r="AA594" s="192"/>
    </row>
    <row r="595" spans="1:27" ht="15.75" customHeight="1">
      <c r="A595" s="192"/>
      <c r="B595" s="192"/>
      <c r="C595" s="192"/>
      <c r="D595" s="192"/>
      <c r="E595" s="192"/>
      <c r="F595" s="192"/>
      <c r="G595" s="192"/>
      <c r="H595" s="192"/>
      <c r="I595" s="192"/>
      <c r="J595" s="192"/>
      <c r="K595" s="192"/>
      <c r="L595" s="192"/>
      <c r="M595" s="192"/>
      <c r="N595" s="192"/>
      <c r="O595" s="192"/>
      <c r="P595" s="192"/>
      <c r="Q595" s="192"/>
      <c r="R595" s="192"/>
      <c r="S595" s="192"/>
      <c r="T595" s="192"/>
      <c r="U595" s="192"/>
      <c r="V595" s="192"/>
      <c r="W595" s="192"/>
      <c r="X595" s="192"/>
      <c r="Y595" s="192"/>
      <c r="Z595" s="192"/>
      <c r="AA595" s="192"/>
    </row>
    <row r="596" spans="1:27" ht="15.75" customHeight="1">
      <c r="A596" s="192"/>
      <c r="B596" s="192"/>
      <c r="C596" s="192"/>
      <c r="D596" s="192"/>
      <c r="E596" s="192"/>
      <c r="F596" s="192"/>
      <c r="G596" s="192"/>
      <c r="H596" s="192"/>
      <c r="I596" s="192"/>
      <c r="J596" s="192"/>
      <c r="K596" s="192"/>
      <c r="L596" s="192"/>
      <c r="M596" s="192"/>
      <c r="N596" s="192"/>
      <c r="O596" s="192"/>
      <c r="P596" s="192"/>
      <c r="Q596" s="192"/>
      <c r="R596" s="192"/>
      <c r="S596" s="192"/>
      <c r="T596" s="192"/>
      <c r="U596" s="192"/>
      <c r="V596" s="192"/>
      <c r="W596" s="192"/>
      <c r="X596" s="192"/>
      <c r="Y596" s="192"/>
      <c r="Z596" s="192"/>
      <c r="AA596" s="192"/>
    </row>
    <row r="597" spans="1:27" ht="15.75" customHeight="1">
      <c r="A597" s="192"/>
      <c r="B597" s="192"/>
      <c r="C597" s="192"/>
      <c r="D597" s="192"/>
      <c r="E597" s="192"/>
      <c r="F597" s="192"/>
      <c r="G597" s="192"/>
      <c r="H597" s="192"/>
      <c r="I597" s="192"/>
      <c r="J597" s="192"/>
      <c r="K597" s="192"/>
      <c r="L597" s="192"/>
      <c r="M597" s="192"/>
      <c r="N597" s="192"/>
      <c r="O597" s="192"/>
      <c r="P597" s="192"/>
      <c r="Q597" s="192"/>
      <c r="R597" s="192"/>
      <c r="S597" s="192"/>
      <c r="T597" s="192"/>
      <c r="U597" s="192"/>
      <c r="V597" s="192"/>
      <c r="W597" s="192"/>
      <c r="X597" s="192"/>
      <c r="Y597" s="192"/>
      <c r="Z597" s="192"/>
      <c r="AA597" s="192"/>
    </row>
    <row r="598" spans="1:27" ht="15.75" customHeight="1">
      <c r="A598" s="192"/>
      <c r="B598" s="192"/>
      <c r="C598" s="192"/>
      <c r="D598" s="192"/>
      <c r="E598" s="192"/>
      <c r="F598" s="192"/>
      <c r="G598" s="192"/>
      <c r="H598" s="192"/>
      <c r="I598" s="192"/>
      <c r="J598" s="192"/>
      <c r="K598" s="192"/>
      <c r="L598" s="192"/>
      <c r="M598" s="192"/>
      <c r="N598" s="192"/>
      <c r="O598" s="192"/>
      <c r="P598" s="192"/>
      <c r="Q598" s="192"/>
      <c r="R598" s="192"/>
      <c r="S598" s="192"/>
      <c r="T598" s="192"/>
      <c r="U598" s="192"/>
      <c r="V598" s="192"/>
      <c r="W598" s="192"/>
      <c r="X598" s="192"/>
      <c r="Y598" s="192"/>
      <c r="Z598" s="192"/>
      <c r="AA598" s="192"/>
    </row>
    <row r="599" spans="1:27" ht="15.75" customHeight="1">
      <c r="A599" s="192"/>
      <c r="B599" s="192"/>
      <c r="C599" s="192"/>
      <c r="D599" s="192"/>
      <c r="E599" s="192"/>
      <c r="F599" s="192"/>
      <c r="G599" s="192"/>
      <c r="H599" s="192"/>
      <c r="I599" s="192"/>
      <c r="J599" s="192"/>
      <c r="K599" s="192"/>
      <c r="L599" s="192"/>
      <c r="M599" s="192"/>
      <c r="N599" s="192"/>
      <c r="O599" s="192"/>
      <c r="P599" s="192"/>
      <c r="Q599" s="192"/>
      <c r="R599" s="192"/>
      <c r="S599" s="192"/>
      <c r="T599" s="192"/>
      <c r="U599" s="192"/>
      <c r="V599" s="192"/>
      <c r="W599" s="192"/>
      <c r="X599" s="192"/>
      <c r="Y599" s="192"/>
      <c r="Z599" s="192"/>
      <c r="AA599" s="192"/>
    </row>
    <row r="600" spans="1:27" ht="15.75" customHeight="1">
      <c r="A600" s="192"/>
      <c r="B600" s="192"/>
      <c r="C600" s="192"/>
      <c r="D600" s="192"/>
      <c r="E600" s="192"/>
      <c r="F600" s="192"/>
      <c r="G600" s="192"/>
      <c r="H600" s="192"/>
      <c r="I600" s="192"/>
      <c r="J600" s="192"/>
      <c r="K600" s="192"/>
      <c r="L600" s="192"/>
      <c r="M600" s="192"/>
      <c r="N600" s="192"/>
      <c r="O600" s="192"/>
      <c r="P600" s="192"/>
      <c r="Q600" s="192"/>
      <c r="R600" s="192"/>
      <c r="S600" s="192"/>
      <c r="T600" s="192"/>
      <c r="U600" s="192"/>
      <c r="V600" s="192"/>
      <c r="W600" s="192"/>
      <c r="X600" s="192"/>
      <c r="Y600" s="192"/>
      <c r="Z600" s="192"/>
      <c r="AA600" s="192"/>
    </row>
    <row r="601" spans="1:27" ht="15.75" customHeight="1">
      <c r="A601" s="192"/>
      <c r="B601" s="192"/>
      <c r="C601" s="192"/>
      <c r="D601" s="192"/>
      <c r="E601" s="192"/>
      <c r="F601" s="192"/>
      <c r="G601" s="192"/>
      <c r="H601" s="192"/>
      <c r="I601" s="192"/>
      <c r="J601" s="192"/>
      <c r="K601" s="192"/>
      <c r="L601" s="192"/>
      <c r="M601" s="192"/>
      <c r="N601" s="192"/>
      <c r="O601" s="192"/>
      <c r="P601" s="192"/>
      <c r="Q601" s="192"/>
      <c r="R601" s="192"/>
      <c r="S601" s="192"/>
      <c r="T601" s="192"/>
      <c r="U601" s="192"/>
      <c r="V601" s="192"/>
      <c r="W601" s="192"/>
      <c r="X601" s="192"/>
      <c r="Y601" s="192"/>
      <c r="Z601" s="192"/>
      <c r="AA601" s="192"/>
    </row>
    <row r="602" spans="1:27" ht="15.75" customHeight="1">
      <c r="A602" s="192"/>
      <c r="B602" s="192"/>
      <c r="C602" s="192"/>
      <c r="D602" s="192"/>
      <c r="E602" s="192"/>
      <c r="F602" s="192"/>
      <c r="G602" s="192"/>
      <c r="H602" s="192"/>
      <c r="I602" s="192"/>
      <c r="J602" s="192"/>
      <c r="K602" s="192"/>
      <c r="L602" s="192"/>
      <c r="M602" s="192"/>
      <c r="N602" s="192"/>
      <c r="O602" s="192"/>
      <c r="P602" s="192"/>
      <c r="Q602" s="192"/>
      <c r="R602" s="192"/>
      <c r="S602" s="192"/>
      <c r="T602" s="192"/>
      <c r="U602" s="192"/>
      <c r="V602" s="192"/>
      <c r="W602" s="192"/>
      <c r="X602" s="192"/>
      <c r="Y602" s="192"/>
      <c r="Z602" s="192"/>
      <c r="AA602" s="192"/>
    </row>
    <row r="603" spans="1:27" ht="15.75" customHeight="1">
      <c r="A603" s="192"/>
      <c r="B603" s="192"/>
      <c r="C603" s="192"/>
      <c r="D603" s="192"/>
      <c r="E603" s="192"/>
      <c r="F603" s="192"/>
      <c r="G603" s="192"/>
      <c r="H603" s="192"/>
      <c r="I603" s="192"/>
      <c r="J603" s="192"/>
      <c r="K603" s="192"/>
      <c r="L603" s="192"/>
      <c r="M603" s="192"/>
      <c r="N603" s="192"/>
      <c r="O603" s="192"/>
      <c r="P603" s="192"/>
      <c r="Q603" s="192"/>
      <c r="R603" s="192"/>
      <c r="S603" s="192"/>
      <c r="T603" s="192"/>
      <c r="U603" s="192"/>
      <c r="V603" s="192"/>
      <c r="W603" s="192"/>
      <c r="X603" s="192"/>
      <c r="Y603" s="192"/>
      <c r="Z603" s="192"/>
      <c r="AA603" s="192"/>
    </row>
    <row r="604" spans="1:27" ht="15.75" customHeight="1">
      <c r="A604" s="192"/>
      <c r="B604" s="192"/>
      <c r="C604" s="192"/>
      <c r="D604" s="192"/>
      <c r="E604" s="192"/>
      <c r="F604" s="192"/>
      <c r="G604" s="192"/>
      <c r="H604" s="192"/>
      <c r="I604" s="192"/>
      <c r="J604" s="192"/>
      <c r="K604" s="192"/>
      <c r="L604" s="192"/>
      <c r="M604" s="192"/>
      <c r="N604" s="192"/>
      <c r="O604" s="192"/>
      <c r="P604" s="192"/>
      <c r="Q604" s="192"/>
      <c r="R604" s="192"/>
      <c r="S604" s="192"/>
      <c r="T604" s="192"/>
      <c r="U604" s="192"/>
      <c r="V604" s="192"/>
      <c r="W604" s="192"/>
      <c r="X604" s="192"/>
      <c r="Y604" s="192"/>
      <c r="Z604" s="192"/>
      <c r="AA604" s="192"/>
    </row>
    <row r="605" spans="1:27" ht="15.75" customHeight="1">
      <c r="A605" s="192"/>
      <c r="B605" s="192"/>
      <c r="C605" s="192"/>
      <c r="D605" s="192"/>
      <c r="E605" s="192"/>
      <c r="F605" s="192"/>
      <c r="G605" s="192"/>
      <c r="H605" s="192"/>
      <c r="I605" s="192"/>
      <c r="J605" s="192"/>
      <c r="K605" s="192"/>
      <c r="L605" s="192"/>
      <c r="M605" s="192"/>
      <c r="N605" s="192"/>
      <c r="O605" s="192"/>
      <c r="P605" s="192"/>
      <c r="Q605" s="192"/>
      <c r="R605" s="192"/>
      <c r="S605" s="192"/>
      <c r="T605" s="192"/>
      <c r="U605" s="192"/>
      <c r="V605" s="192"/>
      <c r="W605" s="192"/>
      <c r="X605" s="192"/>
      <c r="Y605" s="192"/>
      <c r="Z605" s="192"/>
      <c r="AA605" s="192"/>
    </row>
    <row r="606" spans="1:27" ht="15.75" customHeight="1">
      <c r="A606" s="192"/>
      <c r="B606" s="192"/>
      <c r="C606" s="192"/>
      <c r="D606" s="192"/>
      <c r="E606" s="192"/>
      <c r="F606" s="192"/>
      <c r="G606" s="192"/>
      <c r="H606" s="192"/>
      <c r="I606" s="192"/>
      <c r="J606" s="192"/>
      <c r="K606" s="192"/>
      <c r="L606" s="192"/>
      <c r="M606" s="192"/>
      <c r="N606" s="192"/>
      <c r="O606" s="192"/>
      <c r="P606" s="192"/>
      <c r="Q606" s="192"/>
      <c r="R606" s="192"/>
      <c r="S606" s="192"/>
      <c r="T606" s="192"/>
      <c r="U606" s="192"/>
      <c r="V606" s="192"/>
      <c r="W606" s="192"/>
      <c r="X606" s="192"/>
      <c r="Y606" s="192"/>
      <c r="Z606" s="192"/>
      <c r="AA606" s="192"/>
    </row>
    <row r="607" spans="1:27" ht="15.75" customHeight="1">
      <c r="A607" s="192"/>
      <c r="B607" s="192"/>
      <c r="C607" s="192"/>
      <c r="D607" s="192"/>
      <c r="E607" s="192"/>
      <c r="F607" s="192"/>
      <c r="G607" s="192"/>
      <c r="H607" s="192"/>
      <c r="I607" s="192"/>
      <c r="J607" s="192"/>
      <c r="K607" s="192"/>
      <c r="L607" s="192"/>
      <c r="M607" s="192"/>
      <c r="N607" s="192"/>
      <c r="O607" s="192"/>
      <c r="P607" s="192"/>
      <c r="Q607" s="192"/>
      <c r="R607" s="192"/>
      <c r="S607" s="192"/>
      <c r="T607" s="192"/>
      <c r="U607" s="192"/>
      <c r="V607" s="192"/>
      <c r="W607" s="192"/>
      <c r="X607" s="192"/>
      <c r="Y607" s="192"/>
      <c r="Z607" s="192"/>
      <c r="AA607" s="192"/>
    </row>
    <row r="608" spans="1:27" ht="15.75" customHeight="1">
      <c r="A608" s="192"/>
      <c r="B608" s="192"/>
      <c r="C608" s="192"/>
      <c r="D608" s="192"/>
      <c r="E608" s="192"/>
      <c r="F608" s="192"/>
      <c r="G608" s="192"/>
      <c r="H608" s="192"/>
      <c r="I608" s="192"/>
      <c r="J608" s="192"/>
      <c r="K608" s="192"/>
      <c r="L608" s="192"/>
      <c r="M608" s="192"/>
      <c r="N608" s="192"/>
      <c r="O608" s="192"/>
      <c r="P608" s="192"/>
      <c r="Q608" s="192"/>
      <c r="R608" s="192"/>
      <c r="S608" s="192"/>
      <c r="T608" s="192"/>
      <c r="U608" s="192"/>
      <c r="V608" s="192"/>
      <c r="W608" s="192"/>
      <c r="X608" s="192"/>
      <c r="Y608" s="192"/>
      <c r="Z608" s="192"/>
      <c r="AA608" s="192"/>
    </row>
    <row r="609" spans="1:27" ht="15.75" customHeight="1">
      <c r="A609" s="192"/>
      <c r="B609" s="192"/>
      <c r="C609" s="192"/>
      <c r="D609" s="192"/>
      <c r="E609" s="192"/>
      <c r="F609" s="192"/>
      <c r="G609" s="192"/>
      <c r="H609" s="192"/>
      <c r="I609" s="192"/>
      <c r="J609" s="192"/>
      <c r="K609" s="192"/>
      <c r="L609" s="192"/>
      <c r="M609" s="192"/>
      <c r="N609" s="192"/>
      <c r="O609" s="192"/>
      <c r="P609" s="192"/>
      <c r="Q609" s="192"/>
      <c r="R609" s="192"/>
      <c r="S609" s="192"/>
      <c r="T609" s="192"/>
      <c r="U609" s="192"/>
      <c r="V609" s="192"/>
      <c r="W609" s="192"/>
      <c r="X609" s="192"/>
      <c r="Y609" s="192"/>
      <c r="Z609" s="192"/>
      <c r="AA609" s="192"/>
    </row>
    <row r="610" spans="1:27" ht="15.75" customHeight="1">
      <c r="A610" s="192"/>
      <c r="B610" s="192"/>
      <c r="C610" s="192"/>
      <c r="D610" s="192"/>
      <c r="E610" s="192"/>
      <c r="F610" s="192"/>
      <c r="G610" s="192"/>
      <c r="H610" s="192"/>
      <c r="I610" s="192"/>
      <c r="J610" s="192"/>
      <c r="K610" s="192"/>
      <c r="L610" s="192"/>
      <c r="M610" s="192"/>
      <c r="N610" s="192"/>
      <c r="O610" s="192"/>
      <c r="P610" s="192"/>
      <c r="Q610" s="192"/>
      <c r="R610" s="192"/>
      <c r="S610" s="192"/>
      <c r="T610" s="192"/>
      <c r="U610" s="192"/>
      <c r="V610" s="192"/>
      <c r="W610" s="192"/>
      <c r="X610" s="192"/>
      <c r="Y610" s="192"/>
      <c r="Z610" s="192"/>
      <c r="AA610" s="192"/>
    </row>
    <row r="611" spans="1:27" ht="15.75" customHeight="1">
      <c r="A611" s="192"/>
      <c r="B611" s="192"/>
      <c r="C611" s="192"/>
      <c r="D611" s="192"/>
      <c r="E611" s="192"/>
      <c r="F611" s="192"/>
      <c r="G611" s="192"/>
      <c r="H611" s="192"/>
      <c r="I611" s="192"/>
      <c r="J611" s="192"/>
      <c r="K611" s="192"/>
      <c r="L611" s="192"/>
      <c r="M611" s="192"/>
      <c r="N611" s="192"/>
      <c r="O611" s="192"/>
      <c r="P611" s="192"/>
      <c r="Q611" s="192"/>
      <c r="R611" s="192"/>
      <c r="S611" s="192"/>
      <c r="T611" s="192"/>
      <c r="U611" s="192"/>
      <c r="V611" s="192"/>
      <c r="W611" s="192"/>
      <c r="X611" s="192"/>
      <c r="Y611" s="192"/>
      <c r="Z611" s="192"/>
      <c r="AA611" s="192"/>
    </row>
    <row r="612" spans="1:27" ht="15.75" customHeight="1">
      <c r="A612" s="192"/>
      <c r="B612" s="192"/>
      <c r="C612" s="192"/>
      <c r="D612" s="192"/>
      <c r="E612" s="192"/>
      <c r="F612" s="192"/>
      <c r="G612" s="192"/>
      <c r="H612" s="192"/>
      <c r="I612" s="192"/>
      <c r="J612" s="192"/>
      <c r="K612" s="192"/>
      <c r="L612" s="192"/>
      <c r="M612" s="192"/>
      <c r="N612" s="192"/>
      <c r="O612" s="192"/>
      <c r="P612" s="192"/>
      <c r="Q612" s="192"/>
      <c r="R612" s="192"/>
      <c r="S612" s="192"/>
      <c r="T612" s="192"/>
      <c r="U612" s="192"/>
      <c r="V612" s="192"/>
      <c r="W612" s="192"/>
      <c r="X612" s="192"/>
      <c r="Y612" s="192"/>
      <c r="Z612" s="192"/>
      <c r="AA612" s="192"/>
    </row>
    <row r="613" spans="1:27" ht="15.75" customHeight="1">
      <c r="A613" s="192"/>
      <c r="B613" s="192"/>
      <c r="C613" s="192"/>
      <c r="D613" s="192"/>
      <c r="E613" s="192"/>
      <c r="F613" s="192"/>
      <c r="G613" s="192"/>
      <c r="H613" s="192"/>
      <c r="I613" s="192"/>
      <c r="J613" s="192"/>
      <c r="K613" s="192"/>
      <c r="L613" s="192"/>
      <c r="M613" s="192"/>
      <c r="N613" s="192"/>
      <c r="O613" s="192"/>
      <c r="P613" s="192"/>
      <c r="Q613" s="192"/>
      <c r="R613" s="192"/>
      <c r="S613" s="192"/>
      <c r="T613" s="192"/>
      <c r="U613" s="192"/>
      <c r="V613" s="192"/>
      <c r="W613" s="192"/>
      <c r="X613" s="192"/>
      <c r="Y613" s="192"/>
      <c r="Z613" s="192"/>
      <c r="AA613" s="192"/>
    </row>
    <row r="614" spans="1:27" ht="15.75" customHeight="1">
      <c r="A614" s="192"/>
      <c r="B614" s="192"/>
      <c r="C614" s="192"/>
      <c r="D614" s="192"/>
      <c r="E614" s="192"/>
      <c r="F614" s="192"/>
      <c r="G614" s="192"/>
      <c r="H614" s="192"/>
      <c r="I614" s="192"/>
      <c r="J614" s="192"/>
      <c r="K614" s="192"/>
      <c r="L614" s="192"/>
      <c r="M614" s="192"/>
      <c r="N614" s="192"/>
      <c r="O614" s="192"/>
      <c r="P614" s="192"/>
      <c r="Q614" s="192"/>
      <c r="R614" s="192"/>
      <c r="S614" s="192"/>
      <c r="T614" s="192"/>
      <c r="U614" s="192"/>
      <c r="V614" s="192"/>
      <c r="W614" s="192"/>
      <c r="X614" s="192"/>
      <c r="Y614" s="192"/>
      <c r="Z614" s="192"/>
      <c r="AA614" s="192"/>
    </row>
    <row r="615" spans="1:27" ht="15.75" customHeight="1">
      <c r="A615" s="192"/>
      <c r="B615" s="192"/>
      <c r="C615" s="192"/>
      <c r="D615" s="192"/>
      <c r="E615" s="192"/>
      <c r="F615" s="192"/>
      <c r="G615" s="192"/>
      <c r="H615" s="192"/>
      <c r="I615" s="192"/>
      <c r="J615" s="192"/>
      <c r="K615" s="192"/>
      <c r="L615" s="192"/>
      <c r="M615" s="192"/>
      <c r="N615" s="192"/>
      <c r="O615" s="192"/>
      <c r="P615" s="192"/>
      <c r="Q615" s="192"/>
      <c r="R615" s="192"/>
      <c r="S615" s="192"/>
      <c r="T615" s="192"/>
      <c r="U615" s="192"/>
      <c r="V615" s="192"/>
      <c r="W615" s="192"/>
      <c r="X615" s="192"/>
      <c r="Y615" s="192"/>
      <c r="Z615" s="192"/>
      <c r="AA615" s="192"/>
    </row>
    <row r="616" spans="1:27" ht="15.75" customHeight="1">
      <c r="A616" s="192"/>
      <c r="B616" s="192"/>
      <c r="C616" s="192"/>
      <c r="D616" s="192"/>
      <c r="E616" s="192"/>
      <c r="F616" s="192"/>
      <c r="G616" s="192"/>
      <c r="H616" s="192"/>
      <c r="I616" s="192"/>
      <c r="J616" s="192"/>
      <c r="K616" s="192"/>
      <c r="L616" s="192"/>
      <c r="M616" s="192"/>
      <c r="N616" s="192"/>
      <c r="O616" s="192"/>
      <c r="P616" s="192"/>
      <c r="Q616" s="192"/>
      <c r="R616" s="192"/>
      <c r="S616" s="192"/>
      <c r="T616" s="192"/>
      <c r="U616" s="192"/>
      <c r="V616" s="192"/>
      <c r="W616" s="192"/>
      <c r="X616" s="192"/>
      <c r="Y616" s="192"/>
      <c r="Z616" s="192"/>
      <c r="AA616" s="192"/>
    </row>
    <row r="617" spans="1:27" ht="15.75" customHeight="1">
      <c r="A617" s="192"/>
      <c r="B617" s="192"/>
      <c r="C617" s="192"/>
      <c r="D617" s="192"/>
      <c r="E617" s="192"/>
      <c r="F617" s="192"/>
      <c r="G617" s="192"/>
      <c r="H617" s="192"/>
      <c r="I617" s="192"/>
      <c r="J617" s="192"/>
      <c r="K617" s="192"/>
      <c r="L617" s="192"/>
      <c r="M617" s="192"/>
      <c r="N617" s="192"/>
      <c r="O617" s="192"/>
      <c r="P617" s="192"/>
      <c r="Q617" s="192"/>
      <c r="R617" s="192"/>
      <c r="S617" s="192"/>
      <c r="T617" s="192"/>
      <c r="U617" s="192"/>
      <c r="V617" s="192"/>
      <c r="W617" s="192"/>
      <c r="X617" s="192"/>
      <c r="Y617" s="192"/>
      <c r="Z617" s="192"/>
      <c r="AA617" s="192"/>
    </row>
    <row r="618" spans="1:27" ht="15.75" customHeight="1">
      <c r="A618" s="192"/>
      <c r="B618" s="192"/>
      <c r="C618" s="192"/>
      <c r="D618" s="192"/>
      <c r="E618" s="192"/>
      <c r="F618" s="192"/>
      <c r="G618" s="192"/>
      <c r="H618" s="192"/>
      <c r="I618" s="192"/>
      <c r="J618" s="192"/>
      <c r="K618" s="192"/>
      <c r="L618" s="192"/>
      <c r="M618" s="192"/>
      <c r="N618" s="192"/>
      <c r="O618" s="192"/>
      <c r="P618" s="192"/>
      <c r="Q618" s="192"/>
      <c r="R618" s="192"/>
      <c r="S618" s="192"/>
      <c r="T618" s="192"/>
      <c r="U618" s="192"/>
      <c r="V618" s="192"/>
      <c r="W618" s="192"/>
      <c r="X618" s="192"/>
      <c r="Y618" s="192"/>
      <c r="Z618" s="192"/>
      <c r="AA618" s="192"/>
    </row>
    <row r="619" spans="1:27" ht="15.75" customHeight="1">
      <c r="A619" s="192"/>
      <c r="B619" s="192"/>
      <c r="C619" s="192"/>
      <c r="D619" s="192"/>
      <c r="E619" s="192"/>
      <c r="F619" s="192"/>
      <c r="G619" s="192"/>
      <c r="H619" s="192"/>
      <c r="I619" s="192"/>
      <c r="J619" s="192"/>
      <c r="K619" s="192"/>
      <c r="L619" s="192"/>
      <c r="M619" s="192"/>
      <c r="N619" s="192"/>
      <c r="O619" s="192"/>
      <c r="P619" s="192"/>
      <c r="Q619" s="192"/>
      <c r="R619" s="192"/>
      <c r="S619" s="192"/>
      <c r="T619" s="192"/>
      <c r="U619" s="192"/>
      <c r="V619" s="192"/>
      <c r="W619" s="192"/>
      <c r="X619" s="192"/>
      <c r="Y619" s="192"/>
      <c r="Z619" s="192"/>
      <c r="AA619" s="192"/>
    </row>
    <row r="620" spans="1:27" ht="15.75" customHeight="1">
      <c r="A620" s="192"/>
      <c r="B620" s="192"/>
      <c r="C620" s="192"/>
      <c r="D620" s="192"/>
      <c r="E620" s="192"/>
      <c r="F620" s="192"/>
      <c r="G620" s="192"/>
      <c r="H620" s="192"/>
      <c r="I620" s="192"/>
      <c r="J620" s="192"/>
      <c r="K620" s="192"/>
      <c r="L620" s="192"/>
      <c r="M620" s="192"/>
      <c r="N620" s="192"/>
      <c r="O620" s="192"/>
      <c r="P620" s="192"/>
      <c r="Q620" s="192"/>
      <c r="R620" s="192"/>
      <c r="S620" s="192"/>
      <c r="T620" s="192"/>
      <c r="U620" s="192"/>
      <c r="V620" s="192"/>
      <c r="W620" s="192"/>
      <c r="X620" s="192"/>
      <c r="Y620" s="192"/>
      <c r="Z620" s="192"/>
      <c r="AA620" s="192"/>
    </row>
    <row r="621" spans="1:27" ht="15.75" customHeight="1">
      <c r="A621" s="192"/>
      <c r="B621" s="192"/>
      <c r="C621" s="192"/>
      <c r="D621" s="192"/>
      <c r="E621" s="192"/>
      <c r="F621" s="192"/>
      <c r="G621" s="192"/>
      <c r="H621" s="192"/>
      <c r="I621" s="192"/>
      <c r="J621" s="192"/>
      <c r="K621" s="192"/>
      <c r="L621" s="192"/>
      <c r="M621" s="192"/>
      <c r="N621" s="192"/>
      <c r="O621" s="192"/>
      <c r="P621" s="192"/>
      <c r="Q621" s="192"/>
      <c r="R621" s="192"/>
      <c r="S621" s="192"/>
      <c r="T621" s="192"/>
      <c r="U621" s="192"/>
      <c r="V621" s="192"/>
      <c r="W621" s="192"/>
      <c r="X621" s="192"/>
      <c r="Y621" s="192"/>
      <c r="Z621" s="192"/>
      <c r="AA621" s="192"/>
    </row>
    <row r="622" spans="1:27" ht="15.75" customHeight="1">
      <c r="A622" s="192"/>
      <c r="B622" s="192"/>
      <c r="C622" s="192"/>
      <c r="D622" s="192"/>
      <c r="E622" s="192"/>
      <c r="F622" s="192"/>
      <c r="G622" s="192"/>
      <c r="H622" s="192"/>
      <c r="I622" s="192"/>
      <c r="J622" s="192"/>
      <c r="K622" s="192"/>
      <c r="L622" s="192"/>
      <c r="M622" s="192"/>
      <c r="N622" s="192"/>
      <c r="O622" s="192"/>
      <c r="P622" s="192"/>
      <c r="Q622" s="192"/>
      <c r="R622" s="192"/>
      <c r="S622" s="192"/>
      <c r="T622" s="192"/>
      <c r="U622" s="192"/>
      <c r="V622" s="192"/>
      <c r="W622" s="192"/>
      <c r="X622" s="192"/>
      <c r="Y622" s="192"/>
      <c r="Z622" s="192"/>
      <c r="AA622" s="192"/>
    </row>
    <row r="623" spans="1:27" ht="15.75" customHeight="1">
      <c r="A623" s="192"/>
      <c r="B623" s="192"/>
      <c r="C623" s="192"/>
      <c r="D623" s="192"/>
      <c r="E623" s="192"/>
      <c r="F623" s="192"/>
      <c r="G623" s="192"/>
      <c r="H623" s="192"/>
      <c r="I623" s="192"/>
      <c r="J623" s="192"/>
      <c r="K623" s="192"/>
      <c r="L623" s="192"/>
      <c r="M623" s="192"/>
      <c r="N623" s="192"/>
      <c r="O623" s="192"/>
      <c r="P623" s="192"/>
      <c r="Q623" s="192"/>
      <c r="R623" s="192"/>
      <c r="S623" s="192"/>
      <c r="T623" s="192"/>
      <c r="U623" s="192"/>
      <c r="V623" s="192"/>
      <c r="W623" s="192"/>
      <c r="X623" s="192"/>
      <c r="Y623" s="192"/>
      <c r="Z623" s="192"/>
      <c r="AA623" s="192"/>
    </row>
    <row r="624" spans="1:27" ht="15.75" customHeight="1">
      <c r="A624" s="192"/>
      <c r="B624" s="192"/>
      <c r="C624" s="192"/>
      <c r="D624" s="192"/>
      <c r="E624" s="192"/>
      <c r="F624" s="192"/>
      <c r="G624" s="192"/>
      <c r="H624" s="192"/>
      <c r="I624" s="192"/>
      <c r="J624" s="192"/>
      <c r="K624" s="192"/>
      <c r="L624" s="192"/>
      <c r="M624" s="192"/>
      <c r="N624" s="192"/>
      <c r="O624" s="192"/>
      <c r="P624" s="192"/>
      <c r="Q624" s="192"/>
      <c r="R624" s="192"/>
      <c r="S624" s="192"/>
      <c r="T624" s="192"/>
      <c r="U624" s="192"/>
      <c r="V624" s="192"/>
      <c r="W624" s="192"/>
      <c r="X624" s="192"/>
      <c r="Y624" s="192"/>
      <c r="Z624" s="192"/>
      <c r="AA624" s="192"/>
    </row>
    <row r="625" spans="1:27" ht="15.75" customHeight="1">
      <c r="A625" s="192"/>
      <c r="B625" s="192"/>
      <c r="C625" s="192"/>
      <c r="D625" s="192"/>
      <c r="E625" s="192"/>
      <c r="F625" s="192"/>
      <c r="G625" s="192"/>
      <c r="H625" s="192"/>
      <c r="I625" s="192"/>
      <c r="J625" s="192"/>
      <c r="K625" s="192"/>
      <c r="L625" s="192"/>
      <c r="M625" s="192"/>
      <c r="N625" s="192"/>
      <c r="O625" s="192"/>
      <c r="P625" s="192"/>
      <c r="Q625" s="192"/>
      <c r="R625" s="192"/>
      <c r="S625" s="192"/>
      <c r="T625" s="192"/>
      <c r="U625" s="192"/>
      <c r="V625" s="192"/>
      <c r="W625" s="192"/>
      <c r="X625" s="192"/>
      <c r="Y625" s="192"/>
      <c r="Z625" s="192"/>
      <c r="AA625" s="192"/>
    </row>
    <row r="626" spans="1:27" ht="15.75" customHeight="1">
      <c r="A626" s="192"/>
      <c r="B626" s="192"/>
      <c r="C626" s="192"/>
      <c r="D626" s="192"/>
      <c r="E626" s="192"/>
      <c r="F626" s="192"/>
      <c r="G626" s="192"/>
      <c r="H626" s="192"/>
      <c r="I626" s="192"/>
      <c r="J626" s="192"/>
      <c r="K626" s="192"/>
      <c r="L626" s="192"/>
      <c r="M626" s="192"/>
      <c r="N626" s="192"/>
      <c r="O626" s="192"/>
      <c r="P626" s="192"/>
      <c r="Q626" s="192"/>
      <c r="R626" s="192"/>
      <c r="S626" s="192"/>
      <c r="T626" s="192"/>
      <c r="U626" s="192"/>
      <c r="V626" s="192"/>
      <c r="W626" s="192"/>
      <c r="X626" s="192"/>
      <c r="Y626" s="192"/>
      <c r="Z626" s="192"/>
      <c r="AA626" s="192"/>
    </row>
    <row r="627" spans="1:27" ht="15.75" customHeight="1">
      <c r="A627" s="192"/>
      <c r="B627" s="192"/>
      <c r="C627" s="192"/>
      <c r="D627" s="192"/>
      <c r="E627" s="192"/>
      <c r="F627" s="192"/>
      <c r="G627" s="192"/>
      <c r="H627" s="192"/>
      <c r="I627" s="192"/>
      <c r="J627" s="192"/>
      <c r="K627" s="192"/>
      <c r="L627" s="192"/>
      <c r="M627" s="192"/>
      <c r="N627" s="192"/>
      <c r="O627" s="192"/>
      <c r="P627" s="192"/>
      <c r="Q627" s="192"/>
      <c r="R627" s="192"/>
      <c r="S627" s="192"/>
      <c r="T627" s="192"/>
      <c r="U627" s="192"/>
      <c r="V627" s="192"/>
      <c r="W627" s="192"/>
      <c r="X627" s="192"/>
      <c r="Y627" s="192"/>
      <c r="Z627" s="192"/>
      <c r="AA627" s="192"/>
    </row>
    <row r="628" spans="1:27" ht="15.75" customHeight="1">
      <c r="A628" s="192"/>
      <c r="B628" s="192"/>
      <c r="C628" s="192"/>
      <c r="D628" s="192"/>
      <c r="E628" s="192"/>
      <c r="F628" s="192"/>
      <c r="G628" s="192"/>
      <c r="H628" s="192"/>
      <c r="I628" s="192"/>
      <c r="J628" s="192"/>
      <c r="K628" s="192"/>
      <c r="L628" s="192"/>
      <c r="M628" s="192"/>
      <c r="N628" s="192"/>
      <c r="O628" s="192"/>
      <c r="P628" s="192"/>
      <c r="Q628" s="192"/>
      <c r="R628" s="192"/>
      <c r="S628" s="192"/>
      <c r="T628" s="192"/>
      <c r="U628" s="192"/>
      <c r="V628" s="192"/>
      <c r="W628" s="192"/>
      <c r="X628" s="192"/>
      <c r="Y628" s="192"/>
      <c r="Z628" s="192"/>
      <c r="AA628" s="192"/>
    </row>
    <row r="629" spans="1:27" ht="15.75" customHeight="1">
      <c r="A629" s="192"/>
      <c r="B629" s="192"/>
      <c r="C629" s="192"/>
      <c r="D629" s="192"/>
      <c r="E629" s="192"/>
      <c r="F629" s="192"/>
      <c r="G629" s="192"/>
      <c r="H629" s="192"/>
      <c r="I629" s="192"/>
      <c r="J629" s="192"/>
      <c r="K629" s="192"/>
      <c r="L629" s="192"/>
      <c r="M629" s="192"/>
      <c r="N629" s="192"/>
      <c r="O629" s="192"/>
      <c r="P629" s="192"/>
      <c r="Q629" s="192"/>
      <c r="R629" s="192"/>
      <c r="S629" s="192"/>
      <c r="T629" s="192"/>
      <c r="U629" s="192"/>
      <c r="V629" s="192"/>
      <c r="W629" s="192"/>
      <c r="X629" s="192"/>
      <c r="Y629" s="192"/>
      <c r="Z629" s="192"/>
      <c r="AA629" s="192"/>
    </row>
    <row r="630" spans="1:27" ht="15.75" customHeight="1">
      <c r="A630" s="192"/>
      <c r="B630" s="192"/>
      <c r="C630" s="192"/>
      <c r="D630" s="192"/>
      <c r="E630" s="192"/>
      <c r="F630" s="192"/>
      <c r="G630" s="192"/>
      <c r="H630" s="192"/>
      <c r="I630" s="192"/>
      <c r="J630" s="192"/>
      <c r="K630" s="192"/>
      <c r="L630" s="192"/>
      <c r="M630" s="192"/>
      <c r="N630" s="192"/>
      <c r="O630" s="192"/>
      <c r="P630" s="192"/>
      <c r="Q630" s="192"/>
      <c r="R630" s="192"/>
      <c r="S630" s="192"/>
      <c r="T630" s="192"/>
      <c r="U630" s="192"/>
      <c r="V630" s="192"/>
      <c r="W630" s="192"/>
      <c r="X630" s="192"/>
      <c r="Y630" s="192"/>
      <c r="Z630" s="192"/>
      <c r="AA630" s="192"/>
    </row>
    <row r="631" spans="1:27" ht="15.75" customHeight="1">
      <c r="A631" s="192"/>
      <c r="B631" s="192"/>
      <c r="C631" s="192"/>
      <c r="D631" s="192"/>
      <c r="E631" s="192"/>
      <c r="F631" s="192"/>
      <c r="G631" s="192"/>
      <c r="H631" s="192"/>
      <c r="I631" s="192"/>
      <c r="J631" s="192"/>
      <c r="K631" s="192"/>
      <c r="L631" s="192"/>
      <c r="M631" s="192"/>
      <c r="N631" s="192"/>
      <c r="O631" s="192"/>
      <c r="P631" s="192"/>
      <c r="Q631" s="192"/>
      <c r="R631" s="192"/>
      <c r="S631" s="192"/>
      <c r="T631" s="192"/>
      <c r="U631" s="192"/>
      <c r="V631" s="192"/>
      <c r="W631" s="192"/>
      <c r="X631" s="192"/>
      <c r="Y631" s="192"/>
      <c r="Z631" s="192"/>
      <c r="AA631" s="192"/>
    </row>
    <row r="632" spans="1:27" ht="15.75" customHeight="1">
      <c r="A632" s="192"/>
      <c r="B632" s="192"/>
      <c r="C632" s="192"/>
      <c r="D632" s="192"/>
      <c r="E632" s="192"/>
      <c r="F632" s="192"/>
      <c r="G632" s="192"/>
      <c r="H632" s="192"/>
      <c r="I632" s="192"/>
      <c r="J632" s="192"/>
      <c r="K632" s="192"/>
      <c r="L632" s="192"/>
      <c r="M632" s="192"/>
      <c r="N632" s="192"/>
      <c r="O632" s="192"/>
      <c r="P632" s="192"/>
      <c r="Q632" s="192"/>
      <c r="R632" s="192"/>
      <c r="S632" s="192"/>
      <c r="T632" s="192"/>
      <c r="U632" s="192"/>
      <c r="V632" s="192"/>
      <c r="W632" s="192"/>
      <c r="X632" s="192"/>
      <c r="Y632" s="192"/>
      <c r="Z632" s="192"/>
      <c r="AA632" s="192"/>
    </row>
    <row r="633" spans="1:27" ht="15.75" customHeight="1">
      <c r="A633" s="192"/>
      <c r="B633" s="192"/>
      <c r="C633" s="192"/>
      <c r="D633" s="192"/>
      <c r="E633" s="192"/>
      <c r="F633" s="192"/>
      <c r="G633" s="192"/>
      <c r="H633" s="192"/>
      <c r="I633" s="192"/>
      <c r="J633" s="192"/>
      <c r="K633" s="192"/>
      <c r="L633" s="192"/>
      <c r="M633" s="192"/>
      <c r="N633" s="192"/>
      <c r="O633" s="192"/>
      <c r="P633" s="192"/>
      <c r="Q633" s="192"/>
      <c r="R633" s="192"/>
      <c r="S633" s="192"/>
      <c r="T633" s="192"/>
      <c r="U633" s="192"/>
      <c r="V633" s="192"/>
      <c r="W633" s="192"/>
      <c r="X633" s="192"/>
      <c r="Y633" s="192"/>
      <c r="Z633" s="192"/>
      <c r="AA633" s="192"/>
    </row>
    <row r="634" spans="1:27" ht="15.75" customHeight="1">
      <c r="A634" s="192"/>
      <c r="B634" s="192"/>
      <c r="C634" s="192"/>
      <c r="D634" s="192"/>
      <c r="E634" s="192"/>
      <c r="F634" s="192"/>
      <c r="G634" s="192"/>
      <c r="H634" s="192"/>
      <c r="I634" s="192"/>
      <c r="J634" s="192"/>
      <c r="K634" s="192"/>
      <c r="L634" s="192"/>
      <c r="M634" s="192"/>
      <c r="N634" s="192"/>
      <c r="O634" s="192"/>
      <c r="P634" s="192"/>
      <c r="Q634" s="192"/>
      <c r="R634" s="192"/>
      <c r="S634" s="192"/>
      <c r="T634" s="192"/>
      <c r="U634" s="192"/>
      <c r="V634" s="192"/>
      <c r="W634" s="192"/>
      <c r="X634" s="192"/>
      <c r="Y634" s="192"/>
      <c r="Z634" s="192"/>
      <c r="AA634" s="192"/>
    </row>
    <row r="635" spans="1:27" ht="15.75" customHeight="1">
      <c r="A635" s="192"/>
      <c r="B635" s="192"/>
      <c r="C635" s="192"/>
      <c r="D635" s="192"/>
      <c r="E635" s="192"/>
      <c r="F635" s="192"/>
      <c r="G635" s="192"/>
      <c r="H635" s="192"/>
      <c r="I635" s="192"/>
      <c r="J635" s="192"/>
      <c r="K635" s="192"/>
      <c r="L635" s="192"/>
      <c r="M635" s="192"/>
      <c r="N635" s="192"/>
      <c r="O635" s="192"/>
      <c r="P635" s="192"/>
      <c r="Q635" s="192"/>
      <c r="R635" s="192"/>
      <c r="S635" s="192"/>
      <c r="T635" s="192"/>
      <c r="U635" s="192"/>
      <c r="V635" s="192"/>
      <c r="W635" s="192"/>
      <c r="X635" s="192"/>
      <c r="Y635" s="192"/>
      <c r="Z635" s="192"/>
      <c r="AA635" s="192"/>
    </row>
    <row r="636" spans="1:27" ht="15.75" customHeight="1">
      <c r="A636" s="192"/>
      <c r="B636" s="192"/>
      <c r="C636" s="192"/>
      <c r="D636" s="192"/>
      <c r="E636" s="192"/>
      <c r="F636" s="192"/>
      <c r="G636" s="192"/>
      <c r="H636" s="192"/>
      <c r="I636" s="192"/>
      <c r="J636" s="192"/>
      <c r="K636" s="192"/>
      <c r="L636" s="192"/>
      <c r="M636" s="192"/>
      <c r="N636" s="192"/>
      <c r="O636" s="192"/>
      <c r="P636" s="192"/>
      <c r="Q636" s="192"/>
      <c r="R636" s="192"/>
      <c r="S636" s="192"/>
      <c r="T636" s="192"/>
      <c r="U636" s="192"/>
      <c r="V636" s="192"/>
      <c r="W636" s="192"/>
      <c r="X636" s="192"/>
      <c r="Y636" s="192"/>
      <c r="Z636" s="192"/>
      <c r="AA636" s="192"/>
    </row>
    <row r="637" spans="1:27" ht="15.75" customHeight="1">
      <c r="A637" s="192"/>
      <c r="B637" s="192"/>
      <c r="C637" s="192"/>
      <c r="D637" s="192"/>
      <c r="E637" s="192"/>
      <c r="F637" s="192"/>
      <c r="G637" s="192"/>
      <c r="H637" s="192"/>
      <c r="I637" s="192"/>
      <c r="J637" s="192"/>
      <c r="K637" s="192"/>
      <c r="L637" s="192"/>
      <c r="M637" s="192"/>
      <c r="N637" s="192"/>
      <c r="O637" s="192"/>
      <c r="P637" s="192"/>
      <c r="Q637" s="192"/>
      <c r="R637" s="192"/>
      <c r="S637" s="192"/>
      <c r="T637" s="192"/>
      <c r="U637" s="192"/>
      <c r="V637" s="192"/>
      <c r="W637" s="192"/>
      <c r="X637" s="192"/>
      <c r="Y637" s="192"/>
      <c r="Z637" s="192"/>
      <c r="AA637" s="192"/>
    </row>
    <row r="638" spans="1:27" ht="15.75" customHeight="1">
      <c r="A638" s="192"/>
      <c r="B638" s="192"/>
      <c r="C638" s="192"/>
      <c r="D638" s="192"/>
      <c r="E638" s="192"/>
      <c r="F638" s="192"/>
      <c r="G638" s="192"/>
      <c r="H638" s="192"/>
      <c r="I638" s="192"/>
      <c r="J638" s="192"/>
      <c r="K638" s="192"/>
      <c r="L638" s="192"/>
      <c r="M638" s="192"/>
      <c r="N638" s="192"/>
      <c r="O638" s="192"/>
      <c r="P638" s="192"/>
      <c r="Q638" s="192"/>
      <c r="R638" s="192"/>
      <c r="S638" s="192"/>
      <c r="T638" s="192"/>
      <c r="U638" s="192"/>
      <c r="V638" s="192"/>
      <c r="W638" s="192"/>
      <c r="X638" s="192"/>
      <c r="Y638" s="192"/>
      <c r="Z638" s="192"/>
      <c r="AA638" s="192"/>
    </row>
    <row r="639" spans="1:27" ht="15.75" customHeight="1">
      <c r="A639" s="192"/>
      <c r="B639" s="192"/>
      <c r="C639" s="192"/>
      <c r="D639" s="192"/>
      <c r="E639" s="192"/>
      <c r="F639" s="192"/>
      <c r="G639" s="192"/>
      <c r="H639" s="192"/>
      <c r="I639" s="192"/>
      <c r="J639" s="192"/>
      <c r="K639" s="192"/>
      <c r="L639" s="192"/>
      <c r="M639" s="192"/>
      <c r="N639" s="192"/>
      <c r="O639" s="192"/>
      <c r="P639" s="192"/>
      <c r="Q639" s="192"/>
      <c r="R639" s="192"/>
      <c r="S639" s="192"/>
      <c r="T639" s="192"/>
      <c r="U639" s="192"/>
      <c r="V639" s="192"/>
      <c r="W639" s="192"/>
      <c r="X639" s="192"/>
      <c r="Y639" s="192"/>
      <c r="Z639" s="192"/>
      <c r="AA639" s="192"/>
    </row>
    <row r="640" spans="1:27" ht="15.75" customHeight="1">
      <c r="A640" s="192"/>
      <c r="B640" s="192"/>
      <c r="C640" s="192"/>
      <c r="D640" s="192"/>
      <c r="E640" s="192"/>
      <c r="F640" s="192"/>
      <c r="G640" s="192"/>
      <c r="H640" s="192"/>
      <c r="I640" s="192"/>
      <c r="J640" s="192"/>
      <c r="K640" s="192"/>
      <c r="L640" s="192"/>
      <c r="M640" s="192"/>
      <c r="N640" s="192"/>
      <c r="O640" s="192"/>
      <c r="P640" s="192"/>
      <c r="Q640" s="192"/>
      <c r="R640" s="192"/>
      <c r="S640" s="192"/>
      <c r="T640" s="192"/>
      <c r="U640" s="192"/>
      <c r="V640" s="192"/>
      <c r="W640" s="192"/>
      <c r="X640" s="192"/>
      <c r="Y640" s="192"/>
      <c r="Z640" s="192"/>
      <c r="AA640" s="192"/>
    </row>
    <row r="641" spans="1:27" ht="15.75" customHeight="1">
      <c r="A641" s="192"/>
      <c r="B641" s="192"/>
      <c r="C641" s="192"/>
      <c r="D641" s="192"/>
      <c r="E641" s="192"/>
      <c r="F641" s="192"/>
      <c r="G641" s="192"/>
      <c r="H641" s="192"/>
      <c r="I641" s="192"/>
      <c r="J641" s="192"/>
      <c r="K641" s="192"/>
      <c r="L641" s="192"/>
      <c r="M641" s="192"/>
      <c r="N641" s="192"/>
      <c r="O641" s="192"/>
      <c r="P641" s="192"/>
      <c r="Q641" s="192"/>
      <c r="R641" s="192"/>
      <c r="S641" s="192"/>
      <c r="T641" s="192"/>
      <c r="U641" s="192"/>
      <c r="V641" s="192"/>
      <c r="W641" s="192"/>
      <c r="X641" s="192"/>
      <c r="Y641" s="192"/>
      <c r="Z641" s="192"/>
      <c r="AA641" s="192"/>
    </row>
    <row r="642" spans="1:27" ht="15.75" customHeight="1">
      <c r="A642" s="192"/>
      <c r="B642" s="192"/>
      <c r="C642" s="192"/>
      <c r="D642" s="192"/>
      <c r="E642" s="192"/>
      <c r="F642" s="192"/>
      <c r="G642" s="192"/>
      <c r="H642" s="192"/>
      <c r="I642" s="192"/>
      <c r="J642" s="192"/>
      <c r="K642" s="192"/>
      <c r="L642" s="192"/>
      <c r="M642" s="192"/>
      <c r="N642" s="192"/>
      <c r="O642" s="192"/>
      <c r="P642" s="192"/>
      <c r="Q642" s="192"/>
      <c r="R642" s="192"/>
      <c r="S642" s="192"/>
      <c r="T642" s="192"/>
      <c r="U642" s="192"/>
      <c r="V642" s="192"/>
      <c r="W642" s="192"/>
      <c r="X642" s="192"/>
      <c r="Y642" s="192"/>
      <c r="Z642" s="192"/>
      <c r="AA642" s="192"/>
    </row>
    <row r="643" spans="1:27" ht="15.75" customHeight="1">
      <c r="A643" s="192"/>
      <c r="B643" s="192"/>
      <c r="C643" s="192"/>
      <c r="D643" s="192"/>
      <c r="E643" s="192"/>
      <c r="F643" s="192"/>
      <c r="G643" s="192"/>
      <c r="H643" s="192"/>
      <c r="I643" s="192"/>
      <c r="J643" s="192"/>
      <c r="K643" s="192"/>
      <c r="L643" s="192"/>
      <c r="M643" s="192"/>
      <c r="N643" s="192"/>
      <c r="O643" s="192"/>
      <c r="P643" s="192"/>
      <c r="Q643" s="192"/>
      <c r="R643" s="192"/>
      <c r="S643" s="192"/>
      <c r="T643" s="192"/>
      <c r="U643" s="192"/>
      <c r="V643" s="192"/>
      <c r="W643" s="192"/>
      <c r="X643" s="192"/>
      <c r="Y643" s="192"/>
      <c r="Z643" s="192"/>
      <c r="AA643" s="192"/>
    </row>
    <row r="644" spans="1:27" ht="15.75" customHeight="1">
      <c r="A644" s="192"/>
      <c r="B644" s="192"/>
      <c r="C644" s="192"/>
      <c r="D644" s="192"/>
      <c r="E644" s="192"/>
      <c r="F644" s="192"/>
      <c r="G644" s="192"/>
      <c r="H644" s="192"/>
      <c r="I644" s="192"/>
      <c r="J644" s="192"/>
      <c r="K644" s="192"/>
      <c r="L644" s="192"/>
      <c r="M644" s="192"/>
      <c r="N644" s="192"/>
      <c r="O644" s="192"/>
      <c r="P644" s="192"/>
      <c r="Q644" s="192"/>
      <c r="R644" s="192"/>
      <c r="S644" s="192"/>
      <c r="T644" s="192"/>
      <c r="U644" s="192"/>
      <c r="V644" s="192"/>
      <c r="W644" s="192"/>
      <c r="X644" s="192"/>
      <c r="Y644" s="192"/>
      <c r="Z644" s="192"/>
      <c r="AA644" s="192"/>
    </row>
    <row r="645" spans="1:27" ht="15.75" customHeight="1">
      <c r="A645" s="192"/>
      <c r="B645" s="192"/>
      <c r="C645" s="192"/>
      <c r="D645" s="192"/>
      <c r="E645" s="192"/>
      <c r="F645" s="192"/>
      <c r="G645" s="192"/>
      <c r="H645" s="192"/>
      <c r="I645" s="192"/>
      <c r="J645" s="192"/>
      <c r="K645" s="192"/>
      <c r="L645" s="192"/>
      <c r="M645" s="192"/>
      <c r="N645" s="192"/>
      <c r="O645" s="192"/>
      <c r="P645" s="192"/>
      <c r="Q645" s="192"/>
      <c r="R645" s="192"/>
      <c r="S645" s="192"/>
      <c r="T645" s="192"/>
      <c r="U645" s="192"/>
      <c r="V645" s="192"/>
      <c r="W645" s="192"/>
      <c r="X645" s="192"/>
      <c r="Y645" s="192"/>
      <c r="Z645" s="192"/>
      <c r="AA645" s="192"/>
    </row>
    <row r="646" spans="1:27" ht="15.75" customHeight="1">
      <c r="A646" s="192"/>
      <c r="B646" s="192"/>
      <c r="C646" s="192"/>
      <c r="D646" s="192"/>
      <c r="E646" s="192"/>
      <c r="F646" s="192"/>
      <c r="G646" s="192"/>
      <c r="H646" s="192"/>
      <c r="I646" s="192"/>
      <c r="J646" s="192"/>
      <c r="K646" s="192"/>
      <c r="L646" s="192"/>
      <c r="M646" s="192"/>
      <c r="N646" s="192"/>
      <c r="O646" s="192"/>
      <c r="P646" s="192"/>
      <c r="Q646" s="192"/>
      <c r="R646" s="192"/>
      <c r="S646" s="192"/>
      <c r="T646" s="192"/>
      <c r="U646" s="192"/>
      <c r="V646" s="192"/>
      <c r="W646" s="192"/>
      <c r="X646" s="192"/>
      <c r="Y646" s="192"/>
      <c r="Z646" s="192"/>
      <c r="AA646" s="192"/>
    </row>
    <row r="647" spans="1:27" ht="15.75" customHeight="1">
      <c r="A647" s="192"/>
      <c r="B647" s="192"/>
      <c r="C647" s="192"/>
      <c r="D647" s="192"/>
      <c r="E647" s="192"/>
      <c r="F647" s="192"/>
      <c r="G647" s="192"/>
      <c r="H647" s="192"/>
      <c r="I647" s="192"/>
      <c r="J647" s="192"/>
      <c r="K647" s="192"/>
      <c r="L647" s="192"/>
      <c r="M647" s="192"/>
      <c r="N647" s="192"/>
      <c r="O647" s="192"/>
      <c r="P647" s="192"/>
      <c r="Q647" s="192"/>
      <c r="R647" s="192"/>
      <c r="S647" s="192"/>
      <c r="T647" s="192"/>
      <c r="U647" s="192"/>
      <c r="V647" s="192"/>
      <c r="W647" s="192"/>
      <c r="X647" s="192"/>
      <c r="Y647" s="192"/>
      <c r="Z647" s="192"/>
      <c r="AA647" s="192"/>
    </row>
    <row r="648" spans="1:27" ht="15.75" customHeight="1">
      <c r="A648" s="192"/>
      <c r="B648" s="192"/>
      <c r="C648" s="192"/>
      <c r="D648" s="192"/>
      <c r="E648" s="192"/>
      <c r="F648" s="192"/>
      <c r="G648" s="192"/>
      <c r="H648" s="192"/>
      <c r="I648" s="192"/>
      <c r="J648" s="192"/>
      <c r="K648" s="192"/>
      <c r="L648" s="192"/>
      <c r="M648" s="192"/>
      <c r="N648" s="192"/>
      <c r="O648" s="192"/>
      <c r="P648" s="192"/>
      <c r="Q648" s="192"/>
      <c r="R648" s="192"/>
      <c r="S648" s="192"/>
      <c r="T648" s="192"/>
      <c r="U648" s="192"/>
      <c r="V648" s="192"/>
      <c r="W648" s="192"/>
      <c r="X648" s="192"/>
      <c r="Y648" s="192"/>
      <c r="Z648" s="192"/>
      <c r="AA648" s="192"/>
    </row>
    <row r="649" spans="1:27" ht="15.75" customHeight="1">
      <c r="A649" s="192"/>
      <c r="B649" s="192"/>
      <c r="C649" s="192"/>
      <c r="D649" s="192"/>
      <c r="E649" s="192"/>
      <c r="F649" s="192"/>
      <c r="G649" s="192"/>
      <c r="H649" s="192"/>
      <c r="I649" s="192"/>
      <c r="J649" s="192"/>
      <c r="K649" s="192"/>
      <c r="L649" s="192"/>
      <c r="M649" s="192"/>
      <c r="N649" s="192"/>
      <c r="O649" s="192"/>
      <c r="P649" s="192"/>
      <c r="Q649" s="192"/>
      <c r="R649" s="192"/>
      <c r="S649" s="192"/>
      <c r="T649" s="192"/>
      <c r="U649" s="192"/>
      <c r="V649" s="192"/>
      <c r="W649" s="192"/>
      <c r="X649" s="192"/>
      <c r="Y649" s="192"/>
      <c r="Z649" s="192"/>
      <c r="AA649" s="192"/>
    </row>
    <row r="650" spans="1:27" ht="15.75" customHeight="1">
      <c r="A650" s="192"/>
      <c r="B650" s="192"/>
      <c r="C650" s="192"/>
      <c r="D650" s="192"/>
      <c r="E650" s="192"/>
      <c r="F650" s="192"/>
      <c r="G650" s="192"/>
      <c r="H650" s="192"/>
      <c r="I650" s="192"/>
      <c r="J650" s="192"/>
      <c r="K650" s="192"/>
      <c r="L650" s="192"/>
      <c r="M650" s="192"/>
      <c r="N650" s="192"/>
      <c r="O650" s="192"/>
      <c r="P650" s="192"/>
      <c r="Q650" s="192"/>
      <c r="R650" s="192"/>
      <c r="S650" s="192"/>
      <c r="T650" s="192"/>
      <c r="U650" s="192"/>
      <c r="V650" s="192"/>
      <c r="W650" s="192"/>
      <c r="X650" s="192"/>
      <c r="Y650" s="192"/>
      <c r="Z650" s="192"/>
      <c r="AA650" s="192"/>
    </row>
    <row r="651" spans="1:27" ht="15.75" customHeight="1">
      <c r="A651" s="192"/>
      <c r="B651" s="192"/>
      <c r="C651" s="192"/>
      <c r="D651" s="192"/>
      <c r="E651" s="192"/>
      <c r="F651" s="192"/>
      <c r="G651" s="192"/>
      <c r="H651" s="192"/>
      <c r="I651" s="192"/>
      <c r="J651" s="192"/>
      <c r="K651" s="192"/>
      <c r="L651" s="192"/>
      <c r="M651" s="192"/>
      <c r="N651" s="192"/>
      <c r="O651" s="192"/>
      <c r="P651" s="192"/>
      <c r="Q651" s="192"/>
      <c r="R651" s="192"/>
      <c r="S651" s="192"/>
      <c r="T651" s="192"/>
      <c r="U651" s="192"/>
      <c r="V651" s="192"/>
      <c r="W651" s="192"/>
      <c r="X651" s="192"/>
      <c r="Y651" s="192"/>
      <c r="Z651" s="192"/>
      <c r="AA651" s="192"/>
    </row>
    <row r="652" spans="1:27" ht="15.75" customHeight="1">
      <c r="A652" s="192"/>
      <c r="B652" s="192"/>
      <c r="C652" s="192"/>
      <c r="D652" s="192"/>
      <c r="E652" s="192"/>
      <c r="F652" s="192"/>
      <c r="G652" s="192"/>
      <c r="H652" s="192"/>
      <c r="I652" s="192"/>
      <c r="J652" s="192"/>
      <c r="K652" s="192"/>
      <c r="L652" s="192"/>
      <c r="M652" s="192"/>
      <c r="N652" s="192"/>
      <c r="O652" s="192"/>
      <c r="P652" s="192"/>
      <c r="Q652" s="192"/>
      <c r="R652" s="192"/>
      <c r="S652" s="192"/>
      <c r="T652" s="192"/>
      <c r="U652" s="192"/>
      <c r="V652" s="192"/>
      <c r="W652" s="192"/>
      <c r="X652" s="192"/>
      <c r="Y652" s="192"/>
      <c r="Z652" s="192"/>
      <c r="AA652" s="192"/>
    </row>
    <row r="653" spans="1:27" ht="15.75" customHeight="1">
      <c r="A653" s="192"/>
      <c r="B653" s="192"/>
      <c r="C653" s="192"/>
      <c r="D653" s="192"/>
      <c r="E653" s="192"/>
      <c r="F653" s="192"/>
      <c r="G653" s="192"/>
      <c r="H653" s="192"/>
      <c r="I653" s="192"/>
      <c r="J653" s="192"/>
      <c r="K653" s="192"/>
      <c r="L653" s="192"/>
      <c r="M653" s="192"/>
      <c r="N653" s="192"/>
      <c r="O653" s="192"/>
      <c r="P653" s="192"/>
      <c r="Q653" s="192"/>
      <c r="R653" s="192"/>
      <c r="S653" s="192"/>
      <c r="T653" s="192"/>
      <c r="U653" s="192"/>
      <c r="V653" s="192"/>
      <c r="W653" s="192"/>
      <c r="X653" s="192"/>
      <c r="Y653" s="192"/>
      <c r="Z653" s="192"/>
      <c r="AA653" s="192"/>
    </row>
    <row r="654" spans="1:27" ht="15.75" customHeight="1">
      <c r="A654" s="192"/>
      <c r="B654" s="192"/>
      <c r="C654" s="192"/>
      <c r="D654" s="192"/>
      <c r="E654" s="192"/>
      <c r="F654" s="192"/>
      <c r="G654" s="192"/>
      <c r="H654" s="192"/>
      <c r="I654" s="192"/>
      <c r="J654" s="192"/>
      <c r="K654" s="192"/>
      <c r="L654" s="192"/>
      <c r="M654" s="192"/>
      <c r="N654" s="192"/>
      <c r="O654" s="192"/>
      <c r="P654" s="192"/>
      <c r="Q654" s="192"/>
      <c r="R654" s="192"/>
      <c r="S654" s="192"/>
      <c r="T654" s="192"/>
      <c r="U654" s="192"/>
      <c r="V654" s="192"/>
      <c r="W654" s="192"/>
      <c r="X654" s="192"/>
      <c r="Y654" s="192"/>
      <c r="Z654" s="192"/>
      <c r="AA654" s="192"/>
    </row>
    <row r="655" spans="1:27" ht="15.75" customHeight="1">
      <c r="A655" s="192"/>
      <c r="B655" s="192"/>
      <c r="C655" s="192"/>
      <c r="D655" s="192"/>
      <c r="E655" s="192"/>
      <c r="F655" s="192"/>
      <c r="G655" s="192"/>
      <c r="H655" s="192"/>
      <c r="I655" s="192"/>
      <c r="J655" s="192"/>
      <c r="K655" s="192"/>
      <c r="L655" s="192"/>
      <c r="M655" s="192"/>
      <c r="N655" s="192"/>
      <c r="O655" s="192"/>
      <c r="P655" s="192"/>
      <c r="Q655" s="192"/>
      <c r="R655" s="192"/>
      <c r="S655" s="192"/>
      <c r="T655" s="192"/>
      <c r="U655" s="192"/>
      <c r="V655" s="192"/>
      <c r="W655" s="192"/>
      <c r="X655" s="192"/>
      <c r="Y655" s="192"/>
      <c r="Z655" s="192"/>
      <c r="AA655" s="192"/>
    </row>
    <row r="656" spans="1:27" ht="15.75" customHeight="1">
      <c r="A656" s="192"/>
      <c r="B656" s="192"/>
      <c r="C656" s="192"/>
      <c r="D656" s="192"/>
      <c r="E656" s="192"/>
      <c r="F656" s="192"/>
      <c r="G656" s="192"/>
      <c r="H656" s="192"/>
      <c r="I656" s="192"/>
      <c r="J656" s="192"/>
      <c r="K656" s="192"/>
      <c r="L656" s="192"/>
      <c r="M656" s="192"/>
      <c r="N656" s="192"/>
      <c r="O656" s="192"/>
      <c r="P656" s="192"/>
      <c r="Q656" s="192"/>
      <c r="R656" s="192"/>
      <c r="S656" s="192"/>
      <c r="T656" s="192"/>
      <c r="U656" s="192"/>
      <c r="V656" s="192"/>
      <c r="W656" s="192"/>
      <c r="X656" s="192"/>
      <c r="Y656" s="192"/>
      <c r="Z656" s="192"/>
      <c r="AA656" s="192"/>
    </row>
    <row r="657" spans="1:27" ht="15.75" customHeight="1">
      <c r="A657" s="192"/>
      <c r="B657" s="192"/>
      <c r="C657" s="192"/>
      <c r="D657" s="192"/>
      <c r="E657" s="192"/>
      <c r="F657" s="192"/>
      <c r="G657" s="192"/>
      <c r="H657" s="192"/>
      <c r="I657" s="192"/>
      <c r="J657" s="192"/>
      <c r="K657" s="192"/>
      <c r="L657" s="192"/>
      <c r="M657" s="192"/>
      <c r="N657" s="192"/>
      <c r="O657" s="192"/>
      <c r="P657" s="192"/>
      <c r="Q657" s="192"/>
      <c r="R657" s="192"/>
      <c r="S657" s="192"/>
      <c r="T657" s="192"/>
      <c r="U657" s="192"/>
      <c r="V657" s="192"/>
      <c r="W657" s="192"/>
      <c r="X657" s="192"/>
      <c r="Y657" s="192"/>
      <c r="Z657" s="192"/>
      <c r="AA657" s="192"/>
    </row>
    <row r="658" spans="1:27" ht="15.75" customHeight="1">
      <c r="A658" s="192"/>
      <c r="B658" s="192"/>
      <c r="C658" s="192"/>
      <c r="D658" s="192"/>
      <c r="E658" s="192"/>
      <c r="F658" s="192"/>
      <c r="G658" s="192"/>
      <c r="H658" s="192"/>
      <c r="I658" s="192"/>
      <c r="J658" s="192"/>
      <c r="K658" s="192"/>
      <c r="L658" s="192"/>
      <c r="M658" s="192"/>
      <c r="N658" s="192"/>
      <c r="O658" s="192"/>
      <c r="P658" s="192"/>
      <c r="Q658" s="192"/>
      <c r="R658" s="192"/>
      <c r="S658" s="192"/>
      <c r="T658" s="192"/>
      <c r="U658" s="192"/>
      <c r="V658" s="192"/>
      <c r="W658" s="192"/>
      <c r="X658" s="192"/>
      <c r="Y658" s="192"/>
      <c r="Z658" s="192"/>
      <c r="AA658" s="192"/>
    </row>
    <row r="659" spans="1:27" ht="15.75" customHeight="1">
      <c r="A659" s="192"/>
      <c r="B659" s="192"/>
      <c r="C659" s="192"/>
      <c r="D659" s="192"/>
      <c r="E659" s="192"/>
      <c r="F659" s="192"/>
      <c r="G659" s="192"/>
      <c r="H659" s="192"/>
      <c r="I659" s="192"/>
      <c r="J659" s="192"/>
      <c r="K659" s="192"/>
      <c r="L659" s="192"/>
      <c r="M659" s="192"/>
      <c r="N659" s="192"/>
      <c r="O659" s="192"/>
      <c r="P659" s="192"/>
      <c r="Q659" s="192"/>
      <c r="R659" s="192"/>
      <c r="S659" s="192"/>
      <c r="T659" s="192"/>
      <c r="U659" s="192"/>
      <c r="V659" s="192"/>
      <c r="W659" s="192"/>
      <c r="X659" s="192"/>
      <c r="Y659" s="192"/>
      <c r="Z659" s="192"/>
      <c r="AA659" s="192"/>
    </row>
    <row r="660" spans="1:27" ht="15.75" customHeight="1">
      <c r="A660" s="192"/>
      <c r="B660" s="192"/>
      <c r="C660" s="192"/>
      <c r="D660" s="192"/>
      <c r="E660" s="192"/>
      <c r="F660" s="192"/>
      <c r="G660" s="192"/>
      <c r="H660" s="192"/>
      <c r="I660" s="192"/>
      <c r="J660" s="192"/>
      <c r="K660" s="192"/>
      <c r="L660" s="192"/>
      <c r="M660" s="192"/>
      <c r="N660" s="192"/>
      <c r="O660" s="192"/>
      <c r="P660" s="192"/>
      <c r="Q660" s="192"/>
      <c r="R660" s="192"/>
      <c r="S660" s="192"/>
      <c r="T660" s="192"/>
      <c r="U660" s="192"/>
      <c r="V660" s="192"/>
      <c r="W660" s="192"/>
      <c r="X660" s="192"/>
      <c r="Y660" s="192"/>
      <c r="Z660" s="192"/>
      <c r="AA660" s="192"/>
    </row>
    <row r="661" spans="1:27" ht="15.75" customHeight="1">
      <c r="A661" s="192"/>
      <c r="B661" s="192"/>
      <c r="C661" s="192"/>
      <c r="D661" s="192"/>
      <c r="E661" s="192"/>
      <c r="F661" s="192"/>
      <c r="G661" s="192"/>
      <c r="H661" s="192"/>
      <c r="I661" s="192"/>
      <c r="J661" s="192"/>
      <c r="K661" s="192"/>
      <c r="L661" s="192"/>
      <c r="M661" s="192"/>
      <c r="N661" s="192"/>
      <c r="O661" s="192"/>
      <c r="P661" s="192"/>
      <c r="Q661" s="192"/>
      <c r="R661" s="192"/>
      <c r="S661" s="192"/>
      <c r="T661" s="192"/>
      <c r="U661" s="192"/>
      <c r="V661" s="192"/>
      <c r="W661" s="192"/>
      <c r="X661" s="192"/>
      <c r="Y661" s="192"/>
      <c r="Z661" s="192"/>
      <c r="AA661" s="192"/>
    </row>
    <row r="662" spans="1:27" ht="15.75" customHeight="1">
      <c r="A662" s="192"/>
      <c r="B662" s="192"/>
      <c r="C662" s="192"/>
      <c r="D662" s="192"/>
      <c r="E662" s="192"/>
      <c r="F662" s="192"/>
      <c r="G662" s="192"/>
      <c r="H662" s="192"/>
      <c r="I662" s="192"/>
      <c r="J662" s="192"/>
      <c r="K662" s="192"/>
      <c r="L662" s="192"/>
      <c r="M662" s="192"/>
      <c r="N662" s="192"/>
      <c r="O662" s="192"/>
      <c r="P662" s="192"/>
      <c r="Q662" s="192"/>
      <c r="R662" s="192"/>
      <c r="S662" s="192"/>
      <c r="T662" s="192"/>
      <c r="U662" s="192"/>
      <c r="V662" s="192"/>
      <c r="W662" s="192"/>
      <c r="X662" s="192"/>
      <c r="Y662" s="192"/>
      <c r="Z662" s="192"/>
      <c r="AA662" s="192"/>
    </row>
    <row r="663" spans="1:27" ht="15.75" customHeight="1">
      <c r="A663" s="192"/>
      <c r="B663" s="192"/>
      <c r="C663" s="192"/>
      <c r="D663" s="192"/>
      <c r="E663" s="192"/>
      <c r="F663" s="192"/>
      <c r="G663" s="192"/>
      <c r="H663" s="192"/>
      <c r="I663" s="192"/>
      <c r="J663" s="192"/>
      <c r="K663" s="192"/>
      <c r="L663" s="192"/>
      <c r="M663" s="192"/>
      <c r="N663" s="192"/>
      <c r="O663" s="192"/>
      <c r="P663" s="192"/>
      <c r="Q663" s="192"/>
      <c r="R663" s="192"/>
      <c r="S663" s="192"/>
      <c r="T663" s="192"/>
      <c r="U663" s="192"/>
      <c r="V663" s="192"/>
      <c r="W663" s="192"/>
      <c r="X663" s="192"/>
      <c r="Y663" s="192"/>
      <c r="Z663" s="192"/>
      <c r="AA663" s="192"/>
    </row>
    <row r="664" spans="1:27" ht="15.75" customHeight="1">
      <c r="A664" s="192"/>
      <c r="B664" s="192"/>
      <c r="C664" s="192"/>
      <c r="D664" s="192"/>
      <c r="E664" s="192"/>
      <c r="F664" s="192"/>
      <c r="G664" s="192"/>
      <c r="H664" s="192"/>
      <c r="I664" s="192"/>
      <c r="J664" s="192"/>
      <c r="K664" s="192"/>
      <c r="L664" s="192"/>
      <c r="M664" s="192"/>
      <c r="N664" s="192"/>
      <c r="O664" s="192"/>
      <c r="P664" s="192"/>
      <c r="Q664" s="192"/>
      <c r="R664" s="192"/>
      <c r="S664" s="192"/>
      <c r="T664" s="192"/>
      <c r="U664" s="192"/>
      <c r="V664" s="192"/>
      <c r="W664" s="192"/>
      <c r="X664" s="192"/>
      <c r="Y664" s="192"/>
      <c r="Z664" s="192"/>
      <c r="AA664" s="192"/>
    </row>
    <row r="665" spans="1:27" ht="15.75" customHeight="1">
      <c r="A665" s="192"/>
      <c r="B665" s="192"/>
      <c r="C665" s="192"/>
      <c r="D665" s="192"/>
      <c r="E665" s="192"/>
      <c r="F665" s="192"/>
      <c r="G665" s="192"/>
      <c r="H665" s="192"/>
      <c r="I665" s="192"/>
      <c r="J665" s="192"/>
      <c r="K665" s="192"/>
      <c r="L665" s="192"/>
      <c r="M665" s="192"/>
      <c r="N665" s="192"/>
      <c r="O665" s="192"/>
      <c r="P665" s="192"/>
      <c r="Q665" s="192"/>
      <c r="R665" s="192"/>
      <c r="S665" s="192"/>
      <c r="T665" s="192"/>
      <c r="U665" s="192"/>
      <c r="V665" s="192"/>
      <c r="W665" s="192"/>
      <c r="X665" s="192"/>
      <c r="Y665" s="192"/>
      <c r="Z665" s="192"/>
      <c r="AA665" s="192"/>
    </row>
    <row r="666" spans="1:27" ht="15.75" customHeight="1">
      <c r="A666" s="192"/>
      <c r="B666" s="192"/>
      <c r="C666" s="192"/>
      <c r="D666" s="192"/>
      <c r="E666" s="192"/>
      <c r="F666" s="192"/>
      <c r="G666" s="192"/>
      <c r="H666" s="192"/>
      <c r="I666" s="192"/>
      <c r="J666" s="192"/>
      <c r="K666" s="192"/>
      <c r="L666" s="192"/>
      <c r="M666" s="192"/>
      <c r="N666" s="192"/>
      <c r="O666" s="192"/>
      <c r="P666" s="192"/>
      <c r="Q666" s="192"/>
      <c r="R666" s="192"/>
      <c r="S666" s="192"/>
      <c r="T666" s="192"/>
      <c r="U666" s="192"/>
      <c r="V666" s="192"/>
      <c r="W666" s="192"/>
      <c r="X666" s="192"/>
      <c r="Y666" s="192"/>
      <c r="Z666" s="192"/>
      <c r="AA666" s="192"/>
    </row>
    <row r="667" spans="1:27" ht="15.75" customHeight="1">
      <c r="A667" s="192"/>
      <c r="B667" s="192"/>
      <c r="C667" s="192"/>
      <c r="D667" s="192"/>
      <c r="E667" s="192"/>
      <c r="F667" s="192"/>
      <c r="G667" s="192"/>
      <c r="H667" s="192"/>
      <c r="I667" s="192"/>
      <c r="J667" s="192"/>
      <c r="K667" s="192"/>
      <c r="L667" s="192"/>
      <c r="M667" s="192"/>
      <c r="N667" s="192"/>
      <c r="O667" s="192"/>
      <c r="P667" s="192"/>
      <c r="Q667" s="192"/>
      <c r="R667" s="192"/>
      <c r="S667" s="192"/>
      <c r="T667" s="192"/>
      <c r="U667" s="192"/>
      <c r="V667" s="192"/>
      <c r="W667" s="192"/>
      <c r="X667" s="192"/>
      <c r="Y667" s="192"/>
      <c r="Z667" s="192"/>
      <c r="AA667" s="192"/>
    </row>
    <row r="668" spans="1:27" ht="15.75" customHeight="1">
      <c r="A668" s="192"/>
      <c r="B668" s="192"/>
      <c r="C668" s="192"/>
      <c r="D668" s="192"/>
      <c r="E668" s="192"/>
      <c r="F668" s="192"/>
      <c r="G668" s="192"/>
      <c r="H668" s="192"/>
      <c r="I668" s="192"/>
      <c r="J668" s="192"/>
      <c r="K668" s="192"/>
      <c r="L668" s="192"/>
      <c r="M668" s="192"/>
      <c r="N668" s="192"/>
      <c r="O668" s="192"/>
      <c r="P668" s="192"/>
      <c r="Q668" s="192"/>
      <c r="R668" s="192"/>
      <c r="S668" s="192"/>
      <c r="T668" s="192"/>
      <c r="U668" s="192"/>
      <c r="V668" s="192"/>
      <c r="W668" s="192"/>
      <c r="X668" s="192"/>
      <c r="Y668" s="192"/>
      <c r="Z668" s="192"/>
      <c r="AA668" s="192"/>
    </row>
    <row r="669" spans="1:27" ht="15.75" customHeight="1">
      <c r="A669" s="192"/>
      <c r="B669" s="192"/>
      <c r="C669" s="192"/>
      <c r="D669" s="192"/>
      <c r="E669" s="192"/>
      <c r="F669" s="192"/>
      <c r="G669" s="192"/>
      <c r="H669" s="192"/>
      <c r="I669" s="192"/>
      <c r="J669" s="192"/>
      <c r="K669" s="192"/>
      <c r="L669" s="192"/>
      <c r="M669" s="192"/>
      <c r="N669" s="192"/>
      <c r="O669" s="192"/>
      <c r="P669" s="192"/>
      <c r="Q669" s="192"/>
      <c r="R669" s="192"/>
      <c r="S669" s="192"/>
      <c r="T669" s="192"/>
      <c r="U669" s="192"/>
      <c r="V669" s="192"/>
      <c r="W669" s="192"/>
      <c r="X669" s="192"/>
      <c r="Y669" s="192"/>
      <c r="Z669" s="192"/>
      <c r="AA669" s="192"/>
    </row>
    <row r="670" spans="1:27" ht="15.75" customHeight="1">
      <c r="A670" s="192"/>
      <c r="B670" s="192"/>
      <c r="C670" s="192"/>
      <c r="D670" s="192"/>
      <c r="E670" s="192"/>
      <c r="F670" s="192"/>
      <c r="G670" s="192"/>
      <c r="H670" s="192"/>
      <c r="I670" s="192"/>
      <c r="J670" s="192"/>
      <c r="K670" s="192"/>
      <c r="L670" s="192"/>
      <c r="M670" s="192"/>
      <c r="N670" s="192"/>
      <c r="O670" s="192"/>
      <c r="P670" s="192"/>
      <c r="Q670" s="192"/>
      <c r="R670" s="192"/>
      <c r="S670" s="192"/>
      <c r="T670" s="192"/>
      <c r="U670" s="192"/>
      <c r="V670" s="192"/>
      <c r="W670" s="192"/>
      <c r="X670" s="192"/>
      <c r="Y670" s="192"/>
      <c r="Z670" s="192"/>
      <c r="AA670" s="192"/>
    </row>
    <row r="671" spans="1:27" ht="15.75" customHeight="1">
      <c r="A671" s="192"/>
      <c r="B671" s="192"/>
      <c r="C671" s="192"/>
      <c r="D671" s="192"/>
      <c r="E671" s="192"/>
      <c r="F671" s="192"/>
      <c r="G671" s="192"/>
      <c r="H671" s="192"/>
      <c r="I671" s="192"/>
      <c r="J671" s="192"/>
      <c r="K671" s="192"/>
      <c r="L671" s="192"/>
      <c r="M671" s="192"/>
      <c r="N671" s="192"/>
      <c r="O671" s="192"/>
      <c r="P671" s="192"/>
      <c r="Q671" s="192"/>
      <c r="R671" s="192"/>
      <c r="S671" s="192"/>
      <c r="T671" s="192"/>
      <c r="U671" s="192"/>
      <c r="V671" s="192"/>
      <c r="W671" s="192"/>
      <c r="X671" s="192"/>
      <c r="Y671" s="192"/>
      <c r="Z671" s="192"/>
      <c r="AA671" s="192"/>
    </row>
    <row r="672" spans="1:27" ht="15.75" customHeight="1">
      <c r="A672" s="192"/>
      <c r="B672" s="192"/>
      <c r="C672" s="192"/>
      <c r="D672" s="192"/>
      <c r="E672" s="192"/>
      <c r="F672" s="192"/>
      <c r="G672" s="192"/>
      <c r="H672" s="192"/>
      <c r="I672" s="192"/>
      <c r="J672" s="192"/>
      <c r="K672" s="192"/>
      <c r="L672" s="192"/>
      <c r="M672" s="192"/>
      <c r="N672" s="192"/>
      <c r="O672" s="192"/>
      <c r="P672" s="192"/>
      <c r="Q672" s="192"/>
      <c r="R672" s="192"/>
      <c r="S672" s="192"/>
      <c r="T672" s="192"/>
      <c r="U672" s="192"/>
      <c r="V672" s="192"/>
      <c r="W672" s="192"/>
      <c r="X672" s="192"/>
      <c r="Y672" s="192"/>
      <c r="Z672" s="192"/>
      <c r="AA672" s="192"/>
    </row>
    <row r="673" spans="1:27" ht="15.75" customHeight="1">
      <c r="A673" s="192"/>
      <c r="B673" s="192"/>
      <c r="C673" s="192"/>
      <c r="D673" s="192"/>
      <c r="E673" s="192"/>
      <c r="F673" s="192"/>
      <c r="G673" s="192"/>
      <c r="H673" s="192"/>
      <c r="I673" s="192"/>
      <c r="J673" s="192"/>
      <c r="K673" s="192"/>
      <c r="L673" s="192"/>
      <c r="M673" s="192"/>
      <c r="N673" s="192"/>
      <c r="O673" s="192"/>
      <c r="P673" s="192"/>
      <c r="Q673" s="192"/>
      <c r="R673" s="192"/>
      <c r="S673" s="192"/>
      <c r="T673" s="192"/>
      <c r="U673" s="192"/>
      <c r="V673" s="192"/>
      <c r="W673" s="192"/>
      <c r="X673" s="192"/>
      <c r="Y673" s="192"/>
      <c r="Z673" s="192"/>
      <c r="AA673" s="192"/>
    </row>
    <row r="674" spans="1:27" ht="15.75" customHeight="1">
      <c r="A674" s="192"/>
      <c r="B674" s="192"/>
      <c r="C674" s="192"/>
      <c r="D674" s="192"/>
      <c r="E674" s="192"/>
      <c r="F674" s="192"/>
      <c r="G674" s="192"/>
      <c r="H674" s="192"/>
      <c r="I674" s="192"/>
      <c r="J674" s="192"/>
      <c r="K674" s="192"/>
      <c r="L674" s="192"/>
      <c r="M674" s="192"/>
      <c r="N674" s="192"/>
      <c r="O674" s="192"/>
      <c r="P674" s="192"/>
      <c r="Q674" s="192"/>
      <c r="R674" s="192"/>
      <c r="S674" s="192"/>
      <c r="T674" s="192"/>
      <c r="U674" s="192"/>
      <c r="V674" s="192"/>
      <c r="W674" s="192"/>
      <c r="X674" s="192"/>
      <c r="Y674" s="192"/>
      <c r="Z674" s="192"/>
      <c r="AA674" s="192"/>
    </row>
    <row r="675" spans="1:27" ht="15.75" customHeight="1">
      <c r="A675" s="192"/>
      <c r="B675" s="192"/>
      <c r="C675" s="192"/>
      <c r="D675" s="192"/>
      <c r="E675" s="192"/>
      <c r="F675" s="192"/>
      <c r="G675" s="192"/>
      <c r="H675" s="192"/>
      <c r="I675" s="192"/>
      <c r="J675" s="192"/>
      <c r="K675" s="192"/>
      <c r="L675" s="192"/>
      <c r="M675" s="192"/>
      <c r="N675" s="192"/>
      <c r="O675" s="192"/>
      <c r="P675" s="192"/>
      <c r="Q675" s="192"/>
      <c r="R675" s="192"/>
      <c r="S675" s="192"/>
      <c r="T675" s="192"/>
      <c r="U675" s="192"/>
      <c r="V675" s="192"/>
      <c r="W675" s="192"/>
      <c r="X675" s="192"/>
      <c r="Y675" s="192"/>
      <c r="Z675" s="192"/>
      <c r="AA675" s="192"/>
    </row>
    <row r="676" spans="1:27" ht="15.75" customHeight="1">
      <c r="A676" s="192"/>
      <c r="B676" s="192"/>
      <c r="C676" s="192"/>
      <c r="D676" s="192"/>
      <c r="E676" s="192"/>
      <c r="F676" s="192"/>
      <c r="G676" s="192"/>
      <c r="H676" s="192"/>
      <c r="I676" s="192"/>
      <c r="J676" s="192"/>
      <c r="K676" s="192"/>
      <c r="L676" s="192"/>
      <c r="M676" s="192"/>
      <c r="N676" s="192"/>
      <c r="O676" s="192"/>
      <c r="P676" s="192"/>
      <c r="Q676" s="192"/>
      <c r="R676" s="192"/>
      <c r="S676" s="192"/>
      <c r="T676" s="192"/>
      <c r="U676" s="192"/>
      <c r="V676" s="192"/>
      <c r="W676" s="192"/>
      <c r="X676" s="192"/>
      <c r="Y676" s="192"/>
      <c r="Z676" s="192"/>
      <c r="AA676" s="192"/>
    </row>
    <row r="677" spans="1:27" ht="15.75" customHeight="1">
      <c r="A677" s="192"/>
      <c r="B677" s="192"/>
      <c r="C677" s="192"/>
      <c r="D677" s="192"/>
      <c r="E677" s="192"/>
      <c r="F677" s="192"/>
      <c r="G677" s="192"/>
      <c r="H677" s="192"/>
      <c r="I677" s="192"/>
      <c r="J677" s="192"/>
      <c r="K677" s="192"/>
      <c r="L677" s="192"/>
      <c r="M677" s="192"/>
      <c r="N677" s="192"/>
      <c r="O677" s="192"/>
      <c r="P677" s="192"/>
      <c r="Q677" s="192"/>
      <c r="R677" s="192"/>
      <c r="S677" s="192"/>
      <c r="T677" s="192"/>
      <c r="U677" s="192"/>
      <c r="V677" s="192"/>
      <c r="W677" s="192"/>
      <c r="X677" s="192"/>
      <c r="Y677" s="192"/>
      <c r="Z677" s="192"/>
      <c r="AA677" s="192"/>
    </row>
    <row r="678" spans="1:27" ht="15.75" customHeight="1">
      <c r="A678" s="192"/>
      <c r="B678" s="192"/>
      <c r="C678" s="192"/>
      <c r="D678" s="192"/>
      <c r="E678" s="192"/>
      <c r="F678" s="192"/>
      <c r="G678" s="192"/>
      <c r="H678" s="192"/>
      <c r="I678" s="192"/>
      <c r="J678" s="192"/>
      <c r="K678" s="192"/>
      <c r="L678" s="192"/>
      <c r="M678" s="192"/>
      <c r="N678" s="192"/>
      <c r="O678" s="192"/>
      <c r="P678" s="192"/>
      <c r="Q678" s="192"/>
      <c r="R678" s="192"/>
      <c r="S678" s="192"/>
      <c r="T678" s="192"/>
      <c r="U678" s="192"/>
      <c r="V678" s="192"/>
      <c r="W678" s="192"/>
      <c r="X678" s="192"/>
      <c r="Y678" s="192"/>
      <c r="Z678" s="192"/>
      <c r="AA678" s="192"/>
    </row>
    <row r="679" spans="1:27" ht="15.75" customHeight="1">
      <c r="A679" s="192"/>
      <c r="B679" s="192"/>
      <c r="C679" s="192"/>
      <c r="D679" s="192"/>
      <c r="E679" s="192"/>
      <c r="F679" s="192"/>
      <c r="G679" s="192"/>
      <c r="H679" s="192"/>
      <c r="I679" s="192"/>
      <c r="J679" s="192"/>
      <c r="K679" s="192"/>
      <c r="L679" s="192"/>
      <c r="M679" s="192"/>
      <c r="N679" s="192"/>
      <c r="O679" s="192"/>
      <c r="P679" s="192"/>
      <c r="Q679" s="192"/>
      <c r="R679" s="192"/>
      <c r="S679" s="192"/>
      <c r="T679" s="192"/>
      <c r="U679" s="192"/>
      <c r="V679" s="192"/>
      <c r="W679" s="192"/>
      <c r="X679" s="192"/>
      <c r="Y679" s="192"/>
      <c r="Z679" s="192"/>
      <c r="AA679" s="192"/>
    </row>
    <row r="680" spans="1:27" ht="15.75" customHeight="1">
      <c r="A680" s="192"/>
      <c r="B680" s="192"/>
      <c r="C680" s="192"/>
      <c r="D680" s="192"/>
      <c r="E680" s="192"/>
      <c r="F680" s="192"/>
      <c r="G680" s="192"/>
      <c r="H680" s="192"/>
      <c r="I680" s="192"/>
      <c r="J680" s="192"/>
      <c r="K680" s="192"/>
      <c r="L680" s="192"/>
      <c r="M680" s="192"/>
      <c r="N680" s="192"/>
      <c r="O680" s="192"/>
      <c r="P680" s="192"/>
      <c r="Q680" s="192"/>
      <c r="R680" s="192"/>
      <c r="S680" s="192"/>
      <c r="T680" s="192"/>
      <c r="U680" s="192"/>
      <c r="V680" s="192"/>
      <c r="W680" s="192"/>
      <c r="X680" s="192"/>
      <c r="Y680" s="192"/>
      <c r="Z680" s="192"/>
      <c r="AA680" s="192"/>
    </row>
    <row r="681" spans="1:27" ht="15.75" customHeight="1">
      <c r="A681" s="192"/>
      <c r="B681" s="192"/>
      <c r="C681" s="192"/>
      <c r="D681" s="192"/>
      <c r="E681" s="192"/>
      <c r="F681" s="192"/>
      <c r="G681" s="192"/>
      <c r="H681" s="192"/>
      <c r="I681" s="192"/>
      <c r="J681" s="192"/>
      <c r="K681" s="192"/>
      <c r="L681" s="192"/>
      <c r="M681" s="192"/>
      <c r="N681" s="192"/>
      <c r="O681" s="192"/>
      <c r="P681" s="192"/>
      <c r="Q681" s="192"/>
      <c r="R681" s="192"/>
      <c r="S681" s="192"/>
      <c r="T681" s="192"/>
      <c r="U681" s="192"/>
      <c r="V681" s="192"/>
      <c r="W681" s="192"/>
      <c r="X681" s="192"/>
      <c r="Y681" s="192"/>
      <c r="Z681" s="192"/>
      <c r="AA681" s="192"/>
    </row>
    <row r="682" spans="1:27" ht="15.75" customHeight="1">
      <c r="A682" s="192"/>
      <c r="B682" s="192"/>
      <c r="C682" s="192"/>
      <c r="D682" s="192"/>
      <c r="E682" s="192"/>
      <c r="F682" s="192"/>
      <c r="G682" s="192"/>
      <c r="H682" s="192"/>
      <c r="I682" s="192"/>
      <c r="J682" s="192"/>
      <c r="K682" s="192"/>
      <c r="L682" s="192"/>
      <c r="M682" s="192"/>
      <c r="N682" s="192"/>
      <c r="O682" s="192"/>
      <c r="P682" s="192"/>
      <c r="Q682" s="192"/>
      <c r="R682" s="192"/>
      <c r="S682" s="192"/>
      <c r="T682" s="192"/>
      <c r="U682" s="192"/>
      <c r="V682" s="192"/>
      <c r="W682" s="192"/>
      <c r="X682" s="192"/>
      <c r="Y682" s="192"/>
      <c r="Z682" s="192"/>
      <c r="AA682" s="192"/>
    </row>
    <row r="683" spans="1:27" ht="15.75" customHeight="1">
      <c r="A683" s="192"/>
      <c r="B683" s="192"/>
      <c r="C683" s="192"/>
      <c r="D683" s="192"/>
      <c r="E683" s="192"/>
      <c r="F683" s="192"/>
      <c r="G683" s="192"/>
      <c r="H683" s="192"/>
      <c r="I683" s="192"/>
      <c r="J683" s="192"/>
      <c r="K683" s="192"/>
      <c r="L683" s="192"/>
      <c r="M683" s="192"/>
      <c r="N683" s="192"/>
      <c r="O683" s="192"/>
      <c r="P683" s="192"/>
      <c r="Q683" s="192"/>
      <c r="R683" s="192"/>
      <c r="S683" s="192"/>
      <c r="T683" s="192"/>
      <c r="U683" s="192"/>
      <c r="V683" s="192"/>
      <c r="W683" s="192"/>
      <c r="X683" s="192"/>
      <c r="Y683" s="192"/>
      <c r="Z683" s="192"/>
      <c r="AA683" s="192"/>
    </row>
    <row r="684" spans="1:27" ht="15.75" customHeight="1">
      <c r="A684" s="192"/>
      <c r="B684" s="192"/>
      <c r="C684" s="192"/>
      <c r="D684" s="192"/>
      <c r="E684" s="192"/>
      <c r="F684" s="192"/>
      <c r="G684" s="192"/>
      <c r="H684" s="192"/>
      <c r="I684" s="192"/>
      <c r="J684" s="192"/>
      <c r="K684" s="192"/>
      <c r="L684" s="192"/>
      <c r="M684" s="192"/>
      <c r="N684" s="192"/>
      <c r="O684" s="192"/>
      <c r="P684" s="192"/>
      <c r="Q684" s="192"/>
      <c r="R684" s="192"/>
      <c r="S684" s="192"/>
      <c r="T684" s="192"/>
      <c r="U684" s="192"/>
      <c r="V684" s="192"/>
      <c r="W684" s="192"/>
      <c r="X684" s="192"/>
      <c r="Y684" s="192"/>
      <c r="Z684" s="192"/>
      <c r="AA684" s="192"/>
    </row>
    <row r="685" spans="1:27" ht="15.75" customHeight="1">
      <c r="A685" s="192"/>
      <c r="B685" s="192"/>
      <c r="C685" s="192"/>
      <c r="D685" s="192"/>
      <c r="E685" s="192"/>
      <c r="F685" s="192"/>
      <c r="G685" s="192"/>
      <c r="H685" s="192"/>
      <c r="I685" s="192"/>
      <c r="J685" s="192"/>
      <c r="K685" s="192"/>
      <c r="L685" s="192"/>
      <c r="M685" s="192"/>
      <c r="N685" s="192"/>
      <c r="O685" s="192"/>
      <c r="P685" s="192"/>
      <c r="Q685" s="192"/>
      <c r="R685" s="192"/>
      <c r="S685" s="192"/>
      <c r="T685" s="192"/>
      <c r="U685" s="192"/>
      <c r="V685" s="192"/>
      <c r="W685" s="192"/>
      <c r="X685" s="192"/>
      <c r="Y685" s="192"/>
      <c r="Z685" s="192"/>
      <c r="AA685" s="192"/>
    </row>
    <row r="686" spans="1:27" ht="15.75" customHeight="1">
      <c r="A686" s="192"/>
      <c r="B686" s="192"/>
      <c r="C686" s="192"/>
      <c r="D686" s="192"/>
      <c r="E686" s="192"/>
      <c r="F686" s="192"/>
      <c r="G686" s="192"/>
      <c r="H686" s="192"/>
      <c r="I686" s="192"/>
      <c r="J686" s="192"/>
      <c r="K686" s="192"/>
      <c r="L686" s="192"/>
      <c r="M686" s="192"/>
      <c r="N686" s="192"/>
      <c r="O686" s="192"/>
      <c r="P686" s="192"/>
      <c r="Q686" s="192"/>
      <c r="R686" s="192"/>
      <c r="S686" s="192"/>
      <c r="T686" s="192"/>
      <c r="U686" s="192"/>
      <c r="V686" s="192"/>
      <c r="W686" s="192"/>
      <c r="X686" s="192"/>
      <c r="Y686" s="192"/>
      <c r="Z686" s="192"/>
      <c r="AA686" s="192"/>
    </row>
    <row r="687" spans="1:27" ht="15.75" customHeight="1">
      <c r="A687" s="192"/>
      <c r="B687" s="192"/>
      <c r="C687" s="192"/>
      <c r="D687" s="192"/>
      <c r="E687" s="192"/>
      <c r="F687" s="192"/>
      <c r="G687" s="192"/>
      <c r="H687" s="192"/>
      <c r="I687" s="192"/>
      <c r="J687" s="192"/>
      <c r="K687" s="192"/>
      <c r="L687" s="192"/>
      <c r="M687" s="192"/>
      <c r="N687" s="192"/>
      <c r="O687" s="192"/>
      <c r="P687" s="192"/>
      <c r="Q687" s="192"/>
      <c r="R687" s="192"/>
      <c r="S687" s="192"/>
      <c r="T687" s="192"/>
      <c r="U687" s="192"/>
      <c r="V687" s="192"/>
      <c r="W687" s="192"/>
      <c r="X687" s="192"/>
      <c r="Y687" s="192"/>
      <c r="Z687" s="192"/>
      <c r="AA687" s="192"/>
    </row>
    <row r="688" spans="1:27" ht="15.75" customHeight="1">
      <c r="A688" s="192"/>
      <c r="B688" s="192"/>
      <c r="C688" s="192"/>
      <c r="D688" s="192"/>
      <c r="E688" s="192"/>
      <c r="F688" s="192"/>
      <c r="G688" s="192"/>
      <c r="H688" s="192"/>
      <c r="I688" s="192"/>
      <c r="J688" s="192"/>
      <c r="K688" s="192"/>
      <c r="L688" s="192"/>
      <c r="M688" s="192"/>
      <c r="N688" s="192"/>
      <c r="O688" s="192"/>
      <c r="P688" s="192"/>
      <c r="Q688" s="192"/>
      <c r="R688" s="192"/>
      <c r="S688" s="192"/>
      <c r="T688" s="192"/>
      <c r="U688" s="192"/>
      <c r="V688" s="192"/>
      <c r="W688" s="192"/>
      <c r="X688" s="192"/>
      <c r="Y688" s="192"/>
      <c r="Z688" s="192"/>
      <c r="AA688" s="192"/>
    </row>
    <row r="689" spans="1:27" ht="15.75" customHeight="1">
      <c r="A689" s="192"/>
      <c r="B689" s="192"/>
      <c r="C689" s="192"/>
      <c r="D689" s="192"/>
      <c r="E689" s="192"/>
      <c r="F689" s="192"/>
      <c r="G689" s="192"/>
      <c r="H689" s="192"/>
      <c r="I689" s="192"/>
      <c r="J689" s="192"/>
      <c r="K689" s="192"/>
      <c r="L689" s="192"/>
      <c r="M689" s="192"/>
      <c r="N689" s="192"/>
      <c r="O689" s="192"/>
      <c r="P689" s="192"/>
      <c r="Q689" s="192"/>
      <c r="R689" s="192"/>
      <c r="S689" s="192"/>
      <c r="T689" s="192"/>
      <c r="U689" s="192"/>
      <c r="V689" s="192"/>
      <c r="W689" s="192"/>
      <c r="X689" s="192"/>
      <c r="Y689" s="192"/>
      <c r="Z689" s="192"/>
      <c r="AA689" s="192"/>
    </row>
    <row r="690" spans="1:27" ht="15.75" customHeight="1">
      <c r="A690" s="192"/>
      <c r="B690" s="192"/>
      <c r="C690" s="192"/>
      <c r="D690" s="192"/>
      <c r="E690" s="192"/>
      <c r="F690" s="192"/>
      <c r="G690" s="192"/>
      <c r="H690" s="192"/>
      <c r="I690" s="192"/>
      <c r="J690" s="192"/>
      <c r="K690" s="192"/>
      <c r="L690" s="192"/>
      <c r="M690" s="192"/>
      <c r="N690" s="192"/>
      <c r="O690" s="192"/>
      <c r="P690" s="192"/>
      <c r="Q690" s="192"/>
      <c r="R690" s="192"/>
      <c r="S690" s="192"/>
      <c r="T690" s="192"/>
      <c r="U690" s="192"/>
      <c r="V690" s="192"/>
      <c r="W690" s="192"/>
      <c r="X690" s="192"/>
      <c r="Y690" s="192"/>
      <c r="Z690" s="192"/>
      <c r="AA690" s="192"/>
    </row>
    <row r="691" spans="1:27" ht="15.75" customHeight="1">
      <c r="A691" s="192"/>
      <c r="B691" s="192"/>
      <c r="C691" s="192"/>
      <c r="D691" s="192"/>
      <c r="E691" s="192"/>
      <c r="F691" s="192"/>
      <c r="G691" s="192"/>
      <c r="H691" s="192"/>
      <c r="I691" s="192"/>
      <c r="J691" s="192"/>
      <c r="K691" s="192"/>
      <c r="L691" s="192"/>
      <c r="M691" s="192"/>
      <c r="N691" s="192"/>
      <c r="O691" s="192"/>
      <c r="P691" s="192"/>
      <c r="Q691" s="192"/>
      <c r="R691" s="192"/>
      <c r="S691" s="192"/>
      <c r="T691" s="192"/>
      <c r="U691" s="192"/>
      <c r="V691" s="192"/>
      <c r="W691" s="192"/>
      <c r="X691" s="192"/>
      <c r="Y691" s="192"/>
      <c r="Z691" s="192"/>
      <c r="AA691" s="192"/>
    </row>
    <row r="692" spans="1:27" ht="15.75" customHeight="1">
      <c r="A692" s="192"/>
      <c r="B692" s="192"/>
      <c r="C692" s="192"/>
      <c r="D692" s="192"/>
      <c r="E692" s="192"/>
      <c r="F692" s="192"/>
      <c r="G692" s="192"/>
      <c r="H692" s="192"/>
      <c r="I692" s="192"/>
      <c r="J692" s="192"/>
      <c r="K692" s="192"/>
      <c r="L692" s="192"/>
      <c r="M692" s="192"/>
      <c r="N692" s="192"/>
      <c r="O692" s="192"/>
      <c r="P692" s="192"/>
      <c r="Q692" s="192"/>
      <c r="R692" s="192"/>
      <c r="S692" s="192"/>
      <c r="T692" s="192"/>
      <c r="U692" s="192"/>
      <c r="V692" s="192"/>
      <c r="W692" s="192"/>
      <c r="X692" s="192"/>
      <c r="Y692" s="192"/>
      <c r="Z692" s="192"/>
      <c r="AA692" s="192"/>
    </row>
    <row r="693" spans="1:27" ht="15.75" customHeight="1">
      <c r="A693" s="192"/>
      <c r="B693" s="192"/>
      <c r="C693" s="192"/>
      <c r="D693" s="192"/>
      <c r="E693" s="192"/>
      <c r="F693" s="192"/>
      <c r="G693" s="192"/>
      <c r="H693" s="192"/>
      <c r="I693" s="192"/>
      <c r="J693" s="192"/>
      <c r="K693" s="192"/>
      <c r="L693" s="192"/>
      <c r="M693" s="192"/>
      <c r="N693" s="192"/>
      <c r="O693" s="192"/>
      <c r="P693" s="192"/>
      <c r="Q693" s="192"/>
      <c r="R693" s="192"/>
      <c r="S693" s="192"/>
      <c r="T693" s="192"/>
      <c r="U693" s="192"/>
      <c r="V693" s="192"/>
      <c r="W693" s="192"/>
      <c r="X693" s="192"/>
      <c r="Y693" s="192"/>
      <c r="Z693" s="192"/>
      <c r="AA693" s="192"/>
    </row>
    <row r="694" spans="1:27" ht="15.75" customHeight="1">
      <c r="A694" s="192"/>
      <c r="B694" s="192"/>
      <c r="C694" s="192"/>
      <c r="D694" s="192"/>
      <c r="E694" s="192"/>
      <c r="F694" s="192"/>
      <c r="G694" s="192"/>
      <c r="H694" s="192"/>
      <c r="I694" s="192"/>
      <c r="J694" s="192"/>
      <c r="K694" s="192"/>
      <c r="L694" s="192"/>
      <c r="M694" s="192"/>
      <c r="N694" s="192"/>
      <c r="O694" s="192"/>
      <c r="P694" s="192"/>
      <c r="Q694" s="192"/>
      <c r="R694" s="192"/>
      <c r="S694" s="192"/>
      <c r="T694" s="192"/>
      <c r="U694" s="192"/>
      <c r="V694" s="192"/>
      <c r="W694" s="192"/>
      <c r="X694" s="192"/>
      <c r="Y694" s="192"/>
      <c r="Z694" s="192"/>
      <c r="AA694" s="192"/>
    </row>
    <row r="695" spans="1:27" ht="15.75" customHeight="1">
      <c r="A695" s="192"/>
      <c r="B695" s="192"/>
      <c r="C695" s="192"/>
      <c r="D695" s="192"/>
      <c r="E695" s="192"/>
      <c r="F695" s="192"/>
      <c r="G695" s="192"/>
      <c r="H695" s="192"/>
      <c r="I695" s="192"/>
      <c r="J695" s="192"/>
      <c r="K695" s="192"/>
      <c r="L695" s="192"/>
      <c r="M695" s="192"/>
      <c r="N695" s="192"/>
      <c r="O695" s="192"/>
      <c r="P695" s="192"/>
      <c r="Q695" s="192"/>
      <c r="R695" s="192"/>
      <c r="S695" s="192"/>
      <c r="T695" s="192"/>
      <c r="U695" s="192"/>
      <c r="V695" s="192"/>
      <c r="W695" s="192"/>
      <c r="X695" s="192"/>
      <c r="Y695" s="192"/>
      <c r="Z695" s="192"/>
      <c r="AA695" s="192"/>
    </row>
    <row r="696" spans="1:27" ht="15.75" customHeight="1">
      <c r="A696" s="192"/>
      <c r="B696" s="192"/>
      <c r="C696" s="192"/>
      <c r="D696" s="192"/>
      <c r="E696" s="192"/>
      <c r="F696" s="192"/>
      <c r="G696" s="192"/>
      <c r="H696" s="192"/>
      <c r="I696" s="192"/>
      <c r="J696" s="192"/>
      <c r="K696" s="192"/>
      <c r="L696" s="192"/>
      <c r="M696" s="192"/>
      <c r="N696" s="192"/>
      <c r="O696" s="192"/>
      <c r="P696" s="192"/>
      <c r="Q696" s="192"/>
      <c r="R696" s="192"/>
      <c r="S696" s="192"/>
      <c r="T696" s="192"/>
      <c r="U696" s="192"/>
      <c r="V696" s="192"/>
      <c r="W696" s="192"/>
      <c r="X696" s="192"/>
      <c r="Y696" s="192"/>
      <c r="Z696" s="192"/>
      <c r="AA696" s="192"/>
    </row>
    <row r="697" spans="1:27" ht="15.75" customHeight="1">
      <c r="A697" s="192"/>
      <c r="B697" s="192"/>
      <c r="C697" s="192"/>
      <c r="D697" s="192"/>
      <c r="E697" s="192"/>
      <c r="F697" s="192"/>
      <c r="G697" s="192"/>
      <c r="H697" s="192"/>
      <c r="I697" s="192"/>
      <c r="J697" s="192"/>
      <c r="K697" s="192"/>
      <c r="L697" s="192"/>
      <c r="M697" s="192"/>
      <c r="N697" s="192"/>
      <c r="O697" s="192"/>
      <c r="P697" s="192"/>
      <c r="Q697" s="192"/>
      <c r="R697" s="192"/>
      <c r="S697" s="192"/>
      <c r="T697" s="192"/>
      <c r="U697" s="192"/>
      <c r="V697" s="192"/>
      <c r="W697" s="192"/>
      <c r="X697" s="192"/>
      <c r="Y697" s="192"/>
      <c r="Z697" s="192"/>
      <c r="AA697" s="192"/>
    </row>
    <row r="698" spans="1:27" ht="15.75" customHeight="1">
      <c r="A698" s="192"/>
      <c r="B698" s="192"/>
      <c r="C698" s="192"/>
      <c r="D698" s="192"/>
      <c r="E698" s="192"/>
      <c r="F698" s="192"/>
      <c r="G698" s="192"/>
      <c r="H698" s="192"/>
      <c r="I698" s="192"/>
      <c r="J698" s="192"/>
      <c r="K698" s="192"/>
      <c r="L698" s="192"/>
      <c r="M698" s="192"/>
      <c r="N698" s="192"/>
      <c r="O698" s="192"/>
      <c r="P698" s="192"/>
      <c r="Q698" s="192"/>
      <c r="R698" s="192"/>
      <c r="S698" s="192"/>
      <c r="T698" s="192"/>
      <c r="U698" s="192"/>
      <c r="V698" s="192"/>
      <c r="W698" s="192"/>
      <c r="X698" s="192"/>
      <c r="Y698" s="192"/>
      <c r="Z698" s="192"/>
      <c r="AA698" s="192"/>
    </row>
    <row r="699" spans="1:27" ht="15.75" customHeight="1">
      <c r="A699" s="192"/>
      <c r="B699" s="192"/>
      <c r="C699" s="192"/>
      <c r="D699" s="192"/>
      <c r="E699" s="192"/>
      <c r="F699" s="192"/>
      <c r="G699" s="192"/>
      <c r="H699" s="192"/>
      <c r="I699" s="192"/>
      <c r="J699" s="192"/>
      <c r="K699" s="192"/>
      <c r="L699" s="192"/>
      <c r="M699" s="192"/>
      <c r="N699" s="192"/>
      <c r="O699" s="192"/>
      <c r="P699" s="192"/>
      <c r="Q699" s="192"/>
      <c r="R699" s="192"/>
      <c r="S699" s="192"/>
      <c r="T699" s="192"/>
      <c r="U699" s="192"/>
      <c r="V699" s="192"/>
      <c r="W699" s="192"/>
      <c r="X699" s="192"/>
      <c r="Y699" s="192"/>
      <c r="Z699" s="192"/>
      <c r="AA699" s="192"/>
    </row>
    <row r="700" spans="1:27" ht="15.75" customHeight="1">
      <c r="A700" s="192"/>
      <c r="B700" s="192"/>
      <c r="C700" s="192"/>
      <c r="D700" s="192"/>
      <c r="E700" s="192"/>
      <c r="F700" s="192"/>
      <c r="G700" s="192"/>
      <c r="H700" s="192"/>
      <c r="I700" s="192"/>
      <c r="J700" s="192"/>
      <c r="K700" s="192"/>
      <c r="L700" s="192"/>
      <c r="M700" s="192"/>
      <c r="N700" s="192"/>
      <c r="O700" s="192"/>
      <c r="P700" s="192"/>
      <c r="Q700" s="192"/>
      <c r="R700" s="192"/>
      <c r="S700" s="192"/>
      <c r="T700" s="192"/>
      <c r="U700" s="192"/>
      <c r="V700" s="192"/>
      <c r="W700" s="192"/>
      <c r="X700" s="192"/>
      <c r="Y700" s="192"/>
      <c r="Z700" s="192"/>
      <c r="AA700" s="192"/>
    </row>
    <row r="701" spans="1:27" ht="15.75" customHeight="1">
      <c r="A701" s="192"/>
      <c r="B701" s="192"/>
      <c r="C701" s="192"/>
      <c r="D701" s="192"/>
      <c r="E701" s="192"/>
      <c r="F701" s="192"/>
      <c r="G701" s="192"/>
      <c r="H701" s="192"/>
      <c r="I701" s="192"/>
      <c r="J701" s="192"/>
      <c r="K701" s="192"/>
      <c r="L701" s="192"/>
      <c r="M701" s="192"/>
      <c r="N701" s="192"/>
      <c r="O701" s="192"/>
      <c r="P701" s="192"/>
      <c r="Q701" s="192"/>
      <c r="R701" s="192"/>
      <c r="S701" s="192"/>
      <c r="T701" s="192"/>
      <c r="U701" s="192"/>
      <c r="V701" s="192"/>
      <c r="W701" s="192"/>
      <c r="X701" s="192"/>
      <c r="Y701" s="192"/>
      <c r="Z701" s="192"/>
      <c r="AA701" s="192"/>
    </row>
    <row r="702" spans="1:27" ht="15.75" customHeight="1">
      <c r="A702" s="192"/>
      <c r="B702" s="192"/>
      <c r="C702" s="192"/>
      <c r="D702" s="192"/>
      <c r="E702" s="192"/>
      <c r="F702" s="192"/>
      <c r="G702" s="192"/>
      <c r="H702" s="192"/>
      <c r="I702" s="192"/>
      <c r="J702" s="192"/>
      <c r="K702" s="192"/>
      <c r="L702" s="192"/>
      <c r="M702" s="192"/>
      <c r="N702" s="192"/>
      <c r="O702" s="192"/>
      <c r="P702" s="192"/>
      <c r="Q702" s="192"/>
      <c r="R702" s="192"/>
      <c r="S702" s="192"/>
      <c r="T702" s="192"/>
      <c r="U702" s="192"/>
      <c r="V702" s="192"/>
      <c r="W702" s="192"/>
      <c r="X702" s="192"/>
      <c r="Y702" s="192"/>
      <c r="Z702" s="192"/>
      <c r="AA702" s="192"/>
    </row>
    <row r="703" spans="1:27" ht="15.75" customHeight="1">
      <c r="A703" s="192"/>
      <c r="B703" s="192"/>
      <c r="C703" s="192"/>
      <c r="D703" s="192"/>
      <c r="E703" s="192"/>
      <c r="F703" s="192"/>
      <c r="G703" s="192"/>
      <c r="H703" s="192"/>
      <c r="I703" s="192"/>
      <c r="J703" s="192"/>
      <c r="K703" s="192"/>
      <c r="L703" s="192"/>
      <c r="M703" s="192"/>
      <c r="N703" s="192"/>
      <c r="O703" s="192"/>
      <c r="P703" s="192"/>
      <c r="Q703" s="192"/>
      <c r="R703" s="192"/>
      <c r="S703" s="192"/>
      <c r="T703" s="192"/>
      <c r="U703" s="192"/>
      <c r="V703" s="192"/>
      <c r="W703" s="192"/>
      <c r="X703" s="192"/>
      <c r="Y703" s="192"/>
      <c r="Z703" s="192"/>
      <c r="AA703" s="192"/>
    </row>
    <row r="704" spans="1:27" ht="15.75" customHeight="1">
      <c r="A704" s="192"/>
      <c r="B704" s="192"/>
      <c r="C704" s="192"/>
      <c r="D704" s="192"/>
      <c r="E704" s="192"/>
      <c r="F704" s="192"/>
      <c r="G704" s="192"/>
      <c r="H704" s="192"/>
      <c r="I704" s="192"/>
      <c r="J704" s="192"/>
      <c r="K704" s="192"/>
      <c r="L704" s="192"/>
      <c r="M704" s="192"/>
      <c r="N704" s="192"/>
      <c r="O704" s="192"/>
      <c r="P704" s="192"/>
      <c r="Q704" s="192"/>
      <c r="R704" s="192"/>
      <c r="S704" s="192"/>
      <c r="T704" s="192"/>
      <c r="U704" s="192"/>
      <c r="V704" s="192"/>
      <c r="W704" s="192"/>
      <c r="X704" s="192"/>
      <c r="Y704" s="192"/>
      <c r="Z704" s="192"/>
      <c r="AA704" s="192"/>
    </row>
    <row r="705" spans="1:27" ht="15.75" customHeight="1">
      <c r="A705" s="192"/>
      <c r="B705" s="192"/>
      <c r="C705" s="192"/>
      <c r="D705" s="192"/>
      <c r="E705" s="192"/>
      <c r="F705" s="192"/>
      <c r="G705" s="192"/>
      <c r="H705" s="192"/>
      <c r="I705" s="192"/>
      <c r="J705" s="192"/>
      <c r="K705" s="192"/>
      <c r="L705" s="192"/>
      <c r="M705" s="192"/>
      <c r="N705" s="192"/>
      <c r="O705" s="192"/>
      <c r="P705" s="192"/>
      <c r="Q705" s="192"/>
      <c r="R705" s="192"/>
      <c r="S705" s="192"/>
      <c r="T705" s="192"/>
      <c r="U705" s="192"/>
      <c r="V705" s="192"/>
      <c r="W705" s="192"/>
      <c r="X705" s="192"/>
      <c r="Y705" s="192"/>
      <c r="Z705" s="192"/>
      <c r="AA705" s="192"/>
    </row>
    <row r="706" spans="1:27" ht="15.75" customHeight="1">
      <c r="A706" s="192"/>
      <c r="B706" s="192"/>
      <c r="C706" s="192"/>
      <c r="D706" s="192"/>
      <c r="E706" s="192"/>
      <c r="F706" s="192"/>
      <c r="G706" s="192"/>
      <c r="H706" s="192"/>
      <c r="I706" s="192"/>
      <c r="J706" s="192"/>
      <c r="K706" s="192"/>
      <c r="L706" s="192"/>
      <c r="M706" s="192"/>
      <c r="N706" s="192"/>
      <c r="O706" s="192"/>
      <c r="P706" s="192"/>
      <c r="Q706" s="192"/>
      <c r="R706" s="192"/>
      <c r="S706" s="192"/>
      <c r="T706" s="192"/>
      <c r="U706" s="192"/>
      <c r="V706" s="192"/>
      <c r="W706" s="192"/>
      <c r="X706" s="192"/>
      <c r="Y706" s="192"/>
      <c r="Z706" s="192"/>
      <c r="AA706" s="192"/>
    </row>
    <row r="707" spans="1:27" ht="15.75" customHeight="1">
      <c r="A707" s="192"/>
      <c r="B707" s="192"/>
      <c r="C707" s="192"/>
      <c r="D707" s="192"/>
      <c r="E707" s="192"/>
      <c r="F707" s="192"/>
      <c r="G707" s="192"/>
      <c r="H707" s="192"/>
      <c r="I707" s="192"/>
      <c r="J707" s="192"/>
      <c r="K707" s="192"/>
      <c r="L707" s="192"/>
      <c r="M707" s="192"/>
      <c r="N707" s="192"/>
      <c r="O707" s="192"/>
      <c r="P707" s="192"/>
      <c r="Q707" s="192"/>
      <c r="R707" s="192"/>
      <c r="S707" s="192"/>
      <c r="T707" s="192"/>
      <c r="U707" s="192"/>
      <c r="V707" s="192"/>
      <c r="W707" s="192"/>
      <c r="X707" s="192"/>
      <c r="Y707" s="192"/>
      <c r="Z707" s="192"/>
      <c r="AA707" s="192"/>
    </row>
    <row r="708" spans="1:27" ht="15.75" customHeight="1">
      <c r="A708" s="192"/>
      <c r="B708" s="192"/>
      <c r="C708" s="192"/>
      <c r="D708" s="192"/>
      <c r="E708" s="192"/>
      <c r="F708" s="192"/>
      <c r="G708" s="192"/>
      <c r="H708" s="192"/>
      <c r="I708" s="192"/>
      <c r="J708" s="192"/>
      <c r="K708" s="192"/>
      <c r="L708" s="192"/>
      <c r="M708" s="192"/>
      <c r="N708" s="192"/>
      <c r="O708" s="192"/>
      <c r="P708" s="192"/>
      <c r="Q708" s="192"/>
      <c r="R708" s="192"/>
      <c r="S708" s="192"/>
      <c r="T708" s="192"/>
      <c r="U708" s="192"/>
      <c r="V708" s="192"/>
      <c r="W708" s="192"/>
      <c r="X708" s="192"/>
      <c r="Y708" s="192"/>
      <c r="Z708" s="192"/>
      <c r="AA708" s="192"/>
    </row>
    <row r="709" spans="1:27" ht="15.75" customHeight="1">
      <c r="A709" s="192"/>
      <c r="B709" s="192"/>
      <c r="C709" s="192"/>
      <c r="D709" s="192"/>
      <c r="E709" s="192"/>
      <c r="F709" s="192"/>
      <c r="G709" s="192"/>
      <c r="H709" s="192"/>
      <c r="I709" s="192"/>
      <c r="J709" s="192"/>
      <c r="K709" s="192"/>
      <c r="L709" s="192"/>
      <c r="M709" s="192"/>
      <c r="N709" s="192"/>
      <c r="O709" s="192"/>
      <c r="P709" s="192"/>
      <c r="Q709" s="192"/>
      <c r="R709" s="192"/>
      <c r="S709" s="192"/>
      <c r="T709" s="192"/>
      <c r="U709" s="192"/>
      <c r="V709" s="192"/>
      <c r="W709" s="192"/>
      <c r="X709" s="192"/>
      <c r="Y709" s="192"/>
      <c r="Z709" s="192"/>
      <c r="AA709" s="192"/>
    </row>
    <row r="710" spans="1:27" ht="15.75" customHeight="1">
      <c r="A710" s="192"/>
      <c r="B710" s="192"/>
      <c r="C710" s="192"/>
      <c r="D710" s="192"/>
      <c r="E710" s="192"/>
      <c r="F710" s="192"/>
      <c r="G710" s="192"/>
      <c r="H710" s="192"/>
      <c r="I710" s="192"/>
      <c r="J710" s="192"/>
      <c r="K710" s="192"/>
      <c r="L710" s="192"/>
      <c r="M710" s="192"/>
      <c r="N710" s="192"/>
      <c r="O710" s="192"/>
      <c r="P710" s="192"/>
      <c r="Q710" s="192"/>
      <c r="R710" s="192"/>
      <c r="S710" s="192"/>
      <c r="T710" s="192"/>
      <c r="U710" s="192"/>
      <c r="V710" s="192"/>
      <c r="W710" s="192"/>
      <c r="X710" s="192"/>
      <c r="Y710" s="192"/>
      <c r="Z710" s="192"/>
      <c r="AA710" s="192"/>
    </row>
    <row r="711" spans="1:27" ht="15.75" customHeight="1">
      <c r="A711" s="192"/>
      <c r="B711" s="192"/>
      <c r="C711" s="192"/>
      <c r="D711" s="192"/>
      <c r="E711" s="192"/>
      <c r="F711" s="192"/>
      <c r="G711" s="192"/>
      <c r="H711" s="192"/>
      <c r="I711" s="192"/>
      <c r="J711" s="192"/>
      <c r="K711" s="192"/>
      <c r="L711" s="192"/>
      <c r="M711" s="192"/>
      <c r="N711" s="192"/>
      <c r="O711" s="192"/>
      <c r="P711" s="192"/>
      <c r="Q711" s="192"/>
      <c r="R711" s="192"/>
      <c r="S711" s="192"/>
      <c r="T711" s="192"/>
      <c r="U711" s="192"/>
      <c r="V711" s="192"/>
      <c r="W711" s="192"/>
      <c r="X711" s="192"/>
      <c r="Y711" s="192"/>
      <c r="Z711" s="192"/>
      <c r="AA711" s="192"/>
    </row>
    <row r="712" spans="1:27" ht="15.75" customHeight="1">
      <c r="A712" s="192"/>
      <c r="B712" s="192"/>
      <c r="C712" s="192"/>
      <c r="D712" s="192"/>
      <c r="E712" s="192"/>
      <c r="F712" s="192"/>
      <c r="G712" s="192"/>
      <c r="H712" s="192"/>
      <c r="I712" s="192"/>
      <c r="J712" s="192"/>
      <c r="K712" s="192"/>
      <c r="L712" s="192"/>
      <c r="M712" s="192"/>
      <c r="N712" s="192"/>
      <c r="O712" s="192"/>
      <c r="P712" s="192"/>
      <c r="Q712" s="192"/>
      <c r="R712" s="192"/>
      <c r="S712" s="192"/>
      <c r="T712" s="192"/>
      <c r="U712" s="192"/>
      <c r="V712" s="192"/>
      <c r="W712" s="192"/>
      <c r="X712" s="192"/>
      <c r="Y712" s="192"/>
      <c r="Z712" s="192"/>
      <c r="AA712" s="192"/>
    </row>
    <row r="713" spans="1:27" ht="15.75" customHeight="1">
      <c r="A713" s="192"/>
      <c r="B713" s="192"/>
      <c r="C713" s="192"/>
      <c r="D713" s="192"/>
      <c r="E713" s="192"/>
      <c r="F713" s="192"/>
      <c r="G713" s="192"/>
      <c r="H713" s="192"/>
      <c r="I713" s="192"/>
      <c r="J713" s="192"/>
      <c r="K713" s="192"/>
      <c r="L713" s="192"/>
      <c r="M713" s="192"/>
      <c r="N713" s="192"/>
      <c r="O713" s="192"/>
      <c r="P713" s="192"/>
      <c r="Q713" s="192"/>
      <c r="R713" s="192"/>
      <c r="S713" s="192"/>
      <c r="T713" s="192"/>
      <c r="U713" s="192"/>
      <c r="V713" s="192"/>
      <c r="W713" s="192"/>
      <c r="X713" s="192"/>
      <c r="Y713" s="192"/>
      <c r="Z713" s="192"/>
      <c r="AA713" s="192"/>
    </row>
    <row r="714" spans="1:27" ht="15.75" customHeight="1">
      <c r="A714" s="192"/>
      <c r="B714" s="192"/>
      <c r="C714" s="192"/>
      <c r="D714" s="192"/>
      <c r="E714" s="192"/>
      <c r="F714" s="192"/>
      <c r="G714" s="192"/>
      <c r="H714" s="192"/>
      <c r="I714" s="192"/>
      <c r="J714" s="192"/>
      <c r="K714" s="192"/>
      <c r="L714" s="192"/>
      <c r="M714" s="192"/>
      <c r="N714" s="192"/>
      <c r="O714" s="192"/>
      <c r="P714" s="192"/>
      <c r="Q714" s="192"/>
      <c r="R714" s="192"/>
      <c r="S714" s="192"/>
      <c r="T714" s="192"/>
      <c r="U714" s="192"/>
      <c r="V714" s="192"/>
      <c r="W714" s="192"/>
      <c r="X714" s="192"/>
      <c r="Y714" s="192"/>
      <c r="Z714" s="192"/>
      <c r="AA714" s="192"/>
    </row>
    <row r="715" spans="1:27" ht="15.75" customHeight="1">
      <c r="A715" s="192"/>
      <c r="B715" s="192"/>
      <c r="C715" s="192"/>
      <c r="D715" s="192"/>
      <c r="E715" s="192"/>
      <c r="F715" s="192"/>
      <c r="G715" s="192"/>
      <c r="H715" s="192"/>
      <c r="I715" s="192"/>
      <c r="J715" s="192"/>
      <c r="K715" s="192"/>
      <c r="L715" s="192"/>
      <c r="M715" s="192"/>
      <c r="N715" s="192"/>
      <c r="O715" s="192"/>
      <c r="P715" s="192"/>
      <c r="Q715" s="192"/>
      <c r="R715" s="192"/>
      <c r="S715" s="192"/>
      <c r="T715" s="192"/>
      <c r="U715" s="192"/>
      <c r="V715" s="192"/>
      <c r="W715" s="192"/>
      <c r="X715" s="192"/>
      <c r="Y715" s="192"/>
      <c r="Z715" s="192"/>
      <c r="AA715" s="192"/>
    </row>
    <row r="716" spans="1:27" ht="15.75" customHeight="1">
      <c r="A716" s="192"/>
      <c r="B716" s="192"/>
      <c r="C716" s="192"/>
      <c r="D716" s="192"/>
      <c r="E716" s="192"/>
      <c r="F716" s="192"/>
      <c r="G716" s="192"/>
      <c r="H716" s="192"/>
      <c r="I716" s="192"/>
      <c r="J716" s="192"/>
      <c r="K716" s="192"/>
      <c r="L716" s="192"/>
      <c r="M716" s="192"/>
      <c r="N716" s="192"/>
      <c r="O716" s="192"/>
      <c r="P716" s="192"/>
      <c r="Q716" s="192"/>
      <c r="R716" s="192"/>
      <c r="S716" s="192"/>
      <c r="T716" s="192"/>
      <c r="U716" s="192"/>
      <c r="V716" s="192"/>
      <c r="W716" s="192"/>
      <c r="X716" s="192"/>
      <c r="Y716" s="192"/>
      <c r="Z716" s="192"/>
      <c r="AA716" s="192"/>
    </row>
    <row r="717" spans="1:27" ht="15.75" customHeight="1">
      <c r="A717" s="192"/>
      <c r="B717" s="192"/>
      <c r="C717" s="192"/>
      <c r="D717" s="192"/>
      <c r="E717" s="192"/>
      <c r="F717" s="192"/>
      <c r="G717" s="192"/>
      <c r="H717" s="192"/>
      <c r="I717" s="192"/>
      <c r="J717" s="192"/>
      <c r="K717" s="192"/>
      <c r="L717" s="192"/>
      <c r="M717" s="192"/>
      <c r="N717" s="192"/>
      <c r="O717" s="192"/>
      <c r="P717" s="192"/>
      <c r="Q717" s="192"/>
      <c r="R717" s="192"/>
      <c r="S717" s="192"/>
      <c r="T717" s="192"/>
      <c r="U717" s="192"/>
      <c r="V717" s="192"/>
      <c r="W717" s="192"/>
      <c r="X717" s="192"/>
      <c r="Y717" s="192"/>
      <c r="Z717" s="192"/>
      <c r="AA717" s="192"/>
    </row>
    <row r="718" spans="1:27" ht="15.75" customHeight="1">
      <c r="A718" s="192"/>
      <c r="B718" s="192"/>
      <c r="C718" s="192"/>
      <c r="D718" s="192"/>
      <c r="E718" s="192"/>
      <c r="F718" s="192"/>
      <c r="G718" s="192"/>
      <c r="H718" s="192"/>
      <c r="I718" s="192"/>
      <c r="J718" s="192"/>
      <c r="K718" s="192"/>
      <c r="L718" s="192"/>
      <c r="M718" s="192"/>
      <c r="N718" s="192"/>
      <c r="O718" s="192"/>
      <c r="P718" s="192"/>
      <c r="Q718" s="192"/>
      <c r="R718" s="192"/>
      <c r="S718" s="192"/>
      <c r="T718" s="192"/>
      <c r="U718" s="192"/>
      <c r="V718" s="192"/>
      <c r="W718" s="192"/>
      <c r="X718" s="192"/>
      <c r="Y718" s="192"/>
      <c r="Z718" s="192"/>
      <c r="AA718" s="192"/>
    </row>
    <row r="719" spans="1:27" ht="15.75" customHeight="1">
      <c r="A719" s="192"/>
      <c r="B719" s="192"/>
      <c r="C719" s="192"/>
      <c r="D719" s="192"/>
      <c r="E719" s="192"/>
      <c r="F719" s="192"/>
      <c r="G719" s="192"/>
      <c r="H719" s="192"/>
      <c r="I719" s="192"/>
      <c r="J719" s="192"/>
      <c r="K719" s="192"/>
      <c r="L719" s="192"/>
      <c r="M719" s="192"/>
      <c r="N719" s="192"/>
      <c r="O719" s="192"/>
      <c r="P719" s="192"/>
      <c r="Q719" s="192"/>
      <c r="R719" s="192"/>
      <c r="S719" s="192"/>
      <c r="T719" s="192"/>
      <c r="U719" s="192"/>
      <c r="V719" s="192"/>
      <c r="W719" s="192"/>
      <c r="X719" s="192"/>
      <c r="Y719" s="192"/>
      <c r="Z719" s="192"/>
      <c r="AA719" s="192"/>
    </row>
    <row r="720" spans="1:27" ht="15.75" customHeight="1">
      <c r="A720" s="192"/>
      <c r="B720" s="192"/>
      <c r="C720" s="192"/>
      <c r="D720" s="192"/>
      <c r="E720" s="192"/>
      <c r="F720" s="192"/>
      <c r="G720" s="192"/>
      <c r="H720" s="192"/>
      <c r="I720" s="192"/>
      <c r="J720" s="192"/>
      <c r="K720" s="192"/>
      <c r="L720" s="192"/>
      <c r="M720" s="192"/>
      <c r="N720" s="192"/>
      <c r="O720" s="192"/>
      <c r="P720" s="192"/>
      <c r="Q720" s="192"/>
      <c r="R720" s="192"/>
      <c r="S720" s="192"/>
      <c r="T720" s="192"/>
      <c r="U720" s="192"/>
      <c r="V720" s="192"/>
      <c r="W720" s="192"/>
      <c r="X720" s="192"/>
      <c r="Y720" s="192"/>
      <c r="Z720" s="192"/>
      <c r="AA720" s="192"/>
    </row>
    <row r="721" spans="1:27" ht="15.75" customHeight="1">
      <c r="A721" s="192"/>
      <c r="B721" s="192"/>
      <c r="C721" s="192"/>
      <c r="D721" s="192"/>
      <c r="E721" s="192"/>
      <c r="F721" s="192"/>
      <c r="G721" s="192"/>
      <c r="H721" s="192"/>
      <c r="I721" s="192"/>
      <c r="J721" s="192"/>
      <c r="K721" s="192"/>
      <c r="L721" s="192"/>
      <c r="M721" s="192"/>
      <c r="N721" s="192"/>
      <c r="O721" s="192"/>
      <c r="P721" s="192"/>
      <c r="Q721" s="192"/>
      <c r="R721" s="192"/>
      <c r="S721" s="192"/>
      <c r="T721" s="192"/>
      <c r="U721" s="192"/>
      <c r="V721" s="192"/>
      <c r="W721" s="192"/>
      <c r="X721" s="192"/>
      <c r="Y721" s="192"/>
      <c r="Z721" s="192"/>
      <c r="AA721" s="192"/>
    </row>
    <row r="722" spans="1:27" ht="15.75" customHeight="1">
      <c r="A722" s="192"/>
      <c r="B722" s="192"/>
      <c r="C722" s="192"/>
      <c r="D722" s="192"/>
      <c r="E722" s="192"/>
      <c r="F722" s="192"/>
      <c r="G722" s="192"/>
      <c r="H722" s="192"/>
      <c r="I722" s="192"/>
      <c r="J722" s="192"/>
      <c r="K722" s="192"/>
      <c r="L722" s="192"/>
      <c r="M722" s="192"/>
      <c r="N722" s="192"/>
      <c r="O722" s="192"/>
      <c r="P722" s="192"/>
      <c r="Q722" s="192"/>
      <c r="R722" s="192"/>
      <c r="S722" s="192"/>
      <c r="T722" s="192"/>
      <c r="U722" s="192"/>
      <c r="V722" s="192"/>
      <c r="W722" s="192"/>
      <c r="X722" s="192"/>
      <c r="Y722" s="192"/>
      <c r="Z722" s="192"/>
      <c r="AA722" s="192"/>
    </row>
    <row r="723" spans="1:27" ht="15.75" customHeight="1">
      <c r="A723" s="192"/>
      <c r="B723" s="192"/>
      <c r="C723" s="192"/>
      <c r="D723" s="192"/>
      <c r="E723" s="192"/>
      <c r="F723" s="192"/>
      <c r="G723" s="192"/>
      <c r="H723" s="192"/>
      <c r="I723" s="192"/>
      <c r="J723" s="192"/>
      <c r="K723" s="192"/>
      <c r="L723" s="192"/>
      <c r="M723" s="192"/>
      <c r="N723" s="192"/>
      <c r="O723" s="192"/>
      <c r="P723" s="192"/>
      <c r="Q723" s="192"/>
      <c r="R723" s="192"/>
      <c r="S723" s="192"/>
      <c r="T723" s="192"/>
      <c r="U723" s="192"/>
      <c r="V723" s="192"/>
      <c r="W723" s="192"/>
      <c r="X723" s="192"/>
      <c r="Y723" s="192"/>
      <c r="Z723" s="192"/>
      <c r="AA723" s="192"/>
    </row>
    <row r="724" spans="1:27" ht="15.75" customHeight="1">
      <c r="A724" s="192"/>
      <c r="B724" s="192"/>
      <c r="C724" s="192"/>
      <c r="D724" s="192"/>
      <c r="E724" s="192"/>
      <c r="F724" s="192"/>
      <c r="G724" s="192"/>
      <c r="H724" s="192"/>
      <c r="I724" s="192"/>
      <c r="J724" s="192"/>
      <c r="K724" s="192"/>
      <c r="L724" s="192"/>
      <c r="M724" s="192"/>
      <c r="N724" s="192"/>
      <c r="O724" s="192"/>
      <c r="P724" s="192"/>
      <c r="Q724" s="192"/>
      <c r="R724" s="192"/>
      <c r="S724" s="192"/>
      <c r="T724" s="192"/>
      <c r="U724" s="192"/>
      <c r="V724" s="192"/>
      <c r="W724" s="192"/>
      <c r="X724" s="192"/>
      <c r="Y724" s="192"/>
      <c r="Z724" s="192"/>
      <c r="AA724" s="192"/>
    </row>
    <row r="725" spans="1:27" ht="15.75" customHeight="1">
      <c r="A725" s="192"/>
      <c r="B725" s="192"/>
      <c r="C725" s="192"/>
      <c r="D725" s="192"/>
      <c r="E725" s="192"/>
      <c r="F725" s="192"/>
      <c r="G725" s="192"/>
      <c r="H725" s="192"/>
      <c r="I725" s="192"/>
      <c r="J725" s="192"/>
      <c r="K725" s="192"/>
      <c r="L725" s="192"/>
      <c r="M725" s="192"/>
      <c r="N725" s="192"/>
      <c r="O725" s="192"/>
      <c r="P725" s="192"/>
      <c r="Q725" s="192"/>
      <c r="R725" s="192"/>
      <c r="S725" s="192"/>
      <c r="T725" s="192"/>
      <c r="U725" s="192"/>
      <c r="V725" s="192"/>
      <c r="W725" s="192"/>
      <c r="X725" s="192"/>
      <c r="Y725" s="192"/>
      <c r="Z725" s="192"/>
      <c r="AA725" s="192"/>
    </row>
    <row r="726" spans="1:27" ht="15.75" customHeight="1">
      <c r="A726" s="192"/>
      <c r="B726" s="192"/>
      <c r="C726" s="192"/>
      <c r="D726" s="192"/>
      <c r="E726" s="192"/>
      <c r="F726" s="192"/>
      <c r="G726" s="192"/>
      <c r="H726" s="192"/>
      <c r="I726" s="192"/>
      <c r="J726" s="192"/>
      <c r="K726" s="192"/>
      <c r="L726" s="192"/>
      <c r="M726" s="192"/>
      <c r="N726" s="192"/>
      <c r="O726" s="192"/>
      <c r="P726" s="192"/>
      <c r="Q726" s="192"/>
      <c r="R726" s="192"/>
      <c r="S726" s="192"/>
      <c r="T726" s="192"/>
      <c r="U726" s="192"/>
      <c r="V726" s="192"/>
      <c r="W726" s="192"/>
      <c r="X726" s="192"/>
      <c r="Y726" s="192"/>
      <c r="Z726" s="192"/>
      <c r="AA726" s="192"/>
    </row>
    <row r="727" spans="1:27" ht="15.75" customHeight="1">
      <c r="A727" s="192"/>
      <c r="B727" s="192"/>
      <c r="C727" s="192"/>
      <c r="D727" s="192"/>
      <c r="E727" s="192"/>
      <c r="F727" s="192"/>
      <c r="G727" s="192"/>
      <c r="H727" s="192"/>
      <c r="I727" s="192"/>
      <c r="J727" s="192"/>
      <c r="K727" s="192"/>
      <c r="L727" s="192"/>
      <c r="M727" s="192"/>
      <c r="N727" s="192"/>
      <c r="O727" s="192"/>
      <c r="P727" s="192"/>
      <c r="Q727" s="192"/>
      <c r="R727" s="192"/>
      <c r="S727" s="192"/>
      <c r="T727" s="192"/>
      <c r="U727" s="192"/>
      <c r="V727" s="192"/>
      <c r="W727" s="192"/>
      <c r="X727" s="192"/>
      <c r="Y727" s="192"/>
      <c r="Z727" s="192"/>
      <c r="AA727" s="192"/>
    </row>
    <row r="728" spans="1:27" ht="15.75" customHeight="1">
      <c r="A728" s="192"/>
      <c r="B728" s="192"/>
      <c r="C728" s="192"/>
      <c r="D728" s="192"/>
      <c r="E728" s="192"/>
      <c r="F728" s="192"/>
      <c r="G728" s="192"/>
      <c r="H728" s="192"/>
      <c r="I728" s="192"/>
      <c r="J728" s="192"/>
      <c r="K728" s="192"/>
      <c r="L728" s="192"/>
      <c r="M728" s="192"/>
      <c r="N728" s="192"/>
      <c r="O728" s="192"/>
      <c r="P728" s="192"/>
      <c r="Q728" s="192"/>
      <c r="R728" s="192"/>
      <c r="S728" s="192"/>
      <c r="T728" s="192"/>
      <c r="U728" s="192"/>
      <c r="V728" s="192"/>
      <c r="W728" s="192"/>
      <c r="X728" s="192"/>
      <c r="Y728" s="192"/>
      <c r="Z728" s="192"/>
      <c r="AA728" s="192"/>
    </row>
    <row r="729" spans="1:27" ht="15.75" customHeight="1">
      <c r="A729" s="192"/>
      <c r="B729" s="192"/>
      <c r="C729" s="192"/>
      <c r="D729" s="192"/>
      <c r="E729" s="192"/>
      <c r="F729" s="192"/>
      <c r="G729" s="192"/>
      <c r="H729" s="192"/>
      <c r="I729" s="192"/>
      <c r="J729" s="192"/>
      <c r="K729" s="192"/>
      <c r="L729" s="192"/>
      <c r="M729" s="192"/>
      <c r="N729" s="192"/>
      <c r="O729" s="192"/>
      <c r="P729" s="192"/>
      <c r="Q729" s="192"/>
      <c r="R729" s="192"/>
      <c r="S729" s="192"/>
      <c r="T729" s="192"/>
      <c r="U729" s="192"/>
      <c r="V729" s="192"/>
      <c r="W729" s="192"/>
      <c r="X729" s="192"/>
      <c r="Y729" s="192"/>
      <c r="Z729" s="192"/>
      <c r="AA729" s="192"/>
    </row>
    <row r="730" spans="1:27" ht="15.75" customHeight="1">
      <c r="A730" s="192"/>
      <c r="B730" s="192"/>
      <c r="C730" s="192"/>
      <c r="D730" s="192"/>
      <c r="E730" s="192"/>
      <c r="F730" s="192"/>
      <c r="G730" s="192"/>
      <c r="H730" s="192"/>
      <c r="I730" s="192"/>
      <c r="J730" s="192"/>
      <c r="K730" s="192"/>
      <c r="L730" s="192"/>
      <c r="M730" s="192"/>
      <c r="N730" s="192"/>
      <c r="O730" s="192"/>
      <c r="P730" s="192"/>
      <c r="Q730" s="192"/>
      <c r="R730" s="192"/>
      <c r="S730" s="192"/>
      <c r="T730" s="192"/>
      <c r="U730" s="192"/>
      <c r="V730" s="192"/>
      <c r="W730" s="192"/>
      <c r="X730" s="192"/>
      <c r="Y730" s="192"/>
      <c r="Z730" s="192"/>
      <c r="AA730" s="192"/>
    </row>
    <row r="731" spans="1:27" ht="15.75" customHeight="1">
      <c r="A731" s="192"/>
      <c r="B731" s="192"/>
      <c r="C731" s="192"/>
      <c r="D731" s="192"/>
      <c r="E731" s="192"/>
      <c r="F731" s="192"/>
      <c r="G731" s="192"/>
      <c r="H731" s="192"/>
      <c r="I731" s="192"/>
      <c r="J731" s="192"/>
      <c r="K731" s="192"/>
      <c r="L731" s="192"/>
      <c r="M731" s="192"/>
      <c r="N731" s="192"/>
      <c r="O731" s="192"/>
      <c r="P731" s="192"/>
      <c r="Q731" s="192"/>
      <c r="R731" s="192"/>
      <c r="S731" s="192"/>
      <c r="T731" s="192"/>
      <c r="U731" s="192"/>
      <c r="V731" s="192"/>
      <c r="W731" s="192"/>
      <c r="X731" s="192"/>
      <c r="Y731" s="192"/>
      <c r="Z731" s="192"/>
      <c r="AA731" s="192"/>
    </row>
    <row r="732" spans="1:27" ht="15.75" customHeight="1">
      <c r="A732" s="192"/>
      <c r="B732" s="192"/>
      <c r="C732" s="192"/>
      <c r="D732" s="192"/>
      <c r="E732" s="192"/>
      <c r="F732" s="192"/>
      <c r="G732" s="192"/>
      <c r="H732" s="192"/>
      <c r="I732" s="192"/>
      <c r="J732" s="192"/>
      <c r="K732" s="192"/>
      <c r="L732" s="192"/>
      <c r="M732" s="192"/>
      <c r="N732" s="192"/>
      <c r="O732" s="192"/>
      <c r="P732" s="192"/>
      <c r="Q732" s="192"/>
      <c r="R732" s="192"/>
      <c r="S732" s="192"/>
      <c r="T732" s="192"/>
      <c r="U732" s="192"/>
      <c r="V732" s="192"/>
      <c r="W732" s="192"/>
      <c r="X732" s="192"/>
      <c r="Y732" s="192"/>
      <c r="Z732" s="192"/>
      <c r="AA732" s="192"/>
    </row>
    <row r="733" spans="1:27" ht="15.75" customHeight="1">
      <c r="A733" s="192"/>
      <c r="B733" s="192"/>
      <c r="C733" s="192"/>
      <c r="D733" s="192"/>
      <c r="E733" s="192"/>
      <c r="F733" s="192"/>
      <c r="G733" s="192"/>
      <c r="H733" s="192"/>
      <c r="I733" s="192"/>
      <c r="J733" s="192"/>
      <c r="K733" s="192"/>
      <c r="L733" s="192"/>
      <c r="M733" s="192"/>
      <c r="N733" s="192"/>
      <c r="O733" s="192"/>
      <c r="P733" s="192"/>
      <c r="Q733" s="192"/>
      <c r="R733" s="192"/>
      <c r="S733" s="192"/>
      <c r="T733" s="192"/>
      <c r="U733" s="192"/>
      <c r="V733" s="192"/>
      <c r="W733" s="192"/>
      <c r="X733" s="192"/>
      <c r="Y733" s="192"/>
      <c r="Z733" s="192"/>
      <c r="AA733" s="192"/>
    </row>
    <row r="734" spans="1:27" ht="15.75" customHeight="1">
      <c r="A734" s="192"/>
      <c r="B734" s="192"/>
      <c r="C734" s="192"/>
      <c r="D734" s="192"/>
      <c r="E734" s="192"/>
      <c r="F734" s="192"/>
      <c r="G734" s="192"/>
      <c r="H734" s="192"/>
      <c r="I734" s="192"/>
      <c r="J734" s="192"/>
      <c r="K734" s="192"/>
      <c r="L734" s="192"/>
      <c r="M734" s="192"/>
      <c r="N734" s="192"/>
      <c r="O734" s="192"/>
      <c r="P734" s="192"/>
      <c r="Q734" s="192"/>
      <c r="R734" s="192"/>
      <c r="S734" s="192"/>
      <c r="T734" s="192"/>
      <c r="U734" s="192"/>
      <c r="V734" s="192"/>
      <c r="W734" s="192"/>
      <c r="X734" s="192"/>
      <c r="Y734" s="192"/>
      <c r="Z734" s="192"/>
      <c r="AA734" s="192"/>
    </row>
    <row r="735" spans="1:27" ht="15.75" customHeight="1">
      <c r="A735" s="192"/>
      <c r="B735" s="192"/>
      <c r="C735" s="192"/>
      <c r="D735" s="192"/>
      <c r="E735" s="192"/>
      <c r="F735" s="192"/>
      <c r="G735" s="192"/>
      <c r="H735" s="192"/>
      <c r="I735" s="192"/>
      <c r="J735" s="192"/>
      <c r="K735" s="192"/>
      <c r="L735" s="192"/>
      <c r="M735" s="192"/>
      <c r="N735" s="192"/>
      <c r="O735" s="192"/>
      <c r="P735" s="192"/>
      <c r="Q735" s="192"/>
      <c r="R735" s="192"/>
      <c r="S735" s="192"/>
      <c r="T735" s="192"/>
      <c r="U735" s="192"/>
      <c r="V735" s="192"/>
      <c r="W735" s="192"/>
      <c r="X735" s="192"/>
      <c r="Y735" s="192"/>
      <c r="Z735" s="192"/>
      <c r="AA735" s="192"/>
    </row>
    <row r="736" spans="1:27" ht="15.75" customHeight="1">
      <c r="A736" s="192"/>
      <c r="B736" s="192"/>
      <c r="C736" s="192"/>
      <c r="D736" s="192"/>
      <c r="E736" s="192"/>
      <c r="F736" s="192"/>
      <c r="G736" s="192"/>
      <c r="H736" s="192"/>
      <c r="I736" s="192"/>
      <c r="J736" s="192"/>
      <c r="K736" s="192"/>
      <c r="L736" s="192"/>
      <c r="M736" s="192"/>
      <c r="N736" s="192"/>
      <c r="O736" s="192"/>
      <c r="P736" s="192"/>
      <c r="Q736" s="192"/>
      <c r="R736" s="192"/>
      <c r="S736" s="192"/>
      <c r="T736" s="192"/>
      <c r="U736" s="192"/>
      <c r="V736" s="192"/>
      <c r="W736" s="192"/>
      <c r="X736" s="192"/>
      <c r="Y736" s="192"/>
      <c r="Z736" s="192"/>
      <c r="AA736" s="192"/>
    </row>
    <row r="737" spans="1:27" ht="15.75" customHeight="1">
      <c r="A737" s="192"/>
      <c r="B737" s="192"/>
      <c r="C737" s="192"/>
      <c r="D737" s="192"/>
      <c r="E737" s="192"/>
      <c r="F737" s="192"/>
      <c r="G737" s="192"/>
      <c r="H737" s="192"/>
      <c r="I737" s="192"/>
      <c r="J737" s="192"/>
      <c r="K737" s="192"/>
      <c r="L737" s="192"/>
      <c r="M737" s="192"/>
      <c r="N737" s="192"/>
      <c r="O737" s="192"/>
      <c r="P737" s="192"/>
      <c r="Q737" s="192"/>
      <c r="R737" s="192"/>
      <c r="S737" s="192"/>
      <c r="T737" s="192"/>
      <c r="U737" s="192"/>
      <c r="V737" s="192"/>
      <c r="W737" s="192"/>
      <c r="X737" s="192"/>
      <c r="Y737" s="192"/>
      <c r="Z737" s="192"/>
      <c r="AA737" s="192"/>
    </row>
    <row r="738" spans="1:27" ht="15.75" customHeight="1">
      <c r="A738" s="192"/>
      <c r="B738" s="192"/>
      <c r="C738" s="192"/>
      <c r="D738" s="192"/>
      <c r="E738" s="192"/>
      <c r="F738" s="192"/>
      <c r="G738" s="192"/>
      <c r="H738" s="192"/>
      <c r="I738" s="192"/>
      <c r="J738" s="192"/>
      <c r="K738" s="192"/>
      <c r="L738" s="192"/>
      <c r="M738" s="192"/>
      <c r="N738" s="192"/>
      <c r="O738" s="192"/>
      <c r="P738" s="192"/>
      <c r="Q738" s="192"/>
      <c r="R738" s="192"/>
      <c r="S738" s="192"/>
      <c r="T738" s="192"/>
      <c r="U738" s="192"/>
      <c r="V738" s="192"/>
      <c r="W738" s="192"/>
      <c r="X738" s="192"/>
      <c r="Y738" s="192"/>
      <c r="Z738" s="192"/>
      <c r="AA738" s="192"/>
    </row>
    <row r="739" spans="1:27" ht="15.75" customHeight="1">
      <c r="A739" s="192"/>
      <c r="B739" s="192"/>
      <c r="C739" s="192"/>
      <c r="D739" s="192"/>
      <c r="E739" s="192"/>
      <c r="F739" s="192"/>
      <c r="G739" s="192"/>
      <c r="H739" s="192"/>
      <c r="I739" s="192"/>
      <c r="J739" s="192"/>
      <c r="K739" s="192"/>
      <c r="L739" s="192"/>
      <c r="M739" s="192"/>
      <c r="N739" s="192"/>
      <c r="O739" s="192"/>
      <c r="P739" s="192"/>
      <c r="Q739" s="192"/>
      <c r="R739" s="192"/>
      <c r="S739" s="192"/>
      <c r="T739" s="192"/>
      <c r="U739" s="192"/>
      <c r="V739" s="192"/>
      <c r="W739" s="192"/>
      <c r="X739" s="192"/>
      <c r="Y739" s="192"/>
      <c r="Z739" s="192"/>
      <c r="AA739" s="192"/>
    </row>
    <row r="740" spans="1:27" ht="15.75" customHeight="1">
      <c r="A740" s="192"/>
      <c r="B740" s="192"/>
      <c r="C740" s="192"/>
      <c r="D740" s="192"/>
      <c r="E740" s="192"/>
      <c r="F740" s="192"/>
      <c r="G740" s="192"/>
      <c r="H740" s="192"/>
      <c r="I740" s="192"/>
      <c r="J740" s="192"/>
      <c r="K740" s="192"/>
      <c r="L740" s="192"/>
      <c r="M740" s="192"/>
      <c r="N740" s="192"/>
      <c r="O740" s="192"/>
      <c r="P740" s="192"/>
      <c r="Q740" s="192"/>
      <c r="R740" s="192"/>
      <c r="S740" s="192"/>
      <c r="T740" s="192"/>
      <c r="U740" s="192"/>
      <c r="V740" s="192"/>
      <c r="W740" s="192"/>
      <c r="X740" s="192"/>
      <c r="Y740" s="192"/>
      <c r="Z740" s="192"/>
      <c r="AA740" s="192"/>
    </row>
    <row r="741" spans="1:27" ht="15.75" customHeight="1">
      <c r="A741" s="192"/>
      <c r="B741" s="192"/>
      <c r="C741" s="192"/>
      <c r="D741" s="192"/>
      <c r="E741" s="192"/>
      <c r="F741" s="192"/>
      <c r="G741" s="192"/>
      <c r="H741" s="192"/>
      <c r="I741" s="192"/>
      <c r="J741" s="192"/>
      <c r="K741" s="192"/>
      <c r="L741" s="192"/>
      <c r="M741" s="192"/>
      <c r="N741" s="192"/>
      <c r="O741" s="192"/>
      <c r="P741" s="192"/>
      <c r="Q741" s="192"/>
      <c r="R741" s="192"/>
      <c r="S741" s="192"/>
      <c r="T741" s="192"/>
      <c r="U741" s="192"/>
      <c r="V741" s="192"/>
      <c r="W741" s="192"/>
      <c r="X741" s="192"/>
      <c r="Y741" s="192"/>
      <c r="Z741" s="192"/>
      <c r="AA741" s="192"/>
    </row>
    <row r="742" spans="1:27" ht="15.75" customHeight="1">
      <c r="A742" s="192"/>
      <c r="B742" s="192"/>
      <c r="C742" s="192"/>
      <c r="D742" s="192"/>
      <c r="E742" s="192"/>
      <c r="F742" s="192"/>
      <c r="G742" s="192"/>
      <c r="H742" s="192"/>
      <c r="I742" s="192"/>
      <c r="J742" s="192"/>
      <c r="K742" s="192"/>
      <c r="L742" s="192"/>
      <c r="M742" s="192"/>
      <c r="N742" s="192"/>
      <c r="O742" s="192"/>
      <c r="P742" s="192"/>
      <c r="Q742" s="192"/>
      <c r="R742" s="192"/>
      <c r="S742" s="192"/>
      <c r="T742" s="192"/>
      <c r="U742" s="192"/>
      <c r="V742" s="192"/>
      <c r="W742" s="192"/>
      <c r="X742" s="192"/>
      <c r="Y742" s="192"/>
      <c r="Z742" s="192"/>
      <c r="AA742" s="192"/>
    </row>
    <row r="743" spans="1:27" ht="15.75" customHeight="1">
      <c r="A743" s="192"/>
      <c r="B743" s="192"/>
      <c r="C743" s="192"/>
      <c r="D743" s="192"/>
      <c r="E743" s="192"/>
      <c r="F743" s="192"/>
      <c r="G743" s="192"/>
      <c r="H743" s="192"/>
      <c r="I743" s="192"/>
      <c r="J743" s="192"/>
      <c r="K743" s="192"/>
      <c r="L743" s="192"/>
      <c r="M743" s="192"/>
      <c r="N743" s="192"/>
      <c r="O743" s="192"/>
      <c r="P743" s="192"/>
      <c r="Q743" s="192"/>
      <c r="R743" s="192"/>
      <c r="S743" s="192"/>
      <c r="T743" s="192"/>
      <c r="U743" s="192"/>
      <c r="V743" s="192"/>
      <c r="W743" s="192"/>
      <c r="X743" s="192"/>
      <c r="Y743" s="192"/>
      <c r="Z743" s="192"/>
      <c r="AA743" s="192"/>
    </row>
    <row r="744" spans="1:27" ht="15.75" customHeight="1">
      <c r="A744" s="192"/>
      <c r="B744" s="192"/>
      <c r="C744" s="192"/>
      <c r="D744" s="192"/>
      <c r="E744" s="192"/>
      <c r="F744" s="192"/>
      <c r="G744" s="192"/>
      <c r="H744" s="192"/>
      <c r="I744" s="192"/>
      <c r="J744" s="192"/>
      <c r="K744" s="192"/>
      <c r="L744" s="192"/>
      <c r="M744" s="192"/>
      <c r="N744" s="192"/>
      <c r="O744" s="192"/>
      <c r="P744" s="192"/>
      <c r="Q744" s="192"/>
      <c r="R744" s="192"/>
      <c r="S744" s="192"/>
      <c r="T744" s="192"/>
      <c r="U744" s="192"/>
      <c r="V744" s="192"/>
      <c r="W744" s="192"/>
      <c r="X744" s="192"/>
      <c r="Y744" s="192"/>
      <c r="Z744" s="192"/>
      <c r="AA744" s="192"/>
    </row>
    <row r="745" spans="1:27" ht="15.75" customHeight="1">
      <c r="A745" s="192"/>
      <c r="B745" s="192"/>
      <c r="C745" s="192"/>
      <c r="D745" s="192"/>
      <c r="E745" s="192"/>
      <c r="F745" s="192"/>
      <c r="G745" s="192"/>
      <c r="H745" s="192"/>
      <c r="I745" s="192"/>
      <c r="J745" s="192"/>
      <c r="K745" s="192"/>
      <c r="L745" s="192"/>
      <c r="M745" s="192"/>
      <c r="N745" s="192"/>
      <c r="O745" s="192"/>
      <c r="P745" s="192"/>
      <c r="Q745" s="192"/>
      <c r="R745" s="192"/>
      <c r="S745" s="192"/>
      <c r="T745" s="192"/>
      <c r="U745" s="192"/>
      <c r="V745" s="192"/>
      <c r="W745" s="192"/>
      <c r="X745" s="192"/>
      <c r="Y745" s="192"/>
      <c r="Z745" s="192"/>
      <c r="AA745" s="192"/>
    </row>
    <row r="746" spans="1:27" ht="15.75" customHeight="1">
      <c r="A746" s="192"/>
      <c r="B746" s="192"/>
      <c r="C746" s="192"/>
      <c r="D746" s="192"/>
      <c r="E746" s="192"/>
      <c r="F746" s="192"/>
      <c r="G746" s="192"/>
      <c r="H746" s="192"/>
      <c r="I746" s="192"/>
      <c r="J746" s="192"/>
      <c r="K746" s="192"/>
      <c r="L746" s="192"/>
      <c r="M746" s="192"/>
      <c r="N746" s="192"/>
      <c r="O746" s="192"/>
      <c r="P746" s="192"/>
      <c r="Q746" s="192"/>
      <c r="R746" s="192"/>
      <c r="S746" s="192"/>
      <c r="T746" s="192"/>
      <c r="U746" s="192"/>
      <c r="V746" s="192"/>
      <c r="W746" s="192"/>
      <c r="X746" s="192"/>
      <c r="Y746" s="192"/>
      <c r="Z746" s="192"/>
      <c r="AA746" s="192"/>
    </row>
    <row r="747" spans="1:27" ht="15.75" customHeight="1">
      <c r="A747" s="192"/>
      <c r="B747" s="192"/>
      <c r="C747" s="192"/>
      <c r="D747" s="192"/>
      <c r="E747" s="192"/>
      <c r="F747" s="192"/>
      <c r="G747" s="192"/>
      <c r="H747" s="192"/>
      <c r="I747" s="192"/>
      <c r="J747" s="192"/>
      <c r="K747" s="192"/>
      <c r="L747" s="192"/>
      <c r="M747" s="192"/>
      <c r="N747" s="192"/>
      <c r="O747" s="192"/>
      <c r="P747" s="192"/>
      <c r="Q747" s="192"/>
      <c r="R747" s="192"/>
      <c r="S747" s="192"/>
      <c r="T747" s="192"/>
      <c r="U747" s="192"/>
      <c r="V747" s="192"/>
      <c r="W747" s="192"/>
      <c r="X747" s="192"/>
      <c r="Y747" s="192"/>
      <c r="Z747" s="192"/>
      <c r="AA747" s="192"/>
    </row>
    <row r="748" spans="1:27" ht="15.75" customHeight="1">
      <c r="A748" s="192"/>
      <c r="B748" s="192"/>
      <c r="C748" s="192"/>
      <c r="D748" s="192"/>
      <c r="E748" s="192"/>
      <c r="F748" s="192"/>
      <c r="G748" s="192"/>
      <c r="H748" s="192"/>
      <c r="I748" s="192"/>
      <c r="J748" s="192"/>
      <c r="K748" s="192"/>
      <c r="L748" s="192"/>
      <c r="M748" s="192"/>
      <c r="N748" s="192"/>
      <c r="O748" s="192"/>
      <c r="P748" s="192"/>
      <c r="Q748" s="192"/>
      <c r="R748" s="192"/>
      <c r="S748" s="192"/>
      <c r="T748" s="192"/>
      <c r="U748" s="192"/>
      <c r="V748" s="192"/>
      <c r="W748" s="192"/>
      <c r="X748" s="192"/>
      <c r="Y748" s="192"/>
      <c r="Z748" s="192"/>
      <c r="AA748" s="192"/>
    </row>
    <row r="749" spans="1:27" ht="15.75" customHeight="1">
      <c r="A749" s="192"/>
      <c r="B749" s="192"/>
      <c r="C749" s="192"/>
      <c r="D749" s="192"/>
      <c r="E749" s="192"/>
      <c r="F749" s="192"/>
      <c r="G749" s="192"/>
      <c r="H749" s="192"/>
      <c r="I749" s="192"/>
      <c r="J749" s="192"/>
      <c r="K749" s="192"/>
      <c r="L749" s="192"/>
      <c r="M749" s="192"/>
      <c r="N749" s="192"/>
      <c r="O749" s="192"/>
      <c r="P749" s="192"/>
      <c r="Q749" s="192"/>
      <c r="R749" s="192"/>
      <c r="S749" s="192"/>
      <c r="T749" s="192"/>
      <c r="U749" s="192"/>
      <c r="V749" s="192"/>
      <c r="W749" s="192"/>
      <c r="X749" s="192"/>
      <c r="Y749" s="192"/>
      <c r="Z749" s="192"/>
      <c r="AA749" s="192"/>
    </row>
    <row r="750" spans="1:27" ht="15.75" customHeight="1">
      <c r="A750" s="192"/>
      <c r="B750" s="192"/>
      <c r="C750" s="192"/>
      <c r="D750" s="192"/>
      <c r="E750" s="192"/>
      <c r="F750" s="192"/>
      <c r="G750" s="192"/>
      <c r="H750" s="192"/>
      <c r="I750" s="192"/>
      <c r="J750" s="192"/>
      <c r="K750" s="192"/>
      <c r="L750" s="192"/>
      <c r="M750" s="192"/>
      <c r="N750" s="192"/>
      <c r="O750" s="192"/>
      <c r="P750" s="192"/>
      <c r="Q750" s="192"/>
      <c r="R750" s="192"/>
      <c r="S750" s="192"/>
      <c r="T750" s="192"/>
      <c r="U750" s="192"/>
      <c r="V750" s="192"/>
      <c r="W750" s="192"/>
      <c r="X750" s="192"/>
      <c r="Y750" s="192"/>
      <c r="Z750" s="192"/>
      <c r="AA750" s="192"/>
    </row>
    <row r="751" spans="1:27" ht="15.75" customHeight="1">
      <c r="A751" s="192"/>
      <c r="B751" s="192"/>
      <c r="C751" s="192"/>
      <c r="D751" s="192"/>
      <c r="E751" s="192"/>
      <c r="F751" s="192"/>
      <c r="G751" s="192"/>
      <c r="H751" s="192"/>
      <c r="I751" s="192"/>
      <c r="J751" s="192"/>
      <c r="K751" s="192"/>
      <c r="L751" s="192"/>
      <c r="M751" s="192"/>
      <c r="N751" s="192"/>
      <c r="O751" s="192"/>
      <c r="P751" s="192"/>
      <c r="Q751" s="192"/>
      <c r="R751" s="192"/>
      <c r="S751" s="192"/>
      <c r="T751" s="192"/>
      <c r="U751" s="192"/>
      <c r="V751" s="192"/>
      <c r="W751" s="192"/>
      <c r="X751" s="192"/>
      <c r="Y751" s="192"/>
      <c r="Z751" s="192"/>
      <c r="AA751" s="192"/>
    </row>
    <row r="752" spans="1:27" ht="15.75" customHeight="1">
      <c r="A752" s="192"/>
      <c r="B752" s="192"/>
      <c r="C752" s="192"/>
      <c r="D752" s="192"/>
      <c r="E752" s="192"/>
      <c r="F752" s="192"/>
      <c r="G752" s="192"/>
      <c r="H752" s="192"/>
      <c r="I752" s="192"/>
      <c r="J752" s="192"/>
      <c r="K752" s="192"/>
      <c r="L752" s="192"/>
      <c r="M752" s="192"/>
      <c r="N752" s="192"/>
      <c r="O752" s="192"/>
      <c r="P752" s="192"/>
      <c r="Q752" s="192"/>
      <c r="R752" s="192"/>
      <c r="S752" s="192"/>
      <c r="T752" s="192"/>
      <c r="U752" s="192"/>
      <c r="V752" s="192"/>
      <c r="W752" s="192"/>
      <c r="X752" s="192"/>
      <c r="Y752" s="192"/>
      <c r="Z752" s="192"/>
      <c r="AA752" s="192"/>
    </row>
    <row r="753" spans="1:27" ht="15.75" customHeight="1">
      <c r="A753" s="192"/>
      <c r="B753" s="192"/>
      <c r="C753" s="192"/>
      <c r="D753" s="192"/>
      <c r="E753" s="192"/>
      <c r="F753" s="192"/>
      <c r="G753" s="192"/>
      <c r="H753" s="192"/>
      <c r="I753" s="192"/>
      <c r="J753" s="192"/>
      <c r="K753" s="192"/>
      <c r="L753" s="192"/>
      <c r="M753" s="192"/>
      <c r="N753" s="192"/>
      <c r="O753" s="192"/>
      <c r="P753" s="192"/>
      <c r="Q753" s="192"/>
      <c r="R753" s="192"/>
      <c r="S753" s="192"/>
      <c r="T753" s="192"/>
      <c r="U753" s="192"/>
      <c r="V753" s="192"/>
      <c r="W753" s="192"/>
      <c r="X753" s="192"/>
      <c r="Y753" s="192"/>
      <c r="Z753" s="192"/>
      <c r="AA753" s="192"/>
    </row>
    <row r="754" spans="1:27" ht="15.75" customHeight="1">
      <c r="A754" s="192"/>
      <c r="B754" s="192"/>
      <c r="C754" s="192"/>
      <c r="D754" s="192"/>
      <c r="E754" s="192"/>
      <c r="F754" s="192"/>
      <c r="G754" s="192"/>
      <c r="H754" s="192"/>
      <c r="I754" s="192"/>
      <c r="J754" s="192"/>
      <c r="K754" s="192"/>
      <c r="L754" s="192"/>
      <c r="M754" s="192"/>
      <c r="N754" s="192"/>
      <c r="O754" s="192"/>
      <c r="P754" s="192"/>
      <c r="Q754" s="192"/>
      <c r="R754" s="192"/>
      <c r="S754" s="192"/>
      <c r="T754" s="192"/>
      <c r="U754" s="192"/>
      <c r="V754" s="192"/>
      <c r="W754" s="192"/>
      <c r="X754" s="192"/>
      <c r="Y754" s="192"/>
      <c r="Z754" s="192"/>
      <c r="AA754" s="192"/>
    </row>
    <row r="755" spans="1:27" ht="15.75" customHeight="1">
      <c r="A755" s="192"/>
      <c r="B755" s="192"/>
      <c r="C755" s="192"/>
      <c r="D755" s="192"/>
      <c r="E755" s="192"/>
      <c r="F755" s="192"/>
      <c r="G755" s="192"/>
      <c r="H755" s="192"/>
      <c r="I755" s="192"/>
      <c r="J755" s="192"/>
      <c r="K755" s="192"/>
      <c r="L755" s="192"/>
      <c r="M755" s="192"/>
      <c r="N755" s="192"/>
      <c r="O755" s="192"/>
      <c r="P755" s="192"/>
      <c r="Q755" s="192"/>
      <c r="R755" s="192"/>
      <c r="S755" s="192"/>
      <c r="T755" s="192"/>
      <c r="U755" s="192"/>
      <c r="V755" s="192"/>
      <c r="W755" s="192"/>
      <c r="X755" s="192"/>
      <c r="Y755" s="192"/>
      <c r="Z755" s="192"/>
      <c r="AA755" s="192"/>
    </row>
    <row r="756" spans="1:27" ht="15.75" customHeight="1">
      <c r="A756" s="192"/>
      <c r="B756" s="192"/>
      <c r="C756" s="192"/>
      <c r="D756" s="192"/>
      <c r="E756" s="192"/>
      <c r="F756" s="192"/>
      <c r="G756" s="192"/>
      <c r="H756" s="192"/>
      <c r="I756" s="192"/>
      <c r="J756" s="192"/>
      <c r="K756" s="192"/>
      <c r="L756" s="192"/>
      <c r="M756" s="192"/>
      <c r="N756" s="192"/>
      <c r="O756" s="192"/>
      <c r="P756" s="192"/>
      <c r="Q756" s="192"/>
      <c r="R756" s="192"/>
      <c r="S756" s="192"/>
      <c r="T756" s="192"/>
      <c r="U756" s="192"/>
      <c r="V756" s="192"/>
      <c r="W756" s="192"/>
      <c r="X756" s="192"/>
      <c r="Y756" s="192"/>
      <c r="Z756" s="192"/>
      <c r="AA756" s="192"/>
    </row>
    <row r="757" spans="1:27" ht="15.75" customHeight="1">
      <c r="A757" s="192"/>
      <c r="B757" s="192"/>
      <c r="C757" s="192"/>
      <c r="D757" s="192"/>
      <c r="E757" s="192"/>
      <c r="F757" s="192"/>
      <c r="G757" s="192"/>
      <c r="H757" s="192"/>
      <c r="I757" s="192"/>
      <c r="J757" s="192"/>
      <c r="K757" s="192"/>
      <c r="L757" s="192"/>
      <c r="M757" s="192"/>
      <c r="N757" s="192"/>
      <c r="O757" s="192"/>
      <c r="P757" s="192"/>
      <c r="Q757" s="192"/>
      <c r="R757" s="192"/>
      <c r="S757" s="192"/>
      <c r="T757" s="192"/>
      <c r="U757" s="192"/>
      <c r="V757" s="192"/>
      <c r="W757" s="192"/>
      <c r="X757" s="192"/>
      <c r="Y757" s="192"/>
      <c r="Z757" s="192"/>
      <c r="AA757" s="192"/>
    </row>
    <row r="758" spans="1:27" ht="15.75" customHeight="1">
      <c r="A758" s="192"/>
      <c r="B758" s="192"/>
      <c r="C758" s="192"/>
      <c r="D758" s="192"/>
      <c r="E758" s="192"/>
      <c r="F758" s="192"/>
      <c r="G758" s="192"/>
      <c r="H758" s="192"/>
      <c r="I758" s="192"/>
      <c r="J758" s="192"/>
      <c r="K758" s="192"/>
      <c r="L758" s="192"/>
      <c r="M758" s="192"/>
      <c r="N758" s="192"/>
      <c r="O758" s="192"/>
      <c r="P758" s="192"/>
      <c r="Q758" s="192"/>
      <c r="R758" s="192"/>
      <c r="S758" s="192"/>
      <c r="T758" s="192"/>
      <c r="U758" s="192"/>
      <c r="V758" s="192"/>
      <c r="W758" s="192"/>
      <c r="X758" s="192"/>
      <c r="Y758" s="192"/>
      <c r="Z758" s="192"/>
      <c r="AA758" s="192"/>
    </row>
    <row r="759" spans="1:27" ht="15.75" customHeight="1">
      <c r="A759" s="192"/>
      <c r="B759" s="192"/>
      <c r="C759" s="192"/>
      <c r="D759" s="192"/>
      <c r="E759" s="192"/>
      <c r="F759" s="192"/>
      <c r="G759" s="192"/>
      <c r="H759" s="192"/>
      <c r="I759" s="192"/>
      <c r="J759" s="192"/>
      <c r="K759" s="192"/>
      <c r="L759" s="192"/>
      <c r="M759" s="192"/>
      <c r="N759" s="192"/>
      <c r="O759" s="192"/>
      <c r="P759" s="192"/>
      <c r="Q759" s="192"/>
      <c r="R759" s="192"/>
      <c r="S759" s="192"/>
      <c r="T759" s="192"/>
      <c r="U759" s="192"/>
      <c r="V759" s="192"/>
      <c r="W759" s="192"/>
      <c r="X759" s="192"/>
      <c r="Y759" s="192"/>
      <c r="Z759" s="192"/>
      <c r="AA759" s="192"/>
    </row>
    <row r="760" spans="1:27" ht="15.75" customHeight="1">
      <c r="A760" s="192"/>
      <c r="B760" s="192"/>
      <c r="C760" s="192"/>
      <c r="D760" s="192"/>
      <c r="E760" s="192"/>
      <c r="F760" s="192"/>
      <c r="G760" s="192"/>
      <c r="H760" s="192"/>
      <c r="I760" s="192"/>
      <c r="J760" s="192"/>
      <c r="K760" s="192"/>
      <c r="L760" s="192"/>
      <c r="M760" s="192"/>
      <c r="N760" s="192"/>
      <c r="O760" s="192"/>
      <c r="P760" s="192"/>
      <c r="Q760" s="192"/>
      <c r="R760" s="192"/>
      <c r="S760" s="192"/>
      <c r="T760" s="192"/>
      <c r="U760" s="192"/>
      <c r="V760" s="192"/>
      <c r="W760" s="192"/>
      <c r="X760" s="192"/>
      <c r="Y760" s="192"/>
      <c r="Z760" s="192"/>
      <c r="AA760" s="192"/>
    </row>
    <row r="761" spans="1:27" ht="15.75" customHeight="1">
      <c r="A761" s="192"/>
      <c r="B761" s="192"/>
      <c r="C761" s="192"/>
      <c r="D761" s="192"/>
      <c r="E761" s="192"/>
      <c r="F761" s="192"/>
      <c r="G761" s="192"/>
      <c r="H761" s="192"/>
      <c r="I761" s="192"/>
      <c r="J761" s="192"/>
      <c r="K761" s="192"/>
      <c r="L761" s="192"/>
      <c r="M761" s="192"/>
      <c r="N761" s="192"/>
      <c r="O761" s="192"/>
      <c r="P761" s="192"/>
      <c r="Q761" s="192"/>
      <c r="R761" s="192"/>
      <c r="S761" s="192"/>
      <c r="T761" s="192"/>
      <c r="U761" s="192"/>
      <c r="V761" s="192"/>
      <c r="W761" s="192"/>
      <c r="X761" s="192"/>
      <c r="Y761" s="192"/>
      <c r="Z761" s="192"/>
      <c r="AA761" s="192"/>
    </row>
    <row r="762" spans="1:27" ht="15.75" customHeight="1">
      <c r="A762" s="192"/>
      <c r="B762" s="192"/>
      <c r="C762" s="192"/>
      <c r="D762" s="192"/>
      <c r="E762" s="192"/>
      <c r="F762" s="192"/>
      <c r="G762" s="192"/>
      <c r="H762" s="192"/>
      <c r="I762" s="192"/>
      <c r="J762" s="192"/>
      <c r="K762" s="192"/>
      <c r="L762" s="192"/>
      <c r="M762" s="192"/>
      <c r="N762" s="192"/>
      <c r="O762" s="192"/>
      <c r="P762" s="192"/>
      <c r="Q762" s="192"/>
      <c r="R762" s="192"/>
      <c r="S762" s="192"/>
      <c r="T762" s="192"/>
      <c r="U762" s="192"/>
      <c r="V762" s="192"/>
      <c r="W762" s="192"/>
      <c r="X762" s="192"/>
      <c r="Y762" s="192"/>
      <c r="Z762" s="192"/>
      <c r="AA762" s="192"/>
    </row>
    <row r="763" spans="1:27" ht="15.75" customHeight="1">
      <c r="A763" s="192"/>
      <c r="B763" s="192"/>
      <c r="C763" s="192"/>
      <c r="D763" s="192"/>
      <c r="E763" s="192"/>
      <c r="F763" s="192"/>
      <c r="G763" s="192"/>
      <c r="H763" s="192"/>
      <c r="I763" s="192"/>
      <c r="J763" s="192"/>
      <c r="K763" s="192"/>
      <c r="L763" s="192"/>
      <c r="M763" s="192"/>
      <c r="N763" s="192"/>
      <c r="O763" s="192"/>
      <c r="P763" s="192"/>
      <c r="Q763" s="192"/>
      <c r="R763" s="192"/>
      <c r="S763" s="192"/>
      <c r="T763" s="192"/>
      <c r="U763" s="192"/>
      <c r="V763" s="192"/>
      <c r="W763" s="192"/>
      <c r="X763" s="192"/>
      <c r="Y763" s="192"/>
      <c r="Z763" s="192"/>
      <c r="AA763" s="192"/>
    </row>
    <row r="764" spans="1:27" ht="15.75" customHeight="1">
      <c r="A764" s="192"/>
      <c r="B764" s="192"/>
      <c r="C764" s="192"/>
      <c r="D764" s="192"/>
      <c r="E764" s="192"/>
      <c r="F764" s="192"/>
      <c r="G764" s="192"/>
      <c r="H764" s="192"/>
      <c r="I764" s="192"/>
      <c r="J764" s="192"/>
      <c r="K764" s="192"/>
      <c r="L764" s="192"/>
      <c r="M764" s="192"/>
      <c r="N764" s="192"/>
      <c r="O764" s="192"/>
      <c r="P764" s="192"/>
      <c r="Q764" s="192"/>
      <c r="R764" s="192"/>
      <c r="S764" s="192"/>
      <c r="T764" s="192"/>
      <c r="U764" s="192"/>
      <c r="V764" s="192"/>
      <c r="W764" s="192"/>
      <c r="X764" s="192"/>
      <c r="Y764" s="192"/>
      <c r="Z764" s="192"/>
      <c r="AA764" s="192"/>
    </row>
    <row r="765" spans="1:27" ht="15.75" customHeight="1">
      <c r="A765" s="192"/>
      <c r="B765" s="192"/>
      <c r="C765" s="192"/>
      <c r="D765" s="192"/>
      <c r="E765" s="192"/>
      <c r="F765" s="192"/>
      <c r="G765" s="192"/>
      <c r="H765" s="192"/>
      <c r="I765" s="192"/>
      <c r="J765" s="192"/>
      <c r="K765" s="192"/>
      <c r="L765" s="192"/>
      <c r="M765" s="192"/>
      <c r="N765" s="192"/>
      <c r="O765" s="192"/>
      <c r="P765" s="192"/>
      <c r="Q765" s="192"/>
      <c r="R765" s="192"/>
      <c r="S765" s="192"/>
      <c r="T765" s="192"/>
      <c r="U765" s="192"/>
      <c r="V765" s="192"/>
      <c r="W765" s="192"/>
      <c r="X765" s="192"/>
      <c r="Y765" s="192"/>
      <c r="Z765" s="192"/>
      <c r="AA765" s="192"/>
    </row>
    <row r="766" spans="1:27" ht="15.75" customHeight="1">
      <c r="A766" s="192"/>
      <c r="B766" s="192"/>
      <c r="C766" s="192"/>
      <c r="D766" s="192"/>
      <c r="E766" s="192"/>
      <c r="F766" s="192"/>
      <c r="G766" s="192"/>
      <c r="H766" s="192"/>
      <c r="I766" s="192"/>
      <c r="J766" s="192"/>
      <c r="K766" s="192"/>
      <c r="L766" s="192"/>
      <c r="M766" s="192"/>
      <c r="N766" s="192"/>
      <c r="O766" s="192"/>
      <c r="P766" s="192"/>
      <c r="Q766" s="192"/>
      <c r="R766" s="192"/>
      <c r="S766" s="192"/>
      <c r="T766" s="192"/>
      <c r="U766" s="192"/>
      <c r="V766" s="192"/>
      <c r="W766" s="192"/>
      <c r="X766" s="192"/>
      <c r="Y766" s="192"/>
      <c r="Z766" s="192"/>
      <c r="AA766" s="192"/>
    </row>
    <row r="767" spans="1:27" ht="15.75" customHeight="1">
      <c r="A767" s="192"/>
      <c r="B767" s="192"/>
      <c r="C767" s="192"/>
      <c r="D767" s="192"/>
      <c r="E767" s="192"/>
      <c r="F767" s="192"/>
      <c r="G767" s="192"/>
      <c r="H767" s="192"/>
      <c r="I767" s="192"/>
      <c r="J767" s="192"/>
      <c r="K767" s="192"/>
      <c r="L767" s="192"/>
      <c r="M767" s="192"/>
      <c r="N767" s="192"/>
      <c r="O767" s="192"/>
      <c r="P767" s="192"/>
      <c r="Q767" s="192"/>
      <c r="R767" s="192"/>
      <c r="S767" s="192"/>
      <c r="T767" s="192"/>
      <c r="U767" s="192"/>
      <c r="V767" s="192"/>
      <c r="W767" s="192"/>
      <c r="X767" s="192"/>
      <c r="Y767" s="192"/>
      <c r="Z767" s="192"/>
      <c r="AA767" s="192"/>
    </row>
    <row r="768" spans="1:27" ht="15.75" customHeight="1">
      <c r="A768" s="192"/>
      <c r="B768" s="192"/>
      <c r="C768" s="192"/>
      <c r="D768" s="192"/>
      <c r="E768" s="192"/>
      <c r="F768" s="192"/>
      <c r="G768" s="192"/>
      <c r="H768" s="192"/>
      <c r="I768" s="192"/>
      <c r="J768" s="192"/>
      <c r="K768" s="192"/>
      <c r="L768" s="192"/>
      <c r="M768" s="192"/>
      <c r="N768" s="192"/>
      <c r="O768" s="192"/>
      <c r="P768" s="192"/>
      <c r="Q768" s="192"/>
      <c r="R768" s="192"/>
      <c r="S768" s="192"/>
      <c r="T768" s="192"/>
      <c r="U768" s="192"/>
      <c r="V768" s="192"/>
      <c r="W768" s="192"/>
      <c r="X768" s="192"/>
      <c r="Y768" s="192"/>
      <c r="Z768" s="192"/>
      <c r="AA768" s="192"/>
    </row>
    <row r="769" spans="1:27" ht="15.75" customHeight="1">
      <c r="A769" s="192"/>
      <c r="B769" s="192"/>
      <c r="C769" s="192"/>
      <c r="D769" s="192"/>
      <c r="E769" s="192"/>
      <c r="F769" s="192"/>
      <c r="G769" s="192"/>
      <c r="H769" s="192"/>
      <c r="I769" s="192"/>
      <c r="J769" s="192"/>
      <c r="K769" s="192"/>
      <c r="L769" s="192"/>
      <c r="M769" s="192"/>
      <c r="N769" s="192"/>
      <c r="O769" s="192"/>
      <c r="P769" s="192"/>
      <c r="Q769" s="192"/>
      <c r="R769" s="192"/>
      <c r="S769" s="192"/>
      <c r="T769" s="192"/>
      <c r="U769" s="192"/>
      <c r="V769" s="192"/>
      <c r="W769" s="192"/>
      <c r="X769" s="192"/>
      <c r="Y769" s="192"/>
      <c r="Z769" s="192"/>
      <c r="AA769" s="192"/>
    </row>
    <row r="770" spans="1:27" ht="15.75" customHeight="1">
      <c r="A770" s="192"/>
      <c r="B770" s="192"/>
      <c r="C770" s="192"/>
      <c r="D770" s="192"/>
      <c r="E770" s="192"/>
      <c r="F770" s="192"/>
      <c r="G770" s="192"/>
      <c r="H770" s="192"/>
      <c r="I770" s="192"/>
      <c r="J770" s="192"/>
      <c r="K770" s="192"/>
      <c r="L770" s="192"/>
      <c r="M770" s="192"/>
      <c r="N770" s="192"/>
      <c r="O770" s="192"/>
      <c r="P770" s="192"/>
      <c r="Q770" s="192"/>
      <c r="R770" s="192"/>
      <c r="S770" s="192"/>
      <c r="T770" s="192"/>
      <c r="U770" s="192"/>
      <c r="V770" s="192"/>
      <c r="W770" s="192"/>
      <c r="X770" s="192"/>
      <c r="Y770" s="192"/>
      <c r="Z770" s="192"/>
      <c r="AA770" s="192"/>
    </row>
    <row r="771" spans="1:27" ht="15.75" customHeight="1">
      <c r="A771" s="192"/>
      <c r="B771" s="192"/>
      <c r="C771" s="192"/>
      <c r="D771" s="192"/>
      <c r="E771" s="192"/>
      <c r="F771" s="192"/>
      <c r="G771" s="192"/>
      <c r="H771" s="192"/>
      <c r="I771" s="192"/>
      <c r="J771" s="192"/>
      <c r="K771" s="192"/>
      <c r="L771" s="192"/>
      <c r="M771" s="192"/>
      <c r="N771" s="192"/>
      <c r="O771" s="192"/>
      <c r="P771" s="192"/>
      <c r="Q771" s="192"/>
      <c r="R771" s="192"/>
      <c r="S771" s="192"/>
      <c r="T771" s="192"/>
      <c r="U771" s="192"/>
      <c r="V771" s="192"/>
      <c r="W771" s="192"/>
      <c r="X771" s="192"/>
      <c r="Y771" s="192"/>
      <c r="Z771" s="192"/>
      <c r="AA771" s="192"/>
    </row>
    <row r="772" spans="1:27" ht="15.75" customHeight="1">
      <c r="A772" s="192"/>
      <c r="B772" s="192"/>
      <c r="C772" s="192"/>
      <c r="D772" s="192"/>
      <c r="E772" s="192"/>
      <c r="F772" s="192"/>
      <c r="G772" s="192"/>
      <c r="H772" s="192"/>
      <c r="I772" s="192"/>
      <c r="J772" s="192"/>
      <c r="K772" s="192"/>
      <c r="L772" s="192"/>
      <c r="M772" s="192"/>
      <c r="N772" s="192"/>
      <c r="O772" s="192"/>
      <c r="P772" s="192"/>
      <c r="Q772" s="192"/>
      <c r="R772" s="192"/>
      <c r="S772" s="192"/>
      <c r="T772" s="192"/>
      <c r="U772" s="192"/>
      <c r="V772" s="192"/>
      <c r="W772" s="192"/>
      <c r="X772" s="192"/>
      <c r="Y772" s="192"/>
      <c r="Z772" s="192"/>
      <c r="AA772" s="192"/>
    </row>
    <row r="773" spans="1:27" ht="15.75" customHeight="1">
      <c r="A773" s="192"/>
      <c r="B773" s="192"/>
      <c r="C773" s="192"/>
      <c r="D773" s="192"/>
      <c r="E773" s="192"/>
      <c r="F773" s="192"/>
      <c r="G773" s="192"/>
      <c r="H773" s="192"/>
      <c r="I773" s="192"/>
      <c r="J773" s="192"/>
      <c r="K773" s="192"/>
      <c r="L773" s="192"/>
      <c r="M773" s="192"/>
      <c r="N773" s="192"/>
      <c r="O773" s="192"/>
      <c r="P773" s="192"/>
      <c r="Q773" s="192"/>
      <c r="R773" s="192"/>
      <c r="S773" s="192"/>
      <c r="T773" s="192"/>
      <c r="U773" s="192"/>
      <c r="V773" s="192"/>
      <c r="W773" s="192"/>
      <c r="X773" s="192"/>
      <c r="Y773" s="192"/>
      <c r="Z773" s="192"/>
      <c r="AA773" s="192"/>
    </row>
    <row r="774" spans="1:27" ht="15.75" customHeight="1">
      <c r="A774" s="192"/>
      <c r="B774" s="192"/>
      <c r="C774" s="192"/>
      <c r="D774" s="192"/>
      <c r="E774" s="192"/>
      <c r="F774" s="192"/>
      <c r="G774" s="192"/>
      <c r="H774" s="192"/>
      <c r="I774" s="192"/>
      <c r="J774" s="192"/>
      <c r="K774" s="192"/>
      <c r="L774" s="192"/>
      <c r="M774" s="192"/>
      <c r="N774" s="192"/>
      <c r="O774" s="192"/>
      <c r="P774" s="192"/>
      <c r="Q774" s="192"/>
      <c r="R774" s="192"/>
      <c r="S774" s="192"/>
      <c r="T774" s="192"/>
      <c r="U774" s="192"/>
      <c r="V774" s="192"/>
      <c r="W774" s="192"/>
      <c r="X774" s="192"/>
      <c r="Y774" s="192"/>
      <c r="Z774" s="192"/>
      <c r="AA774" s="192"/>
    </row>
    <row r="775" spans="1:27" ht="15.75" customHeight="1">
      <c r="A775" s="192"/>
      <c r="B775" s="192"/>
      <c r="C775" s="192"/>
      <c r="D775" s="192"/>
      <c r="E775" s="192"/>
      <c r="F775" s="192"/>
      <c r="G775" s="192"/>
      <c r="H775" s="192"/>
      <c r="I775" s="192"/>
      <c r="J775" s="192"/>
      <c r="K775" s="192"/>
      <c r="L775" s="192"/>
      <c r="M775" s="192"/>
      <c r="N775" s="192"/>
      <c r="O775" s="192"/>
      <c r="P775" s="192"/>
      <c r="Q775" s="192"/>
      <c r="R775" s="192"/>
      <c r="S775" s="192"/>
      <c r="T775" s="192"/>
      <c r="U775" s="192"/>
      <c r="V775" s="192"/>
      <c r="W775" s="192"/>
      <c r="X775" s="192"/>
      <c r="Y775" s="192"/>
      <c r="Z775" s="192"/>
      <c r="AA775" s="192"/>
    </row>
    <row r="776" spans="1:27" ht="15.75" customHeight="1">
      <c r="A776" s="192"/>
      <c r="B776" s="192"/>
      <c r="C776" s="192"/>
      <c r="D776" s="192"/>
      <c r="E776" s="192"/>
      <c r="F776" s="192"/>
      <c r="G776" s="192"/>
      <c r="H776" s="192"/>
      <c r="I776" s="192"/>
      <c r="J776" s="192"/>
      <c r="K776" s="192"/>
      <c r="L776" s="192"/>
      <c r="M776" s="192"/>
      <c r="N776" s="192"/>
      <c r="O776" s="192"/>
      <c r="P776" s="192"/>
      <c r="Q776" s="192"/>
      <c r="R776" s="192"/>
      <c r="S776" s="192"/>
      <c r="T776" s="192"/>
      <c r="U776" s="192"/>
      <c r="V776" s="192"/>
      <c r="W776" s="192"/>
      <c r="X776" s="192"/>
      <c r="Y776" s="192"/>
      <c r="Z776" s="192"/>
      <c r="AA776" s="192"/>
    </row>
    <row r="777" spans="1:27" ht="15.75" customHeight="1">
      <c r="A777" s="192"/>
      <c r="B777" s="192"/>
      <c r="C777" s="192"/>
      <c r="D777" s="192"/>
      <c r="E777" s="192"/>
      <c r="F777" s="192"/>
      <c r="G777" s="192"/>
      <c r="H777" s="192"/>
      <c r="I777" s="192"/>
      <c r="J777" s="192"/>
      <c r="K777" s="192"/>
      <c r="L777" s="192"/>
      <c r="M777" s="192"/>
      <c r="N777" s="192"/>
      <c r="O777" s="192"/>
      <c r="P777" s="192"/>
      <c r="Q777" s="192"/>
      <c r="R777" s="192"/>
      <c r="S777" s="192"/>
      <c r="T777" s="192"/>
      <c r="U777" s="192"/>
      <c r="V777" s="192"/>
      <c r="W777" s="192"/>
      <c r="X777" s="192"/>
      <c r="Y777" s="192"/>
      <c r="Z777" s="192"/>
      <c r="AA777" s="192"/>
    </row>
    <row r="778" spans="1:27" ht="15.75" customHeight="1">
      <c r="A778" s="192"/>
      <c r="B778" s="192"/>
      <c r="C778" s="192"/>
      <c r="D778" s="192"/>
      <c r="E778" s="192"/>
      <c r="F778" s="192"/>
      <c r="G778" s="192"/>
      <c r="H778" s="192"/>
      <c r="I778" s="192"/>
      <c r="J778" s="192"/>
      <c r="K778" s="192"/>
      <c r="L778" s="192"/>
      <c r="M778" s="192"/>
      <c r="N778" s="192"/>
      <c r="O778" s="192"/>
      <c r="P778" s="192"/>
      <c r="Q778" s="192"/>
      <c r="R778" s="192"/>
      <c r="S778" s="192"/>
      <c r="T778" s="192"/>
      <c r="U778" s="192"/>
      <c r="V778" s="192"/>
      <c r="W778" s="192"/>
      <c r="X778" s="192"/>
      <c r="Y778" s="192"/>
      <c r="Z778" s="192"/>
      <c r="AA778" s="192"/>
    </row>
    <row r="779" spans="1:27" ht="15.75" customHeight="1">
      <c r="A779" s="192"/>
      <c r="B779" s="192"/>
      <c r="C779" s="192"/>
      <c r="D779" s="192"/>
      <c r="E779" s="192"/>
      <c r="F779" s="192"/>
      <c r="G779" s="192"/>
      <c r="H779" s="192"/>
      <c r="I779" s="192"/>
      <c r="J779" s="192"/>
      <c r="K779" s="192"/>
      <c r="L779" s="192"/>
      <c r="M779" s="192"/>
      <c r="N779" s="192"/>
      <c r="O779" s="192"/>
      <c r="P779" s="192"/>
      <c r="Q779" s="192"/>
      <c r="R779" s="192"/>
      <c r="S779" s="192"/>
      <c r="T779" s="192"/>
      <c r="U779" s="192"/>
      <c r="V779" s="192"/>
      <c r="W779" s="192"/>
      <c r="X779" s="192"/>
      <c r="Y779" s="192"/>
      <c r="Z779" s="192"/>
      <c r="AA779" s="192"/>
    </row>
    <row r="780" spans="1:27" ht="15.75" customHeight="1">
      <c r="A780" s="192"/>
      <c r="B780" s="192"/>
      <c r="C780" s="192"/>
      <c r="D780" s="192"/>
      <c r="E780" s="192"/>
      <c r="F780" s="192"/>
      <c r="G780" s="192"/>
      <c r="H780" s="192"/>
      <c r="I780" s="192"/>
      <c r="J780" s="192"/>
      <c r="K780" s="192"/>
      <c r="L780" s="192"/>
      <c r="M780" s="192"/>
      <c r="N780" s="192"/>
      <c r="O780" s="192"/>
      <c r="P780" s="192"/>
      <c r="Q780" s="192"/>
      <c r="R780" s="192"/>
      <c r="S780" s="192"/>
      <c r="T780" s="192"/>
      <c r="U780" s="192"/>
      <c r="V780" s="192"/>
      <c r="W780" s="192"/>
      <c r="X780" s="192"/>
      <c r="Y780" s="192"/>
      <c r="Z780" s="192"/>
      <c r="AA780" s="192"/>
    </row>
    <row r="781" spans="1:27" ht="15.75" customHeight="1">
      <c r="A781" s="192"/>
      <c r="B781" s="192"/>
      <c r="C781" s="192"/>
      <c r="D781" s="192"/>
      <c r="E781" s="192"/>
      <c r="F781" s="192"/>
      <c r="G781" s="192"/>
      <c r="H781" s="192"/>
      <c r="I781" s="192"/>
      <c r="J781" s="192"/>
      <c r="K781" s="192"/>
      <c r="L781" s="192"/>
      <c r="M781" s="192"/>
      <c r="N781" s="192"/>
      <c r="O781" s="192"/>
      <c r="P781" s="192"/>
      <c r="Q781" s="192"/>
      <c r="R781" s="192"/>
      <c r="S781" s="192"/>
      <c r="T781" s="192"/>
      <c r="U781" s="192"/>
      <c r="V781" s="192"/>
      <c r="W781" s="192"/>
      <c r="X781" s="192"/>
      <c r="Y781" s="192"/>
      <c r="Z781" s="192"/>
      <c r="AA781" s="192"/>
    </row>
    <row r="782" spans="1:27" ht="15.75" customHeight="1">
      <c r="A782" s="192"/>
      <c r="B782" s="192"/>
      <c r="C782" s="192"/>
      <c r="D782" s="192"/>
      <c r="E782" s="192"/>
      <c r="F782" s="192"/>
      <c r="G782" s="192"/>
      <c r="H782" s="192"/>
      <c r="I782" s="192"/>
      <c r="J782" s="192"/>
      <c r="K782" s="192"/>
      <c r="L782" s="192"/>
      <c r="M782" s="192"/>
      <c r="N782" s="192"/>
      <c r="O782" s="192"/>
      <c r="P782" s="192"/>
      <c r="Q782" s="192"/>
      <c r="R782" s="192"/>
      <c r="S782" s="192"/>
      <c r="T782" s="192"/>
      <c r="U782" s="192"/>
      <c r="V782" s="192"/>
      <c r="W782" s="192"/>
      <c r="X782" s="192"/>
      <c r="Y782" s="192"/>
      <c r="Z782" s="192"/>
      <c r="AA782" s="192"/>
    </row>
    <row r="783" spans="1:27" ht="15.75" customHeight="1">
      <c r="A783" s="192"/>
      <c r="B783" s="192"/>
      <c r="C783" s="192"/>
      <c r="D783" s="192"/>
      <c r="E783" s="192"/>
      <c r="F783" s="192"/>
      <c r="G783" s="192"/>
      <c r="H783" s="192"/>
      <c r="I783" s="192"/>
      <c r="J783" s="192"/>
      <c r="K783" s="192"/>
      <c r="L783" s="192"/>
      <c r="M783" s="192"/>
      <c r="N783" s="192"/>
      <c r="O783" s="192"/>
      <c r="P783" s="192"/>
      <c r="Q783" s="192"/>
      <c r="R783" s="192"/>
      <c r="S783" s="192"/>
      <c r="T783" s="192"/>
      <c r="U783" s="192"/>
      <c r="V783" s="192"/>
      <c r="W783" s="192"/>
      <c r="X783" s="192"/>
      <c r="Y783" s="192"/>
      <c r="Z783" s="192"/>
      <c r="AA783" s="192"/>
    </row>
    <row r="784" spans="1:27" ht="15.75" customHeight="1">
      <c r="A784" s="192"/>
      <c r="B784" s="192"/>
      <c r="C784" s="192"/>
      <c r="D784" s="192"/>
      <c r="E784" s="192"/>
      <c r="F784" s="192"/>
      <c r="G784" s="192"/>
      <c r="H784" s="192"/>
      <c r="I784" s="192"/>
      <c r="J784" s="192"/>
      <c r="K784" s="192"/>
      <c r="L784" s="192"/>
      <c r="M784" s="192"/>
      <c r="N784" s="192"/>
      <c r="O784" s="192"/>
      <c r="P784" s="192"/>
      <c r="Q784" s="192"/>
      <c r="R784" s="192"/>
      <c r="S784" s="192"/>
      <c r="T784" s="192"/>
      <c r="U784" s="192"/>
      <c r="V784" s="192"/>
      <c r="W784" s="192"/>
      <c r="X784" s="192"/>
      <c r="Y784" s="192"/>
      <c r="Z784" s="192"/>
      <c r="AA784" s="192"/>
    </row>
    <row r="785" spans="1:27" ht="15.75" customHeight="1">
      <c r="A785" s="192"/>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c r="AA785" s="192"/>
    </row>
    <row r="786" spans="1:27" ht="15.75" customHeight="1">
      <c r="A786" s="192"/>
      <c r="B786" s="192"/>
      <c r="C786" s="192"/>
      <c r="D786" s="192"/>
      <c r="E786" s="192"/>
      <c r="F786" s="192"/>
      <c r="G786" s="192"/>
      <c r="H786" s="192"/>
      <c r="I786" s="192"/>
      <c r="J786" s="192"/>
      <c r="K786" s="192"/>
      <c r="L786" s="192"/>
      <c r="M786" s="192"/>
      <c r="N786" s="192"/>
      <c r="O786" s="192"/>
      <c r="P786" s="192"/>
      <c r="Q786" s="192"/>
      <c r="R786" s="192"/>
      <c r="S786" s="192"/>
      <c r="T786" s="192"/>
      <c r="U786" s="192"/>
      <c r="V786" s="192"/>
      <c r="W786" s="192"/>
      <c r="X786" s="192"/>
      <c r="Y786" s="192"/>
      <c r="Z786" s="192"/>
      <c r="AA786" s="192"/>
    </row>
    <row r="787" spans="1:27" ht="15.75" customHeight="1">
      <c r="A787" s="192"/>
      <c r="B787" s="192"/>
      <c r="C787" s="192"/>
      <c r="D787" s="192"/>
      <c r="E787" s="192"/>
      <c r="F787" s="192"/>
      <c r="G787" s="192"/>
      <c r="H787" s="192"/>
      <c r="I787" s="192"/>
      <c r="J787" s="192"/>
      <c r="K787" s="192"/>
      <c r="L787" s="192"/>
      <c r="M787" s="192"/>
      <c r="N787" s="192"/>
      <c r="O787" s="192"/>
      <c r="P787" s="192"/>
      <c r="Q787" s="192"/>
      <c r="R787" s="192"/>
      <c r="S787" s="192"/>
      <c r="T787" s="192"/>
      <c r="U787" s="192"/>
      <c r="V787" s="192"/>
      <c r="W787" s="192"/>
      <c r="X787" s="192"/>
      <c r="Y787" s="192"/>
      <c r="Z787" s="192"/>
      <c r="AA787" s="192"/>
    </row>
    <row r="788" spans="1:27" ht="15.75" customHeight="1">
      <c r="A788" s="192"/>
      <c r="B788" s="192"/>
      <c r="C788" s="192"/>
      <c r="D788" s="192"/>
      <c r="E788" s="192"/>
      <c r="F788" s="192"/>
      <c r="G788" s="192"/>
      <c r="H788" s="192"/>
      <c r="I788" s="192"/>
      <c r="J788" s="192"/>
      <c r="K788" s="192"/>
      <c r="L788" s="192"/>
      <c r="M788" s="192"/>
      <c r="N788" s="192"/>
      <c r="O788" s="192"/>
      <c r="P788" s="192"/>
      <c r="Q788" s="192"/>
      <c r="R788" s="192"/>
      <c r="S788" s="192"/>
      <c r="T788" s="192"/>
      <c r="U788" s="192"/>
      <c r="V788" s="192"/>
      <c r="W788" s="192"/>
      <c r="X788" s="192"/>
      <c r="Y788" s="192"/>
      <c r="Z788" s="192"/>
      <c r="AA788" s="192"/>
    </row>
    <row r="789" spans="1:27" ht="15.75" customHeight="1">
      <c r="A789" s="192"/>
      <c r="B789" s="192"/>
      <c r="C789" s="192"/>
      <c r="D789" s="192"/>
      <c r="E789" s="192"/>
      <c r="F789" s="192"/>
      <c r="G789" s="192"/>
      <c r="H789" s="192"/>
      <c r="I789" s="192"/>
      <c r="J789" s="192"/>
      <c r="K789" s="192"/>
      <c r="L789" s="192"/>
      <c r="M789" s="192"/>
      <c r="N789" s="192"/>
      <c r="O789" s="192"/>
      <c r="P789" s="192"/>
      <c r="Q789" s="192"/>
      <c r="R789" s="192"/>
      <c r="S789" s="192"/>
      <c r="T789" s="192"/>
      <c r="U789" s="192"/>
      <c r="V789" s="192"/>
      <c r="W789" s="192"/>
      <c r="X789" s="192"/>
      <c r="Y789" s="192"/>
      <c r="Z789" s="192"/>
      <c r="AA789" s="192"/>
    </row>
    <row r="790" spans="1:27" ht="15.75" customHeight="1">
      <c r="A790" s="192"/>
      <c r="B790" s="192"/>
      <c r="C790" s="192"/>
      <c r="D790" s="192"/>
      <c r="E790" s="192"/>
      <c r="F790" s="192"/>
      <c r="G790" s="192"/>
      <c r="H790" s="192"/>
      <c r="I790" s="192"/>
      <c r="J790" s="192"/>
      <c r="K790" s="192"/>
      <c r="L790" s="192"/>
      <c r="M790" s="192"/>
      <c r="N790" s="192"/>
      <c r="O790" s="192"/>
      <c r="P790" s="192"/>
      <c r="Q790" s="192"/>
      <c r="R790" s="192"/>
      <c r="S790" s="192"/>
      <c r="T790" s="192"/>
      <c r="U790" s="192"/>
      <c r="V790" s="192"/>
      <c r="W790" s="192"/>
      <c r="X790" s="192"/>
      <c r="Y790" s="192"/>
      <c r="Z790" s="192"/>
      <c r="AA790" s="192"/>
    </row>
    <row r="791" spans="1:27" ht="15.75" customHeight="1">
      <c r="A791" s="192"/>
      <c r="B791" s="192"/>
      <c r="C791" s="192"/>
      <c r="D791" s="192"/>
      <c r="E791" s="192"/>
      <c r="F791" s="192"/>
      <c r="G791" s="192"/>
      <c r="H791" s="192"/>
      <c r="I791" s="192"/>
      <c r="J791" s="192"/>
      <c r="K791" s="192"/>
      <c r="L791" s="192"/>
      <c r="M791" s="192"/>
      <c r="N791" s="192"/>
      <c r="O791" s="192"/>
      <c r="P791" s="192"/>
      <c r="Q791" s="192"/>
      <c r="R791" s="192"/>
      <c r="S791" s="192"/>
      <c r="T791" s="192"/>
      <c r="U791" s="192"/>
      <c r="V791" s="192"/>
      <c r="W791" s="192"/>
      <c r="X791" s="192"/>
      <c r="Y791" s="192"/>
      <c r="Z791" s="192"/>
      <c r="AA791" s="192"/>
    </row>
    <row r="792" spans="1:27" ht="15.75" customHeight="1">
      <c r="A792" s="192"/>
      <c r="B792" s="192"/>
      <c r="C792" s="192"/>
      <c r="D792" s="192"/>
      <c r="E792" s="192"/>
      <c r="F792" s="192"/>
      <c r="G792" s="192"/>
      <c r="H792" s="192"/>
      <c r="I792" s="192"/>
      <c r="J792" s="192"/>
      <c r="K792" s="192"/>
      <c r="L792" s="192"/>
      <c r="M792" s="192"/>
      <c r="N792" s="192"/>
      <c r="O792" s="192"/>
      <c r="P792" s="192"/>
      <c r="Q792" s="192"/>
      <c r="R792" s="192"/>
      <c r="S792" s="192"/>
      <c r="T792" s="192"/>
      <c r="U792" s="192"/>
      <c r="V792" s="192"/>
      <c r="W792" s="192"/>
      <c r="X792" s="192"/>
      <c r="Y792" s="192"/>
      <c r="Z792" s="192"/>
      <c r="AA792" s="192"/>
    </row>
    <row r="793" spans="1:27" ht="15.75" customHeight="1">
      <c r="A793" s="192"/>
      <c r="B793" s="192"/>
      <c r="C793" s="192"/>
      <c r="D793" s="192"/>
      <c r="E793" s="192"/>
      <c r="F793" s="192"/>
      <c r="G793" s="192"/>
      <c r="H793" s="192"/>
      <c r="I793" s="192"/>
      <c r="J793" s="192"/>
      <c r="K793" s="192"/>
      <c r="L793" s="192"/>
      <c r="M793" s="192"/>
      <c r="N793" s="192"/>
      <c r="O793" s="192"/>
      <c r="P793" s="192"/>
      <c r="Q793" s="192"/>
      <c r="R793" s="192"/>
      <c r="S793" s="192"/>
      <c r="T793" s="192"/>
      <c r="U793" s="192"/>
      <c r="V793" s="192"/>
      <c r="W793" s="192"/>
      <c r="X793" s="192"/>
      <c r="Y793" s="192"/>
      <c r="Z793" s="192"/>
      <c r="AA793" s="192"/>
    </row>
    <row r="794" spans="1:27" ht="15.75" customHeight="1">
      <c r="A794" s="192"/>
      <c r="B794" s="192"/>
      <c r="C794" s="192"/>
      <c r="D794" s="192"/>
      <c r="E794" s="192"/>
      <c r="F794" s="192"/>
      <c r="G794" s="192"/>
      <c r="H794" s="192"/>
      <c r="I794" s="192"/>
      <c r="J794" s="192"/>
      <c r="K794" s="192"/>
      <c r="L794" s="192"/>
      <c r="M794" s="192"/>
      <c r="N794" s="192"/>
      <c r="O794" s="192"/>
      <c r="P794" s="192"/>
      <c r="Q794" s="192"/>
      <c r="R794" s="192"/>
      <c r="S794" s="192"/>
      <c r="T794" s="192"/>
      <c r="U794" s="192"/>
      <c r="V794" s="192"/>
      <c r="W794" s="192"/>
      <c r="X794" s="192"/>
      <c r="Y794" s="192"/>
      <c r="Z794" s="192"/>
      <c r="AA794" s="192"/>
    </row>
    <row r="795" spans="1:27" ht="15.75" customHeight="1">
      <c r="A795" s="192"/>
      <c r="B795" s="192"/>
      <c r="C795" s="192"/>
      <c r="D795" s="192"/>
      <c r="E795" s="192"/>
      <c r="F795" s="192"/>
      <c r="G795" s="192"/>
      <c r="H795" s="192"/>
      <c r="I795" s="192"/>
      <c r="J795" s="192"/>
      <c r="K795" s="192"/>
      <c r="L795" s="192"/>
      <c r="M795" s="192"/>
      <c r="N795" s="192"/>
      <c r="O795" s="192"/>
      <c r="P795" s="192"/>
      <c r="Q795" s="192"/>
      <c r="R795" s="192"/>
      <c r="S795" s="192"/>
      <c r="T795" s="192"/>
      <c r="U795" s="192"/>
      <c r="V795" s="192"/>
      <c r="W795" s="192"/>
      <c r="X795" s="192"/>
      <c r="Y795" s="192"/>
      <c r="Z795" s="192"/>
      <c r="AA795" s="192"/>
    </row>
    <row r="796" spans="1:27" ht="15.75" customHeight="1">
      <c r="A796" s="192"/>
      <c r="B796" s="192"/>
      <c r="C796" s="192"/>
      <c r="D796" s="192"/>
      <c r="E796" s="192"/>
      <c r="F796" s="192"/>
      <c r="G796" s="192"/>
      <c r="H796" s="192"/>
      <c r="I796" s="192"/>
      <c r="J796" s="192"/>
      <c r="K796" s="192"/>
      <c r="L796" s="192"/>
      <c r="M796" s="192"/>
      <c r="N796" s="192"/>
      <c r="O796" s="192"/>
      <c r="P796" s="192"/>
      <c r="Q796" s="192"/>
      <c r="R796" s="192"/>
      <c r="S796" s="192"/>
      <c r="T796" s="192"/>
      <c r="U796" s="192"/>
      <c r="V796" s="192"/>
      <c r="W796" s="192"/>
      <c r="X796" s="192"/>
      <c r="Y796" s="192"/>
      <c r="Z796" s="192"/>
      <c r="AA796" s="192"/>
    </row>
    <row r="797" spans="1:27" ht="15.75" customHeight="1">
      <c r="A797" s="192"/>
      <c r="B797" s="192"/>
      <c r="C797" s="192"/>
      <c r="D797" s="192"/>
      <c r="E797" s="192"/>
      <c r="F797" s="192"/>
      <c r="G797" s="192"/>
      <c r="H797" s="192"/>
      <c r="I797" s="192"/>
      <c r="J797" s="192"/>
      <c r="K797" s="192"/>
      <c r="L797" s="192"/>
      <c r="M797" s="192"/>
      <c r="N797" s="192"/>
      <c r="O797" s="192"/>
      <c r="P797" s="192"/>
      <c r="Q797" s="192"/>
      <c r="R797" s="192"/>
      <c r="S797" s="192"/>
      <c r="T797" s="192"/>
      <c r="U797" s="192"/>
      <c r="V797" s="192"/>
      <c r="W797" s="192"/>
      <c r="X797" s="192"/>
      <c r="Y797" s="192"/>
      <c r="Z797" s="192"/>
      <c r="AA797" s="192"/>
    </row>
    <row r="798" spans="1:27" ht="15.75" customHeight="1">
      <c r="A798" s="192"/>
      <c r="B798" s="192"/>
      <c r="C798" s="192"/>
      <c r="D798" s="192"/>
      <c r="E798" s="192"/>
      <c r="F798" s="192"/>
      <c r="G798" s="192"/>
      <c r="H798" s="192"/>
      <c r="I798" s="192"/>
      <c r="J798" s="192"/>
      <c r="K798" s="192"/>
      <c r="L798" s="192"/>
      <c r="M798" s="192"/>
      <c r="N798" s="192"/>
      <c r="O798" s="192"/>
      <c r="P798" s="192"/>
      <c r="Q798" s="192"/>
      <c r="R798" s="192"/>
      <c r="S798" s="192"/>
      <c r="T798" s="192"/>
      <c r="U798" s="192"/>
      <c r="V798" s="192"/>
      <c r="W798" s="192"/>
      <c r="X798" s="192"/>
      <c r="Y798" s="192"/>
      <c r="Z798" s="192"/>
      <c r="AA798" s="192"/>
    </row>
    <row r="799" spans="1:27" ht="15.75" customHeight="1">
      <c r="A799" s="192"/>
      <c r="B799" s="192"/>
      <c r="C799" s="192"/>
      <c r="D799" s="192"/>
      <c r="E799" s="192"/>
      <c r="F799" s="192"/>
      <c r="G799" s="192"/>
      <c r="H799" s="192"/>
      <c r="I799" s="192"/>
      <c r="J799" s="192"/>
      <c r="K799" s="192"/>
      <c r="L799" s="192"/>
      <c r="M799" s="192"/>
      <c r="N799" s="192"/>
      <c r="O799" s="192"/>
      <c r="P799" s="192"/>
      <c r="Q799" s="192"/>
      <c r="R799" s="192"/>
      <c r="S799" s="192"/>
      <c r="T799" s="192"/>
      <c r="U799" s="192"/>
      <c r="V799" s="192"/>
      <c r="W799" s="192"/>
      <c r="X799" s="192"/>
      <c r="Y799" s="192"/>
      <c r="Z799" s="192"/>
      <c r="AA799" s="192"/>
    </row>
    <row r="800" spans="1:27" ht="15.75" customHeight="1">
      <c r="A800" s="192"/>
      <c r="B800" s="192"/>
      <c r="C800" s="192"/>
      <c r="D800" s="192"/>
      <c r="E800" s="192"/>
      <c r="F800" s="192"/>
      <c r="G800" s="192"/>
      <c r="H800" s="192"/>
      <c r="I800" s="192"/>
      <c r="J800" s="192"/>
      <c r="K800" s="192"/>
      <c r="L800" s="192"/>
      <c r="M800" s="192"/>
      <c r="N800" s="192"/>
      <c r="O800" s="192"/>
      <c r="P800" s="192"/>
      <c r="Q800" s="192"/>
      <c r="R800" s="192"/>
      <c r="S800" s="192"/>
      <c r="T800" s="192"/>
      <c r="U800" s="192"/>
      <c r="V800" s="192"/>
      <c r="W800" s="192"/>
      <c r="X800" s="192"/>
      <c r="Y800" s="192"/>
      <c r="Z800" s="192"/>
      <c r="AA800" s="192"/>
    </row>
    <row r="801" spans="1:27" ht="15.75" customHeight="1">
      <c r="A801" s="192"/>
      <c r="B801" s="192"/>
      <c r="C801" s="192"/>
      <c r="D801" s="192"/>
      <c r="E801" s="192"/>
      <c r="F801" s="192"/>
      <c r="G801" s="192"/>
      <c r="H801" s="192"/>
      <c r="I801" s="192"/>
      <c r="J801" s="192"/>
      <c r="K801" s="192"/>
      <c r="L801" s="192"/>
      <c r="M801" s="192"/>
      <c r="N801" s="192"/>
      <c r="O801" s="192"/>
      <c r="P801" s="192"/>
      <c r="Q801" s="192"/>
      <c r="R801" s="192"/>
      <c r="S801" s="192"/>
      <c r="T801" s="192"/>
      <c r="U801" s="192"/>
      <c r="V801" s="192"/>
      <c r="W801" s="192"/>
      <c r="X801" s="192"/>
      <c r="Y801" s="192"/>
      <c r="Z801" s="192"/>
      <c r="AA801" s="192"/>
    </row>
    <row r="802" spans="1:27" ht="15.75" customHeight="1">
      <c r="A802" s="192"/>
      <c r="B802" s="192"/>
      <c r="C802" s="192"/>
      <c r="D802" s="192"/>
      <c r="E802" s="192"/>
      <c r="F802" s="192"/>
      <c r="G802" s="192"/>
      <c r="H802" s="192"/>
      <c r="I802" s="192"/>
      <c r="J802" s="192"/>
      <c r="K802" s="192"/>
      <c r="L802" s="192"/>
      <c r="M802" s="192"/>
      <c r="N802" s="192"/>
      <c r="O802" s="192"/>
      <c r="P802" s="192"/>
      <c r="Q802" s="192"/>
      <c r="R802" s="192"/>
      <c r="S802" s="192"/>
      <c r="T802" s="192"/>
      <c r="U802" s="192"/>
      <c r="V802" s="192"/>
      <c r="W802" s="192"/>
      <c r="X802" s="192"/>
      <c r="Y802" s="192"/>
      <c r="Z802" s="192"/>
      <c r="AA802" s="192"/>
    </row>
    <row r="803" spans="1:27" ht="15.75" customHeight="1">
      <c r="A803" s="192"/>
      <c r="B803" s="192"/>
      <c r="C803" s="192"/>
      <c r="D803" s="192"/>
      <c r="E803" s="192"/>
      <c r="F803" s="192"/>
      <c r="G803" s="192"/>
      <c r="H803" s="192"/>
      <c r="I803" s="192"/>
      <c r="J803" s="192"/>
      <c r="K803" s="192"/>
      <c r="L803" s="192"/>
      <c r="M803" s="192"/>
      <c r="N803" s="192"/>
      <c r="O803" s="192"/>
      <c r="P803" s="192"/>
      <c r="Q803" s="192"/>
      <c r="R803" s="192"/>
      <c r="S803" s="192"/>
      <c r="T803" s="192"/>
      <c r="U803" s="192"/>
      <c r="V803" s="192"/>
      <c r="W803" s="192"/>
      <c r="X803" s="192"/>
      <c r="Y803" s="192"/>
      <c r="Z803" s="192"/>
      <c r="AA803" s="192"/>
    </row>
    <row r="804" spans="1:27" ht="15.75" customHeight="1">
      <c r="A804" s="192"/>
      <c r="B804" s="192"/>
      <c r="C804" s="192"/>
      <c r="D804" s="192"/>
      <c r="E804" s="192"/>
      <c r="F804" s="192"/>
      <c r="G804" s="192"/>
      <c r="H804" s="192"/>
      <c r="I804" s="192"/>
      <c r="J804" s="192"/>
      <c r="K804" s="192"/>
      <c r="L804" s="192"/>
      <c r="M804" s="192"/>
      <c r="N804" s="192"/>
      <c r="O804" s="192"/>
      <c r="P804" s="192"/>
      <c r="Q804" s="192"/>
      <c r="R804" s="192"/>
      <c r="S804" s="192"/>
      <c r="T804" s="192"/>
      <c r="U804" s="192"/>
      <c r="V804" s="192"/>
      <c r="W804" s="192"/>
      <c r="X804" s="192"/>
      <c r="Y804" s="192"/>
      <c r="Z804" s="192"/>
      <c r="AA804" s="192"/>
    </row>
    <row r="805" spans="1:27" ht="15.75" customHeight="1">
      <c r="A805" s="192"/>
      <c r="B805" s="192"/>
      <c r="C805" s="192"/>
      <c r="D805" s="192"/>
      <c r="E805" s="192"/>
      <c r="F805" s="192"/>
      <c r="G805" s="192"/>
      <c r="H805" s="192"/>
      <c r="I805" s="192"/>
      <c r="J805" s="192"/>
      <c r="K805" s="192"/>
      <c r="L805" s="192"/>
      <c r="M805" s="192"/>
      <c r="N805" s="192"/>
      <c r="O805" s="192"/>
      <c r="P805" s="192"/>
      <c r="Q805" s="192"/>
      <c r="R805" s="192"/>
      <c r="S805" s="192"/>
      <c r="T805" s="192"/>
      <c r="U805" s="192"/>
      <c r="V805" s="192"/>
      <c r="W805" s="192"/>
      <c r="X805" s="192"/>
      <c r="Y805" s="192"/>
      <c r="Z805" s="192"/>
      <c r="AA805" s="192"/>
    </row>
    <row r="806" spans="1:27" ht="15.75" customHeight="1">
      <c r="A806" s="192"/>
      <c r="B806" s="192"/>
      <c r="C806" s="192"/>
      <c r="D806" s="192"/>
      <c r="E806" s="192"/>
      <c r="F806" s="192"/>
      <c r="G806" s="192"/>
      <c r="H806" s="192"/>
      <c r="I806" s="192"/>
      <c r="J806" s="192"/>
      <c r="K806" s="192"/>
      <c r="L806" s="192"/>
      <c r="M806" s="192"/>
      <c r="N806" s="192"/>
      <c r="O806" s="192"/>
      <c r="P806" s="192"/>
      <c r="Q806" s="192"/>
      <c r="R806" s="192"/>
      <c r="S806" s="192"/>
      <c r="T806" s="192"/>
      <c r="U806" s="192"/>
      <c r="V806" s="192"/>
      <c r="W806" s="192"/>
      <c r="X806" s="192"/>
      <c r="Y806" s="192"/>
      <c r="Z806" s="192"/>
      <c r="AA806" s="192"/>
    </row>
    <row r="807" spans="1:27" ht="15.75" customHeight="1">
      <c r="A807" s="192"/>
      <c r="B807" s="192"/>
      <c r="C807" s="192"/>
      <c r="D807" s="192"/>
      <c r="E807" s="192"/>
      <c r="F807" s="192"/>
      <c r="G807" s="192"/>
      <c r="H807" s="192"/>
      <c r="I807" s="192"/>
      <c r="J807" s="192"/>
      <c r="K807" s="192"/>
      <c r="L807" s="192"/>
      <c r="M807" s="192"/>
      <c r="N807" s="192"/>
      <c r="O807" s="192"/>
      <c r="P807" s="192"/>
      <c r="Q807" s="192"/>
      <c r="R807" s="192"/>
      <c r="S807" s="192"/>
      <c r="T807" s="192"/>
      <c r="U807" s="192"/>
      <c r="V807" s="192"/>
      <c r="W807" s="192"/>
      <c r="X807" s="192"/>
      <c r="Y807" s="192"/>
      <c r="Z807" s="192"/>
      <c r="AA807" s="192"/>
    </row>
    <row r="808" spans="1:27" ht="15.75" customHeight="1">
      <c r="A808" s="192"/>
      <c r="B808" s="192"/>
      <c r="C808" s="192"/>
      <c r="D808" s="192"/>
      <c r="E808" s="192"/>
      <c r="F808" s="192"/>
      <c r="G808" s="192"/>
      <c r="H808" s="192"/>
      <c r="I808" s="192"/>
      <c r="J808" s="192"/>
      <c r="K808" s="192"/>
      <c r="L808" s="192"/>
      <c r="M808" s="192"/>
      <c r="N808" s="192"/>
      <c r="O808" s="192"/>
      <c r="P808" s="192"/>
      <c r="Q808" s="192"/>
      <c r="R808" s="192"/>
      <c r="S808" s="192"/>
      <c r="T808" s="192"/>
      <c r="U808" s="192"/>
      <c r="V808" s="192"/>
      <c r="W808" s="192"/>
      <c r="X808" s="192"/>
      <c r="Y808" s="192"/>
      <c r="Z808" s="192"/>
      <c r="AA808" s="192"/>
    </row>
    <row r="809" spans="1:27" ht="15.75" customHeight="1">
      <c r="A809" s="192"/>
      <c r="B809" s="192"/>
      <c r="C809" s="192"/>
      <c r="D809" s="192"/>
      <c r="E809" s="192"/>
      <c r="F809" s="192"/>
      <c r="G809" s="192"/>
      <c r="H809" s="192"/>
      <c r="I809" s="192"/>
      <c r="J809" s="192"/>
      <c r="K809" s="192"/>
      <c r="L809" s="192"/>
      <c r="M809" s="192"/>
      <c r="N809" s="192"/>
      <c r="O809" s="192"/>
      <c r="P809" s="192"/>
      <c r="Q809" s="192"/>
      <c r="R809" s="192"/>
      <c r="S809" s="192"/>
      <c r="T809" s="192"/>
      <c r="U809" s="192"/>
      <c r="V809" s="192"/>
      <c r="W809" s="192"/>
      <c r="X809" s="192"/>
      <c r="Y809" s="192"/>
      <c r="Z809" s="192"/>
      <c r="AA809" s="192"/>
    </row>
    <row r="810" spans="1:27" ht="15.75" customHeight="1">
      <c r="A810" s="192"/>
      <c r="B810" s="192"/>
      <c r="C810" s="192"/>
      <c r="D810" s="192"/>
      <c r="E810" s="192"/>
      <c r="F810" s="192"/>
      <c r="G810" s="192"/>
      <c r="H810" s="192"/>
      <c r="I810" s="192"/>
      <c r="J810" s="192"/>
      <c r="K810" s="192"/>
      <c r="L810" s="192"/>
      <c r="M810" s="192"/>
      <c r="N810" s="192"/>
      <c r="O810" s="192"/>
      <c r="P810" s="192"/>
      <c r="Q810" s="192"/>
      <c r="R810" s="192"/>
      <c r="S810" s="192"/>
      <c r="T810" s="192"/>
      <c r="U810" s="192"/>
      <c r="V810" s="192"/>
      <c r="W810" s="192"/>
      <c r="X810" s="192"/>
      <c r="Y810" s="192"/>
      <c r="Z810" s="192"/>
      <c r="AA810" s="192"/>
    </row>
    <row r="811" spans="1:27" ht="15.75" customHeight="1">
      <c r="A811" s="192"/>
      <c r="B811" s="192"/>
      <c r="C811" s="192"/>
      <c r="D811" s="192"/>
      <c r="E811" s="192"/>
      <c r="F811" s="192"/>
      <c r="G811" s="192"/>
      <c r="H811" s="192"/>
      <c r="I811" s="192"/>
      <c r="J811" s="192"/>
      <c r="K811" s="192"/>
      <c r="L811" s="192"/>
      <c r="M811" s="192"/>
      <c r="N811" s="192"/>
      <c r="O811" s="192"/>
      <c r="P811" s="192"/>
      <c r="Q811" s="192"/>
      <c r="R811" s="192"/>
      <c r="S811" s="192"/>
      <c r="T811" s="192"/>
      <c r="U811" s="192"/>
      <c r="V811" s="192"/>
      <c r="W811" s="192"/>
      <c r="X811" s="192"/>
      <c r="Y811" s="192"/>
      <c r="Z811" s="192"/>
      <c r="AA811" s="192"/>
    </row>
    <row r="812" spans="1:27" ht="15.75" customHeight="1">
      <c r="A812" s="192"/>
      <c r="B812" s="192"/>
      <c r="C812" s="192"/>
      <c r="D812" s="192"/>
      <c r="E812" s="192"/>
      <c r="F812" s="192"/>
      <c r="G812" s="192"/>
      <c r="H812" s="192"/>
      <c r="I812" s="192"/>
      <c r="J812" s="192"/>
      <c r="K812" s="192"/>
      <c r="L812" s="192"/>
      <c r="M812" s="192"/>
      <c r="N812" s="192"/>
      <c r="O812" s="192"/>
      <c r="P812" s="192"/>
      <c r="Q812" s="192"/>
      <c r="R812" s="192"/>
      <c r="S812" s="192"/>
      <c r="T812" s="192"/>
      <c r="U812" s="192"/>
      <c r="V812" s="192"/>
      <c r="W812" s="192"/>
      <c r="X812" s="192"/>
      <c r="Y812" s="192"/>
      <c r="Z812" s="192"/>
      <c r="AA812" s="192"/>
    </row>
    <row r="813" spans="1:27" ht="15.75" customHeight="1">
      <c r="A813" s="192"/>
      <c r="B813" s="192"/>
      <c r="C813" s="192"/>
      <c r="D813" s="192"/>
      <c r="E813" s="192"/>
      <c r="F813" s="192"/>
      <c r="G813" s="192"/>
      <c r="H813" s="192"/>
      <c r="I813" s="192"/>
      <c r="J813" s="192"/>
      <c r="K813" s="192"/>
      <c r="L813" s="192"/>
      <c r="M813" s="192"/>
      <c r="N813" s="192"/>
      <c r="O813" s="192"/>
      <c r="P813" s="192"/>
      <c r="Q813" s="192"/>
      <c r="R813" s="192"/>
      <c r="S813" s="192"/>
      <c r="T813" s="192"/>
      <c r="U813" s="192"/>
      <c r="V813" s="192"/>
      <c r="W813" s="192"/>
      <c r="X813" s="192"/>
      <c r="Y813" s="192"/>
      <c r="Z813" s="192"/>
      <c r="AA813" s="192"/>
    </row>
    <row r="814" spans="1:27" ht="15.75" customHeight="1">
      <c r="A814" s="192"/>
      <c r="B814" s="192"/>
      <c r="C814" s="192"/>
      <c r="D814" s="192"/>
      <c r="E814" s="192"/>
      <c r="F814" s="192"/>
      <c r="G814" s="192"/>
      <c r="H814" s="192"/>
      <c r="I814" s="192"/>
      <c r="J814" s="192"/>
      <c r="K814" s="192"/>
      <c r="L814" s="192"/>
      <c r="M814" s="192"/>
      <c r="N814" s="192"/>
      <c r="O814" s="192"/>
      <c r="P814" s="192"/>
      <c r="Q814" s="192"/>
      <c r="R814" s="192"/>
      <c r="S814" s="192"/>
      <c r="T814" s="192"/>
      <c r="U814" s="192"/>
      <c r="V814" s="192"/>
      <c r="W814" s="192"/>
      <c r="X814" s="192"/>
      <c r="Y814" s="192"/>
      <c r="Z814" s="192"/>
      <c r="AA814" s="192"/>
    </row>
    <row r="815" spans="1:27" ht="15.75" customHeight="1">
      <c r="A815" s="192"/>
      <c r="B815" s="192"/>
      <c r="C815" s="192"/>
      <c r="D815" s="192"/>
      <c r="E815" s="192"/>
      <c r="F815" s="192"/>
      <c r="G815" s="192"/>
      <c r="H815" s="192"/>
      <c r="I815" s="192"/>
      <c r="J815" s="192"/>
      <c r="K815" s="192"/>
      <c r="L815" s="192"/>
      <c r="M815" s="192"/>
      <c r="N815" s="192"/>
      <c r="O815" s="192"/>
      <c r="P815" s="192"/>
      <c r="Q815" s="192"/>
      <c r="R815" s="192"/>
      <c r="S815" s="192"/>
      <c r="T815" s="192"/>
      <c r="U815" s="192"/>
      <c r="V815" s="192"/>
      <c r="W815" s="192"/>
      <c r="X815" s="192"/>
      <c r="Y815" s="192"/>
      <c r="Z815" s="192"/>
      <c r="AA815" s="192"/>
    </row>
    <row r="816" spans="1:27" ht="15.75" customHeight="1">
      <c r="A816" s="192"/>
      <c r="B816" s="192"/>
      <c r="C816" s="192"/>
      <c r="D816" s="192"/>
      <c r="E816" s="192"/>
      <c r="F816" s="192"/>
      <c r="G816" s="192"/>
      <c r="H816" s="192"/>
      <c r="I816" s="192"/>
      <c r="J816" s="192"/>
      <c r="K816" s="192"/>
      <c r="L816" s="192"/>
      <c r="M816" s="192"/>
      <c r="N816" s="192"/>
      <c r="O816" s="192"/>
      <c r="P816" s="192"/>
      <c r="Q816" s="192"/>
      <c r="R816" s="192"/>
      <c r="S816" s="192"/>
      <c r="T816" s="192"/>
      <c r="U816" s="192"/>
      <c r="V816" s="192"/>
      <c r="W816" s="192"/>
      <c r="X816" s="192"/>
      <c r="Y816" s="192"/>
      <c r="Z816" s="192"/>
      <c r="AA816" s="192"/>
    </row>
    <row r="817" spans="1:27" ht="15.75" customHeight="1">
      <c r="A817" s="192"/>
      <c r="B817" s="192"/>
      <c r="C817" s="192"/>
      <c r="D817" s="192"/>
      <c r="E817" s="192"/>
      <c r="F817" s="192"/>
      <c r="G817" s="192"/>
      <c r="H817" s="192"/>
      <c r="I817" s="192"/>
      <c r="J817" s="192"/>
      <c r="K817" s="192"/>
      <c r="L817" s="192"/>
      <c r="M817" s="192"/>
      <c r="N817" s="192"/>
      <c r="O817" s="192"/>
      <c r="P817" s="192"/>
      <c r="Q817" s="192"/>
      <c r="R817" s="192"/>
      <c r="S817" s="192"/>
      <c r="T817" s="192"/>
      <c r="U817" s="192"/>
      <c r="V817" s="192"/>
      <c r="W817" s="192"/>
      <c r="X817" s="192"/>
      <c r="Y817" s="192"/>
      <c r="Z817" s="192"/>
      <c r="AA817" s="192"/>
    </row>
    <row r="818" spans="1:27" ht="15.75" customHeight="1">
      <c r="A818" s="192"/>
      <c r="B818" s="192"/>
      <c r="C818" s="192"/>
      <c r="D818" s="192"/>
      <c r="E818" s="192"/>
      <c r="F818" s="192"/>
      <c r="G818" s="192"/>
      <c r="H818" s="192"/>
      <c r="I818" s="192"/>
      <c r="J818" s="192"/>
      <c r="K818" s="192"/>
      <c r="L818" s="192"/>
      <c r="M818" s="192"/>
      <c r="N818" s="192"/>
      <c r="O818" s="192"/>
      <c r="P818" s="192"/>
      <c r="Q818" s="192"/>
      <c r="R818" s="192"/>
      <c r="S818" s="192"/>
      <c r="T818" s="192"/>
      <c r="U818" s="192"/>
      <c r="V818" s="192"/>
      <c r="W818" s="192"/>
      <c r="X818" s="192"/>
      <c r="Y818" s="192"/>
      <c r="Z818" s="192"/>
      <c r="AA818" s="192"/>
    </row>
    <row r="819" spans="1:27" ht="15.75" customHeight="1">
      <c r="A819" s="192"/>
      <c r="B819" s="192"/>
      <c r="C819" s="192"/>
      <c r="D819" s="192"/>
      <c r="E819" s="192"/>
      <c r="F819" s="192"/>
      <c r="G819" s="192"/>
      <c r="H819" s="192"/>
      <c r="I819" s="192"/>
      <c r="J819" s="192"/>
      <c r="K819" s="192"/>
      <c r="L819" s="192"/>
      <c r="M819" s="192"/>
      <c r="N819" s="192"/>
      <c r="O819" s="192"/>
      <c r="P819" s="192"/>
      <c r="Q819" s="192"/>
      <c r="R819" s="192"/>
      <c r="S819" s="192"/>
      <c r="T819" s="192"/>
      <c r="U819" s="192"/>
      <c r="V819" s="192"/>
      <c r="W819" s="192"/>
      <c r="X819" s="192"/>
      <c r="Y819" s="192"/>
      <c r="Z819" s="192"/>
      <c r="AA819" s="192"/>
    </row>
    <row r="820" spans="1:27" ht="15.75" customHeight="1">
      <c r="A820" s="192"/>
      <c r="B820" s="192"/>
      <c r="C820" s="192"/>
      <c r="D820" s="192"/>
      <c r="E820" s="192"/>
      <c r="F820" s="192"/>
      <c r="G820" s="192"/>
      <c r="H820" s="192"/>
      <c r="I820" s="192"/>
      <c r="J820" s="192"/>
      <c r="K820" s="192"/>
      <c r="L820" s="192"/>
      <c r="M820" s="192"/>
      <c r="N820" s="192"/>
      <c r="O820" s="192"/>
      <c r="P820" s="192"/>
      <c r="Q820" s="192"/>
      <c r="R820" s="192"/>
      <c r="S820" s="192"/>
      <c r="T820" s="192"/>
      <c r="U820" s="192"/>
      <c r="V820" s="192"/>
      <c r="W820" s="192"/>
      <c r="X820" s="192"/>
      <c r="Y820" s="192"/>
      <c r="Z820" s="192"/>
      <c r="AA820" s="192"/>
    </row>
    <row r="821" spans="1:27" ht="15.75" customHeight="1">
      <c r="A821" s="192"/>
      <c r="B821" s="192"/>
      <c r="C821" s="192"/>
      <c r="D821" s="192"/>
      <c r="E821" s="192"/>
      <c r="F821" s="192"/>
      <c r="G821" s="192"/>
      <c r="H821" s="192"/>
      <c r="I821" s="192"/>
      <c r="J821" s="192"/>
      <c r="K821" s="192"/>
      <c r="L821" s="192"/>
      <c r="M821" s="192"/>
      <c r="N821" s="192"/>
      <c r="O821" s="192"/>
      <c r="P821" s="192"/>
      <c r="Q821" s="192"/>
      <c r="R821" s="192"/>
      <c r="S821" s="192"/>
      <c r="T821" s="192"/>
      <c r="U821" s="192"/>
      <c r="V821" s="192"/>
      <c r="W821" s="192"/>
      <c r="X821" s="192"/>
      <c r="Y821" s="192"/>
      <c r="Z821" s="192"/>
      <c r="AA821" s="192"/>
    </row>
    <row r="822" spans="1:27" ht="15.75" customHeight="1">
      <c r="A822" s="192"/>
      <c r="B822" s="192"/>
      <c r="C822" s="192"/>
      <c r="D822" s="192"/>
      <c r="E822" s="192"/>
      <c r="F822" s="192"/>
      <c r="G822" s="192"/>
      <c r="H822" s="192"/>
      <c r="I822" s="192"/>
      <c r="J822" s="192"/>
      <c r="K822" s="192"/>
      <c r="L822" s="192"/>
      <c r="M822" s="192"/>
      <c r="N822" s="192"/>
      <c r="O822" s="192"/>
      <c r="P822" s="192"/>
      <c r="Q822" s="192"/>
      <c r="R822" s="192"/>
      <c r="S822" s="192"/>
      <c r="T822" s="192"/>
      <c r="U822" s="192"/>
      <c r="V822" s="192"/>
      <c r="W822" s="192"/>
      <c r="X822" s="192"/>
      <c r="Y822" s="192"/>
      <c r="Z822" s="192"/>
      <c r="AA822" s="192"/>
    </row>
    <row r="823" spans="1:27" ht="15.75" customHeight="1">
      <c r="A823" s="192"/>
      <c r="B823" s="192"/>
      <c r="C823" s="192"/>
      <c r="D823" s="192"/>
      <c r="E823" s="192"/>
      <c r="F823" s="192"/>
      <c r="G823" s="192"/>
      <c r="H823" s="192"/>
      <c r="I823" s="192"/>
      <c r="J823" s="192"/>
      <c r="K823" s="192"/>
      <c r="L823" s="192"/>
      <c r="M823" s="192"/>
      <c r="N823" s="192"/>
      <c r="O823" s="192"/>
      <c r="P823" s="192"/>
      <c r="Q823" s="192"/>
      <c r="R823" s="192"/>
      <c r="S823" s="192"/>
      <c r="T823" s="192"/>
      <c r="U823" s="192"/>
      <c r="V823" s="192"/>
      <c r="W823" s="192"/>
      <c r="X823" s="192"/>
      <c r="Y823" s="192"/>
      <c r="Z823" s="192"/>
      <c r="AA823" s="192"/>
    </row>
    <row r="824" spans="1:27" ht="15.75" customHeight="1">
      <c r="A824" s="192"/>
      <c r="B824" s="192"/>
      <c r="C824" s="192"/>
      <c r="D824" s="192"/>
      <c r="E824" s="192"/>
      <c r="F824" s="192"/>
      <c r="G824" s="192"/>
      <c r="H824" s="192"/>
      <c r="I824" s="192"/>
      <c r="J824" s="192"/>
      <c r="K824" s="192"/>
      <c r="L824" s="192"/>
      <c r="M824" s="192"/>
      <c r="N824" s="192"/>
      <c r="O824" s="192"/>
      <c r="P824" s="192"/>
      <c r="Q824" s="192"/>
      <c r="R824" s="192"/>
      <c r="S824" s="192"/>
      <c r="T824" s="192"/>
      <c r="U824" s="192"/>
      <c r="V824" s="192"/>
      <c r="W824" s="192"/>
      <c r="X824" s="192"/>
      <c r="Y824" s="192"/>
      <c r="Z824" s="192"/>
      <c r="AA824" s="192"/>
    </row>
    <row r="825" spans="1:27" ht="15.75" customHeight="1">
      <c r="A825" s="192"/>
      <c r="B825" s="192"/>
      <c r="C825" s="192"/>
      <c r="D825" s="192"/>
      <c r="E825" s="192"/>
      <c r="F825" s="192"/>
      <c r="G825" s="192"/>
      <c r="H825" s="192"/>
      <c r="I825" s="192"/>
      <c r="J825" s="192"/>
      <c r="K825" s="192"/>
      <c r="L825" s="192"/>
      <c r="M825" s="192"/>
      <c r="N825" s="192"/>
      <c r="O825" s="192"/>
      <c r="P825" s="192"/>
      <c r="Q825" s="192"/>
      <c r="R825" s="192"/>
      <c r="S825" s="192"/>
      <c r="T825" s="192"/>
      <c r="U825" s="192"/>
      <c r="V825" s="192"/>
      <c r="W825" s="192"/>
      <c r="X825" s="192"/>
      <c r="Y825" s="192"/>
      <c r="Z825" s="192"/>
      <c r="AA825" s="192"/>
    </row>
    <row r="826" spans="1:27" ht="15.75" customHeight="1">
      <c r="A826" s="192"/>
      <c r="B826" s="192"/>
      <c r="C826" s="192"/>
      <c r="D826" s="192"/>
      <c r="E826" s="192"/>
      <c r="F826" s="192"/>
      <c r="G826" s="192"/>
      <c r="H826" s="192"/>
      <c r="I826" s="192"/>
      <c r="J826" s="192"/>
      <c r="K826" s="192"/>
      <c r="L826" s="192"/>
      <c r="M826" s="192"/>
      <c r="N826" s="192"/>
      <c r="O826" s="192"/>
      <c r="P826" s="192"/>
      <c r="Q826" s="192"/>
      <c r="R826" s="192"/>
      <c r="S826" s="192"/>
      <c r="T826" s="192"/>
      <c r="U826" s="192"/>
      <c r="V826" s="192"/>
      <c r="W826" s="192"/>
      <c r="X826" s="192"/>
      <c r="Y826" s="192"/>
      <c r="Z826" s="192"/>
      <c r="AA826" s="192"/>
    </row>
    <row r="827" spans="1:27" ht="15.75" customHeight="1">
      <c r="A827" s="192"/>
      <c r="B827" s="192"/>
      <c r="C827" s="192"/>
      <c r="D827" s="192"/>
      <c r="E827" s="192"/>
      <c r="F827" s="192"/>
      <c r="G827" s="192"/>
      <c r="H827" s="192"/>
      <c r="I827" s="192"/>
      <c r="J827" s="192"/>
      <c r="K827" s="192"/>
      <c r="L827" s="192"/>
      <c r="M827" s="192"/>
      <c r="N827" s="192"/>
      <c r="O827" s="192"/>
      <c r="P827" s="192"/>
      <c r="Q827" s="192"/>
      <c r="R827" s="192"/>
      <c r="S827" s="192"/>
      <c r="T827" s="192"/>
      <c r="U827" s="192"/>
      <c r="V827" s="192"/>
      <c r="W827" s="192"/>
      <c r="X827" s="192"/>
      <c r="Y827" s="192"/>
      <c r="Z827" s="192"/>
      <c r="AA827" s="192"/>
    </row>
    <row r="828" spans="1:27" ht="15.75" customHeight="1">
      <c r="A828" s="192"/>
      <c r="B828" s="192"/>
      <c r="C828" s="192"/>
      <c r="D828" s="192"/>
      <c r="E828" s="192"/>
      <c r="F828" s="192"/>
      <c r="G828" s="192"/>
      <c r="H828" s="192"/>
      <c r="I828" s="192"/>
      <c r="J828" s="192"/>
      <c r="K828" s="192"/>
      <c r="L828" s="192"/>
      <c r="M828" s="192"/>
      <c r="N828" s="192"/>
      <c r="O828" s="192"/>
      <c r="P828" s="192"/>
      <c r="Q828" s="192"/>
      <c r="R828" s="192"/>
      <c r="S828" s="192"/>
      <c r="T828" s="192"/>
      <c r="U828" s="192"/>
      <c r="V828" s="192"/>
      <c r="W828" s="192"/>
      <c r="X828" s="192"/>
      <c r="Y828" s="192"/>
      <c r="Z828" s="192"/>
      <c r="AA828" s="192"/>
    </row>
    <row r="829" spans="1:27" ht="15.75" customHeight="1">
      <c r="A829" s="192"/>
      <c r="B829" s="192"/>
      <c r="C829" s="192"/>
      <c r="D829" s="192"/>
      <c r="E829" s="192"/>
      <c r="F829" s="192"/>
      <c r="G829" s="192"/>
      <c r="H829" s="192"/>
      <c r="I829" s="192"/>
      <c r="J829" s="192"/>
      <c r="K829" s="192"/>
      <c r="L829" s="192"/>
      <c r="M829" s="192"/>
      <c r="N829" s="192"/>
      <c r="O829" s="192"/>
      <c r="P829" s="192"/>
      <c r="Q829" s="192"/>
      <c r="R829" s="192"/>
      <c r="S829" s="192"/>
      <c r="T829" s="192"/>
      <c r="U829" s="192"/>
      <c r="V829" s="192"/>
      <c r="W829" s="192"/>
      <c r="X829" s="192"/>
      <c r="Y829" s="192"/>
      <c r="Z829" s="192"/>
      <c r="AA829" s="192"/>
    </row>
    <row r="830" spans="1:27" ht="15.75" customHeight="1">
      <c r="A830" s="192"/>
      <c r="B830" s="192"/>
      <c r="C830" s="192"/>
      <c r="D830" s="192"/>
      <c r="E830" s="192"/>
      <c r="F830" s="192"/>
      <c r="G830" s="192"/>
      <c r="H830" s="192"/>
      <c r="I830" s="192"/>
      <c r="J830" s="192"/>
      <c r="K830" s="192"/>
      <c r="L830" s="192"/>
      <c r="M830" s="192"/>
      <c r="N830" s="192"/>
      <c r="O830" s="192"/>
      <c r="P830" s="192"/>
      <c r="Q830" s="192"/>
      <c r="R830" s="192"/>
      <c r="S830" s="192"/>
      <c r="T830" s="192"/>
      <c r="U830" s="192"/>
      <c r="V830" s="192"/>
      <c r="W830" s="192"/>
      <c r="X830" s="192"/>
      <c r="Y830" s="192"/>
      <c r="Z830" s="192"/>
      <c r="AA830" s="192"/>
    </row>
    <row r="831" spans="1:27" ht="15.75" customHeight="1">
      <c r="A831" s="192"/>
      <c r="B831" s="192"/>
      <c r="C831" s="192"/>
      <c r="D831" s="192"/>
      <c r="E831" s="192"/>
      <c r="F831" s="192"/>
      <c r="G831" s="192"/>
      <c r="H831" s="192"/>
      <c r="I831" s="192"/>
      <c r="J831" s="192"/>
      <c r="K831" s="192"/>
      <c r="L831" s="192"/>
      <c r="M831" s="192"/>
      <c r="N831" s="192"/>
      <c r="O831" s="192"/>
      <c r="P831" s="192"/>
      <c r="Q831" s="192"/>
      <c r="R831" s="192"/>
      <c r="S831" s="192"/>
      <c r="T831" s="192"/>
      <c r="U831" s="192"/>
      <c r="V831" s="192"/>
      <c r="W831" s="192"/>
      <c r="X831" s="192"/>
      <c r="Y831" s="192"/>
      <c r="Z831" s="192"/>
      <c r="AA831" s="192"/>
    </row>
    <row r="832" spans="1:27" ht="15.75" customHeight="1">
      <c r="A832" s="192"/>
      <c r="B832" s="192"/>
      <c r="C832" s="192"/>
      <c r="D832" s="192"/>
      <c r="E832" s="192"/>
      <c r="F832" s="192"/>
      <c r="G832" s="192"/>
      <c r="H832" s="192"/>
      <c r="I832" s="192"/>
      <c r="J832" s="192"/>
      <c r="K832" s="192"/>
      <c r="L832" s="192"/>
      <c r="M832" s="192"/>
      <c r="N832" s="192"/>
      <c r="O832" s="192"/>
      <c r="P832" s="192"/>
      <c r="Q832" s="192"/>
      <c r="R832" s="192"/>
      <c r="S832" s="192"/>
      <c r="T832" s="192"/>
      <c r="U832" s="192"/>
      <c r="V832" s="192"/>
      <c r="W832" s="192"/>
      <c r="X832" s="192"/>
      <c r="Y832" s="192"/>
      <c r="Z832" s="192"/>
      <c r="AA832" s="192"/>
    </row>
    <row r="833" spans="1:27" ht="15.75" customHeight="1">
      <c r="A833" s="192"/>
      <c r="B833" s="192"/>
      <c r="C833" s="192"/>
      <c r="D833" s="192"/>
      <c r="E833" s="192"/>
      <c r="F833" s="192"/>
      <c r="G833" s="192"/>
      <c r="H833" s="192"/>
      <c r="I833" s="192"/>
      <c r="J833" s="192"/>
      <c r="K833" s="192"/>
      <c r="L833" s="192"/>
      <c r="M833" s="192"/>
      <c r="N833" s="192"/>
      <c r="O833" s="192"/>
      <c r="P833" s="192"/>
      <c r="Q833" s="192"/>
      <c r="R833" s="192"/>
      <c r="S833" s="192"/>
      <c r="T833" s="192"/>
      <c r="U833" s="192"/>
      <c r="V833" s="192"/>
      <c r="W833" s="192"/>
      <c r="X833" s="192"/>
      <c r="Y833" s="192"/>
      <c r="Z833" s="192"/>
      <c r="AA833" s="192"/>
    </row>
    <row r="834" spans="1:27" ht="15.75" customHeight="1">
      <c r="A834" s="192"/>
      <c r="B834" s="192"/>
      <c r="C834" s="192"/>
      <c r="D834" s="192"/>
      <c r="E834" s="192"/>
      <c r="F834" s="192"/>
      <c r="G834" s="192"/>
      <c r="H834" s="192"/>
      <c r="I834" s="192"/>
      <c r="J834" s="192"/>
      <c r="K834" s="192"/>
      <c r="L834" s="192"/>
      <c r="M834" s="192"/>
      <c r="N834" s="192"/>
      <c r="O834" s="192"/>
      <c r="P834" s="192"/>
      <c r="Q834" s="192"/>
      <c r="R834" s="192"/>
      <c r="S834" s="192"/>
      <c r="T834" s="192"/>
      <c r="U834" s="192"/>
      <c r="V834" s="192"/>
      <c r="W834" s="192"/>
      <c r="X834" s="192"/>
      <c r="Y834" s="192"/>
      <c r="Z834" s="192"/>
      <c r="AA834" s="192"/>
    </row>
    <row r="835" spans="1:27" ht="15.75" customHeight="1">
      <c r="A835" s="192"/>
      <c r="B835" s="192"/>
      <c r="C835" s="192"/>
      <c r="D835" s="192"/>
      <c r="E835" s="192"/>
      <c r="F835" s="192"/>
      <c r="G835" s="192"/>
      <c r="H835" s="192"/>
      <c r="I835" s="192"/>
      <c r="J835" s="192"/>
      <c r="K835" s="192"/>
      <c r="L835" s="192"/>
      <c r="M835" s="192"/>
      <c r="N835" s="192"/>
      <c r="O835" s="192"/>
      <c r="P835" s="192"/>
      <c r="Q835" s="192"/>
      <c r="R835" s="192"/>
      <c r="S835" s="192"/>
      <c r="T835" s="192"/>
      <c r="U835" s="192"/>
      <c r="V835" s="192"/>
      <c r="W835" s="192"/>
      <c r="X835" s="192"/>
      <c r="Y835" s="192"/>
      <c r="Z835" s="192"/>
      <c r="AA835" s="192"/>
    </row>
    <row r="836" spans="1:27" ht="15.75" customHeight="1">
      <c r="A836" s="192"/>
      <c r="B836" s="192"/>
      <c r="C836" s="192"/>
      <c r="D836" s="192"/>
      <c r="E836" s="192"/>
      <c r="F836" s="192"/>
      <c r="G836" s="192"/>
      <c r="H836" s="192"/>
      <c r="I836" s="192"/>
      <c r="J836" s="192"/>
      <c r="K836" s="192"/>
      <c r="L836" s="192"/>
      <c r="M836" s="192"/>
      <c r="N836" s="192"/>
      <c r="O836" s="192"/>
      <c r="P836" s="192"/>
      <c r="Q836" s="192"/>
      <c r="R836" s="192"/>
      <c r="S836" s="192"/>
      <c r="T836" s="192"/>
      <c r="U836" s="192"/>
      <c r="V836" s="192"/>
      <c r="W836" s="192"/>
      <c r="X836" s="192"/>
      <c r="Y836" s="192"/>
      <c r="Z836" s="192"/>
      <c r="AA836" s="192"/>
    </row>
    <row r="837" spans="1:27" ht="15.75" customHeight="1">
      <c r="A837" s="192"/>
      <c r="B837" s="192"/>
      <c r="C837" s="192"/>
      <c r="D837" s="192"/>
      <c r="E837" s="192"/>
      <c r="F837" s="192"/>
      <c r="G837" s="192"/>
      <c r="H837" s="192"/>
      <c r="I837" s="192"/>
      <c r="J837" s="192"/>
      <c r="K837" s="192"/>
      <c r="L837" s="192"/>
      <c r="M837" s="192"/>
      <c r="N837" s="192"/>
      <c r="O837" s="192"/>
      <c r="P837" s="192"/>
      <c r="Q837" s="192"/>
      <c r="R837" s="192"/>
      <c r="S837" s="192"/>
      <c r="T837" s="192"/>
      <c r="U837" s="192"/>
      <c r="V837" s="192"/>
      <c r="W837" s="192"/>
      <c r="X837" s="192"/>
      <c r="Y837" s="192"/>
      <c r="Z837" s="192"/>
      <c r="AA837" s="192"/>
    </row>
    <row r="838" spans="1:27" ht="15.75" customHeight="1">
      <c r="A838" s="192"/>
      <c r="B838" s="192"/>
      <c r="C838" s="192"/>
      <c r="D838" s="192"/>
      <c r="E838" s="192"/>
      <c r="F838" s="192"/>
      <c r="G838" s="192"/>
      <c r="H838" s="192"/>
      <c r="I838" s="192"/>
      <c r="J838" s="192"/>
      <c r="K838" s="192"/>
      <c r="L838" s="192"/>
      <c r="M838" s="192"/>
      <c r="N838" s="192"/>
      <c r="O838" s="192"/>
      <c r="P838" s="192"/>
      <c r="Q838" s="192"/>
      <c r="R838" s="192"/>
      <c r="S838" s="192"/>
      <c r="T838" s="192"/>
      <c r="U838" s="192"/>
      <c r="V838" s="192"/>
      <c r="W838" s="192"/>
      <c r="X838" s="192"/>
      <c r="Y838" s="192"/>
      <c r="Z838" s="192"/>
      <c r="AA838" s="192"/>
    </row>
    <row r="839" spans="1:27" ht="15.75" customHeight="1">
      <c r="A839" s="192"/>
      <c r="B839" s="192"/>
      <c r="C839" s="192"/>
      <c r="D839" s="192"/>
      <c r="E839" s="192"/>
      <c r="F839" s="192"/>
      <c r="G839" s="192"/>
      <c r="H839" s="192"/>
      <c r="I839" s="192"/>
      <c r="J839" s="192"/>
      <c r="K839" s="192"/>
      <c r="L839" s="192"/>
      <c r="M839" s="192"/>
      <c r="N839" s="192"/>
      <c r="O839" s="192"/>
      <c r="P839" s="192"/>
      <c r="Q839" s="192"/>
      <c r="R839" s="192"/>
      <c r="S839" s="192"/>
      <c r="T839" s="192"/>
      <c r="U839" s="192"/>
      <c r="V839" s="192"/>
      <c r="W839" s="192"/>
      <c r="X839" s="192"/>
      <c r="Y839" s="192"/>
      <c r="Z839" s="192"/>
      <c r="AA839" s="192"/>
    </row>
    <row r="840" spans="1:27" ht="15.75" customHeight="1">
      <c r="A840" s="192"/>
      <c r="B840" s="192"/>
      <c r="C840" s="192"/>
      <c r="D840" s="192"/>
      <c r="E840" s="192"/>
      <c r="F840" s="192"/>
      <c r="G840" s="192"/>
      <c r="H840" s="192"/>
      <c r="I840" s="192"/>
      <c r="J840" s="192"/>
      <c r="K840" s="192"/>
      <c r="L840" s="192"/>
      <c r="M840" s="192"/>
      <c r="N840" s="192"/>
      <c r="O840" s="192"/>
      <c r="P840" s="192"/>
      <c r="Q840" s="192"/>
      <c r="R840" s="192"/>
      <c r="S840" s="192"/>
      <c r="T840" s="192"/>
      <c r="U840" s="192"/>
      <c r="V840" s="192"/>
      <c r="W840" s="192"/>
      <c r="X840" s="192"/>
      <c r="Y840" s="192"/>
      <c r="Z840" s="192"/>
      <c r="AA840" s="192"/>
    </row>
    <row r="841" spans="1:27" ht="15.75" customHeight="1">
      <c r="A841" s="192"/>
      <c r="B841" s="192"/>
      <c r="C841" s="192"/>
      <c r="D841" s="192"/>
      <c r="E841" s="192"/>
      <c r="F841" s="192"/>
      <c r="G841" s="192"/>
      <c r="H841" s="192"/>
      <c r="I841" s="192"/>
      <c r="J841" s="192"/>
      <c r="K841" s="192"/>
      <c r="L841" s="192"/>
      <c r="M841" s="192"/>
      <c r="N841" s="192"/>
      <c r="O841" s="192"/>
      <c r="P841" s="192"/>
      <c r="Q841" s="192"/>
      <c r="R841" s="192"/>
      <c r="S841" s="192"/>
      <c r="T841" s="192"/>
      <c r="U841" s="192"/>
      <c r="V841" s="192"/>
      <c r="W841" s="192"/>
      <c r="X841" s="192"/>
      <c r="Y841" s="192"/>
      <c r="Z841" s="192"/>
      <c r="AA841" s="192"/>
    </row>
    <row r="842" spans="1:27" ht="15.75" customHeight="1">
      <c r="A842" s="192"/>
      <c r="B842" s="192"/>
      <c r="C842" s="192"/>
      <c r="D842" s="192"/>
      <c r="E842" s="192"/>
      <c r="F842" s="192"/>
      <c r="G842" s="192"/>
      <c r="H842" s="192"/>
      <c r="I842" s="192"/>
      <c r="J842" s="192"/>
      <c r="K842" s="192"/>
      <c r="L842" s="192"/>
      <c r="M842" s="192"/>
      <c r="N842" s="192"/>
      <c r="O842" s="192"/>
      <c r="P842" s="192"/>
      <c r="Q842" s="192"/>
      <c r="R842" s="192"/>
      <c r="S842" s="192"/>
      <c r="T842" s="192"/>
      <c r="U842" s="192"/>
      <c r="V842" s="192"/>
      <c r="W842" s="192"/>
      <c r="X842" s="192"/>
      <c r="Y842" s="192"/>
      <c r="Z842" s="192"/>
      <c r="AA842" s="192"/>
    </row>
    <row r="843" spans="1:27" ht="15.75" customHeight="1">
      <c r="A843" s="192"/>
      <c r="B843" s="192"/>
      <c r="C843" s="192"/>
      <c r="D843" s="192"/>
      <c r="E843" s="192"/>
      <c r="F843" s="192"/>
      <c r="G843" s="192"/>
      <c r="H843" s="192"/>
      <c r="I843" s="192"/>
      <c r="J843" s="192"/>
      <c r="K843" s="192"/>
      <c r="L843" s="192"/>
      <c r="M843" s="192"/>
      <c r="N843" s="192"/>
      <c r="O843" s="192"/>
      <c r="P843" s="192"/>
      <c r="Q843" s="192"/>
      <c r="R843" s="192"/>
      <c r="S843" s="192"/>
      <c r="T843" s="192"/>
      <c r="U843" s="192"/>
      <c r="V843" s="192"/>
      <c r="W843" s="192"/>
      <c r="X843" s="192"/>
      <c r="Y843" s="192"/>
      <c r="Z843" s="192"/>
      <c r="AA843" s="192"/>
    </row>
    <row r="844" spans="1:27" ht="15.75" customHeight="1">
      <c r="A844" s="192"/>
      <c r="B844" s="192"/>
      <c r="C844" s="192"/>
      <c r="D844" s="192"/>
      <c r="E844" s="192"/>
      <c r="F844" s="192"/>
      <c r="G844" s="192"/>
      <c r="H844" s="192"/>
      <c r="I844" s="192"/>
      <c r="J844" s="192"/>
      <c r="K844" s="192"/>
      <c r="L844" s="192"/>
      <c r="M844" s="192"/>
      <c r="N844" s="192"/>
      <c r="O844" s="192"/>
      <c r="P844" s="192"/>
      <c r="Q844" s="192"/>
      <c r="R844" s="192"/>
      <c r="S844" s="192"/>
      <c r="T844" s="192"/>
      <c r="U844" s="192"/>
      <c r="V844" s="192"/>
      <c r="W844" s="192"/>
      <c r="X844" s="192"/>
      <c r="Y844" s="192"/>
      <c r="Z844" s="192"/>
      <c r="AA844" s="192"/>
    </row>
    <row r="845" spans="1:27" ht="15.75" customHeight="1">
      <c r="A845" s="192"/>
      <c r="B845" s="192"/>
      <c r="C845" s="192"/>
      <c r="D845" s="192"/>
      <c r="E845" s="192"/>
      <c r="F845" s="192"/>
      <c r="G845" s="192"/>
      <c r="H845" s="192"/>
      <c r="I845" s="192"/>
      <c r="J845" s="192"/>
      <c r="K845" s="192"/>
      <c r="L845" s="192"/>
      <c r="M845" s="192"/>
      <c r="N845" s="192"/>
      <c r="O845" s="192"/>
      <c r="P845" s="192"/>
      <c r="Q845" s="192"/>
      <c r="R845" s="192"/>
      <c r="S845" s="192"/>
      <c r="T845" s="192"/>
      <c r="U845" s="192"/>
      <c r="V845" s="192"/>
      <c r="W845" s="192"/>
      <c r="X845" s="192"/>
      <c r="Y845" s="192"/>
      <c r="Z845" s="192"/>
      <c r="AA845" s="192"/>
    </row>
    <row r="846" spans="1:27" ht="15.75" customHeight="1">
      <c r="A846" s="192"/>
      <c r="B846" s="192"/>
      <c r="C846" s="192"/>
      <c r="D846" s="192"/>
      <c r="E846" s="192"/>
      <c r="F846" s="192"/>
      <c r="G846" s="192"/>
      <c r="H846" s="192"/>
      <c r="I846" s="192"/>
      <c r="J846" s="192"/>
      <c r="K846" s="192"/>
      <c r="L846" s="192"/>
      <c r="M846" s="192"/>
      <c r="N846" s="192"/>
      <c r="O846" s="192"/>
      <c r="P846" s="192"/>
      <c r="Q846" s="192"/>
      <c r="R846" s="192"/>
      <c r="S846" s="192"/>
      <c r="T846" s="192"/>
      <c r="U846" s="192"/>
      <c r="V846" s="192"/>
      <c r="W846" s="192"/>
      <c r="X846" s="192"/>
      <c r="Y846" s="192"/>
      <c r="Z846" s="192"/>
      <c r="AA846" s="192"/>
    </row>
    <row r="847" spans="1:27" ht="15.75" customHeight="1">
      <c r="A847" s="192"/>
      <c r="B847" s="192"/>
      <c r="C847" s="192"/>
      <c r="D847" s="192"/>
      <c r="E847" s="192"/>
      <c r="F847" s="192"/>
      <c r="G847" s="192"/>
      <c r="H847" s="192"/>
      <c r="I847" s="192"/>
      <c r="J847" s="192"/>
      <c r="K847" s="192"/>
      <c r="L847" s="192"/>
      <c r="M847" s="192"/>
      <c r="N847" s="192"/>
      <c r="O847" s="192"/>
      <c r="P847" s="192"/>
      <c r="Q847" s="192"/>
      <c r="R847" s="192"/>
      <c r="S847" s="192"/>
      <c r="T847" s="192"/>
      <c r="U847" s="192"/>
      <c r="V847" s="192"/>
      <c r="W847" s="192"/>
      <c r="X847" s="192"/>
      <c r="Y847" s="192"/>
      <c r="Z847" s="192"/>
      <c r="AA847" s="192"/>
    </row>
    <row r="848" spans="1:27" ht="15.75" customHeight="1">
      <c r="A848" s="192"/>
      <c r="B848" s="192"/>
      <c r="C848" s="192"/>
      <c r="D848" s="192"/>
      <c r="E848" s="192"/>
      <c r="F848" s="192"/>
      <c r="G848" s="192"/>
      <c r="H848" s="192"/>
      <c r="I848" s="192"/>
      <c r="J848" s="192"/>
      <c r="K848" s="192"/>
      <c r="L848" s="192"/>
      <c r="M848" s="192"/>
      <c r="N848" s="192"/>
      <c r="O848" s="192"/>
      <c r="P848" s="192"/>
      <c r="Q848" s="192"/>
      <c r="R848" s="192"/>
      <c r="S848" s="192"/>
      <c r="T848" s="192"/>
      <c r="U848" s="192"/>
      <c r="V848" s="192"/>
      <c r="W848" s="192"/>
      <c r="X848" s="192"/>
      <c r="Y848" s="192"/>
      <c r="Z848" s="192"/>
      <c r="AA848" s="192"/>
    </row>
    <row r="849" spans="1:27" ht="15.75" customHeight="1">
      <c r="A849" s="192"/>
      <c r="B849" s="192"/>
      <c r="C849" s="192"/>
      <c r="D849" s="192"/>
      <c r="E849" s="192"/>
      <c r="F849" s="192"/>
      <c r="G849" s="192"/>
      <c r="H849" s="192"/>
      <c r="I849" s="192"/>
      <c r="J849" s="192"/>
      <c r="K849" s="192"/>
      <c r="L849" s="192"/>
      <c r="M849" s="192"/>
      <c r="N849" s="192"/>
      <c r="O849" s="192"/>
      <c r="P849" s="192"/>
      <c r="Q849" s="192"/>
      <c r="R849" s="192"/>
      <c r="S849" s="192"/>
      <c r="T849" s="192"/>
      <c r="U849" s="192"/>
      <c r="V849" s="192"/>
      <c r="W849" s="192"/>
      <c r="X849" s="192"/>
      <c r="Y849" s="192"/>
      <c r="Z849" s="192"/>
      <c r="AA849" s="192"/>
    </row>
    <row r="850" spans="1:27" ht="15.75" customHeight="1">
      <c r="A850" s="192"/>
      <c r="B850" s="192"/>
      <c r="C850" s="192"/>
      <c r="D850" s="192"/>
      <c r="E850" s="192"/>
      <c r="F850" s="192"/>
      <c r="G850" s="192"/>
      <c r="H850" s="192"/>
      <c r="I850" s="192"/>
      <c r="J850" s="192"/>
      <c r="K850" s="192"/>
      <c r="L850" s="192"/>
      <c r="M850" s="192"/>
      <c r="N850" s="192"/>
      <c r="O850" s="192"/>
      <c r="P850" s="192"/>
      <c r="Q850" s="192"/>
      <c r="R850" s="192"/>
      <c r="S850" s="192"/>
      <c r="T850" s="192"/>
      <c r="U850" s="192"/>
      <c r="V850" s="192"/>
      <c r="W850" s="192"/>
      <c r="X850" s="192"/>
      <c r="Y850" s="192"/>
      <c r="Z850" s="192"/>
      <c r="AA850" s="192"/>
    </row>
    <row r="851" spans="1:27" ht="15.75" customHeight="1">
      <c r="A851" s="192"/>
      <c r="B851" s="192"/>
      <c r="C851" s="192"/>
      <c r="D851" s="192"/>
      <c r="E851" s="192"/>
      <c r="F851" s="192"/>
      <c r="G851" s="192"/>
      <c r="H851" s="192"/>
      <c r="I851" s="192"/>
      <c r="J851" s="192"/>
      <c r="K851" s="192"/>
      <c r="L851" s="192"/>
      <c r="M851" s="192"/>
      <c r="N851" s="192"/>
      <c r="O851" s="192"/>
      <c r="P851" s="192"/>
      <c r="Q851" s="192"/>
      <c r="R851" s="192"/>
      <c r="S851" s="192"/>
      <c r="T851" s="192"/>
      <c r="U851" s="192"/>
      <c r="V851" s="192"/>
      <c r="W851" s="192"/>
      <c r="X851" s="192"/>
      <c r="Y851" s="192"/>
      <c r="Z851" s="192"/>
      <c r="AA851" s="192"/>
    </row>
    <row r="852" spans="1:27" ht="15.75" customHeight="1">
      <c r="A852" s="192"/>
      <c r="B852" s="192"/>
      <c r="C852" s="192"/>
      <c r="D852" s="192"/>
      <c r="E852" s="192"/>
      <c r="F852" s="192"/>
      <c r="G852" s="192"/>
      <c r="H852" s="192"/>
      <c r="I852" s="192"/>
      <c r="J852" s="192"/>
      <c r="K852" s="192"/>
      <c r="L852" s="192"/>
      <c r="M852" s="192"/>
      <c r="N852" s="192"/>
      <c r="O852" s="192"/>
      <c r="P852" s="192"/>
      <c r="Q852" s="192"/>
      <c r="R852" s="192"/>
      <c r="S852" s="192"/>
      <c r="T852" s="192"/>
      <c r="U852" s="192"/>
      <c r="V852" s="192"/>
      <c r="W852" s="192"/>
      <c r="X852" s="192"/>
      <c r="Y852" s="192"/>
      <c r="Z852" s="192"/>
      <c r="AA852" s="192"/>
    </row>
    <row r="853" spans="1:27" ht="15.75" customHeight="1">
      <c r="A853" s="192"/>
      <c r="B853" s="192"/>
      <c r="C853" s="192"/>
      <c r="D853" s="192"/>
      <c r="E853" s="192"/>
      <c r="F853" s="192"/>
      <c r="G853" s="192"/>
      <c r="H853" s="192"/>
      <c r="I853" s="192"/>
      <c r="J853" s="192"/>
      <c r="K853" s="192"/>
      <c r="L853" s="192"/>
      <c r="M853" s="192"/>
      <c r="N853" s="192"/>
      <c r="O853" s="192"/>
      <c r="P853" s="192"/>
      <c r="Q853" s="192"/>
      <c r="R853" s="192"/>
      <c r="S853" s="192"/>
      <c r="T853" s="192"/>
      <c r="U853" s="192"/>
      <c r="V853" s="192"/>
      <c r="W853" s="192"/>
      <c r="X853" s="192"/>
      <c r="Y853" s="192"/>
      <c r="Z853" s="192"/>
      <c r="AA853" s="192"/>
    </row>
    <row r="854" spans="1:27" ht="15.75" customHeight="1">
      <c r="A854" s="192"/>
      <c r="B854" s="192"/>
      <c r="C854" s="192"/>
      <c r="D854" s="192"/>
      <c r="E854" s="192"/>
      <c r="F854" s="192"/>
      <c r="G854" s="192"/>
      <c r="H854" s="192"/>
      <c r="I854" s="192"/>
      <c r="J854" s="192"/>
      <c r="K854" s="192"/>
      <c r="L854" s="192"/>
      <c r="M854" s="192"/>
      <c r="N854" s="192"/>
      <c r="O854" s="192"/>
      <c r="P854" s="192"/>
      <c r="Q854" s="192"/>
      <c r="R854" s="192"/>
      <c r="S854" s="192"/>
      <c r="T854" s="192"/>
      <c r="U854" s="192"/>
      <c r="V854" s="192"/>
      <c r="W854" s="192"/>
      <c r="X854" s="192"/>
      <c r="Y854" s="192"/>
      <c r="Z854" s="192"/>
      <c r="AA854" s="192"/>
    </row>
    <row r="855" spans="1:27" ht="15.75" customHeight="1">
      <c r="A855" s="192"/>
      <c r="B855" s="192"/>
      <c r="C855" s="192"/>
      <c r="D855" s="192"/>
      <c r="E855" s="192"/>
      <c r="F855" s="192"/>
      <c r="G855" s="192"/>
      <c r="H855" s="192"/>
      <c r="I855" s="192"/>
      <c r="J855" s="192"/>
      <c r="K855" s="192"/>
      <c r="L855" s="192"/>
      <c r="M855" s="192"/>
      <c r="N855" s="192"/>
      <c r="O855" s="192"/>
      <c r="P855" s="192"/>
      <c r="Q855" s="192"/>
      <c r="R855" s="192"/>
      <c r="S855" s="192"/>
      <c r="T855" s="192"/>
      <c r="U855" s="192"/>
      <c r="V855" s="192"/>
      <c r="W855" s="192"/>
      <c r="X855" s="192"/>
      <c r="Y855" s="192"/>
      <c r="Z855" s="192"/>
      <c r="AA855" s="192"/>
    </row>
    <row r="856" spans="1:27" ht="15.75" customHeight="1">
      <c r="A856" s="192"/>
      <c r="B856" s="192"/>
      <c r="C856" s="192"/>
      <c r="D856" s="192"/>
      <c r="E856" s="192"/>
      <c r="F856" s="192"/>
      <c r="G856" s="192"/>
      <c r="H856" s="192"/>
      <c r="I856" s="192"/>
      <c r="J856" s="192"/>
      <c r="K856" s="192"/>
      <c r="L856" s="192"/>
      <c r="M856" s="192"/>
      <c r="N856" s="192"/>
      <c r="O856" s="192"/>
      <c r="P856" s="192"/>
      <c r="Q856" s="192"/>
      <c r="R856" s="192"/>
      <c r="S856" s="192"/>
      <c r="T856" s="192"/>
      <c r="U856" s="192"/>
      <c r="V856" s="192"/>
      <c r="W856" s="192"/>
      <c r="X856" s="192"/>
      <c r="Y856" s="192"/>
      <c r="Z856" s="192"/>
      <c r="AA856" s="192"/>
    </row>
    <row r="857" spans="1:27" ht="15.75" customHeight="1">
      <c r="A857" s="192"/>
      <c r="B857" s="192"/>
      <c r="C857" s="192"/>
      <c r="D857" s="192"/>
      <c r="E857" s="192"/>
      <c r="F857" s="192"/>
      <c r="G857" s="192"/>
      <c r="H857" s="192"/>
      <c r="I857" s="192"/>
      <c r="J857" s="192"/>
      <c r="K857" s="192"/>
      <c r="L857" s="192"/>
      <c r="M857" s="192"/>
      <c r="N857" s="192"/>
      <c r="O857" s="192"/>
      <c r="P857" s="192"/>
      <c r="Q857" s="192"/>
      <c r="R857" s="192"/>
      <c r="S857" s="192"/>
      <c r="T857" s="192"/>
      <c r="U857" s="192"/>
      <c r="V857" s="192"/>
      <c r="W857" s="192"/>
      <c r="X857" s="192"/>
      <c r="Y857" s="192"/>
      <c r="Z857" s="192"/>
      <c r="AA857" s="192"/>
    </row>
    <row r="858" spans="1:27" ht="15.75" customHeight="1">
      <c r="A858" s="192"/>
      <c r="B858" s="192"/>
      <c r="C858" s="192"/>
      <c r="D858" s="192"/>
      <c r="E858" s="192"/>
      <c r="F858" s="192"/>
      <c r="G858" s="192"/>
      <c r="H858" s="192"/>
      <c r="I858" s="192"/>
      <c r="J858" s="192"/>
      <c r="K858" s="192"/>
      <c r="L858" s="192"/>
      <c r="M858" s="192"/>
      <c r="N858" s="192"/>
      <c r="O858" s="192"/>
      <c r="P858" s="192"/>
      <c r="Q858" s="192"/>
      <c r="R858" s="192"/>
      <c r="S858" s="192"/>
      <c r="T858" s="192"/>
      <c r="U858" s="192"/>
      <c r="V858" s="192"/>
      <c r="W858" s="192"/>
      <c r="X858" s="192"/>
      <c r="Y858" s="192"/>
      <c r="Z858" s="192"/>
      <c r="AA858" s="192"/>
    </row>
    <row r="859" spans="1:27" ht="15.75" customHeight="1">
      <c r="A859" s="192"/>
      <c r="B859" s="192"/>
      <c r="C859" s="192"/>
      <c r="D859" s="192"/>
      <c r="E859" s="192"/>
      <c r="F859" s="192"/>
      <c r="G859" s="192"/>
      <c r="H859" s="192"/>
      <c r="I859" s="192"/>
      <c r="J859" s="192"/>
      <c r="K859" s="192"/>
      <c r="L859" s="192"/>
      <c r="M859" s="192"/>
      <c r="N859" s="192"/>
      <c r="O859" s="192"/>
      <c r="P859" s="192"/>
      <c r="Q859" s="192"/>
      <c r="R859" s="192"/>
      <c r="S859" s="192"/>
      <c r="T859" s="192"/>
      <c r="U859" s="192"/>
      <c r="V859" s="192"/>
      <c r="W859" s="192"/>
      <c r="X859" s="192"/>
      <c r="Y859" s="192"/>
      <c r="Z859" s="192"/>
      <c r="AA859" s="192"/>
    </row>
    <row r="860" spans="1:27" ht="15.75" customHeight="1">
      <c r="A860" s="192"/>
      <c r="B860" s="192"/>
      <c r="C860" s="192"/>
      <c r="D860" s="192"/>
      <c r="E860" s="192"/>
      <c r="F860" s="192"/>
      <c r="G860" s="192"/>
      <c r="H860" s="192"/>
      <c r="I860" s="192"/>
      <c r="J860" s="192"/>
      <c r="K860" s="192"/>
      <c r="L860" s="192"/>
      <c r="M860" s="192"/>
      <c r="N860" s="192"/>
      <c r="O860" s="192"/>
      <c r="P860" s="192"/>
      <c r="Q860" s="192"/>
      <c r="R860" s="192"/>
      <c r="S860" s="192"/>
      <c r="T860" s="192"/>
      <c r="U860" s="192"/>
      <c r="V860" s="192"/>
      <c r="W860" s="192"/>
      <c r="X860" s="192"/>
      <c r="Y860" s="192"/>
      <c r="Z860" s="192"/>
      <c r="AA860" s="192"/>
    </row>
    <row r="861" spans="1:27" ht="15.75" customHeight="1">
      <c r="A861" s="192"/>
      <c r="B861" s="192"/>
      <c r="C861" s="192"/>
      <c r="D861" s="192"/>
      <c r="E861" s="192"/>
      <c r="F861" s="192"/>
      <c r="G861" s="192"/>
      <c r="H861" s="192"/>
      <c r="I861" s="192"/>
      <c r="J861" s="192"/>
      <c r="K861" s="192"/>
      <c r="L861" s="192"/>
      <c r="M861" s="192"/>
      <c r="N861" s="192"/>
      <c r="O861" s="192"/>
      <c r="P861" s="192"/>
      <c r="Q861" s="192"/>
      <c r="R861" s="192"/>
      <c r="S861" s="192"/>
      <c r="T861" s="192"/>
      <c r="U861" s="192"/>
      <c r="V861" s="192"/>
      <c r="W861" s="192"/>
      <c r="X861" s="192"/>
      <c r="Y861" s="192"/>
      <c r="Z861" s="192"/>
      <c r="AA861" s="192"/>
    </row>
    <row r="862" spans="1:27" ht="15.75" customHeight="1">
      <c r="A862" s="192"/>
      <c r="B862" s="192"/>
      <c r="C862" s="192"/>
      <c r="D862" s="192"/>
      <c r="E862" s="192"/>
      <c r="F862" s="192"/>
      <c r="G862" s="192"/>
      <c r="H862" s="192"/>
      <c r="I862" s="192"/>
      <c r="J862" s="192"/>
      <c r="K862" s="192"/>
      <c r="L862" s="192"/>
      <c r="M862" s="192"/>
      <c r="N862" s="192"/>
      <c r="O862" s="192"/>
      <c r="P862" s="192"/>
      <c r="Q862" s="192"/>
      <c r="R862" s="192"/>
      <c r="S862" s="192"/>
      <c r="T862" s="192"/>
      <c r="U862" s="192"/>
      <c r="V862" s="192"/>
      <c r="W862" s="192"/>
      <c r="X862" s="192"/>
      <c r="Y862" s="192"/>
      <c r="Z862" s="192"/>
      <c r="AA862" s="192"/>
    </row>
    <row r="863" spans="1:27" ht="15.75" customHeight="1">
      <c r="A863" s="192"/>
      <c r="B863" s="192"/>
      <c r="C863" s="192"/>
      <c r="D863" s="192"/>
      <c r="E863" s="192"/>
      <c r="F863" s="192"/>
      <c r="G863" s="192"/>
      <c r="H863" s="192"/>
      <c r="I863" s="192"/>
      <c r="J863" s="192"/>
      <c r="K863" s="192"/>
      <c r="L863" s="192"/>
      <c r="M863" s="192"/>
      <c r="N863" s="192"/>
      <c r="O863" s="192"/>
      <c r="P863" s="192"/>
      <c r="Q863" s="192"/>
      <c r="R863" s="192"/>
      <c r="S863" s="192"/>
      <c r="T863" s="192"/>
      <c r="U863" s="192"/>
      <c r="V863" s="192"/>
      <c r="W863" s="192"/>
      <c r="X863" s="192"/>
      <c r="Y863" s="192"/>
      <c r="Z863" s="192"/>
      <c r="AA863" s="192"/>
    </row>
    <row r="864" spans="1:27" ht="15.75" customHeight="1">
      <c r="A864" s="192"/>
      <c r="B864" s="192"/>
      <c r="C864" s="192"/>
      <c r="D864" s="192"/>
      <c r="E864" s="192"/>
      <c r="F864" s="192"/>
      <c r="G864" s="192"/>
      <c r="H864" s="192"/>
      <c r="I864" s="192"/>
      <c r="J864" s="192"/>
      <c r="K864" s="192"/>
      <c r="L864" s="192"/>
      <c r="M864" s="192"/>
      <c r="N864" s="192"/>
      <c r="O864" s="192"/>
      <c r="P864" s="192"/>
      <c r="Q864" s="192"/>
      <c r="R864" s="192"/>
      <c r="S864" s="192"/>
      <c r="T864" s="192"/>
      <c r="U864" s="192"/>
      <c r="V864" s="192"/>
      <c r="W864" s="192"/>
      <c r="X864" s="192"/>
      <c r="Y864" s="192"/>
      <c r="Z864" s="192"/>
      <c r="AA864" s="192"/>
    </row>
    <row r="865" spans="1:27" ht="15.75" customHeight="1">
      <c r="A865" s="192"/>
      <c r="B865" s="192"/>
      <c r="C865" s="192"/>
      <c r="D865" s="192"/>
      <c r="E865" s="192"/>
      <c r="F865" s="192"/>
      <c r="G865" s="192"/>
      <c r="H865" s="192"/>
      <c r="I865" s="192"/>
      <c r="J865" s="192"/>
      <c r="K865" s="192"/>
      <c r="L865" s="192"/>
      <c r="M865" s="192"/>
      <c r="N865" s="192"/>
      <c r="O865" s="192"/>
      <c r="P865" s="192"/>
      <c r="Q865" s="192"/>
      <c r="R865" s="192"/>
      <c r="S865" s="192"/>
      <c r="T865" s="192"/>
      <c r="U865" s="192"/>
      <c r="V865" s="192"/>
      <c r="W865" s="192"/>
      <c r="X865" s="192"/>
      <c r="Y865" s="192"/>
      <c r="Z865" s="192"/>
      <c r="AA865" s="192"/>
    </row>
    <row r="866" spans="1:27" ht="15.75" customHeight="1">
      <c r="A866" s="192"/>
      <c r="B866" s="192"/>
      <c r="C866" s="192"/>
      <c r="D866" s="192"/>
      <c r="E866" s="192"/>
      <c r="F866" s="192"/>
      <c r="G866" s="192"/>
      <c r="H866" s="192"/>
      <c r="I866" s="192"/>
      <c r="J866" s="192"/>
      <c r="K866" s="192"/>
      <c r="L866" s="192"/>
      <c r="M866" s="192"/>
      <c r="N866" s="192"/>
      <c r="O866" s="192"/>
      <c r="P866" s="192"/>
      <c r="Q866" s="192"/>
      <c r="R866" s="192"/>
      <c r="S866" s="192"/>
      <c r="T866" s="192"/>
      <c r="U866" s="192"/>
      <c r="V866" s="192"/>
      <c r="W866" s="192"/>
      <c r="X866" s="192"/>
      <c r="Y866" s="192"/>
      <c r="Z866" s="192"/>
      <c r="AA866" s="192"/>
    </row>
    <row r="867" spans="1:27" ht="15.75" customHeight="1">
      <c r="A867" s="192"/>
      <c r="B867" s="192"/>
      <c r="C867" s="192"/>
      <c r="D867" s="192"/>
      <c r="E867" s="192"/>
      <c r="F867" s="192"/>
      <c r="G867" s="192"/>
      <c r="H867" s="192"/>
      <c r="I867" s="192"/>
      <c r="J867" s="192"/>
      <c r="K867" s="192"/>
      <c r="L867" s="192"/>
      <c r="M867" s="192"/>
      <c r="N867" s="192"/>
      <c r="O867" s="192"/>
      <c r="P867" s="192"/>
      <c r="Q867" s="192"/>
      <c r="R867" s="192"/>
      <c r="S867" s="192"/>
      <c r="T867" s="192"/>
      <c r="U867" s="192"/>
      <c r="V867" s="192"/>
      <c r="W867" s="192"/>
      <c r="X867" s="192"/>
      <c r="Y867" s="192"/>
      <c r="Z867" s="192"/>
      <c r="AA867" s="192"/>
    </row>
    <row r="868" spans="1:27" ht="15.75" customHeight="1">
      <c r="A868" s="192"/>
      <c r="B868" s="192"/>
      <c r="C868" s="192"/>
      <c r="D868" s="192"/>
      <c r="E868" s="192"/>
      <c r="F868" s="192"/>
      <c r="G868" s="192"/>
      <c r="H868" s="192"/>
      <c r="I868" s="192"/>
      <c r="J868" s="192"/>
      <c r="K868" s="192"/>
      <c r="L868" s="192"/>
      <c r="M868" s="192"/>
      <c r="N868" s="192"/>
      <c r="O868" s="192"/>
      <c r="P868" s="192"/>
      <c r="Q868" s="192"/>
      <c r="R868" s="192"/>
      <c r="S868" s="192"/>
      <c r="T868" s="192"/>
      <c r="U868" s="192"/>
      <c r="V868" s="192"/>
      <c r="W868" s="192"/>
      <c r="X868" s="192"/>
      <c r="Y868" s="192"/>
      <c r="Z868" s="192"/>
      <c r="AA868" s="192"/>
    </row>
    <row r="869" spans="1:27" ht="15.75" customHeight="1">
      <c r="A869" s="192"/>
      <c r="B869" s="192"/>
      <c r="C869" s="192"/>
      <c r="D869" s="192"/>
      <c r="E869" s="192"/>
      <c r="F869" s="192"/>
      <c r="G869" s="192"/>
      <c r="H869" s="192"/>
      <c r="I869" s="192"/>
      <c r="J869" s="192"/>
      <c r="K869" s="192"/>
      <c r="L869" s="192"/>
      <c r="M869" s="192"/>
      <c r="N869" s="192"/>
      <c r="O869" s="192"/>
      <c r="P869" s="192"/>
      <c r="Q869" s="192"/>
      <c r="R869" s="192"/>
      <c r="S869" s="192"/>
      <c r="T869" s="192"/>
      <c r="U869" s="192"/>
      <c r="V869" s="192"/>
      <c r="W869" s="192"/>
      <c r="X869" s="192"/>
      <c r="Y869" s="192"/>
      <c r="Z869" s="192"/>
      <c r="AA869" s="192"/>
    </row>
    <row r="870" spans="1:27" ht="15.75" customHeight="1">
      <c r="A870" s="192"/>
      <c r="B870" s="192"/>
      <c r="C870" s="192"/>
      <c r="D870" s="192"/>
      <c r="E870" s="192"/>
      <c r="F870" s="192"/>
      <c r="G870" s="192"/>
      <c r="H870" s="192"/>
      <c r="I870" s="192"/>
      <c r="J870" s="192"/>
      <c r="K870" s="192"/>
      <c r="L870" s="192"/>
      <c r="M870" s="192"/>
      <c r="N870" s="192"/>
      <c r="O870" s="192"/>
      <c r="P870" s="192"/>
      <c r="Q870" s="192"/>
      <c r="R870" s="192"/>
      <c r="S870" s="192"/>
      <c r="T870" s="192"/>
      <c r="U870" s="192"/>
      <c r="V870" s="192"/>
      <c r="W870" s="192"/>
      <c r="X870" s="192"/>
      <c r="Y870" s="192"/>
      <c r="Z870" s="192"/>
      <c r="AA870" s="192"/>
    </row>
    <row r="871" spans="1:27" ht="15.75" customHeight="1">
      <c r="A871" s="192"/>
      <c r="B871" s="192"/>
      <c r="C871" s="192"/>
      <c r="D871" s="192"/>
      <c r="E871" s="192"/>
      <c r="F871" s="192"/>
      <c r="G871" s="192"/>
      <c r="H871" s="192"/>
      <c r="I871" s="192"/>
      <c r="J871" s="192"/>
      <c r="K871" s="192"/>
      <c r="L871" s="192"/>
      <c r="M871" s="192"/>
      <c r="N871" s="192"/>
      <c r="O871" s="192"/>
      <c r="P871" s="192"/>
      <c r="Q871" s="192"/>
      <c r="R871" s="192"/>
      <c r="S871" s="192"/>
      <c r="T871" s="192"/>
      <c r="U871" s="192"/>
      <c r="V871" s="192"/>
      <c r="W871" s="192"/>
      <c r="X871" s="192"/>
      <c r="Y871" s="192"/>
      <c r="Z871" s="192"/>
      <c r="AA871" s="192"/>
    </row>
    <row r="872" spans="1:27" ht="15.75" customHeight="1">
      <c r="A872" s="192"/>
      <c r="B872" s="192"/>
      <c r="C872" s="192"/>
      <c r="D872" s="192"/>
      <c r="E872" s="192"/>
      <c r="F872" s="192"/>
      <c r="G872" s="192"/>
      <c r="H872" s="192"/>
      <c r="I872" s="192"/>
      <c r="J872" s="192"/>
      <c r="K872" s="192"/>
      <c r="L872" s="192"/>
      <c r="M872" s="192"/>
      <c r="N872" s="192"/>
      <c r="O872" s="192"/>
      <c r="P872" s="192"/>
      <c r="Q872" s="192"/>
      <c r="R872" s="192"/>
      <c r="S872" s="192"/>
      <c r="T872" s="192"/>
      <c r="U872" s="192"/>
      <c r="V872" s="192"/>
      <c r="W872" s="192"/>
      <c r="X872" s="192"/>
      <c r="Y872" s="192"/>
      <c r="Z872" s="192"/>
      <c r="AA872" s="192"/>
    </row>
    <row r="873" spans="1:27" ht="15.75" customHeight="1">
      <c r="A873" s="192"/>
      <c r="B873" s="192"/>
      <c r="C873" s="192"/>
      <c r="D873" s="192"/>
      <c r="E873" s="192"/>
      <c r="F873" s="192"/>
      <c r="G873" s="192"/>
      <c r="H873" s="192"/>
      <c r="I873" s="192"/>
      <c r="J873" s="192"/>
      <c r="K873" s="192"/>
      <c r="L873" s="192"/>
      <c r="M873" s="192"/>
      <c r="N873" s="192"/>
      <c r="O873" s="192"/>
      <c r="P873" s="192"/>
      <c r="Q873" s="192"/>
      <c r="R873" s="192"/>
      <c r="S873" s="192"/>
      <c r="T873" s="192"/>
      <c r="U873" s="192"/>
      <c r="V873" s="192"/>
      <c r="W873" s="192"/>
      <c r="X873" s="192"/>
      <c r="Y873" s="192"/>
      <c r="Z873" s="192"/>
      <c r="AA873" s="192"/>
    </row>
    <row r="874" spans="1:27" ht="15.75" customHeight="1">
      <c r="A874" s="192"/>
      <c r="B874" s="192"/>
      <c r="C874" s="192"/>
      <c r="D874" s="192"/>
      <c r="E874" s="192"/>
      <c r="F874" s="192"/>
      <c r="G874" s="192"/>
      <c r="H874" s="192"/>
      <c r="I874" s="192"/>
      <c r="J874" s="192"/>
      <c r="K874" s="192"/>
      <c r="L874" s="192"/>
      <c r="M874" s="192"/>
      <c r="N874" s="192"/>
      <c r="O874" s="192"/>
      <c r="P874" s="192"/>
      <c r="Q874" s="192"/>
      <c r="R874" s="192"/>
      <c r="S874" s="192"/>
      <c r="T874" s="192"/>
      <c r="U874" s="192"/>
      <c r="V874" s="192"/>
      <c r="W874" s="192"/>
      <c r="X874" s="192"/>
      <c r="Y874" s="192"/>
      <c r="Z874" s="192"/>
      <c r="AA874" s="192"/>
    </row>
    <row r="875" spans="1:27" ht="15.75" customHeight="1">
      <c r="A875" s="192"/>
      <c r="B875" s="192"/>
      <c r="C875" s="192"/>
      <c r="D875" s="192"/>
      <c r="E875" s="192"/>
      <c r="F875" s="192"/>
      <c r="G875" s="192"/>
      <c r="H875" s="192"/>
      <c r="I875" s="192"/>
      <c r="J875" s="192"/>
      <c r="K875" s="192"/>
      <c r="L875" s="192"/>
      <c r="M875" s="192"/>
      <c r="N875" s="192"/>
      <c r="O875" s="192"/>
      <c r="P875" s="192"/>
      <c r="Q875" s="192"/>
      <c r="R875" s="192"/>
      <c r="S875" s="192"/>
      <c r="T875" s="192"/>
      <c r="U875" s="192"/>
      <c r="V875" s="192"/>
      <c r="W875" s="192"/>
      <c r="X875" s="192"/>
      <c r="Y875" s="192"/>
      <c r="Z875" s="192"/>
      <c r="AA875" s="192"/>
    </row>
    <row r="876" spans="1:27" ht="15.75" customHeight="1">
      <c r="A876" s="192"/>
      <c r="B876" s="192"/>
      <c r="C876" s="192"/>
      <c r="D876" s="192"/>
      <c r="E876" s="192"/>
      <c r="F876" s="192"/>
      <c r="G876" s="192"/>
      <c r="H876" s="192"/>
      <c r="I876" s="192"/>
      <c r="J876" s="192"/>
      <c r="K876" s="192"/>
      <c r="L876" s="192"/>
      <c r="M876" s="192"/>
      <c r="N876" s="192"/>
      <c r="O876" s="192"/>
      <c r="P876" s="192"/>
      <c r="Q876" s="192"/>
      <c r="R876" s="192"/>
      <c r="S876" s="192"/>
      <c r="T876" s="192"/>
      <c r="U876" s="192"/>
      <c r="V876" s="192"/>
      <c r="W876" s="192"/>
      <c r="X876" s="192"/>
      <c r="Y876" s="192"/>
      <c r="Z876" s="192"/>
      <c r="AA876" s="192"/>
    </row>
    <row r="877" spans="1:27" ht="15.75" customHeight="1">
      <c r="A877" s="192"/>
      <c r="B877" s="192"/>
      <c r="C877" s="192"/>
      <c r="D877" s="192"/>
      <c r="E877" s="192"/>
      <c r="F877" s="192"/>
      <c r="G877" s="192"/>
      <c r="H877" s="192"/>
      <c r="I877" s="192"/>
      <c r="J877" s="192"/>
      <c r="K877" s="192"/>
      <c r="L877" s="192"/>
      <c r="M877" s="192"/>
      <c r="N877" s="192"/>
      <c r="O877" s="192"/>
      <c r="P877" s="192"/>
      <c r="Q877" s="192"/>
      <c r="R877" s="192"/>
      <c r="S877" s="192"/>
      <c r="T877" s="192"/>
      <c r="U877" s="192"/>
      <c r="V877" s="192"/>
      <c r="W877" s="192"/>
      <c r="X877" s="192"/>
      <c r="Y877" s="192"/>
      <c r="Z877" s="192"/>
      <c r="AA877" s="192"/>
    </row>
    <row r="878" spans="1:27" ht="15.75" customHeight="1">
      <c r="A878" s="192"/>
      <c r="B878" s="192"/>
      <c r="C878" s="192"/>
      <c r="D878" s="192"/>
      <c r="E878" s="192"/>
      <c r="F878" s="192"/>
      <c r="G878" s="192"/>
      <c r="H878" s="192"/>
      <c r="I878" s="192"/>
      <c r="J878" s="192"/>
      <c r="K878" s="192"/>
      <c r="L878" s="192"/>
      <c r="M878" s="192"/>
      <c r="N878" s="192"/>
      <c r="O878" s="192"/>
      <c r="P878" s="192"/>
      <c r="Q878" s="192"/>
      <c r="R878" s="192"/>
      <c r="S878" s="192"/>
      <c r="T878" s="192"/>
      <c r="U878" s="192"/>
      <c r="V878" s="192"/>
      <c r="W878" s="192"/>
      <c r="X878" s="192"/>
      <c r="Y878" s="192"/>
      <c r="Z878" s="192"/>
      <c r="AA878" s="192"/>
    </row>
    <row r="879" spans="1:27" ht="15.75" customHeight="1">
      <c r="A879" s="192"/>
      <c r="B879" s="192"/>
      <c r="C879" s="192"/>
      <c r="D879" s="192"/>
      <c r="E879" s="192"/>
      <c r="F879" s="192"/>
      <c r="G879" s="192"/>
      <c r="H879" s="192"/>
      <c r="I879" s="192"/>
      <c r="J879" s="192"/>
      <c r="K879" s="192"/>
      <c r="L879" s="192"/>
      <c r="M879" s="192"/>
      <c r="N879" s="192"/>
      <c r="O879" s="192"/>
      <c r="P879" s="192"/>
      <c r="Q879" s="192"/>
      <c r="R879" s="192"/>
      <c r="S879" s="192"/>
      <c r="T879" s="192"/>
      <c r="U879" s="192"/>
      <c r="V879" s="192"/>
      <c r="W879" s="192"/>
      <c r="X879" s="192"/>
      <c r="Y879" s="192"/>
      <c r="Z879" s="192"/>
      <c r="AA879" s="192"/>
    </row>
    <row r="880" spans="1:27" ht="15.75" customHeight="1">
      <c r="A880" s="192"/>
      <c r="B880" s="192"/>
      <c r="C880" s="192"/>
      <c r="D880" s="192"/>
      <c r="E880" s="192"/>
      <c r="F880" s="192"/>
      <c r="G880" s="192"/>
      <c r="H880" s="192"/>
      <c r="I880" s="192"/>
      <c r="J880" s="192"/>
      <c r="K880" s="192"/>
      <c r="L880" s="192"/>
      <c r="M880" s="192"/>
      <c r="N880" s="192"/>
      <c r="O880" s="192"/>
      <c r="P880" s="192"/>
      <c r="Q880" s="192"/>
      <c r="R880" s="192"/>
      <c r="S880" s="192"/>
      <c r="T880" s="192"/>
      <c r="U880" s="192"/>
      <c r="V880" s="192"/>
      <c r="W880" s="192"/>
      <c r="X880" s="192"/>
      <c r="Y880" s="192"/>
      <c r="Z880" s="192"/>
      <c r="AA880" s="192"/>
    </row>
    <row r="881" spans="1:27" ht="15.75" customHeight="1">
      <c r="A881" s="192"/>
      <c r="B881" s="192"/>
      <c r="C881" s="192"/>
      <c r="D881" s="192"/>
      <c r="E881" s="192"/>
      <c r="F881" s="192"/>
      <c r="G881" s="192"/>
      <c r="H881" s="192"/>
      <c r="I881" s="192"/>
      <c r="J881" s="192"/>
      <c r="K881" s="192"/>
      <c r="L881" s="192"/>
      <c r="M881" s="192"/>
      <c r="N881" s="192"/>
      <c r="O881" s="192"/>
      <c r="P881" s="192"/>
      <c r="Q881" s="192"/>
      <c r="R881" s="192"/>
      <c r="S881" s="192"/>
      <c r="T881" s="192"/>
      <c r="U881" s="192"/>
      <c r="V881" s="192"/>
      <c r="W881" s="192"/>
      <c r="X881" s="192"/>
      <c r="Y881" s="192"/>
      <c r="Z881" s="192"/>
      <c r="AA881" s="192"/>
    </row>
    <row r="882" spans="1:27" ht="15.75" customHeight="1">
      <c r="A882" s="192"/>
      <c r="B882" s="192"/>
      <c r="C882" s="192"/>
      <c r="D882" s="192"/>
      <c r="E882" s="192"/>
      <c r="F882" s="192"/>
      <c r="G882" s="192"/>
      <c r="H882" s="192"/>
      <c r="I882" s="192"/>
      <c r="J882" s="192"/>
      <c r="K882" s="192"/>
      <c r="L882" s="192"/>
      <c r="M882" s="192"/>
      <c r="N882" s="192"/>
      <c r="O882" s="192"/>
      <c r="P882" s="192"/>
      <c r="Q882" s="192"/>
      <c r="R882" s="192"/>
      <c r="S882" s="192"/>
      <c r="T882" s="192"/>
      <c r="U882" s="192"/>
      <c r="V882" s="192"/>
      <c r="W882" s="192"/>
      <c r="X882" s="192"/>
      <c r="Y882" s="192"/>
      <c r="Z882" s="192"/>
      <c r="AA882" s="192"/>
    </row>
    <row r="883" spans="1:27" ht="15.75" customHeight="1">
      <c r="A883" s="192"/>
      <c r="B883" s="192"/>
      <c r="C883" s="192"/>
      <c r="D883" s="192"/>
      <c r="E883" s="192"/>
      <c r="F883" s="192"/>
      <c r="G883" s="192"/>
      <c r="H883" s="192"/>
      <c r="I883" s="192"/>
      <c r="J883" s="192"/>
      <c r="K883" s="192"/>
      <c r="L883" s="192"/>
      <c r="M883" s="192"/>
      <c r="N883" s="192"/>
      <c r="O883" s="192"/>
      <c r="P883" s="192"/>
      <c r="Q883" s="192"/>
      <c r="R883" s="192"/>
      <c r="S883" s="192"/>
      <c r="T883" s="192"/>
      <c r="U883" s="192"/>
      <c r="V883" s="192"/>
      <c r="W883" s="192"/>
      <c r="X883" s="192"/>
      <c r="Y883" s="192"/>
      <c r="Z883" s="192"/>
      <c r="AA883" s="192"/>
    </row>
    <row r="884" spans="1:27" ht="15.75" customHeight="1">
      <c r="A884" s="192"/>
      <c r="B884" s="192"/>
      <c r="C884" s="192"/>
      <c r="D884" s="192"/>
      <c r="E884" s="192"/>
      <c r="F884" s="192"/>
      <c r="G884" s="192"/>
      <c r="H884" s="192"/>
      <c r="I884" s="192"/>
      <c r="J884" s="192"/>
      <c r="K884" s="192"/>
      <c r="L884" s="192"/>
      <c r="M884" s="192"/>
      <c r="N884" s="192"/>
      <c r="O884" s="192"/>
      <c r="P884" s="192"/>
      <c r="Q884" s="192"/>
      <c r="R884" s="192"/>
      <c r="S884" s="192"/>
      <c r="T884" s="192"/>
      <c r="U884" s="192"/>
      <c r="V884" s="192"/>
      <c r="W884" s="192"/>
      <c r="X884" s="192"/>
      <c r="Y884" s="192"/>
      <c r="Z884" s="192"/>
      <c r="AA884" s="192"/>
    </row>
    <row r="885" spans="1:27" ht="15.75" customHeight="1">
      <c r="A885" s="192"/>
      <c r="B885" s="192"/>
      <c r="C885" s="192"/>
      <c r="D885" s="192"/>
      <c r="E885" s="192"/>
      <c r="F885" s="192"/>
      <c r="G885" s="192"/>
      <c r="H885" s="192"/>
      <c r="I885" s="192"/>
      <c r="J885" s="192"/>
      <c r="K885" s="192"/>
      <c r="L885" s="192"/>
      <c r="M885" s="192"/>
      <c r="N885" s="192"/>
      <c r="O885" s="192"/>
      <c r="P885" s="192"/>
      <c r="Q885" s="192"/>
      <c r="R885" s="192"/>
      <c r="S885" s="192"/>
      <c r="T885" s="192"/>
      <c r="U885" s="192"/>
      <c r="V885" s="192"/>
      <c r="W885" s="192"/>
      <c r="X885" s="192"/>
      <c r="Y885" s="192"/>
      <c r="Z885" s="192"/>
      <c r="AA885" s="192"/>
    </row>
    <row r="886" spans="1:27" ht="15.75" customHeight="1">
      <c r="A886" s="192"/>
      <c r="B886" s="192"/>
      <c r="C886" s="192"/>
      <c r="D886" s="192"/>
      <c r="E886" s="192"/>
      <c r="F886" s="192"/>
      <c r="G886" s="192"/>
      <c r="H886" s="192"/>
      <c r="I886" s="192"/>
      <c r="J886" s="192"/>
      <c r="K886" s="192"/>
      <c r="L886" s="192"/>
      <c r="M886" s="192"/>
      <c r="N886" s="192"/>
      <c r="O886" s="192"/>
      <c r="P886" s="192"/>
      <c r="Q886" s="192"/>
      <c r="R886" s="192"/>
      <c r="S886" s="192"/>
      <c r="T886" s="192"/>
      <c r="U886" s="192"/>
      <c r="V886" s="192"/>
      <c r="W886" s="192"/>
      <c r="X886" s="192"/>
      <c r="Y886" s="192"/>
      <c r="Z886" s="192"/>
      <c r="AA886" s="192"/>
    </row>
    <row r="887" spans="1:27" ht="15.75" customHeight="1">
      <c r="A887" s="192"/>
      <c r="B887" s="192"/>
      <c r="C887" s="192"/>
      <c r="D887" s="192"/>
      <c r="E887" s="192"/>
      <c r="F887" s="192"/>
      <c r="G887" s="192"/>
      <c r="H887" s="192"/>
      <c r="I887" s="192"/>
      <c r="J887" s="192"/>
      <c r="K887" s="192"/>
      <c r="L887" s="192"/>
      <c r="M887" s="192"/>
      <c r="N887" s="192"/>
      <c r="O887" s="192"/>
      <c r="P887" s="192"/>
      <c r="Q887" s="192"/>
      <c r="R887" s="192"/>
      <c r="S887" s="192"/>
      <c r="T887" s="192"/>
      <c r="U887" s="192"/>
      <c r="V887" s="192"/>
      <c r="W887" s="192"/>
      <c r="X887" s="192"/>
      <c r="Y887" s="192"/>
      <c r="Z887" s="192"/>
      <c r="AA887" s="192"/>
    </row>
    <row r="888" spans="1:27" ht="15.75" customHeight="1">
      <c r="A888" s="192"/>
      <c r="B888" s="192"/>
      <c r="C888" s="192"/>
      <c r="D888" s="192"/>
      <c r="E888" s="192"/>
      <c r="F888" s="192"/>
      <c r="G888" s="192"/>
      <c r="H888" s="192"/>
      <c r="I888" s="192"/>
      <c r="J888" s="192"/>
      <c r="K888" s="192"/>
      <c r="L888" s="192"/>
      <c r="M888" s="192"/>
      <c r="N888" s="192"/>
      <c r="O888" s="192"/>
      <c r="P888" s="192"/>
      <c r="Q888" s="192"/>
      <c r="R888" s="192"/>
      <c r="S888" s="192"/>
      <c r="T888" s="192"/>
      <c r="U888" s="192"/>
      <c r="V888" s="192"/>
      <c r="W888" s="192"/>
      <c r="X888" s="192"/>
      <c r="Y888" s="192"/>
      <c r="Z888" s="192"/>
      <c r="AA888" s="192"/>
    </row>
    <row r="889" spans="1:27" ht="15.75" customHeight="1">
      <c r="A889" s="192"/>
      <c r="B889" s="192"/>
      <c r="C889" s="192"/>
      <c r="D889" s="192"/>
      <c r="E889" s="192"/>
      <c r="F889" s="192"/>
      <c r="G889" s="192"/>
      <c r="H889" s="192"/>
      <c r="I889" s="192"/>
      <c r="J889" s="192"/>
      <c r="K889" s="192"/>
      <c r="L889" s="192"/>
      <c r="M889" s="192"/>
      <c r="N889" s="192"/>
      <c r="O889" s="192"/>
      <c r="P889" s="192"/>
      <c r="Q889" s="192"/>
      <c r="R889" s="192"/>
      <c r="S889" s="192"/>
      <c r="T889" s="192"/>
      <c r="U889" s="192"/>
      <c r="V889" s="192"/>
      <c r="W889" s="192"/>
      <c r="X889" s="192"/>
      <c r="Y889" s="192"/>
      <c r="Z889" s="192"/>
      <c r="AA889" s="192"/>
    </row>
    <row r="890" spans="1:27" ht="15.75" customHeight="1">
      <c r="A890" s="192"/>
      <c r="B890" s="192"/>
      <c r="C890" s="192"/>
      <c r="D890" s="192"/>
      <c r="E890" s="192"/>
      <c r="F890" s="192"/>
      <c r="G890" s="192"/>
      <c r="H890" s="192"/>
      <c r="I890" s="192"/>
      <c r="J890" s="192"/>
      <c r="K890" s="192"/>
      <c r="L890" s="192"/>
      <c r="M890" s="192"/>
      <c r="N890" s="192"/>
      <c r="O890" s="192"/>
      <c r="P890" s="192"/>
      <c r="Q890" s="192"/>
      <c r="R890" s="192"/>
      <c r="S890" s="192"/>
      <c r="T890" s="192"/>
      <c r="U890" s="192"/>
      <c r="V890" s="192"/>
      <c r="W890" s="192"/>
      <c r="X890" s="192"/>
      <c r="Y890" s="192"/>
      <c r="Z890" s="192"/>
      <c r="AA890" s="192"/>
    </row>
    <row r="891" spans="1:27" ht="15.75" customHeight="1">
      <c r="A891" s="192"/>
      <c r="B891" s="192"/>
      <c r="C891" s="192"/>
      <c r="D891" s="192"/>
      <c r="E891" s="192"/>
      <c r="F891" s="192"/>
      <c r="G891" s="192"/>
      <c r="H891" s="192"/>
      <c r="I891" s="192"/>
      <c r="J891" s="192"/>
      <c r="K891" s="192"/>
      <c r="L891" s="192"/>
      <c r="M891" s="192"/>
      <c r="N891" s="192"/>
      <c r="O891" s="192"/>
      <c r="P891" s="192"/>
      <c r="Q891" s="192"/>
      <c r="R891" s="192"/>
      <c r="S891" s="192"/>
      <c r="T891" s="192"/>
      <c r="U891" s="192"/>
      <c r="V891" s="192"/>
      <c r="W891" s="192"/>
      <c r="X891" s="192"/>
      <c r="Y891" s="192"/>
      <c r="Z891" s="192"/>
      <c r="AA891" s="192"/>
    </row>
    <row r="892" spans="1:27" ht="15.75" customHeight="1">
      <c r="A892" s="192"/>
      <c r="B892" s="192"/>
      <c r="C892" s="192"/>
      <c r="D892" s="192"/>
      <c r="E892" s="192"/>
      <c r="F892" s="192"/>
      <c r="G892" s="192"/>
      <c r="H892" s="192"/>
      <c r="I892" s="192"/>
      <c r="J892" s="192"/>
      <c r="K892" s="192"/>
      <c r="L892" s="192"/>
      <c r="M892" s="192"/>
      <c r="N892" s="192"/>
      <c r="O892" s="192"/>
      <c r="P892" s="192"/>
      <c r="Q892" s="192"/>
      <c r="R892" s="192"/>
      <c r="S892" s="192"/>
      <c r="T892" s="192"/>
      <c r="U892" s="192"/>
      <c r="V892" s="192"/>
      <c r="W892" s="192"/>
      <c r="X892" s="192"/>
      <c r="Y892" s="192"/>
      <c r="Z892" s="192"/>
      <c r="AA892" s="192"/>
    </row>
    <row r="893" spans="1:27" ht="15.75" customHeight="1">
      <c r="A893" s="192"/>
      <c r="B893" s="192"/>
      <c r="C893" s="192"/>
      <c r="D893" s="192"/>
      <c r="E893" s="192"/>
      <c r="F893" s="192"/>
      <c r="G893" s="192"/>
      <c r="H893" s="192"/>
      <c r="I893" s="192"/>
      <c r="J893" s="192"/>
      <c r="K893" s="192"/>
      <c r="L893" s="192"/>
      <c r="M893" s="192"/>
      <c r="N893" s="192"/>
      <c r="O893" s="192"/>
      <c r="P893" s="192"/>
      <c r="Q893" s="192"/>
      <c r="R893" s="192"/>
      <c r="S893" s="192"/>
      <c r="T893" s="192"/>
      <c r="U893" s="192"/>
      <c r="V893" s="192"/>
      <c r="W893" s="192"/>
      <c r="X893" s="192"/>
      <c r="Y893" s="192"/>
      <c r="Z893" s="192"/>
      <c r="AA893" s="192"/>
    </row>
    <row r="894" spans="1:27" ht="15.75" customHeight="1">
      <c r="A894" s="192"/>
      <c r="B894" s="192"/>
      <c r="C894" s="192"/>
      <c r="D894" s="192"/>
      <c r="E894" s="192"/>
      <c r="F894" s="192"/>
      <c r="G894" s="192"/>
      <c r="H894" s="192"/>
      <c r="I894" s="192"/>
      <c r="J894" s="192"/>
      <c r="K894" s="192"/>
      <c r="L894" s="192"/>
      <c r="M894" s="192"/>
      <c r="N894" s="192"/>
      <c r="O894" s="192"/>
      <c r="P894" s="192"/>
      <c r="Q894" s="192"/>
      <c r="R894" s="192"/>
      <c r="S894" s="192"/>
      <c r="T894" s="192"/>
      <c r="U894" s="192"/>
      <c r="V894" s="192"/>
      <c r="W894" s="192"/>
      <c r="X894" s="192"/>
      <c r="Y894" s="192"/>
      <c r="Z894" s="192"/>
      <c r="AA894" s="192"/>
    </row>
    <row r="895" spans="1:27" ht="15.75" customHeight="1">
      <c r="A895" s="192"/>
      <c r="B895" s="192"/>
      <c r="C895" s="192"/>
      <c r="D895" s="192"/>
      <c r="E895" s="192"/>
      <c r="F895" s="192"/>
      <c r="G895" s="192"/>
      <c r="H895" s="192"/>
      <c r="I895" s="192"/>
      <c r="J895" s="192"/>
      <c r="K895" s="192"/>
      <c r="L895" s="192"/>
      <c r="M895" s="192"/>
      <c r="N895" s="192"/>
      <c r="O895" s="192"/>
      <c r="P895" s="192"/>
      <c r="Q895" s="192"/>
      <c r="R895" s="192"/>
      <c r="S895" s="192"/>
      <c r="T895" s="192"/>
      <c r="U895" s="192"/>
      <c r="V895" s="192"/>
      <c r="W895" s="192"/>
      <c r="X895" s="192"/>
      <c r="Y895" s="192"/>
      <c r="Z895" s="192"/>
      <c r="AA895" s="192"/>
    </row>
    <row r="896" spans="1:27" ht="15.75" customHeight="1">
      <c r="A896" s="192"/>
      <c r="B896" s="192"/>
      <c r="C896" s="192"/>
      <c r="D896" s="192"/>
      <c r="E896" s="192"/>
      <c r="F896" s="192"/>
      <c r="G896" s="192"/>
      <c r="H896" s="192"/>
      <c r="I896" s="192"/>
      <c r="J896" s="192"/>
      <c r="K896" s="192"/>
      <c r="L896" s="192"/>
      <c r="M896" s="192"/>
      <c r="N896" s="192"/>
      <c r="O896" s="192"/>
      <c r="P896" s="192"/>
      <c r="Q896" s="192"/>
      <c r="R896" s="192"/>
      <c r="S896" s="192"/>
      <c r="T896" s="192"/>
      <c r="U896" s="192"/>
      <c r="V896" s="192"/>
      <c r="W896" s="192"/>
      <c r="X896" s="192"/>
      <c r="Y896" s="192"/>
      <c r="Z896" s="192"/>
      <c r="AA896" s="192"/>
    </row>
    <row r="897" spans="1:27" ht="15.75" customHeight="1">
      <c r="A897" s="192"/>
      <c r="B897" s="192"/>
      <c r="C897" s="192"/>
      <c r="D897" s="192"/>
      <c r="E897" s="192"/>
      <c r="F897" s="192"/>
      <c r="G897" s="192"/>
      <c r="H897" s="192"/>
      <c r="I897" s="192"/>
      <c r="J897" s="192"/>
      <c r="K897" s="192"/>
      <c r="L897" s="192"/>
      <c r="M897" s="192"/>
      <c r="N897" s="192"/>
      <c r="O897" s="192"/>
      <c r="P897" s="192"/>
      <c r="Q897" s="192"/>
      <c r="R897" s="192"/>
      <c r="S897" s="192"/>
      <c r="T897" s="192"/>
      <c r="U897" s="192"/>
      <c r="V897" s="192"/>
      <c r="W897" s="192"/>
      <c r="X897" s="192"/>
      <c r="Y897" s="192"/>
      <c r="Z897" s="192"/>
      <c r="AA897" s="192"/>
    </row>
    <row r="898" spans="1:27" ht="15.75" customHeight="1">
      <c r="A898" s="192"/>
      <c r="B898" s="192"/>
      <c r="C898" s="192"/>
      <c r="D898" s="192"/>
      <c r="E898" s="192"/>
      <c r="F898" s="192"/>
      <c r="G898" s="192"/>
      <c r="H898" s="192"/>
      <c r="I898" s="192"/>
      <c r="J898" s="192"/>
      <c r="K898" s="192"/>
      <c r="L898" s="192"/>
      <c r="M898" s="192"/>
      <c r="N898" s="192"/>
      <c r="O898" s="192"/>
      <c r="P898" s="192"/>
      <c r="Q898" s="192"/>
      <c r="R898" s="192"/>
      <c r="S898" s="192"/>
      <c r="T898" s="192"/>
      <c r="U898" s="192"/>
      <c r="V898" s="192"/>
      <c r="W898" s="192"/>
      <c r="X898" s="192"/>
      <c r="Y898" s="192"/>
      <c r="Z898" s="192"/>
      <c r="AA898" s="192"/>
    </row>
    <row r="899" spans="1:27" ht="15.75" customHeight="1">
      <c r="A899" s="192"/>
      <c r="B899" s="192"/>
      <c r="C899" s="192"/>
      <c r="D899" s="192"/>
      <c r="E899" s="192"/>
      <c r="F899" s="192"/>
      <c r="G899" s="192"/>
      <c r="H899" s="192"/>
      <c r="I899" s="192"/>
      <c r="J899" s="192"/>
      <c r="K899" s="192"/>
      <c r="L899" s="192"/>
      <c r="M899" s="192"/>
      <c r="N899" s="192"/>
      <c r="O899" s="192"/>
      <c r="P899" s="192"/>
      <c r="Q899" s="192"/>
      <c r="R899" s="192"/>
      <c r="S899" s="192"/>
      <c r="T899" s="192"/>
      <c r="U899" s="192"/>
      <c r="V899" s="192"/>
      <c r="W899" s="192"/>
      <c r="X899" s="192"/>
      <c r="Y899" s="192"/>
      <c r="Z899" s="192"/>
      <c r="AA899" s="192"/>
    </row>
    <row r="900" spans="1:27" ht="15.75" customHeight="1">
      <c r="A900" s="192"/>
      <c r="B900" s="192"/>
      <c r="C900" s="192"/>
      <c r="D900" s="192"/>
      <c r="E900" s="192"/>
      <c r="F900" s="192"/>
      <c r="G900" s="192"/>
      <c r="H900" s="192"/>
      <c r="I900" s="192"/>
      <c r="J900" s="192"/>
      <c r="K900" s="192"/>
      <c r="L900" s="192"/>
      <c r="M900" s="192"/>
      <c r="N900" s="192"/>
      <c r="O900" s="192"/>
      <c r="P900" s="192"/>
      <c r="Q900" s="192"/>
      <c r="R900" s="192"/>
      <c r="S900" s="192"/>
      <c r="T900" s="192"/>
      <c r="U900" s="192"/>
      <c r="V900" s="192"/>
      <c r="W900" s="192"/>
      <c r="X900" s="192"/>
      <c r="Y900" s="192"/>
      <c r="Z900" s="192"/>
      <c r="AA900" s="192"/>
    </row>
    <row r="901" spans="1:27" ht="15.75" customHeight="1">
      <c r="A901" s="192"/>
      <c r="B901" s="192"/>
      <c r="C901" s="192"/>
      <c r="D901" s="192"/>
      <c r="E901" s="192"/>
      <c r="F901" s="192"/>
      <c r="G901" s="192"/>
      <c r="H901" s="192"/>
      <c r="I901" s="192"/>
      <c r="J901" s="192"/>
      <c r="K901" s="192"/>
      <c r="L901" s="192"/>
      <c r="M901" s="192"/>
      <c r="N901" s="192"/>
      <c r="O901" s="192"/>
      <c r="P901" s="192"/>
      <c r="Q901" s="192"/>
      <c r="R901" s="192"/>
      <c r="S901" s="192"/>
      <c r="T901" s="192"/>
      <c r="U901" s="192"/>
      <c r="V901" s="192"/>
      <c r="W901" s="192"/>
      <c r="X901" s="192"/>
      <c r="Y901" s="192"/>
      <c r="Z901" s="192"/>
      <c r="AA901" s="192"/>
    </row>
    <row r="902" spans="1:27" ht="15.75" customHeight="1">
      <c r="A902" s="192"/>
      <c r="B902" s="192"/>
      <c r="C902" s="192"/>
      <c r="D902" s="192"/>
      <c r="E902" s="192"/>
      <c r="F902" s="192"/>
      <c r="G902" s="192"/>
      <c r="H902" s="192"/>
      <c r="I902" s="192"/>
      <c r="J902" s="192"/>
      <c r="K902" s="192"/>
      <c r="L902" s="192"/>
      <c r="M902" s="192"/>
      <c r="N902" s="192"/>
      <c r="O902" s="192"/>
      <c r="P902" s="192"/>
      <c r="Q902" s="192"/>
      <c r="R902" s="192"/>
      <c r="S902" s="192"/>
      <c r="T902" s="192"/>
      <c r="U902" s="192"/>
      <c r="V902" s="192"/>
      <c r="W902" s="192"/>
      <c r="X902" s="192"/>
      <c r="Y902" s="192"/>
      <c r="Z902" s="192"/>
      <c r="AA902" s="192"/>
    </row>
    <row r="903" spans="1:27" ht="15.75" customHeight="1">
      <c r="A903" s="192"/>
      <c r="B903" s="192"/>
      <c r="C903" s="192"/>
      <c r="D903" s="192"/>
      <c r="E903" s="192"/>
      <c r="F903" s="192"/>
      <c r="G903" s="192"/>
      <c r="H903" s="192"/>
      <c r="I903" s="192"/>
      <c r="J903" s="192"/>
      <c r="K903" s="192"/>
      <c r="L903" s="192"/>
      <c r="M903" s="192"/>
      <c r="N903" s="192"/>
      <c r="O903" s="192"/>
      <c r="P903" s="192"/>
      <c r="Q903" s="192"/>
      <c r="R903" s="192"/>
      <c r="S903" s="192"/>
      <c r="T903" s="192"/>
      <c r="U903" s="192"/>
      <c r="V903" s="192"/>
      <c r="W903" s="192"/>
      <c r="X903" s="192"/>
      <c r="Y903" s="192"/>
      <c r="Z903" s="192"/>
      <c r="AA903" s="192"/>
    </row>
    <row r="904" spans="1:27" ht="15.75" customHeight="1">
      <c r="A904" s="192"/>
      <c r="B904" s="192"/>
      <c r="C904" s="192"/>
      <c r="D904" s="192"/>
      <c r="E904" s="192"/>
      <c r="F904" s="192"/>
      <c r="G904" s="192"/>
      <c r="H904" s="192"/>
      <c r="I904" s="192"/>
      <c r="J904" s="192"/>
      <c r="K904" s="192"/>
      <c r="L904" s="192"/>
      <c r="M904" s="192"/>
      <c r="N904" s="192"/>
      <c r="O904" s="192"/>
      <c r="P904" s="192"/>
      <c r="Q904" s="192"/>
      <c r="R904" s="192"/>
      <c r="S904" s="192"/>
      <c r="T904" s="192"/>
      <c r="U904" s="192"/>
      <c r="V904" s="192"/>
      <c r="W904" s="192"/>
      <c r="X904" s="192"/>
      <c r="Y904" s="192"/>
      <c r="Z904" s="192"/>
      <c r="AA904" s="192"/>
    </row>
    <row r="905" spans="1:27" ht="15.75" customHeight="1">
      <c r="A905" s="192"/>
      <c r="B905" s="192"/>
      <c r="C905" s="192"/>
      <c r="D905" s="192"/>
      <c r="E905" s="192"/>
      <c r="F905" s="192"/>
      <c r="G905" s="192"/>
      <c r="H905" s="192"/>
      <c r="I905" s="192"/>
      <c r="J905" s="192"/>
      <c r="K905" s="192"/>
      <c r="L905" s="192"/>
      <c r="M905" s="192"/>
      <c r="N905" s="192"/>
      <c r="O905" s="192"/>
      <c r="P905" s="192"/>
      <c r="Q905" s="192"/>
      <c r="R905" s="192"/>
      <c r="S905" s="192"/>
      <c r="T905" s="192"/>
      <c r="U905" s="192"/>
      <c r="V905" s="192"/>
      <c r="W905" s="192"/>
      <c r="X905" s="192"/>
      <c r="Y905" s="192"/>
      <c r="Z905" s="192"/>
      <c r="AA905" s="192"/>
    </row>
    <row r="906" spans="1:27" ht="15.75" customHeight="1">
      <c r="A906" s="192"/>
      <c r="B906" s="192"/>
      <c r="C906" s="192"/>
      <c r="D906" s="192"/>
      <c r="E906" s="192"/>
      <c r="F906" s="192"/>
      <c r="G906" s="192"/>
      <c r="H906" s="192"/>
      <c r="I906" s="192"/>
      <c r="J906" s="192"/>
      <c r="K906" s="192"/>
      <c r="L906" s="192"/>
      <c r="M906" s="192"/>
      <c r="N906" s="192"/>
      <c r="O906" s="192"/>
      <c r="P906" s="192"/>
      <c r="Q906" s="192"/>
      <c r="R906" s="192"/>
      <c r="S906" s="192"/>
      <c r="T906" s="192"/>
      <c r="U906" s="192"/>
      <c r="V906" s="192"/>
      <c r="W906" s="192"/>
      <c r="X906" s="192"/>
      <c r="Y906" s="192"/>
      <c r="Z906" s="192"/>
      <c r="AA906" s="192"/>
    </row>
    <row r="907" spans="1:27" ht="15.75" customHeight="1">
      <c r="A907" s="192"/>
      <c r="B907" s="192"/>
      <c r="C907" s="192"/>
      <c r="D907" s="192"/>
      <c r="E907" s="192"/>
      <c r="F907" s="192"/>
      <c r="G907" s="192"/>
      <c r="H907" s="192"/>
      <c r="I907" s="192"/>
      <c r="J907" s="192"/>
      <c r="K907" s="192"/>
      <c r="L907" s="192"/>
      <c r="M907" s="192"/>
      <c r="N907" s="192"/>
      <c r="O907" s="192"/>
      <c r="P907" s="192"/>
      <c r="Q907" s="192"/>
      <c r="R907" s="192"/>
      <c r="S907" s="192"/>
      <c r="T907" s="192"/>
      <c r="U907" s="192"/>
      <c r="V907" s="192"/>
      <c r="W907" s="192"/>
      <c r="X907" s="192"/>
      <c r="Y907" s="192"/>
      <c r="Z907" s="192"/>
      <c r="AA907" s="192"/>
    </row>
    <row r="908" spans="1:27" ht="15.75" customHeight="1">
      <c r="A908" s="192"/>
      <c r="B908" s="192"/>
      <c r="C908" s="192"/>
      <c r="D908" s="192"/>
      <c r="E908" s="192"/>
      <c r="F908" s="192"/>
      <c r="G908" s="192"/>
      <c r="H908" s="192"/>
      <c r="I908" s="192"/>
      <c r="J908" s="192"/>
      <c r="K908" s="192"/>
      <c r="L908" s="192"/>
      <c r="M908" s="192"/>
      <c r="N908" s="192"/>
      <c r="O908" s="192"/>
      <c r="P908" s="192"/>
      <c r="Q908" s="192"/>
      <c r="R908" s="192"/>
      <c r="S908" s="192"/>
      <c r="T908" s="192"/>
      <c r="U908" s="192"/>
      <c r="V908" s="192"/>
      <c r="W908" s="192"/>
      <c r="X908" s="192"/>
      <c r="Y908" s="192"/>
      <c r="Z908" s="192"/>
      <c r="AA908" s="192"/>
    </row>
    <row r="909" spans="1:27" ht="15.75" customHeight="1">
      <c r="A909" s="192"/>
      <c r="B909" s="192"/>
      <c r="C909" s="192"/>
      <c r="D909" s="192"/>
      <c r="E909" s="192"/>
      <c r="F909" s="192"/>
      <c r="G909" s="192"/>
      <c r="H909" s="192"/>
      <c r="I909" s="192"/>
      <c r="J909" s="192"/>
      <c r="K909" s="192"/>
      <c r="L909" s="192"/>
      <c r="M909" s="192"/>
      <c r="N909" s="192"/>
      <c r="O909" s="192"/>
      <c r="P909" s="192"/>
      <c r="Q909" s="192"/>
      <c r="R909" s="192"/>
      <c r="S909" s="192"/>
      <c r="T909" s="192"/>
      <c r="U909" s="192"/>
      <c r="V909" s="192"/>
      <c r="W909" s="192"/>
      <c r="X909" s="192"/>
      <c r="Y909" s="192"/>
      <c r="Z909" s="192"/>
      <c r="AA909" s="192"/>
    </row>
    <row r="910" spans="1:27" ht="15.75" customHeight="1">
      <c r="A910" s="192"/>
      <c r="B910" s="192"/>
      <c r="C910" s="192"/>
      <c r="D910" s="192"/>
      <c r="E910" s="192"/>
      <c r="F910" s="192"/>
      <c r="G910" s="192"/>
      <c r="H910" s="192"/>
      <c r="I910" s="192"/>
      <c r="J910" s="192"/>
      <c r="K910" s="192"/>
      <c r="L910" s="192"/>
      <c r="M910" s="192"/>
      <c r="N910" s="192"/>
      <c r="O910" s="192"/>
      <c r="P910" s="192"/>
      <c r="Q910" s="192"/>
      <c r="R910" s="192"/>
      <c r="S910" s="192"/>
      <c r="T910" s="192"/>
      <c r="U910" s="192"/>
      <c r="V910" s="192"/>
      <c r="W910" s="192"/>
      <c r="X910" s="192"/>
      <c r="Y910" s="192"/>
      <c r="Z910" s="192"/>
      <c r="AA910" s="192"/>
    </row>
    <row r="911" spans="1:27" ht="15.75" customHeight="1">
      <c r="A911" s="192"/>
      <c r="B911" s="192"/>
      <c r="C911" s="192"/>
      <c r="D911" s="192"/>
      <c r="E911" s="192"/>
      <c r="F911" s="192"/>
      <c r="G911" s="192"/>
      <c r="H911" s="192"/>
      <c r="I911" s="192"/>
      <c r="J911" s="192"/>
      <c r="K911" s="192"/>
      <c r="L911" s="192"/>
      <c r="M911" s="192"/>
      <c r="N911" s="192"/>
      <c r="O911" s="192"/>
      <c r="P911" s="192"/>
      <c r="Q911" s="192"/>
      <c r="R911" s="192"/>
      <c r="S911" s="192"/>
      <c r="T911" s="192"/>
      <c r="U911" s="192"/>
      <c r="V911" s="192"/>
      <c r="W911" s="192"/>
      <c r="X911" s="192"/>
      <c r="Y911" s="192"/>
      <c r="Z911" s="192"/>
      <c r="AA911" s="192"/>
    </row>
    <row r="912" spans="1:27" ht="15.75" customHeight="1">
      <c r="A912" s="192"/>
      <c r="B912" s="192"/>
      <c r="C912" s="192"/>
      <c r="D912" s="192"/>
      <c r="E912" s="192"/>
      <c r="F912" s="192"/>
      <c r="G912" s="192"/>
      <c r="H912" s="192"/>
      <c r="I912" s="192"/>
      <c r="J912" s="192"/>
      <c r="K912" s="192"/>
      <c r="L912" s="192"/>
      <c r="M912" s="192"/>
      <c r="N912" s="192"/>
      <c r="O912" s="192"/>
      <c r="P912" s="192"/>
      <c r="Q912" s="192"/>
      <c r="R912" s="192"/>
      <c r="S912" s="192"/>
      <c r="T912" s="192"/>
      <c r="U912" s="192"/>
      <c r="V912" s="192"/>
      <c r="W912" s="192"/>
      <c r="X912" s="192"/>
      <c r="Y912" s="192"/>
      <c r="Z912" s="192"/>
      <c r="AA912" s="192"/>
    </row>
    <row r="913" spans="1:27" ht="15.75" customHeight="1">
      <c r="A913" s="192"/>
      <c r="B913" s="192"/>
      <c r="C913" s="192"/>
      <c r="D913" s="192"/>
      <c r="E913" s="192"/>
      <c r="F913" s="192"/>
      <c r="G913" s="192"/>
      <c r="H913" s="192"/>
      <c r="I913" s="192"/>
      <c r="J913" s="192"/>
      <c r="K913" s="192"/>
      <c r="L913" s="192"/>
      <c r="M913" s="192"/>
      <c r="N913" s="192"/>
      <c r="O913" s="192"/>
      <c r="P913" s="192"/>
      <c r="Q913" s="192"/>
      <c r="R913" s="192"/>
      <c r="S913" s="192"/>
      <c r="T913" s="192"/>
      <c r="U913" s="192"/>
      <c r="V913" s="192"/>
      <c r="W913" s="192"/>
      <c r="X913" s="192"/>
      <c r="Y913" s="192"/>
      <c r="Z913" s="192"/>
      <c r="AA913" s="192"/>
    </row>
    <row r="914" spans="1:27" ht="15.75" customHeight="1">
      <c r="A914" s="192"/>
      <c r="B914" s="192"/>
      <c r="C914" s="192"/>
      <c r="D914" s="192"/>
      <c r="E914" s="192"/>
      <c r="F914" s="192"/>
      <c r="G914" s="192"/>
      <c r="H914" s="192"/>
      <c r="I914" s="192"/>
      <c r="J914" s="192"/>
      <c r="K914" s="192"/>
      <c r="L914" s="192"/>
      <c r="M914" s="192"/>
      <c r="N914" s="192"/>
      <c r="O914" s="192"/>
      <c r="P914" s="192"/>
      <c r="Q914" s="192"/>
      <c r="R914" s="192"/>
      <c r="S914" s="192"/>
      <c r="T914" s="192"/>
      <c r="U914" s="192"/>
      <c r="V914" s="192"/>
      <c r="W914" s="192"/>
      <c r="X914" s="192"/>
      <c r="Y914" s="192"/>
      <c r="Z914" s="192"/>
      <c r="AA914" s="192"/>
    </row>
    <row r="915" spans="1:27" ht="15.75" customHeight="1">
      <c r="A915" s="192"/>
      <c r="B915" s="192"/>
      <c r="C915" s="192"/>
      <c r="D915" s="192"/>
      <c r="E915" s="192"/>
      <c r="F915" s="192"/>
      <c r="G915" s="192"/>
      <c r="H915" s="192"/>
      <c r="I915" s="192"/>
      <c r="J915" s="192"/>
      <c r="K915" s="192"/>
      <c r="L915" s="192"/>
      <c r="M915" s="192"/>
      <c r="N915" s="192"/>
      <c r="O915" s="192"/>
      <c r="P915" s="192"/>
      <c r="Q915" s="192"/>
      <c r="R915" s="192"/>
      <c r="S915" s="192"/>
      <c r="T915" s="192"/>
      <c r="U915" s="192"/>
      <c r="V915" s="192"/>
      <c r="W915" s="192"/>
      <c r="X915" s="192"/>
      <c r="Y915" s="192"/>
      <c r="Z915" s="192"/>
      <c r="AA915" s="192"/>
    </row>
    <row r="916" spans="1:27" ht="15.75" customHeight="1">
      <c r="A916" s="192"/>
      <c r="B916" s="192"/>
      <c r="C916" s="192"/>
      <c r="D916" s="192"/>
      <c r="E916" s="192"/>
      <c r="F916" s="192"/>
      <c r="G916" s="192"/>
      <c r="H916" s="192"/>
      <c r="I916" s="192"/>
      <c r="J916" s="192"/>
      <c r="K916" s="192"/>
      <c r="L916" s="192"/>
      <c r="M916" s="192"/>
      <c r="N916" s="192"/>
      <c r="O916" s="192"/>
      <c r="P916" s="192"/>
      <c r="Q916" s="192"/>
      <c r="R916" s="192"/>
      <c r="S916" s="192"/>
      <c r="T916" s="192"/>
      <c r="U916" s="192"/>
      <c r="V916" s="192"/>
      <c r="W916" s="192"/>
      <c r="X916" s="192"/>
      <c r="Y916" s="192"/>
      <c r="Z916" s="192"/>
      <c r="AA916" s="192"/>
    </row>
    <row r="917" spans="1:27" ht="15.75" customHeight="1">
      <c r="A917" s="192"/>
      <c r="B917" s="192"/>
      <c r="C917" s="192"/>
      <c r="D917" s="192"/>
      <c r="E917" s="192"/>
      <c r="F917" s="192"/>
      <c r="G917" s="192"/>
      <c r="H917" s="192"/>
      <c r="I917" s="192"/>
      <c r="J917" s="192"/>
      <c r="K917" s="192"/>
      <c r="L917" s="192"/>
      <c r="M917" s="192"/>
      <c r="N917" s="192"/>
      <c r="O917" s="192"/>
      <c r="P917" s="192"/>
      <c r="Q917" s="192"/>
      <c r="R917" s="192"/>
      <c r="S917" s="192"/>
      <c r="T917" s="192"/>
      <c r="U917" s="192"/>
      <c r="V917" s="192"/>
      <c r="W917" s="192"/>
      <c r="X917" s="192"/>
      <c r="Y917" s="192"/>
      <c r="Z917" s="192"/>
      <c r="AA917" s="192"/>
    </row>
    <row r="918" spans="1:27" ht="15.75" customHeight="1">
      <c r="A918" s="192"/>
      <c r="B918" s="192"/>
      <c r="C918" s="192"/>
      <c r="D918" s="192"/>
      <c r="E918" s="192"/>
      <c r="F918" s="192"/>
      <c r="G918" s="192"/>
      <c r="H918" s="192"/>
      <c r="I918" s="192"/>
      <c r="J918" s="192"/>
      <c r="K918" s="192"/>
      <c r="L918" s="192"/>
      <c r="M918" s="192"/>
      <c r="N918" s="192"/>
      <c r="O918" s="192"/>
      <c r="P918" s="192"/>
      <c r="Q918" s="192"/>
      <c r="R918" s="192"/>
      <c r="S918" s="192"/>
      <c r="T918" s="192"/>
      <c r="U918" s="192"/>
      <c r="V918" s="192"/>
      <c r="W918" s="192"/>
      <c r="X918" s="192"/>
      <c r="Y918" s="192"/>
      <c r="Z918" s="192"/>
      <c r="AA918" s="192"/>
    </row>
    <row r="919" spans="1:27" ht="15.75" customHeight="1">
      <c r="A919" s="192"/>
      <c r="B919" s="192"/>
      <c r="C919" s="192"/>
      <c r="D919" s="192"/>
      <c r="E919" s="192"/>
      <c r="F919" s="192"/>
      <c r="G919" s="192"/>
      <c r="H919" s="192"/>
      <c r="I919" s="192"/>
      <c r="J919" s="192"/>
      <c r="K919" s="192"/>
      <c r="L919" s="192"/>
      <c r="M919" s="192"/>
      <c r="N919" s="192"/>
      <c r="O919" s="192"/>
      <c r="P919" s="192"/>
      <c r="Q919" s="192"/>
      <c r="R919" s="192"/>
      <c r="S919" s="192"/>
      <c r="T919" s="192"/>
      <c r="U919" s="192"/>
      <c r="V919" s="192"/>
      <c r="W919" s="192"/>
      <c r="X919" s="192"/>
      <c r="Y919" s="192"/>
      <c r="Z919" s="192"/>
      <c r="AA919" s="192"/>
    </row>
    <row r="920" spans="1:27" ht="15.75" customHeight="1">
      <c r="A920" s="192"/>
      <c r="B920" s="192"/>
      <c r="C920" s="192"/>
      <c r="D920" s="192"/>
      <c r="E920" s="192"/>
      <c r="F920" s="192"/>
      <c r="G920" s="192"/>
      <c r="H920" s="192"/>
      <c r="I920" s="192"/>
      <c r="J920" s="192"/>
      <c r="K920" s="192"/>
      <c r="L920" s="192"/>
      <c r="M920" s="192"/>
      <c r="N920" s="192"/>
      <c r="O920" s="192"/>
      <c r="P920" s="192"/>
      <c r="Q920" s="192"/>
      <c r="R920" s="192"/>
      <c r="S920" s="192"/>
      <c r="T920" s="192"/>
      <c r="U920" s="192"/>
      <c r="V920" s="192"/>
      <c r="W920" s="192"/>
      <c r="X920" s="192"/>
      <c r="Y920" s="192"/>
      <c r="Z920" s="192"/>
      <c r="AA920" s="192"/>
    </row>
    <row r="921" spans="1:27" ht="15.75" customHeight="1">
      <c r="A921" s="192"/>
      <c r="B921" s="192"/>
      <c r="C921" s="192"/>
      <c r="D921" s="192"/>
      <c r="E921" s="192"/>
      <c r="F921" s="192"/>
      <c r="G921" s="192"/>
      <c r="H921" s="192"/>
      <c r="I921" s="192"/>
      <c r="J921" s="192"/>
      <c r="K921" s="192"/>
      <c r="L921" s="192"/>
      <c r="M921" s="192"/>
      <c r="N921" s="192"/>
      <c r="O921" s="192"/>
      <c r="P921" s="192"/>
      <c r="Q921" s="192"/>
      <c r="R921" s="192"/>
      <c r="S921" s="192"/>
      <c r="T921" s="192"/>
      <c r="U921" s="192"/>
      <c r="V921" s="192"/>
      <c r="W921" s="192"/>
      <c r="X921" s="192"/>
      <c r="Y921" s="192"/>
      <c r="Z921" s="192"/>
      <c r="AA921" s="192"/>
    </row>
    <row r="922" spans="1:27" ht="15.75" customHeight="1">
      <c r="A922" s="192"/>
      <c r="B922" s="192"/>
      <c r="C922" s="192"/>
      <c r="D922" s="192"/>
      <c r="E922" s="192"/>
      <c r="F922" s="192"/>
      <c r="G922" s="192"/>
      <c r="H922" s="192"/>
      <c r="I922" s="192"/>
      <c r="J922" s="192"/>
      <c r="K922" s="192"/>
      <c r="L922" s="192"/>
      <c r="M922" s="192"/>
      <c r="N922" s="192"/>
      <c r="O922" s="192"/>
      <c r="P922" s="192"/>
      <c r="Q922" s="192"/>
      <c r="R922" s="192"/>
      <c r="S922" s="192"/>
      <c r="T922" s="192"/>
      <c r="U922" s="192"/>
      <c r="V922" s="192"/>
      <c r="W922" s="192"/>
      <c r="X922" s="192"/>
      <c r="Y922" s="192"/>
      <c r="Z922" s="192"/>
      <c r="AA922" s="192"/>
    </row>
    <row r="923" spans="1:27" ht="15.75" customHeight="1">
      <c r="A923" s="192"/>
      <c r="B923" s="192"/>
      <c r="C923" s="192"/>
      <c r="D923" s="192"/>
      <c r="E923" s="192"/>
      <c r="F923" s="192"/>
      <c r="G923" s="192"/>
      <c r="H923" s="192"/>
      <c r="I923" s="192"/>
      <c r="J923" s="192"/>
      <c r="K923" s="192"/>
      <c r="L923" s="192"/>
      <c r="M923" s="192"/>
      <c r="N923" s="192"/>
      <c r="O923" s="192"/>
      <c r="P923" s="192"/>
      <c r="Q923" s="192"/>
      <c r="R923" s="192"/>
      <c r="S923" s="192"/>
      <c r="T923" s="192"/>
      <c r="U923" s="192"/>
      <c r="V923" s="192"/>
      <c r="W923" s="192"/>
      <c r="X923" s="192"/>
      <c r="Y923" s="192"/>
      <c r="Z923" s="192"/>
      <c r="AA923" s="192"/>
    </row>
    <row r="924" spans="1:27" ht="15.75" customHeight="1">
      <c r="A924" s="192"/>
      <c r="B924" s="192"/>
      <c r="C924" s="192"/>
      <c r="D924" s="192"/>
      <c r="E924" s="192"/>
      <c r="F924" s="192"/>
      <c r="G924" s="192"/>
      <c r="H924" s="192"/>
      <c r="I924" s="192"/>
      <c r="J924" s="192"/>
      <c r="K924" s="192"/>
      <c r="L924" s="192"/>
      <c r="M924" s="192"/>
      <c r="N924" s="192"/>
      <c r="O924" s="192"/>
      <c r="P924" s="192"/>
      <c r="Q924" s="192"/>
      <c r="R924" s="192"/>
      <c r="S924" s="192"/>
      <c r="T924" s="192"/>
      <c r="U924" s="192"/>
      <c r="V924" s="192"/>
      <c r="W924" s="192"/>
      <c r="X924" s="192"/>
      <c r="Y924" s="192"/>
      <c r="Z924" s="192"/>
      <c r="AA924" s="192"/>
    </row>
    <row r="925" spans="1:27" ht="15.75" customHeight="1">
      <c r="A925" s="192"/>
      <c r="B925" s="192"/>
      <c r="C925" s="192"/>
      <c r="D925" s="192"/>
      <c r="E925" s="192"/>
      <c r="F925" s="192"/>
      <c r="G925" s="192"/>
      <c r="H925" s="192"/>
      <c r="I925" s="192"/>
      <c r="J925" s="192"/>
      <c r="K925" s="192"/>
      <c r="L925" s="192"/>
      <c r="M925" s="192"/>
      <c r="N925" s="192"/>
      <c r="O925" s="192"/>
      <c r="P925" s="192"/>
      <c r="Q925" s="192"/>
      <c r="R925" s="192"/>
      <c r="S925" s="192"/>
      <c r="T925" s="192"/>
      <c r="U925" s="192"/>
      <c r="V925" s="192"/>
      <c r="W925" s="192"/>
      <c r="X925" s="192"/>
      <c r="Y925" s="192"/>
      <c r="Z925" s="192"/>
      <c r="AA925" s="192"/>
    </row>
    <row r="926" spans="1:27" ht="15.75" customHeight="1">
      <c r="A926" s="192"/>
      <c r="B926" s="192"/>
      <c r="C926" s="192"/>
      <c r="D926" s="192"/>
      <c r="E926" s="192"/>
      <c r="F926" s="192"/>
      <c r="G926" s="192"/>
      <c r="H926" s="192"/>
      <c r="I926" s="192"/>
      <c r="J926" s="192"/>
      <c r="K926" s="192"/>
      <c r="L926" s="192"/>
      <c r="M926" s="192"/>
      <c r="N926" s="192"/>
      <c r="O926" s="192"/>
      <c r="P926" s="192"/>
      <c r="Q926" s="192"/>
      <c r="R926" s="192"/>
      <c r="S926" s="192"/>
      <c r="T926" s="192"/>
      <c r="U926" s="192"/>
      <c r="V926" s="192"/>
      <c r="W926" s="192"/>
      <c r="X926" s="192"/>
      <c r="Y926" s="192"/>
      <c r="Z926" s="192"/>
      <c r="AA926" s="192"/>
    </row>
    <row r="927" spans="1:27" ht="15.75" customHeight="1">
      <c r="A927" s="192"/>
      <c r="B927" s="192"/>
      <c r="C927" s="192"/>
      <c r="D927" s="192"/>
      <c r="E927" s="192"/>
      <c r="F927" s="192"/>
      <c r="G927" s="192"/>
      <c r="H927" s="192"/>
      <c r="I927" s="192"/>
      <c r="J927" s="192"/>
      <c r="K927" s="192"/>
      <c r="L927" s="192"/>
      <c r="M927" s="192"/>
      <c r="N927" s="192"/>
      <c r="O927" s="192"/>
      <c r="P927" s="192"/>
      <c r="Q927" s="192"/>
      <c r="R927" s="192"/>
      <c r="S927" s="192"/>
      <c r="T927" s="192"/>
      <c r="U927" s="192"/>
      <c r="V927" s="192"/>
      <c r="W927" s="192"/>
      <c r="X927" s="192"/>
      <c r="Y927" s="192"/>
      <c r="Z927" s="192"/>
      <c r="AA927" s="192"/>
    </row>
    <row r="928" spans="1:27" ht="15.75" customHeight="1">
      <c r="A928" s="192"/>
      <c r="B928" s="192"/>
      <c r="C928" s="192"/>
      <c r="D928" s="192"/>
      <c r="E928" s="192"/>
      <c r="F928" s="192"/>
      <c r="G928" s="192"/>
      <c r="H928" s="192"/>
      <c r="I928" s="192"/>
      <c r="J928" s="192"/>
      <c r="K928" s="192"/>
      <c r="L928" s="192"/>
      <c r="M928" s="192"/>
      <c r="N928" s="192"/>
      <c r="O928" s="192"/>
      <c r="P928" s="192"/>
      <c r="Q928" s="192"/>
      <c r="R928" s="192"/>
      <c r="S928" s="192"/>
      <c r="T928" s="192"/>
      <c r="U928" s="192"/>
      <c r="V928" s="192"/>
      <c r="W928" s="192"/>
      <c r="X928" s="192"/>
      <c r="Y928" s="192"/>
      <c r="Z928" s="192"/>
      <c r="AA928" s="192"/>
    </row>
    <row r="929" spans="1:27" ht="15.75" customHeight="1">
      <c r="A929" s="192"/>
      <c r="B929" s="192"/>
      <c r="C929" s="192"/>
      <c r="D929" s="192"/>
      <c r="E929" s="192"/>
      <c r="F929" s="192"/>
      <c r="G929" s="192"/>
      <c r="H929" s="192"/>
      <c r="I929" s="192"/>
      <c r="J929" s="192"/>
      <c r="K929" s="192"/>
      <c r="L929" s="192"/>
      <c r="M929" s="192"/>
      <c r="N929" s="192"/>
      <c r="O929" s="192"/>
      <c r="P929" s="192"/>
      <c r="Q929" s="192"/>
      <c r="R929" s="192"/>
      <c r="S929" s="192"/>
      <c r="T929" s="192"/>
      <c r="U929" s="192"/>
      <c r="V929" s="192"/>
      <c r="W929" s="192"/>
      <c r="X929" s="192"/>
      <c r="Y929" s="192"/>
      <c r="Z929" s="192"/>
      <c r="AA929" s="192"/>
    </row>
    <row r="930" spans="1:27" ht="15.75" customHeight="1">
      <c r="A930" s="192"/>
      <c r="B930" s="192"/>
      <c r="C930" s="192"/>
      <c r="D930" s="192"/>
      <c r="E930" s="192"/>
      <c r="F930" s="192"/>
      <c r="G930" s="192"/>
      <c r="H930" s="192"/>
      <c r="I930" s="192"/>
      <c r="J930" s="192"/>
      <c r="K930" s="192"/>
      <c r="L930" s="192"/>
      <c r="M930" s="192"/>
      <c r="N930" s="192"/>
      <c r="O930" s="192"/>
      <c r="P930" s="192"/>
      <c r="Q930" s="192"/>
      <c r="R930" s="192"/>
      <c r="S930" s="192"/>
      <c r="T930" s="192"/>
      <c r="U930" s="192"/>
      <c r="V930" s="192"/>
      <c r="W930" s="192"/>
      <c r="X930" s="192"/>
      <c r="Y930" s="192"/>
      <c r="Z930" s="192"/>
      <c r="AA930" s="192"/>
    </row>
    <row r="931" spans="1:27" ht="15.75" customHeight="1">
      <c r="A931" s="192"/>
      <c r="B931" s="192"/>
      <c r="C931" s="192"/>
      <c r="D931" s="192"/>
      <c r="E931" s="192"/>
      <c r="F931" s="192"/>
      <c r="G931" s="192"/>
      <c r="H931" s="192"/>
      <c r="I931" s="192"/>
      <c r="J931" s="192"/>
      <c r="K931" s="192"/>
      <c r="L931" s="192"/>
      <c r="M931" s="192"/>
      <c r="N931" s="192"/>
      <c r="O931" s="192"/>
      <c r="P931" s="192"/>
      <c r="Q931" s="192"/>
      <c r="R931" s="192"/>
      <c r="S931" s="192"/>
      <c r="T931" s="192"/>
      <c r="U931" s="192"/>
      <c r="V931" s="192"/>
      <c r="W931" s="192"/>
      <c r="X931" s="192"/>
      <c r="Y931" s="192"/>
      <c r="Z931" s="192"/>
      <c r="AA931" s="192"/>
    </row>
    <row r="932" spans="1:27" ht="15.75" customHeight="1">
      <c r="A932" s="192"/>
      <c r="B932" s="192"/>
      <c r="C932" s="192"/>
      <c r="D932" s="192"/>
      <c r="E932" s="192"/>
      <c r="F932" s="192"/>
      <c r="G932" s="192"/>
      <c r="H932" s="192"/>
      <c r="I932" s="192"/>
      <c r="J932" s="192"/>
      <c r="K932" s="192"/>
      <c r="L932" s="192"/>
      <c r="M932" s="192"/>
      <c r="N932" s="192"/>
      <c r="O932" s="192"/>
      <c r="P932" s="192"/>
      <c r="Q932" s="192"/>
      <c r="R932" s="192"/>
      <c r="S932" s="192"/>
      <c r="T932" s="192"/>
      <c r="U932" s="192"/>
      <c r="V932" s="192"/>
      <c r="W932" s="192"/>
      <c r="X932" s="192"/>
      <c r="Y932" s="192"/>
      <c r="Z932" s="192"/>
      <c r="AA932" s="192"/>
    </row>
    <row r="933" spans="1:27" ht="15.75" customHeight="1">
      <c r="A933" s="192"/>
      <c r="B933" s="192"/>
      <c r="C933" s="192"/>
      <c r="D933" s="192"/>
      <c r="E933" s="192"/>
      <c r="F933" s="192"/>
      <c r="G933" s="192"/>
      <c r="H933" s="192"/>
      <c r="I933" s="192"/>
      <c r="J933" s="192"/>
      <c r="K933" s="192"/>
      <c r="L933" s="192"/>
      <c r="M933" s="192"/>
      <c r="N933" s="192"/>
      <c r="O933" s="192"/>
      <c r="P933" s="192"/>
      <c r="Q933" s="192"/>
      <c r="R933" s="192"/>
      <c r="S933" s="192"/>
      <c r="T933" s="192"/>
      <c r="U933" s="192"/>
      <c r="V933" s="192"/>
      <c r="W933" s="192"/>
      <c r="X933" s="192"/>
      <c r="Y933" s="192"/>
      <c r="Z933" s="192"/>
      <c r="AA933" s="192"/>
    </row>
    <row r="934" spans="1:27" ht="15.75" customHeight="1">
      <c r="A934" s="192"/>
      <c r="B934" s="192"/>
      <c r="C934" s="192"/>
      <c r="D934" s="192"/>
      <c r="E934" s="192"/>
      <c r="F934" s="192"/>
      <c r="G934" s="192"/>
      <c r="H934" s="192"/>
      <c r="I934" s="192"/>
      <c r="J934" s="192"/>
      <c r="K934" s="192"/>
      <c r="L934" s="192"/>
      <c r="M934" s="192"/>
      <c r="N934" s="192"/>
      <c r="O934" s="192"/>
      <c r="P934" s="192"/>
      <c r="Q934" s="192"/>
      <c r="R934" s="192"/>
      <c r="S934" s="192"/>
      <c r="T934" s="192"/>
      <c r="U934" s="192"/>
      <c r="V934" s="192"/>
      <c r="W934" s="192"/>
      <c r="X934" s="192"/>
      <c r="Y934" s="192"/>
      <c r="Z934" s="192"/>
      <c r="AA934" s="192"/>
    </row>
    <row r="935" spans="1:27" ht="15.75" customHeight="1">
      <c r="A935" s="192"/>
      <c r="B935" s="192"/>
      <c r="C935" s="192"/>
      <c r="D935" s="192"/>
      <c r="E935" s="192"/>
      <c r="F935" s="192"/>
      <c r="G935" s="192"/>
      <c r="H935" s="192"/>
      <c r="I935" s="192"/>
      <c r="J935" s="192"/>
      <c r="K935" s="192"/>
      <c r="L935" s="192"/>
      <c r="M935" s="192"/>
      <c r="N935" s="192"/>
      <c r="O935" s="192"/>
      <c r="P935" s="192"/>
      <c r="Q935" s="192"/>
      <c r="R935" s="192"/>
      <c r="S935" s="192"/>
      <c r="T935" s="192"/>
      <c r="U935" s="192"/>
      <c r="V935" s="192"/>
      <c r="W935" s="192"/>
      <c r="X935" s="192"/>
      <c r="Y935" s="192"/>
      <c r="Z935" s="192"/>
      <c r="AA935" s="192"/>
    </row>
    <row r="936" spans="1:27" ht="15.75" customHeight="1">
      <c r="A936" s="192"/>
      <c r="B936" s="192"/>
      <c r="C936" s="192"/>
      <c r="D936" s="192"/>
      <c r="E936" s="192"/>
      <c r="F936" s="192"/>
      <c r="G936" s="192"/>
      <c r="H936" s="192"/>
      <c r="I936" s="192"/>
      <c r="J936" s="192"/>
      <c r="K936" s="192"/>
      <c r="L936" s="192"/>
      <c r="M936" s="192"/>
      <c r="N936" s="192"/>
      <c r="O936" s="192"/>
      <c r="P936" s="192"/>
      <c r="Q936" s="192"/>
      <c r="R936" s="192"/>
      <c r="S936" s="192"/>
      <c r="T936" s="192"/>
      <c r="U936" s="192"/>
      <c r="V936" s="192"/>
      <c r="W936" s="192"/>
      <c r="X936" s="192"/>
      <c r="Y936" s="192"/>
      <c r="Z936" s="192"/>
      <c r="AA936" s="192"/>
    </row>
    <row r="937" spans="1:27" ht="15.75" customHeight="1">
      <c r="A937" s="192"/>
      <c r="B937" s="192"/>
      <c r="C937" s="192"/>
      <c r="D937" s="192"/>
      <c r="E937" s="192"/>
      <c r="F937" s="192"/>
      <c r="G937" s="192"/>
      <c r="H937" s="192"/>
      <c r="I937" s="192"/>
      <c r="J937" s="192"/>
      <c r="K937" s="192"/>
      <c r="L937" s="192"/>
      <c r="M937" s="192"/>
      <c r="N937" s="192"/>
      <c r="O937" s="192"/>
      <c r="P937" s="192"/>
      <c r="Q937" s="192"/>
      <c r="R937" s="192"/>
      <c r="S937" s="192"/>
      <c r="T937" s="192"/>
      <c r="U937" s="192"/>
      <c r="V937" s="192"/>
      <c r="W937" s="192"/>
      <c r="X937" s="192"/>
      <c r="Y937" s="192"/>
      <c r="Z937" s="192"/>
      <c r="AA937" s="192"/>
    </row>
    <row r="938" spans="1:27" ht="15.75" customHeight="1">
      <c r="A938" s="192"/>
      <c r="B938" s="192"/>
      <c r="C938" s="192"/>
      <c r="D938" s="192"/>
      <c r="E938" s="192"/>
      <c r="F938" s="192"/>
      <c r="G938" s="192"/>
      <c r="H938" s="192"/>
      <c r="I938" s="192"/>
      <c r="J938" s="192"/>
      <c r="K938" s="192"/>
      <c r="L938" s="192"/>
      <c r="M938" s="192"/>
      <c r="N938" s="192"/>
      <c r="O938" s="192"/>
      <c r="P938" s="192"/>
      <c r="Q938" s="192"/>
      <c r="R938" s="192"/>
      <c r="S938" s="192"/>
      <c r="T938" s="192"/>
      <c r="U938" s="192"/>
      <c r="V938" s="192"/>
      <c r="W938" s="192"/>
      <c r="X938" s="192"/>
      <c r="Y938" s="192"/>
      <c r="Z938" s="192"/>
      <c r="AA938" s="192"/>
    </row>
    <row r="939" spans="1:27" ht="15.75" customHeight="1">
      <c r="A939" s="192"/>
      <c r="B939" s="192"/>
      <c r="C939" s="192"/>
      <c r="D939" s="192"/>
      <c r="E939" s="192"/>
      <c r="F939" s="192"/>
      <c r="G939" s="192"/>
      <c r="H939" s="192"/>
      <c r="I939" s="192"/>
      <c r="J939" s="192"/>
      <c r="K939" s="192"/>
      <c r="L939" s="192"/>
      <c r="M939" s="192"/>
      <c r="N939" s="192"/>
      <c r="O939" s="192"/>
      <c r="P939" s="192"/>
      <c r="Q939" s="192"/>
      <c r="R939" s="192"/>
      <c r="S939" s="192"/>
      <c r="T939" s="192"/>
      <c r="U939" s="192"/>
      <c r="V939" s="192"/>
      <c r="W939" s="192"/>
      <c r="X939" s="192"/>
      <c r="Y939" s="192"/>
      <c r="Z939" s="192"/>
      <c r="AA939" s="192"/>
    </row>
    <row r="940" spans="1:27" ht="15.75" customHeight="1">
      <c r="A940" s="192"/>
      <c r="B940" s="192"/>
      <c r="C940" s="192"/>
      <c r="D940" s="192"/>
      <c r="E940" s="192"/>
      <c r="F940" s="192"/>
      <c r="G940" s="192"/>
      <c r="H940" s="192"/>
      <c r="I940" s="192"/>
      <c r="J940" s="192"/>
      <c r="K940" s="192"/>
      <c r="L940" s="192"/>
      <c r="M940" s="192"/>
      <c r="N940" s="192"/>
      <c r="O940" s="192"/>
      <c r="P940" s="192"/>
      <c r="Q940" s="192"/>
      <c r="R940" s="192"/>
      <c r="S940" s="192"/>
      <c r="T940" s="192"/>
      <c r="U940" s="192"/>
      <c r="V940" s="192"/>
      <c r="W940" s="192"/>
      <c r="X940" s="192"/>
      <c r="Y940" s="192"/>
      <c r="Z940" s="192"/>
      <c r="AA940" s="192"/>
    </row>
    <row r="941" spans="1:27" ht="15.75" customHeight="1">
      <c r="A941" s="192"/>
      <c r="B941" s="192"/>
      <c r="C941" s="192"/>
      <c r="D941" s="192"/>
      <c r="E941" s="192"/>
      <c r="F941" s="192"/>
      <c r="G941" s="192"/>
      <c r="H941" s="192"/>
      <c r="I941" s="192"/>
      <c r="J941" s="192"/>
      <c r="K941" s="192"/>
      <c r="L941" s="192"/>
      <c r="M941" s="192"/>
      <c r="N941" s="192"/>
      <c r="O941" s="192"/>
      <c r="P941" s="192"/>
      <c r="Q941" s="192"/>
      <c r="R941" s="192"/>
      <c r="S941" s="192"/>
      <c r="T941" s="192"/>
      <c r="U941" s="192"/>
      <c r="V941" s="192"/>
      <c r="W941" s="192"/>
      <c r="X941" s="192"/>
      <c r="Y941" s="192"/>
      <c r="Z941" s="192"/>
      <c r="AA941" s="192"/>
    </row>
    <row r="942" spans="1:27" ht="15.75" customHeight="1">
      <c r="A942" s="192"/>
      <c r="B942" s="192"/>
      <c r="C942" s="192"/>
      <c r="D942" s="192"/>
      <c r="E942" s="192"/>
      <c r="F942" s="192"/>
      <c r="G942" s="192"/>
      <c r="H942" s="192"/>
      <c r="I942" s="192"/>
      <c r="J942" s="192"/>
      <c r="K942" s="192"/>
      <c r="L942" s="192"/>
      <c r="M942" s="192"/>
      <c r="N942" s="192"/>
      <c r="O942" s="192"/>
      <c r="P942" s="192"/>
      <c r="Q942" s="192"/>
      <c r="R942" s="192"/>
      <c r="S942" s="192"/>
      <c r="T942" s="192"/>
      <c r="U942" s="192"/>
      <c r="V942" s="192"/>
      <c r="W942" s="192"/>
      <c r="X942" s="192"/>
      <c r="Y942" s="192"/>
      <c r="Z942" s="192"/>
      <c r="AA942" s="192"/>
    </row>
    <row r="943" spans="1:27" ht="15.75" customHeight="1">
      <c r="A943" s="192"/>
      <c r="B943" s="192"/>
      <c r="C943" s="192"/>
      <c r="D943" s="192"/>
      <c r="E943" s="192"/>
      <c r="F943" s="192"/>
      <c r="G943" s="192"/>
      <c r="H943" s="192"/>
      <c r="I943" s="192"/>
      <c r="J943" s="192"/>
      <c r="K943" s="192"/>
      <c r="L943" s="192"/>
      <c r="M943" s="192"/>
      <c r="N943" s="192"/>
      <c r="O943" s="192"/>
      <c r="P943" s="192"/>
      <c r="Q943" s="192"/>
      <c r="R943" s="192"/>
      <c r="S943" s="192"/>
      <c r="T943" s="192"/>
      <c r="U943" s="192"/>
      <c r="V943" s="192"/>
      <c r="W943" s="192"/>
      <c r="X943" s="192"/>
      <c r="Y943" s="192"/>
      <c r="Z943" s="192"/>
      <c r="AA943" s="192"/>
    </row>
    <row r="944" spans="1:27" ht="15.75" customHeight="1">
      <c r="A944" s="192"/>
      <c r="B944" s="192"/>
      <c r="C944" s="192"/>
      <c r="D944" s="192"/>
      <c r="E944" s="192"/>
      <c r="F944" s="192"/>
      <c r="G944" s="192"/>
      <c r="H944" s="192"/>
      <c r="I944" s="192"/>
      <c r="J944" s="192"/>
      <c r="K944" s="192"/>
      <c r="L944" s="192"/>
      <c r="M944" s="192"/>
      <c r="N944" s="192"/>
      <c r="O944" s="192"/>
      <c r="P944" s="192"/>
      <c r="Q944" s="192"/>
      <c r="R944" s="192"/>
      <c r="S944" s="192"/>
      <c r="T944" s="192"/>
      <c r="U944" s="192"/>
      <c r="V944" s="192"/>
      <c r="W944" s="192"/>
      <c r="X944" s="192"/>
      <c r="Y944" s="192"/>
      <c r="Z944" s="192"/>
      <c r="AA944" s="192"/>
    </row>
    <row r="945" spans="1:27" ht="15.75" customHeight="1">
      <c r="A945" s="192"/>
      <c r="B945" s="192"/>
      <c r="C945" s="192"/>
      <c r="D945" s="192"/>
      <c r="E945" s="192"/>
      <c r="F945" s="192"/>
      <c r="G945" s="192"/>
      <c r="H945" s="192"/>
      <c r="I945" s="192"/>
      <c r="J945" s="192"/>
      <c r="K945" s="192"/>
      <c r="L945" s="192"/>
      <c r="M945" s="192"/>
      <c r="N945" s="192"/>
      <c r="O945" s="192"/>
      <c r="P945" s="192"/>
      <c r="Q945" s="192"/>
      <c r="R945" s="192"/>
      <c r="S945" s="192"/>
      <c r="T945" s="192"/>
      <c r="U945" s="192"/>
      <c r="V945" s="192"/>
      <c r="W945" s="192"/>
      <c r="X945" s="192"/>
      <c r="Y945" s="192"/>
      <c r="Z945" s="192"/>
      <c r="AA945" s="192"/>
    </row>
    <row r="946" spans="1:27" ht="15.75" customHeight="1">
      <c r="A946" s="192"/>
      <c r="B946" s="192"/>
      <c r="C946" s="192"/>
      <c r="D946" s="192"/>
      <c r="E946" s="192"/>
      <c r="F946" s="192"/>
      <c r="G946" s="192"/>
      <c r="H946" s="192"/>
      <c r="I946" s="192"/>
      <c r="J946" s="192"/>
      <c r="K946" s="192"/>
      <c r="L946" s="192"/>
      <c r="M946" s="192"/>
      <c r="N946" s="192"/>
      <c r="O946" s="192"/>
      <c r="P946" s="192"/>
      <c r="Q946" s="192"/>
      <c r="R946" s="192"/>
      <c r="S946" s="192"/>
      <c r="T946" s="192"/>
      <c r="U946" s="192"/>
      <c r="V946" s="192"/>
      <c r="W946" s="192"/>
      <c r="X946" s="192"/>
      <c r="Y946" s="192"/>
      <c r="Z946" s="192"/>
      <c r="AA946" s="192"/>
    </row>
    <row r="947" spans="1:27" ht="15.75" customHeight="1">
      <c r="A947" s="192"/>
      <c r="B947" s="192"/>
      <c r="C947" s="192"/>
      <c r="D947" s="192"/>
      <c r="E947" s="192"/>
      <c r="F947" s="192"/>
      <c r="G947" s="192"/>
      <c r="H947" s="192"/>
      <c r="I947" s="192"/>
      <c r="J947" s="192"/>
      <c r="K947" s="192"/>
      <c r="L947" s="192"/>
      <c r="M947" s="192"/>
      <c r="N947" s="192"/>
      <c r="O947" s="192"/>
      <c r="P947" s="192"/>
      <c r="Q947" s="192"/>
      <c r="R947" s="192"/>
      <c r="S947" s="192"/>
      <c r="T947" s="192"/>
      <c r="U947" s="192"/>
      <c r="V947" s="192"/>
      <c r="W947" s="192"/>
      <c r="X947" s="192"/>
      <c r="Y947" s="192"/>
      <c r="Z947" s="192"/>
      <c r="AA947" s="192"/>
    </row>
    <row r="948" spans="1:27" ht="15.75" customHeight="1">
      <c r="A948" s="192"/>
      <c r="B948" s="192"/>
      <c r="C948" s="192"/>
      <c r="D948" s="192"/>
      <c r="E948" s="192"/>
      <c r="F948" s="192"/>
      <c r="G948" s="192"/>
      <c r="H948" s="192"/>
      <c r="I948" s="192"/>
      <c r="J948" s="192"/>
      <c r="K948" s="192"/>
      <c r="L948" s="192"/>
      <c r="M948" s="192"/>
      <c r="N948" s="192"/>
      <c r="O948" s="192"/>
      <c r="P948" s="192"/>
      <c r="Q948" s="192"/>
      <c r="R948" s="192"/>
      <c r="S948" s="192"/>
      <c r="T948" s="192"/>
      <c r="U948" s="192"/>
      <c r="V948" s="192"/>
      <c r="W948" s="192"/>
      <c r="X948" s="192"/>
      <c r="Y948" s="192"/>
      <c r="Z948" s="192"/>
      <c r="AA948" s="192"/>
    </row>
    <row r="949" spans="1:27" ht="15.75" customHeight="1">
      <c r="A949" s="192"/>
      <c r="B949" s="192"/>
      <c r="C949" s="192"/>
      <c r="D949" s="192"/>
      <c r="E949" s="192"/>
      <c r="F949" s="192"/>
      <c r="G949" s="192"/>
      <c r="H949" s="192"/>
      <c r="I949" s="192"/>
      <c r="J949" s="192"/>
      <c r="K949" s="192"/>
      <c r="L949" s="192"/>
      <c r="M949" s="192"/>
      <c r="N949" s="192"/>
      <c r="O949" s="192"/>
      <c r="P949" s="192"/>
      <c r="Q949" s="192"/>
      <c r="R949" s="192"/>
      <c r="S949" s="192"/>
      <c r="T949" s="192"/>
      <c r="U949" s="192"/>
      <c r="V949" s="192"/>
      <c r="W949" s="192"/>
      <c r="X949" s="192"/>
      <c r="Y949" s="192"/>
      <c r="Z949" s="192"/>
      <c r="AA949" s="192"/>
    </row>
    <row r="950" spans="1:27" ht="15.75" customHeight="1">
      <c r="A950" s="192"/>
      <c r="B950" s="192"/>
      <c r="C950" s="192"/>
      <c r="D950" s="192"/>
      <c r="E950" s="192"/>
      <c r="F950" s="192"/>
      <c r="G950" s="192"/>
      <c r="H950" s="192"/>
      <c r="I950" s="192"/>
      <c r="J950" s="192"/>
      <c r="K950" s="192"/>
      <c r="L950" s="192"/>
      <c r="M950" s="192"/>
      <c r="N950" s="192"/>
      <c r="O950" s="192"/>
      <c r="P950" s="192"/>
      <c r="Q950" s="192"/>
      <c r="R950" s="192"/>
      <c r="S950" s="192"/>
      <c r="T950" s="192"/>
      <c r="U950" s="192"/>
      <c r="V950" s="192"/>
      <c r="W950" s="192"/>
      <c r="X950" s="192"/>
      <c r="Y950" s="192"/>
      <c r="Z950" s="192"/>
      <c r="AA950" s="192"/>
    </row>
    <row r="951" spans="1:27" ht="15.75" customHeight="1">
      <c r="A951" s="192"/>
      <c r="B951" s="192"/>
      <c r="C951" s="192"/>
      <c r="D951" s="192"/>
      <c r="E951" s="192"/>
      <c r="F951" s="192"/>
      <c r="G951" s="192"/>
      <c r="H951" s="192"/>
      <c r="I951" s="192"/>
      <c r="J951" s="192"/>
      <c r="K951" s="192"/>
      <c r="L951" s="192"/>
      <c r="M951" s="192"/>
      <c r="N951" s="192"/>
      <c r="O951" s="192"/>
      <c r="P951" s="192"/>
      <c r="Q951" s="192"/>
      <c r="R951" s="192"/>
      <c r="S951" s="192"/>
      <c r="T951" s="192"/>
      <c r="U951" s="192"/>
      <c r="V951" s="192"/>
      <c r="W951" s="192"/>
      <c r="X951" s="192"/>
      <c r="Y951" s="192"/>
      <c r="Z951" s="192"/>
      <c r="AA951" s="192"/>
    </row>
    <row r="952" spans="1:27" ht="15.75" customHeight="1">
      <c r="A952" s="192"/>
      <c r="B952" s="192"/>
      <c r="C952" s="192"/>
      <c r="D952" s="192"/>
      <c r="E952" s="192"/>
      <c r="F952" s="192"/>
      <c r="G952" s="192"/>
      <c r="H952" s="192"/>
      <c r="I952" s="192"/>
      <c r="J952" s="192"/>
      <c r="K952" s="192"/>
      <c r="L952" s="192"/>
      <c r="M952" s="192"/>
      <c r="N952" s="192"/>
      <c r="O952" s="192"/>
      <c r="P952" s="192"/>
      <c r="Q952" s="192"/>
      <c r="R952" s="192"/>
      <c r="S952" s="192"/>
      <c r="T952" s="192"/>
      <c r="U952" s="192"/>
      <c r="V952" s="192"/>
      <c r="W952" s="192"/>
      <c r="X952" s="192"/>
      <c r="Y952" s="192"/>
      <c r="Z952" s="192"/>
      <c r="AA952" s="192"/>
    </row>
    <row r="953" spans="1:27" ht="15.75" customHeight="1">
      <c r="A953" s="192"/>
      <c r="B953" s="192"/>
      <c r="C953" s="192"/>
      <c r="D953" s="192"/>
      <c r="E953" s="192"/>
      <c r="F953" s="192"/>
      <c r="G953" s="192"/>
      <c r="H953" s="192"/>
      <c r="I953" s="192"/>
      <c r="J953" s="192"/>
      <c r="K953" s="192"/>
      <c r="L953" s="192"/>
      <c r="M953" s="192"/>
      <c r="N953" s="192"/>
      <c r="O953" s="192"/>
      <c r="P953" s="192"/>
      <c r="Q953" s="192"/>
      <c r="R953" s="192"/>
      <c r="S953" s="192"/>
      <c r="T953" s="192"/>
      <c r="U953" s="192"/>
      <c r="V953" s="192"/>
      <c r="W953" s="192"/>
      <c r="X953" s="192"/>
      <c r="Y953" s="192"/>
      <c r="Z953" s="192"/>
      <c r="AA953" s="192"/>
    </row>
    <row r="954" spans="1:27" ht="15.75" customHeight="1">
      <c r="A954" s="192"/>
      <c r="B954" s="192"/>
      <c r="C954" s="192"/>
      <c r="D954" s="192"/>
      <c r="E954" s="192"/>
      <c r="F954" s="192"/>
      <c r="G954" s="192"/>
      <c r="H954" s="192"/>
      <c r="I954" s="192"/>
      <c r="J954" s="192"/>
      <c r="K954" s="192"/>
      <c r="L954" s="192"/>
      <c r="M954" s="192"/>
      <c r="N954" s="192"/>
      <c r="O954" s="192"/>
      <c r="P954" s="192"/>
      <c r="Q954" s="192"/>
      <c r="R954" s="192"/>
      <c r="S954" s="192"/>
      <c r="T954" s="192"/>
      <c r="U954" s="192"/>
      <c r="V954" s="192"/>
      <c r="W954" s="192"/>
      <c r="X954" s="192"/>
      <c r="Y954" s="192"/>
      <c r="Z954" s="192"/>
      <c r="AA954" s="192"/>
    </row>
    <row r="955" spans="1:27" ht="15.75" customHeight="1">
      <c r="A955" s="192"/>
      <c r="B955" s="192"/>
      <c r="C955" s="192"/>
      <c r="D955" s="192"/>
      <c r="E955" s="192"/>
      <c r="F955" s="192"/>
      <c r="G955" s="192"/>
      <c r="H955" s="192"/>
      <c r="I955" s="192"/>
      <c r="J955" s="192"/>
      <c r="K955" s="192"/>
      <c r="L955" s="192"/>
      <c r="M955" s="192"/>
      <c r="N955" s="192"/>
      <c r="O955" s="192"/>
      <c r="P955" s="192"/>
      <c r="Q955" s="192"/>
      <c r="R955" s="192"/>
      <c r="S955" s="192"/>
      <c r="T955" s="192"/>
      <c r="U955" s="192"/>
      <c r="V955" s="192"/>
      <c r="W955" s="192"/>
      <c r="X955" s="192"/>
      <c r="Y955" s="192"/>
      <c r="Z955" s="192"/>
      <c r="AA955" s="192"/>
    </row>
    <row r="956" spans="1:27" ht="15.75" customHeight="1">
      <c r="A956" s="192"/>
      <c r="B956" s="192"/>
      <c r="C956" s="192"/>
      <c r="D956" s="192"/>
      <c r="E956" s="192"/>
      <c r="F956" s="192"/>
      <c r="G956" s="192"/>
      <c r="H956" s="192"/>
      <c r="I956" s="192"/>
      <c r="J956" s="192"/>
      <c r="K956" s="192"/>
      <c r="L956" s="192"/>
      <c r="M956" s="192"/>
      <c r="N956" s="192"/>
      <c r="O956" s="192"/>
      <c r="P956" s="192"/>
      <c r="Q956" s="192"/>
      <c r="R956" s="192"/>
      <c r="S956" s="192"/>
      <c r="T956" s="192"/>
      <c r="U956" s="192"/>
      <c r="V956" s="192"/>
      <c r="W956" s="192"/>
      <c r="X956" s="192"/>
      <c r="Y956" s="192"/>
      <c r="Z956" s="192"/>
      <c r="AA956" s="192"/>
    </row>
    <row r="957" spans="1:27" ht="15.75" customHeight="1">
      <c r="A957" s="192"/>
      <c r="B957" s="192"/>
      <c r="C957" s="192"/>
      <c r="D957" s="192"/>
      <c r="E957" s="192"/>
      <c r="F957" s="192"/>
      <c r="G957" s="192"/>
      <c r="H957" s="192"/>
      <c r="I957" s="192"/>
      <c r="J957" s="192"/>
      <c r="K957" s="192"/>
      <c r="L957" s="192"/>
      <c r="M957" s="192"/>
      <c r="N957" s="192"/>
      <c r="O957" s="192"/>
      <c r="P957" s="192"/>
      <c r="Q957" s="192"/>
      <c r="R957" s="192"/>
      <c r="S957" s="192"/>
      <c r="T957" s="192"/>
      <c r="U957" s="192"/>
      <c r="V957" s="192"/>
      <c r="W957" s="192"/>
      <c r="X957" s="192"/>
      <c r="Y957" s="192"/>
      <c r="Z957" s="192"/>
      <c r="AA957" s="192"/>
    </row>
    <row r="958" spans="1:27" ht="15.75" customHeight="1">
      <c r="A958" s="192"/>
      <c r="B958" s="192"/>
      <c r="C958" s="192"/>
      <c r="D958" s="192"/>
      <c r="E958" s="192"/>
      <c r="F958" s="192"/>
      <c r="G958" s="192"/>
      <c r="H958" s="192"/>
      <c r="I958" s="192"/>
      <c r="J958" s="192"/>
      <c r="K958" s="192"/>
      <c r="L958" s="192"/>
      <c r="M958" s="192"/>
      <c r="N958" s="192"/>
      <c r="O958" s="192"/>
      <c r="P958" s="192"/>
      <c r="Q958" s="192"/>
      <c r="R958" s="192"/>
      <c r="S958" s="192"/>
      <c r="T958" s="192"/>
      <c r="U958" s="192"/>
      <c r="V958" s="192"/>
      <c r="W958" s="192"/>
      <c r="X958" s="192"/>
      <c r="Y958" s="192"/>
      <c r="Z958" s="192"/>
      <c r="AA958" s="192"/>
    </row>
    <row r="959" spans="1:27" ht="15.75" customHeight="1">
      <c r="A959" s="192"/>
      <c r="B959" s="192"/>
      <c r="C959" s="192"/>
      <c r="D959" s="192"/>
      <c r="E959" s="192"/>
      <c r="F959" s="192"/>
      <c r="G959" s="192"/>
      <c r="H959" s="192"/>
      <c r="I959" s="192"/>
      <c r="J959" s="192"/>
      <c r="K959" s="192"/>
      <c r="L959" s="192"/>
      <c r="M959" s="192"/>
      <c r="N959" s="192"/>
      <c r="O959" s="192"/>
      <c r="P959" s="192"/>
      <c r="Q959" s="192"/>
      <c r="R959" s="192"/>
      <c r="S959" s="192"/>
      <c r="T959" s="192"/>
      <c r="U959" s="192"/>
      <c r="V959" s="192"/>
      <c r="W959" s="192"/>
      <c r="X959" s="192"/>
      <c r="Y959" s="192"/>
      <c r="Z959" s="192"/>
      <c r="AA959" s="192"/>
    </row>
    <row r="960" spans="1:27" ht="15.75" customHeight="1">
      <c r="A960" s="192"/>
      <c r="B960" s="192"/>
      <c r="C960" s="192"/>
      <c r="D960" s="192"/>
      <c r="E960" s="192"/>
      <c r="F960" s="192"/>
      <c r="G960" s="192"/>
      <c r="H960" s="192"/>
      <c r="I960" s="192"/>
      <c r="J960" s="192"/>
      <c r="K960" s="192"/>
      <c r="L960" s="192"/>
      <c r="M960" s="192"/>
      <c r="N960" s="192"/>
      <c r="O960" s="192"/>
      <c r="P960" s="192"/>
      <c r="Q960" s="192"/>
      <c r="R960" s="192"/>
      <c r="S960" s="192"/>
      <c r="T960" s="192"/>
      <c r="U960" s="192"/>
      <c r="V960" s="192"/>
      <c r="W960" s="192"/>
      <c r="X960" s="192"/>
      <c r="Y960" s="192"/>
      <c r="Z960" s="192"/>
      <c r="AA960" s="192"/>
    </row>
    <row r="961" spans="1:27" ht="15.75" customHeight="1">
      <c r="A961" s="192"/>
      <c r="B961" s="192"/>
      <c r="C961" s="192"/>
      <c r="D961" s="192"/>
      <c r="E961" s="192"/>
      <c r="F961" s="192"/>
      <c r="G961" s="192"/>
      <c r="H961" s="192"/>
      <c r="I961" s="192"/>
      <c r="J961" s="192"/>
      <c r="K961" s="192"/>
      <c r="L961" s="192"/>
      <c r="M961" s="192"/>
      <c r="N961" s="192"/>
      <c r="O961" s="192"/>
      <c r="P961" s="192"/>
      <c r="Q961" s="192"/>
      <c r="R961" s="192"/>
      <c r="S961" s="192"/>
      <c r="T961" s="192"/>
      <c r="U961" s="192"/>
      <c r="V961" s="192"/>
      <c r="W961" s="192"/>
      <c r="X961" s="192"/>
      <c r="Y961" s="192"/>
      <c r="Z961" s="192"/>
      <c r="AA961" s="192"/>
    </row>
    <row r="962" spans="1:27" ht="15.75" customHeight="1">
      <c r="A962" s="192"/>
      <c r="B962" s="192"/>
      <c r="C962" s="192"/>
      <c r="D962" s="192"/>
      <c r="E962" s="192"/>
      <c r="F962" s="192"/>
      <c r="G962" s="192"/>
      <c r="H962" s="192"/>
      <c r="I962" s="192"/>
      <c r="J962" s="192"/>
      <c r="K962" s="192"/>
      <c r="L962" s="192"/>
      <c r="M962" s="192"/>
      <c r="N962" s="192"/>
      <c r="O962" s="192"/>
      <c r="P962" s="192"/>
      <c r="Q962" s="192"/>
      <c r="R962" s="192"/>
      <c r="S962" s="192"/>
      <c r="T962" s="192"/>
      <c r="U962" s="192"/>
      <c r="V962" s="192"/>
      <c r="W962" s="192"/>
      <c r="X962" s="192"/>
      <c r="Y962" s="192"/>
      <c r="Z962" s="192"/>
      <c r="AA962" s="192"/>
    </row>
    <row r="963" spans="1:27" ht="15.75" customHeight="1">
      <c r="A963" s="192"/>
      <c r="B963" s="192"/>
      <c r="C963" s="192"/>
      <c r="D963" s="192"/>
      <c r="E963" s="192"/>
      <c r="F963" s="192"/>
      <c r="G963" s="192"/>
      <c r="H963" s="192"/>
      <c r="I963" s="192"/>
      <c r="J963" s="192"/>
      <c r="K963" s="192"/>
      <c r="L963" s="192"/>
      <c r="M963" s="192"/>
      <c r="N963" s="192"/>
      <c r="O963" s="192"/>
      <c r="P963" s="192"/>
      <c r="Q963" s="192"/>
      <c r="R963" s="192"/>
      <c r="S963" s="192"/>
      <c r="T963" s="192"/>
      <c r="U963" s="192"/>
      <c r="V963" s="192"/>
      <c r="W963" s="192"/>
      <c r="X963" s="192"/>
      <c r="Y963" s="192"/>
      <c r="Z963" s="192"/>
      <c r="AA963" s="192"/>
    </row>
    <row r="964" spans="1:27" ht="15.75" customHeight="1">
      <c r="A964" s="192"/>
      <c r="B964" s="192"/>
      <c r="C964" s="192"/>
      <c r="D964" s="192"/>
      <c r="E964" s="192"/>
      <c r="F964" s="192"/>
      <c r="G964" s="192"/>
      <c r="H964" s="192"/>
      <c r="I964" s="192"/>
      <c r="J964" s="192"/>
      <c r="K964" s="192"/>
      <c r="L964" s="192"/>
      <c r="M964" s="192"/>
      <c r="N964" s="192"/>
      <c r="O964" s="192"/>
      <c r="P964" s="192"/>
      <c r="Q964" s="192"/>
      <c r="R964" s="192"/>
      <c r="S964" s="192"/>
      <c r="T964" s="192"/>
      <c r="U964" s="192"/>
      <c r="V964" s="192"/>
      <c r="W964" s="192"/>
      <c r="X964" s="192"/>
      <c r="Y964" s="192"/>
      <c r="Z964" s="192"/>
      <c r="AA964" s="192"/>
    </row>
    <row r="965" spans="1:27" ht="15.75" customHeight="1">
      <c r="A965" s="192"/>
      <c r="B965" s="192"/>
      <c r="C965" s="192"/>
      <c r="D965" s="192"/>
      <c r="E965" s="192"/>
      <c r="F965" s="192"/>
      <c r="G965" s="192"/>
      <c r="H965" s="192"/>
      <c r="I965" s="192"/>
      <c r="J965" s="192"/>
      <c r="K965" s="192"/>
      <c r="L965" s="192"/>
      <c r="M965" s="192"/>
      <c r="N965" s="192"/>
      <c r="O965" s="192"/>
      <c r="P965" s="192"/>
      <c r="Q965" s="192"/>
      <c r="R965" s="192"/>
      <c r="S965" s="192"/>
      <c r="T965" s="192"/>
      <c r="U965" s="192"/>
      <c r="V965" s="192"/>
      <c r="W965" s="192"/>
      <c r="X965" s="192"/>
      <c r="Y965" s="192"/>
      <c r="Z965" s="192"/>
      <c r="AA965" s="192"/>
    </row>
    <row r="966" spans="1:27" ht="15.75" customHeight="1">
      <c r="A966" s="192"/>
      <c r="B966" s="192"/>
      <c r="C966" s="192"/>
      <c r="D966" s="192"/>
      <c r="E966" s="192"/>
      <c r="F966" s="192"/>
      <c r="G966" s="192"/>
      <c r="H966" s="192"/>
      <c r="I966" s="192"/>
      <c r="J966" s="192"/>
      <c r="K966" s="192"/>
      <c r="L966" s="192"/>
      <c r="M966" s="192"/>
      <c r="N966" s="192"/>
      <c r="O966" s="192"/>
      <c r="P966" s="192"/>
      <c r="Q966" s="192"/>
      <c r="R966" s="192"/>
      <c r="S966" s="192"/>
      <c r="T966" s="192"/>
      <c r="U966" s="192"/>
      <c r="V966" s="192"/>
      <c r="W966" s="192"/>
      <c r="X966" s="192"/>
      <c r="Y966" s="192"/>
      <c r="Z966" s="192"/>
      <c r="AA966" s="192"/>
    </row>
    <row r="967" spans="1:27" ht="15.75" customHeight="1">
      <c r="A967" s="192"/>
      <c r="B967" s="192"/>
      <c r="C967" s="192"/>
      <c r="D967" s="192"/>
      <c r="E967" s="192"/>
      <c r="F967" s="192"/>
      <c r="G967" s="192"/>
      <c r="H967" s="192"/>
      <c r="I967" s="192"/>
      <c r="J967" s="192"/>
      <c r="K967" s="192"/>
      <c r="L967" s="192"/>
      <c r="M967" s="192"/>
      <c r="N967" s="192"/>
      <c r="O967" s="192"/>
      <c r="P967" s="192"/>
      <c r="Q967" s="192"/>
      <c r="R967" s="192"/>
      <c r="S967" s="192"/>
      <c r="T967" s="192"/>
      <c r="U967" s="192"/>
      <c r="V967" s="192"/>
      <c r="W967" s="192"/>
      <c r="X967" s="192"/>
      <c r="Y967" s="192"/>
      <c r="Z967" s="192"/>
      <c r="AA967" s="192"/>
    </row>
    <row r="968" spans="1:27" ht="15.75" customHeight="1">
      <c r="A968" s="192"/>
      <c r="B968" s="192"/>
      <c r="C968" s="192"/>
      <c r="D968" s="192"/>
      <c r="E968" s="192"/>
      <c r="F968" s="192"/>
      <c r="G968" s="192"/>
      <c r="H968" s="192"/>
      <c r="I968" s="192"/>
      <c r="J968" s="192"/>
      <c r="K968" s="192"/>
      <c r="L968" s="192"/>
      <c r="M968" s="192"/>
      <c r="N968" s="192"/>
      <c r="O968" s="192"/>
      <c r="P968" s="192"/>
      <c r="Q968" s="192"/>
      <c r="R968" s="192"/>
      <c r="S968" s="192"/>
      <c r="T968" s="192"/>
      <c r="U968" s="192"/>
      <c r="V968" s="192"/>
      <c r="W968" s="192"/>
      <c r="X968" s="192"/>
      <c r="Y968" s="192"/>
      <c r="Z968" s="192"/>
      <c r="AA968" s="192"/>
    </row>
    <row r="969" spans="1:27" ht="15.75" customHeight="1">
      <c r="A969" s="192"/>
      <c r="B969" s="192"/>
      <c r="C969" s="192"/>
      <c r="D969" s="192"/>
      <c r="E969" s="192"/>
      <c r="F969" s="192"/>
      <c r="G969" s="192"/>
      <c r="H969" s="192"/>
      <c r="I969" s="192"/>
      <c r="J969" s="192"/>
      <c r="K969" s="192"/>
      <c r="L969" s="192"/>
      <c r="M969" s="192"/>
      <c r="N969" s="192"/>
      <c r="O969" s="192"/>
      <c r="P969" s="192"/>
      <c r="Q969" s="192"/>
      <c r="R969" s="192"/>
      <c r="S969" s="192"/>
      <c r="T969" s="192"/>
      <c r="U969" s="192"/>
      <c r="V969" s="192"/>
      <c r="W969" s="192"/>
      <c r="X969" s="192"/>
      <c r="Y969" s="192"/>
      <c r="Z969" s="192"/>
      <c r="AA969" s="192"/>
    </row>
    <row r="970" spans="1:27" ht="15.75" customHeight="1">
      <c r="A970" s="192"/>
      <c r="B970" s="192"/>
      <c r="C970" s="192"/>
      <c r="D970" s="192"/>
      <c r="E970" s="192"/>
      <c r="F970" s="192"/>
      <c r="G970" s="192"/>
      <c r="H970" s="192"/>
      <c r="I970" s="192"/>
      <c r="J970" s="192"/>
      <c r="K970" s="192"/>
      <c r="L970" s="192"/>
      <c r="M970" s="192"/>
      <c r="N970" s="192"/>
      <c r="O970" s="192"/>
      <c r="P970" s="192"/>
      <c r="Q970" s="192"/>
      <c r="R970" s="192"/>
      <c r="S970" s="192"/>
      <c r="T970" s="192"/>
      <c r="U970" s="192"/>
      <c r="V970" s="192"/>
      <c r="W970" s="192"/>
      <c r="X970" s="192"/>
      <c r="Y970" s="192"/>
      <c r="Z970" s="192"/>
      <c r="AA970" s="192"/>
    </row>
    <row r="971" spans="1:27" ht="15.75" customHeight="1">
      <c r="A971" s="192"/>
      <c r="B971" s="192"/>
      <c r="C971" s="192"/>
      <c r="D971" s="192"/>
      <c r="E971" s="192"/>
      <c r="F971" s="192"/>
      <c r="G971" s="192"/>
      <c r="H971" s="192"/>
      <c r="I971" s="192"/>
      <c r="J971" s="192"/>
      <c r="K971" s="192"/>
      <c r="L971" s="192"/>
      <c r="M971" s="192"/>
      <c r="N971" s="192"/>
      <c r="O971" s="192"/>
      <c r="P971" s="192"/>
      <c r="Q971" s="192"/>
      <c r="R971" s="192"/>
      <c r="S971" s="192"/>
      <c r="T971" s="192"/>
      <c r="U971" s="192"/>
      <c r="V971" s="192"/>
      <c r="W971" s="192"/>
      <c r="X971" s="192"/>
      <c r="Y971" s="192"/>
      <c r="Z971" s="192"/>
      <c r="AA971" s="192"/>
    </row>
    <row r="972" spans="1:27" ht="15.75" customHeight="1">
      <c r="A972" s="192"/>
      <c r="B972" s="192"/>
      <c r="C972" s="192"/>
      <c r="D972" s="192"/>
      <c r="E972" s="192"/>
      <c r="F972" s="192"/>
      <c r="G972" s="192"/>
      <c r="H972" s="192"/>
      <c r="I972" s="192"/>
      <c r="J972" s="192"/>
      <c r="K972" s="192"/>
      <c r="L972" s="192"/>
      <c r="M972" s="192"/>
      <c r="N972" s="192"/>
      <c r="O972" s="192"/>
      <c r="P972" s="192"/>
      <c r="Q972" s="192"/>
      <c r="R972" s="192"/>
      <c r="S972" s="192"/>
      <c r="T972" s="192"/>
      <c r="U972" s="192"/>
      <c r="V972" s="192"/>
      <c r="W972" s="192"/>
      <c r="X972" s="192"/>
      <c r="Y972" s="192"/>
      <c r="Z972" s="192"/>
      <c r="AA972" s="192"/>
    </row>
    <row r="973" spans="1:27" ht="15.75" customHeight="1">
      <c r="A973" s="192"/>
      <c r="B973" s="192"/>
      <c r="C973" s="192"/>
      <c r="D973" s="192"/>
      <c r="E973" s="192"/>
      <c r="F973" s="192"/>
      <c r="G973" s="192"/>
      <c r="H973" s="192"/>
      <c r="I973" s="192"/>
      <c r="J973" s="192"/>
      <c r="K973" s="192"/>
      <c r="L973" s="192"/>
      <c r="M973" s="192"/>
      <c r="N973" s="192"/>
      <c r="O973" s="192"/>
      <c r="P973" s="192"/>
      <c r="Q973" s="192"/>
      <c r="R973" s="192"/>
      <c r="S973" s="192"/>
      <c r="T973" s="192"/>
      <c r="U973" s="192"/>
      <c r="V973" s="192"/>
      <c r="W973" s="192"/>
      <c r="X973" s="192"/>
      <c r="Y973" s="192"/>
      <c r="Z973" s="192"/>
      <c r="AA973" s="192"/>
    </row>
    <row r="974" spans="1:27" ht="15.75" customHeight="1">
      <c r="A974" s="192"/>
      <c r="B974" s="192"/>
      <c r="C974" s="192"/>
      <c r="D974" s="192"/>
      <c r="E974" s="192"/>
      <c r="F974" s="192"/>
      <c r="G974" s="192"/>
      <c r="H974" s="192"/>
      <c r="I974" s="192"/>
      <c r="J974" s="192"/>
      <c r="K974" s="192"/>
      <c r="L974" s="192"/>
      <c r="M974" s="192"/>
      <c r="N974" s="192"/>
      <c r="O974" s="192"/>
      <c r="P974" s="192"/>
      <c r="Q974" s="192"/>
      <c r="R974" s="192"/>
      <c r="S974" s="192"/>
      <c r="T974" s="192"/>
      <c r="U974" s="192"/>
      <c r="V974" s="192"/>
      <c r="W974" s="192"/>
      <c r="X974" s="192"/>
      <c r="Y974" s="192"/>
      <c r="Z974" s="192"/>
      <c r="AA974" s="192"/>
    </row>
    <row r="975" spans="1:27" ht="15.75" customHeight="1">
      <c r="A975" s="192"/>
      <c r="B975" s="192"/>
      <c r="C975" s="192"/>
      <c r="D975" s="192"/>
      <c r="E975" s="192"/>
      <c r="F975" s="192"/>
      <c r="G975" s="192"/>
      <c r="H975" s="192"/>
      <c r="I975" s="192"/>
      <c r="J975" s="192"/>
      <c r="K975" s="192"/>
      <c r="L975" s="192"/>
      <c r="M975" s="192"/>
      <c r="N975" s="192"/>
      <c r="O975" s="192"/>
      <c r="P975" s="192"/>
      <c r="Q975" s="192"/>
      <c r="R975" s="192"/>
      <c r="S975" s="192"/>
      <c r="T975" s="192"/>
      <c r="U975" s="192"/>
      <c r="V975" s="192"/>
      <c r="W975" s="192"/>
      <c r="X975" s="192"/>
      <c r="Y975" s="192"/>
      <c r="Z975" s="192"/>
      <c r="AA975" s="192"/>
    </row>
    <row r="976" spans="1:27" ht="15.75" customHeight="1">
      <c r="A976" s="192"/>
      <c r="B976" s="192"/>
      <c r="C976" s="192"/>
      <c r="D976" s="192"/>
      <c r="E976" s="192"/>
      <c r="F976" s="192"/>
      <c r="G976" s="192"/>
      <c r="H976" s="192"/>
      <c r="I976" s="192"/>
      <c r="J976" s="192"/>
      <c r="K976" s="192"/>
      <c r="L976" s="192"/>
      <c r="M976" s="192"/>
      <c r="N976" s="192"/>
      <c r="O976" s="192"/>
      <c r="P976" s="192"/>
      <c r="Q976" s="192"/>
      <c r="R976" s="192"/>
      <c r="S976" s="192"/>
      <c r="T976" s="192"/>
      <c r="U976" s="192"/>
      <c r="V976" s="192"/>
      <c r="W976" s="192"/>
      <c r="X976" s="192"/>
      <c r="Y976" s="192"/>
      <c r="Z976" s="192"/>
      <c r="AA976" s="192"/>
    </row>
    <row r="977" spans="1:27" ht="15.75" customHeight="1">
      <c r="A977" s="192"/>
      <c r="B977" s="192"/>
      <c r="C977" s="192"/>
      <c r="D977" s="192"/>
      <c r="E977" s="192"/>
      <c r="F977" s="192"/>
      <c r="G977" s="192"/>
      <c r="H977" s="192"/>
      <c r="I977" s="192"/>
      <c r="J977" s="192"/>
      <c r="K977" s="192"/>
      <c r="L977" s="192"/>
      <c r="M977" s="192"/>
      <c r="N977" s="192"/>
      <c r="O977" s="192"/>
      <c r="P977" s="192"/>
      <c r="Q977" s="192"/>
      <c r="R977" s="192"/>
      <c r="S977" s="192"/>
      <c r="T977" s="192"/>
      <c r="U977" s="192"/>
      <c r="V977" s="192"/>
      <c r="W977" s="192"/>
      <c r="X977" s="192"/>
      <c r="Y977" s="192"/>
      <c r="Z977" s="192"/>
      <c r="AA977" s="192"/>
    </row>
    <row r="978" spans="1:27" ht="15.75" customHeight="1">
      <c r="A978" s="192"/>
      <c r="B978" s="192"/>
      <c r="C978" s="192"/>
      <c r="D978" s="192"/>
      <c r="E978" s="192"/>
      <c r="F978" s="192"/>
      <c r="G978" s="192"/>
      <c r="H978" s="192"/>
      <c r="I978" s="192"/>
      <c r="J978" s="192"/>
      <c r="K978" s="192"/>
      <c r="L978" s="192"/>
      <c r="M978" s="192"/>
      <c r="N978" s="192"/>
      <c r="O978" s="192"/>
      <c r="P978" s="192"/>
      <c r="Q978" s="192"/>
      <c r="R978" s="192"/>
      <c r="S978" s="192"/>
      <c r="T978" s="192"/>
      <c r="U978" s="192"/>
      <c r="V978" s="192"/>
      <c r="W978" s="192"/>
      <c r="X978" s="192"/>
      <c r="Y978" s="192"/>
      <c r="Z978" s="192"/>
      <c r="AA978" s="192"/>
    </row>
    <row r="979" spans="1:27" ht="15.75" customHeight="1">
      <c r="A979" s="192"/>
      <c r="B979" s="192"/>
      <c r="C979" s="192"/>
      <c r="D979" s="192"/>
      <c r="E979" s="192"/>
      <c r="F979" s="192"/>
      <c r="G979" s="192"/>
      <c r="H979" s="192"/>
      <c r="I979" s="192"/>
      <c r="J979" s="192"/>
      <c r="K979" s="192"/>
      <c r="L979" s="192"/>
      <c r="M979" s="192"/>
      <c r="N979" s="192"/>
      <c r="O979" s="192"/>
      <c r="P979" s="192"/>
      <c r="Q979" s="192"/>
      <c r="R979" s="192"/>
      <c r="S979" s="192"/>
      <c r="T979" s="192"/>
      <c r="U979" s="192"/>
      <c r="V979" s="192"/>
      <c r="W979" s="192"/>
      <c r="X979" s="192"/>
      <c r="Y979" s="192"/>
      <c r="Z979" s="192"/>
      <c r="AA979" s="192"/>
    </row>
    <row r="980" spans="1:27" ht="15.75" customHeight="1">
      <c r="A980" s="192"/>
      <c r="B980" s="192"/>
      <c r="C980" s="192"/>
      <c r="D980" s="192"/>
      <c r="E980" s="192"/>
      <c r="F980" s="192"/>
      <c r="G980" s="192"/>
      <c r="H980" s="192"/>
      <c r="I980" s="192"/>
      <c r="J980" s="192"/>
      <c r="K980" s="192"/>
      <c r="L980" s="192"/>
      <c r="M980" s="192"/>
      <c r="N980" s="192"/>
      <c r="O980" s="192"/>
      <c r="P980" s="192"/>
      <c r="Q980" s="192"/>
      <c r="R980" s="192"/>
      <c r="S980" s="192"/>
      <c r="T980" s="192"/>
      <c r="U980" s="192"/>
      <c r="V980" s="192"/>
      <c r="W980" s="192"/>
      <c r="X980" s="192"/>
      <c r="Y980" s="192"/>
      <c r="Z980" s="192"/>
      <c r="AA980" s="192"/>
    </row>
    <row r="981" spans="1:27" ht="15.75" customHeight="1">
      <c r="A981" s="192"/>
      <c r="B981" s="192"/>
      <c r="C981" s="192"/>
      <c r="D981" s="192"/>
      <c r="E981" s="192"/>
      <c r="F981" s="192"/>
      <c r="G981" s="192"/>
      <c r="H981" s="192"/>
      <c r="I981" s="192"/>
      <c r="J981" s="192"/>
      <c r="K981" s="192"/>
      <c r="L981" s="192"/>
      <c r="M981" s="192"/>
      <c r="N981" s="192"/>
      <c r="O981" s="192"/>
      <c r="P981" s="192"/>
      <c r="Q981" s="192"/>
      <c r="R981" s="192"/>
      <c r="S981" s="192"/>
      <c r="T981" s="192"/>
      <c r="U981" s="192"/>
      <c r="V981" s="192"/>
      <c r="W981" s="192"/>
      <c r="X981" s="192"/>
      <c r="Y981" s="192"/>
      <c r="Z981" s="192"/>
      <c r="AA981" s="192"/>
    </row>
    <row r="982" spans="1:27" ht="15.75" customHeight="1">
      <c r="A982" s="192"/>
      <c r="B982" s="192"/>
      <c r="C982" s="192"/>
      <c r="D982" s="192"/>
      <c r="E982" s="192"/>
      <c r="F982" s="192"/>
      <c r="G982" s="192"/>
      <c r="H982" s="192"/>
      <c r="I982" s="192"/>
      <c r="J982" s="192"/>
      <c r="K982" s="192"/>
      <c r="L982" s="192"/>
      <c r="M982" s="192"/>
      <c r="N982" s="192"/>
      <c r="O982" s="192"/>
      <c r="P982" s="192"/>
      <c r="Q982" s="192"/>
      <c r="R982" s="192"/>
      <c r="S982" s="192"/>
      <c r="T982" s="192"/>
      <c r="U982" s="192"/>
      <c r="V982" s="192"/>
      <c r="W982" s="192"/>
      <c r="X982" s="192"/>
      <c r="Y982" s="192"/>
      <c r="Z982" s="192"/>
      <c r="AA982" s="192"/>
    </row>
    <row r="983" spans="1:27" ht="15.75" customHeight="1">
      <c r="A983" s="192"/>
      <c r="B983" s="192"/>
      <c r="C983" s="192"/>
      <c r="D983" s="192"/>
      <c r="E983" s="192"/>
      <c r="F983" s="192"/>
      <c r="G983" s="192"/>
      <c r="H983" s="192"/>
      <c r="I983" s="192"/>
      <c r="J983" s="192"/>
      <c r="K983" s="192"/>
      <c r="L983" s="192"/>
      <c r="M983" s="192"/>
      <c r="N983" s="192"/>
      <c r="O983" s="192"/>
      <c r="P983" s="192"/>
      <c r="Q983" s="192"/>
      <c r="R983" s="192"/>
      <c r="S983" s="192"/>
      <c r="T983" s="192"/>
      <c r="U983" s="192"/>
      <c r="V983" s="192"/>
      <c r="W983" s="192"/>
      <c r="X983" s="192"/>
      <c r="Y983" s="192"/>
      <c r="Z983" s="192"/>
      <c r="AA983" s="192"/>
    </row>
    <row r="984" spans="1:27" ht="15.75" customHeight="1">
      <c r="A984" s="192"/>
      <c r="B984" s="192"/>
      <c r="C984" s="192"/>
      <c r="D984" s="192"/>
      <c r="E984" s="192"/>
      <c r="F984" s="192"/>
      <c r="G984" s="192"/>
      <c r="H984" s="192"/>
      <c r="I984" s="192"/>
      <c r="J984" s="192"/>
      <c r="K984" s="192"/>
      <c r="L984" s="192"/>
      <c r="M984" s="192"/>
      <c r="N984" s="192"/>
      <c r="O984" s="192"/>
      <c r="P984" s="192"/>
      <c r="Q984" s="192"/>
      <c r="R984" s="192"/>
      <c r="S984" s="192"/>
      <c r="T984" s="192"/>
      <c r="U984" s="192"/>
      <c r="V984" s="192"/>
      <c r="W984" s="192"/>
      <c r="X984" s="192"/>
      <c r="Y984" s="192"/>
      <c r="Z984" s="192"/>
      <c r="AA984" s="192"/>
    </row>
    <row r="985" spans="1:27" ht="15.75" customHeight="1">
      <c r="A985" s="192"/>
      <c r="B985" s="192"/>
      <c r="C985" s="192"/>
      <c r="D985" s="192"/>
      <c r="E985" s="192"/>
      <c r="F985" s="192"/>
      <c r="G985" s="192"/>
      <c r="H985" s="192"/>
      <c r="I985" s="192"/>
      <c r="J985" s="192"/>
      <c r="K985" s="192"/>
      <c r="L985" s="192"/>
      <c r="M985" s="192"/>
      <c r="N985" s="192"/>
      <c r="O985" s="192"/>
      <c r="P985" s="192"/>
      <c r="Q985" s="192"/>
      <c r="R985" s="192"/>
      <c r="S985" s="192"/>
      <c r="T985" s="192"/>
      <c r="U985" s="192"/>
      <c r="V985" s="192"/>
      <c r="W985" s="192"/>
      <c r="X985" s="192"/>
      <c r="Y985" s="192"/>
      <c r="Z985" s="192"/>
      <c r="AA985" s="192"/>
    </row>
    <row r="986" spans="1:27" ht="15.75" customHeight="1">
      <c r="A986" s="192"/>
      <c r="B986" s="192"/>
      <c r="C986" s="192"/>
      <c r="D986" s="192"/>
      <c r="E986" s="192"/>
      <c r="F986" s="192"/>
      <c r="G986" s="192"/>
      <c r="H986" s="192"/>
      <c r="I986" s="192"/>
      <c r="J986" s="192"/>
      <c r="K986" s="192"/>
      <c r="L986" s="192"/>
      <c r="M986" s="192"/>
      <c r="N986" s="192"/>
      <c r="O986" s="192"/>
      <c r="P986" s="192"/>
      <c r="Q986" s="192"/>
      <c r="R986" s="192"/>
      <c r="S986" s="192"/>
      <c r="T986" s="192"/>
      <c r="U986" s="192"/>
      <c r="V986" s="192"/>
      <c r="W986" s="192"/>
      <c r="X986" s="192"/>
      <c r="Y986" s="192"/>
      <c r="Z986" s="192"/>
      <c r="AA986" s="192"/>
    </row>
    <row r="987" spans="1:27" ht="15.75" customHeight="1">
      <c r="A987" s="192"/>
      <c r="B987" s="192"/>
      <c r="C987" s="192"/>
      <c r="D987" s="192"/>
      <c r="E987" s="192"/>
      <c r="F987" s="192"/>
      <c r="G987" s="192"/>
      <c r="H987" s="192"/>
      <c r="I987" s="192"/>
      <c r="J987" s="192"/>
      <c r="K987" s="192"/>
      <c r="L987" s="192"/>
      <c r="M987" s="192"/>
      <c r="N987" s="192"/>
      <c r="O987" s="192"/>
      <c r="P987" s="192"/>
      <c r="Q987" s="192"/>
      <c r="R987" s="192"/>
      <c r="S987" s="192"/>
      <c r="T987" s="192"/>
      <c r="U987" s="192"/>
      <c r="V987" s="192"/>
      <c r="W987" s="192"/>
      <c r="X987" s="192"/>
      <c r="Y987" s="192"/>
      <c r="Z987" s="192"/>
      <c r="AA987" s="192"/>
    </row>
    <row r="988" spans="1:27" ht="15.75" customHeight="1">
      <c r="A988" s="192"/>
      <c r="B988" s="192"/>
      <c r="C988" s="192"/>
      <c r="D988" s="192"/>
      <c r="E988" s="192"/>
      <c r="F988" s="192"/>
      <c r="G988" s="192"/>
      <c r="H988" s="192"/>
      <c r="I988" s="192"/>
      <c r="J988" s="192"/>
      <c r="K988" s="192"/>
      <c r="L988" s="192"/>
      <c r="M988" s="192"/>
      <c r="N988" s="192"/>
      <c r="O988" s="192"/>
      <c r="P988" s="192"/>
      <c r="Q988" s="192"/>
      <c r="R988" s="192"/>
      <c r="S988" s="192"/>
      <c r="T988" s="192"/>
      <c r="U988" s="192"/>
      <c r="V988" s="192"/>
      <c r="W988" s="192"/>
      <c r="X988" s="192"/>
      <c r="Y988" s="192"/>
      <c r="Z988" s="192"/>
      <c r="AA988" s="192"/>
    </row>
    <row r="989" spans="1:27" ht="15.75" customHeight="1">
      <c r="A989" s="192"/>
      <c r="B989" s="192"/>
      <c r="C989" s="192"/>
      <c r="D989" s="192"/>
      <c r="E989" s="192"/>
      <c r="F989" s="192"/>
      <c r="G989" s="192"/>
      <c r="H989" s="192"/>
      <c r="I989" s="192"/>
      <c r="J989" s="192"/>
      <c r="K989" s="192"/>
      <c r="L989" s="192"/>
      <c r="M989" s="192"/>
      <c r="N989" s="192"/>
      <c r="O989" s="192"/>
      <c r="P989" s="192"/>
      <c r="Q989" s="192"/>
      <c r="R989" s="192"/>
      <c r="S989" s="192"/>
      <c r="T989" s="192"/>
      <c r="U989" s="192"/>
      <c r="V989" s="192"/>
      <c r="W989" s="192"/>
      <c r="X989" s="192"/>
      <c r="Y989" s="192"/>
      <c r="Z989" s="192"/>
      <c r="AA989" s="192"/>
    </row>
    <row r="990" spans="1:27" ht="15.75" customHeight="1">
      <c r="A990" s="192"/>
      <c r="B990" s="192"/>
      <c r="C990" s="192"/>
      <c r="D990" s="192"/>
      <c r="E990" s="192"/>
      <c r="F990" s="192"/>
      <c r="G990" s="192"/>
      <c r="H990" s="192"/>
      <c r="I990" s="192"/>
      <c r="J990" s="192"/>
      <c r="K990" s="192"/>
      <c r="L990" s="192"/>
      <c r="M990" s="192"/>
      <c r="N990" s="192"/>
      <c r="O990" s="192"/>
      <c r="P990" s="192"/>
      <c r="Q990" s="192"/>
      <c r="R990" s="192"/>
      <c r="S990" s="192"/>
      <c r="T990" s="192"/>
      <c r="U990" s="192"/>
      <c r="V990" s="192"/>
      <c r="W990" s="192"/>
      <c r="X990" s="192"/>
      <c r="Y990" s="192"/>
      <c r="Z990" s="192"/>
      <c r="AA990" s="192"/>
    </row>
    <row r="991" spans="1:27" ht="15.75" customHeight="1">
      <c r="A991" s="192"/>
      <c r="B991" s="192"/>
      <c r="C991" s="192"/>
      <c r="D991" s="192"/>
      <c r="E991" s="192"/>
      <c r="F991" s="192"/>
      <c r="G991" s="192"/>
      <c r="H991" s="192"/>
      <c r="I991" s="192"/>
      <c r="J991" s="192"/>
      <c r="K991" s="192"/>
      <c r="L991" s="192"/>
      <c r="M991" s="192"/>
      <c r="N991" s="192"/>
      <c r="O991" s="192"/>
      <c r="P991" s="192"/>
      <c r="Q991" s="192"/>
      <c r="R991" s="192"/>
      <c r="S991" s="192"/>
      <c r="T991" s="192"/>
      <c r="U991" s="192"/>
      <c r="V991" s="192"/>
      <c r="W991" s="192"/>
      <c r="X991" s="192"/>
      <c r="Y991" s="192"/>
      <c r="Z991" s="192"/>
      <c r="AA991" s="192"/>
    </row>
    <row r="992" spans="1:27" ht="15.75" customHeight="1">
      <c r="A992" s="192"/>
      <c r="B992" s="192"/>
      <c r="C992" s="192"/>
      <c r="D992" s="192"/>
      <c r="E992" s="192"/>
      <c r="F992" s="192"/>
      <c r="G992" s="192"/>
      <c r="H992" s="192"/>
      <c r="I992" s="192"/>
      <c r="J992" s="192"/>
      <c r="K992" s="192"/>
      <c r="L992" s="192"/>
      <c r="M992" s="192"/>
      <c r="N992" s="192"/>
      <c r="O992" s="192"/>
      <c r="P992" s="192"/>
      <c r="Q992" s="192"/>
      <c r="R992" s="192"/>
      <c r="S992" s="192"/>
      <c r="T992" s="192"/>
      <c r="U992" s="192"/>
      <c r="V992" s="192"/>
      <c r="W992" s="192"/>
      <c r="X992" s="192"/>
      <c r="Y992" s="192"/>
      <c r="Z992" s="192"/>
      <c r="AA992" s="192"/>
    </row>
    <row r="993" spans="1:27" ht="15.75" customHeight="1">
      <c r="A993" s="192"/>
      <c r="B993" s="192"/>
      <c r="C993" s="192"/>
      <c r="D993" s="192"/>
      <c r="E993" s="192"/>
      <c r="F993" s="192"/>
      <c r="G993" s="192"/>
      <c r="H993" s="192"/>
      <c r="I993" s="192"/>
      <c r="J993" s="192"/>
      <c r="K993" s="192"/>
      <c r="L993" s="192"/>
      <c r="M993" s="192"/>
      <c r="N993" s="192"/>
      <c r="O993" s="192"/>
      <c r="P993" s="192"/>
      <c r="Q993" s="192"/>
      <c r="R993" s="192"/>
      <c r="S993" s="192"/>
      <c r="T993" s="192"/>
      <c r="U993" s="192"/>
      <c r="V993" s="192"/>
      <c r="W993" s="192"/>
      <c r="X993" s="192"/>
      <c r="Y993" s="192"/>
      <c r="Z993" s="192"/>
      <c r="AA993" s="192"/>
    </row>
    <row r="994" spans="1:27" ht="15.75" customHeight="1">
      <c r="A994" s="192"/>
      <c r="B994" s="192"/>
      <c r="C994" s="192"/>
      <c r="D994" s="192"/>
      <c r="E994" s="192"/>
      <c r="F994" s="192"/>
      <c r="G994" s="192"/>
      <c r="H994" s="192"/>
      <c r="I994" s="192"/>
      <c r="J994" s="192"/>
      <c r="K994" s="192"/>
      <c r="L994" s="192"/>
      <c r="M994" s="192"/>
      <c r="N994" s="192"/>
      <c r="O994" s="192"/>
      <c r="P994" s="192"/>
      <c r="Q994" s="192"/>
      <c r="R994" s="192"/>
      <c r="S994" s="192"/>
      <c r="T994" s="192"/>
      <c r="U994" s="192"/>
      <c r="V994" s="192"/>
      <c r="W994" s="192"/>
      <c r="X994" s="192"/>
      <c r="Y994" s="192"/>
      <c r="Z994" s="192"/>
      <c r="AA994" s="192"/>
    </row>
    <row r="995" spans="1:27" ht="15.75" customHeight="1">
      <c r="A995" s="192"/>
      <c r="B995" s="192"/>
      <c r="C995" s="192"/>
      <c r="D995" s="192"/>
      <c r="E995" s="192"/>
      <c r="F995" s="192"/>
      <c r="G995" s="192"/>
      <c r="H995" s="192"/>
      <c r="I995" s="192"/>
      <c r="J995" s="192"/>
      <c r="K995" s="192"/>
      <c r="L995" s="192"/>
      <c r="M995" s="192"/>
      <c r="N995" s="192"/>
      <c r="O995" s="192"/>
      <c r="P995" s="192"/>
      <c r="Q995" s="192"/>
      <c r="R995" s="192"/>
      <c r="S995" s="192"/>
      <c r="T995" s="192"/>
      <c r="U995" s="192"/>
      <c r="V995" s="192"/>
      <c r="W995" s="192"/>
      <c r="X995" s="192"/>
      <c r="Y995" s="192"/>
      <c r="Z995" s="192"/>
      <c r="AA995" s="192"/>
    </row>
    <row r="996" spans="1:27" ht="15.75" customHeight="1">
      <c r="A996" s="192"/>
      <c r="B996" s="192"/>
      <c r="C996" s="192"/>
      <c r="D996" s="192"/>
      <c r="E996" s="192"/>
      <c r="F996" s="192"/>
      <c r="G996" s="192"/>
      <c r="H996" s="192"/>
      <c r="I996" s="192"/>
      <c r="J996" s="192"/>
      <c r="K996" s="192"/>
      <c r="L996" s="192"/>
      <c r="M996" s="192"/>
      <c r="N996" s="192"/>
      <c r="O996" s="192"/>
      <c r="P996" s="192"/>
      <c r="Q996" s="192"/>
      <c r="R996" s="192"/>
      <c r="S996" s="192"/>
      <c r="T996" s="192"/>
      <c r="U996" s="192"/>
      <c r="V996" s="192"/>
      <c r="W996" s="192"/>
      <c r="X996" s="192"/>
      <c r="Y996" s="192"/>
      <c r="Z996" s="192"/>
      <c r="AA996" s="192"/>
    </row>
    <row r="997" spans="1:27" ht="15.75" customHeight="1">
      <c r="A997" s="192"/>
      <c r="B997" s="192"/>
      <c r="C997" s="192"/>
      <c r="D997" s="192"/>
      <c r="E997" s="192"/>
      <c r="F997" s="192"/>
      <c r="G997" s="192"/>
      <c r="H997" s="192"/>
      <c r="I997" s="192"/>
      <c r="J997" s="192"/>
      <c r="K997" s="192"/>
      <c r="L997" s="192"/>
      <c r="M997" s="192"/>
      <c r="N997" s="192"/>
      <c r="O997" s="192"/>
      <c r="P997" s="192"/>
      <c r="Q997" s="192"/>
      <c r="R997" s="192"/>
      <c r="S997" s="192"/>
      <c r="T997" s="192"/>
      <c r="U997" s="192"/>
      <c r="V997" s="192"/>
      <c r="W997" s="192"/>
      <c r="X997" s="192"/>
      <c r="Y997" s="192"/>
      <c r="Z997" s="192"/>
      <c r="AA997" s="192"/>
    </row>
    <row r="998" spans="1:27" ht="15.75" customHeight="1">
      <c r="A998" s="192"/>
      <c r="B998" s="192"/>
      <c r="C998" s="192"/>
      <c r="D998" s="192"/>
      <c r="E998" s="192"/>
      <c r="F998" s="192"/>
      <c r="G998" s="192"/>
      <c r="H998" s="192"/>
      <c r="I998" s="192"/>
      <c r="J998" s="192"/>
      <c r="K998" s="192"/>
      <c r="L998" s="192"/>
      <c r="M998" s="192"/>
      <c r="N998" s="192"/>
      <c r="O998" s="192"/>
      <c r="P998" s="192"/>
      <c r="Q998" s="192"/>
      <c r="R998" s="192"/>
      <c r="S998" s="192"/>
      <c r="T998" s="192"/>
      <c r="U998" s="192"/>
      <c r="V998" s="192"/>
      <c r="W998" s="192"/>
      <c r="X998" s="192"/>
      <c r="Y998" s="192"/>
      <c r="Z998" s="192"/>
      <c r="AA998" s="192"/>
    </row>
    <row r="999" spans="1:27" ht="15.75" customHeight="1">
      <c r="A999" s="192"/>
      <c r="B999" s="192"/>
      <c r="C999" s="192"/>
      <c r="D999" s="192"/>
      <c r="E999" s="192"/>
      <c r="F999" s="192"/>
      <c r="G999" s="192"/>
      <c r="H999" s="192"/>
      <c r="I999" s="192"/>
      <c r="J999" s="192"/>
      <c r="K999" s="192"/>
      <c r="L999" s="192"/>
      <c r="M999" s="192"/>
      <c r="N999" s="192"/>
      <c r="O999" s="192"/>
      <c r="P999" s="192"/>
      <c r="Q999" s="192"/>
      <c r="R999" s="192"/>
      <c r="S999" s="192"/>
      <c r="T999" s="192"/>
      <c r="U999" s="192"/>
      <c r="V999" s="192"/>
      <c r="W999" s="192"/>
      <c r="X999" s="192"/>
      <c r="Y999" s="192"/>
      <c r="Z999" s="192"/>
      <c r="AA999" s="192"/>
    </row>
    <row r="1000" spans="1:27" ht="15.75" customHeight="1">
      <c r="A1000" s="192"/>
      <c r="B1000" s="192"/>
      <c r="C1000" s="192"/>
      <c r="D1000" s="192"/>
      <c r="E1000" s="192"/>
      <c r="F1000" s="192"/>
      <c r="G1000" s="192"/>
      <c r="H1000" s="192"/>
      <c r="I1000" s="192"/>
      <c r="J1000" s="192"/>
      <c r="K1000" s="192"/>
      <c r="L1000" s="192"/>
      <c r="M1000" s="192"/>
      <c r="N1000" s="192"/>
      <c r="O1000" s="192"/>
      <c r="P1000" s="192"/>
      <c r="Q1000" s="192"/>
      <c r="R1000" s="192"/>
      <c r="S1000" s="192"/>
      <c r="T1000" s="192"/>
      <c r="U1000" s="192"/>
      <c r="V1000" s="192"/>
      <c r="W1000" s="192"/>
      <c r="X1000" s="192"/>
      <c r="Y1000" s="192"/>
      <c r="Z1000" s="192"/>
      <c r="AA1000" s="192"/>
    </row>
  </sheetData>
  <conditionalFormatting sqref="A3">
    <cfRule type="notContainsBlanks" dxfId="16" priority="1">
      <formula>LEN(TRIM(A3))&gt;0</formula>
    </cfRule>
  </conditionalFormatting>
  <conditionalFormatting sqref="A3:A170">
    <cfRule type="cellIs" dxfId="15" priority="11" operator="equal">
      <formula>1</formula>
    </cfRule>
  </conditionalFormatting>
  <conditionalFormatting sqref="A6:A9">
    <cfRule type="notContainsBlanks" dxfId="14" priority="2">
      <formula>LEN(TRIM(A6))&gt;0</formula>
    </cfRule>
  </conditionalFormatting>
  <conditionalFormatting sqref="A12">
    <cfRule type="notContainsBlanks" dxfId="13" priority="3">
      <formula>LEN(TRIM(A12))&gt;0</formula>
    </cfRule>
  </conditionalFormatting>
  <conditionalFormatting sqref="A15:A16 A23 A25:A26 A28:A30">
    <cfRule type="notContainsBlanks" dxfId="12" priority="4">
      <formula>LEN(TRIM(A15))&gt;0</formula>
    </cfRule>
  </conditionalFormatting>
  <conditionalFormatting sqref="A52 A57:A58 A60">
    <cfRule type="notContainsBlanks" dxfId="11" priority="6">
      <formula>LEN(TRIM(A52))&gt;0</formula>
    </cfRule>
  </conditionalFormatting>
  <conditionalFormatting sqref="A67">
    <cfRule type="notContainsBlanks" dxfId="10" priority="7">
      <formula>LEN(TRIM(A67))&gt;0</formula>
    </cfRule>
  </conditionalFormatting>
  <conditionalFormatting sqref="A70">
    <cfRule type="notContainsBlanks" dxfId="9" priority="8">
      <formula>LEN(TRIM(A70))&gt;0</formula>
    </cfRule>
  </conditionalFormatting>
  <conditionalFormatting sqref="A102 A110:A111 A118:A119 A121:A122 A127 A133 A135">
    <cfRule type="notContainsBlanks" dxfId="8" priority="9">
      <formula>LEN(TRIM(A102))&gt;0</formula>
    </cfRule>
  </conditionalFormatting>
  <conditionalFormatting sqref="A140 A148 A150:A151 A154 A157:A158 A161:A162">
    <cfRule type="notContainsBlanks" dxfId="7" priority="10">
      <formula>LEN(TRIM(A140))&gt;0</formula>
    </cfRule>
  </conditionalFormatting>
  <conditionalFormatting sqref="A148:AA148 A150:AA151 A154:AA154 A158:AA158 A110:AA110 A118:AA119 A122:AA122 A133:AA133 A135:AA135 A70:AA70 A67:AA68 A57:AA57 A25:AA25 A30:AA30 A3:AA3 A20:AA20 A141:AA141">
    <cfRule type="cellIs" dxfId="6" priority="14" operator="equal">
      <formula>1</formula>
    </cfRule>
  </conditionalFormatting>
  <pageMargins left="0.7" right="0.7" top="0.75" bottom="0.75" header="0" footer="0"/>
  <pageSetup orientation="landscape"/>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outlinePr summaryBelow="0" summaryRight="0"/>
  </sheetPr>
  <dimension ref="A1:K1000"/>
  <sheetViews>
    <sheetView workbookViewId="0"/>
  </sheetViews>
  <sheetFormatPr baseColWidth="10" defaultColWidth="12.5703125" defaultRowHeight="15" customHeight="1"/>
  <cols>
    <col min="1" max="1" width="12.5703125" customWidth="1"/>
    <col min="2" max="2" width="14.42578125" customWidth="1"/>
    <col min="3" max="6" width="12.5703125" customWidth="1"/>
    <col min="10" max="10" width="14.42578125" customWidth="1"/>
  </cols>
  <sheetData>
    <row r="1" spans="1:10" ht="15.75" customHeight="1">
      <c r="A1" s="112" t="s">
        <v>9</v>
      </c>
      <c r="B1" s="112" t="s">
        <v>4490</v>
      </c>
      <c r="I1" s="112" t="s">
        <v>9</v>
      </c>
      <c r="J1" s="112" t="s">
        <v>4490</v>
      </c>
    </row>
    <row r="2" spans="1:10" ht="15.75" customHeight="1">
      <c r="A2" s="112">
        <v>1929</v>
      </c>
      <c r="B2" s="112">
        <f>COUNTIF('Data Base INICIAL NO MODIFICAR'!$G$3:$G$170,A2)</f>
        <v>1</v>
      </c>
      <c r="I2" s="112">
        <v>1929</v>
      </c>
      <c r="J2" s="112">
        <f>COUNTIF('Data Base INICIAL NO MODIFICAR'!$G$3:$G$170,I2)</f>
        <v>1</v>
      </c>
    </row>
    <row r="3" spans="1:10" ht="15.75" customHeight="1">
      <c r="A3" s="112">
        <f t="shared" ref="A3:A95" si="0">A2+1</f>
        <v>1930</v>
      </c>
      <c r="B3" s="112">
        <f>COUNTIF('Data Base INICIAL NO MODIFICAR'!$G$3:$G$170,A3)</f>
        <v>0</v>
      </c>
      <c r="I3" s="112">
        <v>1980</v>
      </c>
      <c r="J3" s="112">
        <f>COUNTIF('Data Base INICIAL NO MODIFICAR'!$G$3:$G$170,I3)</f>
        <v>0</v>
      </c>
    </row>
    <row r="4" spans="1:10" ht="15.75" customHeight="1">
      <c r="A4" s="112">
        <f t="shared" si="0"/>
        <v>1931</v>
      </c>
      <c r="B4" s="112">
        <f>COUNTIF('Data Base INICIAL NO MODIFICAR'!$G$3:$G$170,A4)</f>
        <v>0</v>
      </c>
      <c r="I4" s="112">
        <f t="shared" ref="I4:I44" si="1">I3+1</f>
        <v>1981</v>
      </c>
      <c r="J4" s="112">
        <f>COUNTIF('Data Base INICIAL NO MODIFICAR'!$G$3:$G$170,I4)</f>
        <v>1</v>
      </c>
    </row>
    <row r="5" spans="1:10" ht="15.75" customHeight="1">
      <c r="A5" s="112">
        <f t="shared" si="0"/>
        <v>1932</v>
      </c>
      <c r="B5" s="112">
        <f>COUNTIF('Data Base INICIAL NO MODIFICAR'!$G$3:$G$170,A5)</f>
        <v>0</v>
      </c>
      <c r="I5" s="112">
        <f t="shared" si="1"/>
        <v>1982</v>
      </c>
      <c r="J5" s="112">
        <f>COUNTIF('Data Base INICIAL NO MODIFICAR'!$G$3:$G$170,I5)</f>
        <v>0</v>
      </c>
    </row>
    <row r="6" spans="1:10" ht="15.75" customHeight="1">
      <c r="A6" s="112">
        <f t="shared" si="0"/>
        <v>1933</v>
      </c>
      <c r="B6" s="112">
        <f>COUNTIF('Data Base INICIAL NO MODIFICAR'!$G$3:$G$170,A6)</f>
        <v>0</v>
      </c>
      <c r="I6" s="112">
        <f t="shared" si="1"/>
        <v>1983</v>
      </c>
      <c r="J6" s="112">
        <f>COUNTIF('Data Base INICIAL NO MODIFICAR'!$G$3:$G$170,I6)</f>
        <v>0</v>
      </c>
    </row>
    <row r="7" spans="1:10" ht="15.75" customHeight="1">
      <c r="A7" s="112">
        <f t="shared" si="0"/>
        <v>1934</v>
      </c>
      <c r="B7" s="112">
        <f>COUNTIF('Data Base INICIAL NO MODIFICAR'!$G$3:$G$170,A7)</f>
        <v>0</v>
      </c>
      <c r="I7" s="112">
        <f t="shared" si="1"/>
        <v>1984</v>
      </c>
      <c r="J7" s="112">
        <f>COUNTIF('Data Base INICIAL NO MODIFICAR'!$G$3:$G$170,I7)</f>
        <v>0</v>
      </c>
    </row>
    <row r="8" spans="1:10" ht="15.75" customHeight="1">
      <c r="A8" s="112">
        <f t="shared" si="0"/>
        <v>1935</v>
      </c>
      <c r="B8" s="112">
        <f>COUNTIF('Data Base INICIAL NO MODIFICAR'!$G$3:$G$170,A8)</f>
        <v>0</v>
      </c>
      <c r="I8" s="112">
        <f t="shared" si="1"/>
        <v>1985</v>
      </c>
      <c r="J8" s="112">
        <f>COUNTIF('Data Base INICIAL NO MODIFICAR'!$G$3:$G$170,I8)</f>
        <v>0</v>
      </c>
    </row>
    <row r="9" spans="1:10" ht="15.75" customHeight="1">
      <c r="A9" s="112">
        <f t="shared" si="0"/>
        <v>1936</v>
      </c>
      <c r="B9" s="112">
        <f>COUNTIF('Data Base INICIAL NO MODIFICAR'!$G$3:$G$170,A9)</f>
        <v>0</v>
      </c>
      <c r="I9" s="112">
        <f t="shared" si="1"/>
        <v>1986</v>
      </c>
      <c r="J9" s="112">
        <f>COUNTIF('Data Base INICIAL NO MODIFICAR'!$G$3:$G$170,I9)</f>
        <v>0</v>
      </c>
    </row>
    <row r="10" spans="1:10" ht="15.75" customHeight="1">
      <c r="A10" s="112">
        <f t="shared" si="0"/>
        <v>1937</v>
      </c>
      <c r="B10" s="112">
        <f>COUNTIF('Data Base INICIAL NO MODIFICAR'!$G$3:$G$170,A10)</f>
        <v>0</v>
      </c>
      <c r="I10" s="112">
        <f t="shared" si="1"/>
        <v>1987</v>
      </c>
      <c r="J10" s="112">
        <f>COUNTIF('Data Base INICIAL NO MODIFICAR'!$G$3:$G$170,I10)</f>
        <v>1</v>
      </c>
    </row>
    <row r="11" spans="1:10" ht="15.75" customHeight="1">
      <c r="A11" s="112">
        <f t="shared" si="0"/>
        <v>1938</v>
      </c>
      <c r="B11" s="112">
        <f>COUNTIF('Data Base INICIAL NO MODIFICAR'!$G$3:$G$170,A11)</f>
        <v>0</v>
      </c>
      <c r="I11" s="112">
        <f t="shared" si="1"/>
        <v>1988</v>
      </c>
      <c r="J11" s="112">
        <f>COUNTIF('Data Base INICIAL NO MODIFICAR'!$G$3:$G$170,I11)</f>
        <v>0</v>
      </c>
    </row>
    <row r="12" spans="1:10" ht="15.75" customHeight="1">
      <c r="A12" s="112">
        <f t="shared" si="0"/>
        <v>1939</v>
      </c>
      <c r="B12" s="112">
        <f>COUNTIF('Data Base INICIAL NO MODIFICAR'!$G$3:$G$170,A12)</f>
        <v>0</v>
      </c>
      <c r="I12" s="112">
        <f t="shared" si="1"/>
        <v>1989</v>
      </c>
      <c r="J12" s="112">
        <f>COUNTIF('Data Base INICIAL NO MODIFICAR'!$G$3:$G$170,I12)</f>
        <v>0</v>
      </c>
    </row>
    <row r="13" spans="1:10" ht="15.75" customHeight="1">
      <c r="A13" s="112">
        <f t="shared" si="0"/>
        <v>1940</v>
      </c>
      <c r="B13" s="112">
        <f>COUNTIF('Data Base INICIAL NO MODIFICAR'!$G$3:$G$170,A13)</f>
        <v>0</v>
      </c>
      <c r="I13" s="112">
        <f t="shared" si="1"/>
        <v>1990</v>
      </c>
      <c r="J13" s="112">
        <f>COUNTIF('Data Base INICIAL NO MODIFICAR'!$G$3:$G$170,I13)</f>
        <v>0</v>
      </c>
    </row>
    <row r="14" spans="1:10" ht="15.75" customHeight="1">
      <c r="A14" s="112">
        <f t="shared" si="0"/>
        <v>1941</v>
      </c>
      <c r="B14" s="112">
        <f>COUNTIF('Data Base INICIAL NO MODIFICAR'!$G$3:$G$170,A14)</f>
        <v>0</v>
      </c>
      <c r="I14" s="112">
        <f t="shared" si="1"/>
        <v>1991</v>
      </c>
      <c r="J14" s="112">
        <f>COUNTIF('Data Base INICIAL NO MODIFICAR'!$G$3:$G$170,I14)</f>
        <v>0</v>
      </c>
    </row>
    <row r="15" spans="1:10" ht="15.75" customHeight="1">
      <c r="A15" s="112">
        <f t="shared" si="0"/>
        <v>1942</v>
      </c>
      <c r="B15" s="112">
        <f>COUNTIF('Data Base INICIAL NO MODIFICAR'!$G$3:$G$170,A15)</f>
        <v>0</v>
      </c>
      <c r="I15" s="112">
        <f t="shared" si="1"/>
        <v>1992</v>
      </c>
      <c r="J15" s="112">
        <f>COUNTIF('Data Base INICIAL NO MODIFICAR'!$G$3:$G$170,I15)</f>
        <v>0</v>
      </c>
    </row>
    <row r="16" spans="1:10" ht="15.75" customHeight="1">
      <c r="A16" s="112">
        <f t="shared" si="0"/>
        <v>1943</v>
      </c>
      <c r="B16" s="112">
        <f>COUNTIF('Data Base INICIAL NO MODIFICAR'!$G$3:$G$170,A16)</f>
        <v>0</v>
      </c>
      <c r="I16" s="112">
        <f t="shared" si="1"/>
        <v>1993</v>
      </c>
      <c r="J16" s="112">
        <f>COUNTIF('Data Base INICIAL NO MODIFICAR'!$G$3:$G$170,I16)</f>
        <v>0</v>
      </c>
    </row>
    <row r="17" spans="1:10" ht="15.75" customHeight="1">
      <c r="A17" s="112">
        <f t="shared" si="0"/>
        <v>1944</v>
      </c>
      <c r="B17" s="112">
        <f>COUNTIF('Data Base INICIAL NO MODIFICAR'!$G$3:$G$170,A17)</f>
        <v>0</v>
      </c>
      <c r="I17" s="112">
        <f t="shared" si="1"/>
        <v>1994</v>
      </c>
      <c r="J17" s="112">
        <f>COUNTIF('Data Base INICIAL NO MODIFICAR'!$G$3:$G$170,I17)</f>
        <v>1</v>
      </c>
    </row>
    <row r="18" spans="1:10" ht="15.75" customHeight="1">
      <c r="A18" s="112">
        <f t="shared" si="0"/>
        <v>1945</v>
      </c>
      <c r="B18" s="112">
        <f>COUNTIF('Data Base INICIAL NO MODIFICAR'!$G$3:$G$170,A18)</f>
        <v>0</v>
      </c>
      <c r="I18" s="112">
        <f t="shared" si="1"/>
        <v>1995</v>
      </c>
      <c r="J18" s="112">
        <f>COUNTIF('Data Base INICIAL NO MODIFICAR'!$G$3:$G$170,I18)</f>
        <v>0</v>
      </c>
    </row>
    <row r="19" spans="1:10" ht="15.75" customHeight="1">
      <c r="A19" s="112">
        <f t="shared" si="0"/>
        <v>1946</v>
      </c>
      <c r="B19" s="112">
        <f>COUNTIF('Data Base INICIAL NO MODIFICAR'!$G$3:$G$170,A19)</f>
        <v>0</v>
      </c>
      <c r="I19" s="112">
        <f t="shared" si="1"/>
        <v>1996</v>
      </c>
      <c r="J19" s="112">
        <f>COUNTIF('Data Base INICIAL NO MODIFICAR'!$G$3:$G$170,I19)</f>
        <v>2</v>
      </c>
    </row>
    <row r="20" spans="1:10" ht="15.75" customHeight="1">
      <c r="A20" s="112">
        <f t="shared" si="0"/>
        <v>1947</v>
      </c>
      <c r="B20" s="112">
        <f>COUNTIF('Data Base INICIAL NO MODIFICAR'!$G$3:$G$170,A20)</f>
        <v>0</v>
      </c>
      <c r="I20" s="112">
        <f t="shared" si="1"/>
        <v>1997</v>
      </c>
      <c r="J20" s="112">
        <f>COUNTIF('Data Base INICIAL NO MODIFICAR'!$G$3:$G$170,I20)</f>
        <v>2</v>
      </c>
    </row>
    <row r="21" spans="1:10" ht="15.75" customHeight="1">
      <c r="A21" s="112">
        <f t="shared" si="0"/>
        <v>1948</v>
      </c>
      <c r="B21" s="112">
        <f>COUNTIF('Data Base INICIAL NO MODIFICAR'!$G$3:$G$170,A21)</f>
        <v>0</v>
      </c>
      <c r="I21" s="112">
        <f t="shared" si="1"/>
        <v>1998</v>
      </c>
      <c r="J21" s="112">
        <f>COUNTIF('Data Base INICIAL NO MODIFICAR'!$G$3:$G$170,I21)</f>
        <v>0</v>
      </c>
    </row>
    <row r="22" spans="1:10" ht="15.75" customHeight="1">
      <c r="A22" s="112">
        <f t="shared" si="0"/>
        <v>1949</v>
      </c>
      <c r="B22" s="112">
        <f>COUNTIF('Data Base INICIAL NO MODIFICAR'!$G$3:$G$170,A22)</f>
        <v>0</v>
      </c>
      <c r="I22" s="112">
        <f t="shared" si="1"/>
        <v>1999</v>
      </c>
      <c r="J22" s="112">
        <f>COUNTIF('Data Base INICIAL NO MODIFICAR'!$G$3:$G$170,I22)</f>
        <v>1</v>
      </c>
    </row>
    <row r="23" spans="1:10" ht="15.75" customHeight="1">
      <c r="A23" s="112">
        <f t="shared" si="0"/>
        <v>1950</v>
      </c>
      <c r="B23" s="112">
        <f>COUNTIF('Data Base INICIAL NO MODIFICAR'!$G$3:$G$170,A23)</f>
        <v>0</v>
      </c>
      <c r="I23" s="112">
        <f t="shared" si="1"/>
        <v>2000</v>
      </c>
      <c r="J23" s="112">
        <f>COUNTIF('Data Base INICIAL NO MODIFICAR'!$G$3:$G$170,I23)</f>
        <v>4</v>
      </c>
    </row>
    <row r="24" spans="1:10" ht="15.75" customHeight="1">
      <c r="A24" s="112">
        <f t="shared" si="0"/>
        <v>1951</v>
      </c>
      <c r="B24" s="112">
        <f>COUNTIF('Data Base INICIAL NO MODIFICAR'!$G$3:$G$170,A24)</f>
        <v>0</v>
      </c>
      <c r="I24" s="112">
        <f t="shared" si="1"/>
        <v>2001</v>
      </c>
      <c r="J24" s="112">
        <f>COUNTIF('Data Base INICIAL NO MODIFICAR'!$G$3:$G$170,I24)</f>
        <v>4</v>
      </c>
    </row>
    <row r="25" spans="1:10" ht="15.75" customHeight="1">
      <c r="A25" s="112">
        <f t="shared" si="0"/>
        <v>1952</v>
      </c>
      <c r="B25" s="112">
        <f>COUNTIF('Data Base INICIAL NO MODIFICAR'!$G$3:$G$170,A25)</f>
        <v>0</v>
      </c>
      <c r="I25" s="112">
        <f t="shared" si="1"/>
        <v>2002</v>
      </c>
      <c r="J25" s="112">
        <f>COUNTIF('Data Base INICIAL NO MODIFICAR'!$G$3:$G$170,I25)</f>
        <v>1</v>
      </c>
    </row>
    <row r="26" spans="1:10" ht="15.75" customHeight="1">
      <c r="A26" s="112">
        <f t="shared" si="0"/>
        <v>1953</v>
      </c>
      <c r="B26" s="112">
        <f>COUNTIF('Data Base INICIAL NO MODIFICAR'!$G$3:$G$170,A26)</f>
        <v>0</v>
      </c>
      <c r="I26" s="112">
        <f t="shared" si="1"/>
        <v>2003</v>
      </c>
      <c r="J26" s="112">
        <f>COUNTIF('Data Base INICIAL NO MODIFICAR'!$G$3:$G$170,I26)</f>
        <v>0</v>
      </c>
    </row>
    <row r="27" spans="1:10" ht="15.75" customHeight="1">
      <c r="A27" s="112">
        <f t="shared" si="0"/>
        <v>1954</v>
      </c>
      <c r="B27" s="112">
        <f>COUNTIF('Data Base INICIAL NO MODIFICAR'!$G$3:$G$170,A27)</f>
        <v>0</v>
      </c>
      <c r="I27" s="112">
        <f t="shared" si="1"/>
        <v>2004</v>
      </c>
      <c r="J27" s="112">
        <f>COUNTIF('Data Base INICIAL NO MODIFICAR'!$G$3:$G$170,I27)</f>
        <v>2</v>
      </c>
    </row>
    <row r="28" spans="1:10" ht="15.75" customHeight="1">
      <c r="A28" s="112">
        <f t="shared" si="0"/>
        <v>1955</v>
      </c>
      <c r="B28" s="112">
        <f>COUNTIF('Data Base INICIAL NO MODIFICAR'!$G$3:$G$170,A28)</f>
        <v>0</v>
      </c>
      <c r="I28" s="112">
        <f t="shared" si="1"/>
        <v>2005</v>
      </c>
      <c r="J28" s="112">
        <f>COUNTIF('Data Base INICIAL NO MODIFICAR'!$G$3:$G$170,I28)</f>
        <v>0</v>
      </c>
    </row>
    <row r="29" spans="1:10" ht="15.75" customHeight="1">
      <c r="A29" s="112">
        <f t="shared" si="0"/>
        <v>1956</v>
      </c>
      <c r="B29" s="112">
        <f>COUNTIF('Data Base INICIAL NO MODIFICAR'!$G$3:$G$170,A29)</f>
        <v>0</v>
      </c>
      <c r="I29" s="112">
        <f t="shared" si="1"/>
        <v>2006</v>
      </c>
      <c r="J29" s="112">
        <f>COUNTIF('Data Base INICIAL NO MODIFICAR'!$G$3:$G$170,I29)</f>
        <v>2</v>
      </c>
    </row>
    <row r="30" spans="1:10" ht="15.75" customHeight="1">
      <c r="A30" s="112">
        <f t="shared" si="0"/>
        <v>1957</v>
      </c>
      <c r="B30" s="112">
        <f>COUNTIF('Data Base INICIAL NO MODIFICAR'!$G$3:$G$170,A30)</f>
        <v>0</v>
      </c>
      <c r="I30" s="112">
        <f t="shared" si="1"/>
        <v>2007</v>
      </c>
      <c r="J30" s="112">
        <f>COUNTIF('Data Base INICIAL NO MODIFICAR'!$G$3:$G$170,I30)</f>
        <v>3</v>
      </c>
    </row>
    <row r="31" spans="1:10" ht="15.75" customHeight="1">
      <c r="A31" s="112">
        <f t="shared" si="0"/>
        <v>1958</v>
      </c>
      <c r="B31" s="112">
        <f>COUNTIF('Data Base INICIAL NO MODIFICAR'!$G$3:$G$170,A31)</f>
        <v>0</v>
      </c>
      <c r="I31" s="351">
        <f t="shared" si="1"/>
        <v>2008</v>
      </c>
      <c r="J31" s="351">
        <f>COUNTIF('Data Base INICIAL NO MODIFICAR'!$G$3:$G$170,I31)</f>
        <v>6</v>
      </c>
    </row>
    <row r="32" spans="1:10" ht="15.75" customHeight="1">
      <c r="A32" s="112">
        <f t="shared" si="0"/>
        <v>1959</v>
      </c>
      <c r="B32" s="112">
        <f>COUNTIF('Data Base INICIAL NO MODIFICAR'!$G$3:$G$170,A32)</f>
        <v>0</v>
      </c>
      <c r="I32" s="351">
        <f t="shared" si="1"/>
        <v>2009</v>
      </c>
      <c r="J32" s="351">
        <f>COUNTIF('Data Base INICIAL NO MODIFICAR'!$G$3:$G$170,I32)</f>
        <v>7</v>
      </c>
    </row>
    <row r="33" spans="1:10" ht="15.75" customHeight="1">
      <c r="A33" s="112">
        <f t="shared" si="0"/>
        <v>1960</v>
      </c>
      <c r="B33" s="112">
        <f>COUNTIF('Data Base INICIAL NO MODIFICAR'!$G$3:$G$170,A33)</f>
        <v>0</v>
      </c>
      <c r="I33" s="351">
        <f t="shared" si="1"/>
        <v>2010</v>
      </c>
      <c r="J33" s="351">
        <f>COUNTIF('Data Base INICIAL NO MODIFICAR'!$G$3:$G$170,I33)</f>
        <v>10</v>
      </c>
    </row>
    <row r="34" spans="1:10" ht="15.75" customHeight="1">
      <c r="A34" s="112">
        <f t="shared" si="0"/>
        <v>1961</v>
      </c>
      <c r="B34" s="112">
        <f>COUNTIF('Data Base INICIAL NO MODIFICAR'!$G$3:$G$170,A34)</f>
        <v>0</v>
      </c>
      <c r="I34" s="351">
        <f t="shared" si="1"/>
        <v>2011</v>
      </c>
      <c r="J34" s="351">
        <f>COUNTIF('Data Base INICIAL NO MODIFICAR'!$G$3:$G$170,I34)</f>
        <v>7</v>
      </c>
    </row>
    <row r="35" spans="1:10" ht="15.75" customHeight="1">
      <c r="A35" s="112">
        <f t="shared" si="0"/>
        <v>1962</v>
      </c>
      <c r="B35" s="112">
        <f>COUNTIF('Data Base INICIAL NO MODIFICAR'!$G$3:$G$170,A35)</f>
        <v>0</v>
      </c>
      <c r="I35" s="351">
        <f t="shared" si="1"/>
        <v>2012</v>
      </c>
      <c r="J35" s="351">
        <f>COUNTIF('Data Base INICIAL NO MODIFICAR'!$G$3:$G$170,I35)</f>
        <v>9</v>
      </c>
    </row>
    <row r="36" spans="1:10" ht="15.75" customHeight="1">
      <c r="A36" s="112">
        <f t="shared" si="0"/>
        <v>1963</v>
      </c>
      <c r="B36" s="112">
        <f>COUNTIF('Data Base INICIAL NO MODIFICAR'!$G$3:$G$170,A36)</f>
        <v>0</v>
      </c>
      <c r="I36" s="351">
        <f t="shared" si="1"/>
        <v>2013</v>
      </c>
      <c r="J36" s="351">
        <f>COUNTIF('Data Base INICIAL NO MODIFICAR'!$G$3:$G$170,I36)</f>
        <v>9</v>
      </c>
    </row>
    <row r="37" spans="1:10" ht="15.75" customHeight="1">
      <c r="A37" s="112">
        <f t="shared" si="0"/>
        <v>1964</v>
      </c>
      <c r="B37" s="112">
        <f>COUNTIF('Data Base INICIAL NO MODIFICAR'!$G$3:$G$170,A37)</f>
        <v>0</v>
      </c>
      <c r="I37" s="351">
        <f t="shared" si="1"/>
        <v>2014</v>
      </c>
      <c r="J37" s="351">
        <f>COUNTIF('Data Base INICIAL NO MODIFICAR'!$G$3:$G$170,I37)</f>
        <v>7</v>
      </c>
    </row>
    <row r="38" spans="1:10" ht="15.75" customHeight="1">
      <c r="A38" s="112">
        <f t="shared" si="0"/>
        <v>1965</v>
      </c>
      <c r="B38" s="112">
        <f>COUNTIF('Data Base INICIAL NO MODIFICAR'!$G$3:$G$170,A38)</f>
        <v>0</v>
      </c>
      <c r="I38" s="351">
        <f t="shared" si="1"/>
        <v>2015</v>
      </c>
      <c r="J38" s="351">
        <f>COUNTIF('Data Base INICIAL NO MODIFICAR'!$G$3:$G$170,I38)</f>
        <v>10</v>
      </c>
    </row>
    <row r="39" spans="1:10" ht="15.75" customHeight="1">
      <c r="A39" s="112">
        <f t="shared" si="0"/>
        <v>1966</v>
      </c>
      <c r="B39" s="112">
        <f>COUNTIF('Data Base INICIAL NO MODIFICAR'!$G$3:$G$170,A39)</f>
        <v>0</v>
      </c>
      <c r="I39" s="351">
        <f t="shared" si="1"/>
        <v>2016</v>
      </c>
      <c r="J39" s="351">
        <f>COUNTIF('Data Base INICIAL NO MODIFICAR'!$G$3:$G$170,I39)</f>
        <v>13</v>
      </c>
    </row>
    <row r="40" spans="1:10" ht="15.75" customHeight="1">
      <c r="A40" s="112">
        <f t="shared" si="0"/>
        <v>1967</v>
      </c>
      <c r="B40" s="112">
        <f>COUNTIF('Data Base INICIAL NO MODIFICAR'!$G$3:$G$170,A40)</f>
        <v>0</v>
      </c>
      <c r="I40" s="351">
        <f t="shared" si="1"/>
        <v>2017</v>
      </c>
      <c r="J40" s="351">
        <f>COUNTIF('Data Base INICIAL NO MODIFICAR'!$G$3:$G$170,I40)</f>
        <v>18</v>
      </c>
    </row>
    <row r="41" spans="1:10" ht="15.75" customHeight="1">
      <c r="A41" s="112">
        <f t="shared" si="0"/>
        <v>1968</v>
      </c>
      <c r="B41" s="112">
        <f>COUNTIF('Data Base INICIAL NO MODIFICAR'!$G$3:$G$170,A41)</f>
        <v>0</v>
      </c>
      <c r="I41" s="351">
        <f t="shared" si="1"/>
        <v>2018</v>
      </c>
      <c r="J41" s="351">
        <f>COUNTIF('Data Base INICIAL NO MODIFICAR'!$G$3:$G$170,I41)</f>
        <v>11</v>
      </c>
    </row>
    <row r="42" spans="1:10" ht="15.75" customHeight="1">
      <c r="A42" s="112">
        <f t="shared" si="0"/>
        <v>1969</v>
      </c>
      <c r="B42" s="112">
        <f>COUNTIF('Data Base INICIAL NO MODIFICAR'!$G$3:$G$170,A42)</f>
        <v>0</v>
      </c>
      <c r="I42" s="351">
        <f t="shared" si="1"/>
        <v>2019</v>
      </c>
      <c r="J42" s="351">
        <f>COUNTIF('Data Base INICIAL NO MODIFICAR'!$G$3:$G$170,I42)</f>
        <v>8</v>
      </c>
    </row>
    <row r="43" spans="1:10" ht="15.75" customHeight="1">
      <c r="A43" s="112">
        <f t="shared" si="0"/>
        <v>1970</v>
      </c>
      <c r="B43" s="112">
        <f>COUNTIF('Data Base INICIAL NO MODIFICAR'!$G$3:$G$170,A43)</f>
        <v>0</v>
      </c>
      <c r="E43" s="112" t="s">
        <v>4491</v>
      </c>
      <c r="F43" s="112" t="s">
        <v>4492</v>
      </c>
      <c r="I43" s="351">
        <f t="shared" si="1"/>
        <v>2020</v>
      </c>
      <c r="J43" s="351">
        <f>COUNTIF('Data Base INICIAL NO MODIFICAR'!$G$3:$G$170,I43)</f>
        <v>14</v>
      </c>
    </row>
    <row r="44" spans="1:10" ht="15.75" customHeight="1">
      <c r="A44" s="112">
        <f t="shared" si="0"/>
        <v>1971</v>
      </c>
      <c r="B44" s="112">
        <f>COUNTIF('Data Base INICIAL NO MODIFICAR'!$G$3:$G$170,A44)</f>
        <v>0</v>
      </c>
      <c r="D44" s="112" t="s">
        <v>4493</v>
      </c>
      <c r="E44" s="112">
        <f>SUM(B2:B95)</f>
        <v>168</v>
      </c>
      <c r="F44" s="112">
        <v>100</v>
      </c>
      <c r="I44" s="351">
        <f t="shared" si="1"/>
        <v>2021</v>
      </c>
      <c r="J44" s="351">
        <f>COUNTIF('Data Base INICIAL NO MODIFICAR'!$G$3:$G$170,I44)</f>
        <v>14</v>
      </c>
    </row>
    <row r="45" spans="1:10" ht="15.75" customHeight="1">
      <c r="A45" s="112">
        <f t="shared" si="0"/>
        <v>1972</v>
      </c>
      <c r="B45" s="112">
        <f>COUNTIF('Data Base INICIAL NO MODIFICAR'!$G$3:$G$170,A45)</f>
        <v>0</v>
      </c>
      <c r="D45" s="112" t="s">
        <v>4494</v>
      </c>
      <c r="E45" s="112">
        <f>SUM(B81:B95)</f>
        <v>143</v>
      </c>
      <c r="F45" s="352">
        <f>E45*$K$51/E44</f>
        <v>85.11904761904762</v>
      </c>
      <c r="I45" s="351"/>
      <c r="J45" s="351"/>
    </row>
    <row r="46" spans="1:10" ht="15.75" customHeight="1">
      <c r="A46" s="112">
        <f t="shared" si="0"/>
        <v>1973</v>
      </c>
      <c r="B46" s="112">
        <f>COUNTIF('Data Base INICIAL NO MODIFICAR'!$G$3:$G$170,A46)</f>
        <v>0</v>
      </c>
    </row>
    <row r="47" spans="1:10" ht="15.75" customHeight="1">
      <c r="A47" s="112">
        <f t="shared" si="0"/>
        <v>1974</v>
      </c>
      <c r="B47" s="112">
        <f>COUNTIF('Data Base INICIAL NO MODIFICAR'!$G$3:$G$170,A47)</f>
        <v>0</v>
      </c>
    </row>
    <row r="48" spans="1:10" ht="15.75" customHeight="1">
      <c r="A48" s="112">
        <f t="shared" si="0"/>
        <v>1975</v>
      </c>
      <c r="B48" s="112">
        <f>COUNTIF('Data Base INICIAL NO MODIFICAR'!$G$3:$G$170,A48)</f>
        <v>0</v>
      </c>
    </row>
    <row r="49" spans="1:11" ht="15.75" customHeight="1">
      <c r="A49" s="112">
        <f t="shared" si="0"/>
        <v>1976</v>
      </c>
      <c r="B49" s="112">
        <f>COUNTIF('Data Base INICIAL NO MODIFICAR'!$G$3:$G$170,A49)</f>
        <v>0</v>
      </c>
    </row>
    <row r="50" spans="1:11" ht="15.75" customHeight="1">
      <c r="A50" s="112">
        <f t="shared" si="0"/>
        <v>1977</v>
      </c>
      <c r="B50" s="112">
        <f>COUNTIF('Data Base INICIAL NO MODIFICAR'!$G$3:$G$170,A50)</f>
        <v>0</v>
      </c>
      <c r="J50" s="112" t="s">
        <v>4491</v>
      </c>
      <c r="K50" s="112" t="s">
        <v>4492</v>
      </c>
    </row>
    <row r="51" spans="1:11" ht="15.75" customHeight="1">
      <c r="A51" s="112">
        <f t="shared" si="0"/>
        <v>1978</v>
      </c>
      <c r="B51" s="112">
        <f>COUNTIF('Data Base INICIAL NO MODIFICAR'!$G$3:$G$170,A51)</f>
        <v>0</v>
      </c>
      <c r="I51" s="112" t="s">
        <v>4495</v>
      </c>
      <c r="J51" s="112">
        <f>SUM(J2:J46)</f>
        <v>168</v>
      </c>
      <c r="K51" s="112">
        <v>100</v>
      </c>
    </row>
    <row r="52" spans="1:11" ht="15.75" customHeight="1">
      <c r="A52" s="112">
        <f t="shared" si="0"/>
        <v>1979</v>
      </c>
      <c r="B52" s="112">
        <f>COUNTIF('Data Base INICIAL NO MODIFICAR'!$G$3:$G$170,A52)</f>
        <v>0</v>
      </c>
      <c r="I52" s="112" t="s">
        <v>4496</v>
      </c>
      <c r="J52" s="112">
        <f>SUM(J31:J45)</f>
        <v>143</v>
      </c>
      <c r="K52" s="352">
        <f>J52*$K$51/J51</f>
        <v>85.11904761904762</v>
      </c>
    </row>
    <row r="53" spans="1:11" ht="15.75" customHeight="1">
      <c r="A53" s="112">
        <f t="shared" si="0"/>
        <v>1980</v>
      </c>
      <c r="B53" s="112">
        <f>COUNTIF('Data Base INICIAL NO MODIFICAR'!$G$3:$G$170,A53)</f>
        <v>0</v>
      </c>
    </row>
    <row r="54" spans="1:11" ht="15.75" customHeight="1">
      <c r="A54" s="112">
        <f t="shared" si="0"/>
        <v>1981</v>
      </c>
      <c r="B54" s="112">
        <f>COUNTIF('Data Base INICIAL NO MODIFICAR'!$G$3:$G$170,A54)</f>
        <v>1</v>
      </c>
    </row>
    <row r="55" spans="1:11" ht="15.75" customHeight="1">
      <c r="A55" s="112">
        <f t="shared" si="0"/>
        <v>1982</v>
      </c>
      <c r="B55" s="112">
        <f>COUNTIF('Data Base INICIAL NO MODIFICAR'!$G$3:$G$170,A55)</f>
        <v>0</v>
      </c>
    </row>
    <row r="56" spans="1:11" ht="15.75" customHeight="1">
      <c r="A56" s="112">
        <f t="shared" si="0"/>
        <v>1983</v>
      </c>
      <c r="B56" s="112">
        <f>COUNTIF('Data Base INICIAL NO MODIFICAR'!$G$3:$G$170,A56)</f>
        <v>0</v>
      </c>
    </row>
    <row r="57" spans="1:11" ht="15.75" customHeight="1">
      <c r="A57" s="112">
        <f t="shared" si="0"/>
        <v>1984</v>
      </c>
      <c r="B57" s="112">
        <f>COUNTIF('Data Base INICIAL NO MODIFICAR'!$G$3:$G$170,A57)</f>
        <v>0</v>
      </c>
    </row>
    <row r="58" spans="1:11" ht="15.75" customHeight="1">
      <c r="A58" s="112">
        <f t="shared" si="0"/>
        <v>1985</v>
      </c>
      <c r="B58" s="112">
        <f>COUNTIF('Data Base INICIAL NO MODIFICAR'!$G$3:$G$170,A58)</f>
        <v>0</v>
      </c>
    </row>
    <row r="59" spans="1:11" ht="15.75" customHeight="1">
      <c r="A59" s="112">
        <f t="shared" si="0"/>
        <v>1986</v>
      </c>
      <c r="B59" s="112">
        <f>COUNTIF('Data Base INICIAL NO MODIFICAR'!$G$3:$G$170,A59)</f>
        <v>0</v>
      </c>
    </row>
    <row r="60" spans="1:11" ht="15.75" customHeight="1">
      <c r="A60" s="112">
        <f t="shared" si="0"/>
        <v>1987</v>
      </c>
      <c r="B60" s="112">
        <f>COUNTIF('Data Base INICIAL NO MODIFICAR'!$G$3:$G$170,A60)</f>
        <v>1</v>
      </c>
    </row>
    <row r="61" spans="1:11" ht="15.75" customHeight="1">
      <c r="A61" s="112">
        <f t="shared" si="0"/>
        <v>1988</v>
      </c>
      <c r="B61" s="112">
        <f>COUNTIF('Data Base INICIAL NO MODIFICAR'!$G$3:$G$170,A61)</f>
        <v>0</v>
      </c>
    </row>
    <row r="62" spans="1:11" ht="15.75" customHeight="1">
      <c r="A62" s="112">
        <f t="shared" si="0"/>
        <v>1989</v>
      </c>
      <c r="B62" s="112">
        <f>COUNTIF('Data Base INICIAL NO MODIFICAR'!$G$3:$G$170,A62)</f>
        <v>0</v>
      </c>
    </row>
    <row r="63" spans="1:11" ht="15.75" customHeight="1">
      <c r="A63" s="112">
        <f t="shared" si="0"/>
        <v>1990</v>
      </c>
      <c r="B63" s="112">
        <f>COUNTIF('Data Base INICIAL NO MODIFICAR'!$G$3:$G$170,A63)</f>
        <v>0</v>
      </c>
    </row>
    <row r="64" spans="1:11" ht="15.75" customHeight="1">
      <c r="A64" s="112">
        <f t="shared" si="0"/>
        <v>1991</v>
      </c>
      <c r="B64" s="112">
        <f>COUNTIF('Data Base INICIAL NO MODIFICAR'!$G$3:$G$170,A64)</f>
        <v>0</v>
      </c>
    </row>
    <row r="65" spans="1:2" ht="15.75" customHeight="1">
      <c r="A65" s="112">
        <f t="shared" si="0"/>
        <v>1992</v>
      </c>
      <c r="B65" s="112">
        <f>COUNTIF('Data Base INICIAL NO MODIFICAR'!$G$3:$G$170,A65)</f>
        <v>0</v>
      </c>
    </row>
    <row r="66" spans="1:2" ht="15.75" customHeight="1">
      <c r="A66" s="112">
        <f t="shared" si="0"/>
        <v>1993</v>
      </c>
      <c r="B66" s="112">
        <f>COUNTIF('Data Base INICIAL NO MODIFICAR'!$G$3:$G$170,A66)</f>
        <v>0</v>
      </c>
    </row>
    <row r="67" spans="1:2" ht="15.75" customHeight="1">
      <c r="A67" s="112">
        <f t="shared" si="0"/>
        <v>1994</v>
      </c>
      <c r="B67" s="112">
        <f>COUNTIF('Data Base INICIAL NO MODIFICAR'!$G$3:$G$170,A67)</f>
        <v>1</v>
      </c>
    </row>
    <row r="68" spans="1:2" ht="15.75" customHeight="1">
      <c r="A68" s="112">
        <f t="shared" si="0"/>
        <v>1995</v>
      </c>
      <c r="B68" s="112">
        <f>COUNTIF('Data Base INICIAL NO MODIFICAR'!$G$3:$G$170,A68)</f>
        <v>0</v>
      </c>
    </row>
    <row r="69" spans="1:2" ht="15.75" customHeight="1">
      <c r="A69" s="112">
        <f t="shared" si="0"/>
        <v>1996</v>
      </c>
      <c r="B69" s="112">
        <f>COUNTIF('Data Base INICIAL NO MODIFICAR'!$G$3:$G$170,A69)</f>
        <v>2</v>
      </c>
    </row>
    <row r="70" spans="1:2" ht="15.75" customHeight="1">
      <c r="A70" s="112">
        <f t="shared" si="0"/>
        <v>1997</v>
      </c>
      <c r="B70" s="112">
        <f>COUNTIF('Data Base INICIAL NO MODIFICAR'!$G$3:$G$170,A70)</f>
        <v>2</v>
      </c>
    </row>
    <row r="71" spans="1:2" ht="15.75" customHeight="1">
      <c r="A71" s="112">
        <f t="shared" si="0"/>
        <v>1998</v>
      </c>
      <c r="B71" s="112">
        <f>COUNTIF('Data Base INICIAL NO MODIFICAR'!$G$3:$G$170,A71)</f>
        <v>0</v>
      </c>
    </row>
    <row r="72" spans="1:2" ht="15.75" customHeight="1">
      <c r="A72" s="112">
        <f t="shared" si="0"/>
        <v>1999</v>
      </c>
      <c r="B72" s="112">
        <f>COUNTIF('Data Base INICIAL NO MODIFICAR'!$G$3:$G$170,A72)</f>
        <v>1</v>
      </c>
    </row>
    <row r="73" spans="1:2" ht="15.75" customHeight="1">
      <c r="A73" s="112">
        <f t="shared" si="0"/>
        <v>2000</v>
      </c>
      <c r="B73" s="112">
        <f>COUNTIF('Data Base INICIAL NO MODIFICAR'!$G$3:$G$170,A73)</f>
        <v>4</v>
      </c>
    </row>
    <row r="74" spans="1:2" ht="15.75" customHeight="1">
      <c r="A74" s="112">
        <f t="shared" si="0"/>
        <v>2001</v>
      </c>
      <c r="B74" s="112">
        <f>COUNTIF('Data Base INICIAL NO MODIFICAR'!$G$3:$G$170,A74)</f>
        <v>4</v>
      </c>
    </row>
    <row r="75" spans="1:2" ht="15.75" customHeight="1">
      <c r="A75" s="112">
        <f t="shared" si="0"/>
        <v>2002</v>
      </c>
      <c r="B75" s="112">
        <f>COUNTIF('Data Base INICIAL NO MODIFICAR'!$G$3:$G$170,A75)</f>
        <v>1</v>
      </c>
    </row>
    <row r="76" spans="1:2" ht="15.75" customHeight="1">
      <c r="A76" s="112">
        <f t="shared" si="0"/>
        <v>2003</v>
      </c>
      <c r="B76" s="112">
        <f>COUNTIF('Data Base INICIAL NO MODIFICAR'!$G$3:$G$170,A76)</f>
        <v>0</v>
      </c>
    </row>
    <row r="77" spans="1:2" ht="15.75" customHeight="1">
      <c r="A77" s="112">
        <f t="shared" si="0"/>
        <v>2004</v>
      </c>
      <c r="B77" s="112">
        <f>COUNTIF('Data Base INICIAL NO MODIFICAR'!$G$3:$G$170,A77)</f>
        <v>2</v>
      </c>
    </row>
    <row r="78" spans="1:2" ht="15.75" customHeight="1">
      <c r="A78" s="112">
        <f t="shared" si="0"/>
        <v>2005</v>
      </c>
      <c r="B78" s="112">
        <f>COUNTIF('Data Base INICIAL NO MODIFICAR'!$G$3:$G$170,A78)</f>
        <v>0</v>
      </c>
    </row>
    <row r="79" spans="1:2" ht="15.75" customHeight="1">
      <c r="A79" s="112">
        <f t="shared" si="0"/>
        <v>2006</v>
      </c>
      <c r="B79" s="112">
        <f>COUNTIF('Data Base INICIAL NO MODIFICAR'!$G$3:$G$170,A79)</f>
        <v>2</v>
      </c>
    </row>
    <row r="80" spans="1:2" ht="15.75" customHeight="1">
      <c r="A80" s="112">
        <f t="shared" si="0"/>
        <v>2007</v>
      </c>
      <c r="B80" s="112">
        <f>COUNTIF('Data Base INICIAL NO MODIFICAR'!$G$3:$G$170,A80)</f>
        <v>3</v>
      </c>
    </row>
    <row r="81" spans="1:2" ht="15.75" customHeight="1">
      <c r="A81" s="112">
        <f t="shared" si="0"/>
        <v>2008</v>
      </c>
      <c r="B81" s="112">
        <f>COUNTIF('Data Base INICIAL NO MODIFICAR'!$G$3:$G$170,A81)</f>
        <v>6</v>
      </c>
    </row>
    <row r="82" spans="1:2" ht="15.75" customHeight="1">
      <c r="A82" s="112">
        <f t="shared" si="0"/>
        <v>2009</v>
      </c>
      <c r="B82" s="112">
        <f>COUNTIF('Data Base INICIAL NO MODIFICAR'!$G$3:$G$170,A82)</f>
        <v>7</v>
      </c>
    </row>
    <row r="83" spans="1:2" ht="15.75" customHeight="1">
      <c r="A83" s="112">
        <f t="shared" si="0"/>
        <v>2010</v>
      </c>
      <c r="B83" s="112">
        <f>COUNTIF('Data Base INICIAL NO MODIFICAR'!$G$3:$G$170,A83)</f>
        <v>10</v>
      </c>
    </row>
    <row r="84" spans="1:2" ht="15.75" customHeight="1">
      <c r="A84" s="112">
        <f t="shared" si="0"/>
        <v>2011</v>
      </c>
      <c r="B84" s="112">
        <f>COUNTIF('Data Base INICIAL NO MODIFICAR'!$G$3:$G$170,A84)</f>
        <v>7</v>
      </c>
    </row>
    <row r="85" spans="1:2" ht="15.75" customHeight="1">
      <c r="A85" s="112">
        <f t="shared" si="0"/>
        <v>2012</v>
      </c>
      <c r="B85" s="112">
        <f>COUNTIF('Data Base INICIAL NO MODIFICAR'!$G$3:$G$170,A85)</f>
        <v>9</v>
      </c>
    </row>
    <row r="86" spans="1:2" ht="15.75" customHeight="1">
      <c r="A86" s="112">
        <f t="shared" si="0"/>
        <v>2013</v>
      </c>
      <c r="B86" s="112">
        <f>COUNTIF('Data Base INICIAL NO MODIFICAR'!$G$3:$G$170,A86)</f>
        <v>9</v>
      </c>
    </row>
    <row r="87" spans="1:2" ht="15.75" customHeight="1">
      <c r="A87" s="112">
        <f t="shared" si="0"/>
        <v>2014</v>
      </c>
      <c r="B87" s="112">
        <f>COUNTIF('Data Base INICIAL NO MODIFICAR'!$G$3:$G$170,A87)</f>
        <v>7</v>
      </c>
    </row>
    <row r="88" spans="1:2" ht="15.75" customHeight="1">
      <c r="A88" s="112">
        <f t="shared" si="0"/>
        <v>2015</v>
      </c>
      <c r="B88" s="112">
        <f>COUNTIF('Data Base INICIAL NO MODIFICAR'!$G$3:$G$170,A88)</f>
        <v>10</v>
      </c>
    </row>
    <row r="89" spans="1:2" ht="15.75" customHeight="1">
      <c r="A89" s="112">
        <f t="shared" si="0"/>
        <v>2016</v>
      </c>
      <c r="B89" s="112">
        <f>COUNTIF('Data Base INICIAL NO MODIFICAR'!$G$3:$G$170,A89)</f>
        <v>13</v>
      </c>
    </row>
    <row r="90" spans="1:2" ht="15.75" customHeight="1">
      <c r="A90" s="112">
        <f t="shared" si="0"/>
        <v>2017</v>
      </c>
      <c r="B90" s="112">
        <f>COUNTIF('Data Base INICIAL NO MODIFICAR'!$G$3:$G$170,A90)</f>
        <v>18</v>
      </c>
    </row>
    <row r="91" spans="1:2" ht="15.75" customHeight="1">
      <c r="A91" s="112">
        <f t="shared" si="0"/>
        <v>2018</v>
      </c>
      <c r="B91" s="112">
        <f>COUNTIF('Data Base INICIAL NO MODIFICAR'!$G$3:$G$170,A91)</f>
        <v>11</v>
      </c>
    </row>
    <row r="92" spans="1:2" ht="15.75" customHeight="1">
      <c r="A92" s="112">
        <f t="shared" si="0"/>
        <v>2019</v>
      </c>
      <c r="B92" s="112">
        <f>COUNTIF('Data Base INICIAL NO MODIFICAR'!$G$3:$G$170,A92)</f>
        <v>8</v>
      </c>
    </row>
    <row r="93" spans="1:2" ht="15.75" customHeight="1">
      <c r="A93" s="112">
        <f t="shared" si="0"/>
        <v>2020</v>
      </c>
      <c r="B93" s="112">
        <f>COUNTIF('Data Base INICIAL NO MODIFICAR'!$G$3:$G$170,A93)</f>
        <v>14</v>
      </c>
    </row>
    <row r="94" spans="1:2" ht="15.75" customHeight="1">
      <c r="A94" s="112">
        <f t="shared" si="0"/>
        <v>2021</v>
      </c>
      <c r="B94" s="112">
        <f>COUNTIF('Data Base INICIAL NO MODIFICAR'!$G$3:$G$170,A94)</f>
        <v>14</v>
      </c>
    </row>
    <row r="95" spans="1:2" ht="15.75" customHeight="1">
      <c r="A95" s="112">
        <f t="shared" si="0"/>
        <v>2022</v>
      </c>
      <c r="B95" s="112">
        <f>COUNTIF('Data Base INICIAL NO MODIFICAR'!$G$3:$G$170,A95)</f>
        <v>0</v>
      </c>
    </row>
    <row r="96" spans="1:2"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outlinePr summaryBelow="0" summaryRight="0"/>
  </sheetPr>
  <dimension ref="A1:N1000"/>
  <sheetViews>
    <sheetView workbookViewId="0">
      <pane ySplit="2" topLeftCell="A3" activePane="bottomLeft" state="frozen"/>
      <selection pane="bottomLeft" activeCell="B4" sqref="B4"/>
    </sheetView>
  </sheetViews>
  <sheetFormatPr baseColWidth="10" defaultColWidth="12.5703125" defaultRowHeight="15" customHeight="1"/>
  <cols>
    <col min="1" max="2" width="12.5703125" customWidth="1"/>
    <col min="3" max="3" width="18.5703125" customWidth="1"/>
    <col min="4" max="4" width="16.140625" customWidth="1"/>
    <col min="5" max="5" width="8" customWidth="1"/>
    <col min="6" max="6" width="9.28515625" customWidth="1"/>
    <col min="7" max="7" width="9.42578125" customWidth="1"/>
    <col min="8" max="8" width="11.42578125" customWidth="1"/>
    <col min="9" max="9" width="5.5703125" customWidth="1"/>
    <col min="12" max="12" width="9" customWidth="1"/>
  </cols>
  <sheetData>
    <row r="1" spans="1:13" ht="12.75">
      <c r="A1" s="605" t="s">
        <v>556</v>
      </c>
      <c r="B1" s="562"/>
      <c r="C1" s="563"/>
      <c r="D1" s="611" t="s">
        <v>552</v>
      </c>
      <c r="E1" s="562"/>
      <c r="F1" s="562"/>
      <c r="G1" s="562"/>
      <c r="H1" s="562"/>
      <c r="I1" s="562"/>
      <c r="J1" s="562"/>
      <c r="K1" s="562"/>
      <c r="L1" s="562"/>
      <c r="M1" s="563"/>
    </row>
    <row r="2" spans="1:13" ht="12.75">
      <c r="A2" s="76" t="s">
        <v>662</v>
      </c>
      <c r="B2" s="76" t="s">
        <v>663</v>
      </c>
      <c r="C2" s="76" t="s">
        <v>664</v>
      </c>
      <c r="D2" s="76" t="s">
        <v>4359</v>
      </c>
      <c r="E2" s="76" t="s">
        <v>140</v>
      </c>
      <c r="F2" s="76" t="s">
        <v>1047</v>
      </c>
      <c r="G2" s="76" t="s">
        <v>583</v>
      </c>
      <c r="H2" s="76" t="s">
        <v>584</v>
      </c>
      <c r="I2" s="76" t="s">
        <v>585</v>
      </c>
      <c r="J2" s="76" t="s">
        <v>4497</v>
      </c>
      <c r="K2" s="76" t="s">
        <v>586</v>
      </c>
      <c r="L2" s="76" t="s">
        <v>587</v>
      </c>
      <c r="M2" s="76" t="s">
        <v>590</v>
      </c>
    </row>
    <row r="3" spans="1:13" ht="12.75">
      <c r="A3" s="6">
        <v>1</v>
      </c>
      <c r="B3" s="6"/>
      <c r="C3" s="6"/>
      <c r="D3" s="6">
        <v>1</v>
      </c>
      <c r="E3" s="6"/>
      <c r="F3" s="6"/>
      <c r="G3" s="6"/>
      <c r="H3" s="6"/>
      <c r="I3" s="6"/>
      <c r="J3" s="6"/>
      <c r="K3" s="6"/>
      <c r="L3" s="6"/>
      <c r="M3" s="6"/>
    </row>
    <row r="4" spans="1:13" ht="12.75">
      <c r="A4" s="6">
        <v>1</v>
      </c>
      <c r="B4" s="6"/>
      <c r="C4" s="6"/>
      <c r="D4" s="6"/>
      <c r="E4" s="6"/>
      <c r="F4" s="6"/>
      <c r="G4" s="6"/>
      <c r="H4" s="6"/>
      <c r="I4" s="6"/>
      <c r="J4" s="6"/>
      <c r="K4" s="6"/>
      <c r="L4" s="6"/>
      <c r="M4" s="6">
        <v>1</v>
      </c>
    </row>
    <row r="5" spans="1:13" ht="12.75">
      <c r="A5" s="6">
        <v>1</v>
      </c>
      <c r="B5" s="6"/>
      <c r="C5" s="6"/>
      <c r="D5" s="6"/>
      <c r="E5" s="6"/>
      <c r="F5" s="6"/>
      <c r="G5" s="6"/>
      <c r="H5" s="6"/>
      <c r="I5" s="6"/>
      <c r="J5" s="6"/>
      <c r="K5" s="6"/>
      <c r="L5" s="6"/>
      <c r="M5" s="6">
        <v>1</v>
      </c>
    </row>
    <row r="6" spans="1:13" ht="12.75">
      <c r="A6" s="6">
        <v>1</v>
      </c>
      <c r="B6" s="6"/>
      <c r="C6" s="6"/>
      <c r="D6" s="6">
        <v>1</v>
      </c>
      <c r="E6" s="6"/>
      <c r="F6" s="6"/>
      <c r="G6" s="6"/>
      <c r="H6" s="6"/>
      <c r="I6" s="6"/>
      <c r="J6" s="6"/>
      <c r="K6" s="6"/>
      <c r="L6" s="6"/>
      <c r="M6" s="6"/>
    </row>
    <row r="7" spans="1:13" ht="12.75">
      <c r="A7" s="6">
        <v>1</v>
      </c>
      <c r="B7" s="6"/>
      <c r="C7" s="6"/>
      <c r="D7" s="6">
        <v>1</v>
      </c>
      <c r="E7" s="6"/>
      <c r="F7" s="6"/>
      <c r="G7" s="6"/>
      <c r="H7" s="6"/>
      <c r="I7" s="6"/>
      <c r="J7" s="6"/>
      <c r="K7" s="6"/>
      <c r="L7" s="6"/>
      <c r="M7" s="6"/>
    </row>
    <row r="8" spans="1:13" ht="12.75">
      <c r="A8" s="6">
        <v>1</v>
      </c>
      <c r="B8" s="6"/>
      <c r="C8" s="6"/>
      <c r="D8" s="6">
        <v>1</v>
      </c>
      <c r="E8" s="6"/>
      <c r="F8" s="6"/>
      <c r="G8" s="6"/>
      <c r="H8" s="6"/>
      <c r="I8" s="6"/>
      <c r="J8" s="6"/>
      <c r="K8" s="6"/>
      <c r="L8" s="6"/>
      <c r="M8" s="6"/>
    </row>
    <row r="9" spans="1:13" ht="12.75">
      <c r="A9" s="6">
        <v>1</v>
      </c>
      <c r="B9" s="6"/>
      <c r="C9" s="6"/>
      <c r="D9" s="6">
        <v>1</v>
      </c>
      <c r="E9" s="6"/>
      <c r="F9" s="6"/>
      <c r="G9" s="6"/>
      <c r="H9" s="6"/>
      <c r="I9" s="6"/>
      <c r="J9" s="6"/>
      <c r="K9" s="6"/>
      <c r="L9" s="6"/>
      <c r="M9" s="6"/>
    </row>
    <row r="10" spans="1:13" ht="12.75">
      <c r="A10" s="6">
        <v>1</v>
      </c>
      <c r="B10" s="6"/>
      <c r="C10" s="6"/>
      <c r="D10" s="6"/>
      <c r="E10" s="6"/>
      <c r="F10" s="6"/>
      <c r="G10" s="6"/>
      <c r="H10" s="6"/>
      <c r="I10" s="6"/>
      <c r="J10" s="6"/>
      <c r="K10" s="6"/>
      <c r="L10" s="6"/>
      <c r="M10" s="6">
        <v>1</v>
      </c>
    </row>
    <row r="11" spans="1:13" ht="12.75">
      <c r="A11" s="6">
        <v>1</v>
      </c>
      <c r="B11" s="6"/>
      <c r="C11" s="6"/>
      <c r="D11" s="6"/>
      <c r="E11" s="6"/>
      <c r="F11" s="6"/>
      <c r="G11" s="6"/>
      <c r="H11" s="6"/>
      <c r="I11" s="6"/>
      <c r="J11" s="6"/>
      <c r="K11" s="6"/>
      <c r="L11" s="6"/>
      <c r="M11" s="6">
        <v>1</v>
      </c>
    </row>
    <row r="12" spans="1:13" ht="12.75">
      <c r="A12" s="6">
        <v>1</v>
      </c>
      <c r="B12" s="6"/>
      <c r="C12" s="6"/>
      <c r="D12" s="6">
        <v>1</v>
      </c>
      <c r="E12" s="6"/>
      <c r="F12" s="6"/>
      <c r="G12" s="6"/>
      <c r="H12" s="6"/>
      <c r="I12" s="6"/>
      <c r="J12" s="6"/>
      <c r="K12" s="6"/>
      <c r="L12" s="6"/>
      <c r="M12" s="6"/>
    </row>
    <row r="13" spans="1:13" ht="12.75">
      <c r="A13" s="5">
        <v>1</v>
      </c>
      <c r="B13" s="5"/>
      <c r="C13" s="5"/>
      <c r="D13" s="6"/>
      <c r="E13" s="6"/>
      <c r="F13" s="6"/>
      <c r="G13" s="6"/>
      <c r="H13" s="6"/>
      <c r="I13" s="6"/>
      <c r="J13" s="6"/>
      <c r="K13" s="6"/>
      <c r="L13" s="6"/>
      <c r="M13" s="6">
        <v>1</v>
      </c>
    </row>
    <row r="14" spans="1:13" ht="12.75">
      <c r="A14" s="6">
        <v>1</v>
      </c>
      <c r="B14" s="6"/>
      <c r="C14" s="6"/>
      <c r="D14" s="6"/>
      <c r="E14" s="6"/>
      <c r="F14" s="6"/>
      <c r="G14" s="6"/>
      <c r="H14" s="6"/>
      <c r="I14" s="6"/>
      <c r="J14" s="6"/>
      <c r="K14" s="6"/>
      <c r="L14" s="6"/>
      <c r="M14" s="6">
        <v>1</v>
      </c>
    </row>
    <row r="15" spans="1:13" ht="12.75">
      <c r="A15" s="6">
        <v>1</v>
      </c>
      <c r="B15" s="6"/>
      <c r="C15" s="6"/>
      <c r="D15" s="6">
        <v>1</v>
      </c>
      <c r="E15" s="6"/>
      <c r="F15" s="6"/>
      <c r="G15" s="6"/>
      <c r="H15" s="6"/>
      <c r="I15" s="6"/>
      <c r="J15" s="6"/>
      <c r="K15" s="6"/>
      <c r="L15" s="6"/>
      <c r="M15" s="6">
        <v>1</v>
      </c>
    </row>
    <row r="16" spans="1:13" ht="12.75">
      <c r="A16" s="6">
        <v>1</v>
      </c>
      <c r="B16" s="6"/>
      <c r="C16" s="6"/>
      <c r="D16" s="6">
        <v>1</v>
      </c>
      <c r="E16" s="6"/>
      <c r="F16" s="6"/>
      <c r="G16" s="6"/>
      <c r="H16" s="6"/>
      <c r="I16" s="6"/>
      <c r="J16" s="6"/>
      <c r="K16" s="6"/>
      <c r="L16" s="6"/>
      <c r="M16" s="6">
        <v>1</v>
      </c>
    </row>
    <row r="17" spans="1:13" ht="12.75">
      <c r="A17" s="6">
        <v>1</v>
      </c>
      <c r="B17" s="6"/>
      <c r="C17" s="6"/>
      <c r="D17" s="6"/>
      <c r="E17" s="6"/>
      <c r="F17" s="6"/>
      <c r="G17" s="6"/>
      <c r="H17" s="6"/>
      <c r="I17" s="6"/>
      <c r="J17" s="6"/>
      <c r="K17" s="6"/>
      <c r="L17" s="6"/>
      <c r="M17" s="6">
        <v>1</v>
      </c>
    </row>
    <row r="18" spans="1:13" ht="12.75">
      <c r="A18" s="6">
        <v>1</v>
      </c>
      <c r="B18" s="6"/>
      <c r="C18" s="6"/>
      <c r="D18" s="6"/>
      <c r="E18" s="6"/>
      <c r="F18" s="6"/>
      <c r="G18" s="6"/>
      <c r="H18" s="6"/>
      <c r="I18" s="6"/>
      <c r="J18" s="6"/>
      <c r="K18" s="6"/>
      <c r="L18" s="6"/>
      <c r="M18" s="6">
        <v>1</v>
      </c>
    </row>
    <row r="19" spans="1:13" ht="12.75">
      <c r="A19" s="6">
        <v>1</v>
      </c>
      <c r="B19" s="6"/>
      <c r="C19" s="6"/>
      <c r="D19" s="6"/>
      <c r="E19" s="6"/>
      <c r="F19" s="6"/>
      <c r="G19" s="6"/>
      <c r="H19" s="6"/>
      <c r="I19" s="6"/>
      <c r="J19" s="6"/>
      <c r="K19" s="6"/>
      <c r="L19" s="6"/>
      <c r="M19" s="6">
        <v>1</v>
      </c>
    </row>
    <row r="20" spans="1:13" ht="12.75">
      <c r="A20" s="6"/>
      <c r="B20" s="6">
        <v>1</v>
      </c>
      <c r="C20" s="6"/>
      <c r="D20" s="6"/>
      <c r="E20" s="6"/>
      <c r="F20" s="6"/>
      <c r="G20" s="6"/>
      <c r="H20" s="6"/>
      <c r="I20" s="6"/>
      <c r="J20" s="6"/>
      <c r="K20" s="6">
        <v>1</v>
      </c>
      <c r="L20" s="6"/>
      <c r="M20" s="6"/>
    </row>
    <row r="21" spans="1:13" ht="15.75" customHeight="1">
      <c r="A21" s="6">
        <v>1</v>
      </c>
      <c r="B21" s="6"/>
      <c r="C21" s="6"/>
      <c r="D21" s="6"/>
      <c r="E21" s="6"/>
      <c r="F21" s="6"/>
      <c r="G21" s="6"/>
      <c r="H21" s="6"/>
      <c r="I21" s="6"/>
      <c r="J21" s="6"/>
      <c r="K21" s="6"/>
      <c r="L21" s="6"/>
      <c r="M21" s="6">
        <v>1</v>
      </c>
    </row>
    <row r="22" spans="1:13" ht="15.75" customHeight="1">
      <c r="A22" s="5">
        <v>1</v>
      </c>
      <c r="B22" s="5"/>
      <c r="C22" s="5"/>
      <c r="D22" s="6"/>
      <c r="E22" s="6"/>
      <c r="F22" s="6"/>
      <c r="G22" s="6"/>
      <c r="H22" s="6"/>
      <c r="I22" s="6"/>
      <c r="J22" s="6"/>
      <c r="K22" s="6"/>
      <c r="L22" s="6"/>
      <c r="M22" s="6">
        <v>1</v>
      </c>
    </row>
    <row r="23" spans="1:13" ht="15.75" customHeight="1">
      <c r="A23" s="6">
        <v>1</v>
      </c>
      <c r="B23" s="6"/>
      <c r="C23" s="6"/>
      <c r="D23" s="6">
        <v>1</v>
      </c>
      <c r="E23" s="6"/>
      <c r="F23" s="6"/>
      <c r="G23" s="6"/>
      <c r="H23" s="6"/>
      <c r="I23" s="6"/>
      <c r="J23" s="6"/>
      <c r="K23" s="6"/>
      <c r="L23" s="6"/>
      <c r="M23" s="6"/>
    </row>
    <row r="24" spans="1:13" ht="15.75" customHeight="1">
      <c r="A24" s="5">
        <v>1</v>
      </c>
      <c r="B24" s="5"/>
      <c r="C24" s="5"/>
      <c r="D24" s="6"/>
      <c r="E24" s="6"/>
      <c r="F24" s="6"/>
      <c r="G24" s="6"/>
      <c r="H24" s="6"/>
      <c r="I24" s="6"/>
      <c r="J24" s="6"/>
      <c r="K24" s="6"/>
      <c r="L24" s="6"/>
      <c r="M24" s="6">
        <v>1</v>
      </c>
    </row>
    <row r="25" spans="1:13" ht="15.75" customHeight="1">
      <c r="A25" s="6">
        <v>1</v>
      </c>
      <c r="B25" s="6"/>
      <c r="C25" s="6"/>
      <c r="D25" s="6">
        <v>1</v>
      </c>
      <c r="E25" s="6"/>
      <c r="F25" s="6"/>
      <c r="G25" s="6"/>
      <c r="H25" s="6"/>
      <c r="I25" s="6"/>
      <c r="J25" s="6"/>
      <c r="K25" s="6"/>
      <c r="L25" s="6"/>
      <c r="M25" s="6">
        <v>1</v>
      </c>
    </row>
    <row r="26" spans="1:13" ht="15.75" customHeight="1">
      <c r="A26" s="6">
        <v>1</v>
      </c>
      <c r="B26" s="6"/>
      <c r="C26" s="6"/>
      <c r="D26" s="6">
        <v>1</v>
      </c>
      <c r="E26" s="6"/>
      <c r="F26" s="6"/>
      <c r="G26" s="6"/>
      <c r="H26" s="6"/>
      <c r="I26" s="6"/>
      <c r="J26" s="6"/>
      <c r="K26" s="6"/>
      <c r="L26" s="6"/>
      <c r="M26" s="6"/>
    </row>
    <row r="27" spans="1:13" ht="15.75" customHeight="1">
      <c r="A27" s="6">
        <v>1</v>
      </c>
      <c r="B27" s="6"/>
      <c r="C27" s="6"/>
      <c r="D27" s="6"/>
      <c r="E27" s="6"/>
      <c r="F27" s="6"/>
      <c r="G27" s="6"/>
      <c r="H27" s="6"/>
      <c r="I27" s="6"/>
      <c r="J27" s="6"/>
      <c r="K27" s="6"/>
      <c r="L27" s="6"/>
      <c r="M27" s="6">
        <v>1</v>
      </c>
    </row>
    <row r="28" spans="1:13" ht="15.75" customHeight="1">
      <c r="A28" s="6">
        <v>1</v>
      </c>
      <c r="B28" s="6"/>
      <c r="C28" s="6"/>
      <c r="D28" s="6">
        <v>1</v>
      </c>
      <c r="E28" s="6"/>
      <c r="F28" s="6"/>
      <c r="G28" s="6"/>
      <c r="H28" s="6"/>
      <c r="I28" s="6"/>
      <c r="J28" s="6"/>
      <c r="K28" s="6"/>
      <c r="L28" s="6"/>
      <c r="M28" s="6"/>
    </row>
    <row r="29" spans="1:13" ht="15.75" customHeight="1">
      <c r="A29" s="6">
        <v>1</v>
      </c>
      <c r="B29" s="6"/>
      <c r="C29" s="6"/>
      <c r="D29" s="6">
        <v>1</v>
      </c>
      <c r="E29" s="6"/>
      <c r="F29" s="6"/>
      <c r="G29" s="6"/>
      <c r="H29" s="6"/>
      <c r="I29" s="6"/>
      <c r="J29" s="6"/>
      <c r="K29" s="6"/>
      <c r="L29" s="6"/>
      <c r="M29" s="6"/>
    </row>
    <row r="30" spans="1:13" ht="15.75" customHeight="1">
      <c r="A30" s="7">
        <v>1</v>
      </c>
      <c r="B30" s="7"/>
      <c r="C30" s="7"/>
      <c r="D30" s="7">
        <v>1</v>
      </c>
      <c r="E30" s="7"/>
      <c r="F30" s="7"/>
      <c r="G30" s="7"/>
      <c r="H30" s="7"/>
      <c r="I30" s="7"/>
      <c r="J30" s="7"/>
      <c r="K30" s="7"/>
      <c r="L30" s="7"/>
      <c r="M30" s="7">
        <v>1</v>
      </c>
    </row>
    <row r="31" spans="1:13" ht="15.75" customHeight="1">
      <c r="A31" s="7">
        <v>1</v>
      </c>
      <c r="B31" s="7"/>
      <c r="C31" s="7"/>
      <c r="D31" s="7"/>
      <c r="E31" s="7"/>
      <c r="F31" s="7">
        <v>1</v>
      </c>
      <c r="G31" s="7"/>
      <c r="H31" s="7"/>
      <c r="I31" s="7"/>
      <c r="J31" s="7"/>
      <c r="K31" s="7"/>
      <c r="L31" s="7"/>
      <c r="M31" s="7"/>
    </row>
    <row r="32" spans="1:13" ht="15.75" customHeight="1">
      <c r="A32" s="7">
        <v>1</v>
      </c>
      <c r="B32" s="7"/>
      <c r="C32" s="7"/>
      <c r="D32" s="7"/>
      <c r="E32" s="7">
        <v>1</v>
      </c>
      <c r="F32" s="7"/>
      <c r="G32" s="7"/>
      <c r="H32" s="7"/>
      <c r="I32" s="7"/>
      <c r="J32" s="7"/>
      <c r="K32" s="7"/>
      <c r="L32" s="7"/>
      <c r="M32" s="7"/>
    </row>
    <row r="33" spans="1:13" ht="15.75" customHeight="1">
      <c r="A33" s="21">
        <v>1</v>
      </c>
      <c r="B33" s="21"/>
      <c r="C33" s="21"/>
      <c r="D33" s="21"/>
      <c r="E33" s="21"/>
      <c r="F33" s="21"/>
      <c r="G33" s="21"/>
      <c r="H33" s="21"/>
      <c r="I33" s="21"/>
      <c r="J33" s="21"/>
      <c r="K33" s="21"/>
      <c r="L33" s="21"/>
      <c r="M33" s="21">
        <v>1</v>
      </c>
    </row>
    <row r="34" spans="1:13" ht="15.75" customHeight="1">
      <c r="A34" s="7">
        <v>1</v>
      </c>
      <c r="B34" s="7"/>
      <c r="C34" s="7"/>
      <c r="D34" s="7"/>
      <c r="E34" s="7"/>
      <c r="F34" s="7">
        <v>1</v>
      </c>
      <c r="G34" s="7"/>
      <c r="H34" s="7"/>
      <c r="I34" s="7"/>
      <c r="J34" s="7"/>
      <c r="K34" s="7"/>
      <c r="L34" s="7"/>
      <c r="M34" s="7"/>
    </row>
    <row r="35" spans="1:13" ht="15.75" customHeight="1">
      <c r="A35" s="7">
        <v>1</v>
      </c>
      <c r="B35" s="7"/>
      <c r="C35" s="7"/>
      <c r="D35" s="7"/>
      <c r="E35" s="7"/>
      <c r="F35" s="7"/>
      <c r="G35" s="7"/>
      <c r="H35" s="7"/>
      <c r="I35" s="7"/>
      <c r="J35" s="7"/>
      <c r="K35" s="7"/>
      <c r="L35" s="7"/>
      <c r="M35" s="7">
        <v>1</v>
      </c>
    </row>
    <row r="36" spans="1:13" ht="15.75" customHeight="1">
      <c r="A36" s="7">
        <v>1</v>
      </c>
      <c r="B36" s="7"/>
      <c r="C36" s="7"/>
      <c r="D36" s="7"/>
      <c r="E36" s="7">
        <v>1</v>
      </c>
      <c r="F36" s="7"/>
      <c r="G36" s="7"/>
      <c r="H36" s="7"/>
      <c r="I36" s="7"/>
      <c r="J36" s="7"/>
      <c r="K36" s="7"/>
      <c r="L36" s="7"/>
      <c r="M36" s="7"/>
    </row>
    <row r="37" spans="1:13" ht="15.75" customHeight="1">
      <c r="A37" s="22">
        <v>1</v>
      </c>
      <c r="B37" s="22"/>
      <c r="C37" s="22"/>
      <c r="D37" s="22"/>
      <c r="E37" s="22"/>
      <c r="F37" s="22"/>
      <c r="G37" s="22"/>
      <c r="H37" s="22"/>
      <c r="I37" s="22"/>
      <c r="J37" s="7"/>
      <c r="K37" s="7"/>
      <c r="L37" s="7"/>
      <c r="M37" s="22">
        <v>1</v>
      </c>
    </row>
    <row r="38" spans="1:13" ht="15.75" customHeight="1">
      <c r="A38" s="7">
        <v>1</v>
      </c>
      <c r="B38" s="7"/>
      <c r="C38" s="7"/>
      <c r="D38" s="7"/>
      <c r="E38" s="7">
        <v>1</v>
      </c>
      <c r="F38" s="7"/>
      <c r="G38" s="7"/>
      <c r="H38" s="7"/>
      <c r="I38" s="7"/>
      <c r="J38" s="7"/>
      <c r="K38" s="7">
        <v>1</v>
      </c>
      <c r="L38" s="7"/>
      <c r="M38" s="7"/>
    </row>
    <row r="39" spans="1:13" ht="15.75" customHeight="1">
      <c r="A39" s="7">
        <v>1</v>
      </c>
      <c r="B39" s="7"/>
      <c r="C39" s="7"/>
      <c r="D39" s="7"/>
      <c r="E39" s="7"/>
      <c r="F39" s="7"/>
      <c r="G39" s="7"/>
      <c r="H39" s="7"/>
      <c r="I39" s="7"/>
      <c r="J39" s="7"/>
      <c r="K39" s="7"/>
      <c r="L39" s="7"/>
      <c r="M39" s="7">
        <v>1</v>
      </c>
    </row>
    <row r="40" spans="1:13" ht="15.75" customHeight="1">
      <c r="A40" s="21">
        <v>1</v>
      </c>
      <c r="B40" s="21"/>
      <c r="C40" s="21"/>
      <c r="D40" s="21"/>
      <c r="E40" s="21"/>
      <c r="F40" s="21"/>
      <c r="G40" s="21"/>
      <c r="H40" s="21"/>
      <c r="I40" s="21"/>
      <c r="J40" s="21"/>
      <c r="K40" s="21"/>
      <c r="L40" s="21"/>
      <c r="M40" s="21">
        <v>1</v>
      </c>
    </row>
    <row r="41" spans="1:13" ht="15.75" customHeight="1">
      <c r="A41" s="7">
        <v>1</v>
      </c>
      <c r="B41" s="7"/>
      <c r="C41" s="7"/>
      <c r="D41" s="7"/>
      <c r="E41" s="7"/>
      <c r="F41" s="7"/>
      <c r="G41" s="7"/>
      <c r="H41" s="7"/>
      <c r="I41" s="7"/>
      <c r="J41" s="7"/>
      <c r="K41" s="7"/>
      <c r="L41" s="7"/>
      <c r="M41" s="7">
        <v>1</v>
      </c>
    </row>
    <row r="42" spans="1:13" ht="15.75" customHeight="1">
      <c r="A42" s="7">
        <v>1</v>
      </c>
      <c r="B42" s="7"/>
      <c r="C42" s="7"/>
      <c r="D42" s="7"/>
      <c r="E42" s="7"/>
      <c r="F42" s="7"/>
      <c r="G42" s="7"/>
      <c r="H42" s="7"/>
      <c r="I42" s="7"/>
      <c r="J42" s="7"/>
      <c r="K42" s="7"/>
      <c r="L42" s="7"/>
      <c r="M42" s="7">
        <v>1</v>
      </c>
    </row>
    <row r="43" spans="1:13" ht="15.75" customHeight="1">
      <c r="A43" s="7">
        <v>1</v>
      </c>
      <c r="B43" s="7"/>
      <c r="C43" s="7"/>
      <c r="D43" s="7"/>
      <c r="E43" s="7"/>
      <c r="F43" s="7"/>
      <c r="G43" s="7"/>
      <c r="H43" s="7"/>
      <c r="I43" s="7"/>
      <c r="J43" s="7"/>
      <c r="K43" s="7"/>
      <c r="L43" s="7"/>
      <c r="M43" s="7">
        <v>1</v>
      </c>
    </row>
    <row r="44" spans="1:13" ht="15.75" customHeight="1">
      <c r="A44" s="7">
        <v>1</v>
      </c>
      <c r="B44" s="7"/>
      <c r="C44" s="7"/>
      <c r="D44" s="7"/>
      <c r="E44" s="7">
        <v>1</v>
      </c>
      <c r="F44" s="7"/>
      <c r="G44" s="7"/>
      <c r="H44" s="7"/>
      <c r="I44" s="7"/>
      <c r="J44" s="7"/>
      <c r="K44" s="7"/>
      <c r="L44" s="7"/>
      <c r="M44" s="7"/>
    </row>
    <row r="45" spans="1:13" ht="15.75" customHeight="1">
      <c r="A45" s="7">
        <v>1</v>
      </c>
      <c r="B45" s="7"/>
      <c r="C45" s="7"/>
      <c r="D45" s="7"/>
      <c r="E45" s="7"/>
      <c r="F45" s="7"/>
      <c r="G45" s="7"/>
      <c r="H45" s="7"/>
      <c r="I45" s="7"/>
      <c r="J45" s="7"/>
      <c r="K45" s="7"/>
      <c r="L45" s="7"/>
      <c r="M45" s="7">
        <v>1</v>
      </c>
    </row>
    <row r="46" spans="1:13" ht="15.75" customHeight="1">
      <c r="A46" s="7">
        <v>1</v>
      </c>
      <c r="B46" s="7"/>
      <c r="C46" s="7"/>
      <c r="D46" s="7"/>
      <c r="E46" s="7"/>
      <c r="F46" s="7">
        <v>1</v>
      </c>
      <c r="G46" s="7"/>
      <c r="H46" s="7"/>
      <c r="I46" s="7"/>
      <c r="J46" s="7"/>
      <c r="K46" s="7"/>
      <c r="L46" s="7"/>
      <c r="M46" s="7"/>
    </row>
    <row r="47" spans="1:13" ht="15.75" customHeight="1">
      <c r="A47" s="7"/>
      <c r="B47" s="7"/>
      <c r="C47" s="7">
        <v>1</v>
      </c>
      <c r="D47" s="7"/>
      <c r="E47" s="7"/>
      <c r="F47" s="7"/>
      <c r="G47" s="7">
        <v>1</v>
      </c>
      <c r="H47" s="7"/>
      <c r="I47" s="7"/>
      <c r="J47" s="7"/>
      <c r="K47" s="7"/>
      <c r="L47" s="7"/>
      <c r="M47" s="7"/>
    </row>
    <row r="48" spans="1:13" ht="15.75" customHeight="1">
      <c r="A48" s="7">
        <v>1</v>
      </c>
      <c r="B48" s="7"/>
      <c r="C48" s="7"/>
      <c r="D48" s="7"/>
      <c r="E48" s="7"/>
      <c r="F48" s="7"/>
      <c r="G48" s="7">
        <v>1</v>
      </c>
      <c r="H48" s="7"/>
      <c r="I48" s="7"/>
      <c r="J48" s="7"/>
      <c r="K48" s="7"/>
      <c r="L48" s="7"/>
      <c r="M48" s="7"/>
    </row>
    <row r="49" spans="1:13" ht="15.75" customHeight="1">
      <c r="A49" s="7">
        <v>1</v>
      </c>
      <c r="B49" s="7"/>
      <c r="C49" s="7"/>
      <c r="D49" s="7"/>
      <c r="E49" s="7"/>
      <c r="F49" s="7"/>
      <c r="G49" s="7"/>
      <c r="H49" s="7"/>
      <c r="I49" s="7"/>
      <c r="J49" s="7"/>
      <c r="K49" s="7"/>
      <c r="L49" s="7"/>
      <c r="M49" s="7">
        <v>1</v>
      </c>
    </row>
    <row r="50" spans="1:13" ht="15.75" customHeight="1">
      <c r="A50" s="7"/>
      <c r="B50" s="7"/>
      <c r="C50" s="7">
        <v>1</v>
      </c>
      <c r="D50" s="7"/>
      <c r="E50" s="7"/>
      <c r="F50" s="7"/>
      <c r="G50" s="7">
        <v>1</v>
      </c>
      <c r="H50" s="7"/>
      <c r="I50" s="7"/>
      <c r="J50" s="7"/>
      <c r="K50" s="7"/>
      <c r="L50" s="7"/>
      <c r="M50" s="7"/>
    </row>
    <row r="51" spans="1:13" ht="15.75" customHeight="1">
      <c r="A51" s="7">
        <v>1</v>
      </c>
      <c r="B51" s="7"/>
      <c r="C51" s="7"/>
      <c r="D51" s="7"/>
      <c r="E51" s="7"/>
      <c r="F51" s="7"/>
      <c r="G51" s="7"/>
      <c r="H51" s="7"/>
      <c r="I51" s="7"/>
      <c r="J51" s="7"/>
      <c r="K51" s="7"/>
      <c r="L51" s="7"/>
      <c r="M51" s="7">
        <v>1</v>
      </c>
    </row>
    <row r="52" spans="1:13" ht="15.75" customHeight="1">
      <c r="A52" s="7">
        <v>1</v>
      </c>
      <c r="B52" s="7"/>
      <c r="C52" s="7"/>
      <c r="D52" s="7">
        <v>1</v>
      </c>
      <c r="E52" s="7"/>
      <c r="F52" s="7"/>
      <c r="G52" s="7"/>
      <c r="H52" s="7"/>
      <c r="I52" s="7"/>
      <c r="J52" s="7"/>
      <c r="K52" s="7"/>
      <c r="L52" s="7"/>
      <c r="M52" s="7"/>
    </row>
    <row r="53" spans="1:13" ht="15.75" customHeight="1">
      <c r="A53" s="7"/>
      <c r="B53" s="7"/>
      <c r="C53" s="7">
        <v>1</v>
      </c>
      <c r="D53" s="7"/>
      <c r="E53" s="7"/>
      <c r="F53" s="7"/>
      <c r="G53" s="7">
        <v>1</v>
      </c>
      <c r="H53" s="7"/>
      <c r="I53" s="7"/>
      <c r="J53" s="7"/>
      <c r="K53" s="7"/>
      <c r="L53" s="7"/>
      <c r="M53" s="7"/>
    </row>
    <row r="54" spans="1:13" ht="15.75" customHeight="1">
      <c r="A54" s="7"/>
      <c r="B54" s="7"/>
      <c r="C54" s="7">
        <v>1</v>
      </c>
      <c r="D54" s="7"/>
      <c r="E54" s="7"/>
      <c r="F54" s="7"/>
      <c r="G54" s="7">
        <v>1</v>
      </c>
      <c r="H54" s="7"/>
      <c r="I54" s="7"/>
      <c r="J54" s="7"/>
      <c r="K54" s="7"/>
      <c r="L54" s="7"/>
      <c r="M54" s="7"/>
    </row>
    <row r="55" spans="1:13" ht="15.75" customHeight="1">
      <c r="A55" s="7">
        <v>1</v>
      </c>
      <c r="B55" s="7"/>
      <c r="C55" s="7"/>
      <c r="D55" s="7"/>
      <c r="E55" s="7">
        <v>1</v>
      </c>
      <c r="F55" s="7"/>
      <c r="G55" s="7"/>
      <c r="H55" s="7"/>
      <c r="I55" s="7"/>
      <c r="J55" s="7"/>
      <c r="K55" s="7">
        <v>1</v>
      </c>
      <c r="L55" s="7"/>
      <c r="M55" s="7">
        <v>1</v>
      </c>
    </row>
    <row r="56" spans="1:13" ht="15.75" customHeight="1">
      <c r="A56" s="7"/>
      <c r="B56" s="7">
        <v>1</v>
      </c>
      <c r="C56" s="7"/>
      <c r="D56" s="159"/>
      <c r="E56" s="159"/>
      <c r="F56" s="159"/>
      <c r="G56" s="159"/>
      <c r="H56" s="159">
        <v>1</v>
      </c>
      <c r="I56" s="159"/>
      <c r="J56" s="7"/>
      <c r="K56" s="7"/>
      <c r="L56" s="7"/>
      <c r="M56" s="159"/>
    </row>
    <row r="57" spans="1:13" ht="15.75" customHeight="1">
      <c r="A57" s="7">
        <v>1</v>
      </c>
      <c r="B57" s="7"/>
      <c r="C57" s="7"/>
      <c r="D57" s="7">
        <v>1</v>
      </c>
      <c r="E57" s="7"/>
      <c r="F57" s="7"/>
      <c r="G57" s="7"/>
      <c r="H57" s="7"/>
      <c r="I57" s="7"/>
      <c r="J57" s="7"/>
      <c r="K57" s="7"/>
      <c r="L57" s="7"/>
      <c r="M57" s="7"/>
    </row>
    <row r="58" spans="1:13" ht="15.75" customHeight="1">
      <c r="A58" s="7">
        <v>1</v>
      </c>
      <c r="B58" s="7"/>
      <c r="C58" s="7"/>
      <c r="D58" s="7">
        <v>1</v>
      </c>
      <c r="E58" s="7"/>
      <c r="F58" s="7"/>
      <c r="G58" s="7"/>
      <c r="H58" s="7"/>
      <c r="I58" s="7"/>
      <c r="J58" s="7"/>
      <c r="K58" s="7"/>
      <c r="L58" s="7"/>
      <c r="M58" s="7">
        <v>1</v>
      </c>
    </row>
    <row r="59" spans="1:13" ht="15.75" customHeight="1">
      <c r="A59" s="7"/>
      <c r="B59" s="7">
        <v>1</v>
      </c>
      <c r="C59" s="7"/>
      <c r="D59" s="7"/>
      <c r="E59" s="7"/>
      <c r="F59" s="7"/>
      <c r="G59" s="7"/>
      <c r="H59" s="7">
        <v>1</v>
      </c>
      <c r="I59" s="7"/>
      <c r="J59" s="7"/>
      <c r="K59" s="7"/>
      <c r="L59" s="7"/>
      <c r="M59" s="7"/>
    </row>
    <row r="60" spans="1:13" ht="15.75" customHeight="1">
      <c r="A60" s="7"/>
      <c r="B60" s="7">
        <v>1</v>
      </c>
      <c r="C60" s="7"/>
      <c r="D60" s="7">
        <v>1</v>
      </c>
      <c r="E60" s="7"/>
      <c r="F60" s="7"/>
      <c r="G60" s="7"/>
      <c r="H60" s="7"/>
      <c r="I60" s="7"/>
      <c r="J60" s="7"/>
      <c r="K60" s="7"/>
      <c r="L60" s="7"/>
      <c r="M60" s="7"/>
    </row>
    <row r="61" spans="1:13" ht="15.75" customHeight="1">
      <c r="A61" s="7">
        <v>1</v>
      </c>
      <c r="B61" s="7"/>
      <c r="C61" s="7"/>
      <c r="D61" s="7"/>
      <c r="E61" s="7"/>
      <c r="F61" s="7"/>
      <c r="G61" s="7"/>
      <c r="H61" s="7"/>
      <c r="I61" s="7"/>
      <c r="J61" s="7"/>
      <c r="K61" s="7"/>
      <c r="L61" s="7"/>
      <c r="M61" s="7">
        <v>1</v>
      </c>
    </row>
    <row r="62" spans="1:13" ht="15.75" customHeight="1">
      <c r="A62" s="7">
        <v>1</v>
      </c>
      <c r="B62" s="7"/>
      <c r="C62" s="7"/>
      <c r="D62" s="7"/>
      <c r="E62" s="7"/>
      <c r="F62" s="7"/>
      <c r="G62" s="7"/>
      <c r="H62" s="7"/>
      <c r="I62" s="7"/>
      <c r="J62" s="7"/>
      <c r="K62" s="7"/>
      <c r="L62" s="7"/>
      <c r="M62" s="7">
        <v>1</v>
      </c>
    </row>
    <row r="63" spans="1:13" ht="15.75" customHeight="1">
      <c r="A63" s="7">
        <v>1</v>
      </c>
      <c r="B63" s="7"/>
      <c r="C63" s="7"/>
      <c r="D63" s="7"/>
      <c r="E63" s="7"/>
      <c r="F63" s="7"/>
      <c r="G63" s="7"/>
      <c r="H63" s="7"/>
      <c r="I63" s="7"/>
      <c r="J63" s="7"/>
      <c r="K63" s="7"/>
      <c r="L63" s="7">
        <v>1</v>
      </c>
      <c r="M63" s="7"/>
    </row>
    <row r="64" spans="1:13" ht="15.75" customHeight="1">
      <c r="A64" s="7">
        <v>1</v>
      </c>
      <c r="B64" s="7"/>
      <c r="C64" s="7"/>
      <c r="D64" s="7"/>
      <c r="E64" s="7"/>
      <c r="F64" s="7"/>
      <c r="G64" s="7"/>
      <c r="H64" s="7"/>
      <c r="I64" s="7"/>
      <c r="J64" s="7"/>
      <c r="K64" s="7"/>
      <c r="L64" s="7"/>
      <c r="M64" s="7">
        <v>1</v>
      </c>
    </row>
    <row r="65" spans="1:13" ht="15.75" customHeight="1">
      <c r="A65" s="7">
        <v>1</v>
      </c>
      <c r="B65" s="7"/>
      <c r="C65" s="7"/>
      <c r="D65" s="7"/>
      <c r="E65" s="7"/>
      <c r="F65" s="7"/>
      <c r="G65" s="7"/>
      <c r="H65" s="7"/>
      <c r="I65" s="7"/>
      <c r="J65" s="7"/>
      <c r="K65" s="7"/>
      <c r="L65" s="7">
        <v>1</v>
      </c>
      <c r="M65" s="7"/>
    </row>
    <row r="66" spans="1:13" ht="15.75" customHeight="1">
      <c r="A66" s="7">
        <v>1</v>
      </c>
      <c r="B66" s="7"/>
      <c r="C66" s="7"/>
      <c r="D66" s="7"/>
      <c r="E66" s="7"/>
      <c r="F66" s="7"/>
      <c r="G66" s="7"/>
      <c r="H66" s="7"/>
      <c r="I66" s="7"/>
      <c r="J66" s="7"/>
      <c r="K66" s="7"/>
      <c r="L66" s="7"/>
      <c r="M66" s="7">
        <v>1</v>
      </c>
    </row>
    <row r="67" spans="1:13" ht="15.75" customHeight="1">
      <c r="A67" s="7">
        <v>1</v>
      </c>
      <c r="B67" s="7"/>
      <c r="C67" s="7"/>
      <c r="D67" s="7">
        <v>1</v>
      </c>
      <c r="E67" s="7"/>
      <c r="F67" s="7"/>
      <c r="G67" s="7"/>
      <c r="H67" s="7"/>
      <c r="I67" s="7"/>
      <c r="J67" s="7"/>
      <c r="K67" s="7"/>
      <c r="L67" s="7"/>
      <c r="M67" s="7">
        <v>1</v>
      </c>
    </row>
    <row r="68" spans="1:13" ht="15.75" customHeight="1">
      <c r="A68" s="21">
        <v>1</v>
      </c>
      <c r="B68" s="21"/>
      <c r="C68" s="21"/>
      <c r="D68" s="21"/>
      <c r="E68" s="21"/>
      <c r="F68" s="21"/>
      <c r="G68" s="21"/>
      <c r="H68" s="21"/>
      <c r="I68" s="21"/>
      <c r="J68" s="21"/>
      <c r="K68" s="21"/>
      <c r="L68" s="21"/>
      <c r="M68" s="21">
        <v>1</v>
      </c>
    </row>
    <row r="69" spans="1:13" ht="15.75" customHeight="1">
      <c r="A69" s="21">
        <v>1</v>
      </c>
      <c r="B69" s="21"/>
      <c r="C69" s="21"/>
      <c r="D69" s="21"/>
      <c r="E69" s="21"/>
      <c r="F69" s="21"/>
      <c r="G69" s="21"/>
      <c r="H69" s="21"/>
      <c r="I69" s="21"/>
      <c r="J69" s="21"/>
      <c r="K69" s="21"/>
      <c r="L69" s="21"/>
      <c r="M69" s="21">
        <v>1</v>
      </c>
    </row>
    <row r="70" spans="1:13" ht="15.75" customHeight="1">
      <c r="A70" s="21">
        <v>1</v>
      </c>
      <c r="B70" s="21"/>
      <c r="C70" s="21"/>
      <c r="D70" s="313">
        <v>1</v>
      </c>
      <c r="E70" s="21"/>
      <c r="F70" s="21"/>
      <c r="G70" s="21"/>
      <c r="H70" s="21"/>
      <c r="I70" s="21"/>
      <c r="J70" s="21"/>
      <c r="K70" s="21"/>
      <c r="L70" s="21"/>
      <c r="M70" s="21">
        <v>1</v>
      </c>
    </row>
    <row r="71" spans="1:13" ht="15.75" customHeight="1">
      <c r="A71" s="21"/>
      <c r="B71" s="21">
        <v>1</v>
      </c>
      <c r="C71" s="21"/>
      <c r="D71" s="21"/>
      <c r="E71" s="21"/>
      <c r="F71" s="21"/>
      <c r="G71" s="21"/>
      <c r="H71" s="21"/>
      <c r="I71" s="21"/>
      <c r="J71" s="21"/>
      <c r="K71" s="21"/>
      <c r="L71" s="21"/>
      <c r="M71" s="21">
        <v>1</v>
      </c>
    </row>
    <row r="72" spans="1:13" ht="15.75" customHeight="1">
      <c r="A72" s="7"/>
      <c r="B72" s="7">
        <v>1</v>
      </c>
      <c r="C72" s="7"/>
      <c r="D72" s="7"/>
      <c r="E72" s="7"/>
      <c r="F72" s="7"/>
      <c r="G72" s="7"/>
      <c r="H72" s="7"/>
      <c r="I72" s="7"/>
      <c r="J72" s="7"/>
      <c r="K72" s="7"/>
      <c r="L72" s="7"/>
      <c r="M72" s="7">
        <v>1</v>
      </c>
    </row>
    <row r="73" spans="1:13" ht="15.75" customHeight="1">
      <c r="A73" s="7">
        <v>1</v>
      </c>
      <c r="B73" s="7"/>
      <c r="C73" s="7"/>
      <c r="D73" s="7"/>
      <c r="E73" s="7"/>
      <c r="F73" s="7"/>
      <c r="G73" s="7"/>
      <c r="H73" s="7">
        <v>1</v>
      </c>
      <c r="I73" s="7"/>
      <c r="J73" s="7"/>
      <c r="K73" s="7"/>
      <c r="L73" s="7"/>
      <c r="M73" s="7"/>
    </row>
    <row r="74" spans="1:13" ht="15.75" customHeight="1">
      <c r="A74" s="30">
        <v>1</v>
      </c>
      <c r="B74" s="30"/>
      <c r="C74" s="30"/>
      <c r="D74" s="30"/>
      <c r="E74" s="30"/>
      <c r="F74" s="30"/>
      <c r="G74" s="30"/>
      <c r="H74" s="30"/>
      <c r="I74" s="30"/>
      <c r="J74" s="30"/>
      <c r="K74" s="30"/>
      <c r="L74" s="30"/>
      <c r="M74" s="30">
        <v>1</v>
      </c>
    </row>
    <row r="75" spans="1:13" ht="15.75" customHeight="1">
      <c r="A75" s="7"/>
      <c r="B75" s="7">
        <v>1</v>
      </c>
      <c r="C75" s="7"/>
      <c r="D75" s="7"/>
      <c r="E75" s="7"/>
      <c r="F75" s="7"/>
      <c r="G75" s="7"/>
      <c r="H75" s="7"/>
      <c r="I75" s="7"/>
      <c r="J75" s="7"/>
      <c r="K75" s="7"/>
      <c r="L75" s="7"/>
      <c r="M75" s="7">
        <v>1</v>
      </c>
    </row>
    <row r="76" spans="1:13" ht="15.75" customHeight="1">
      <c r="A76" s="7">
        <v>1</v>
      </c>
      <c r="B76" s="7"/>
      <c r="C76" s="7"/>
      <c r="D76" s="7"/>
      <c r="E76" s="7"/>
      <c r="F76" s="7"/>
      <c r="G76" s="7"/>
      <c r="H76" s="7"/>
      <c r="I76" s="7"/>
      <c r="J76" s="7"/>
      <c r="K76" s="7"/>
      <c r="L76" s="7">
        <v>1</v>
      </c>
      <c r="M76" s="7"/>
    </row>
    <row r="77" spans="1:13" ht="15.75" customHeight="1">
      <c r="A77" s="7">
        <v>1</v>
      </c>
      <c r="B77" s="7"/>
      <c r="C77" s="7"/>
      <c r="D77" s="7"/>
      <c r="E77" s="7"/>
      <c r="F77" s="7"/>
      <c r="G77" s="7"/>
      <c r="H77" s="7"/>
      <c r="I77" s="7"/>
      <c r="J77" s="7"/>
      <c r="K77" s="7"/>
      <c r="L77" s="7"/>
      <c r="M77" s="7">
        <v>1</v>
      </c>
    </row>
    <row r="78" spans="1:13" ht="15.75" customHeight="1">
      <c r="A78" s="7">
        <v>1</v>
      </c>
      <c r="B78" s="7"/>
      <c r="C78" s="7"/>
      <c r="D78" s="7"/>
      <c r="E78" s="7"/>
      <c r="F78" s="7"/>
      <c r="G78" s="7"/>
      <c r="H78" s="7"/>
      <c r="I78" s="7"/>
      <c r="J78" s="7">
        <v>1</v>
      </c>
      <c r="K78" s="7"/>
      <c r="L78" s="7"/>
      <c r="M78" s="7"/>
    </row>
    <row r="79" spans="1:13" ht="15.75" customHeight="1">
      <c r="A79" s="7">
        <v>1</v>
      </c>
      <c r="B79" s="7"/>
      <c r="C79" s="7"/>
      <c r="D79" s="7"/>
      <c r="E79" s="7"/>
      <c r="F79" s="7"/>
      <c r="G79" s="7"/>
      <c r="H79" s="7"/>
      <c r="I79" s="7"/>
      <c r="J79" s="7"/>
      <c r="K79" s="7"/>
      <c r="L79" s="7"/>
      <c r="M79" s="7">
        <v>1</v>
      </c>
    </row>
    <row r="80" spans="1:13" ht="15.75" customHeight="1">
      <c r="A80" s="108"/>
      <c r="B80" s="21">
        <v>1</v>
      </c>
      <c r="C80" s="108"/>
      <c r="D80" s="108"/>
      <c r="E80" s="108"/>
      <c r="F80" s="108"/>
      <c r="G80" s="108"/>
      <c r="H80" s="108"/>
      <c r="I80" s="108"/>
      <c r="J80" s="108"/>
      <c r="K80" s="108"/>
      <c r="L80" s="108"/>
      <c r="M80" s="108">
        <v>1</v>
      </c>
    </row>
    <row r="81" spans="1:13" ht="15.75" customHeight="1">
      <c r="A81" s="7">
        <v>1</v>
      </c>
      <c r="B81" s="7"/>
      <c r="C81" s="7"/>
      <c r="D81" s="7"/>
      <c r="E81" s="7"/>
      <c r="F81" s="7"/>
      <c r="G81" s="7"/>
      <c r="H81" s="7"/>
      <c r="I81" s="7"/>
      <c r="J81" s="7"/>
      <c r="K81" s="7"/>
      <c r="L81" s="7"/>
      <c r="M81" s="7">
        <v>1</v>
      </c>
    </row>
    <row r="82" spans="1:13" ht="15.75" customHeight="1">
      <c r="A82" s="7"/>
      <c r="B82" s="7"/>
      <c r="C82" s="7">
        <v>1</v>
      </c>
      <c r="D82" s="7"/>
      <c r="E82" s="7"/>
      <c r="F82" s="7"/>
      <c r="G82" s="7">
        <v>1</v>
      </c>
      <c r="H82" s="7"/>
      <c r="I82" s="7"/>
      <c r="J82" s="7"/>
      <c r="K82" s="7"/>
      <c r="L82" s="7"/>
      <c r="M82" s="7"/>
    </row>
    <row r="83" spans="1:13" ht="15.75" customHeight="1">
      <c r="A83" s="7">
        <v>1</v>
      </c>
      <c r="B83" s="7"/>
      <c r="C83" s="7"/>
      <c r="D83" s="7"/>
      <c r="E83" s="7"/>
      <c r="F83" s="7"/>
      <c r="G83" s="7"/>
      <c r="H83" s="7"/>
      <c r="I83" s="7"/>
      <c r="J83" s="7"/>
      <c r="K83" s="7"/>
      <c r="L83" s="7"/>
      <c r="M83" s="7">
        <v>1</v>
      </c>
    </row>
    <row r="84" spans="1:13" ht="15.75" customHeight="1">
      <c r="A84" s="7">
        <v>1</v>
      </c>
      <c r="B84" s="7"/>
      <c r="C84" s="7"/>
      <c r="D84" s="7"/>
      <c r="E84" s="7"/>
      <c r="F84" s="7"/>
      <c r="G84" s="7"/>
      <c r="H84" s="7"/>
      <c r="I84" s="7"/>
      <c r="J84" s="7"/>
      <c r="K84" s="7"/>
      <c r="L84" s="7"/>
      <c r="M84" s="148">
        <v>1</v>
      </c>
    </row>
    <row r="85" spans="1:13" ht="15.75" customHeight="1">
      <c r="A85" s="7">
        <v>1</v>
      </c>
      <c r="B85" s="7"/>
      <c r="C85" s="7"/>
      <c r="D85" s="7"/>
      <c r="E85" s="7"/>
      <c r="F85" s="7"/>
      <c r="G85" s="7"/>
      <c r="H85" s="7"/>
      <c r="I85" s="7"/>
      <c r="J85" s="7"/>
      <c r="K85" s="7"/>
      <c r="L85" s="7"/>
      <c r="M85" s="7">
        <v>1</v>
      </c>
    </row>
    <row r="86" spans="1:13" ht="15.75" customHeight="1">
      <c r="A86" s="7"/>
      <c r="B86" s="7">
        <v>1</v>
      </c>
      <c r="C86" s="7"/>
      <c r="D86" s="7"/>
      <c r="E86" s="7"/>
      <c r="F86" s="7"/>
      <c r="G86" s="7"/>
      <c r="H86" s="7"/>
      <c r="I86" s="7"/>
      <c r="J86" s="7"/>
      <c r="K86" s="7"/>
      <c r="L86" s="7">
        <v>1</v>
      </c>
      <c r="M86" s="7"/>
    </row>
    <row r="87" spans="1:13" ht="15.75" customHeight="1">
      <c r="A87" s="7">
        <v>1</v>
      </c>
      <c r="B87" s="7"/>
      <c r="C87" s="7"/>
      <c r="D87" s="7"/>
      <c r="E87" s="7"/>
      <c r="F87" s="7"/>
      <c r="G87" s="7"/>
      <c r="H87" s="7"/>
      <c r="I87" s="7"/>
      <c r="J87" s="7"/>
      <c r="K87" s="7"/>
      <c r="L87" s="7"/>
      <c r="M87" s="7">
        <v>1</v>
      </c>
    </row>
    <row r="88" spans="1:13" ht="15.75" customHeight="1">
      <c r="A88" s="7">
        <v>1</v>
      </c>
      <c r="B88" s="7"/>
      <c r="C88" s="7"/>
      <c r="D88" s="7"/>
      <c r="E88" s="7"/>
      <c r="F88" s="7">
        <v>1</v>
      </c>
      <c r="G88" s="7"/>
      <c r="H88" s="7"/>
      <c r="I88" s="7"/>
      <c r="J88" s="7"/>
      <c r="K88" s="7"/>
      <c r="L88" s="7"/>
      <c r="M88" s="7"/>
    </row>
    <row r="89" spans="1:13" ht="15.75" customHeight="1">
      <c r="A89" s="7"/>
      <c r="B89" s="7"/>
      <c r="C89" s="7">
        <v>1</v>
      </c>
      <c r="D89" s="7"/>
      <c r="E89" s="7"/>
      <c r="F89" s="7"/>
      <c r="G89" s="7">
        <v>1</v>
      </c>
      <c r="H89" s="7"/>
      <c r="I89" s="7"/>
      <c r="J89" s="7"/>
      <c r="K89" s="7"/>
      <c r="L89" s="7"/>
      <c r="M89" s="7"/>
    </row>
    <row r="90" spans="1:13" ht="15.75" customHeight="1">
      <c r="A90" s="7"/>
      <c r="B90" s="7"/>
      <c r="C90" s="7">
        <v>1</v>
      </c>
      <c r="D90" s="7"/>
      <c r="E90" s="7"/>
      <c r="F90" s="7"/>
      <c r="G90" s="7"/>
      <c r="H90" s="7"/>
      <c r="I90" s="7"/>
      <c r="J90" s="7"/>
      <c r="K90" s="7"/>
      <c r="L90" s="7"/>
      <c r="M90" s="7">
        <v>1</v>
      </c>
    </row>
    <row r="91" spans="1:13" ht="15.75" customHeight="1">
      <c r="A91" s="7">
        <v>1</v>
      </c>
      <c r="B91" s="7"/>
      <c r="C91" s="7"/>
      <c r="D91" s="7"/>
      <c r="E91" s="7"/>
      <c r="F91" s="7"/>
      <c r="G91" s="7"/>
      <c r="H91" s="7"/>
      <c r="I91" s="7"/>
      <c r="J91" s="7"/>
      <c r="K91" s="7"/>
      <c r="L91" s="7"/>
      <c r="M91" s="7">
        <v>1</v>
      </c>
    </row>
    <row r="92" spans="1:13" ht="15.75" customHeight="1">
      <c r="A92" s="7">
        <v>1</v>
      </c>
      <c r="B92" s="7"/>
      <c r="C92" s="7"/>
      <c r="D92" s="7"/>
      <c r="E92" s="7"/>
      <c r="F92" s="7"/>
      <c r="G92" s="7"/>
      <c r="H92" s="7"/>
      <c r="I92" s="7"/>
      <c r="J92" s="7"/>
      <c r="K92" s="7"/>
      <c r="L92" s="7"/>
      <c r="M92" s="7">
        <v>1</v>
      </c>
    </row>
    <row r="93" spans="1:13" ht="15.75" customHeight="1">
      <c r="A93" s="7">
        <v>1</v>
      </c>
      <c r="B93" s="7"/>
      <c r="C93" s="7"/>
      <c r="D93" s="7"/>
      <c r="E93" s="7"/>
      <c r="F93" s="7"/>
      <c r="G93" s="7">
        <v>1</v>
      </c>
      <c r="H93" s="7"/>
      <c r="I93" s="7"/>
      <c r="J93" s="7"/>
      <c r="K93" s="7"/>
      <c r="L93" s="7"/>
      <c r="M93" s="7"/>
    </row>
    <row r="94" spans="1:13" ht="15.75" customHeight="1">
      <c r="A94" s="7">
        <v>1</v>
      </c>
      <c r="B94" s="7"/>
      <c r="C94" s="7"/>
      <c r="D94" s="7"/>
      <c r="E94" s="7"/>
      <c r="F94" s="7"/>
      <c r="G94" s="7"/>
      <c r="H94" s="7"/>
      <c r="I94" s="7"/>
      <c r="J94" s="7"/>
      <c r="K94" s="7"/>
      <c r="L94" s="7"/>
      <c r="M94" s="7">
        <v>1</v>
      </c>
    </row>
    <row r="95" spans="1:13" ht="15.75" customHeight="1">
      <c r="A95" s="7">
        <v>1</v>
      </c>
      <c r="B95" s="7"/>
      <c r="C95" s="7"/>
      <c r="D95" s="7"/>
      <c r="E95" s="7"/>
      <c r="F95" s="7"/>
      <c r="G95" s="7"/>
      <c r="H95" s="7"/>
      <c r="I95" s="7"/>
      <c r="J95" s="7"/>
      <c r="K95" s="7"/>
      <c r="L95" s="7"/>
      <c r="M95" s="7">
        <v>1</v>
      </c>
    </row>
    <row r="96" spans="1:13" ht="15.75" customHeight="1">
      <c r="A96" s="7">
        <v>1</v>
      </c>
      <c r="B96" s="7"/>
      <c r="C96" s="7"/>
      <c r="D96" s="7"/>
      <c r="E96" s="7"/>
      <c r="F96" s="7"/>
      <c r="G96" s="7"/>
      <c r="H96" s="7"/>
      <c r="I96" s="7"/>
      <c r="J96" s="7"/>
      <c r="K96" s="7">
        <v>1</v>
      </c>
      <c r="L96" s="7"/>
      <c r="M96" s="7"/>
    </row>
    <row r="97" spans="1:13" ht="15.75" customHeight="1">
      <c r="A97" s="7">
        <v>1</v>
      </c>
      <c r="B97" s="7"/>
      <c r="C97" s="7"/>
      <c r="D97" s="7"/>
      <c r="E97" s="7"/>
      <c r="F97" s="7"/>
      <c r="G97" s="7"/>
      <c r="H97" s="7"/>
      <c r="I97" s="7"/>
      <c r="J97" s="7"/>
      <c r="K97" s="7"/>
      <c r="L97" s="7"/>
      <c r="M97" s="7">
        <v>1</v>
      </c>
    </row>
    <row r="98" spans="1:13" ht="15.75" customHeight="1">
      <c r="A98" s="7"/>
      <c r="B98" s="7">
        <v>1</v>
      </c>
      <c r="C98" s="7"/>
      <c r="D98" s="7"/>
      <c r="E98" s="7"/>
      <c r="F98" s="7"/>
      <c r="G98" s="7"/>
      <c r="H98" s="7"/>
      <c r="I98" s="7"/>
      <c r="J98" s="7"/>
      <c r="K98" s="7"/>
      <c r="L98" s="7"/>
      <c r="M98" s="7">
        <v>1</v>
      </c>
    </row>
    <row r="99" spans="1:13" ht="15.75" customHeight="1">
      <c r="A99" s="7">
        <v>1</v>
      </c>
      <c r="B99" s="7"/>
      <c r="C99" s="7"/>
      <c r="D99" s="7"/>
      <c r="E99" s="7"/>
      <c r="F99" s="7"/>
      <c r="G99" s="7">
        <v>1</v>
      </c>
      <c r="H99" s="7"/>
      <c r="I99" s="7"/>
      <c r="J99" s="7"/>
      <c r="K99" s="7"/>
      <c r="L99" s="7"/>
      <c r="M99" s="7"/>
    </row>
    <row r="100" spans="1:13" ht="15.75" customHeight="1">
      <c r="A100" s="7"/>
      <c r="B100" s="7"/>
      <c r="C100" s="7">
        <v>1</v>
      </c>
      <c r="D100" s="7"/>
      <c r="E100" s="7"/>
      <c r="F100" s="7"/>
      <c r="G100" s="7">
        <v>1</v>
      </c>
      <c r="H100" s="7"/>
      <c r="I100" s="7"/>
      <c r="J100" s="7"/>
      <c r="K100" s="7"/>
      <c r="L100" s="7"/>
      <c r="M100" s="7"/>
    </row>
    <row r="101" spans="1:13" ht="15.75" customHeight="1">
      <c r="A101" s="7"/>
      <c r="B101" s="7"/>
      <c r="C101" s="7">
        <v>1</v>
      </c>
      <c r="D101" s="7"/>
      <c r="E101" s="7"/>
      <c r="F101" s="7"/>
      <c r="G101" s="148">
        <v>1</v>
      </c>
      <c r="H101" s="7"/>
      <c r="I101" s="7"/>
      <c r="J101" s="7"/>
      <c r="K101" s="7"/>
      <c r="L101" s="7"/>
      <c r="M101" s="7"/>
    </row>
    <row r="102" spans="1:13" ht="15.75" customHeight="1">
      <c r="A102" s="7"/>
      <c r="B102" s="7">
        <v>1</v>
      </c>
      <c r="C102" s="7"/>
      <c r="D102" s="7">
        <v>1</v>
      </c>
      <c r="E102" s="7"/>
      <c r="F102" s="7"/>
      <c r="G102" s="7"/>
      <c r="H102" s="7"/>
      <c r="I102" s="7"/>
      <c r="J102" s="7"/>
      <c r="K102" s="7"/>
      <c r="L102" s="7"/>
      <c r="M102" s="7"/>
    </row>
    <row r="103" spans="1:13" ht="15.75" customHeight="1">
      <c r="A103" s="7">
        <v>1</v>
      </c>
      <c r="B103" s="7"/>
      <c r="C103" s="7"/>
      <c r="D103" s="7"/>
      <c r="E103" s="7"/>
      <c r="F103" s="7"/>
      <c r="G103" s="7"/>
      <c r="H103" s="7"/>
      <c r="I103" s="7"/>
      <c r="J103" s="7"/>
      <c r="K103" s="7"/>
      <c r="L103" s="7"/>
      <c r="M103" s="7">
        <v>1</v>
      </c>
    </row>
    <row r="104" spans="1:13" ht="15.75" customHeight="1">
      <c r="A104" s="7"/>
      <c r="B104" s="7"/>
      <c r="C104" s="7">
        <v>1</v>
      </c>
      <c r="D104" s="7"/>
      <c r="E104" s="7"/>
      <c r="F104" s="7"/>
      <c r="G104" s="7"/>
      <c r="H104" s="7"/>
      <c r="I104" s="7"/>
      <c r="J104" s="7"/>
      <c r="K104" s="7"/>
      <c r="L104" s="7"/>
      <c r="M104" s="7">
        <v>1</v>
      </c>
    </row>
    <row r="105" spans="1:13" ht="15.75" customHeight="1">
      <c r="A105" s="7"/>
      <c r="B105" s="7"/>
      <c r="C105" s="7">
        <v>1</v>
      </c>
      <c r="D105" s="7"/>
      <c r="E105" s="7"/>
      <c r="F105" s="7"/>
      <c r="G105" s="7"/>
      <c r="H105" s="7"/>
      <c r="I105" s="7"/>
      <c r="J105" s="7"/>
      <c r="K105" s="7"/>
      <c r="L105" s="7"/>
      <c r="M105" s="7">
        <v>1</v>
      </c>
    </row>
    <row r="106" spans="1:13" ht="15.75" customHeight="1">
      <c r="A106" s="7">
        <v>1</v>
      </c>
      <c r="B106" s="7"/>
      <c r="C106" s="7"/>
      <c r="D106" s="7"/>
      <c r="E106" s="7"/>
      <c r="F106" s="7">
        <v>1</v>
      </c>
      <c r="G106" s="7"/>
      <c r="H106" s="7"/>
      <c r="I106" s="7"/>
      <c r="J106" s="7"/>
      <c r="K106" s="7"/>
      <c r="L106" s="7"/>
      <c r="M106" s="148">
        <v>1</v>
      </c>
    </row>
    <row r="107" spans="1:13" ht="15.75" customHeight="1">
      <c r="A107" s="7"/>
      <c r="B107" s="7"/>
      <c r="C107" s="7">
        <v>1</v>
      </c>
      <c r="D107" s="7"/>
      <c r="E107" s="7"/>
      <c r="F107" s="7"/>
      <c r="G107" s="7">
        <v>1</v>
      </c>
      <c r="H107" s="7"/>
      <c r="I107" s="7"/>
      <c r="J107" s="7"/>
      <c r="K107" s="7"/>
      <c r="L107" s="7"/>
      <c r="M107" s="7"/>
    </row>
    <row r="108" spans="1:13" ht="15.75" customHeight="1">
      <c r="A108" s="7">
        <v>1</v>
      </c>
      <c r="B108" s="7"/>
      <c r="C108" s="7"/>
      <c r="D108" s="7"/>
      <c r="E108" s="7"/>
      <c r="F108" s="7"/>
      <c r="G108" s="7"/>
      <c r="H108" s="7"/>
      <c r="I108" s="7"/>
      <c r="J108" s="7"/>
      <c r="K108" s="7"/>
      <c r="L108" s="7"/>
      <c r="M108" s="7">
        <v>1</v>
      </c>
    </row>
    <row r="109" spans="1:13" ht="15.75" customHeight="1">
      <c r="A109" s="7">
        <v>1</v>
      </c>
      <c r="B109" s="7"/>
      <c r="C109" s="7"/>
      <c r="D109" s="7"/>
      <c r="E109" s="7"/>
      <c r="F109" s="7"/>
      <c r="G109" s="7"/>
      <c r="H109" s="7"/>
      <c r="I109" s="7"/>
      <c r="J109" s="7"/>
      <c r="K109" s="7"/>
      <c r="L109" s="7"/>
      <c r="M109" s="7">
        <v>1</v>
      </c>
    </row>
    <row r="110" spans="1:13" ht="15.75" customHeight="1">
      <c r="A110" s="7">
        <v>1</v>
      </c>
      <c r="B110" s="7"/>
      <c r="C110" s="7"/>
      <c r="D110" s="7">
        <v>1</v>
      </c>
      <c r="E110" s="7"/>
      <c r="F110" s="7"/>
      <c r="G110" s="7"/>
      <c r="H110" s="7"/>
      <c r="I110" s="7"/>
      <c r="J110" s="7"/>
      <c r="K110" s="7"/>
      <c r="L110" s="7"/>
      <c r="M110" s="7">
        <v>1</v>
      </c>
    </row>
    <row r="111" spans="1:13" ht="15.75" customHeight="1">
      <c r="A111" s="7"/>
      <c r="B111" s="7">
        <v>1</v>
      </c>
      <c r="C111" s="7"/>
      <c r="D111" s="7">
        <v>1</v>
      </c>
      <c r="E111" s="7"/>
      <c r="F111" s="7"/>
      <c r="G111" s="7"/>
      <c r="H111" s="7"/>
      <c r="I111" s="7"/>
      <c r="J111" s="7"/>
      <c r="K111" s="7"/>
      <c r="L111" s="7"/>
      <c r="M111" s="7">
        <v>1</v>
      </c>
    </row>
    <row r="112" spans="1:13" ht="15.75" customHeight="1">
      <c r="A112" s="7">
        <v>1</v>
      </c>
      <c r="B112" s="7"/>
      <c r="C112" s="7"/>
      <c r="D112" s="7"/>
      <c r="E112" s="7"/>
      <c r="F112" s="7"/>
      <c r="G112" s="7"/>
      <c r="H112" s="7"/>
      <c r="I112" s="7"/>
      <c r="J112" s="7"/>
      <c r="K112" s="7"/>
      <c r="L112" s="7"/>
      <c r="M112" s="7">
        <v>1</v>
      </c>
    </row>
    <row r="113" spans="1:13" ht="15.75" customHeight="1">
      <c r="A113" s="7">
        <v>1</v>
      </c>
      <c r="B113" s="7"/>
      <c r="C113" s="7"/>
      <c r="D113" s="7"/>
      <c r="E113" s="7"/>
      <c r="F113" s="7"/>
      <c r="G113" s="7"/>
      <c r="H113" s="7"/>
      <c r="I113" s="7"/>
      <c r="J113" s="7"/>
      <c r="K113" s="7"/>
      <c r="L113" s="7"/>
      <c r="M113" s="7">
        <v>1</v>
      </c>
    </row>
    <row r="114" spans="1:13" ht="15.75" customHeight="1">
      <c r="A114" s="7">
        <v>1</v>
      </c>
      <c r="B114" s="7"/>
      <c r="C114" s="7"/>
      <c r="D114" s="7"/>
      <c r="E114" s="7"/>
      <c r="F114" s="7"/>
      <c r="G114" s="7">
        <v>1</v>
      </c>
      <c r="H114" s="7"/>
      <c r="I114" s="7"/>
      <c r="J114" s="7"/>
      <c r="K114" s="7"/>
      <c r="L114" s="7"/>
      <c r="M114" s="7"/>
    </row>
    <row r="115" spans="1:13" ht="15.75" customHeight="1">
      <c r="A115" s="7"/>
      <c r="B115" s="7"/>
      <c r="C115" s="7">
        <v>1</v>
      </c>
      <c r="D115" s="7"/>
      <c r="E115" s="7"/>
      <c r="F115" s="7"/>
      <c r="G115" s="7">
        <v>1</v>
      </c>
      <c r="H115" s="7"/>
      <c r="I115" s="7"/>
      <c r="J115" s="7"/>
      <c r="K115" s="7"/>
      <c r="L115" s="7"/>
      <c r="M115" s="7"/>
    </row>
    <row r="116" spans="1:13" ht="15.75" customHeight="1">
      <c r="A116" s="7">
        <v>1</v>
      </c>
      <c r="B116" s="7"/>
      <c r="C116" s="7"/>
      <c r="D116" s="7"/>
      <c r="E116" s="7"/>
      <c r="F116" s="7"/>
      <c r="G116" s="7"/>
      <c r="H116" s="7"/>
      <c r="I116" s="7"/>
      <c r="J116" s="7"/>
      <c r="K116" s="7"/>
      <c r="L116" s="7"/>
      <c r="M116" s="7">
        <v>1</v>
      </c>
    </row>
    <row r="117" spans="1:13" ht="15.75" customHeight="1">
      <c r="A117" s="7">
        <v>1</v>
      </c>
      <c r="B117" s="7"/>
      <c r="C117" s="7"/>
      <c r="D117" s="7"/>
      <c r="E117" s="7"/>
      <c r="F117" s="7"/>
      <c r="G117" s="7"/>
      <c r="H117" s="7"/>
      <c r="I117" s="7"/>
      <c r="J117" s="7"/>
      <c r="K117" s="7"/>
      <c r="L117" s="7"/>
      <c r="M117" s="7">
        <v>1</v>
      </c>
    </row>
    <row r="118" spans="1:13" ht="15.75" customHeight="1">
      <c r="A118" s="7">
        <v>1</v>
      </c>
      <c r="B118" s="7"/>
      <c r="C118" s="7"/>
      <c r="D118" s="7">
        <v>1</v>
      </c>
      <c r="E118" s="7"/>
      <c r="F118" s="7"/>
      <c r="G118" s="7"/>
      <c r="H118" s="7"/>
      <c r="I118" s="7"/>
      <c r="J118" s="7"/>
      <c r="K118" s="7"/>
      <c r="L118" s="7"/>
      <c r="M118" s="7">
        <v>1</v>
      </c>
    </row>
    <row r="119" spans="1:13" ht="15.75" customHeight="1">
      <c r="A119" s="7">
        <v>1</v>
      </c>
      <c r="B119" s="7"/>
      <c r="C119" s="7"/>
      <c r="D119" s="7">
        <v>1</v>
      </c>
      <c r="E119" s="7"/>
      <c r="F119" s="7"/>
      <c r="G119" s="7"/>
      <c r="H119" s="7"/>
      <c r="I119" s="7"/>
      <c r="J119" s="7"/>
      <c r="K119" s="7"/>
      <c r="L119" s="7"/>
      <c r="M119" s="7">
        <v>1</v>
      </c>
    </row>
    <row r="120" spans="1:13" ht="15.75" customHeight="1">
      <c r="A120" s="7">
        <v>1</v>
      </c>
      <c r="B120" s="7"/>
      <c r="C120" s="7"/>
      <c r="D120" s="7"/>
      <c r="E120" s="7"/>
      <c r="F120" s="7"/>
      <c r="G120" s="7"/>
      <c r="H120" s="7"/>
      <c r="I120" s="7"/>
      <c r="J120" s="7"/>
      <c r="K120" s="7"/>
      <c r="L120" s="7"/>
      <c r="M120" s="7">
        <v>1</v>
      </c>
    </row>
    <row r="121" spans="1:13" ht="15.75" customHeight="1">
      <c r="A121" s="7">
        <v>1</v>
      </c>
      <c r="B121" s="7"/>
      <c r="C121" s="7"/>
      <c r="D121" s="7">
        <v>1</v>
      </c>
      <c r="E121" s="7"/>
      <c r="F121" s="7"/>
      <c r="G121" s="7"/>
      <c r="H121" s="7"/>
      <c r="I121" s="7"/>
      <c r="J121" s="7"/>
      <c r="K121" s="7"/>
      <c r="L121" s="7"/>
      <c r="M121" s="7">
        <v>1</v>
      </c>
    </row>
    <row r="122" spans="1:13" ht="15.75" customHeight="1">
      <c r="A122" s="7">
        <v>1</v>
      </c>
      <c r="B122" s="7"/>
      <c r="C122" s="7"/>
      <c r="D122" s="7">
        <v>1</v>
      </c>
      <c r="E122" s="7"/>
      <c r="F122" s="7"/>
      <c r="G122" s="7"/>
      <c r="H122" s="7"/>
      <c r="I122" s="7"/>
      <c r="J122" s="7"/>
      <c r="K122" s="7"/>
      <c r="L122" s="7"/>
      <c r="M122" s="7">
        <v>1</v>
      </c>
    </row>
    <row r="123" spans="1:13" ht="15.75" customHeight="1">
      <c r="A123" s="7">
        <v>1</v>
      </c>
      <c r="B123" s="7"/>
      <c r="C123" s="7"/>
      <c r="D123" s="7"/>
      <c r="E123" s="7"/>
      <c r="F123" s="7"/>
      <c r="G123" s="7">
        <v>1</v>
      </c>
      <c r="H123" s="7"/>
      <c r="I123" s="7"/>
      <c r="J123" s="7"/>
      <c r="K123" s="7"/>
      <c r="L123" s="7"/>
      <c r="M123" s="7"/>
    </row>
    <row r="124" spans="1:13" ht="15.75" customHeight="1">
      <c r="A124" s="7">
        <v>1</v>
      </c>
      <c r="B124" s="7"/>
      <c r="C124" s="7"/>
      <c r="D124" s="7"/>
      <c r="E124" s="7"/>
      <c r="F124" s="7"/>
      <c r="G124" s="7"/>
      <c r="H124" s="7"/>
      <c r="I124" s="7"/>
      <c r="J124" s="7"/>
      <c r="K124" s="7"/>
      <c r="L124" s="7"/>
      <c r="M124" s="7">
        <v>1</v>
      </c>
    </row>
    <row r="125" spans="1:13" ht="15.75" customHeight="1">
      <c r="A125" s="7">
        <v>1</v>
      </c>
      <c r="B125" s="7"/>
      <c r="C125" s="7"/>
      <c r="D125" s="7"/>
      <c r="E125" s="7"/>
      <c r="F125" s="7">
        <v>1</v>
      </c>
      <c r="G125" s="7"/>
      <c r="H125" s="7"/>
      <c r="I125" s="7"/>
      <c r="J125" s="7"/>
      <c r="K125" s="7"/>
      <c r="L125" s="7"/>
      <c r="M125" s="7"/>
    </row>
    <row r="126" spans="1:13" ht="15.75" customHeight="1">
      <c r="A126" s="7">
        <v>1</v>
      </c>
      <c r="B126" s="7"/>
      <c r="C126" s="7"/>
      <c r="D126" s="7"/>
      <c r="E126" s="7"/>
      <c r="F126" s="7"/>
      <c r="G126" s="7"/>
      <c r="H126" s="7"/>
      <c r="I126" s="7"/>
      <c r="J126" s="7"/>
      <c r="K126" s="7"/>
      <c r="L126" s="7"/>
      <c r="M126" s="7">
        <v>1</v>
      </c>
    </row>
    <row r="127" spans="1:13" ht="15.75" customHeight="1">
      <c r="A127" s="7">
        <v>1</v>
      </c>
      <c r="B127" s="7"/>
      <c r="C127" s="7"/>
      <c r="D127" s="7">
        <v>1</v>
      </c>
      <c r="E127" s="7"/>
      <c r="F127" s="7"/>
      <c r="G127" s="7"/>
      <c r="H127" s="7"/>
      <c r="I127" s="7"/>
      <c r="J127" s="7"/>
      <c r="K127" s="7"/>
      <c r="L127" s="7"/>
      <c r="M127" s="7">
        <v>1</v>
      </c>
    </row>
    <row r="128" spans="1:13" ht="15.75" customHeight="1">
      <c r="A128" s="7">
        <v>1</v>
      </c>
      <c r="B128" s="7"/>
      <c r="C128" s="7"/>
      <c r="D128" s="7"/>
      <c r="E128" s="7"/>
      <c r="F128" s="7"/>
      <c r="G128" s="7"/>
      <c r="H128" s="7"/>
      <c r="I128" s="7">
        <v>1</v>
      </c>
      <c r="J128" s="7"/>
      <c r="K128" s="7"/>
      <c r="L128" s="7"/>
      <c r="M128" s="7"/>
    </row>
    <row r="129" spans="1:13" ht="15.75" customHeight="1">
      <c r="A129" s="7">
        <v>1</v>
      </c>
      <c r="B129" s="7"/>
      <c r="C129" s="7"/>
      <c r="D129" s="7"/>
      <c r="E129" s="7"/>
      <c r="F129" s="7"/>
      <c r="G129" s="7"/>
      <c r="H129" s="7"/>
      <c r="I129" s="7"/>
      <c r="J129" s="7"/>
      <c r="K129" s="7"/>
      <c r="L129" s="7"/>
      <c r="M129" s="7">
        <v>1</v>
      </c>
    </row>
    <row r="130" spans="1:13" ht="15.75" customHeight="1">
      <c r="A130" s="7">
        <v>1</v>
      </c>
      <c r="B130" s="7"/>
      <c r="C130" s="7"/>
      <c r="D130" s="7"/>
      <c r="E130" s="7">
        <v>1</v>
      </c>
      <c r="F130" s="7"/>
      <c r="G130" s="7"/>
      <c r="H130" s="7"/>
      <c r="I130" s="7"/>
      <c r="J130" s="7"/>
      <c r="K130" s="7"/>
      <c r="L130" s="7"/>
      <c r="M130" s="7"/>
    </row>
    <row r="131" spans="1:13" ht="15.75" customHeight="1">
      <c r="A131" s="7">
        <v>1</v>
      </c>
      <c r="B131" s="7"/>
      <c r="C131" s="7"/>
      <c r="D131" s="7"/>
      <c r="E131" s="7"/>
      <c r="F131" s="7"/>
      <c r="G131" s="7"/>
      <c r="H131" s="7"/>
      <c r="I131" s="7"/>
      <c r="J131" s="7"/>
      <c r="K131" s="7"/>
      <c r="L131" s="7"/>
      <c r="M131" s="7">
        <v>1</v>
      </c>
    </row>
    <row r="132" spans="1:13" ht="15.75" customHeight="1">
      <c r="A132" s="7"/>
      <c r="B132" s="7"/>
      <c r="C132" s="7">
        <v>1</v>
      </c>
      <c r="D132" s="7"/>
      <c r="E132" s="7"/>
      <c r="F132" s="7"/>
      <c r="G132" s="7"/>
      <c r="H132" s="7"/>
      <c r="I132" s="7"/>
      <c r="J132" s="7"/>
      <c r="K132" s="7"/>
      <c r="L132" s="7"/>
      <c r="M132" s="7">
        <v>1</v>
      </c>
    </row>
    <row r="133" spans="1:13" ht="15.75" customHeight="1">
      <c r="A133" s="7"/>
      <c r="B133" s="7"/>
      <c r="C133" s="7">
        <v>1</v>
      </c>
      <c r="D133" s="7">
        <v>1</v>
      </c>
      <c r="E133" s="7"/>
      <c r="F133" s="7"/>
      <c r="G133" s="7"/>
      <c r="H133" s="7"/>
      <c r="I133" s="7"/>
      <c r="J133" s="7"/>
      <c r="K133" s="7"/>
      <c r="L133" s="7"/>
      <c r="M133" s="7">
        <v>1</v>
      </c>
    </row>
    <row r="134" spans="1:13" ht="15.75" customHeight="1">
      <c r="A134" s="7"/>
      <c r="B134" s="7"/>
      <c r="C134" s="7">
        <v>1</v>
      </c>
      <c r="D134" s="7"/>
      <c r="E134" s="7"/>
      <c r="F134" s="7"/>
      <c r="G134" s="7">
        <v>1</v>
      </c>
      <c r="H134" s="7"/>
      <c r="I134" s="7"/>
      <c r="J134" s="7"/>
      <c r="K134" s="7"/>
      <c r="L134" s="7"/>
      <c r="M134" s="7"/>
    </row>
    <row r="135" spans="1:13" ht="15.75" customHeight="1">
      <c r="A135" s="7">
        <v>1</v>
      </c>
      <c r="B135" s="7"/>
      <c r="C135" s="7"/>
      <c r="D135" s="7">
        <v>1</v>
      </c>
      <c r="E135" s="7"/>
      <c r="F135" s="7"/>
      <c r="G135" s="7"/>
      <c r="H135" s="7"/>
      <c r="I135" s="7"/>
      <c r="J135" s="7"/>
      <c r="K135" s="7"/>
      <c r="L135" s="7"/>
      <c r="M135" s="7">
        <v>1</v>
      </c>
    </row>
    <row r="136" spans="1:13" ht="15.75" customHeight="1">
      <c r="A136" s="7"/>
      <c r="B136" s="7"/>
      <c r="C136" s="7">
        <v>1</v>
      </c>
      <c r="D136" s="7"/>
      <c r="E136" s="7"/>
      <c r="F136" s="7"/>
      <c r="G136" s="7">
        <v>1</v>
      </c>
      <c r="H136" s="7"/>
      <c r="I136" s="7"/>
      <c r="J136" s="7"/>
      <c r="K136" s="7"/>
      <c r="L136" s="7"/>
      <c r="M136" s="7"/>
    </row>
    <row r="137" spans="1:13" ht="15.75" customHeight="1">
      <c r="A137" s="17"/>
      <c r="B137" s="17"/>
      <c r="C137" s="17">
        <v>1</v>
      </c>
      <c r="D137" s="17"/>
      <c r="E137" s="17"/>
      <c r="F137" s="17"/>
      <c r="G137" s="17"/>
      <c r="H137" s="17"/>
      <c r="I137" s="353">
        <v>1</v>
      </c>
      <c r="J137" s="17"/>
      <c r="K137" s="17"/>
      <c r="L137" s="17"/>
      <c r="M137" s="17"/>
    </row>
    <row r="138" spans="1:13" ht="15.75" customHeight="1">
      <c r="A138" s="7"/>
      <c r="B138" s="7"/>
      <c r="C138" s="7">
        <v>1</v>
      </c>
      <c r="D138" s="7"/>
      <c r="E138" s="7"/>
      <c r="F138" s="7"/>
      <c r="G138" s="7"/>
      <c r="H138" s="7"/>
      <c r="I138" s="7"/>
      <c r="J138" s="7"/>
      <c r="K138" s="7"/>
      <c r="L138" s="7"/>
      <c r="M138" s="7">
        <v>1</v>
      </c>
    </row>
    <row r="139" spans="1:13" ht="15.75" customHeight="1">
      <c r="A139" s="7"/>
      <c r="B139" s="7"/>
      <c r="C139" s="7">
        <v>1</v>
      </c>
      <c r="D139" s="7"/>
      <c r="E139" s="7"/>
      <c r="F139" s="7"/>
      <c r="G139" s="7"/>
      <c r="H139" s="7"/>
      <c r="I139" s="7"/>
      <c r="J139" s="7"/>
      <c r="K139" s="7"/>
      <c r="L139" s="7"/>
      <c r="M139" s="7">
        <v>1</v>
      </c>
    </row>
    <row r="140" spans="1:13" ht="15.75" customHeight="1">
      <c r="A140" s="7"/>
      <c r="B140" s="7">
        <v>1</v>
      </c>
      <c r="C140" s="7"/>
      <c r="D140" s="7">
        <v>1</v>
      </c>
      <c r="E140" s="7"/>
      <c r="F140" s="7"/>
      <c r="G140" s="7"/>
      <c r="H140" s="7"/>
      <c r="I140" s="7"/>
      <c r="J140" s="7"/>
      <c r="K140" s="7"/>
      <c r="L140" s="7"/>
      <c r="M140" s="7"/>
    </row>
    <row r="141" spans="1:13" ht="15.75" customHeight="1">
      <c r="A141" s="7">
        <v>1</v>
      </c>
      <c r="B141" s="7"/>
      <c r="C141" s="7"/>
      <c r="D141" s="7"/>
      <c r="E141" s="7"/>
      <c r="F141" s="7"/>
      <c r="G141" s="7"/>
      <c r="H141" s="7"/>
      <c r="I141" s="7"/>
      <c r="J141" s="7"/>
      <c r="K141" s="7"/>
      <c r="L141" s="7"/>
      <c r="M141" s="7">
        <v>1</v>
      </c>
    </row>
    <row r="142" spans="1:13" ht="15.75" customHeight="1">
      <c r="A142" s="108"/>
      <c r="B142" s="108">
        <v>1</v>
      </c>
      <c r="C142" s="108"/>
      <c r="D142" s="108"/>
      <c r="E142" s="108"/>
      <c r="F142" s="108"/>
      <c r="G142" s="108"/>
      <c r="H142" s="108"/>
      <c r="I142" s="108"/>
      <c r="J142" s="108"/>
      <c r="K142" s="108"/>
      <c r="L142" s="108"/>
      <c r="M142" s="108">
        <v>1</v>
      </c>
    </row>
    <row r="143" spans="1:13" ht="15.75" customHeight="1">
      <c r="A143" s="7"/>
      <c r="B143" s="7">
        <v>1</v>
      </c>
      <c r="C143" s="7"/>
      <c r="D143" s="7"/>
      <c r="E143" s="7"/>
      <c r="F143" s="7"/>
      <c r="G143" s="7"/>
      <c r="H143" s="7"/>
      <c r="I143" s="7"/>
      <c r="J143" s="7"/>
      <c r="K143" s="7"/>
      <c r="L143" s="7"/>
      <c r="M143" s="7">
        <v>1</v>
      </c>
    </row>
    <row r="144" spans="1:13" ht="15.75" customHeight="1">
      <c r="A144" s="7"/>
      <c r="B144" s="7">
        <v>1</v>
      </c>
      <c r="C144" s="7"/>
      <c r="D144" s="7"/>
      <c r="E144" s="7"/>
      <c r="F144" s="7"/>
      <c r="G144" s="7"/>
      <c r="H144" s="7"/>
      <c r="I144" s="7"/>
      <c r="J144" s="7"/>
      <c r="K144" s="7"/>
      <c r="L144" s="7"/>
      <c r="M144" s="7">
        <v>1</v>
      </c>
    </row>
    <row r="145" spans="1:13" ht="15.75" customHeight="1">
      <c r="A145" s="7"/>
      <c r="B145" s="7">
        <v>1</v>
      </c>
      <c r="C145" s="7"/>
      <c r="D145" s="7"/>
      <c r="E145" s="7"/>
      <c r="F145" s="7"/>
      <c r="G145" s="7"/>
      <c r="H145" s="7"/>
      <c r="I145" s="7"/>
      <c r="J145" s="7"/>
      <c r="K145" s="7"/>
      <c r="L145" s="7"/>
      <c r="M145" s="7">
        <v>1</v>
      </c>
    </row>
    <row r="146" spans="1:13" ht="15.75" customHeight="1">
      <c r="A146" s="7"/>
      <c r="B146" s="7">
        <v>1</v>
      </c>
      <c r="C146" s="7"/>
      <c r="D146" s="7"/>
      <c r="E146" s="7"/>
      <c r="F146" s="7"/>
      <c r="G146" s="7"/>
      <c r="H146" s="7"/>
      <c r="I146" s="7"/>
      <c r="J146" s="7"/>
      <c r="K146" s="7"/>
      <c r="L146" s="7"/>
      <c r="M146" s="7">
        <v>1</v>
      </c>
    </row>
    <row r="147" spans="1:13" ht="15.75" customHeight="1">
      <c r="A147" s="7">
        <v>1</v>
      </c>
      <c r="B147" s="7"/>
      <c r="C147" s="7"/>
      <c r="D147" s="7"/>
      <c r="E147" s="7"/>
      <c r="F147" s="7"/>
      <c r="G147" s="7"/>
      <c r="H147" s="7"/>
      <c r="I147" s="7">
        <v>1</v>
      </c>
      <c r="J147" s="7"/>
      <c r="K147" s="7"/>
      <c r="L147" s="7"/>
      <c r="M147" s="7"/>
    </row>
    <row r="148" spans="1:13" ht="15.75" customHeight="1">
      <c r="A148" s="7">
        <v>1</v>
      </c>
      <c r="B148" s="7"/>
      <c r="C148" s="7"/>
      <c r="D148" s="7">
        <v>1</v>
      </c>
      <c r="E148" s="7"/>
      <c r="F148" s="7"/>
      <c r="G148" s="7"/>
      <c r="H148" s="7"/>
      <c r="I148" s="7"/>
      <c r="J148" s="7"/>
      <c r="K148" s="7"/>
      <c r="L148" s="7"/>
      <c r="M148" s="7">
        <v>1</v>
      </c>
    </row>
    <row r="149" spans="1:13" ht="15.75" customHeight="1">
      <c r="A149" s="7"/>
      <c r="B149" s="7">
        <v>1</v>
      </c>
      <c r="C149" s="7"/>
      <c r="D149" s="7"/>
      <c r="E149" s="7"/>
      <c r="F149" s="7"/>
      <c r="G149" s="7"/>
      <c r="H149" s="7"/>
      <c r="I149" s="7"/>
      <c r="J149" s="7"/>
      <c r="K149" s="7"/>
      <c r="L149" s="7"/>
      <c r="M149" s="7">
        <v>1</v>
      </c>
    </row>
    <row r="150" spans="1:13" ht="15.75" customHeight="1">
      <c r="A150" s="7">
        <v>1</v>
      </c>
      <c r="B150" s="7"/>
      <c r="C150" s="7"/>
      <c r="D150" s="7">
        <v>1</v>
      </c>
      <c r="E150" s="7"/>
      <c r="F150" s="7"/>
      <c r="G150" s="7"/>
      <c r="H150" s="7"/>
      <c r="I150" s="7"/>
      <c r="J150" s="7"/>
      <c r="K150" s="7"/>
      <c r="L150" s="7"/>
      <c r="M150" s="7">
        <v>1</v>
      </c>
    </row>
    <row r="151" spans="1:13" ht="15.75" customHeight="1">
      <c r="A151" s="7">
        <v>1</v>
      </c>
      <c r="B151" s="7"/>
      <c r="C151" s="7"/>
      <c r="D151" s="7">
        <v>1</v>
      </c>
      <c r="E151" s="7"/>
      <c r="F151" s="7"/>
      <c r="G151" s="7"/>
      <c r="H151" s="7"/>
      <c r="I151" s="7"/>
      <c r="J151" s="7"/>
      <c r="K151" s="7"/>
      <c r="L151" s="7"/>
      <c r="M151" s="7">
        <v>1</v>
      </c>
    </row>
    <row r="152" spans="1:13" ht="15.75" customHeight="1">
      <c r="A152" s="7"/>
      <c r="B152" s="7">
        <v>1</v>
      </c>
      <c r="C152" s="7"/>
      <c r="D152" s="7"/>
      <c r="E152" s="7"/>
      <c r="F152" s="7"/>
      <c r="G152" s="7"/>
      <c r="H152" s="7"/>
      <c r="I152" s="7"/>
      <c r="J152" s="7"/>
      <c r="K152" s="7"/>
      <c r="L152" s="7"/>
      <c r="M152" s="7">
        <v>1</v>
      </c>
    </row>
    <row r="153" spans="1:13" ht="15.75" customHeight="1">
      <c r="A153" s="7">
        <v>1</v>
      </c>
      <c r="B153" s="7"/>
      <c r="C153" s="7"/>
      <c r="D153" s="7"/>
      <c r="E153" s="7"/>
      <c r="F153" s="7"/>
      <c r="G153" s="7"/>
      <c r="H153" s="7"/>
      <c r="I153" s="7"/>
      <c r="J153" s="7"/>
      <c r="K153" s="7"/>
      <c r="L153" s="7"/>
      <c r="M153" s="7">
        <v>1</v>
      </c>
    </row>
    <row r="154" spans="1:13" ht="15.75" customHeight="1">
      <c r="A154" s="7">
        <v>1</v>
      </c>
      <c r="B154" s="7"/>
      <c r="C154" s="7"/>
      <c r="D154" s="7">
        <v>1</v>
      </c>
      <c r="E154" s="7"/>
      <c r="F154" s="7"/>
      <c r="G154" s="7"/>
      <c r="H154" s="7"/>
      <c r="I154" s="7"/>
      <c r="J154" s="7"/>
      <c r="K154" s="7"/>
      <c r="L154" s="7"/>
      <c r="M154" s="7">
        <v>1</v>
      </c>
    </row>
    <row r="155" spans="1:13" ht="15.75" customHeight="1">
      <c r="A155" s="48">
        <v>1</v>
      </c>
      <c r="B155" s="48"/>
      <c r="C155" s="48"/>
      <c r="D155" s="48"/>
      <c r="E155" s="48"/>
      <c r="F155" s="48"/>
      <c r="G155" s="48"/>
      <c r="H155" s="48"/>
      <c r="I155" s="48"/>
      <c r="J155" s="48"/>
      <c r="K155" s="48"/>
      <c r="L155" s="48"/>
      <c r="M155" s="48">
        <v>1</v>
      </c>
    </row>
    <row r="156" spans="1:13" ht="15.75" customHeight="1">
      <c r="A156" s="7">
        <v>1</v>
      </c>
      <c r="B156" s="7"/>
      <c r="C156" s="7"/>
      <c r="D156" s="7"/>
      <c r="E156" s="7"/>
      <c r="F156" s="7"/>
      <c r="G156" s="7"/>
      <c r="H156" s="7"/>
      <c r="I156" s="7"/>
      <c r="J156" s="7"/>
      <c r="K156" s="7"/>
      <c r="L156" s="7"/>
      <c r="M156" s="7">
        <v>1</v>
      </c>
    </row>
    <row r="157" spans="1:13" ht="15.75" customHeight="1">
      <c r="A157" s="7">
        <v>1</v>
      </c>
      <c r="B157" s="7"/>
      <c r="C157" s="7"/>
      <c r="D157" s="7">
        <v>1</v>
      </c>
      <c r="E157" s="7"/>
      <c r="F157" s="7"/>
      <c r="G157" s="7"/>
      <c r="H157" s="7"/>
      <c r="I157" s="7"/>
      <c r="J157" s="7"/>
      <c r="K157" s="7"/>
      <c r="L157" s="7"/>
      <c r="M157" s="7"/>
    </row>
    <row r="158" spans="1:13" ht="15.75" customHeight="1">
      <c r="A158" s="7">
        <v>1</v>
      </c>
      <c r="B158" s="7"/>
      <c r="C158" s="7"/>
      <c r="D158" s="7">
        <v>1</v>
      </c>
      <c r="E158" s="7"/>
      <c r="F158" s="7"/>
      <c r="G158" s="7"/>
      <c r="H158" s="7"/>
      <c r="I158" s="7"/>
      <c r="J158" s="7"/>
      <c r="K158" s="7"/>
      <c r="L158" s="7"/>
      <c r="M158" s="7">
        <v>1</v>
      </c>
    </row>
    <row r="159" spans="1:13" ht="15.75" customHeight="1">
      <c r="A159" s="7">
        <v>1</v>
      </c>
      <c r="B159" s="7"/>
      <c r="C159" s="7"/>
      <c r="D159" s="7"/>
      <c r="E159" s="7"/>
      <c r="F159" s="7"/>
      <c r="G159" s="7"/>
      <c r="H159" s="7"/>
      <c r="I159" s="7"/>
      <c r="J159" s="7"/>
      <c r="K159" s="7"/>
      <c r="L159" s="7"/>
      <c r="M159" s="7">
        <v>1</v>
      </c>
    </row>
    <row r="160" spans="1:13" ht="15.75" customHeight="1">
      <c r="A160" s="7"/>
      <c r="B160" s="7">
        <v>1</v>
      </c>
      <c r="C160" s="7"/>
      <c r="D160" s="7"/>
      <c r="E160" s="7"/>
      <c r="F160" s="7"/>
      <c r="G160" s="7"/>
      <c r="H160" s="7"/>
      <c r="I160" s="7"/>
      <c r="J160" s="7"/>
      <c r="K160" s="7"/>
      <c r="L160" s="7"/>
      <c r="M160" s="7">
        <v>1</v>
      </c>
    </row>
    <row r="161" spans="1:14" ht="15.75" customHeight="1">
      <c r="A161" s="7"/>
      <c r="B161" s="7">
        <v>1</v>
      </c>
      <c r="C161" s="7"/>
      <c r="D161" s="7">
        <v>1</v>
      </c>
      <c r="E161" s="7"/>
      <c r="F161" s="7"/>
      <c r="G161" s="7"/>
      <c r="H161" s="7">
        <v>1</v>
      </c>
      <c r="I161" s="7"/>
      <c r="J161" s="7"/>
      <c r="K161" s="7"/>
      <c r="L161" s="7"/>
      <c r="M161" s="7"/>
    </row>
    <row r="162" spans="1:14" ht="15.75" customHeight="1">
      <c r="A162" s="7"/>
      <c r="B162" s="7"/>
      <c r="C162" s="7">
        <v>1</v>
      </c>
      <c r="D162" s="7">
        <v>1</v>
      </c>
      <c r="E162" s="7"/>
      <c r="F162" s="7"/>
      <c r="G162" s="7"/>
      <c r="H162" s="7"/>
      <c r="I162" s="7"/>
      <c r="J162" s="7"/>
      <c r="K162" s="7"/>
      <c r="L162" s="7"/>
      <c r="M162" s="7"/>
    </row>
    <row r="163" spans="1:14" ht="15.75" customHeight="1">
      <c r="A163" s="7"/>
      <c r="B163" s="7"/>
      <c r="C163" s="7">
        <v>1</v>
      </c>
      <c r="D163" s="7"/>
      <c r="E163" s="7"/>
      <c r="F163" s="7">
        <v>1</v>
      </c>
      <c r="G163" s="7"/>
      <c r="H163" s="7"/>
      <c r="I163" s="7"/>
      <c r="J163" s="7"/>
      <c r="K163" s="7"/>
      <c r="L163" s="7"/>
      <c r="M163" s="7"/>
    </row>
    <row r="164" spans="1:14" ht="15.75" customHeight="1">
      <c r="A164" s="7"/>
      <c r="B164" s="7"/>
      <c r="C164" s="148">
        <v>1</v>
      </c>
      <c r="D164" s="7"/>
      <c r="E164" s="7"/>
      <c r="F164" s="7"/>
      <c r="G164" s="7"/>
      <c r="H164" s="7"/>
      <c r="I164" s="7">
        <v>1</v>
      </c>
      <c r="J164" s="7"/>
      <c r="K164" s="7"/>
      <c r="L164" s="7"/>
      <c r="M164" s="7"/>
    </row>
    <row r="165" spans="1:14" ht="15.75" customHeight="1">
      <c r="A165" s="7"/>
      <c r="B165" s="7"/>
      <c r="C165" s="7">
        <v>1</v>
      </c>
      <c r="D165" s="7"/>
      <c r="E165" s="7"/>
      <c r="F165" s="7"/>
      <c r="G165" s="7"/>
      <c r="H165" s="7"/>
      <c r="I165" s="7"/>
      <c r="J165" s="7"/>
      <c r="K165" s="7"/>
      <c r="L165" s="7"/>
      <c r="M165" s="7">
        <v>1</v>
      </c>
    </row>
    <row r="166" spans="1:14" ht="15.75" customHeight="1">
      <c r="A166" s="7"/>
      <c r="B166" s="7">
        <v>1</v>
      </c>
      <c r="C166" s="7"/>
      <c r="D166" s="7"/>
      <c r="E166" s="7"/>
      <c r="F166" s="7">
        <v>1</v>
      </c>
      <c r="G166" s="7"/>
      <c r="H166" s="7"/>
      <c r="I166" s="7"/>
      <c r="J166" s="7"/>
      <c r="K166" s="7"/>
      <c r="L166" s="7"/>
      <c r="M166" s="7"/>
    </row>
    <row r="167" spans="1:14" ht="15.75" customHeight="1">
      <c r="A167" s="7"/>
      <c r="B167" s="7"/>
      <c r="C167" s="7">
        <v>1</v>
      </c>
      <c r="D167" s="7"/>
      <c r="E167" s="7"/>
      <c r="F167" s="7"/>
      <c r="G167" s="7"/>
      <c r="H167" s="7"/>
      <c r="I167" s="7">
        <v>1</v>
      </c>
      <c r="J167" s="7"/>
      <c r="K167" s="7"/>
      <c r="L167" s="7"/>
      <c r="M167" s="7"/>
    </row>
    <row r="168" spans="1:14" ht="15.75" customHeight="1">
      <c r="A168" s="7"/>
      <c r="B168" s="7"/>
      <c r="C168" s="7">
        <v>1</v>
      </c>
      <c r="D168" s="7"/>
      <c r="E168" s="7"/>
      <c r="F168" s="7"/>
      <c r="G168" s="7"/>
      <c r="H168" s="7"/>
      <c r="I168" s="7"/>
      <c r="J168" s="7"/>
      <c r="K168" s="7"/>
      <c r="L168" s="7"/>
      <c r="M168" s="7">
        <v>1</v>
      </c>
    </row>
    <row r="169" spans="1:14" ht="15.75" customHeight="1">
      <c r="A169" s="7"/>
      <c r="B169" s="7"/>
      <c r="C169" s="7">
        <v>1</v>
      </c>
      <c r="D169" s="7"/>
      <c r="E169" s="7"/>
      <c r="F169" s="7"/>
      <c r="G169" s="7"/>
      <c r="H169" s="7"/>
      <c r="I169" s="7"/>
      <c r="J169" s="7"/>
      <c r="K169" s="7"/>
      <c r="L169" s="7"/>
      <c r="M169" s="7">
        <v>1</v>
      </c>
    </row>
    <row r="170" spans="1:14" ht="15.75" customHeight="1">
      <c r="A170" s="7"/>
      <c r="B170" s="7"/>
      <c r="C170" s="7">
        <v>1</v>
      </c>
      <c r="D170" s="7"/>
      <c r="E170" s="7">
        <v>1</v>
      </c>
      <c r="F170" s="7"/>
      <c r="G170" s="7"/>
      <c r="H170" s="7"/>
      <c r="I170" s="7"/>
      <c r="J170" s="7"/>
      <c r="K170" s="7"/>
      <c r="L170" s="7"/>
      <c r="M170" s="7"/>
    </row>
    <row r="171" spans="1:14" ht="15.75" customHeight="1"/>
    <row r="172" spans="1:14" ht="15.75" customHeight="1"/>
    <row r="173" spans="1:14" ht="15.75" customHeight="1">
      <c r="C173" s="112" t="s">
        <v>1466</v>
      </c>
      <c r="D173" s="69">
        <f t="shared" ref="D173:M173" si="0">SUM(D3:D170)</f>
        <v>39</v>
      </c>
      <c r="E173" s="69">
        <f t="shared" si="0"/>
        <v>7</v>
      </c>
      <c r="F173" s="69">
        <f t="shared" si="0"/>
        <v>8</v>
      </c>
      <c r="G173" s="69">
        <f t="shared" si="0"/>
        <v>17</v>
      </c>
      <c r="H173" s="69">
        <f t="shared" si="0"/>
        <v>4</v>
      </c>
      <c r="I173" s="69">
        <f t="shared" si="0"/>
        <v>5</v>
      </c>
      <c r="J173" s="69">
        <f t="shared" si="0"/>
        <v>1</v>
      </c>
      <c r="K173" s="69">
        <f t="shared" si="0"/>
        <v>4</v>
      </c>
      <c r="L173" s="69">
        <f t="shared" si="0"/>
        <v>4</v>
      </c>
      <c r="M173" s="69">
        <f t="shared" si="0"/>
        <v>105</v>
      </c>
    </row>
    <row r="174" spans="1:14" ht="15.75" customHeight="1">
      <c r="C174" s="112" t="s">
        <v>664</v>
      </c>
      <c r="D174" s="112">
        <v>2</v>
      </c>
      <c r="E174" s="112">
        <v>1</v>
      </c>
      <c r="F174" s="112">
        <v>1</v>
      </c>
      <c r="G174" s="112">
        <v>12</v>
      </c>
      <c r="H174" s="112">
        <v>0</v>
      </c>
      <c r="I174" s="112">
        <v>3</v>
      </c>
      <c r="J174" s="112">
        <v>0</v>
      </c>
      <c r="K174" s="112">
        <v>0</v>
      </c>
      <c r="L174" s="112">
        <v>0</v>
      </c>
      <c r="M174" s="112">
        <v>10</v>
      </c>
      <c r="N174" s="112">
        <f t="shared" ref="N174:N175" si="1">SUM(D174:M174)</f>
        <v>29</v>
      </c>
    </row>
    <row r="175" spans="1:14" ht="15.75" customHeight="1">
      <c r="B175" s="112" t="s">
        <v>4498</v>
      </c>
      <c r="D175" s="112">
        <v>5</v>
      </c>
      <c r="E175" s="112">
        <v>0</v>
      </c>
      <c r="F175" s="112">
        <v>1</v>
      </c>
      <c r="G175" s="112">
        <v>0</v>
      </c>
      <c r="H175" s="112">
        <v>3</v>
      </c>
      <c r="I175" s="112">
        <v>0</v>
      </c>
      <c r="J175" s="112">
        <v>0</v>
      </c>
      <c r="K175" s="112">
        <v>1</v>
      </c>
      <c r="L175" s="112">
        <v>1</v>
      </c>
      <c r="M175" s="112">
        <v>14</v>
      </c>
      <c r="N175" s="112">
        <f t="shared" si="1"/>
        <v>25</v>
      </c>
    </row>
    <row r="176" spans="1:14"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C1"/>
    <mergeCell ref="D1:M1"/>
  </mergeCells>
  <conditionalFormatting sqref="A20:Z20 A56:Z56 A59:Z60 A71:Z72 A75:Z75 A80:Z80 A86:Z86 A98:Z98 A102:Z102 A111:Z111 A140:Z140 A142:Z146 A149:Z149 A152:Z152 A160:Z161 A166:Z166">
    <cfRule type="notContainsBlanks" dxfId="5" priority="6">
      <formula>LEN(TRIM(A20))&gt;0</formula>
    </cfRule>
  </conditionalFormatting>
  <conditionalFormatting sqref="A47:Z47 A50:Z50 A53:Z54 A82:Z82 A89:Z90 A100:Z101 A104:Z105 A107:Z107 A115:Z115 A132:Z134 A136:Z139">
    <cfRule type="notContainsBlanks" dxfId="4" priority="5">
      <formula>LEN(TRIM(A47))&gt;0</formula>
    </cfRule>
  </conditionalFormatting>
  <conditionalFormatting sqref="A162:Z165">
    <cfRule type="notContainsBlanks" dxfId="3" priority="3">
      <formula>LEN(TRIM(A162))&gt;0</formula>
    </cfRule>
  </conditionalFormatting>
  <conditionalFormatting sqref="A167:Z170">
    <cfRule type="notContainsBlanks" dxfId="2" priority="4">
      <formula>LEN(TRIM(A167))&gt;0</formula>
    </cfRule>
  </conditionalFormatting>
  <conditionalFormatting sqref="B1:B1000">
    <cfRule type="notContainsBlanks" dxfId="1" priority="2">
      <formula>LEN(TRIM(B1))&gt;0</formula>
    </cfRule>
  </conditionalFormatting>
  <conditionalFormatting sqref="C1:C1000">
    <cfRule type="notContainsBlanks" dxfId="0" priority="1">
      <formula>LEN(TRIM(C1))&gt;0</formula>
    </cfRule>
  </conditionalFormatting>
  <pageMargins left="0.7" right="0.7" top="0.75" bottom="0.75" header="0" footer="0"/>
  <pageSetup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outlinePr summaryBelow="0" summaryRight="0"/>
  </sheetPr>
  <dimension ref="A1:L1000"/>
  <sheetViews>
    <sheetView workbookViewId="0"/>
  </sheetViews>
  <sheetFormatPr baseColWidth="10" defaultColWidth="12.5703125" defaultRowHeight="15" customHeight="1"/>
  <cols>
    <col min="1" max="2" width="12.5703125" customWidth="1"/>
    <col min="3" max="3" width="24.140625" customWidth="1"/>
    <col min="4" max="4" width="29.42578125" customWidth="1"/>
    <col min="5" max="5" width="15" customWidth="1"/>
    <col min="6" max="6" width="18" customWidth="1"/>
    <col min="9" max="9" width="19.28515625" customWidth="1"/>
    <col min="11" max="11" width="21.140625" customWidth="1"/>
  </cols>
  <sheetData>
    <row r="1" spans="1:12" ht="15.75" customHeight="1">
      <c r="A1" s="112" t="s">
        <v>4</v>
      </c>
      <c r="B1" s="112" t="s">
        <v>4499</v>
      </c>
      <c r="C1" s="112" t="s">
        <v>549</v>
      </c>
      <c r="D1" s="112" t="s">
        <v>557</v>
      </c>
      <c r="E1" s="208" t="s">
        <v>735</v>
      </c>
      <c r="F1" s="208" t="s">
        <v>736</v>
      </c>
      <c r="G1" s="112" t="s">
        <v>4500</v>
      </c>
      <c r="H1" s="112" t="s">
        <v>4501</v>
      </c>
      <c r="I1" s="112" t="s">
        <v>598</v>
      </c>
      <c r="J1" s="112" t="s">
        <v>4381</v>
      </c>
      <c r="K1" s="208" t="s">
        <v>4502</v>
      </c>
      <c r="L1" s="112" t="s">
        <v>617</v>
      </c>
    </row>
    <row r="2" spans="1:12" ht="15.75" customHeight="1">
      <c r="C2" s="112" t="s">
        <v>4503</v>
      </c>
      <c r="D2" s="112" t="s">
        <v>4504</v>
      </c>
      <c r="K2" s="112" t="s">
        <v>4505</v>
      </c>
    </row>
    <row r="3" spans="1:12" ht="15.75" customHeight="1">
      <c r="K3" s="112" t="s">
        <v>4506</v>
      </c>
    </row>
    <row r="4" spans="1:12" ht="15.75" customHeight="1">
      <c r="K4" s="112" t="s">
        <v>4507</v>
      </c>
    </row>
    <row r="5" spans="1:12" ht="15.75" customHeight="1">
      <c r="K5" s="112" t="s">
        <v>4508</v>
      </c>
    </row>
    <row r="6" spans="1:12" ht="15.75" customHeight="1">
      <c r="K6" s="112" t="s">
        <v>4509</v>
      </c>
    </row>
    <row r="7" spans="1:12" ht="15.75" customHeight="1">
      <c r="K7" s="112" t="s">
        <v>1240</v>
      </c>
    </row>
    <row r="8" spans="1:12" ht="15.75" customHeight="1"/>
    <row r="9" spans="1:12" ht="15.75" customHeight="1"/>
    <row r="10" spans="1:12" ht="15.75" customHeight="1"/>
    <row r="11" spans="1:12" ht="15.75" customHeight="1"/>
    <row r="12" spans="1:12" ht="15.75" customHeight="1"/>
    <row r="13" spans="1:12" ht="15.75" customHeight="1"/>
    <row r="14" spans="1:12" ht="15.75" customHeight="1"/>
    <row r="15" spans="1:12" ht="15.75" customHeight="1"/>
    <row r="16" spans="1:12"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spans="1:5" ht="15.75" customHeight="1">
      <c r="A33" s="112" t="s">
        <v>4510</v>
      </c>
      <c r="B33" s="112" t="s">
        <v>4</v>
      </c>
      <c r="C33" s="112" t="s">
        <v>4511</v>
      </c>
      <c r="D33" s="112" t="s">
        <v>4</v>
      </c>
      <c r="E33" s="112" t="s">
        <v>4512</v>
      </c>
    </row>
    <row r="34" spans="1:5" ht="15.75" customHeight="1">
      <c r="A34" s="112">
        <v>1</v>
      </c>
      <c r="B34" s="112">
        <v>13</v>
      </c>
      <c r="D34" s="112">
        <v>13</v>
      </c>
    </row>
    <row r="35" spans="1:5" ht="15.75" customHeight="1">
      <c r="A35" s="112">
        <f t="shared" ref="A35:A131" si="0">A34+1</f>
        <v>2</v>
      </c>
      <c r="B35" s="112">
        <v>29</v>
      </c>
      <c r="D35" s="112">
        <v>29</v>
      </c>
    </row>
    <row r="36" spans="1:5" ht="15.75" customHeight="1">
      <c r="A36" s="112">
        <f t="shared" si="0"/>
        <v>3</v>
      </c>
      <c r="B36" s="112">
        <v>25</v>
      </c>
      <c r="D36" s="112">
        <v>48</v>
      </c>
    </row>
    <row r="37" spans="1:5" ht="15.75" customHeight="1">
      <c r="A37" s="112">
        <f t="shared" si="0"/>
        <v>4</v>
      </c>
      <c r="B37" s="112">
        <v>32</v>
      </c>
      <c r="D37" s="112">
        <v>25</v>
      </c>
    </row>
    <row r="38" spans="1:5" ht="15.75" customHeight="1">
      <c r="A38" s="112">
        <f t="shared" si="0"/>
        <v>5</v>
      </c>
      <c r="B38" s="112">
        <v>42</v>
      </c>
      <c r="D38" s="112" t="s">
        <v>4513</v>
      </c>
    </row>
    <row r="39" spans="1:5" ht="15.75" customHeight="1">
      <c r="A39" s="112">
        <f t="shared" si="0"/>
        <v>6</v>
      </c>
      <c r="B39" s="112">
        <v>28</v>
      </c>
      <c r="D39" s="112">
        <v>10</v>
      </c>
    </row>
    <row r="40" spans="1:5" ht="15.75" customHeight="1">
      <c r="A40" s="112">
        <f t="shared" si="0"/>
        <v>7</v>
      </c>
      <c r="B40" s="112">
        <v>43</v>
      </c>
      <c r="D40" s="112" t="s">
        <v>4514</v>
      </c>
    </row>
    <row r="41" spans="1:5" ht="15.75" customHeight="1">
      <c r="A41" s="112">
        <f t="shared" si="0"/>
        <v>8</v>
      </c>
      <c r="B41" s="112">
        <v>44</v>
      </c>
      <c r="D41" s="112">
        <v>42</v>
      </c>
    </row>
    <row r="42" spans="1:5" ht="15.75" customHeight="1">
      <c r="A42" s="112">
        <f t="shared" si="0"/>
        <v>9</v>
      </c>
      <c r="B42" s="112">
        <v>41</v>
      </c>
      <c r="D42" s="112">
        <v>28</v>
      </c>
    </row>
    <row r="43" spans="1:5" ht="15.75" customHeight="1">
      <c r="A43" s="112">
        <f t="shared" si="0"/>
        <v>10</v>
      </c>
      <c r="B43" s="112">
        <v>15</v>
      </c>
      <c r="D43" s="112">
        <v>32</v>
      </c>
    </row>
    <row r="44" spans="1:5" ht="15.75" customHeight="1">
      <c r="A44" s="112">
        <f t="shared" si="0"/>
        <v>11</v>
      </c>
      <c r="B44" s="112">
        <v>45</v>
      </c>
      <c r="D44" s="112">
        <v>43</v>
      </c>
    </row>
    <row r="45" spans="1:5" ht="15.75" customHeight="1">
      <c r="A45" s="112">
        <f t="shared" si="0"/>
        <v>12</v>
      </c>
      <c r="B45" s="112">
        <v>46</v>
      </c>
      <c r="D45" s="112">
        <v>44</v>
      </c>
    </row>
    <row r="46" spans="1:5" ht="15.75" customHeight="1">
      <c r="A46" s="112">
        <f t="shared" si="0"/>
        <v>13</v>
      </c>
      <c r="B46" s="112">
        <v>47</v>
      </c>
      <c r="D46" s="112">
        <v>41</v>
      </c>
    </row>
    <row r="47" spans="1:5" ht="15.75" customHeight="1">
      <c r="A47" s="112">
        <f t="shared" si="0"/>
        <v>14</v>
      </c>
      <c r="B47" s="354" t="s">
        <v>4515</v>
      </c>
      <c r="C47" s="112" t="s">
        <v>321</v>
      </c>
      <c r="D47" s="112">
        <v>15</v>
      </c>
    </row>
    <row r="48" spans="1:5" ht="15.75" customHeight="1">
      <c r="A48" s="112">
        <f t="shared" si="0"/>
        <v>15</v>
      </c>
      <c r="D48" s="112">
        <v>49</v>
      </c>
    </row>
    <row r="49" spans="1:5" ht="15.75" customHeight="1">
      <c r="A49" s="112">
        <f t="shared" si="0"/>
        <v>16</v>
      </c>
      <c r="D49" s="112">
        <v>45</v>
      </c>
    </row>
    <row r="50" spans="1:5" ht="15.75" customHeight="1">
      <c r="A50" s="112">
        <f t="shared" si="0"/>
        <v>17</v>
      </c>
      <c r="D50" s="112">
        <v>46</v>
      </c>
    </row>
    <row r="51" spans="1:5" ht="15.75" customHeight="1">
      <c r="A51" s="112">
        <f t="shared" si="0"/>
        <v>18</v>
      </c>
      <c r="D51" s="208" t="s">
        <v>4516</v>
      </c>
    </row>
    <row r="52" spans="1:5" ht="15.75" customHeight="1">
      <c r="A52" s="112">
        <f t="shared" si="0"/>
        <v>19</v>
      </c>
      <c r="D52" s="112">
        <v>47</v>
      </c>
    </row>
    <row r="53" spans="1:5" ht="15.75" customHeight="1">
      <c r="A53" s="112">
        <f t="shared" si="0"/>
        <v>20</v>
      </c>
      <c r="D53" s="208" t="s">
        <v>4517</v>
      </c>
      <c r="E53" s="112" t="s">
        <v>321</v>
      </c>
    </row>
    <row r="54" spans="1:5" ht="15.75" customHeight="1">
      <c r="A54" s="112">
        <f t="shared" si="0"/>
        <v>21</v>
      </c>
      <c r="D54" s="112" t="s">
        <v>4518</v>
      </c>
      <c r="E54" s="112" t="s">
        <v>4519</v>
      </c>
    </row>
    <row r="55" spans="1:5" ht="15.75" customHeight="1">
      <c r="A55" s="112">
        <f t="shared" si="0"/>
        <v>22</v>
      </c>
      <c r="D55" s="112">
        <v>17</v>
      </c>
    </row>
    <row r="56" spans="1:5" ht="15.75" customHeight="1">
      <c r="A56" s="112">
        <f t="shared" si="0"/>
        <v>23</v>
      </c>
      <c r="D56" s="112" t="s">
        <v>4520</v>
      </c>
      <c r="E56" s="112" t="s">
        <v>4521</v>
      </c>
    </row>
    <row r="57" spans="1:5" ht="15.75" customHeight="1">
      <c r="A57" s="112">
        <f t="shared" si="0"/>
        <v>24</v>
      </c>
      <c r="D57" s="112" t="s">
        <v>4522</v>
      </c>
      <c r="E57" s="355" t="s">
        <v>3491</v>
      </c>
    </row>
    <row r="58" spans="1:5" ht="15.75" customHeight="1">
      <c r="A58" s="112">
        <f t="shared" si="0"/>
        <v>25</v>
      </c>
      <c r="D58" s="112">
        <v>22</v>
      </c>
    </row>
    <row r="59" spans="1:5" ht="15.75" customHeight="1">
      <c r="A59" s="112">
        <f t="shared" si="0"/>
        <v>26</v>
      </c>
      <c r="D59" s="112">
        <v>50</v>
      </c>
    </row>
    <row r="60" spans="1:5" ht="15.75" customHeight="1">
      <c r="A60" s="112">
        <f t="shared" si="0"/>
        <v>27</v>
      </c>
      <c r="D60" s="112">
        <v>51</v>
      </c>
    </row>
    <row r="61" spans="1:5" ht="15.75" customHeight="1">
      <c r="A61" s="112">
        <f t="shared" si="0"/>
        <v>28</v>
      </c>
      <c r="D61" s="112" t="s">
        <v>4523</v>
      </c>
      <c r="E61" s="112" t="s">
        <v>4524</v>
      </c>
    </row>
    <row r="62" spans="1:5" ht="15.75" customHeight="1">
      <c r="A62" s="112">
        <f t="shared" si="0"/>
        <v>29</v>
      </c>
      <c r="D62" s="112">
        <v>52</v>
      </c>
    </row>
    <row r="63" spans="1:5" ht="15.75" customHeight="1">
      <c r="A63" s="112">
        <f t="shared" si="0"/>
        <v>30</v>
      </c>
      <c r="D63" s="112">
        <v>53</v>
      </c>
    </row>
    <row r="64" spans="1:5" ht="15.75" customHeight="1">
      <c r="A64" s="112">
        <f t="shared" si="0"/>
        <v>31</v>
      </c>
      <c r="D64" s="112">
        <v>19</v>
      </c>
    </row>
    <row r="65" spans="1:6" ht="15.75" customHeight="1">
      <c r="A65" s="112">
        <f t="shared" si="0"/>
        <v>32</v>
      </c>
      <c r="D65" s="112">
        <v>54</v>
      </c>
    </row>
    <row r="66" spans="1:6" ht="15.75" customHeight="1">
      <c r="A66" s="112">
        <f t="shared" si="0"/>
        <v>33</v>
      </c>
      <c r="D66" s="112">
        <v>55</v>
      </c>
    </row>
    <row r="67" spans="1:6" ht="15.75" customHeight="1">
      <c r="A67" s="112">
        <f t="shared" si="0"/>
        <v>34</v>
      </c>
      <c r="D67" s="112" t="s">
        <v>4525</v>
      </c>
    </row>
    <row r="68" spans="1:6" ht="15.75" customHeight="1">
      <c r="A68" s="112">
        <f t="shared" si="0"/>
        <v>35</v>
      </c>
      <c r="D68" s="112">
        <v>56</v>
      </c>
    </row>
    <row r="69" spans="1:6" ht="15.75" customHeight="1">
      <c r="A69" s="112">
        <f t="shared" si="0"/>
        <v>36</v>
      </c>
      <c r="D69" s="112" t="s">
        <v>4526</v>
      </c>
      <c r="E69" s="356" t="s">
        <v>3768</v>
      </c>
    </row>
    <row r="70" spans="1:6" ht="15.75" customHeight="1">
      <c r="A70" s="112">
        <f t="shared" si="0"/>
        <v>37</v>
      </c>
      <c r="D70" s="208" t="s">
        <v>4527</v>
      </c>
      <c r="E70" s="112" t="s">
        <v>4528</v>
      </c>
      <c r="F70" s="136" t="s">
        <v>4529</v>
      </c>
    </row>
    <row r="71" spans="1:6" ht="15.75" customHeight="1">
      <c r="A71" s="112">
        <f t="shared" si="0"/>
        <v>38</v>
      </c>
      <c r="D71" s="112">
        <v>17</v>
      </c>
    </row>
    <row r="72" spans="1:6" ht="15.75" customHeight="1">
      <c r="A72" s="112">
        <f t="shared" si="0"/>
        <v>39</v>
      </c>
      <c r="D72" s="208" t="s">
        <v>4530</v>
      </c>
      <c r="E72" s="112" t="s">
        <v>4531</v>
      </c>
      <c r="F72" s="136" t="s">
        <v>4532</v>
      </c>
    </row>
    <row r="73" spans="1:6" ht="15.75" customHeight="1">
      <c r="A73" s="112">
        <f t="shared" si="0"/>
        <v>40</v>
      </c>
      <c r="D73" s="112" t="s">
        <v>4533</v>
      </c>
    </row>
    <row r="74" spans="1:6" ht="15.75" customHeight="1">
      <c r="A74" s="112">
        <f t="shared" si="0"/>
        <v>41</v>
      </c>
      <c r="D74" s="112" t="s">
        <v>4534</v>
      </c>
      <c r="E74" s="112" t="s">
        <v>4535</v>
      </c>
    </row>
    <row r="75" spans="1:6" ht="15.75" customHeight="1">
      <c r="A75" s="112">
        <f t="shared" si="0"/>
        <v>42</v>
      </c>
      <c r="D75" s="112" t="s">
        <v>4536</v>
      </c>
    </row>
    <row r="76" spans="1:6" ht="15.75" customHeight="1">
      <c r="A76" s="112">
        <f t="shared" si="0"/>
        <v>43</v>
      </c>
      <c r="D76" s="208">
        <v>57</v>
      </c>
    </row>
    <row r="77" spans="1:6" ht="15.75" customHeight="1">
      <c r="A77" s="112">
        <f t="shared" si="0"/>
        <v>44</v>
      </c>
      <c r="D77" s="112" t="s">
        <v>4537</v>
      </c>
    </row>
    <row r="78" spans="1:6" ht="15.75" customHeight="1">
      <c r="A78" s="112">
        <f t="shared" si="0"/>
        <v>45</v>
      </c>
      <c r="D78" s="112" t="s">
        <v>4538</v>
      </c>
    </row>
    <row r="79" spans="1:6" ht="15.75" customHeight="1">
      <c r="A79" s="112">
        <f t="shared" si="0"/>
        <v>46</v>
      </c>
      <c r="D79" s="208">
        <v>58</v>
      </c>
    </row>
    <row r="80" spans="1:6" ht="15.75" customHeight="1">
      <c r="A80" s="112">
        <f t="shared" si="0"/>
        <v>47</v>
      </c>
      <c r="D80" s="112" t="s">
        <v>4537</v>
      </c>
    </row>
    <row r="81" spans="1:6" ht="15.75" customHeight="1">
      <c r="A81" s="112">
        <f t="shared" si="0"/>
        <v>48</v>
      </c>
      <c r="D81" s="112" t="s">
        <v>4539</v>
      </c>
      <c r="E81" s="112" t="s">
        <v>4540</v>
      </c>
    </row>
    <row r="82" spans="1:6" ht="15.75" customHeight="1">
      <c r="A82" s="112">
        <f t="shared" si="0"/>
        <v>49</v>
      </c>
      <c r="D82" s="112" t="s">
        <v>4539</v>
      </c>
      <c r="E82" s="112" t="s">
        <v>4541</v>
      </c>
    </row>
    <row r="83" spans="1:6" ht="15.75" customHeight="1">
      <c r="A83" s="112">
        <f t="shared" si="0"/>
        <v>50</v>
      </c>
      <c r="D83" s="112" t="s">
        <v>4539</v>
      </c>
      <c r="E83" s="112" t="s">
        <v>4542</v>
      </c>
    </row>
    <row r="84" spans="1:6" ht="15.75" customHeight="1">
      <c r="A84" s="112">
        <f t="shared" si="0"/>
        <v>51</v>
      </c>
      <c r="D84" s="112" t="s">
        <v>4543</v>
      </c>
    </row>
    <row r="85" spans="1:6" ht="15.75" customHeight="1">
      <c r="A85" s="112">
        <f t="shared" si="0"/>
        <v>52</v>
      </c>
      <c r="D85" s="112" t="s">
        <v>4515</v>
      </c>
      <c r="E85" s="112" t="s">
        <v>546</v>
      </c>
    </row>
    <row r="86" spans="1:6" ht="15.75" customHeight="1">
      <c r="A86" s="112">
        <f t="shared" si="0"/>
        <v>53</v>
      </c>
      <c r="D86" s="112" t="s">
        <v>4544</v>
      </c>
      <c r="E86" s="112" t="s">
        <v>4545</v>
      </c>
      <c r="F86" s="136" t="s">
        <v>4546</v>
      </c>
    </row>
    <row r="87" spans="1:6" ht="15.75" customHeight="1">
      <c r="A87" s="112">
        <f t="shared" si="0"/>
        <v>54</v>
      </c>
    </row>
    <row r="88" spans="1:6" ht="15.75" customHeight="1">
      <c r="A88" s="112">
        <f t="shared" si="0"/>
        <v>55</v>
      </c>
    </row>
    <row r="89" spans="1:6" ht="15.75" customHeight="1">
      <c r="A89" s="112">
        <f t="shared" si="0"/>
        <v>56</v>
      </c>
    </row>
    <row r="90" spans="1:6" ht="15.75" customHeight="1">
      <c r="A90" s="112">
        <f t="shared" si="0"/>
        <v>57</v>
      </c>
    </row>
    <row r="91" spans="1:6" ht="15.75" customHeight="1">
      <c r="A91" s="112">
        <f t="shared" si="0"/>
        <v>58</v>
      </c>
    </row>
    <row r="92" spans="1:6" ht="15.75" customHeight="1">
      <c r="A92" s="112">
        <f t="shared" si="0"/>
        <v>59</v>
      </c>
    </row>
    <row r="93" spans="1:6" ht="15.75" customHeight="1">
      <c r="A93" s="112">
        <f t="shared" si="0"/>
        <v>60</v>
      </c>
    </row>
    <row r="94" spans="1:6" ht="15.75" customHeight="1">
      <c r="A94" s="112">
        <f t="shared" si="0"/>
        <v>61</v>
      </c>
    </row>
    <row r="95" spans="1:6" ht="15.75" customHeight="1">
      <c r="A95" s="112">
        <f t="shared" si="0"/>
        <v>62</v>
      </c>
    </row>
    <row r="96" spans="1:6" ht="15.75" customHeight="1">
      <c r="A96" s="112">
        <f t="shared" si="0"/>
        <v>63</v>
      </c>
    </row>
    <row r="97" spans="1:1" ht="15.75" customHeight="1">
      <c r="A97" s="112">
        <f t="shared" si="0"/>
        <v>64</v>
      </c>
    </row>
    <row r="98" spans="1:1" ht="15.75" customHeight="1">
      <c r="A98" s="112">
        <f t="shared" si="0"/>
        <v>65</v>
      </c>
    </row>
    <row r="99" spans="1:1" ht="15.75" customHeight="1">
      <c r="A99" s="112">
        <f t="shared" si="0"/>
        <v>66</v>
      </c>
    </row>
    <row r="100" spans="1:1" ht="15.75" customHeight="1">
      <c r="A100" s="112">
        <f t="shared" si="0"/>
        <v>67</v>
      </c>
    </row>
    <row r="101" spans="1:1" ht="15.75" customHeight="1">
      <c r="A101" s="112">
        <f t="shared" si="0"/>
        <v>68</v>
      </c>
    </row>
    <row r="102" spans="1:1" ht="15.75" customHeight="1">
      <c r="A102" s="112">
        <f t="shared" si="0"/>
        <v>69</v>
      </c>
    </row>
    <row r="103" spans="1:1" ht="15.75" customHeight="1">
      <c r="A103" s="112">
        <f t="shared" si="0"/>
        <v>70</v>
      </c>
    </row>
    <row r="104" spans="1:1" ht="15.75" customHeight="1">
      <c r="A104" s="112">
        <f t="shared" si="0"/>
        <v>71</v>
      </c>
    </row>
    <row r="105" spans="1:1" ht="15.75" customHeight="1">
      <c r="A105" s="112">
        <f t="shared" si="0"/>
        <v>72</v>
      </c>
    </row>
    <row r="106" spans="1:1" ht="15.75" customHeight="1">
      <c r="A106" s="112">
        <f t="shared" si="0"/>
        <v>73</v>
      </c>
    </row>
    <row r="107" spans="1:1" ht="15.75" customHeight="1">
      <c r="A107" s="112">
        <f t="shared" si="0"/>
        <v>74</v>
      </c>
    </row>
    <row r="108" spans="1:1" ht="15.75" customHeight="1">
      <c r="A108" s="112">
        <f t="shared" si="0"/>
        <v>75</v>
      </c>
    </row>
    <row r="109" spans="1:1" ht="15.75" customHeight="1">
      <c r="A109" s="112">
        <f t="shared" si="0"/>
        <v>76</v>
      </c>
    </row>
    <row r="110" spans="1:1" ht="15.75" customHeight="1">
      <c r="A110" s="112">
        <f t="shared" si="0"/>
        <v>77</v>
      </c>
    </row>
    <row r="111" spans="1:1" ht="15.75" customHeight="1">
      <c r="A111" s="112">
        <f t="shared" si="0"/>
        <v>78</v>
      </c>
    </row>
    <row r="112" spans="1:1" ht="15.75" customHeight="1">
      <c r="A112" s="112">
        <f t="shared" si="0"/>
        <v>79</v>
      </c>
    </row>
    <row r="113" spans="1:1" ht="15.75" customHeight="1">
      <c r="A113" s="112">
        <f t="shared" si="0"/>
        <v>80</v>
      </c>
    </row>
    <row r="114" spans="1:1" ht="15.75" customHeight="1">
      <c r="A114" s="112">
        <f t="shared" si="0"/>
        <v>81</v>
      </c>
    </row>
    <row r="115" spans="1:1" ht="15.75" customHeight="1">
      <c r="A115" s="112">
        <f t="shared" si="0"/>
        <v>82</v>
      </c>
    </row>
    <row r="116" spans="1:1" ht="15.75" customHeight="1">
      <c r="A116" s="112">
        <f t="shared" si="0"/>
        <v>83</v>
      </c>
    </row>
    <row r="117" spans="1:1" ht="15.75" customHeight="1">
      <c r="A117" s="112">
        <f t="shared" si="0"/>
        <v>84</v>
      </c>
    </row>
    <row r="118" spans="1:1" ht="15.75" customHeight="1">
      <c r="A118" s="112">
        <f t="shared" si="0"/>
        <v>85</v>
      </c>
    </row>
    <row r="119" spans="1:1" ht="15.75" customHeight="1">
      <c r="A119" s="112">
        <f t="shared" si="0"/>
        <v>86</v>
      </c>
    </row>
    <row r="120" spans="1:1" ht="15.75" customHeight="1">
      <c r="A120" s="112">
        <f t="shared" si="0"/>
        <v>87</v>
      </c>
    </row>
    <row r="121" spans="1:1" ht="15.75" customHeight="1">
      <c r="A121" s="112">
        <f t="shared" si="0"/>
        <v>88</v>
      </c>
    </row>
    <row r="122" spans="1:1" ht="15.75" customHeight="1">
      <c r="A122" s="112">
        <f t="shared" si="0"/>
        <v>89</v>
      </c>
    </row>
    <row r="123" spans="1:1" ht="15.75" customHeight="1">
      <c r="A123" s="112">
        <f t="shared" si="0"/>
        <v>90</v>
      </c>
    </row>
    <row r="124" spans="1:1" ht="15.75" customHeight="1">
      <c r="A124" s="112">
        <f t="shared" si="0"/>
        <v>91</v>
      </c>
    </row>
    <row r="125" spans="1:1" ht="15.75" customHeight="1">
      <c r="A125" s="112">
        <f t="shared" si="0"/>
        <v>92</v>
      </c>
    </row>
    <row r="126" spans="1:1" ht="15.75" customHeight="1">
      <c r="A126" s="112">
        <f t="shared" si="0"/>
        <v>93</v>
      </c>
    </row>
    <row r="127" spans="1:1" ht="15.75" customHeight="1">
      <c r="A127" s="112">
        <f t="shared" si="0"/>
        <v>94</v>
      </c>
    </row>
    <row r="128" spans="1:1" ht="15.75" customHeight="1">
      <c r="A128" s="112">
        <f t="shared" si="0"/>
        <v>95</v>
      </c>
    </row>
    <row r="129" spans="1:1" ht="15.75" customHeight="1">
      <c r="A129" s="112">
        <f t="shared" si="0"/>
        <v>96</v>
      </c>
    </row>
    <row r="130" spans="1:1" ht="15.75" customHeight="1">
      <c r="A130" s="112">
        <f t="shared" si="0"/>
        <v>97</v>
      </c>
    </row>
    <row r="131" spans="1:1" ht="15.75" customHeight="1">
      <c r="A131" s="112">
        <f t="shared" si="0"/>
        <v>98</v>
      </c>
    </row>
    <row r="132" spans="1:1" ht="15.75" customHeight="1"/>
    <row r="133" spans="1:1" ht="15.75" customHeight="1"/>
    <row r="134" spans="1:1" ht="15.75" customHeight="1"/>
    <row r="135" spans="1:1" ht="15.75" customHeight="1"/>
    <row r="136" spans="1:1" ht="15.75" customHeight="1"/>
    <row r="137" spans="1:1" ht="15.75" customHeight="1"/>
    <row r="138" spans="1:1" ht="15.75" customHeight="1"/>
    <row r="139" spans="1:1" ht="15.75" customHeight="1"/>
    <row r="140" spans="1:1" ht="15.75" customHeight="1"/>
    <row r="141" spans="1:1" ht="15.75" customHeight="1"/>
    <row r="142" spans="1:1" ht="15.75" customHeight="1"/>
    <row r="143" spans="1:1" ht="15.75" customHeight="1"/>
    <row r="144" spans="1:1"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ef="F70" r:id="rId1" xr:uid="{00000000-0004-0000-1000-000000000000}"/>
    <hyperlink ref="F72" r:id="rId2" xr:uid="{00000000-0004-0000-1000-000001000000}"/>
    <hyperlink ref="F86" r:id="rId3" xr:uid="{00000000-0004-0000-1000-000002000000}"/>
  </hyperlinks>
  <pageMargins left="0.7" right="0.7" top="0.75" bottom="0.75" header="0" footer="0"/>
  <pageSetup orientation="landscape"/>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outlinePr summaryBelow="0" summaryRight="0"/>
  </sheetPr>
  <dimension ref="A1:B1000"/>
  <sheetViews>
    <sheetView workbookViewId="0"/>
  </sheetViews>
  <sheetFormatPr baseColWidth="10" defaultColWidth="12.5703125" defaultRowHeight="15" customHeight="1"/>
  <cols>
    <col min="1" max="1" width="12.5703125" customWidth="1"/>
    <col min="2" max="2" width="14.42578125" customWidth="1"/>
    <col min="3" max="6" width="12.5703125" customWidth="1"/>
  </cols>
  <sheetData>
    <row r="1" spans="1:2" ht="15.75" customHeight="1">
      <c r="A1" s="112" t="s">
        <v>9</v>
      </c>
      <c r="B1" s="112" t="s">
        <v>4490</v>
      </c>
    </row>
    <row r="2" spans="1:2" ht="15.75" customHeight="1">
      <c r="A2" s="112">
        <v>1983</v>
      </c>
      <c r="B2" s="112">
        <f>COUNTIF('Data Base INICIAL NO MODIFICAR'!$G$3:$G$131,A2)</f>
        <v>0</v>
      </c>
    </row>
    <row r="3" spans="1:2" ht="15.75" customHeight="1">
      <c r="A3" s="112">
        <f t="shared" ref="A3:A41" si="0">A2+1</f>
        <v>1984</v>
      </c>
      <c r="B3" s="112">
        <f>COUNTIF('Data Base INICIAL NO MODIFICAR'!$G$3:$G$131,A3)</f>
        <v>0</v>
      </c>
    </row>
    <row r="4" spans="1:2" ht="15.75" customHeight="1">
      <c r="A4" s="112">
        <f t="shared" si="0"/>
        <v>1985</v>
      </c>
      <c r="B4" s="112">
        <f>COUNTIF('Data Base INICIAL NO MODIFICAR'!$G$3:$G$131,A4)</f>
        <v>0</v>
      </c>
    </row>
    <row r="5" spans="1:2" ht="15.75" customHeight="1">
      <c r="A5" s="112">
        <f t="shared" si="0"/>
        <v>1986</v>
      </c>
      <c r="B5" s="112">
        <f>COUNTIF('Data Base INICIAL NO MODIFICAR'!$G$3:$G$131,A5)</f>
        <v>0</v>
      </c>
    </row>
    <row r="6" spans="1:2" ht="15.75" customHeight="1">
      <c r="A6" s="112">
        <f t="shared" si="0"/>
        <v>1987</v>
      </c>
      <c r="B6" s="112">
        <f>COUNTIF('Data Base INICIAL NO MODIFICAR'!$G$3:$G$131,A6)</f>
        <v>1</v>
      </c>
    </row>
    <row r="7" spans="1:2" ht="15.75" customHeight="1">
      <c r="A7" s="112">
        <f t="shared" si="0"/>
        <v>1988</v>
      </c>
      <c r="B7" s="112">
        <f>COUNTIF('Data Base INICIAL NO MODIFICAR'!$G$3:$G$131,A7)</f>
        <v>0</v>
      </c>
    </row>
    <row r="8" spans="1:2" ht="15.75" customHeight="1">
      <c r="A8" s="112">
        <f t="shared" si="0"/>
        <v>1989</v>
      </c>
      <c r="B8" s="112">
        <f>COUNTIF('Data Base INICIAL NO MODIFICAR'!$G$3:$G$131,A8)</f>
        <v>0</v>
      </c>
    </row>
    <row r="9" spans="1:2" ht="15.75" customHeight="1">
      <c r="A9" s="112">
        <f t="shared" si="0"/>
        <v>1990</v>
      </c>
      <c r="B9" s="112">
        <f>COUNTIF('Data Base INICIAL NO MODIFICAR'!$G$3:$G$131,A9)</f>
        <v>0</v>
      </c>
    </row>
    <row r="10" spans="1:2" ht="15.75" customHeight="1">
      <c r="A10" s="112">
        <f t="shared" si="0"/>
        <v>1991</v>
      </c>
      <c r="B10" s="112">
        <f>COUNTIF('Data Base INICIAL NO MODIFICAR'!$G$3:$G$131,A10)</f>
        <v>0</v>
      </c>
    </row>
    <row r="11" spans="1:2" ht="15.75" customHeight="1">
      <c r="A11" s="112">
        <f t="shared" si="0"/>
        <v>1992</v>
      </c>
      <c r="B11" s="112">
        <f>COUNTIF('Data Base INICIAL NO MODIFICAR'!$G$3:$G$131,A11)</f>
        <v>0</v>
      </c>
    </row>
    <row r="12" spans="1:2" ht="15.75" customHeight="1">
      <c r="A12" s="112">
        <f t="shared" si="0"/>
        <v>1993</v>
      </c>
      <c r="B12" s="112">
        <f>COUNTIF('Data Base INICIAL NO MODIFICAR'!$G$3:$G$131,A12)</f>
        <v>0</v>
      </c>
    </row>
    <row r="13" spans="1:2" ht="15.75" customHeight="1">
      <c r="A13" s="112">
        <f t="shared" si="0"/>
        <v>1994</v>
      </c>
      <c r="B13" s="112">
        <f>COUNTIF('Data Base INICIAL NO MODIFICAR'!$G$3:$G$131,A13)</f>
        <v>0</v>
      </c>
    </row>
    <row r="14" spans="1:2" ht="15.75" customHeight="1">
      <c r="A14" s="112">
        <f t="shared" si="0"/>
        <v>1995</v>
      </c>
      <c r="B14" s="112">
        <f>COUNTIF('Data Base INICIAL NO MODIFICAR'!$G$3:$G$131,A14)</f>
        <v>0</v>
      </c>
    </row>
    <row r="15" spans="1:2" ht="15.75" customHeight="1">
      <c r="A15" s="112">
        <f t="shared" si="0"/>
        <v>1996</v>
      </c>
      <c r="B15" s="112">
        <f>COUNTIF('Data Base INICIAL NO MODIFICAR'!$G$3:$G$131,A15)</f>
        <v>2</v>
      </c>
    </row>
    <row r="16" spans="1:2" ht="15.75" customHeight="1">
      <c r="A16" s="112">
        <f t="shared" si="0"/>
        <v>1997</v>
      </c>
      <c r="B16" s="112">
        <f>COUNTIF('Data Base INICIAL NO MODIFICAR'!$G$3:$G$131,A16)</f>
        <v>2</v>
      </c>
    </row>
    <row r="17" spans="1:2" ht="15.75" customHeight="1">
      <c r="A17" s="112">
        <f t="shared" si="0"/>
        <v>1998</v>
      </c>
      <c r="B17" s="112">
        <f>COUNTIF('Data Base INICIAL NO MODIFICAR'!$G$3:$G$131,A17)</f>
        <v>0</v>
      </c>
    </row>
    <row r="18" spans="1:2" ht="15.75" customHeight="1">
      <c r="A18" s="112">
        <f t="shared" si="0"/>
        <v>1999</v>
      </c>
      <c r="B18" s="112">
        <f>COUNTIF('Data Base INICIAL NO MODIFICAR'!$G$3:$G$131,A18)</f>
        <v>0</v>
      </c>
    </row>
    <row r="19" spans="1:2" ht="15.75" customHeight="1">
      <c r="A19" s="112">
        <f t="shared" si="0"/>
        <v>2000</v>
      </c>
      <c r="B19" s="112">
        <f>COUNTIF('Data Base INICIAL NO MODIFICAR'!$G$3:$G$131,A19)</f>
        <v>3</v>
      </c>
    </row>
    <row r="20" spans="1:2" ht="15.75" customHeight="1">
      <c r="A20" s="112">
        <f t="shared" si="0"/>
        <v>2001</v>
      </c>
      <c r="B20" s="112">
        <f>COUNTIF('Data Base INICIAL NO MODIFICAR'!$G$3:$G$131,A20)</f>
        <v>4</v>
      </c>
    </row>
    <row r="21" spans="1:2" ht="15.75" customHeight="1">
      <c r="A21" s="112">
        <f t="shared" si="0"/>
        <v>2002</v>
      </c>
      <c r="B21" s="112">
        <f>COUNTIF('Data Base INICIAL NO MODIFICAR'!$G$3:$G$131,A21)</f>
        <v>0</v>
      </c>
    </row>
    <row r="22" spans="1:2" ht="15.75" customHeight="1">
      <c r="A22" s="112">
        <f t="shared" si="0"/>
        <v>2003</v>
      </c>
      <c r="B22" s="112">
        <f>COUNTIF('Data Base INICIAL NO MODIFICAR'!$G$3:$G$131,A22)</f>
        <v>0</v>
      </c>
    </row>
    <row r="23" spans="1:2" ht="15.75" customHeight="1">
      <c r="A23" s="112">
        <f t="shared" si="0"/>
        <v>2004</v>
      </c>
      <c r="B23" s="112">
        <f>COUNTIF('Data Base INICIAL NO MODIFICAR'!$G$3:$G$131,A23)</f>
        <v>2</v>
      </c>
    </row>
    <row r="24" spans="1:2" ht="15.75" customHeight="1">
      <c r="A24" s="112">
        <f t="shared" si="0"/>
        <v>2005</v>
      </c>
      <c r="B24" s="112">
        <f>COUNTIF('Data Base INICIAL NO MODIFICAR'!$G$3:$G$131,A24)</f>
        <v>0</v>
      </c>
    </row>
    <row r="25" spans="1:2" ht="15.75" customHeight="1">
      <c r="A25" s="112">
        <f t="shared" si="0"/>
        <v>2006</v>
      </c>
      <c r="B25" s="112">
        <f>COUNTIF('Data Base INICIAL NO MODIFICAR'!$G$3:$G$131,A25)</f>
        <v>0</v>
      </c>
    </row>
    <row r="26" spans="1:2" ht="15.75" customHeight="1">
      <c r="A26" s="112">
        <f t="shared" si="0"/>
        <v>2007</v>
      </c>
      <c r="B26" s="112">
        <f>COUNTIF('Data Base INICIAL NO MODIFICAR'!$G$3:$G$131,A26)</f>
        <v>2</v>
      </c>
    </row>
    <row r="27" spans="1:2" ht="15.75" customHeight="1">
      <c r="A27" s="112">
        <f t="shared" si="0"/>
        <v>2008</v>
      </c>
      <c r="B27" s="112">
        <f>COUNTIF('Data Base INICIAL NO MODIFICAR'!$G$3:$G$131,A27)</f>
        <v>6</v>
      </c>
    </row>
    <row r="28" spans="1:2" ht="15.75" customHeight="1">
      <c r="A28" s="112">
        <f t="shared" si="0"/>
        <v>2009</v>
      </c>
      <c r="B28" s="112">
        <f>COUNTIF('Data Base INICIAL NO MODIFICAR'!$G$3:$G$131,A28)</f>
        <v>7</v>
      </c>
    </row>
    <row r="29" spans="1:2" ht="15.75" customHeight="1">
      <c r="A29" s="112">
        <f t="shared" si="0"/>
        <v>2010</v>
      </c>
      <c r="B29" s="112">
        <f>COUNTIF('Data Base INICIAL NO MODIFICAR'!$G$3:$G$131,A29)</f>
        <v>8</v>
      </c>
    </row>
    <row r="30" spans="1:2" ht="15.75" customHeight="1">
      <c r="A30" s="112">
        <f t="shared" si="0"/>
        <v>2011</v>
      </c>
      <c r="B30" s="112">
        <f>COUNTIF('Data Base INICIAL NO MODIFICAR'!$G$3:$G$131,A30)</f>
        <v>5</v>
      </c>
    </row>
    <row r="31" spans="1:2" ht="15.75" customHeight="1">
      <c r="A31" s="112">
        <f t="shared" si="0"/>
        <v>2012</v>
      </c>
      <c r="B31" s="112">
        <f>COUNTIF('Data Base INICIAL NO MODIFICAR'!$G$3:$G$131,A31)</f>
        <v>5</v>
      </c>
    </row>
    <row r="32" spans="1:2" ht="15.75" customHeight="1">
      <c r="A32" s="112">
        <f t="shared" si="0"/>
        <v>2013</v>
      </c>
      <c r="B32" s="112">
        <f>COUNTIF('Data Base INICIAL NO MODIFICAR'!$G$3:$G$131,A32)</f>
        <v>7</v>
      </c>
    </row>
    <row r="33" spans="1:2" ht="15.75" customHeight="1">
      <c r="A33" s="112">
        <f t="shared" si="0"/>
        <v>2014</v>
      </c>
      <c r="B33" s="112">
        <f>COUNTIF('Data Base INICIAL NO MODIFICAR'!$G$3:$G$131,A33)</f>
        <v>6</v>
      </c>
    </row>
    <row r="34" spans="1:2" ht="15.75" customHeight="1">
      <c r="A34" s="112">
        <f t="shared" si="0"/>
        <v>2015</v>
      </c>
      <c r="B34" s="112">
        <f>COUNTIF('Data Base INICIAL NO MODIFICAR'!$G$3:$G$131,A34)</f>
        <v>6</v>
      </c>
    </row>
    <row r="35" spans="1:2" ht="15.75" customHeight="1">
      <c r="A35" s="112">
        <f t="shared" si="0"/>
        <v>2016</v>
      </c>
      <c r="B35" s="112">
        <f>COUNTIF('Data Base INICIAL NO MODIFICAR'!$G$3:$G$131,A35)</f>
        <v>12</v>
      </c>
    </row>
    <row r="36" spans="1:2" ht="15.75" customHeight="1">
      <c r="A36" s="112">
        <f t="shared" si="0"/>
        <v>2017</v>
      </c>
      <c r="B36" s="112">
        <f>COUNTIF('Data Base INICIAL NO MODIFICAR'!$G$3:$G$131,A36)</f>
        <v>14</v>
      </c>
    </row>
    <row r="37" spans="1:2" ht="15.75" customHeight="1">
      <c r="A37" s="112">
        <f t="shared" si="0"/>
        <v>2018</v>
      </c>
      <c r="B37" s="112">
        <f>COUNTIF('Data Base INICIAL NO MODIFICAR'!$G$3:$G$131,A37)</f>
        <v>7</v>
      </c>
    </row>
    <row r="38" spans="1:2" ht="15.75" customHeight="1">
      <c r="A38" s="112">
        <f t="shared" si="0"/>
        <v>2019</v>
      </c>
      <c r="B38" s="112">
        <f>COUNTIF('Data Base INICIAL NO MODIFICAR'!$G$3:$G$131,A38)</f>
        <v>7</v>
      </c>
    </row>
    <row r="39" spans="1:2" ht="15.75" customHeight="1">
      <c r="A39" s="112">
        <f t="shared" si="0"/>
        <v>2020</v>
      </c>
      <c r="B39" s="112">
        <f>COUNTIF('Data Base INICIAL NO MODIFICAR'!$G$3:$G$131,A39)</f>
        <v>12</v>
      </c>
    </row>
    <row r="40" spans="1:2" ht="15.75" customHeight="1">
      <c r="A40" s="112">
        <f t="shared" si="0"/>
        <v>2021</v>
      </c>
      <c r="B40" s="112">
        <f>COUNTIF('Data Base INICIAL NO MODIFICAR'!$G$3:$G$131,A40)</f>
        <v>11</v>
      </c>
    </row>
    <row r="41" spans="1:2" ht="15.75" customHeight="1">
      <c r="A41" s="112">
        <f t="shared" si="0"/>
        <v>2022</v>
      </c>
      <c r="B41" s="112">
        <f>COUNTIF('Data Base INICIAL NO MODIFICAR'!$G$3:$G$131,A41)</f>
        <v>0</v>
      </c>
    </row>
    <row r="42" spans="1:2" ht="15.75" customHeight="1"/>
    <row r="43" spans="1:2" ht="15.75" customHeight="1"/>
    <row r="44" spans="1:2" ht="15.75" customHeight="1"/>
    <row r="45" spans="1:2" ht="15.75" customHeight="1"/>
    <row r="46" spans="1:2" ht="15.75" customHeight="1"/>
    <row r="47" spans="1:2" ht="15.75" customHeight="1"/>
    <row r="48" spans="1: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R1000"/>
  <sheetViews>
    <sheetView workbookViewId="0"/>
  </sheetViews>
  <sheetFormatPr baseColWidth="10" defaultColWidth="12.5703125" defaultRowHeight="15" customHeight="1"/>
  <cols>
    <col min="1" max="26" width="10.5703125" customWidth="1"/>
  </cols>
  <sheetData>
    <row r="1" spans="1:18" ht="12.75" customHeight="1">
      <c r="A1" s="192" t="s">
        <v>4547</v>
      </c>
      <c r="B1" s="192" t="s">
        <v>4548</v>
      </c>
      <c r="C1" s="192" t="s">
        <v>4549</v>
      </c>
      <c r="D1" s="192" t="s">
        <v>4550</v>
      </c>
      <c r="E1" s="192" t="s">
        <v>4551</v>
      </c>
      <c r="F1" s="192" t="s">
        <v>4552</v>
      </c>
      <c r="G1" s="357" t="s">
        <v>4553</v>
      </c>
      <c r="H1" s="192" t="s">
        <v>4554</v>
      </c>
      <c r="I1" s="192" t="s">
        <v>4555</v>
      </c>
      <c r="J1" s="192" t="s">
        <v>4556</v>
      </c>
      <c r="K1" s="192" t="s">
        <v>4557</v>
      </c>
      <c r="L1" s="192" t="s">
        <v>4558</v>
      </c>
      <c r="M1" s="192" t="s">
        <v>4559</v>
      </c>
      <c r="N1" s="192" t="s">
        <v>4560</v>
      </c>
      <c r="O1" s="192" t="s">
        <v>4561</v>
      </c>
      <c r="P1" s="192" t="s">
        <v>4562</v>
      </c>
      <c r="Q1" s="192" t="s">
        <v>4563</v>
      </c>
      <c r="R1" s="192" t="s">
        <v>4564</v>
      </c>
    </row>
    <row r="2" spans="1:18" ht="12.75" customHeight="1">
      <c r="A2" s="192">
        <v>1</v>
      </c>
      <c r="B2" s="192" t="s">
        <v>694</v>
      </c>
      <c r="C2" s="358" t="s">
        <v>4565</v>
      </c>
      <c r="D2" s="358" t="s">
        <v>4566</v>
      </c>
      <c r="E2" s="192">
        <v>25</v>
      </c>
      <c r="F2" s="112">
        <v>15</v>
      </c>
      <c r="G2" s="192">
        <v>11</v>
      </c>
      <c r="H2" s="192">
        <v>1</v>
      </c>
      <c r="I2" s="192" t="s">
        <v>694</v>
      </c>
      <c r="J2" s="192" t="s">
        <v>4567</v>
      </c>
      <c r="K2" s="192" t="s">
        <v>4568</v>
      </c>
      <c r="L2" s="192">
        <v>6</v>
      </c>
      <c r="M2" s="192" t="s">
        <v>4569</v>
      </c>
      <c r="N2" s="192" t="s">
        <v>694</v>
      </c>
      <c r="O2" s="192" t="s">
        <v>4570</v>
      </c>
      <c r="P2" s="192">
        <v>6</v>
      </c>
      <c r="Q2" s="192">
        <v>30.805997511499999</v>
      </c>
      <c r="R2" s="192">
        <v>34.035576125799999</v>
      </c>
    </row>
    <row r="3" spans="1:18" ht="12.75" customHeight="1">
      <c r="A3" s="192">
        <f t="shared" ref="A3:A24" si="0">A2+1</f>
        <v>2</v>
      </c>
      <c r="B3" s="192" t="s">
        <v>696</v>
      </c>
      <c r="C3" s="358" t="s">
        <v>4571</v>
      </c>
      <c r="D3" s="358" t="s">
        <v>4572</v>
      </c>
      <c r="E3" s="112">
        <v>10</v>
      </c>
      <c r="F3" s="192">
        <v>1</v>
      </c>
      <c r="G3" s="192">
        <v>3</v>
      </c>
      <c r="H3" s="192">
        <v>2</v>
      </c>
      <c r="I3" s="192" t="s">
        <v>696</v>
      </c>
      <c r="J3" s="192" t="s">
        <v>4567</v>
      </c>
      <c r="K3" s="192" t="s">
        <v>4568</v>
      </c>
      <c r="L3" s="192">
        <v>10</v>
      </c>
      <c r="M3" s="192" t="s">
        <v>4573</v>
      </c>
      <c r="N3" s="192" t="s">
        <v>696</v>
      </c>
      <c r="O3" s="192" t="s">
        <v>4574</v>
      </c>
      <c r="P3" s="192">
        <v>10</v>
      </c>
      <c r="Q3" s="192">
        <v>9.2569448663799996</v>
      </c>
      <c r="R3" s="192">
        <v>21.706082214399999</v>
      </c>
    </row>
    <row r="4" spans="1:18" ht="12.75" customHeight="1">
      <c r="A4" s="192">
        <f t="shared" si="0"/>
        <v>3</v>
      </c>
      <c r="B4" s="192" t="s">
        <v>697</v>
      </c>
      <c r="C4" s="358" t="s">
        <v>4575</v>
      </c>
      <c r="D4" s="358" t="s">
        <v>4576</v>
      </c>
      <c r="E4" s="112">
        <v>6</v>
      </c>
      <c r="F4" s="192">
        <v>2</v>
      </c>
      <c r="G4" s="192">
        <v>3</v>
      </c>
      <c r="H4" s="192">
        <v>3</v>
      </c>
      <c r="I4" s="192" t="s">
        <v>697</v>
      </c>
      <c r="J4" s="192" t="s">
        <v>4567</v>
      </c>
      <c r="K4" s="192" t="s">
        <v>4568</v>
      </c>
      <c r="L4" s="192">
        <v>22</v>
      </c>
      <c r="M4" s="192" t="s">
        <v>4577</v>
      </c>
      <c r="N4" s="192" t="s">
        <v>697</v>
      </c>
      <c r="O4" s="192" t="s">
        <v>4578</v>
      </c>
      <c r="P4" s="192">
        <v>22</v>
      </c>
      <c r="Q4" s="192">
        <v>9.0248888137699996</v>
      </c>
      <c r="R4" s="192">
        <v>19.239419195300002</v>
      </c>
    </row>
    <row r="5" spans="1:18" ht="12.75" customHeight="1">
      <c r="A5" s="192">
        <f t="shared" si="0"/>
        <v>4</v>
      </c>
      <c r="B5" s="192" t="s">
        <v>698</v>
      </c>
      <c r="C5" s="358" t="s">
        <v>4579</v>
      </c>
      <c r="D5" s="358" t="s">
        <v>4580</v>
      </c>
      <c r="E5" s="112">
        <v>13</v>
      </c>
      <c r="F5" s="192">
        <v>7</v>
      </c>
      <c r="G5" s="192">
        <v>5</v>
      </c>
      <c r="H5" s="192">
        <v>4</v>
      </c>
      <c r="I5" s="192" t="s">
        <v>698</v>
      </c>
      <c r="J5" s="192" t="s">
        <v>4567</v>
      </c>
      <c r="K5" s="192" t="s">
        <v>4568</v>
      </c>
      <c r="L5" s="192">
        <v>26</v>
      </c>
      <c r="M5" s="192" t="s">
        <v>4581</v>
      </c>
      <c r="N5" s="192" t="s">
        <v>698</v>
      </c>
      <c r="O5" s="192" t="s">
        <v>4582</v>
      </c>
      <c r="P5" s="192">
        <v>26</v>
      </c>
      <c r="Q5" s="192">
        <v>25.0858342989</v>
      </c>
      <c r="R5" s="192">
        <v>38.837945389300003</v>
      </c>
    </row>
    <row r="6" spans="1:18" ht="12.75" customHeight="1">
      <c r="A6" s="192">
        <f t="shared" si="0"/>
        <v>5</v>
      </c>
      <c r="B6" s="192" t="s">
        <v>699</v>
      </c>
      <c r="C6" s="358" t="s">
        <v>4583</v>
      </c>
      <c r="D6" s="358" t="s">
        <v>4584</v>
      </c>
      <c r="E6" s="112">
        <v>14</v>
      </c>
      <c r="F6" s="192">
        <v>7</v>
      </c>
      <c r="G6" s="192">
        <v>6</v>
      </c>
      <c r="H6" s="192">
        <v>5</v>
      </c>
      <c r="I6" s="192" t="s">
        <v>4585</v>
      </c>
      <c r="J6" s="192" t="s">
        <v>4567</v>
      </c>
      <c r="K6" s="192" t="s">
        <v>4568</v>
      </c>
      <c r="L6" s="192">
        <v>14</v>
      </c>
      <c r="M6" s="192" t="s">
        <v>4586</v>
      </c>
      <c r="N6" s="192" t="s">
        <v>4585</v>
      </c>
      <c r="O6" s="192" t="s">
        <v>4587</v>
      </c>
      <c r="P6" s="192">
        <v>14</v>
      </c>
      <c r="Q6" s="192">
        <v>15.7483284893</v>
      </c>
      <c r="R6" s="192">
        <v>18.4531148919</v>
      </c>
    </row>
    <row r="7" spans="1:18" ht="12.75" customHeight="1">
      <c r="A7" s="192">
        <f t="shared" si="0"/>
        <v>6</v>
      </c>
      <c r="B7" s="192" t="s">
        <v>700</v>
      </c>
      <c r="C7" s="358" t="s">
        <v>4588</v>
      </c>
      <c r="D7" s="358" t="s">
        <v>4589</v>
      </c>
      <c r="E7" s="112">
        <v>1</v>
      </c>
      <c r="F7" s="192">
        <v>1</v>
      </c>
      <c r="G7" s="192">
        <v>0</v>
      </c>
      <c r="H7" s="192">
        <v>0</v>
      </c>
      <c r="I7" s="192" t="s">
        <v>700</v>
      </c>
      <c r="J7" s="192" t="s">
        <v>4567</v>
      </c>
      <c r="K7" s="192" t="s">
        <v>4568</v>
      </c>
      <c r="L7" s="192">
        <v>18</v>
      </c>
      <c r="M7" s="192" t="s">
        <v>4590</v>
      </c>
      <c r="N7" s="192" t="s">
        <v>700</v>
      </c>
      <c r="O7" s="192" t="s">
        <v>4591</v>
      </c>
      <c r="P7" s="192">
        <v>18</v>
      </c>
      <c r="Q7" s="192">
        <v>8.2356788062700002</v>
      </c>
      <c r="R7" s="192">
        <v>20.594671974200001</v>
      </c>
    </row>
    <row r="8" spans="1:18" ht="12.75" customHeight="1">
      <c r="A8" s="192">
        <f t="shared" si="0"/>
        <v>7</v>
      </c>
      <c r="B8" s="192" t="s">
        <v>701</v>
      </c>
      <c r="C8" s="358" t="s">
        <v>4592</v>
      </c>
      <c r="D8" s="358" t="s">
        <v>4593</v>
      </c>
      <c r="E8" s="112">
        <v>4</v>
      </c>
      <c r="F8" s="192">
        <v>4</v>
      </c>
      <c r="G8" s="192">
        <v>0</v>
      </c>
      <c r="H8" s="192">
        <v>0</v>
      </c>
      <c r="I8" s="192" t="s">
        <v>4594</v>
      </c>
      <c r="J8" s="192" t="s">
        <v>4567</v>
      </c>
      <c r="K8" s="192" t="s">
        <v>4568</v>
      </c>
      <c r="L8" s="192">
        <v>30</v>
      </c>
      <c r="M8" s="192" t="s">
        <v>4595</v>
      </c>
      <c r="N8" s="192" t="s">
        <v>4594</v>
      </c>
      <c r="O8" s="192" t="s">
        <v>4596</v>
      </c>
      <c r="P8" s="192">
        <v>30</v>
      </c>
      <c r="Q8" s="192">
        <v>7.48648662083</v>
      </c>
      <c r="R8" s="192">
        <v>14.3590911819</v>
      </c>
    </row>
    <row r="9" spans="1:18" ht="12.75" customHeight="1">
      <c r="A9" s="192">
        <f t="shared" si="0"/>
        <v>8</v>
      </c>
      <c r="B9" s="192" t="s">
        <v>702</v>
      </c>
      <c r="C9" s="358" t="s">
        <v>4597</v>
      </c>
      <c r="D9" s="358" t="s">
        <v>4598</v>
      </c>
      <c r="E9" s="112">
        <v>4</v>
      </c>
      <c r="F9" s="192">
        <v>2</v>
      </c>
      <c r="G9" s="192">
        <v>2</v>
      </c>
      <c r="H9" s="192">
        <v>0</v>
      </c>
      <c r="I9" s="192" t="s">
        <v>702</v>
      </c>
      <c r="J9" s="192" t="s">
        <v>4567</v>
      </c>
      <c r="K9" s="192" t="s">
        <v>4568</v>
      </c>
      <c r="L9" s="192">
        <v>34</v>
      </c>
      <c r="M9" s="192" t="s">
        <v>4599</v>
      </c>
      <c r="N9" s="192" t="s">
        <v>702</v>
      </c>
      <c r="O9" s="192" t="s">
        <v>4600</v>
      </c>
      <c r="P9" s="192">
        <v>34</v>
      </c>
      <c r="Q9" s="192">
        <v>6.74572052174</v>
      </c>
      <c r="R9" s="192">
        <v>21.8497108589</v>
      </c>
    </row>
    <row r="10" spans="1:18" ht="12.75" customHeight="1">
      <c r="A10" s="192">
        <f t="shared" si="0"/>
        <v>9</v>
      </c>
      <c r="B10" s="192" t="s">
        <v>703</v>
      </c>
      <c r="C10" s="358" t="s">
        <v>4601</v>
      </c>
      <c r="D10" s="358" t="s">
        <v>4602</v>
      </c>
      <c r="E10" s="112">
        <v>7</v>
      </c>
      <c r="F10" s="192">
        <v>4</v>
      </c>
      <c r="G10" s="192">
        <v>2</v>
      </c>
      <c r="H10" s="192">
        <v>0</v>
      </c>
      <c r="I10" s="192" t="s">
        <v>703</v>
      </c>
      <c r="J10" s="192" t="s">
        <v>4567</v>
      </c>
      <c r="K10" s="192" t="s">
        <v>4568</v>
      </c>
      <c r="L10" s="192">
        <v>38</v>
      </c>
      <c r="M10" s="192" t="s">
        <v>4603</v>
      </c>
      <c r="N10" s="192" t="s">
        <v>703</v>
      </c>
      <c r="O10" s="192" t="s">
        <v>4604</v>
      </c>
      <c r="P10" s="192">
        <v>38</v>
      </c>
      <c r="Q10" s="192">
        <v>4.70083616412</v>
      </c>
      <c r="R10" s="192">
        <v>13.8947547895</v>
      </c>
    </row>
    <row r="11" spans="1:18" ht="12.75" customHeight="1">
      <c r="A11" s="192">
        <f t="shared" si="0"/>
        <v>10</v>
      </c>
      <c r="B11" s="192" t="s">
        <v>704</v>
      </c>
      <c r="C11" s="358" t="s">
        <v>4605</v>
      </c>
      <c r="D11" s="358" t="s">
        <v>4606</v>
      </c>
      <c r="E11" s="112">
        <v>14</v>
      </c>
      <c r="F11" s="192">
        <v>10</v>
      </c>
      <c r="G11" s="192">
        <v>4</v>
      </c>
      <c r="H11" s="192">
        <v>0</v>
      </c>
      <c r="I11" s="192" t="s">
        <v>704</v>
      </c>
      <c r="J11" s="192" t="s">
        <v>4567</v>
      </c>
      <c r="K11" s="192" t="s">
        <v>4568</v>
      </c>
      <c r="L11" s="192">
        <v>42</v>
      </c>
      <c r="M11" s="192" t="s">
        <v>4607</v>
      </c>
      <c r="N11" s="192" t="s">
        <v>704</v>
      </c>
      <c r="O11" s="192" t="s">
        <v>4608</v>
      </c>
      <c r="P11" s="192">
        <v>42</v>
      </c>
      <c r="Q11" s="192">
        <v>14.553019301599999</v>
      </c>
      <c r="R11" s="192">
        <v>19.665614461000001</v>
      </c>
    </row>
    <row r="12" spans="1:18" ht="12.75" customHeight="1">
      <c r="A12" s="192">
        <f t="shared" si="0"/>
        <v>11</v>
      </c>
      <c r="B12" s="192" t="s">
        <v>705</v>
      </c>
      <c r="C12" s="358" t="s">
        <v>4609</v>
      </c>
      <c r="D12" s="358" t="s">
        <v>4610</v>
      </c>
      <c r="E12" s="112">
        <v>1</v>
      </c>
      <c r="F12" s="192">
        <v>1</v>
      </c>
      <c r="G12" s="192">
        <v>0</v>
      </c>
      <c r="H12" s="192">
        <v>0</v>
      </c>
      <c r="I12" s="192" t="s">
        <v>705</v>
      </c>
      <c r="J12" s="192" t="s">
        <v>4567</v>
      </c>
      <c r="K12" s="192" t="s">
        <v>4568</v>
      </c>
      <c r="L12" s="192">
        <v>46</v>
      </c>
      <c r="M12" s="192" t="s">
        <v>4611</v>
      </c>
      <c r="N12" s="192" t="s">
        <v>705</v>
      </c>
      <c r="O12" s="192" t="s">
        <v>4612</v>
      </c>
      <c r="P12" s="192">
        <v>46</v>
      </c>
      <c r="Q12" s="192">
        <v>8.52921551759</v>
      </c>
      <c r="R12" s="192">
        <v>16.426132302500001</v>
      </c>
    </row>
    <row r="13" spans="1:18" ht="12.75" customHeight="1">
      <c r="A13" s="192">
        <f t="shared" si="0"/>
        <v>12</v>
      </c>
      <c r="B13" s="192" t="s">
        <v>706</v>
      </c>
      <c r="C13" s="358" t="s">
        <v>4613</v>
      </c>
      <c r="D13" s="358" t="s">
        <v>4614</v>
      </c>
      <c r="E13" s="112">
        <v>10</v>
      </c>
      <c r="F13" s="192">
        <v>4</v>
      </c>
      <c r="G13" s="192">
        <v>3</v>
      </c>
      <c r="H13" s="192">
        <v>0</v>
      </c>
      <c r="I13" s="192" t="s">
        <v>706</v>
      </c>
      <c r="J13" s="192" t="s">
        <v>4567</v>
      </c>
      <c r="K13" s="192" t="s">
        <v>4568</v>
      </c>
      <c r="L13" s="192">
        <v>50</v>
      </c>
      <c r="M13" s="192" t="s">
        <v>4615</v>
      </c>
      <c r="N13" s="192" t="s">
        <v>706</v>
      </c>
      <c r="O13" s="192" t="s">
        <v>4616</v>
      </c>
      <c r="P13" s="192">
        <v>50</v>
      </c>
      <c r="Q13" s="192">
        <v>14.658387943399999</v>
      </c>
      <c r="R13" s="192">
        <v>23.259986183799999</v>
      </c>
    </row>
    <row r="14" spans="1:18" ht="12.75" customHeight="1">
      <c r="A14" s="192">
        <f t="shared" si="0"/>
        <v>13</v>
      </c>
      <c r="B14" s="192" t="s">
        <v>707</v>
      </c>
      <c r="C14" s="358" t="s">
        <v>4617</v>
      </c>
      <c r="D14" s="358" t="s">
        <v>4618</v>
      </c>
      <c r="E14" s="112">
        <v>20</v>
      </c>
      <c r="F14" s="192">
        <v>15</v>
      </c>
      <c r="G14" s="192">
        <v>1</v>
      </c>
      <c r="H14" s="192">
        <v>0</v>
      </c>
      <c r="I14" s="192" t="s">
        <v>707</v>
      </c>
      <c r="J14" s="192" t="s">
        <v>4567</v>
      </c>
      <c r="K14" s="192" t="s">
        <v>4568</v>
      </c>
      <c r="L14" s="192">
        <v>54</v>
      </c>
      <c r="M14" s="192" t="s">
        <v>4619</v>
      </c>
      <c r="N14" s="192" t="s">
        <v>707</v>
      </c>
      <c r="O14" s="192" t="s">
        <v>4620</v>
      </c>
      <c r="P14" s="192">
        <v>54</v>
      </c>
      <c r="Q14" s="192">
        <v>2.71700189868</v>
      </c>
      <c r="R14" s="192">
        <v>13.3155594203</v>
      </c>
    </row>
    <row r="15" spans="1:18" ht="12.75" customHeight="1">
      <c r="A15" s="192">
        <f t="shared" si="0"/>
        <v>14</v>
      </c>
      <c r="B15" s="192" t="s">
        <v>4334</v>
      </c>
      <c r="C15" s="358" t="s">
        <v>4621</v>
      </c>
      <c r="D15" s="358" t="s">
        <v>4622</v>
      </c>
      <c r="E15" s="112">
        <v>12</v>
      </c>
      <c r="F15" s="192">
        <v>6</v>
      </c>
      <c r="G15" s="192">
        <v>4</v>
      </c>
      <c r="H15" s="192">
        <v>0</v>
      </c>
      <c r="I15" s="192" t="s">
        <v>708</v>
      </c>
      <c r="J15" s="192" t="s">
        <v>4567</v>
      </c>
      <c r="K15" s="192" t="s">
        <v>4568</v>
      </c>
      <c r="L15" s="192">
        <v>58</v>
      </c>
      <c r="M15" s="192" t="s">
        <v>4623</v>
      </c>
      <c r="N15" s="192" t="s">
        <v>708</v>
      </c>
      <c r="O15" s="192" t="s">
        <v>4624</v>
      </c>
      <c r="P15" s="192">
        <v>58</v>
      </c>
      <c r="Q15" s="192">
        <v>9.77181087612</v>
      </c>
      <c r="R15" s="192">
        <v>21.5159845829</v>
      </c>
    </row>
    <row r="16" spans="1:18" ht="12.75" customHeight="1">
      <c r="A16" s="192">
        <f t="shared" si="0"/>
        <v>15</v>
      </c>
      <c r="B16" s="192" t="s">
        <v>709</v>
      </c>
      <c r="C16" s="358" t="s">
        <v>4625</v>
      </c>
      <c r="D16" s="358" t="s">
        <v>4626</v>
      </c>
      <c r="E16" s="112">
        <v>10</v>
      </c>
      <c r="F16" s="192">
        <v>3</v>
      </c>
      <c r="G16" s="192">
        <v>3</v>
      </c>
      <c r="H16" s="192">
        <v>0</v>
      </c>
      <c r="I16" s="192" t="s">
        <v>4627</v>
      </c>
      <c r="J16" s="192" t="s">
        <v>4567</v>
      </c>
      <c r="K16" s="192" t="s">
        <v>4568</v>
      </c>
      <c r="L16" s="192">
        <v>62</v>
      </c>
      <c r="M16" s="192" t="s">
        <v>4628</v>
      </c>
      <c r="N16" s="192" t="s">
        <v>4627</v>
      </c>
      <c r="O16" s="192" t="s">
        <v>4629</v>
      </c>
      <c r="P16" s="192">
        <v>62</v>
      </c>
      <c r="Q16" s="192">
        <v>21.4511368555</v>
      </c>
      <c r="R16" s="192">
        <v>30.997274309600002</v>
      </c>
    </row>
    <row r="17" spans="1:18" ht="12.75" customHeight="1">
      <c r="A17" s="192">
        <f t="shared" si="0"/>
        <v>16</v>
      </c>
      <c r="B17" s="192" t="s">
        <v>710</v>
      </c>
      <c r="C17" s="358" t="s">
        <v>4630</v>
      </c>
      <c r="D17" s="358" t="s">
        <v>4631</v>
      </c>
      <c r="E17" s="112">
        <v>9</v>
      </c>
      <c r="F17" s="192">
        <v>3</v>
      </c>
      <c r="G17" s="192">
        <v>4</v>
      </c>
      <c r="H17" s="192">
        <v>0</v>
      </c>
      <c r="I17" s="192" t="s">
        <v>710</v>
      </c>
      <c r="J17" s="192" t="s">
        <v>4567</v>
      </c>
      <c r="K17" s="192" t="s">
        <v>4568</v>
      </c>
      <c r="L17" s="192">
        <v>66</v>
      </c>
      <c r="M17" s="192" t="s">
        <v>4632</v>
      </c>
      <c r="N17" s="192" t="s">
        <v>710</v>
      </c>
      <c r="O17" s="192" t="s">
        <v>4633</v>
      </c>
      <c r="P17" s="192">
        <v>66</v>
      </c>
      <c r="Q17" s="192">
        <v>13.8178053698</v>
      </c>
      <c r="R17" s="192">
        <v>30.275950332600001</v>
      </c>
    </row>
    <row r="18" spans="1:18" ht="12.75" customHeight="1">
      <c r="A18" s="192">
        <f t="shared" si="0"/>
        <v>17</v>
      </c>
      <c r="B18" s="192" t="s">
        <v>711</v>
      </c>
      <c r="C18" s="358" t="s">
        <v>4634</v>
      </c>
      <c r="D18" s="358" t="s">
        <v>4635</v>
      </c>
      <c r="E18" s="112">
        <v>13</v>
      </c>
      <c r="F18" s="192">
        <v>11</v>
      </c>
      <c r="G18" s="192">
        <v>0</v>
      </c>
      <c r="H18" s="192">
        <v>0</v>
      </c>
      <c r="I18" s="192" t="s">
        <v>711</v>
      </c>
      <c r="J18" s="192" t="s">
        <v>4567</v>
      </c>
      <c r="K18" s="192" t="s">
        <v>4568</v>
      </c>
      <c r="L18" s="192">
        <v>70</v>
      </c>
      <c r="M18" s="192" t="s">
        <v>4636</v>
      </c>
      <c r="N18" s="192" t="s">
        <v>711</v>
      </c>
      <c r="O18" s="192" t="s">
        <v>4637</v>
      </c>
      <c r="P18" s="192">
        <v>70</v>
      </c>
      <c r="Q18" s="192">
        <v>8.3284412104599994</v>
      </c>
      <c r="R18" s="192">
        <v>19.4456057212</v>
      </c>
    </row>
    <row r="19" spans="1:18" ht="12.75" customHeight="1">
      <c r="A19" s="192">
        <f t="shared" si="0"/>
        <v>18</v>
      </c>
      <c r="B19" s="192" t="s">
        <v>712</v>
      </c>
      <c r="C19" s="358" t="s">
        <v>4638</v>
      </c>
      <c r="D19" s="358" t="s">
        <v>4639</v>
      </c>
      <c r="E19" s="112">
        <v>5</v>
      </c>
      <c r="F19" s="192">
        <v>3</v>
      </c>
      <c r="G19" s="192">
        <v>0</v>
      </c>
      <c r="H19" s="192">
        <v>0</v>
      </c>
      <c r="I19" s="192" t="s">
        <v>712</v>
      </c>
      <c r="J19" s="192" t="s">
        <v>4567</v>
      </c>
      <c r="K19" s="192" t="s">
        <v>4568</v>
      </c>
      <c r="L19" s="192">
        <v>74</v>
      </c>
      <c r="M19" s="192" t="s">
        <v>4640</v>
      </c>
      <c r="N19" s="192" t="s">
        <v>712</v>
      </c>
      <c r="O19" s="192" t="s">
        <v>4641</v>
      </c>
      <c r="P19" s="192">
        <v>74</v>
      </c>
      <c r="Q19" s="192">
        <v>7.3337705508599997</v>
      </c>
      <c r="R19" s="192">
        <v>14.490195785999999</v>
      </c>
    </row>
    <row r="20" spans="1:18" ht="12.75" customHeight="1">
      <c r="A20" s="192">
        <f t="shared" si="0"/>
        <v>19</v>
      </c>
      <c r="B20" s="192" t="s">
        <v>713</v>
      </c>
      <c r="C20" s="358" t="s">
        <v>4642</v>
      </c>
      <c r="D20" s="358" t="s">
        <v>4643</v>
      </c>
      <c r="E20" s="112">
        <v>20</v>
      </c>
      <c r="F20" s="192">
        <v>11</v>
      </c>
      <c r="G20" s="192">
        <v>1</v>
      </c>
      <c r="H20" s="192">
        <v>0</v>
      </c>
      <c r="I20" s="192" t="s">
        <v>713</v>
      </c>
      <c r="J20" s="192" t="s">
        <v>4567</v>
      </c>
      <c r="K20" s="192" t="s">
        <v>4568</v>
      </c>
      <c r="L20" s="192">
        <v>78</v>
      </c>
      <c r="M20" s="192" t="s">
        <v>4644</v>
      </c>
      <c r="N20" s="192" t="s">
        <v>713</v>
      </c>
      <c r="O20" s="192" t="s">
        <v>4645</v>
      </c>
      <c r="P20" s="192">
        <v>78</v>
      </c>
      <c r="Q20" s="192">
        <v>29.943875868900001</v>
      </c>
      <c r="R20" s="192">
        <v>40.8355525833</v>
      </c>
    </row>
    <row r="21" spans="1:18" ht="12.75" customHeight="1">
      <c r="A21" s="192">
        <f t="shared" si="0"/>
        <v>20</v>
      </c>
      <c r="B21" s="192" t="s">
        <v>714</v>
      </c>
      <c r="C21" s="358" t="s">
        <v>4646</v>
      </c>
      <c r="D21" s="358" t="s">
        <v>4647</v>
      </c>
      <c r="E21" s="112">
        <v>4</v>
      </c>
      <c r="F21" s="192">
        <v>3</v>
      </c>
      <c r="G21" s="192">
        <v>1</v>
      </c>
      <c r="H21" s="192">
        <v>2</v>
      </c>
      <c r="I21" s="192" t="s">
        <v>714</v>
      </c>
      <c r="J21" s="192" t="s">
        <v>4567</v>
      </c>
      <c r="K21" s="192" t="s">
        <v>4568</v>
      </c>
      <c r="L21" s="192">
        <v>82</v>
      </c>
      <c r="M21" s="192" t="s">
        <v>4648</v>
      </c>
      <c r="N21" s="192" t="s">
        <v>714</v>
      </c>
      <c r="O21" s="192" t="s">
        <v>4649</v>
      </c>
      <c r="P21" s="192">
        <v>82</v>
      </c>
      <c r="Q21" s="192">
        <v>12.5528384103</v>
      </c>
      <c r="R21" s="192">
        <v>20.852279664400001</v>
      </c>
    </row>
    <row r="22" spans="1:18" ht="12.75" customHeight="1">
      <c r="A22" s="192">
        <f t="shared" si="0"/>
        <v>21</v>
      </c>
      <c r="B22" s="192" t="s">
        <v>715</v>
      </c>
      <c r="C22" s="358" t="s">
        <v>4650</v>
      </c>
      <c r="D22" s="358" t="s">
        <v>4651</v>
      </c>
      <c r="E22" s="112">
        <v>5</v>
      </c>
      <c r="F22" s="192">
        <v>3</v>
      </c>
      <c r="G22" s="192">
        <v>4</v>
      </c>
      <c r="H22" s="192">
        <v>4</v>
      </c>
      <c r="I22" s="192" t="s">
        <v>715</v>
      </c>
      <c r="J22" s="192" t="s">
        <v>4567</v>
      </c>
      <c r="K22" s="192" t="s">
        <v>4568</v>
      </c>
      <c r="L22" s="192">
        <v>86</v>
      </c>
      <c r="M22" s="192" t="s">
        <v>4652</v>
      </c>
      <c r="N22" s="192" t="s">
        <v>715</v>
      </c>
      <c r="O22" s="192" t="s">
        <v>4653</v>
      </c>
      <c r="P22" s="192">
        <v>86</v>
      </c>
      <c r="Q22" s="192">
        <v>12.5402243248</v>
      </c>
      <c r="R22" s="192">
        <v>16.353091488800001</v>
      </c>
    </row>
    <row r="23" spans="1:18" ht="12.75" customHeight="1">
      <c r="A23" s="192">
        <f t="shared" si="0"/>
        <v>22</v>
      </c>
      <c r="B23" s="192" t="s">
        <v>716</v>
      </c>
      <c r="C23" s="358" t="s">
        <v>4654</v>
      </c>
      <c r="D23" s="358" t="s">
        <v>4655</v>
      </c>
      <c r="E23" s="112">
        <v>0</v>
      </c>
      <c r="F23" s="192">
        <v>0</v>
      </c>
      <c r="G23" s="192">
        <v>0</v>
      </c>
      <c r="H23" s="192">
        <v>0</v>
      </c>
      <c r="I23" s="192" t="s">
        <v>716</v>
      </c>
      <c r="J23" s="192" t="s">
        <v>4567</v>
      </c>
      <c r="K23" s="192" t="s">
        <v>4568</v>
      </c>
      <c r="L23" s="192">
        <v>94</v>
      </c>
      <c r="M23" s="192" t="s">
        <v>4656</v>
      </c>
      <c r="N23" s="192" t="s">
        <v>716</v>
      </c>
      <c r="O23" s="192" t="s">
        <v>4657</v>
      </c>
      <c r="P23" s="192">
        <v>94</v>
      </c>
      <c r="Q23" s="192">
        <v>566.26761179799996</v>
      </c>
      <c r="R23" s="192">
        <v>749.98315908400002</v>
      </c>
    </row>
    <row r="24" spans="1:18" ht="12.75" customHeight="1">
      <c r="A24" s="192">
        <f t="shared" si="0"/>
        <v>23</v>
      </c>
      <c r="B24" s="192" t="s">
        <v>4332</v>
      </c>
      <c r="C24" s="358" t="s">
        <v>4658</v>
      </c>
      <c r="D24" s="358" t="s">
        <v>4659</v>
      </c>
      <c r="E24" s="112">
        <v>4</v>
      </c>
      <c r="F24" s="192">
        <v>2</v>
      </c>
      <c r="G24" s="192">
        <v>2</v>
      </c>
      <c r="H24" s="192">
        <v>0</v>
      </c>
      <c r="I24" s="192" t="s">
        <v>717</v>
      </c>
      <c r="J24" s="192" t="s">
        <v>4567</v>
      </c>
      <c r="K24" s="192" t="s">
        <v>4568</v>
      </c>
      <c r="L24" s="192">
        <v>90</v>
      </c>
      <c r="M24" s="192" t="s">
        <v>4660</v>
      </c>
      <c r="N24" s="192" t="s">
        <v>717</v>
      </c>
      <c r="O24" s="192" t="s">
        <v>4661</v>
      </c>
      <c r="P24" s="192">
        <v>90</v>
      </c>
      <c r="Q24" s="192">
        <v>2.05338789856</v>
      </c>
      <c r="R24" s="192">
        <v>8.4033728674199999</v>
      </c>
    </row>
    <row r="25" spans="1:18" ht="12.75" customHeight="1"/>
    <row r="26" spans="1:18" ht="12.75" customHeight="1"/>
    <row r="27" spans="1:18" ht="12.75" customHeight="1"/>
    <row r="28" spans="1:18" ht="12.75" customHeight="1"/>
    <row r="29" spans="1:18" ht="12.75" customHeight="1"/>
    <row r="30" spans="1:18" ht="12.75" customHeight="1"/>
    <row r="31" spans="1:18" ht="12.75" customHeight="1"/>
    <row r="32" spans="1:18"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13838F-9AF0-47C0-8EC0-663771225B1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2</vt:i4>
      </vt:variant>
    </vt:vector>
  </HeadingPairs>
  <TitlesOfParts>
    <vt:vector size="24" baseType="lpstr">
      <vt:lpstr>FORMATO DB PAPER</vt:lpstr>
      <vt:lpstr>DATA BASE PAPAER</vt:lpstr>
      <vt:lpstr>Data Base INICIAL NO MODIFICAR</vt:lpstr>
      <vt:lpstr>estadisticas para listas</vt:lpstr>
      <vt:lpstr>LIsTAS</vt:lpstr>
      <vt:lpstr>WoS 2024</vt:lpstr>
      <vt:lpstr>WoS</vt:lpstr>
      <vt:lpstr>Hoja5</vt:lpstr>
      <vt:lpstr>Dimension Ecologica ordenado</vt:lpstr>
      <vt:lpstr>Detalle Ecologica</vt:lpstr>
      <vt:lpstr>Dimension Social ordenado</vt:lpstr>
      <vt:lpstr>Detalle Social</vt:lpstr>
      <vt:lpstr>Resultados provincia-provincia</vt:lpstr>
      <vt:lpstr>Trabajos colaterales y dudas</vt:lpstr>
      <vt:lpstr>Trabajos 2022 y tesis doctorale</vt:lpstr>
      <vt:lpstr>Dimension Social</vt:lpstr>
      <vt:lpstr>Dimensiones Social y Ecologica</vt:lpstr>
      <vt:lpstr>Resultados año-año</vt:lpstr>
      <vt:lpstr>No dirigidos</vt:lpstr>
      <vt:lpstr>Hoja 2</vt:lpstr>
      <vt:lpstr>Resultados tématica</vt:lpstr>
      <vt:lpstr>Hoja2</vt:lpstr>
      <vt:lpstr>Hoja2!provincias</vt:lpstr>
      <vt:lpstr>Hoja2!provincias_1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IannB</dc:creator>
  <cp:lastModifiedBy>Iann Barbe</cp:lastModifiedBy>
  <dcterms:created xsi:type="dcterms:W3CDTF">2022-10-28T22:25:32Z</dcterms:created>
  <dcterms:modified xsi:type="dcterms:W3CDTF">2025-02-24T15:02:57Z</dcterms:modified>
</cp:coreProperties>
</file>